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fileSharing userName="Jude Coggon" reservationPassword="C32A"/>
  <workbookPr autoCompressPictures="0"/>
  <bookViews>
    <workbookView xWindow="180" yWindow="0" windowWidth="25040" windowHeight="14040"/>
  </bookViews>
  <sheets>
    <sheet name="Plutonic" sheetId="2" r:id="rId1"/>
    <sheet name="Alteration" sheetId="3" r:id="rId2"/>
    <sheet name="Brittle deformation" sheetId="4" r:id="rId3"/>
    <sheet name="Magmatic fabric" sheetId="5" r:id="rId4"/>
    <sheet name="Depth_Lookup_CCL" sheetId="7" r:id="rId5"/>
    <sheet name="definitions_list_lookup"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B_cohesive">definitions_list_lookup!$AF$12:$AF$14</definedName>
    <definedName name="BD_intensity">definitions_list_lookup!$AI$12:$AI$17</definedName>
    <definedName name="BGD_type">definitions_list_lookup!$N$3:$N$6</definedName>
    <definedName name="Boundary_layer">definitions_list_lookup!$V$5:$V$8</definedName>
    <definedName name="contact_geom">definitions_list_lookup!$J$23:$J$26</definedName>
    <definedName name="contact_nature">definitions_list_lookup!$I$23:$I$25</definedName>
    <definedName name="Contacts">definitions_list_lookup!$I$3:$I$10</definedName>
    <definedName name="CP_boundary">definitions_list_lookup!$AD$3:$AD$4</definedName>
    <definedName name="CP_geometry">definitions_list_lookup!$AB$3:$AB$7</definedName>
    <definedName name="CP_intensity">definitions_list_lookup!$AB$12:$AB$17</definedName>
    <definedName name="fault_type">definitions_list_lookup!$AF$3:$AF$8</definedName>
    <definedName name="fracture_intensity">definitions_list_lookup!$AM$12:$AM$15</definedName>
    <definedName name="fracture_morph">definitions_list_lookup!$AI$3:$AI$6</definedName>
    <definedName name="fracture_network">definitions_list_lookup!$AL$3:$AL$5</definedName>
    <definedName name="fracture_type">definitions_list_lookup!$BE$3:$BE$8</definedName>
    <definedName name="Grain_size">definitions_list_lookup!$A$3:$A$9</definedName>
    <definedName name="GS_distribution">definitions_list_lookup!$C$3:$C$5</definedName>
    <definedName name="Habit">definitions_list_lookup!$H$3:$H$7</definedName>
    <definedName name="Intensity_layer">definitions_list_lookup!$W$3:$W$6</definedName>
    <definedName name="Lithology">definitions_list_lookup!$J$3:$J$19</definedName>
    <definedName name="mag_vein">definitions_list_lookup!$BA$3:$BA$6</definedName>
    <definedName name="mag_vein_con">definitions_list_lookup!$BB$3:$BB$5</definedName>
    <definedName name="mag_vein_geom">definitions_list_lookup!$BC$3:$BC$5</definedName>
    <definedName name="MF_geometry">definitions_list_lookup!$Y$3:$Y$6</definedName>
    <definedName name="MF_intensity">definitions_list_lookup!$Y$12:$Y$15</definedName>
    <definedName name="Modifier">definitions_list_lookup!$K$3:$K$9</definedName>
    <definedName name="Nature_layer">definitions_list_lookup!$U$3:$U$5</definedName>
    <definedName name="patch_shape">definitions_list_lookup!$R$3:$R$6</definedName>
    <definedName name="patch_size">definitions_list_lookup!$S$3:$S$5</definedName>
    <definedName name="pervasive">definitions_list_lookup!$N$3:$N$5</definedName>
    <definedName name="Quality_name">definitions_list_lookup!$AT$3:$AT$5</definedName>
    <definedName name="Shape">definitions_list_lookup!$G$3:$G$5</definedName>
    <definedName name="shear_sense">definitions_list_lookup!$AW$3:$AW$11</definedName>
    <definedName name="SPO_phase">definitions_list_lookup!$AY$3:$AY$7</definedName>
    <definedName name="Texture">definitions_list_lookup!$E$3:$E$13</definedName>
    <definedName name="vein_connectivity">definitions_list_lookup!$AP$3:$AP$12</definedName>
    <definedName name="vein_morph">definitions_list_lookup!$AR$3:$AR$7</definedName>
    <definedName name="vein_texture">definitions_list_lookup!$AN$3:$AN$12</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D63" i="3" l="1"/>
  <c r="DD64" i="3"/>
  <c r="DD65" i="3"/>
  <c r="DD66" i="3"/>
  <c r="DD67" i="3"/>
  <c r="DD68" i="3"/>
  <c r="DD69" i="3"/>
  <c r="DD70" i="3"/>
  <c r="DD71" i="3"/>
  <c r="DD72" i="3"/>
  <c r="DD73" i="3"/>
  <c r="DD74" i="3"/>
  <c r="DD75" i="3"/>
  <c r="DD76" i="3"/>
  <c r="DD77" i="3"/>
  <c r="DD78" i="3"/>
  <c r="DD79" i="3"/>
  <c r="DD80" i="3"/>
  <c r="DD81" i="3"/>
  <c r="DD82" i="3"/>
  <c r="DD83" i="3"/>
  <c r="DD84" i="3"/>
  <c r="DD85" i="3"/>
  <c r="DD86" i="3"/>
  <c r="DD87" i="3"/>
  <c r="DD88" i="3"/>
  <c r="DD89" i="3"/>
  <c r="DD90" i="3"/>
  <c r="DD91" i="3"/>
  <c r="DD92" i="3"/>
  <c r="DD93" i="3"/>
  <c r="DD94" i="3"/>
  <c r="DD95" i="3"/>
  <c r="DD96" i="3"/>
  <c r="DD97" i="3"/>
  <c r="DD98" i="3"/>
  <c r="DD99" i="3"/>
  <c r="DD100" i="3"/>
  <c r="DD101" i="3"/>
  <c r="DD102" i="3"/>
  <c r="DD103" i="3"/>
  <c r="DD104" i="3"/>
  <c r="DD105" i="3"/>
  <c r="DD106" i="3"/>
  <c r="DD107" i="3"/>
  <c r="DD108" i="3"/>
  <c r="DD109" i="3"/>
  <c r="DD110" i="3"/>
  <c r="DD111" i="3"/>
  <c r="DD112" i="3"/>
  <c r="DD113" i="3"/>
  <c r="DD114" i="3"/>
  <c r="DD115" i="3"/>
  <c r="DD116" i="3"/>
  <c r="DD117" i="3"/>
  <c r="DD118" i="3"/>
  <c r="DD119" i="3"/>
  <c r="DD120" i="3"/>
  <c r="DD121" i="3"/>
  <c r="DD122" i="3"/>
  <c r="DD123" i="3"/>
  <c r="DD124" i="3"/>
  <c r="DD125" i="3"/>
  <c r="DD126" i="3"/>
  <c r="DD127" i="3"/>
  <c r="DD128" i="3"/>
  <c r="DD129" i="3"/>
  <c r="DD130" i="3"/>
  <c r="DD131" i="3"/>
  <c r="DD132" i="3"/>
  <c r="DD133" i="3"/>
  <c r="DD134" i="3"/>
  <c r="DD135" i="3"/>
  <c r="DD136" i="3"/>
  <c r="DD137" i="3"/>
  <c r="DD138" i="3"/>
  <c r="DD139" i="3"/>
  <c r="DD140" i="3"/>
  <c r="DD141" i="3"/>
  <c r="DD142" i="3"/>
  <c r="DD143" i="3"/>
  <c r="DD144" i="3"/>
  <c r="DD145" i="3"/>
  <c r="DD146" i="3"/>
  <c r="DD147" i="3"/>
  <c r="DD148" i="3"/>
  <c r="DD149" i="3"/>
  <c r="DD150" i="3"/>
  <c r="DD151" i="3"/>
  <c r="DD152" i="3"/>
  <c r="DD153" i="3"/>
  <c r="DD154" i="3"/>
  <c r="DD155" i="3"/>
  <c r="DD156" i="3"/>
  <c r="DD157" i="3"/>
  <c r="DD158" i="3"/>
  <c r="DD159" i="3"/>
  <c r="DD160" i="3"/>
  <c r="DD161" i="3"/>
  <c r="DD162" i="3"/>
  <c r="DD163" i="3"/>
  <c r="DD164" i="3"/>
  <c r="DD165" i="3"/>
  <c r="DD166" i="3"/>
  <c r="DD167" i="3"/>
  <c r="DD168" i="3"/>
  <c r="DD169" i="3"/>
  <c r="DD170" i="3"/>
  <c r="DD171" i="3"/>
  <c r="DD172" i="3"/>
  <c r="DD173" i="3"/>
  <c r="DD174" i="3"/>
  <c r="DD175" i="3"/>
  <c r="DD176" i="3"/>
  <c r="DD177" i="3"/>
  <c r="DD178" i="3"/>
  <c r="DD179" i="3"/>
  <c r="DD180" i="3"/>
  <c r="DD181" i="3"/>
  <c r="DD182" i="3"/>
  <c r="DD183" i="3"/>
  <c r="DD184" i="3"/>
  <c r="DD185" i="3"/>
  <c r="DD186" i="3"/>
  <c r="DD187" i="3"/>
  <c r="DD188" i="3"/>
  <c r="DD189" i="3"/>
  <c r="DD190" i="3"/>
  <c r="DD191" i="3"/>
  <c r="DD192" i="3"/>
  <c r="DD193" i="3"/>
  <c r="DD194" i="3"/>
  <c r="DD195" i="3"/>
  <c r="DD196" i="3"/>
  <c r="DD197" i="3"/>
  <c r="DD198" i="3"/>
  <c r="DD199" i="3"/>
  <c r="DD200" i="3"/>
  <c r="DD201" i="3"/>
  <c r="DD202" i="3"/>
  <c r="DD203" i="3"/>
  <c r="DD204" i="3"/>
  <c r="DD205" i="3"/>
  <c r="DD206" i="3"/>
  <c r="DD207" i="3"/>
  <c r="DD208" i="3"/>
  <c r="DD209" i="3"/>
  <c r="DD210" i="3"/>
  <c r="DD211" i="3"/>
  <c r="DD212" i="3"/>
  <c r="DD213" i="3"/>
  <c r="DD214" i="3"/>
  <c r="DD215" i="3"/>
  <c r="DD216" i="3"/>
  <c r="DD217" i="3"/>
  <c r="DD218" i="3"/>
  <c r="DD219" i="3"/>
  <c r="DD220" i="3"/>
  <c r="DD221" i="3"/>
  <c r="DD222" i="3"/>
  <c r="DD223" i="3"/>
  <c r="DD224" i="3"/>
  <c r="DD225" i="3"/>
  <c r="DD226" i="3"/>
  <c r="DD227" i="3"/>
  <c r="DD228" i="3"/>
  <c r="DD229" i="3"/>
  <c r="DD230" i="3"/>
  <c r="DD231" i="3"/>
  <c r="DD232" i="3"/>
  <c r="DD233" i="3"/>
  <c r="DD234" i="3"/>
  <c r="DD235" i="3"/>
  <c r="DD236" i="3"/>
  <c r="DD237" i="3"/>
  <c r="DD238" i="3"/>
  <c r="DD239" i="3"/>
  <c r="DD240" i="3"/>
  <c r="DD241" i="3"/>
  <c r="DD242" i="3"/>
  <c r="DD243" i="3"/>
  <c r="DD244" i="3"/>
  <c r="DD245" i="3"/>
  <c r="DD246" i="3"/>
  <c r="DD247" i="3"/>
  <c r="DD248" i="3"/>
  <c r="DD249" i="3"/>
  <c r="DD250" i="3"/>
  <c r="DD251" i="3"/>
  <c r="DD252" i="3"/>
  <c r="DD253" i="3"/>
  <c r="DD254" i="3"/>
  <c r="DD255" i="3"/>
  <c r="DD256" i="3"/>
  <c r="DD257" i="3"/>
  <c r="DD258" i="3"/>
  <c r="DD259" i="3"/>
  <c r="DD260" i="3"/>
  <c r="DD261" i="3"/>
  <c r="DD262" i="3"/>
  <c r="DD263" i="3"/>
  <c r="DD264" i="3"/>
  <c r="DD265" i="3"/>
  <c r="DD266" i="3"/>
  <c r="DD267" i="3"/>
  <c r="DD268" i="3"/>
  <c r="DD269" i="3"/>
  <c r="DD270" i="3"/>
  <c r="DD271" i="3"/>
  <c r="DD272" i="3"/>
  <c r="DD273" i="3"/>
  <c r="DD274" i="3"/>
  <c r="DD275" i="3"/>
  <c r="DD276" i="3"/>
  <c r="DD277" i="3"/>
  <c r="DD278" i="3"/>
  <c r="DD279" i="3"/>
  <c r="DD280" i="3"/>
  <c r="DD281" i="3"/>
  <c r="DD282" i="3"/>
  <c r="DD283" i="3"/>
  <c r="DD284" i="3"/>
  <c r="DD285" i="3"/>
  <c r="DD286" i="3"/>
  <c r="DD287" i="3"/>
  <c r="DD288" i="3"/>
  <c r="DD289" i="3"/>
  <c r="DD290" i="3"/>
  <c r="DD291" i="3"/>
  <c r="DD292" i="3"/>
  <c r="DD293" i="3"/>
  <c r="DD294" i="3"/>
  <c r="DD295" i="3"/>
  <c r="DD296" i="3"/>
  <c r="DD297" i="3"/>
  <c r="DD298" i="3"/>
  <c r="DD299" i="3"/>
  <c r="DD300" i="3"/>
  <c r="DD301" i="3"/>
  <c r="DD302" i="3"/>
  <c r="DD303" i="3"/>
  <c r="DD304" i="3"/>
  <c r="DD305" i="3"/>
  <c r="DD306" i="3"/>
  <c r="DD307" i="3"/>
  <c r="DD308" i="3"/>
  <c r="DD309" i="3"/>
  <c r="DD310" i="3"/>
  <c r="DD311" i="3"/>
  <c r="DD312" i="3"/>
  <c r="DD313" i="3"/>
  <c r="DD314" i="3"/>
  <c r="DD315" i="3"/>
  <c r="DD316" i="3"/>
  <c r="DD317" i="3"/>
  <c r="DD318" i="3"/>
  <c r="DD319" i="3"/>
  <c r="DD320" i="3"/>
  <c r="DD321" i="3"/>
  <c r="DD322" i="3"/>
  <c r="DD323" i="3"/>
  <c r="DD324" i="3"/>
  <c r="DD325" i="3"/>
  <c r="DD326" i="3"/>
  <c r="DD327" i="3"/>
  <c r="DD328" i="3"/>
  <c r="DD329" i="3"/>
  <c r="DD330" i="3"/>
  <c r="DD331" i="3"/>
  <c r="DD332" i="3"/>
  <c r="DD333" i="3"/>
  <c r="DD334" i="3"/>
  <c r="DD335" i="3"/>
  <c r="DD336" i="3"/>
  <c r="DD337" i="3"/>
  <c r="DD338" i="3"/>
  <c r="DD339" i="3"/>
  <c r="DD340" i="3"/>
  <c r="DD341" i="3"/>
  <c r="DD342" i="3"/>
  <c r="DD343" i="3"/>
  <c r="DD344" i="3"/>
  <c r="DD345" i="3"/>
  <c r="DD346" i="3"/>
  <c r="DD347" i="3"/>
  <c r="DD348" i="3"/>
  <c r="DD349" i="3"/>
  <c r="DD350" i="3"/>
  <c r="DD351" i="3"/>
  <c r="DD352" i="3"/>
  <c r="DD353" i="3"/>
  <c r="DD354" i="3"/>
  <c r="DD355" i="3"/>
  <c r="DD356" i="3"/>
  <c r="DD357" i="3"/>
  <c r="DD358" i="3"/>
  <c r="DD359" i="3"/>
  <c r="DD360" i="3"/>
  <c r="DD361" i="3"/>
  <c r="DD362" i="3"/>
  <c r="DD363" i="3"/>
  <c r="DD364" i="3"/>
  <c r="DD365" i="3"/>
  <c r="DD366" i="3"/>
  <c r="DD367" i="3"/>
  <c r="DD368" i="3"/>
  <c r="DD369" i="3"/>
  <c r="DD370" i="3"/>
  <c r="DD371" i="3"/>
  <c r="DD372" i="3"/>
  <c r="DD373" i="3"/>
  <c r="DD374" i="3"/>
  <c r="DD375" i="3"/>
  <c r="DD376" i="3"/>
  <c r="DD377" i="3"/>
  <c r="DD378" i="3"/>
  <c r="DD379" i="3"/>
  <c r="DD380" i="3"/>
  <c r="DD381" i="3"/>
  <c r="DD382" i="3"/>
  <c r="DD383" i="3"/>
  <c r="DD384" i="3"/>
  <c r="DD385" i="3"/>
  <c r="DD386" i="3"/>
  <c r="DD387" i="3"/>
  <c r="DD388" i="3"/>
  <c r="DD389" i="3"/>
  <c r="DD390" i="3"/>
  <c r="DD391" i="3"/>
  <c r="DD392" i="3"/>
  <c r="DD393" i="3"/>
  <c r="DD394" i="3"/>
  <c r="DD395" i="3"/>
  <c r="DD396" i="3"/>
  <c r="DD397" i="3"/>
  <c r="DD398" i="3"/>
  <c r="DD399" i="3"/>
  <c r="DD400" i="3"/>
  <c r="DD401" i="3"/>
  <c r="DD402" i="3"/>
  <c r="DD403" i="3"/>
  <c r="DD404" i="3"/>
  <c r="DD405" i="3"/>
  <c r="DD406" i="3"/>
  <c r="DD407" i="3"/>
  <c r="DD408" i="3"/>
  <c r="DD409" i="3"/>
  <c r="DD410" i="3"/>
  <c r="DD411" i="3"/>
  <c r="DD412" i="3"/>
  <c r="DD413" i="3"/>
  <c r="DD414" i="3"/>
  <c r="DD415" i="3"/>
  <c r="DD416" i="3"/>
  <c r="DD417" i="3"/>
  <c r="DD418" i="3"/>
  <c r="DD419" i="3"/>
  <c r="DD420" i="3"/>
  <c r="DD421" i="3"/>
  <c r="DD422" i="3"/>
  <c r="DD423" i="3"/>
  <c r="DD424" i="3"/>
  <c r="DD425" i="3"/>
  <c r="DD426" i="3"/>
  <c r="DD427" i="3"/>
  <c r="DD428" i="3"/>
  <c r="DD429" i="3"/>
  <c r="DD430" i="3"/>
  <c r="DD431" i="3"/>
  <c r="DD432" i="3"/>
  <c r="DD433" i="3"/>
  <c r="DD434" i="3"/>
  <c r="DD435" i="3"/>
  <c r="DD436" i="3"/>
  <c r="DD437" i="3"/>
  <c r="DD438" i="3"/>
  <c r="DD439" i="3"/>
  <c r="DD440" i="3"/>
  <c r="DD441" i="3"/>
  <c r="DD442" i="3"/>
  <c r="DD443" i="3"/>
  <c r="DD444" i="3"/>
  <c r="DD445" i="3"/>
  <c r="DD446" i="3"/>
  <c r="DD447" i="3"/>
  <c r="DD448" i="3"/>
  <c r="DD449" i="3"/>
  <c r="DD450" i="3"/>
  <c r="DD451" i="3"/>
  <c r="DD452" i="3"/>
  <c r="DD453" i="3"/>
  <c r="DD454" i="3"/>
  <c r="DD455" i="3"/>
  <c r="DD456" i="3"/>
  <c r="DD457" i="3"/>
  <c r="DD458" i="3"/>
  <c r="DD459" i="3"/>
  <c r="DD460" i="3"/>
  <c r="DD461" i="3"/>
  <c r="DD462" i="3"/>
  <c r="DD463" i="3"/>
  <c r="DD464" i="3"/>
  <c r="DD465" i="3"/>
  <c r="DD466" i="3"/>
  <c r="DD467" i="3"/>
  <c r="DD468" i="3"/>
  <c r="DD469" i="3"/>
  <c r="DD470" i="3"/>
  <c r="DD471" i="3"/>
  <c r="DD472" i="3"/>
  <c r="DD473" i="3"/>
  <c r="DD474" i="3"/>
  <c r="DD475" i="3"/>
  <c r="DD476" i="3"/>
  <c r="DD477" i="3"/>
  <c r="DD478" i="3"/>
  <c r="DD479" i="3"/>
  <c r="DD480" i="3"/>
  <c r="DD481" i="3"/>
  <c r="DD482" i="3"/>
  <c r="DD483" i="3"/>
  <c r="DD484" i="3"/>
  <c r="DD485" i="3"/>
  <c r="DD486" i="3"/>
  <c r="DD487" i="3"/>
  <c r="DD488" i="3"/>
  <c r="DD489" i="3"/>
  <c r="DD490" i="3"/>
  <c r="DD491" i="3"/>
  <c r="DD492" i="3"/>
  <c r="DD493" i="3"/>
  <c r="DD494" i="3"/>
  <c r="DD495" i="3"/>
  <c r="DD496" i="3"/>
  <c r="DD497" i="3"/>
  <c r="DD498" i="3"/>
  <c r="DD499" i="3"/>
  <c r="DD500" i="3"/>
  <c r="DD501" i="3"/>
  <c r="DD502" i="3"/>
  <c r="DD503" i="3"/>
  <c r="DD504" i="3"/>
  <c r="DD505" i="3"/>
  <c r="DD506" i="3"/>
  <c r="DD507" i="3"/>
  <c r="DD508" i="3"/>
  <c r="DD509" i="3"/>
  <c r="DD510" i="3"/>
  <c r="DD511" i="3"/>
  <c r="DD512" i="3"/>
  <c r="DD513" i="3"/>
  <c r="DD514" i="3"/>
  <c r="DD515" i="3"/>
  <c r="DD516" i="3"/>
  <c r="DD517" i="3"/>
  <c r="DD518" i="3"/>
  <c r="DD519" i="3"/>
  <c r="DD520" i="3"/>
  <c r="DD521" i="3"/>
  <c r="DD522" i="3"/>
  <c r="DD523" i="3"/>
  <c r="DD524" i="3"/>
  <c r="DD525" i="3"/>
  <c r="DD526" i="3"/>
  <c r="DD527" i="3"/>
  <c r="DD528" i="3"/>
  <c r="DD529" i="3"/>
  <c r="DD530" i="3"/>
  <c r="DD531" i="3"/>
  <c r="DD532" i="3"/>
  <c r="DD533" i="3"/>
  <c r="DD534" i="3"/>
  <c r="DD535" i="3"/>
  <c r="DD536" i="3"/>
  <c r="DD537" i="3"/>
  <c r="DD538" i="3"/>
  <c r="DD539" i="3"/>
  <c r="DD540" i="3"/>
  <c r="DD541" i="3"/>
  <c r="DD542" i="3"/>
  <c r="DD543" i="3"/>
  <c r="DD544" i="3"/>
  <c r="DD545" i="3"/>
  <c r="DD546" i="3"/>
  <c r="DD547" i="3"/>
  <c r="DD548" i="3"/>
  <c r="DD549" i="3"/>
  <c r="DD550" i="3"/>
  <c r="DD551" i="3"/>
  <c r="DD552" i="3"/>
  <c r="DD553" i="3"/>
  <c r="DD554" i="3"/>
  <c r="DD555" i="3"/>
  <c r="DD556" i="3"/>
  <c r="DD557" i="3"/>
  <c r="DD558" i="3"/>
  <c r="DD559" i="3"/>
  <c r="DD560" i="3"/>
  <c r="DD561" i="3"/>
  <c r="DD562" i="3"/>
  <c r="DD563" i="3"/>
  <c r="DD564" i="3"/>
  <c r="DD565" i="3"/>
  <c r="DD566" i="3"/>
  <c r="DD567" i="3"/>
  <c r="DD568" i="3"/>
  <c r="DD569" i="3"/>
  <c r="DD570" i="3"/>
  <c r="DD571" i="3"/>
  <c r="DD572" i="3"/>
  <c r="DD573" i="3"/>
  <c r="DD574" i="3"/>
  <c r="DD575" i="3"/>
  <c r="DD576" i="3"/>
  <c r="DD577" i="3"/>
  <c r="DD578" i="3"/>
  <c r="DD579" i="3"/>
  <c r="DD580" i="3"/>
  <c r="DD581" i="3"/>
  <c r="DD582" i="3"/>
  <c r="DD583" i="3"/>
  <c r="DD584" i="3"/>
  <c r="DD585" i="3"/>
  <c r="DD586" i="3"/>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DD635" i="3"/>
  <c r="DD636" i="3"/>
  <c r="DD637" i="3"/>
  <c r="DD638" i="3"/>
  <c r="DD639" i="3"/>
  <c r="DD640" i="3"/>
  <c r="DD641" i="3"/>
  <c r="DD642" i="3"/>
  <c r="DD643" i="3"/>
  <c r="DD644" i="3"/>
  <c r="DD645" i="3"/>
  <c r="DD646" i="3"/>
  <c r="DD647" i="3"/>
  <c r="DD648" i="3"/>
  <c r="DD649" i="3"/>
  <c r="DD4" i="3"/>
  <c r="DD5" i="3"/>
  <c r="DD6" i="3"/>
  <c r="DD7" i="3"/>
  <c r="DD8" i="3"/>
  <c r="DD9" i="3"/>
  <c r="DD10" i="3"/>
  <c r="DD11" i="3"/>
  <c r="DD12" i="3"/>
  <c r="DD13" i="3"/>
  <c r="DD14" i="3"/>
  <c r="DD15" i="3"/>
  <c r="DD16" i="3"/>
  <c r="DD17" i="3"/>
  <c r="DD18" i="3"/>
  <c r="DD19" i="3"/>
  <c r="DD20" i="3"/>
  <c r="DD21" i="3"/>
  <c r="DD22" i="3"/>
  <c r="DD23" i="3"/>
  <c r="DD24" i="3"/>
  <c r="DD25" i="3"/>
  <c r="DD26" i="3"/>
  <c r="DD27" i="3"/>
  <c r="DD28" i="3"/>
  <c r="DD29" i="3"/>
  <c r="DD30" i="3"/>
  <c r="DD31" i="3"/>
  <c r="DD32" i="3"/>
  <c r="DD33" i="3"/>
  <c r="DD34" i="3"/>
  <c r="DD35" i="3"/>
  <c r="DD36" i="3"/>
  <c r="DD37" i="3"/>
  <c r="DD38" i="3"/>
  <c r="DD39" i="3"/>
  <c r="DD40" i="3"/>
  <c r="DD41" i="3"/>
  <c r="DD42" i="3"/>
  <c r="DD43" i="3"/>
  <c r="DD44" i="3"/>
  <c r="DD45" i="3"/>
  <c r="DD46" i="3"/>
  <c r="DD47" i="3"/>
  <c r="DD48" i="3"/>
  <c r="DD49" i="3"/>
  <c r="DD50" i="3"/>
  <c r="DD51" i="3"/>
  <c r="DD52" i="3"/>
  <c r="DD53" i="3"/>
  <c r="DD54" i="3"/>
  <c r="DD55" i="3"/>
  <c r="DD56" i="3"/>
  <c r="DD57" i="3"/>
  <c r="DD58" i="3"/>
  <c r="DD59" i="3"/>
  <c r="DD60" i="3"/>
  <c r="DD61" i="3"/>
  <c r="DD62" i="3"/>
  <c r="DD3" i="3"/>
  <c r="AJ23" i="4"/>
  <c r="AK23" i="4"/>
  <c r="AL23" i="4"/>
  <c r="AM23" i="4"/>
  <c r="AN23" i="4"/>
  <c r="AO23" i="4"/>
  <c r="AP23" i="4"/>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439"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P489" i="4"/>
  <c r="P490" i="4"/>
  <c r="P491" i="4"/>
  <c r="P492" i="4"/>
  <c r="P493" i="4"/>
  <c r="P494" i="4"/>
  <c r="P495" i="4"/>
  <c r="P496" i="4"/>
  <c r="P497" i="4"/>
  <c r="P498" i="4"/>
  <c r="P499" i="4"/>
  <c r="P500" i="4"/>
  <c r="P501" i="4"/>
  <c r="P502" i="4"/>
  <c r="P503" i="4"/>
  <c r="P504" i="4"/>
  <c r="P505" i="4"/>
  <c r="P506" i="4"/>
  <c r="P507" i="4"/>
  <c r="P508" i="4"/>
  <c r="P509" i="4"/>
  <c r="P510" i="4"/>
  <c r="P511" i="4"/>
  <c r="P512" i="4"/>
  <c r="P513" i="4"/>
  <c r="P514" i="4"/>
  <c r="P515" i="4"/>
  <c r="G3" i="4"/>
  <c r="J3" i="4"/>
  <c r="K3" i="4"/>
  <c r="G4" i="4"/>
  <c r="J4" i="4"/>
  <c r="K4" i="4"/>
  <c r="G5" i="4"/>
  <c r="J5" i="4"/>
  <c r="K5" i="4"/>
  <c r="G6" i="4"/>
  <c r="J6" i="4"/>
  <c r="K6" i="4"/>
  <c r="G7" i="4"/>
  <c r="J7" i="4"/>
  <c r="K7" i="4"/>
  <c r="G8" i="4"/>
  <c r="J8" i="4"/>
  <c r="K8" i="4"/>
  <c r="G9" i="4"/>
  <c r="J9" i="4"/>
  <c r="K9" i="4"/>
  <c r="G10" i="4"/>
  <c r="J10" i="4"/>
  <c r="K10" i="4"/>
  <c r="G11" i="4"/>
  <c r="J11" i="4"/>
  <c r="K11" i="4"/>
  <c r="G12" i="4"/>
  <c r="J12" i="4"/>
  <c r="K12" i="4"/>
  <c r="G13" i="4"/>
  <c r="J13" i="4"/>
  <c r="K13" i="4"/>
  <c r="G14" i="4"/>
  <c r="J14" i="4"/>
  <c r="K14" i="4"/>
  <c r="G15" i="4"/>
  <c r="J15" i="4"/>
  <c r="K15" i="4"/>
  <c r="G16" i="4"/>
  <c r="J16" i="4"/>
  <c r="K16" i="4"/>
  <c r="G17" i="4"/>
  <c r="J17" i="4"/>
  <c r="K17" i="4"/>
  <c r="G18" i="4"/>
  <c r="J18" i="4"/>
  <c r="K18" i="4"/>
  <c r="G19" i="4"/>
  <c r="J19" i="4"/>
  <c r="K19" i="4"/>
  <c r="G20" i="4"/>
  <c r="J20" i="4"/>
  <c r="K20" i="4"/>
  <c r="G21" i="4"/>
  <c r="J21" i="4"/>
  <c r="K21" i="4"/>
  <c r="G22" i="4"/>
  <c r="J22" i="4"/>
  <c r="K22" i="4"/>
  <c r="G23" i="4"/>
  <c r="J23" i="4"/>
  <c r="K23" i="4"/>
  <c r="G24" i="4"/>
  <c r="J24" i="4"/>
  <c r="K24" i="4"/>
  <c r="G25" i="4"/>
  <c r="J25" i="4"/>
  <c r="K25" i="4"/>
  <c r="G26" i="4"/>
  <c r="J26" i="4"/>
  <c r="K26" i="4"/>
  <c r="G27" i="4"/>
  <c r="J27" i="4"/>
  <c r="K27" i="4"/>
  <c r="G28" i="4"/>
  <c r="J28" i="4"/>
  <c r="K28" i="4"/>
  <c r="G29" i="4"/>
  <c r="J29" i="4"/>
  <c r="K29" i="4"/>
  <c r="G30" i="4"/>
  <c r="J30" i="4"/>
  <c r="K30" i="4"/>
  <c r="G31" i="4"/>
  <c r="J31" i="4"/>
  <c r="K31" i="4"/>
  <c r="G32" i="4"/>
  <c r="J32" i="4"/>
  <c r="K32" i="4"/>
  <c r="G33" i="4"/>
  <c r="J33" i="4"/>
  <c r="K33" i="4"/>
  <c r="G34" i="4"/>
  <c r="J34" i="4"/>
  <c r="K34" i="4"/>
  <c r="G35" i="4"/>
  <c r="J35" i="4"/>
  <c r="K35" i="4"/>
  <c r="G36" i="4"/>
  <c r="J36" i="4"/>
  <c r="K36" i="4"/>
  <c r="G37" i="4"/>
  <c r="J37" i="4"/>
  <c r="K37" i="4"/>
  <c r="G38" i="4"/>
  <c r="J38" i="4"/>
  <c r="K38" i="4"/>
  <c r="G39" i="4"/>
  <c r="J39" i="4"/>
  <c r="K39" i="4"/>
  <c r="G40" i="4"/>
  <c r="J40" i="4"/>
  <c r="K40" i="4"/>
  <c r="G41" i="4"/>
  <c r="J41" i="4"/>
  <c r="K41" i="4"/>
  <c r="G42" i="4"/>
  <c r="J42" i="4"/>
  <c r="K42" i="4"/>
  <c r="G43" i="4"/>
  <c r="J43" i="4"/>
  <c r="K43" i="4"/>
  <c r="G44" i="4"/>
  <c r="J44" i="4"/>
  <c r="K44" i="4"/>
  <c r="G45" i="4"/>
  <c r="J45" i="4"/>
  <c r="K45" i="4"/>
  <c r="G46" i="4"/>
  <c r="J46" i="4"/>
  <c r="K46" i="4"/>
  <c r="G47" i="4"/>
  <c r="J47" i="4"/>
  <c r="K47" i="4"/>
  <c r="G48" i="4"/>
  <c r="J48" i="4"/>
  <c r="K48" i="4"/>
  <c r="G49" i="4"/>
  <c r="J49" i="4"/>
  <c r="K49" i="4"/>
  <c r="G50" i="4"/>
  <c r="J50" i="4"/>
  <c r="K50" i="4"/>
  <c r="G51" i="4"/>
  <c r="J51" i="4"/>
  <c r="K51" i="4"/>
  <c r="G52" i="4"/>
  <c r="J52" i="4"/>
  <c r="K52" i="4"/>
  <c r="G53" i="4"/>
  <c r="J53" i="4"/>
  <c r="K53" i="4"/>
  <c r="G54" i="4"/>
  <c r="J54" i="4"/>
  <c r="K54" i="4"/>
  <c r="G55" i="4"/>
  <c r="J55" i="4"/>
  <c r="K55" i="4"/>
  <c r="G56" i="4"/>
  <c r="J56" i="4"/>
  <c r="K56" i="4"/>
  <c r="G57" i="4"/>
  <c r="J57" i="4"/>
  <c r="K57" i="4"/>
  <c r="G58" i="4"/>
  <c r="J58" i="4"/>
  <c r="K58" i="4"/>
  <c r="G59" i="4"/>
  <c r="J59" i="4"/>
  <c r="K59" i="4"/>
  <c r="G60" i="4"/>
  <c r="J60" i="4"/>
  <c r="K60" i="4"/>
  <c r="G61" i="4"/>
  <c r="J61" i="4"/>
  <c r="K61" i="4"/>
  <c r="G62" i="4"/>
  <c r="J62" i="4"/>
  <c r="K62" i="4"/>
  <c r="G63" i="4"/>
  <c r="J63" i="4"/>
  <c r="K63" i="4"/>
  <c r="G64" i="4"/>
  <c r="J64" i="4"/>
  <c r="K64" i="4"/>
  <c r="G65" i="4"/>
  <c r="J65" i="4"/>
  <c r="K65" i="4"/>
  <c r="G66" i="4"/>
  <c r="J66" i="4"/>
  <c r="K66" i="4"/>
  <c r="G67" i="4"/>
  <c r="J67" i="4"/>
  <c r="K67" i="4"/>
  <c r="G68" i="4"/>
  <c r="J68" i="4"/>
  <c r="K68" i="4"/>
  <c r="G69" i="4"/>
  <c r="J69" i="4"/>
  <c r="K69" i="4"/>
  <c r="G70" i="4"/>
  <c r="J70" i="4"/>
  <c r="K70" i="4"/>
  <c r="G71" i="4"/>
  <c r="J71" i="4"/>
  <c r="K71" i="4"/>
  <c r="G72" i="4"/>
  <c r="J72" i="4"/>
  <c r="K72" i="4"/>
  <c r="G73" i="4"/>
  <c r="J73" i="4"/>
  <c r="K73" i="4"/>
  <c r="G74" i="4"/>
  <c r="J74" i="4"/>
  <c r="K74" i="4"/>
  <c r="G75" i="4"/>
  <c r="J75" i="4"/>
  <c r="K75" i="4"/>
  <c r="G76" i="4"/>
  <c r="J76" i="4"/>
  <c r="K76" i="4"/>
  <c r="G77" i="4"/>
  <c r="J77" i="4"/>
  <c r="K77" i="4"/>
  <c r="G78" i="4"/>
  <c r="J78" i="4"/>
  <c r="K78" i="4"/>
  <c r="G79" i="4"/>
  <c r="J79" i="4"/>
  <c r="K79" i="4"/>
  <c r="G80" i="4"/>
  <c r="J80" i="4"/>
  <c r="K80" i="4"/>
  <c r="G81" i="4"/>
  <c r="J81" i="4"/>
  <c r="K81" i="4"/>
  <c r="G82" i="4"/>
  <c r="J82" i="4"/>
  <c r="K82" i="4"/>
  <c r="G83" i="4"/>
  <c r="J83" i="4"/>
  <c r="K83" i="4"/>
  <c r="G84" i="4"/>
  <c r="J84" i="4"/>
  <c r="K84" i="4"/>
  <c r="G85" i="4"/>
  <c r="J85" i="4"/>
  <c r="K85" i="4"/>
  <c r="G86" i="4"/>
  <c r="J86" i="4"/>
  <c r="K86" i="4"/>
  <c r="G87" i="4"/>
  <c r="J87" i="4"/>
  <c r="K87" i="4"/>
  <c r="G88" i="4"/>
  <c r="J88" i="4"/>
  <c r="K88" i="4"/>
  <c r="G89" i="4"/>
  <c r="J89" i="4"/>
  <c r="K89" i="4"/>
  <c r="G90" i="4"/>
  <c r="J90" i="4"/>
  <c r="K90" i="4"/>
  <c r="G91" i="4"/>
  <c r="J91" i="4"/>
  <c r="K91" i="4"/>
  <c r="G92" i="4"/>
  <c r="J92" i="4"/>
  <c r="K92" i="4"/>
  <c r="G93" i="4"/>
  <c r="J93" i="4"/>
  <c r="K93" i="4"/>
  <c r="G94" i="4"/>
  <c r="J94" i="4"/>
  <c r="K94" i="4"/>
  <c r="G95" i="4"/>
  <c r="J95" i="4"/>
  <c r="K95" i="4"/>
  <c r="G96" i="4"/>
  <c r="J96" i="4"/>
  <c r="K96" i="4"/>
  <c r="G97" i="4"/>
  <c r="J97" i="4"/>
  <c r="K97" i="4"/>
  <c r="G98" i="4"/>
  <c r="J98" i="4"/>
  <c r="K98" i="4"/>
  <c r="G99" i="4"/>
  <c r="J99" i="4"/>
  <c r="K99" i="4"/>
  <c r="G100" i="4"/>
  <c r="J100" i="4"/>
  <c r="K100" i="4"/>
  <c r="G101" i="4"/>
  <c r="J101" i="4"/>
  <c r="K101" i="4"/>
  <c r="G102" i="4"/>
  <c r="J102" i="4"/>
  <c r="K102" i="4"/>
  <c r="G103" i="4"/>
  <c r="J103" i="4"/>
  <c r="K103" i="4"/>
  <c r="G104" i="4"/>
  <c r="J104" i="4"/>
  <c r="K104" i="4"/>
  <c r="G105" i="4"/>
  <c r="J105" i="4"/>
  <c r="K105" i="4"/>
  <c r="G106" i="4"/>
  <c r="J106" i="4"/>
  <c r="K106" i="4"/>
  <c r="G107" i="4"/>
  <c r="J107" i="4"/>
  <c r="K107" i="4"/>
  <c r="G108" i="4"/>
  <c r="J108" i="4"/>
  <c r="K108" i="4"/>
  <c r="G109" i="4"/>
  <c r="J109" i="4"/>
  <c r="K109" i="4"/>
  <c r="G110" i="4"/>
  <c r="J110" i="4"/>
  <c r="K110" i="4"/>
  <c r="G111" i="4"/>
  <c r="J111" i="4"/>
  <c r="K111" i="4"/>
  <c r="G112" i="4"/>
  <c r="J112" i="4"/>
  <c r="K112" i="4"/>
  <c r="G113" i="4"/>
  <c r="J113" i="4"/>
  <c r="K113" i="4"/>
  <c r="G114" i="4"/>
  <c r="J114" i="4"/>
  <c r="K114" i="4"/>
  <c r="G115" i="4"/>
  <c r="J115" i="4"/>
  <c r="K115" i="4"/>
  <c r="G116" i="4"/>
  <c r="J116" i="4"/>
  <c r="K116" i="4"/>
  <c r="G117" i="4"/>
  <c r="J117" i="4"/>
  <c r="K117" i="4"/>
  <c r="G118" i="4"/>
  <c r="J118" i="4"/>
  <c r="K118" i="4"/>
  <c r="G119" i="4"/>
  <c r="J119" i="4"/>
  <c r="K119" i="4"/>
  <c r="G120" i="4"/>
  <c r="J120" i="4"/>
  <c r="K120" i="4"/>
  <c r="G121" i="4"/>
  <c r="J121" i="4"/>
  <c r="K121" i="4"/>
  <c r="G122" i="4"/>
  <c r="J122" i="4"/>
  <c r="K122" i="4"/>
  <c r="G123" i="4"/>
  <c r="J123" i="4"/>
  <c r="K123" i="4"/>
  <c r="G124" i="4"/>
  <c r="J124" i="4"/>
  <c r="K124" i="4"/>
  <c r="G125" i="4"/>
  <c r="J125" i="4"/>
  <c r="K125" i="4"/>
  <c r="G126" i="4"/>
  <c r="J126" i="4"/>
  <c r="K126" i="4"/>
  <c r="G127" i="4"/>
  <c r="J127" i="4"/>
  <c r="K127" i="4"/>
  <c r="G128" i="4"/>
  <c r="J128" i="4"/>
  <c r="K128" i="4"/>
  <c r="G129" i="4"/>
  <c r="J129" i="4"/>
  <c r="K129" i="4"/>
  <c r="G130" i="4"/>
  <c r="J130" i="4"/>
  <c r="K130" i="4"/>
  <c r="G131" i="4"/>
  <c r="J131" i="4"/>
  <c r="K131" i="4"/>
  <c r="G132" i="4"/>
  <c r="J132" i="4"/>
  <c r="K132" i="4"/>
  <c r="G133" i="4"/>
  <c r="J133" i="4"/>
  <c r="K133" i="4"/>
  <c r="G134" i="4"/>
  <c r="J134" i="4"/>
  <c r="K134" i="4"/>
  <c r="G135" i="4"/>
  <c r="J135" i="4"/>
  <c r="K135" i="4"/>
  <c r="G136" i="4"/>
  <c r="J136" i="4"/>
  <c r="K136" i="4"/>
  <c r="G137" i="4"/>
  <c r="J137" i="4"/>
  <c r="K137" i="4"/>
  <c r="G138" i="4"/>
  <c r="J138" i="4"/>
  <c r="K138" i="4"/>
  <c r="G139" i="4"/>
  <c r="J139" i="4"/>
  <c r="K139" i="4"/>
  <c r="G140" i="4"/>
  <c r="J140" i="4"/>
  <c r="K140" i="4"/>
  <c r="G141" i="4"/>
  <c r="J141" i="4"/>
  <c r="K141" i="4"/>
  <c r="G142" i="4"/>
  <c r="J142" i="4"/>
  <c r="K142" i="4"/>
  <c r="G143" i="4"/>
  <c r="J143" i="4"/>
  <c r="K143" i="4"/>
  <c r="G144" i="4"/>
  <c r="J144" i="4"/>
  <c r="K144" i="4"/>
  <c r="G145" i="4"/>
  <c r="J145" i="4"/>
  <c r="K145" i="4"/>
  <c r="G146" i="4"/>
  <c r="J146" i="4"/>
  <c r="K146" i="4"/>
  <c r="G147" i="4"/>
  <c r="J147" i="4"/>
  <c r="K147" i="4"/>
  <c r="G148" i="4"/>
  <c r="J148" i="4"/>
  <c r="K148" i="4"/>
  <c r="G149" i="4"/>
  <c r="J149" i="4"/>
  <c r="K149" i="4"/>
  <c r="G150" i="4"/>
  <c r="J150" i="4"/>
  <c r="K150" i="4"/>
  <c r="G151" i="4"/>
  <c r="J151" i="4"/>
  <c r="K151" i="4"/>
  <c r="G152" i="4"/>
  <c r="J152" i="4"/>
  <c r="K152" i="4"/>
  <c r="G153" i="4"/>
  <c r="J153" i="4"/>
  <c r="K153" i="4"/>
  <c r="G154" i="4"/>
  <c r="J154" i="4"/>
  <c r="K154" i="4"/>
  <c r="G155" i="4"/>
  <c r="J155" i="4"/>
  <c r="K155" i="4"/>
  <c r="G156" i="4"/>
  <c r="J156" i="4"/>
  <c r="K156" i="4"/>
  <c r="G157" i="4"/>
  <c r="J157" i="4"/>
  <c r="K157" i="4"/>
  <c r="G158" i="4"/>
  <c r="J158" i="4"/>
  <c r="K158" i="4"/>
  <c r="G159" i="4"/>
  <c r="J159" i="4"/>
  <c r="K159" i="4"/>
  <c r="G160" i="4"/>
  <c r="J160" i="4"/>
  <c r="K160" i="4"/>
  <c r="G161" i="4"/>
  <c r="J161" i="4"/>
  <c r="K161" i="4"/>
  <c r="G162" i="4"/>
  <c r="J162" i="4"/>
  <c r="K162" i="4"/>
  <c r="G163" i="4"/>
  <c r="J163" i="4"/>
  <c r="K163" i="4"/>
  <c r="G164" i="4"/>
  <c r="J164" i="4"/>
  <c r="K164" i="4"/>
  <c r="G165" i="4"/>
  <c r="J165" i="4"/>
  <c r="K165" i="4"/>
  <c r="G166" i="4"/>
  <c r="J166" i="4"/>
  <c r="K166" i="4"/>
  <c r="G167" i="4"/>
  <c r="J167" i="4"/>
  <c r="K167" i="4"/>
  <c r="G168" i="4"/>
  <c r="J168" i="4"/>
  <c r="K168" i="4"/>
  <c r="G169" i="4"/>
  <c r="J169" i="4"/>
  <c r="K169" i="4"/>
  <c r="G170" i="4"/>
  <c r="J170" i="4"/>
  <c r="K170" i="4"/>
  <c r="G171" i="4"/>
  <c r="J171" i="4"/>
  <c r="K171" i="4"/>
  <c r="G172" i="4"/>
  <c r="J172" i="4"/>
  <c r="K172" i="4"/>
  <c r="G173" i="4"/>
  <c r="J173" i="4"/>
  <c r="K173" i="4"/>
  <c r="G174" i="4"/>
  <c r="J174" i="4"/>
  <c r="K174" i="4"/>
  <c r="G175" i="4"/>
  <c r="J175" i="4"/>
  <c r="K175" i="4"/>
  <c r="G176" i="4"/>
  <c r="J176" i="4"/>
  <c r="K176" i="4"/>
  <c r="G177" i="4"/>
  <c r="J177" i="4"/>
  <c r="K177" i="4"/>
  <c r="G178" i="4"/>
  <c r="J178" i="4"/>
  <c r="K178" i="4"/>
  <c r="G179" i="4"/>
  <c r="J179" i="4"/>
  <c r="K179" i="4"/>
  <c r="G180" i="4"/>
  <c r="J180" i="4"/>
  <c r="K180" i="4"/>
  <c r="G181" i="4"/>
  <c r="J181" i="4"/>
  <c r="K181" i="4"/>
  <c r="G182" i="4"/>
  <c r="J182" i="4"/>
  <c r="K182" i="4"/>
  <c r="G183" i="4"/>
  <c r="J183" i="4"/>
  <c r="K183" i="4"/>
  <c r="G184" i="4"/>
  <c r="J184" i="4"/>
  <c r="K184" i="4"/>
  <c r="G185" i="4"/>
  <c r="J185" i="4"/>
  <c r="K185" i="4"/>
  <c r="G186" i="4"/>
  <c r="J186" i="4"/>
  <c r="K186" i="4"/>
  <c r="G187" i="4"/>
  <c r="J187" i="4"/>
  <c r="K187" i="4"/>
  <c r="G188" i="4"/>
  <c r="J188" i="4"/>
  <c r="K188" i="4"/>
  <c r="G189" i="4"/>
  <c r="J189" i="4"/>
  <c r="K189" i="4"/>
  <c r="G190" i="4"/>
  <c r="J190" i="4"/>
  <c r="K190" i="4"/>
  <c r="G191" i="4"/>
  <c r="J191" i="4"/>
  <c r="K191" i="4"/>
  <c r="G192" i="4"/>
  <c r="J192" i="4"/>
  <c r="K192" i="4"/>
  <c r="G193" i="4"/>
  <c r="J193" i="4"/>
  <c r="K193" i="4"/>
  <c r="G194" i="4"/>
  <c r="J194" i="4"/>
  <c r="K194" i="4"/>
  <c r="G195" i="4"/>
  <c r="J195" i="4"/>
  <c r="K195" i="4"/>
  <c r="G196" i="4"/>
  <c r="J196" i="4"/>
  <c r="K196" i="4"/>
  <c r="G197" i="4"/>
  <c r="J197" i="4"/>
  <c r="K197" i="4"/>
  <c r="G198" i="4"/>
  <c r="J198" i="4"/>
  <c r="K198" i="4"/>
  <c r="G199" i="4"/>
  <c r="J199" i="4"/>
  <c r="K199" i="4"/>
  <c r="G200" i="4"/>
  <c r="J200" i="4"/>
  <c r="K200" i="4"/>
  <c r="G201" i="4"/>
  <c r="J201" i="4"/>
  <c r="K201" i="4"/>
  <c r="G202" i="4"/>
  <c r="J202" i="4"/>
  <c r="K202" i="4"/>
  <c r="G203" i="4"/>
  <c r="J203" i="4"/>
  <c r="K203" i="4"/>
  <c r="G204" i="4"/>
  <c r="J204" i="4"/>
  <c r="K204" i="4"/>
  <c r="G205" i="4"/>
  <c r="J205" i="4"/>
  <c r="K205" i="4"/>
  <c r="G206" i="4"/>
  <c r="J206" i="4"/>
  <c r="K206" i="4"/>
  <c r="G207" i="4"/>
  <c r="J207" i="4"/>
  <c r="K207" i="4"/>
  <c r="G208" i="4"/>
  <c r="J208" i="4"/>
  <c r="K208" i="4"/>
  <c r="G209" i="4"/>
  <c r="J209" i="4"/>
  <c r="K209" i="4"/>
  <c r="G210" i="4"/>
  <c r="J210" i="4"/>
  <c r="K210" i="4"/>
  <c r="G211" i="4"/>
  <c r="J211" i="4"/>
  <c r="K211" i="4"/>
  <c r="G212" i="4"/>
  <c r="J212" i="4"/>
  <c r="K212" i="4"/>
  <c r="G213" i="4"/>
  <c r="J213" i="4"/>
  <c r="K213" i="4"/>
  <c r="G214" i="4"/>
  <c r="J214" i="4"/>
  <c r="K214" i="4"/>
  <c r="G215" i="4"/>
  <c r="J215" i="4"/>
  <c r="K215" i="4"/>
  <c r="G216" i="4"/>
  <c r="J216" i="4"/>
  <c r="K216" i="4"/>
  <c r="G217" i="4"/>
  <c r="J217" i="4"/>
  <c r="K217" i="4"/>
  <c r="G218" i="4"/>
  <c r="J218" i="4"/>
  <c r="K218" i="4"/>
  <c r="G219" i="4"/>
  <c r="J219" i="4"/>
  <c r="K219" i="4"/>
  <c r="G220" i="4"/>
  <c r="J220" i="4"/>
  <c r="K220" i="4"/>
  <c r="G221" i="4"/>
  <c r="J221" i="4"/>
  <c r="K221" i="4"/>
  <c r="G222" i="4"/>
  <c r="J222" i="4"/>
  <c r="K222" i="4"/>
  <c r="G223" i="4"/>
  <c r="J223" i="4"/>
  <c r="K223" i="4"/>
  <c r="G224" i="4"/>
  <c r="J224" i="4"/>
  <c r="K224" i="4"/>
  <c r="G225" i="4"/>
  <c r="J225" i="4"/>
  <c r="K225" i="4"/>
  <c r="G226" i="4"/>
  <c r="J226" i="4"/>
  <c r="K226" i="4"/>
  <c r="G227" i="4"/>
  <c r="J227" i="4"/>
  <c r="K227" i="4"/>
  <c r="G228" i="4"/>
  <c r="J228" i="4"/>
  <c r="K228" i="4"/>
  <c r="G229" i="4"/>
  <c r="J229" i="4"/>
  <c r="K229" i="4"/>
  <c r="G230" i="4"/>
  <c r="J230" i="4"/>
  <c r="K230" i="4"/>
  <c r="G231" i="4"/>
  <c r="J231" i="4"/>
  <c r="K231" i="4"/>
  <c r="G232" i="4"/>
  <c r="J232" i="4"/>
  <c r="K232" i="4"/>
  <c r="G233" i="4"/>
  <c r="J233" i="4"/>
  <c r="K233" i="4"/>
  <c r="G234" i="4"/>
  <c r="J234" i="4"/>
  <c r="K234" i="4"/>
  <c r="G235" i="4"/>
  <c r="J235" i="4"/>
  <c r="K235" i="4"/>
  <c r="G236" i="4"/>
  <c r="J236" i="4"/>
  <c r="K236" i="4"/>
  <c r="G237" i="4"/>
  <c r="J237" i="4"/>
  <c r="K237" i="4"/>
  <c r="G238" i="4"/>
  <c r="J238" i="4"/>
  <c r="K238" i="4"/>
  <c r="G239" i="4"/>
  <c r="J239" i="4"/>
  <c r="K239" i="4"/>
  <c r="G240" i="4"/>
  <c r="J240" i="4"/>
  <c r="K240" i="4"/>
  <c r="G241" i="4"/>
  <c r="J241" i="4"/>
  <c r="K241" i="4"/>
  <c r="G242" i="4"/>
  <c r="J242" i="4"/>
  <c r="K242" i="4"/>
  <c r="G243" i="4"/>
  <c r="J243" i="4"/>
  <c r="K243" i="4"/>
  <c r="G244" i="4"/>
  <c r="J244" i="4"/>
  <c r="K244" i="4"/>
  <c r="G245" i="4"/>
  <c r="J245" i="4"/>
  <c r="K245" i="4"/>
  <c r="G246" i="4"/>
  <c r="J246" i="4"/>
  <c r="K246" i="4"/>
  <c r="G247" i="4"/>
  <c r="J247" i="4"/>
  <c r="K247" i="4"/>
  <c r="G248" i="4"/>
  <c r="J248" i="4"/>
  <c r="K248" i="4"/>
  <c r="G249" i="4"/>
  <c r="J249" i="4"/>
  <c r="K249" i="4"/>
  <c r="G250" i="4"/>
  <c r="J250" i="4"/>
  <c r="K250" i="4"/>
  <c r="G251" i="4"/>
  <c r="J251" i="4"/>
  <c r="K251" i="4"/>
  <c r="G252" i="4"/>
  <c r="J252" i="4"/>
  <c r="K252" i="4"/>
  <c r="G253" i="4"/>
  <c r="J253" i="4"/>
  <c r="K253" i="4"/>
  <c r="G254" i="4"/>
  <c r="J254" i="4"/>
  <c r="K254" i="4"/>
  <c r="G255" i="4"/>
  <c r="J255" i="4"/>
  <c r="K255" i="4"/>
  <c r="G256" i="4"/>
  <c r="J256" i="4"/>
  <c r="K256" i="4"/>
  <c r="G257" i="4"/>
  <c r="J257" i="4"/>
  <c r="K257" i="4"/>
  <c r="G258" i="4"/>
  <c r="J258" i="4"/>
  <c r="K258" i="4"/>
  <c r="G259" i="4"/>
  <c r="J259" i="4"/>
  <c r="K259" i="4"/>
  <c r="G260" i="4"/>
  <c r="J260" i="4"/>
  <c r="K260" i="4"/>
  <c r="G261" i="4"/>
  <c r="J261" i="4"/>
  <c r="K261" i="4"/>
  <c r="G262" i="4"/>
  <c r="J262" i="4"/>
  <c r="K262" i="4"/>
  <c r="G263" i="4"/>
  <c r="J263" i="4"/>
  <c r="K263" i="4"/>
  <c r="G264" i="4"/>
  <c r="J264" i="4"/>
  <c r="K264" i="4"/>
  <c r="G265" i="4"/>
  <c r="J265" i="4"/>
  <c r="K265" i="4"/>
  <c r="G266" i="4"/>
  <c r="J266" i="4"/>
  <c r="K266" i="4"/>
  <c r="G267" i="4"/>
  <c r="J267" i="4"/>
  <c r="K267" i="4"/>
  <c r="G268" i="4"/>
  <c r="J268" i="4"/>
  <c r="K268" i="4"/>
  <c r="G269" i="4"/>
  <c r="J269" i="4"/>
  <c r="K269" i="4"/>
  <c r="G270" i="4"/>
  <c r="J270" i="4"/>
  <c r="K270" i="4"/>
  <c r="G271" i="4"/>
  <c r="J271" i="4"/>
  <c r="K271" i="4"/>
  <c r="G272" i="4"/>
  <c r="J272" i="4"/>
  <c r="K272" i="4"/>
  <c r="G273" i="4"/>
  <c r="J273" i="4"/>
  <c r="K273" i="4"/>
  <c r="G274" i="4"/>
  <c r="J274" i="4"/>
  <c r="K274" i="4"/>
  <c r="G275" i="4"/>
  <c r="J275" i="4"/>
  <c r="K275" i="4"/>
  <c r="G276" i="4"/>
  <c r="J276" i="4"/>
  <c r="K276" i="4"/>
  <c r="G277" i="4"/>
  <c r="J277" i="4"/>
  <c r="K277" i="4"/>
  <c r="G278" i="4"/>
  <c r="J278" i="4"/>
  <c r="K278" i="4"/>
  <c r="G279" i="4"/>
  <c r="J279" i="4"/>
  <c r="K279" i="4"/>
  <c r="G280" i="4"/>
  <c r="J280" i="4"/>
  <c r="K280" i="4"/>
  <c r="G281" i="4"/>
  <c r="J281" i="4"/>
  <c r="K281" i="4"/>
  <c r="G282" i="4"/>
  <c r="J282" i="4"/>
  <c r="K282" i="4"/>
  <c r="G283" i="4"/>
  <c r="J283" i="4"/>
  <c r="K283" i="4"/>
  <c r="G284" i="4"/>
  <c r="J284" i="4"/>
  <c r="K284" i="4"/>
  <c r="G285" i="4"/>
  <c r="J285" i="4"/>
  <c r="K285" i="4"/>
  <c r="G286" i="4"/>
  <c r="J286" i="4"/>
  <c r="K286" i="4"/>
  <c r="G287" i="4"/>
  <c r="J287" i="4"/>
  <c r="K287" i="4"/>
  <c r="G288" i="4"/>
  <c r="J288" i="4"/>
  <c r="K288" i="4"/>
  <c r="G289" i="4"/>
  <c r="J289" i="4"/>
  <c r="K289" i="4"/>
  <c r="G290" i="4"/>
  <c r="J290" i="4"/>
  <c r="K290" i="4"/>
  <c r="G291" i="4"/>
  <c r="J291" i="4"/>
  <c r="K291" i="4"/>
  <c r="G292" i="4"/>
  <c r="J292" i="4"/>
  <c r="K292" i="4"/>
  <c r="G293" i="4"/>
  <c r="J293" i="4"/>
  <c r="K293" i="4"/>
  <c r="G294" i="4"/>
  <c r="J294" i="4"/>
  <c r="K294" i="4"/>
  <c r="G295" i="4"/>
  <c r="J295" i="4"/>
  <c r="K295" i="4"/>
  <c r="G296" i="4"/>
  <c r="J296" i="4"/>
  <c r="K296" i="4"/>
  <c r="G297" i="4"/>
  <c r="J297" i="4"/>
  <c r="K297" i="4"/>
  <c r="G298" i="4"/>
  <c r="J298" i="4"/>
  <c r="K298" i="4"/>
  <c r="G299" i="4"/>
  <c r="J299" i="4"/>
  <c r="K299" i="4"/>
  <c r="G300" i="4"/>
  <c r="J300" i="4"/>
  <c r="K300" i="4"/>
  <c r="G301" i="4"/>
  <c r="J301" i="4"/>
  <c r="K301" i="4"/>
  <c r="G302" i="4"/>
  <c r="J302" i="4"/>
  <c r="K302" i="4"/>
  <c r="G303" i="4"/>
  <c r="J303" i="4"/>
  <c r="K303" i="4"/>
  <c r="G304" i="4"/>
  <c r="J304" i="4"/>
  <c r="K304" i="4"/>
  <c r="G305" i="4"/>
  <c r="J305" i="4"/>
  <c r="K305" i="4"/>
  <c r="G306" i="4"/>
  <c r="J306" i="4"/>
  <c r="K306" i="4"/>
  <c r="G307" i="4"/>
  <c r="J307" i="4"/>
  <c r="K307" i="4"/>
  <c r="G308" i="4"/>
  <c r="J308" i="4"/>
  <c r="K308" i="4"/>
  <c r="G309" i="4"/>
  <c r="J309" i="4"/>
  <c r="K309" i="4"/>
  <c r="G310" i="4"/>
  <c r="J310" i="4"/>
  <c r="K310" i="4"/>
  <c r="G311" i="4"/>
  <c r="J311" i="4"/>
  <c r="K311" i="4"/>
  <c r="G312" i="4"/>
  <c r="J312" i="4"/>
  <c r="K312" i="4"/>
  <c r="G313" i="4"/>
  <c r="J313" i="4"/>
  <c r="K313" i="4"/>
  <c r="G314" i="4"/>
  <c r="J314" i="4"/>
  <c r="K314" i="4"/>
  <c r="G315" i="4"/>
  <c r="J315" i="4"/>
  <c r="K315" i="4"/>
  <c r="G316" i="4"/>
  <c r="J316" i="4"/>
  <c r="K316" i="4"/>
  <c r="G317" i="4"/>
  <c r="J317" i="4"/>
  <c r="K317" i="4"/>
  <c r="G318" i="4"/>
  <c r="J318" i="4"/>
  <c r="K318" i="4"/>
  <c r="G319" i="4"/>
  <c r="J319" i="4"/>
  <c r="K319" i="4"/>
  <c r="G320" i="4"/>
  <c r="J320" i="4"/>
  <c r="K320" i="4"/>
  <c r="G321" i="4"/>
  <c r="J321" i="4"/>
  <c r="K321" i="4"/>
  <c r="G322" i="4"/>
  <c r="J322" i="4"/>
  <c r="K322" i="4"/>
  <c r="G323" i="4"/>
  <c r="J323" i="4"/>
  <c r="K323" i="4"/>
  <c r="G324" i="4"/>
  <c r="J324" i="4"/>
  <c r="K324" i="4"/>
  <c r="G325" i="4"/>
  <c r="J325" i="4"/>
  <c r="K325" i="4"/>
  <c r="G326" i="4"/>
  <c r="J326" i="4"/>
  <c r="K326" i="4"/>
  <c r="G327" i="4"/>
  <c r="J327" i="4"/>
  <c r="K327" i="4"/>
  <c r="G328" i="4"/>
  <c r="J328" i="4"/>
  <c r="K328" i="4"/>
  <c r="G329" i="4"/>
  <c r="J329" i="4"/>
  <c r="K329" i="4"/>
  <c r="G330" i="4"/>
  <c r="J330" i="4"/>
  <c r="K330" i="4"/>
  <c r="G331" i="4"/>
  <c r="J331" i="4"/>
  <c r="K331" i="4"/>
  <c r="G332" i="4"/>
  <c r="J332" i="4"/>
  <c r="K332" i="4"/>
  <c r="G333" i="4"/>
  <c r="J333" i="4"/>
  <c r="K333" i="4"/>
  <c r="G334" i="4"/>
  <c r="J334" i="4"/>
  <c r="K334" i="4"/>
  <c r="G335" i="4"/>
  <c r="J335" i="4"/>
  <c r="K335" i="4"/>
  <c r="G336" i="4"/>
  <c r="J336" i="4"/>
  <c r="K336" i="4"/>
  <c r="G337" i="4"/>
  <c r="J337" i="4"/>
  <c r="K337" i="4"/>
  <c r="G338" i="4"/>
  <c r="J338" i="4"/>
  <c r="K338" i="4"/>
  <c r="G339" i="4"/>
  <c r="J339" i="4"/>
  <c r="K339" i="4"/>
  <c r="G340" i="4"/>
  <c r="J340" i="4"/>
  <c r="K340" i="4"/>
  <c r="G341" i="4"/>
  <c r="J341" i="4"/>
  <c r="K341" i="4"/>
  <c r="G342" i="4"/>
  <c r="J342" i="4"/>
  <c r="K342" i="4"/>
  <c r="G343" i="4"/>
  <c r="J343" i="4"/>
  <c r="K343" i="4"/>
  <c r="G344" i="4"/>
  <c r="J344" i="4"/>
  <c r="K344" i="4"/>
  <c r="G345" i="4"/>
  <c r="J345" i="4"/>
  <c r="K345" i="4"/>
  <c r="G346" i="4"/>
  <c r="J346" i="4"/>
  <c r="K346" i="4"/>
  <c r="G347" i="4"/>
  <c r="J347" i="4"/>
  <c r="K347" i="4"/>
  <c r="G348" i="4"/>
  <c r="J348" i="4"/>
  <c r="K348" i="4"/>
  <c r="G349" i="4"/>
  <c r="J349" i="4"/>
  <c r="K349" i="4"/>
  <c r="G350" i="4"/>
  <c r="J350" i="4"/>
  <c r="K350" i="4"/>
  <c r="G351" i="4"/>
  <c r="J351" i="4"/>
  <c r="K351" i="4"/>
  <c r="G352" i="4"/>
  <c r="J352" i="4"/>
  <c r="K352" i="4"/>
  <c r="G353" i="4"/>
  <c r="J353" i="4"/>
  <c r="K353" i="4"/>
  <c r="G354" i="4"/>
  <c r="J354" i="4"/>
  <c r="K354" i="4"/>
  <c r="G355" i="4"/>
  <c r="J355" i="4"/>
  <c r="K355" i="4"/>
  <c r="G356" i="4"/>
  <c r="J356" i="4"/>
  <c r="K356" i="4"/>
  <c r="G357" i="4"/>
  <c r="J357" i="4"/>
  <c r="K357" i="4"/>
  <c r="G358" i="4"/>
  <c r="J358" i="4"/>
  <c r="K358" i="4"/>
  <c r="G359" i="4"/>
  <c r="J359" i="4"/>
  <c r="K359" i="4"/>
  <c r="G360" i="4"/>
  <c r="J360" i="4"/>
  <c r="K360" i="4"/>
  <c r="G361" i="4"/>
  <c r="J361" i="4"/>
  <c r="K361" i="4"/>
  <c r="G362" i="4"/>
  <c r="J362" i="4"/>
  <c r="K362" i="4"/>
  <c r="G363" i="4"/>
  <c r="J363" i="4"/>
  <c r="K363" i="4"/>
  <c r="G364" i="4"/>
  <c r="J364" i="4"/>
  <c r="K364" i="4"/>
  <c r="G365" i="4"/>
  <c r="J365" i="4"/>
  <c r="K365" i="4"/>
  <c r="G366" i="4"/>
  <c r="J366" i="4"/>
  <c r="K366" i="4"/>
  <c r="G367" i="4"/>
  <c r="J367" i="4"/>
  <c r="K367" i="4"/>
  <c r="G368" i="4"/>
  <c r="J368" i="4"/>
  <c r="K368" i="4"/>
  <c r="G369" i="4"/>
  <c r="J369" i="4"/>
  <c r="K369" i="4"/>
  <c r="G370" i="4"/>
  <c r="J370" i="4"/>
  <c r="K370" i="4"/>
  <c r="G371" i="4"/>
  <c r="J371" i="4"/>
  <c r="K371" i="4"/>
  <c r="G372" i="4"/>
  <c r="J372" i="4"/>
  <c r="K372" i="4"/>
  <c r="G373" i="4"/>
  <c r="J373" i="4"/>
  <c r="K373" i="4"/>
  <c r="G374" i="4"/>
  <c r="J374" i="4"/>
  <c r="K374" i="4"/>
  <c r="G375" i="4"/>
  <c r="J375" i="4"/>
  <c r="K375" i="4"/>
  <c r="G376" i="4"/>
  <c r="J376" i="4"/>
  <c r="K376" i="4"/>
  <c r="G377" i="4"/>
  <c r="J377" i="4"/>
  <c r="K377" i="4"/>
  <c r="G378" i="4"/>
  <c r="J378" i="4"/>
  <c r="K378" i="4"/>
  <c r="G379" i="4"/>
  <c r="J379" i="4"/>
  <c r="K379" i="4"/>
  <c r="G380" i="4"/>
  <c r="J380" i="4"/>
  <c r="K380" i="4"/>
  <c r="G381" i="4"/>
  <c r="J381" i="4"/>
  <c r="K381" i="4"/>
  <c r="G382" i="4"/>
  <c r="J382" i="4"/>
  <c r="K382" i="4"/>
  <c r="G383" i="4"/>
  <c r="J383" i="4"/>
  <c r="K383" i="4"/>
  <c r="G384" i="4"/>
  <c r="J384" i="4"/>
  <c r="K384" i="4"/>
  <c r="G385" i="4"/>
  <c r="J385" i="4"/>
  <c r="K385" i="4"/>
  <c r="G386" i="4"/>
  <c r="J386" i="4"/>
  <c r="K386" i="4"/>
  <c r="G387" i="4"/>
  <c r="J387" i="4"/>
  <c r="K387" i="4"/>
  <c r="G388" i="4"/>
  <c r="J388" i="4"/>
  <c r="K388" i="4"/>
  <c r="G389" i="4"/>
  <c r="J389" i="4"/>
  <c r="K389" i="4"/>
  <c r="G390" i="4"/>
  <c r="J390" i="4"/>
  <c r="K390" i="4"/>
  <c r="G391" i="4"/>
  <c r="J391" i="4"/>
  <c r="K391" i="4"/>
  <c r="G392" i="4"/>
  <c r="J392" i="4"/>
  <c r="K392" i="4"/>
  <c r="G393" i="4"/>
  <c r="J393" i="4"/>
  <c r="K393" i="4"/>
  <c r="G394" i="4"/>
  <c r="J394" i="4"/>
  <c r="K394" i="4"/>
  <c r="G395" i="4"/>
  <c r="J395" i="4"/>
  <c r="K395" i="4"/>
  <c r="G396" i="4"/>
  <c r="J396" i="4"/>
  <c r="K396" i="4"/>
  <c r="G397" i="4"/>
  <c r="J397" i="4"/>
  <c r="K397" i="4"/>
  <c r="G398" i="4"/>
  <c r="J398" i="4"/>
  <c r="K398" i="4"/>
  <c r="G399" i="4"/>
  <c r="J399" i="4"/>
  <c r="K399" i="4"/>
  <c r="G400" i="4"/>
  <c r="J400" i="4"/>
  <c r="K400" i="4"/>
  <c r="G401" i="4"/>
  <c r="J401" i="4"/>
  <c r="K401" i="4"/>
  <c r="G402" i="4"/>
  <c r="J402" i="4"/>
  <c r="K402" i="4"/>
  <c r="G403" i="4"/>
  <c r="J403" i="4"/>
  <c r="K403" i="4"/>
  <c r="G404" i="4"/>
  <c r="J404" i="4"/>
  <c r="K404" i="4"/>
  <c r="G405" i="4"/>
  <c r="J405" i="4"/>
  <c r="K405" i="4"/>
  <c r="G406" i="4"/>
  <c r="J406" i="4"/>
  <c r="K406" i="4"/>
  <c r="G407" i="4"/>
  <c r="J407" i="4"/>
  <c r="K407" i="4"/>
  <c r="G408" i="4"/>
  <c r="J408" i="4"/>
  <c r="K408" i="4"/>
  <c r="G409" i="4"/>
  <c r="J409" i="4"/>
  <c r="K409" i="4"/>
  <c r="G410" i="4"/>
  <c r="J410" i="4"/>
  <c r="K410" i="4"/>
  <c r="G411" i="4"/>
  <c r="J411" i="4"/>
  <c r="K411" i="4"/>
  <c r="G412" i="4"/>
  <c r="J412" i="4"/>
  <c r="K412" i="4"/>
  <c r="G413" i="4"/>
  <c r="J413" i="4"/>
  <c r="K413" i="4"/>
  <c r="G414" i="4"/>
  <c r="J414" i="4"/>
  <c r="K414" i="4"/>
  <c r="G415" i="4"/>
  <c r="J415" i="4"/>
  <c r="K415" i="4"/>
  <c r="G416" i="4"/>
  <c r="J416" i="4"/>
  <c r="K416" i="4"/>
  <c r="G417" i="4"/>
  <c r="J417" i="4"/>
  <c r="K417" i="4"/>
  <c r="G418" i="4"/>
  <c r="J418" i="4"/>
  <c r="K418" i="4"/>
  <c r="G419" i="4"/>
  <c r="J419" i="4"/>
  <c r="K419" i="4"/>
  <c r="G420" i="4"/>
  <c r="J420" i="4"/>
  <c r="K420" i="4"/>
  <c r="G421" i="4"/>
  <c r="J421" i="4"/>
  <c r="K421" i="4"/>
  <c r="G422" i="4"/>
  <c r="J422" i="4"/>
  <c r="K422" i="4"/>
  <c r="G423" i="4"/>
  <c r="J423" i="4"/>
  <c r="K423" i="4"/>
  <c r="G424" i="4"/>
  <c r="J424" i="4"/>
  <c r="K424" i="4"/>
  <c r="G425" i="4"/>
  <c r="J425" i="4"/>
  <c r="K425" i="4"/>
  <c r="G426" i="4"/>
  <c r="J426" i="4"/>
  <c r="K426" i="4"/>
  <c r="G427" i="4"/>
  <c r="J427" i="4"/>
  <c r="K427" i="4"/>
  <c r="G428" i="4"/>
  <c r="J428" i="4"/>
  <c r="K428" i="4"/>
  <c r="G429" i="4"/>
  <c r="J429" i="4"/>
  <c r="K429" i="4"/>
  <c r="G430" i="4"/>
  <c r="J430" i="4"/>
  <c r="K430" i="4"/>
  <c r="G431" i="4"/>
  <c r="J431" i="4"/>
  <c r="K431" i="4"/>
  <c r="G432" i="4"/>
  <c r="J432" i="4"/>
  <c r="K432" i="4"/>
  <c r="G433" i="4"/>
  <c r="J433" i="4"/>
  <c r="K433" i="4"/>
  <c r="G434" i="4"/>
  <c r="J434" i="4"/>
  <c r="K434" i="4"/>
  <c r="G435" i="4"/>
  <c r="J435" i="4"/>
  <c r="K435" i="4"/>
  <c r="G436" i="4"/>
  <c r="J436" i="4"/>
  <c r="K436" i="4"/>
  <c r="G437" i="4"/>
  <c r="J437" i="4"/>
  <c r="K437" i="4"/>
  <c r="G438" i="4"/>
  <c r="J438" i="4"/>
  <c r="K438" i="4"/>
  <c r="G439" i="4"/>
  <c r="J439" i="4"/>
  <c r="K439" i="4"/>
  <c r="G440" i="4"/>
  <c r="J440" i="4"/>
  <c r="K440" i="4"/>
  <c r="G441" i="4"/>
  <c r="J441" i="4"/>
  <c r="K441" i="4"/>
  <c r="G442" i="4"/>
  <c r="J442" i="4"/>
  <c r="K442" i="4"/>
  <c r="G443" i="4"/>
  <c r="J443" i="4"/>
  <c r="K443" i="4"/>
  <c r="G444" i="4"/>
  <c r="J444" i="4"/>
  <c r="K444" i="4"/>
  <c r="G445" i="4"/>
  <c r="J445" i="4"/>
  <c r="K445" i="4"/>
  <c r="G446" i="4"/>
  <c r="J446" i="4"/>
  <c r="K446" i="4"/>
  <c r="G447" i="4"/>
  <c r="J447" i="4"/>
  <c r="K447" i="4"/>
  <c r="G448" i="4"/>
  <c r="J448" i="4"/>
  <c r="K448" i="4"/>
  <c r="G449" i="4"/>
  <c r="J449" i="4"/>
  <c r="K449" i="4"/>
  <c r="G450" i="4"/>
  <c r="J450" i="4"/>
  <c r="K450" i="4"/>
  <c r="G451" i="4"/>
  <c r="J451" i="4"/>
  <c r="K451" i="4"/>
  <c r="G452" i="4"/>
  <c r="J452" i="4"/>
  <c r="K452" i="4"/>
  <c r="G453" i="4"/>
  <c r="J453" i="4"/>
  <c r="K453" i="4"/>
  <c r="G454" i="4"/>
  <c r="J454" i="4"/>
  <c r="K454" i="4"/>
  <c r="G455" i="4"/>
  <c r="J455" i="4"/>
  <c r="K455" i="4"/>
  <c r="G456" i="4"/>
  <c r="J456" i="4"/>
  <c r="K456" i="4"/>
  <c r="G457" i="4"/>
  <c r="J457" i="4"/>
  <c r="K457" i="4"/>
  <c r="G458" i="4"/>
  <c r="J458" i="4"/>
  <c r="K458" i="4"/>
  <c r="G459" i="4"/>
  <c r="J459" i="4"/>
  <c r="K459" i="4"/>
  <c r="G460" i="4"/>
  <c r="J460" i="4"/>
  <c r="K460" i="4"/>
  <c r="G461" i="4"/>
  <c r="J461" i="4"/>
  <c r="K461" i="4"/>
  <c r="G462" i="4"/>
  <c r="J462" i="4"/>
  <c r="K462" i="4"/>
  <c r="G463" i="4"/>
  <c r="J463" i="4"/>
  <c r="K463" i="4"/>
  <c r="G464" i="4"/>
  <c r="J464" i="4"/>
  <c r="K464" i="4"/>
  <c r="G465" i="4"/>
  <c r="J465" i="4"/>
  <c r="K465" i="4"/>
  <c r="G466" i="4"/>
  <c r="J466" i="4"/>
  <c r="K466" i="4"/>
  <c r="G467" i="4"/>
  <c r="J467" i="4"/>
  <c r="K467" i="4"/>
  <c r="G468" i="4"/>
  <c r="J468" i="4"/>
  <c r="K468" i="4"/>
  <c r="G469" i="4"/>
  <c r="J469" i="4"/>
  <c r="K469" i="4"/>
  <c r="G470" i="4"/>
  <c r="J470" i="4"/>
  <c r="K470" i="4"/>
  <c r="G471" i="4"/>
  <c r="J471" i="4"/>
  <c r="K471" i="4"/>
  <c r="G472" i="4"/>
  <c r="J472" i="4"/>
  <c r="K472" i="4"/>
  <c r="G473" i="4"/>
  <c r="J473" i="4"/>
  <c r="K473" i="4"/>
  <c r="G474" i="4"/>
  <c r="J474" i="4"/>
  <c r="K474" i="4"/>
  <c r="G475" i="4"/>
  <c r="J475" i="4"/>
  <c r="K475" i="4"/>
  <c r="G476" i="4"/>
  <c r="J476" i="4"/>
  <c r="K476" i="4"/>
  <c r="G477" i="4"/>
  <c r="J477" i="4"/>
  <c r="K477" i="4"/>
  <c r="G478" i="4"/>
  <c r="J478" i="4"/>
  <c r="K478" i="4"/>
  <c r="G479" i="4"/>
  <c r="J479" i="4"/>
  <c r="K479" i="4"/>
  <c r="G480" i="4"/>
  <c r="J480" i="4"/>
  <c r="K480" i="4"/>
  <c r="G481" i="4"/>
  <c r="J481" i="4"/>
  <c r="K481" i="4"/>
  <c r="G482" i="4"/>
  <c r="J482" i="4"/>
  <c r="K482" i="4"/>
  <c r="G483" i="4"/>
  <c r="J483" i="4"/>
  <c r="K483" i="4"/>
  <c r="G484" i="4"/>
  <c r="J484" i="4"/>
  <c r="K484" i="4"/>
  <c r="G485" i="4"/>
  <c r="J485" i="4"/>
  <c r="K485" i="4"/>
  <c r="G486" i="4"/>
  <c r="J486" i="4"/>
  <c r="K486" i="4"/>
  <c r="G487" i="4"/>
  <c r="J487" i="4"/>
  <c r="K487" i="4"/>
  <c r="G488" i="4"/>
  <c r="J488" i="4"/>
  <c r="K488" i="4"/>
  <c r="G489" i="4"/>
  <c r="J489" i="4"/>
  <c r="K489" i="4"/>
  <c r="G490" i="4"/>
  <c r="J490" i="4"/>
  <c r="K490" i="4"/>
  <c r="G491" i="4"/>
  <c r="J491" i="4"/>
  <c r="K491" i="4"/>
  <c r="G492" i="4"/>
  <c r="J492" i="4"/>
  <c r="K492" i="4"/>
  <c r="G493" i="4"/>
  <c r="J493" i="4"/>
  <c r="K493" i="4"/>
  <c r="G494" i="4"/>
  <c r="J494" i="4"/>
  <c r="K494" i="4"/>
  <c r="G495" i="4"/>
  <c r="J495" i="4"/>
  <c r="K495" i="4"/>
  <c r="G496" i="4"/>
  <c r="J496" i="4"/>
  <c r="K496" i="4"/>
  <c r="G497" i="4"/>
  <c r="J497" i="4"/>
  <c r="K497" i="4"/>
  <c r="G498" i="4"/>
  <c r="J498" i="4"/>
  <c r="K498" i="4"/>
  <c r="G499" i="4"/>
  <c r="J499" i="4"/>
  <c r="K499" i="4"/>
  <c r="G500" i="4"/>
  <c r="J500" i="4"/>
  <c r="K500" i="4"/>
  <c r="G501" i="4"/>
  <c r="J501" i="4"/>
  <c r="K501" i="4"/>
  <c r="G502" i="4"/>
  <c r="J502" i="4"/>
  <c r="K502" i="4"/>
  <c r="G503" i="4"/>
  <c r="J503" i="4"/>
  <c r="K503" i="4"/>
  <c r="G504" i="4"/>
  <c r="J504" i="4"/>
  <c r="K504" i="4"/>
  <c r="G505" i="4"/>
  <c r="J505" i="4"/>
  <c r="K505" i="4"/>
  <c r="G506" i="4"/>
  <c r="J506" i="4"/>
  <c r="K506" i="4"/>
  <c r="G507" i="4"/>
  <c r="J507" i="4"/>
  <c r="K507" i="4"/>
  <c r="G508" i="4"/>
  <c r="J508" i="4"/>
  <c r="K508" i="4"/>
  <c r="G509" i="4"/>
  <c r="J509" i="4"/>
  <c r="K509" i="4"/>
  <c r="G510" i="4"/>
  <c r="J510" i="4"/>
  <c r="K510" i="4"/>
  <c r="G511" i="4"/>
  <c r="J511" i="4"/>
  <c r="K511" i="4"/>
  <c r="G512" i="4"/>
  <c r="J512" i="4"/>
  <c r="K512" i="4"/>
  <c r="G513" i="4"/>
  <c r="J513" i="4"/>
  <c r="K513" i="4"/>
  <c r="G514" i="4"/>
  <c r="J514" i="4"/>
  <c r="K514" i="4"/>
  <c r="G515" i="4"/>
  <c r="J515" i="4"/>
  <c r="K515" i="4"/>
  <c r="AJ515" i="4"/>
  <c r="AL515" i="4"/>
  <c r="AP515" i="4"/>
  <c r="AK515" i="4"/>
  <c r="AO515" i="4"/>
  <c r="AN515" i="4"/>
  <c r="AM515" i="4"/>
  <c r="AJ514" i="4"/>
  <c r="AL514" i="4"/>
  <c r="AP514" i="4"/>
  <c r="AK514" i="4"/>
  <c r="AO514" i="4"/>
  <c r="AN514" i="4"/>
  <c r="AM514" i="4"/>
  <c r="AJ513" i="4"/>
  <c r="AL513" i="4"/>
  <c r="AP513" i="4"/>
  <c r="AK513" i="4"/>
  <c r="AO513" i="4"/>
  <c r="AN513" i="4"/>
  <c r="AM513" i="4"/>
  <c r="AJ512" i="4"/>
  <c r="AL512" i="4"/>
  <c r="AP512" i="4"/>
  <c r="AK512" i="4"/>
  <c r="AO512" i="4"/>
  <c r="AN512" i="4"/>
  <c r="AM512" i="4"/>
  <c r="AJ511" i="4"/>
  <c r="AL511" i="4"/>
  <c r="AP511" i="4"/>
  <c r="AK511" i="4"/>
  <c r="AO511" i="4"/>
  <c r="AN511" i="4"/>
  <c r="AM511" i="4"/>
  <c r="AJ510" i="4"/>
  <c r="AL510" i="4"/>
  <c r="AP510" i="4"/>
  <c r="AK510" i="4"/>
  <c r="AO510" i="4"/>
  <c r="AN510" i="4"/>
  <c r="AM510" i="4"/>
  <c r="AJ509" i="4"/>
  <c r="AL509" i="4"/>
  <c r="AP509" i="4"/>
  <c r="AK509" i="4"/>
  <c r="AO509" i="4"/>
  <c r="AN509" i="4"/>
  <c r="AM509" i="4"/>
  <c r="AJ508" i="4"/>
  <c r="AL508" i="4"/>
  <c r="AP508" i="4"/>
  <c r="AK508" i="4"/>
  <c r="AO508" i="4"/>
  <c r="AN508" i="4"/>
  <c r="AM508" i="4"/>
  <c r="AJ507" i="4"/>
  <c r="AL507" i="4"/>
  <c r="AP507" i="4"/>
  <c r="AK507" i="4"/>
  <c r="AO507" i="4"/>
  <c r="AN507" i="4"/>
  <c r="AM507" i="4"/>
  <c r="AJ506" i="4"/>
  <c r="AL506" i="4"/>
  <c r="AP506" i="4"/>
  <c r="AK506" i="4"/>
  <c r="AO506" i="4"/>
  <c r="AN506" i="4"/>
  <c r="AM506" i="4"/>
  <c r="AJ505" i="4"/>
  <c r="AL505" i="4"/>
  <c r="AP505" i="4"/>
  <c r="AK505" i="4"/>
  <c r="AO505" i="4"/>
  <c r="AN505" i="4"/>
  <c r="AM505" i="4"/>
  <c r="AJ504" i="4"/>
  <c r="AL504" i="4"/>
  <c r="AP504" i="4"/>
  <c r="AK504" i="4"/>
  <c r="AO504" i="4"/>
  <c r="AN504" i="4"/>
  <c r="AM504" i="4"/>
  <c r="AJ503" i="4"/>
  <c r="AL503" i="4"/>
  <c r="AP503" i="4"/>
  <c r="AK503" i="4"/>
  <c r="AO503" i="4"/>
  <c r="AN503" i="4"/>
  <c r="AM503" i="4"/>
  <c r="AJ502" i="4"/>
  <c r="AL502" i="4"/>
  <c r="AP502" i="4"/>
  <c r="AK502" i="4"/>
  <c r="AO502" i="4"/>
  <c r="AN502" i="4"/>
  <c r="AM502" i="4"/>
  <c r="AJ501" i="4"/>
  <c r="AL501" i="4"/>
  <c r="AP501" i="4"/>
  <c r="AK501" i="4"/>
  <c r="AO501" i="4"/>
  <c r="AN501" i="4"/>
  <c r="AM501" i="4"/>
  <c r="AJ500" i="4"/>
  <c r="AL500" i="4"/>
  <c r="AP500" i="4"/>
  <c r="AK500" i="4"/>
  <c r="AO500" i="4"/>
  <c r="AN500" i="4"/>
  <c r="AM500" i="4"/>
  <c r="AJ499" i="4"/>
  <c r="AL499" i="4"/>
  <c r="AP499" i="4"/>
  <c r="AK499" i="4"/>
  <c r="AO499" i="4"/>
  <c r="AN499" i="4"/>
  <c r="AM499" i="4"/>
  <c r="AJ498" i="4"/>
  <c r="AL498" i="4"/>
  <c r="AP498" i="4"/>
  <c r="AK498" i="4"/>
  <c r="AO498" i="4"/>
  <c r="AN498" i="4"/>
  <c r="AM498" i="4"/>
  <c r="AJ497" i="4"/>
  <c r="AL497" i="4"/>
  <c r="AP497" i="4"/>
  <c r="AK497" i="4"/>
  <c r="AO497" i="4"/>
  <c r="AN497" i="4"/>
  <c r="AM497" i="4"/>
  <c r="AJ496" i="4"/>
  <c r="AL496" i="4"/>
  <c r="AP496" i="4"/>
  <c r="AK496" i="4"/>
  <c r="AO496" i="4"/>
  <c r="AN496" i="4"/>
  <c r="AM496" i="4"/>
  <c r="AJ495" i="4"/>
  <c r="AL495" i="4"/>
  <c r="AP495" i="4"/>
  <c r="AK495" i="4"/>
  <c r="AO495" i="4"/>
  <c r="AN495" i="4"/>
  <c r="AM495" i="4"/>
  <c r="AJ494" i="4"/>
  <c r="AL494" i="4"/>
  <c r="AP494" i="4"/>
  <c r="AK494" i="4"/>
  <c r="AO494" i="4"/>
  <c r="AN494" i="4"/>
  <c r="AM494" i="4"/>
  <c r="AJ493" i="4"/>
  <c r="AL493" i="4"/>
  <c r="AP493" i="4"/>
  <c r="AK493" i="4"/>
  <c r="AO493" i="4"/>
  <c r="AN493" i="4"/>
  <c r="AM493" i="4"/>
  <c r="AJ492" i="4"/>
  <c r="AL492" i="4"/>
  <c r="AP492" i="4"/>
  <c r="AK492" i="4"/>
  <c r="AO492" i="4"/>
  <c r="AN492" i="4"/>
  <c r="AM492" i="4"/>
  <c r="AJ491" i="4"/>
  <c r="AL491" i="4"/>
  <c r="AP491" i="4"/>
  <c r="AK491" i="4"/>
  <c r="AO491" i="4"/>
  <c r="AN491" i="4"/>
  <c r="AM491" i="4"/>
  <c r="AJ490" i="4"/>
  <c r="AL490" i="4"/>
  <c r="AP490" i="4"/>
  <c r="AK490" i="4"/>
  <c r="AO490" i="4"/>
  <c r="AN490" i="4"/>
  <c r="AM490" i="4"/>
  <c r="AJ489" i="4"/>
  <c r="AL489" i="4"/>
  <c r="AP489" i="4"/>
  <c r="AK489" i="4"/>
  <c r="AO489" i="4"/>
  <c r="AN489" i="4"/>
  <c r="AM489" i="4"/>
  <c r="AJ488" i="4"/>
  <c r="AL488" i="4"/>
  <c r="AP488" i="4"/>
  <c r="AK488" i="4"/>
  <c r="AO488" i="4"/>
  <c r="AN488" i="4"/>
  <c r="AM488" i="4"/>
  <c r="AJ487" i="4"/>
  <c r="AL487" i="4"/>
  <c r="AP487" i="4"/>
  <c r="AK487" i="4"/>
  <c r="AO487" i="4"/>
  <c r="AN487" i="4"/>
  <c r="AM487" i="4"/>
  <c r="AJ486" i="4"/>
  <c r="AL486" i="4"/>
  <c r="AP486" i="4"/>
  <c r="AK486" i="4"/>
  <c r="AO486" i="4"/>
  <c r="AN486" i="4"/>
  <c r="AM486" i="4"/>
  <c r="AJ485" i="4"/>
  <c r="AL485" i="4"/>
  <c r="AP485" i="4"/>
  <c r="AK485" i="4"/>
  <c r="AO485" i="4"/>
  <c r="AN485" i="4"/>
  <c r="AM485" i="4"/>
  <c r="AJ484" i="4"/>
  <c r="AL484" i="4"/>
  <c r="AP484" i="4"/>
  <c r="AK484" i="4"/>
  <c r="AO484" i="4"/>
  <c r="AN484" i="4"/>
  <c r="AM484" i="4"/>
  <c r="AJ483" i="4"/>
  <c r="AL483" i="4"/>
  <c r="AP483" i="4"/>
  <c r="AK483" i="4"/>
  <c r="AO483" i="4"/>
  <c r="AN483" i="4"/>
  <c r="AM483" i="4"/>
  <c r="AJ482" i="4"/>
  <c r="AL482" i="4"/>
  <c r="AP482" i="4"/>
  <c r="AK482" i="4"/>
  <c r="AO482" i="4"/>
  <c r="AN482" i="4"/>
  <c r="AM482" i="4"/>
  <c r="AJ481" i="4"/>
  <c r="AL481" i="4"/>
  <c r="AP481" i="4"/>
  <c r="AK481" i="4"/>
  <c r="AO481" i="4"/>
  <c r="AN481" i="4"/>
  <c r="AM481" i="4"/>
  <c r="AJ480" i="4"/>
  <c r="AL480" i="4"/>
  <c r="AP480" i="4"/>
  <c r="AK480" i="4"/>
  <c r="AO480" i="4"/>
  <c r="AN480" i="4"/>
  <c r="AM480" i="4"/>
  <c r="AJ479" i="4"/>
  <c r="AL479" i="4"/>
  <c r="AP479" i="4"/>
  <c r="AK479" i="4"/>
  <c r="AO479" i="4"/>
  <c r="AN479" i="4"/>
  <c r="AM479" i="4"/>
  <c r="AJ478" i="4"/>
  <c r="AL478" i="4"/>
  <c r="AP478" i="4"/>
  <c r="AK478" i="4"/>
  <c r="AO478" i="4"/>
  <c r="AN478" i="4"/>
  <c r="AM478" i="4"/>
  <c r="AJ477" i="4"/>
  <c r="AL477" i="4"/>
  <c r="AP477" i="4"/>
  <c r="AK477" i="4"/>
  <c r="AO477" i="4"/>
  <c r="AN477" i="4"/>
  <c r="AM477" i="4"/>
  <c r="AJ476" i="4"/>
  <c r="AL476" i="4"/>
  <c r="AP476" i="4"/>
  <c r="AK476" i="4"/>
  <c r="AO476" i="4"/>
  <c r="AN476" i="4"/>
  <c r="AM476" i="4"/>
  <c r="AJ475" i="4"/>
  <c r="AL475" i="4"/>
  <c r="AP475" i="4"/>
  <c r="AK475" i="4"/>
  <c r="AO475" i="4"/>
  <c r="AN475" i="4"/>
  <c r="AM475" i="4"/>
  <c r="AJ474" i="4"/>
  <c r="AL474" i="4"/>
  <c r="AP474" i="4"/>
  <c r="AK474" i="4"/>
  <c r="AO474" i="4"/>
  <c r="AN474" i="4"/>
  <c r="AM474" i="4"/>
  <c r="AJ473" i="4"/>
  <c r="AL473" i="4"/>
  <c r="AP473" i="4"/>
  <c r="AK473" i="4"/>
  <c r="AO473" i="4"/>
  <c r="AN473" i="4"/>
  <c r="AM473" i="4"/>
  <c r="AJ472" i="4"/>
  <c r="AL472" i="4"/>
  <c r="AP472" i="4"/>
  <c r="AK472" i="4"/>
  <c r="AO472" i="4"/>
  <c r="AN472" i="4"/>
  <c r="AM472" i="4"/>
  <c r="AJ471" i="4"/>
  <c r="AL471" i="4"/>
  <c r="AP471" i="4"/>
  <c r="AK471" i="4"/>
  <c r="AO471" i="4"/>
  <c r="AN471" i="4"/>
  <c r="AM471" i="4"/>
  <c r="AJ470" i="4"/>
  <c r="AL470" i="4"/>
  <c r="AP470" i="4"/>
  <c r="AK470" i="4"/>
  <c r="AO470" i="4"/>
  <c r="AN470" i="4"/>
  <c r="AM470" i="4"/>
  <c r="AJ469" i="4"/>
  <c r="AL469" i="4"/>
  <c r="AP469" i="4"/>
  <c r="AK469" i="4"/>
  <c r="AO469" i="4"/>
  <c r="AN469" i="4"/>
  <c r="AM469" i="4"/>
  <c r="AJ468" i="4"/>
  <c r="AL468" i="4"/>
  <c r="AP468" i="4"/>
  <c r="AK468" i="4"/>
  <c r="AO468" i="4"/>
  <c r="AN468" i="4"/>
  <c r="AM468" i="4"/>
  <c r="AJ467" i="4"/>
  <c r="AL467" i="4"/>
  <c r="AP467" i="4"/>
  <c r="AK467" i="4"/>
  <c r="AO467" i="4"/>
  <c r="AN467" i="4"/>
  <c r="AM467" i="4"/>
  <c r="AJ466" i="4"/>
  <c r="AL466" i="4"/>
  <c r="AP466" i="4"/>
  <c r="AK466" i="4"/>
  <c r="AO466" i="4"/>
  <c r="AN466" i="4"/>
  <c r="AM466" i="4"/>
  <c r="AJ465" i="4"/>
  <c r="AL465" i="4"/>
  <c r="AP465" i="4"/>
  <c r="AK465" i="4"/>
  <c r="AO465" i="4"/>
  <c r="AN465" i="4"/>
  <c r="AM465" i="4"/>
  <c r="AJ464" i="4"/>
  <c r="AL464" i="4"/>
  <c r="AP464" i="4"/>
  <c r="AK464" i="4"/>
  <c r="AO464" i="4"/>
  <c r="AN464" i="4"/>
  <c r="AM464" i="4"/>
  <c r="AJ463" i="4"/>
  <c r="AL463" i="4"/>
  <c r="AP463" i="4"/>
  <c r="AK463" i="4"/>
  <c r="AO463" i="4"/>
  <c r="AN463" i="4"/>
  <c r="AM463" i="4"/>
  <c r="AJ462" i="4"/>
  <c r="AL462" i="4"/>
  <c r="AP462" i="4"/>
  <c r="AK462" i="4"/>
  <c r="AO462" i="4"/>
  <c r="AN462" i="4"/>
  <c r="AM462" i="4"/>
  <c r="AJ461" i="4"/>
  <c r="AL461" i="4"/>
  <c r="AP461" i="4"/>
  <c r="AK461" i="4"/>
  <c r="AO461" i="4"/>
  <c r="AN461" i="4"/>
  <c r="AM461" i="4"/>
  <c r="AJ460" i="4"/>
  <c r="AL460" i="4"/>
  <c r="AP460" i="4"/>
  <c r="AK460" i="4"/>
  <c r="AO460" i="4"/>
  <c r="AN460" i="4"/>
  <c r="AM460" i="4"/>
  <c r="AJ459" i="4"/>
  <c r="AL459" i="4"/>
  <c r="AP459" i="4"/>
  <c r="AK459" i="4"/>
  <c r="AO459" i="4"/>
  <c r="AN459" i="4"/>
  <c r="AM459" i="4"/>
  <c r="AJ458" i="4"/>
  <c r="AL458" i="4"/>
  <c r="AP458" i="4"/>
  <c r="AK458" i="4"/>
  <c r="AO458" i="4"/>
  <c r="AN458" i="4"/>
  <c r="AM458" i="4"/>
  <c r="AJ457" i="4"/>
  <c r="AL457" i="4"/>
  <c r="AP457" i="4"/>
  <c r="AK457" i="4"/>
  <c r="AO457" i="4"/>
  <c r="AN457" i="4"/>
  <c r="AM457" i="4"/>
  <c r="AJ456" i="4"/>
  <c r="AL456" i="4"/>
  <c r="AP456" i="4"/>
  <c r="AK456" i="4"/>
  <c r="AO456" i="4"/>
  <c r="AN456" i="4"/>
  <c r="AM456" i="4"/>
  <c r="AJ455" i="4"/>
  <c r="AL455" i="4"/>
  <c r="AP455" i="4"/>
  <c r="AK455" i="4"/>
  <c r="AO455" i="4"/>
  <c r="AN455" i="4"/>
  <c r="AM455" i="4"/>
  <c r="AJ454" i="4"/>
  <c r="AL454" i="4"/>
  <c r="AP454" i="4"/>
  <c r="AK454" i="4"/>
  <c r="AO454" i="4"/>
  <c r="AN454" i="4"/>
  <c r="AM454" i="4"/>
  <c r="AJ453" i="4"/>
  <c r="AL453" i="4"/>
  <c r="AP453" i="4"/>
  <c r="AK453" i="4"/>
  <c r="AO453" i="4"/>
  <c r="AN453" i="4"/>
  <c r="AM453" i="4"/>
  <c r="AJ452" i="4"/>
  <c r="AL452" i="4"/>
  <c r="AP452" i="4"/>
  <c r="AK452" i="4"/>
  <c r="AO452" i="4"/>
  <c r="AN452" i="4"/>
  <c r="AM452" i="4"/>
  <c r="AJ451" i="4"/>
  <c r="AL451" i="4"/>
  <c r="AP451" i="4"/>
  <c r="AK451" i="4"/>
  <c r="AO451" i="4"/>
  <c r="AN451" i="4"/>
  <c r="AM451" i="4"/>
  <c r="AJ450" i="4"/>
  <c r="AL450" i="4"/>
  <c r="AP450" i="4"/>
  <c r="AK450" i="4"/>
  <c r="AO450" i="4"/>
  <c r="AN450" i="4"/>
  <c r="AM450" i="4"/>
  <c r="AJ449" i="4"/>
  <c r="AL449" i="4"/>
  <c r="AP449" i="4"/>
  <c r="AK449" i="4"/>
  <c r="AO449" i="4"/>
  <c r="AN449" i="4"/>
  <c r="AM449" i="4"/>
  <c r="AJ448" i="4"/>
  <c r="AL448" i="4"/>
  <c r="AP448" i="4"/>
  <c r="AK448" i="4"/>
  <c r="AO448" i="4"/>
  <c r="AN448" i="4"/>
  <c r="AM448" i="4"/>
  <c r="AJ447" i="4"/>
  <c r="AL447" i="4"/>
  <c r="AP447" i="4"/>
  <c r="AK447" i="4"/>
  <c r="AO447" i="4"/>
  <c r="AN447" i="4"/>
  <c r="AM447" i="4"/>
  <c r="AJ446" i="4"/>
  <c r="AL446" i="4"/>
  <c r="AP446" i="4"/>
  <c r="AK446" i="4"/>
  <c r="AO446" i="4"/>
  <c r="AN446" i="4"/>
  <c r="AM446" i="4"/>
  <c r="AJ445" i="4"/>
  <c r="AL445" i="4"/>
  <c r="AP445" i="4"/>
  <c r="AK445" i="4"/>
  <c r="AO445" i="4"/>
  <c r="AN445" i="4"/>
  <c r="AM445" i="4"/>
  <c r="AJ444" i="4"/>
  <c r="AL444" i="4"/>
  <c r="AP444" i="4"/>
  <c r="AK444" i="4"/>
  <c r="AO444" i="4"/>
  <c r="AN444" i="4"/>
  <c r="AM444" i="4"/>
  <c r="AJ443" i="4"/>
  <c r="AL443" i="4"/>
  <c r="AP443" i="4"/>
  <c r="AK443" i="4"/>
  <c r="AO443" i="4"/>
  <c r="AN443" i="4"/>
  <c r="AM443" i="4"/>
  <c r="AJ442" i="4"/>
  <c r="AL442" i="4"/>
  <c r="AP442" i="4"/>
  <c r="AK442" i="4"/>
  <c r="AO442" i="4"/>
  <c r="AN442" i="4"/>
  <c r="AM442" i="4"/>
  <c r="AJ441" i="4"/>
  <c r="AL441" i="4"/>
  <c r="AP441" i="4"/>
  <c r="AK441" i="4"/>
  <c r="AO441" i="4"/>
  <c r="AN441" i="4"/>
  <c r="AM441" i="4"/>
  <c r="AJ440" i="4"/>
  <c r="AL440" i="4"/>
  <c r="AP440" i="4"/>
  <c r="AK440" i="4"/>
  <c r="AO440" i="4"/>
  <c r="AN440" i="4"/>
  <c r="AM440" i="4"/>
  <c r="AJ439" i="4"/>
  <c r="AL439" i="4"/>
  <c r="AP439" i="4"/>
  <c r="AK439" i="4"/>
  <c r="AO439" i="4"/>
  <c r="AN439" i="4"/>
  <c r="AM439" i="4"/>
  <c r="AJ438" i="4"/>
  <c r="AL438" i="4"/>
  <c r="AP438" i="4"/>
  <c r="AK438" i="4"/>
  <c r="AO438" i="4"/>
  <c r="AN438" i="4"/>
  <c r="AM438" i="4"/>
  <c r="AJ437" i="4"/>
  <c r="AL437" i="4"/>
  <c r="AP437" i="4"/>
  <c r="AK437" i="4"/>
  <c r="AO437" i="4"/>
  <c r="AN437" i="4"/>
  <c r="AM437" i="4"/>
  <c r="AJ436" i="4"/>
  <c r="AL436" i="4"/>
  <c r="AP436" i="4"/>
  <c r="AK436" i="4"/>
  <c r="AO436" i="4"/>
  <c r="AN436" i="4"/>
  <c r="AM436" i="4"/>
  <c r="AJ435" i="4"/>
  <c r="AL435" i="4"/>
  <c r="AP435" i="4"/>
  <c r="AK435" i="4"/>
  <c r="AO435" i="4"/>
  <c r="AN435" i="4"/>
  <c r="AM435" i="4"/>
  <c r="AJ434" i="4"/>
  <c r="AL434" i="4"/>
  <c r="AP434" i="4"/>
  <c r="AK434" i="4"/>
  <c r="AO434" i="4"/>
  <c r="AN434" i="4"/>
  <c r="AM434" i="4"/>
  <c r="AJ433" i="4"/>
  <c r="AL433" i="4"/>
  <c r="AP433" i="4"/>
  <c r="AK433" i="4"/>
  <c r="AO433" i="4"/>
  <c r="AN433" i="4"/>
  <c r="AM433" i="4"/>
  <c r="AJ432" i="4"/>
  <c r="AL432" i="4"/>
  <c r="AP432" i="4"/>
  <c r="AK432" i="4"/>
  <c r="AO432" i="4"/>
  <c r="AN432" i="4"/>
  <c r="AM432" i="4"/>
  <c r="AJ431" i="4"/>
  <c r="AL431" i="4"/>
  <c r="AP431" i="4"/>
  <c r="AK431" i="4"/>
  <c r="AO431" i="4"/>
  <c r="AN431" i="4"/>
  <c r="AM431" i="4"/>
  <c r="AJ430" i="4"/>
  <c r="AL430" i="4"/>
  <c r="AP430" i="4"/>
  <c r="AK430" i="4"/>
  <c r="AO430" i="4"/>
  <c r="AN430" i="4"/>
  <c r="AM430" i="4"/>
  <c r="AJ429" i="4"/>
  <c r="AL429" i="4"/>
  <c r="AP429" i="4"/>
  <c r="AK429" i="4"/>
  <c r="AO429" i="4"/>
  <c r="AN429" i="4"/>
  <c r="AM429" i="4"/>
  <c r="AJ428" i="4"/>
  <c r="AL428" i="4"/>
  <c r="AP428" i="4"/>
  <c r="AK428" i="4"/>
  <c r="AO428" i="4"/>
  <c r="AN428" i="4"/>
  <c r="AM428" i="4"/>
  <c r="AJ427" i="4"/>
  <c r="AL427" i="4"/>
  <c r="AP427" i="4"/>
  <c r="AK427" i="4"/>
  <c r="AO427" i="4"/>
  <c r="AN427" i="4"/>
  <c r="AM427" i="4"/>
  <c r="AJ426" i="4"/>
  <c r="AL426" i="4"/>
  <c r="AP426" i="4"/>
  <c r="AK426" i="4"/>
  <c r="AO426" i="4"/>
  <c r="AN426" i="4"/>
  <c r="AM426" i="4"/>
  <c r="AJ425" i="4"/>
  <c r="AL425" i="4"/>
  <c r="AP425" i="4"/>
  <c r="AK425" i="4"/>
  <c r="AO425" i="4"/>
  <c r="AN425" i="4"/>
  <c r="AM425" i="4"/>
  <c r="AJ424" i="4"/>
  <c r="AL424" i="4"/>
  <c r="AP424" i="4"/>
  <c r="AK424" i="4"/>
  <c r="AO424" i="4"/>
  <c r="AN424" i="4"/>
  <c r="AM424" i="4"/>
  <c r="AJ423" i="4"/>
  <c r="AL423" i="4"/>
  <c r="AP423" i="4"/>
  <c r="AK423" i="4"/>
  <c r="AO423" i="4"/>
  <c r="AN423" i="4"/>
  <c r="AM423" i="4"/>
  <c r="AJ422" i="4"/>
  <c r="AL422" i="4"/>
  <c r="AP422" i="4"/>
  <c r="AK422" i="4"/>
  <c r="AO422" i="4"/>
  <c r="AN422" i="4"/>
  <c r="AM422" i="4"/>
  <c r="AJ421" i="4"/>
  <c r="AL421" i="4"/>
  <c r="AP421" i="4"/>
  <c r="AK421" i="4"/>
  <c r="AO421" i="4"/>
  <c r="AN421" i="4"/>
  <c r="AM421" i="4"/>
  <c r="AJ420" i="4"/>
  <c r="AL420" i="4"/>
  <c r="AP420" i="4"/>
  <c r="AK420" i="4"/>
  <c r="AO420" i="4"/>
  <c r="AN420" i="4"/>
  <c r="AM420" i="4"/>
  <c r="AJ419" i="4"/>
  <c r="AL419" i="4"/>
  <c r="AP419" i="4"/>
  <c r="AK419" i="4"/>
  <c r="AO419" i="4"/>
  <c r="AN419" i="4"/>
  <c r="AM419" i="4"/>
  <c r="AJ418" i="4"/>
  <c r="AL418" i="4"/>
  <c r="AP418" i="4"/>
  <c r="AK418" i="4"/>
  <c r="AO418" i="4"/>
  <c r="AN418" i="4"/>
  <c r="AM418" i="4"/>
  <c r="AJ417" i="4"/>
  <c r="AL417" i="4"/>
  <c r="AP417" i="4"/>
  <c r="AK417" i="4"/>
  <c r="AO417" i="4"/>
  <c r="AN417" i="4"/>
  <c r="AM417" i="4"/>
  <c r="AJ416" i="4"/>
  <c r="AL416" i="4"/>
  <c r="AP416" i="4"/>
  <c r="AK416" i="4"/>
  <c r="AO416" i="4"/>
  <c r="AN416" i="4"/>
  <c r="AM416" i="4"/>
  <c r="AJ415" i="4"/>
  <c r="AL415" i="4"/>
  <c r="AP415" i="4"/>
  <c r="AK415" i="4"/>
  <c r="AO415" i="4"/>
  <c r="AN415" i="4"/>
  <c r="AM415" i="4"/>
  <c r="AJ414" i="4"/>
  <c r="AL414" i="4"/>
  <c r="AP414" i="4"/>
  <c r="AK414" i="4"/>
  <c r="AO414" i="4"/>
  <c r="AN414" i="4"/>
  <c r="AM414" i="4"/>
  <c r="AJ413" i="4"/>
  <c r="AL413" i="4"/>
  <c r="AP413" i="4"/>
  <c r="AK413" i="4"/>
  <c r="AO413" i="4"/>
  <c r="AN413" i="4"/>
  <c r="AM413" i="4"/>
  <c r="AJ412" i="4"/>
  <c r="AL412" i="4"/>
  <c r="AP412" i="4"/>
  <c r="AK412" i="4"/>
  <c r="AO412" i="4"/>
  <c r="AN412" i="4"/>
  <c r="AM412" i="4"/>
  <c r="AJ411" i="4"/>
  <c r="AL411" i="4"/>
  <c r="AP411" i="4"/>
  <c r="AK411" i="4"/>
  <c r="AO411" i="4"/>
  <c r="AN411" i="4"/>
  <c r="AM411" i="4"/>
  <c r="AJ410" i="4"/>
  <c r="AL410" i="4"/>
  <c r="AP410" i="4"/>
  <c r="AK410" i="4"/>
  <c r="AO410" i="4"/>
  <c r="AN410" i="4"/>
  <c r="AM410" i="4"/>
  <c r="AJ409" i="4"/>
  <c r="AL409" i="4"/>
  <c r="AP409" i="4"/>
  <c r="AK409" i="4"/>
  <c r="AO409" i="4"/>
  <c r="AN409" i="4"/>
  <c r="AM409" i="4"/>
  <c r="AJ408" i="4"/>
  <c r="AL408" i="4"/>
  <c r="AP408" i="4"/>
  <c r="AK408" i="4"/>
  <c r="AO408" i="4"/>
  <c r="AN408" i="4"/>
  <c r="AM408" i="4"/>
  <c r="AJ407" i="4"/>
  <c r="AL407" i="4"/>
  <c r="AP407" i="4"/>
  <c r="AK407" i="4"/>
  <c r="AO407" i="4"/>
  <c r="AN407" i="4"/>
  <c r="AM407" i="4"/>
  <c r="AJ406" i="4"/>
  <c r="AL406" i="4"/>
  <c r="AP406" i="4"/>
  <c r="AK406" i="4"/>
  <c r="AO406" i="4"/>
  <c r="AN406" i="4"/>
  <c r="AM406" i="4"/>
  <c r="AJ405" i="4"/>
  <c r="AL405" i="4"/>
  <c r="AP405" i="4"/>
  <c r="AK405" i="4"/>
  <c r="AO405" i="4"/>
  <c r="AN405" i="4"/>
  <c r="AM405" i="4"/>
  <c r="AJ404" i="4"/>
  <c r="AL404" i="4"/>
  <c r="AP404" i="4"/>
  <c r="AK404" i="4"/>
  <c r="AO404" i="4"/>
  <c r="AN404" i="4"/>
  <c r="AM404" i="4"/>
  <c r="AJ403" i="4"/>
  <c r="AL403" i="4"/>
  <c r="AP403" i="4"/>
  <c r="AK403" i="4"/>
  <c r="AO403" i="4"/>
  <c r="AN403" i="4"/>
  <c r="AM403" i="4"/>
  <c r="AJ402" i="4"/>
  <c r="AL402" i="4"/>
  <c r="AP402" i="4"/>
  <c r="AK402" i="4"/>
  <c r="AO402" i="4"/>
  <c r="AN402" i="4"/>
  <c r="AM402" i="4"/>
  <c r="AJ401" i="4"/>
  <c r="AL401" i="4"/>
  <c r="AP401" i="4"/>
  <c r="AK401" i="4"/>
  <c r="AO401" i="4"/>
  <c r="AN401" i="4"/>
  <c r="AM401" i="4"/>
  <c r="AJ400" i="4"/>
  <c r="AL400" i="4"/>
  <c r="AP400" i="4"/>
  <c r="AK400" i="4"/>
  <c r="AO400" i="4"/>
  <c r="AN400" i="4"/>
  <c r="AM400" i="4"/>
  <c r="AJ399" i="4"/>
  <c r="AL399" i="4"/>
  <c r="AP399" i="4"/>
  <c r="AK399" i="4"/>
  <c r="AO399" i="4"/>
  <c r="AN399" i="4"/>
  <c r="AM399" i="4"/>
  <c r="AJ398" i="4"/>
  <c r="AL398" i="4"/>
  <c r="AP398" i="4"/>
  <c r="AK398" i="4"/>
  <c r="AO398" i="4"/>
  <c r="AN398" i="4"/>
  <c r="AM398" i="4"/>
  <c r="AJ397" i="4"/>
  <c r="AL397" i="4"/>
  <c r="AP397" i="4"/>
  <c r="AK397" i="4"/>
  <c r="AO397" i="4"/>
  <c r="AN397" i="4"/>
  <c r="AM397" i="4"/>
  <c r="AJ396" i="4"/>
  <c r="AL396" i="4"/>
  <c r="AP396" i="4"/>
  <c r="AK396" i="4"/>
  <c r="AO396" i="4"/>
  <c r="AN396" i="4"/>
  <c r="AM396" i="4"/>
  <c r="AJ395" i="4"/>
  <c r="AL395" i="4"/>
  <c r="AP395" i="4"/>
  <c r="AK395" i="4"/>
  <c r="AO395" i="4"/>
  <c r="AN395" i="4"/>
  <c r="AM395" i="4"/>
  <c r="AJ394" i="4"/>
  <c r="AL394" i="4"/>
  <c r="AP394" i="4"/>
  <c r="AK394" i="4"/>
  <c r="AO394" i="4"/>
  <c r="AN394" i="4"/>
  <c r="AM394" i="4"/>
  <c r="AJ393" i="4"/>
  <c r="AL393" i="4"/>
  <c r="AP393" i="4"/>
  <c r="AK393" i="4"/>
  <c r="AO393" i="4"/>
  <c r="AN393" i="4"/>
  <c r="AM393" i="4"/>
  <c r="AJ392" i="4"/>
  <c r="AL392" i="4"/>
  <c r="AP392" i="4"/>
  <c r="AK392" i="4"/>
  <c r="AO392" i="4"/>
  <c r="AN392" i="4"/>
  <c r="AM392" i="4"/>
  <c r="AJ391" i="4"/>
  <c r="AL391" i="4"/>
  <c r="AP391" i="4"/>
  <c r="AK391" i="4"/>
  <c r="AO391" i="4"/>
  <c r="AN391" i="4"/>
  <c r="AM391" i="4"/>
  <c r="AJ390" i="4"/>
  <c r="AL390" i="4"/>
  <c r="AP390" i="4"/>
  <c r="AK390" i="4"/>
  <c r="AO390" i="4"/>
  <c r="AN390" i="4"/>
  <c r="AM390" i="4"/>
  <c r="AJ389" i="4"/>
  <c r="AL389" i="4"/>
  <c r="AP389" i="4"/>
  <c r="AK389" i="4"/>
  <c r="AO389" i="4"/>
  <c r="AN389" i="4"/>
  <c r="AM389" i="4"/>
  <c r="AJ388" i="4"/>
  <c r="AL388" i="4"/>
  <c r="AP388" i="4"/>
  <c r="AK388" i="4"/>
  <c r="AO388" i="4"/>
  <c r="AN388" i="4"/>
  <c r="AM388" i="4"/>
  <c r="AJ387" i="4"/>
  <c r="AL387" i="4"/>
  <c r="AP387" i="4"/>
  <c r="AK387" i="4"/>
  <c r="AO387" i="4"/>
  <c r="AN387" i="4"/>
  <c r="AM387" i="4"/>
  <c r="AJ386" i="4"/>
  <c r="AL386" i="4"/>
  <c r="AP386" i="4"/>
  <c r="AK386" i="4"/>
  <c r="AO386" i="4"/>
  <c r="AN386" i="4"/>
  <c r="AM386" i="4"/>
  <c r="AJ385" i="4"/>
  <c r="AL385" i="4"/>
  <c r="AP385" i="4"/>
  <c r="AK385" i="4"/>
  <c r="AO385" i="4"/>
  <c r="AN385" i="4"/>
  <c r="AM385" i="4"/>
  <c r="AJ384" i="4"/>
  <c r="AL384" i="4"/>
  <c r="AP384" i="4"/>
  <c r="AK384" i="4"/>
  <c r="AO384" i="4"/>
  <c r="AN384" i="4"/>
  <c r="AM384" i="4"/>
  <c r="AJ383" i="4"/>
  <c r="AL383" i="4"/>
  <c r="AP383" i="4"/>
  <c r="AK383" i="4"/>
  <c r="AO383" i="4"/>
  <c r="AN383" i="4"/>
  <c r="AM383" i="4"/>
  <c r="AJ382" i="4"/>
  <c r="AL382" i="4"/>
  <c r="AP382" i="4"/>
  <c r="AK382" i="4"/>
  <c r="AO382" i="4"/>
  <c r="AN382" i="4"/>
  <c r="AM382" i="4"/>
  <c r="AJ381" i="4"/>
  <c r="AL381" i="4"/>
  <c r="AP381" i="4"/>
  <c r="AK381" i="4"/>
  <c r="AO381" i="4"/>
  <c r="AN381" i="4"/>
  <c r="AM381" i="4"/>
  <c r="AJ380" i="4"/>
  <c r="AL380" i="4"/>
  <c r="AP380" i="4"/>
  <c r="AK380" i="4"/>
  <c r="AO380" i="4"/>
  <c r="AN380" i="4"/>
  <c r="AM380" i="4"/>
  <c r="AJ379" i="4"/>
  <c r="AL379" i="4"/>
  <c r="AP379" i="4"/>
  <c r="AK379" i="4"/>
  <c r="AO379" i="4"/>
  <c r="AN379" i="4"/>
  <c r="AM379" i="4"/>
  <c r="AJ378" i="4"/>
  <c r="AL378" i="4"/>
  <c r="AP378" i="4"/>
  <c r="AK378" i="4"/>
  <c r="AO378" i="4"/>
  <c r="AN378" i="4"/>
  <c r="AM378" i="4"/>
  <c r="AJ377" i="4"/>
  <c r="AL377" i="4"/>
  <c r="AP377" i="4"/>
  <c r="AK377" i="4"/>
  <c r="AO377" i="4"/>
  <c r="AN377" i="4"/>
  <c r="AM377" i="4"/>
  <c r="AJ376" i="4"/>
  <c r="AL376" i="4"/>
  <c r="AP376" i="4"/>
  <c r="AK376" i="4"/>
  <c r="AO376" i="4"/>
  <c r="AN376" i="4"/>
  <c r="AM376" i="4"/>
  <c r="AJ375" i="4"/>
  <c r="AL375" i="4"/>
  <c r="AP375" i="4"/>
  <c r="AK375" i="4"/>
  <c r="AO375" i="4"/>
  <c r="AN375" i="4"/>
  <c r="AM375" i="4"/>
  <c r="AJ374" i="4"/>
  <c r="AL374" i="4"/>
  <c r="AP374" i="4"/>
  <c r="AK374" i="4"/>
  <c r="AO374" i="4"/>
  <c r="AN374" i="4"/>
  <c r="AM374" i="4"/>
  <c r="AJ373" i="4"/>
  <c r="AL373" i="4"/>
  <c r="AP373" i="4"/>
  <c r="AK373" i="4"/>
  <c r="AO373" i="4"/>
  <c r="AN373" i="4"/>
  <c r="AM373" i="4"/>
  <c r="AJ372" i="4"/>
  <c r="AL372" i="4"/>
  <c r="AP372" i="4"/>
  <c r="AK372" i="4"/>
  <c r="AO372" i="4"/>
  <c r="AN372" i="4"/>
  <c r="AM372" i="4"/>
  <c r="AJ371" i="4"/>
  <c r="AL371" i="4"/>
  <c r="AP371" i="4"/>
  <c r="AK371" i="4"/>
  <c r="AO371" i="4"/>
  <c r="AN371" i="4"/>
  <c r="AM371" i="4"/>
  <c r="AJ370" i="4"/>
  <c r="AL370" i="4"/>
  <c r="AP370" i="4"/>
  <c r="AK370" i="4"/>
  <c r="AO370" i="4"/>
  <c r="AN370" i="4"/>
  <c r="AM370" i="4"/>
  <c r="AJ369" i="4"/>
  <c r="AL369" i="4"/>
  <c r="AP369" i="4"/>
  <c r="AK369" i="4"/>
  <c r="AO369" i="4"/>
  <c r="AN369" i="4"/>
  <c r="AM369" i="4"/>
  <c r="AJ368" i="4"/>
  <c r="AL368" i="4"/>
  <c r="AP368" i="4"/>
  <c r="AK368" i="4"/>
  <c r="AO368" i="4"/>
  <c r="AN368" i="4"/>
  <c r="AM368" i="4"/>
  <c r="AJ367" i="4"/>
  <c r="AL367" i="4"/>
  <c r="AP367" i="4"/>
  <c r="AK367" i="4"/>
  <c r="AO367" i="4"/>
  <c r="AN367" i="4"/>
  <c r="AM367" i="4"/>
  <c r="AJ366" i="4"/>
  <c r="AL366" i="4"/>
  <c r="AP366" i="4"/>
  <c r="AK366" i="4"/>
  <c r="AO366" i="4"/>
  <c r="AN366" i="4"/>
  <c r="AM366" i="4"/>
  <c r="AJ365" i="4"/>
  <c r="AL365" i="4"/>
  <c r="AP365" i="4"/>
  <c r="AK365" i="4"/>
  <c r="AO365" i="4"/>
  <c r="AN365" i="4"/>
  <c r="AM365" i="4"/>
  <c r="AJ364" i="4"/>
  <c r="AL364" i="4"/>
  <c r="AP364" i="4"/>
  <c r="AK364" i="4"/>
  <c r="AO364" i="4"/>
  <c r="AN364" i="4"/>
  <c r="AM364" i="4"/>
  <c r="AJ363" i="4"/>
  <c r="AL363" i="4"/>
  <c r="AP363" i="4"/>
  <c r="AK363" i="4"/>
  <c r="AO363" i="4"/>
  <c r="AN363" i="4"/>
  <c r="AM363" i="4"/>
  <c r="AJ362" i="4"/>
  <c r="AL362" i="4"/>
  <c r="AP362" i="4"/>
  <c r="AK362" i="4"/>
  <c r="AO362" i="4"/>
  <c r="AN362" i="4"/>
  <c r="AM362" i="4"/>
  <c r="AJ361" i="4"/>
  <c r="AL361" i="4"/>
  <c r="AP361" i="4"/>
  <c r="AK361" i="4"/>
  <c r="AO361" i="4"/>
  <c r="AN361" i="4"/>
  <c r="AM361" i="4"/>
  <c r="AJ360" i="4"/>
  <c r="AL360" i="4"/>
  <c r="AP360" i="4"/>
  <c r="AK360" i="4"/>
  <c r="AO360" i="4"/>
  <c r="AN360" i="4"/>
  <c r="AM360" i="4"/>
  <c r="AJ359" i="4"/>
  <c r="AL359" i="4"/>
  <c r="AP359" i="4"/>
  <c r="AK359" i="4"/>
  <c r="AO359" i="4"/>
  <c r="AN359" i="4"/>
  <c r="AM359" i="4"/>
  <c r="AJ358" i="4"/>
  <c r="AL358" i="4"/>
  <c r="AP358" i="4"/>
  <c r="AK358" i="4"/>
  <c r="AO358" i="4"/>
  <c r="AN358" i="4"/>
  <c r="AM358" i="4"/>
  <c r="AJ357" i="4"/>
  <c r="AL357" i="4"/>
  <c r="AP357" i="4"/>
  <c r="AK357" i="4"/>
  <c r="AO357" i="4"/>
  <c r="AN357" i="4"/>
  <c r="AM357" i="4"/>
  <c r="AJ356" i="4"/>
  <c r="AL356" i="4"/>
  <c r="AP356" i="4"/>
  <c r="AK356" i="4"/>
  <c r="AO356" i="4"/>
  <c r="AN356" i="4"/>
  <c r="AM356" i="4"/>
  <c r="AJ355" i="4"/>
  <c r="AL355" i="4"/>
  <c r="AP355" i="4"/>
  <c r="AK355" i="4"/>
  <c r="AO355" i="4"/>
  <c r="AN355" i="4"/>
  <c r="AM355" i="4"/>
  <c r="AJ354" i="4"/>
  <c r="AL354" i="4"/>
  <c r="AP354" i="4"/>
  <c r="AK354" i="4"/>
  <c r="AO354" i="4"/>
  <c r="AN354" i="4"/>
  <c r="AM354" i="4"/>
  <c r="AJ353" i="4"/>
  <c r="AL353" i="4"/>
  <c r="AP353" i="4"/>
  <c r="AK353" i="4"/>
  <c r="AO353" i="4"/>
  <c r="AN353" i="4"/>
  <c r="AM353" i="4"/>
  <c r="AJ352" i="4"/>
  <c r="AL352" i="4"/>
  <c r="AP352" i="4"/>
  <c r="AK352" i="4"/>
  <c r="AO352" i="4"/>
  <c r="AN352" i="4"/>
  <c r="AM352" i="4"/>
  <c r="AJ351" i="4"/>
  <c r="AL351" i="4"/>
  <c r="AP351" i="4"/>
  <c r="AK351" i="4"/>
  <c r="AO351" i="4"/>
  <c r="AN351" i="4"/>
  <c r="AM351" i="4"/>
  <c r="AJ350" i="4"/>
  <c r="AL350" i="4"/>
  <c r="AP350" i="4"/>
  <c r="AK350" i="4"/>
  <c r="AO350" i="4"/>
  <c r="AN350" i="4"/>
  <c r="AM350" i="4"/>
  <c r="AJ349" i="4"/>
  <c r="AL349" i="4"/>
  <c r="AP349" i="4"/>
  <c r="AK349" i="4"/>
  <c r="AO349" i="4"/>
  <c r="AN349" i="4"/>
  <c r="AM349" i="4"/>
  <c r="AJ348" i="4"/>
  <c r="AL348" i="4"/>
  <c r="AP348" i="4"/>
  <c r="AK348" i="4"/>
  <c r="AO348" i="4"/>
  <c r="AN348" i="4"/>
  <c r="AM348" i="4"/>
  <c r="AJ347" i="4"/>
  <c r="AL347" i="4"/>
  <c r="AP347" i="4"/>
  <c r="AK347" i="4"/>
  <c r="AO347" i="4"/>
  <c r="AN347" i="4"/>
  <c r="AM347" i="4"/>
  <c r="AJ346" i="4"/>
  <c r="AL346" i="4"/>
  <c r="AP346" i="4"/>
  <c r="AK346" i="4"/>
  <c r="AO346" i="4"/>
  <c r="AN346" i="4"/>
  <c r="AM346" i="4"/>
  <c r="AJ345" i="4"/>
  <c r="AL345" i="4"/>
  <c r="AP345" i="4"/>
  <c r="AK345" i="4"/>
  <c r="AO345" i="4"/>
  <c r="AN345" i="4"/>
  <c r="AM345" i="4"/>
  <c r="AJ344" i="4"/>
  <c r="AL344" i="4"/>
  <c r="AP344" i="4"/>
  <c r="AK344" i="4"/>
  <c r="AO344" i="4"/>
  <c r="AN344" i="4"/>
  <c r="AM344" i="4"/>
  <c r="AJ343" i="4"/>
  <c r="AL343" i="4"/>
  <c r="AP343" i="4"/>
  <c r="AK343" i="4"/>
  <c r="AO343" i="4"/>
  <c r="AN343" i="4"/>
  <c r="AM343" i="4"/>
  <c r="AJ342" i="4"/>
  <c r="AL342" i="4"/>
  <c r="AP342" i="4"/>
  <c r="AK342" i="4"/>
  <c r="AO342" i="4"/>
  <c r="AN342" i="4"/>
  <c r="AM342" i="4"/>
  <c r="AJ341" i="4"/>
  <c r="AL341" i="4"/>
  <c r="AP341" i="4"/>
  <c r="AK341" i="4"/>
  <c r="AO341" i="4"/>
  <c r="AN341" i="4"/>
  <c r="AM341" i="4"/>
  <c r="AJ340" i="4"/>
  <c r="AL340" i="4"/>
  <c r="AP340" i="4"/>
  <c r="AK340" i="4"/>
  <c r="AO340" i="4"/>
  <c r="AN340" i="4"/>
  <c r="AM340" i="4"/>
  <c r="AJ339" i="4"/>
  <c r="AL339" i="4"/>
  <c r="AP339" i="4"/>
  <c r="AK339" i="4"/>
  <c r="AO339" i="4"/>
  <c r="AN339" i="4"/>
  <c r="AM339" i="4"/>
  <c r="AJ338" i="4"/>
  <c r="AL338" i="4"/>
  <c r="AP338" i="4"/>
  <c r="AK338" i="4"/>
  <c r="AO338" i="4"/>
  <c r="AN338" i="4"/>
  <c r="AM338" i="4"/>
  <c r="AJ337" i="4"/>
  <c r="AL337" i="4"/>
  <c r="AP337" i="4"/>
  <c r="AK337" i="4"/>
  <c r="AO337" i="4"/>
  <c r="AN337" i="4"/>
  <c r="AM337" i="4"/>
  <c r="AJ336" i="4"/>
  <c r="AL336" i="4"/>
  <c r="AP336" i="4"/>
  <c r="AK336" i="4"/>
  <c r="AO336" i="4"/>
  <c r="AN336" i="4"/>
  <c r="AM336" i="4"/>
  <c r="AJ335" i="4"/>
  <c r="AL335" i="4"/>
  <c r="AP335" i="4"/>
  <c r="AK335" i="4"/>
  <c r="AO335" i="4"/>
  <c r="AN335" i="4"/>
  <c r="AM335" i="4"/>
  <c r="AJ334" i="4"/>
  <c r="AL334" i="4"/>
  <c r="AP334" i="4"/>
  <c r="AK334" i="4"/>
  <c r="AO334" i="4"/>
  <c r="AN334" i="4"/>
  <c r="AM334" i="4"/>
  <c r="AJ333" i="4"/>
  <c r="AL333" i="4"/>
  <c r="AP333" i="4"/>
  <c r="AK333" i="4"/>
  <c r="AO333" i="4"/>
  <c r="AN333" i="4"/>
  <c r="AM333" i="4"/>
  <c r="AJ332" i="4"/>
  <c r="AL332" i="4"/>
  <c r="AP332" i="4"/>
  <c r="AK332" i="4"/>
  <c r="AO332" i="4"/>
  <c r="AN332" i="4"/>
  <c r="AM332" i="4"/>
  <c r="AJ331" i="4"/>
  <c r="AL331" i="4"/>
  <c r="AP331" i="4"/>
  <c r="AK331" i="4"/>
  <c r="AO331" i="4"/>
  <c r="AN331" i="4"/>
  <c r="AM331" i="4"/>
  <c r="AJ330" i="4"/>
  <c r="AL330" i="4"/>
  <c r="AP330" i="4"/>
  <c r="AK330" i="4"/>
  <c r="AO330" i="4"/>
  <c r="AN330" i="4"/>
  <c r="AM330" i="4"/>
  <c r="AJ329" i="4"/>
  <c r="AL329" i="4"/>
  <c r="AP329" i="4"/>
  <c r="AK329" i="4"/>
  <c r="AO329" i="4"/>
  <c r="AN329" i="4"/>
  <c r="AM329" i="4"/>
  <c r="AJ328" i="4"/>
  <c r="AL328" i="4"/>
  <c r="AP328" i="4"/>
  <c r="AK328" i="4"/>
  <c r="AO328" i="4"/>
  <c r="AN328" i="4"/>
  <c r="AM328" i="4"/>
  <c r="AJ327" i="4"/>
  <c r="AL327" i="4"/>
  <c r="AP327" i="4"/>
  <c r="AK327" i="4"/>
  <c r="AO327" i="4"/>
  <c r="AN327" i="4"/>
  <c r="AM327" i="4"/>
  <c r="AJ326" i="4"/>
  <c r="AL326" i="4"/>
  <c r="AP326" i="4"/>
  <c r="AK326" i="4"/>
  <c r="AO326" i="4"/>
  <c r="AN326" i="4"/>
  <c r="AM326" i="4"/>
  <c r="AJ325" i="4"/>
  <c r="AL325" i="4"/>
  <c r="AP325" i="4"/>
  <c r="AK325" i="4"/>
  <c r="AO325" i="4"/>
  <c r="AN325" i="4"/>
  <c r="AM325" i="4"/>
  <c r="AJ324" i="4"/>
  <c r="AL324" i="4"/>
  <c r="AP324" i="4"/>
  <c r="AK324" i="4"/>
  <c r="AO324" i="4"/>
  <c r="AN324" i="4"/>
  <c r="AM324" i="4"/>
  <c r="AJ323" i="4"/>
  <c r="AL323" i="4"/>
  <c r="AP323" i="4"/>
  <c r="AK323" i="4"/>
  <c r="AO323" i="4"/>
  <c r="AN323" i="4"/>
  <c r="AM323" i="4"/>
  <c r="AJ322" i="4"/>
  <c r="AL322" i="4"/>
  <c r="AP322" i="4"/>
  <c r="AK322" i="4"/>
  <c r="AO322" i="4"/>
  <c r="AN322" i="4"/>
  <c r="AM322" i="4"/>
  <c r="AJ321" i="4"/>
  <c r="AL321" i="4"/>
  <c r="AP321" i="4"/>
  <c r="AK321" i="4"/>
  <c r="AO321" i="4"/>
  <c r="AN321" i="4"/>
  <c r="AM321" i="4"/>
  <c r="AJ320" i="4"/>
  <c r="AL320" i="4"/>
  <c r="AP320" i="4"/>
  <c r="AK320" i="4"/>
  <c r="AO320" i="4"/>
  <c r="AN320" i="4"/>
  <c r="AM320" i="4"/>
  <c r="AJ319" i="4"/>
  <c r="AL319" i="4"/>
  <c r="AP319" i="4"/>
  <c r="AK319" i="4"/>
  <c r="AO319" i="4"/>
  <c r="AN319" i="4"/>
  <c r="AM319" i="4"/>
  <c r="AJ318" i="4"/>
  <c r="AL318" i="4"/>
  <c r="AP318" i="4"/>
  <c r="AK318" i="4"/>
  <c r="AO318" i="4"/>
  <c r="AN318" i="4"/>
  <c r="AM318" i="4"/>
  <c r="AJ317" i="4"/>
  <c r="AL317" i="4"/>
  <c r="AP317" i="4"/>
  <c r="AK317" i="4"/>
  <c r="AO317" i="4"/>
  <c r="AN317" i="4"/>
  <c r="AM317" i="4"/>
  <c r="AJ316" i="4"/>
  <c r="AL316" i="4"/>
  <c r="AP316" i="4"/>
  <c r="AK316" i="4"/>
  <c r="AO316" i="4"/>
  <c r="AN316" i="4"/>
  <c r="AM316" i="4"/>
  <c r="AJ315" i="4"/>
  <c r="AL315" i="4"/>
  <c r="AP315" i="4"/>
  <c r="AK315" i="4"/>
  <c r="AO315" i="4"/>
  <c r="AN315" i="4"/>
  <c r="AM315" i="4"/>
  <c r="AJ314" i="4"/>
  <c r="AL314" i="4"/>
  <c r="AP314" i="4"/>
  <c r="AK314" i="4"/>
  <c r="AO314" i="4"/>
  <c r="AN314" i="4"/>
  <c r="AM314" i="4"/>
  <c r="AJ313" i="4"/>
  <c r="AL313" i="4"/>
  <c r="AP313" i="4"/>
  <c r="AK313" i="4"/>
  <c r="AO313" i="4"/>
  <c r="AN313" i="4"/>
  <c r="AM313" i="4"/>
  <c r="AJ312" i="4"/>
  <c r="AL312" i="4"/>
  <c r="AP312" i="4"/>
  <c r="AK312" i="4"/>
  <c r="AO312" i="4"/>
  <c r="AN312" i="4"/>
  <c r="AM312" i="4"/>
  <c r="AJ311" i="4"/>
  <c r="AL311" i="4"/>
  <c r="AP311" i="4"/>
  <c r="AK311" i="4"/>
  <c r="AO311" i="4"/>
  <c r="AN311" i="4"/>
  <c r="AM311" i="4"/>
  <c r="AJ310" i="4"/>
  <c r="AL310" i="4"/>
  <c r="AP310" i="4"/>
  <c r="AK310" i="4"/>
  <c r="AO310" i="4"/>
  <c r="AN310" i="4"/>
  <c r="AM310" i="4"/>
  <c r="AJ309" i="4"/>
  <c r="AL309" i="4"/>
  <c r="AP309" i="4"/>
  <c r="AK309" i="4"/>
  <c r="AO309" i="4"/>
  <c r="AN309" i="4"/>
  <c r="AM309" i="4"/>
  <c r="AJ308" i="4"/>
  <c r="AL308" i="4"/>
  <c r="AP308" i="4"/>
  <c r="AK308" i="4"/>
  <c r="AO308" i="4"/>
  <c r="AN308" i="4"/>
  <c r="AM308" i="4"/>
  <c r="AJ307" i="4"/>
  <c r="AL307" i="4"/>
  <c r="AP307" i="4"/>
  <c r="AK307" i="4"/>
  <c r="AO307" i="4"/>
  <c r="AN307" i="4"/>
  <c r="AM307" i="4"/>
  <c r="AJ306" i="4"/>
  <c r="AL306" i="4"/>
  <c r="AP306" i="4"/>
  <c r="AK306" i="4"/>
  <c r="AO306" i="4"/>
  <c r="AN306" i="4"/>
  <c r="AM306" i="4"/>
  <c r="AJ305" i="4"/>
  <c r="AL305" i="4"/>
  <c r="AP305" i="4"/>
  <c r="AK305" i="4"/>
  <c r="AO305" i="4"/>
  <c r="AN305" i="4"/>
  <c r="AM305" i="4"/>
  <c r="AJ304" i="4"/>
  <c r="AL304" i="4"/>
  <c r="AP304" i="4"/>
  <c r="AK304" i="4"/>
  <c r="AO304" i="4"/>
  <c r="AN304" i="4"/>
  <c r="AM304" i="4"/>
  <c r="AJ303" i="4"/>
  <c r="AL303" i="4"/>
  <c r="AP303" i="4"/>
  <c r="AK303" i="4"/>
  <c r="AO303" i="4"/>
  <c r="AN303" i="4"/>
  <c r="AM303" i="4"/>
  <c r="AJ302" i="4"/>
  <c r="AL302" i="4"/>
  <c r="AP302" i="4"/>
  <c r="AK302" i="4"/>
  <c r="AO302" i="4"/>
  <c r="AN302" i="4"/>
  <c r="AM302" i="4"/>
  <c r="AJ301" i="4"/>
  <c r="AL301" i="4"/>
  <c r="AP301" i="4"/>
  <c r="AK301" i="4"/>
  <c r="AO301" i="4"/>
  <c r="AN301" i="4"/>
  <c r="AM301" i="4"/>
  <c r="AJ300" i="4"/>
  <c r="AL300" i="4"/>
  <c r="AP300" i="4"/>
  <c r="AK300" i="4"/>
  <c r="AO300" i="4"/>
  <c r="AN300" i="4"/>
  <c r="AM300" i="4"/>
  <c r="AJ299" i="4"/>
  <c r="AL299" i="4"/>
  <c r="AP299" i="4"/>
  <c r="AK299" i="4"/>
  <c r="AO299" i="4"/>
  <c r="AN299" i="4"/>
  <c r="AM299" i="4"/>
  <c r="AJ298" i="4"/>
  <c r="AL298" i="4"/>
  <c r="AP298" i="4"/>
  <c r="AK298" i="4"/>
  <c r="AO298" i="4"/>
  <c r="AN298" i="4"/>
  <c r="AM298" i="4"/>
  <c r="AJ297" i="4"/>
  <c r="AL297" i="4"/>
  <c r="AP297" i="4"/>
  <c r="AK297" i="4"/>
  <c r="AO297" i="4"/>
  <c r="AN297" i="4"/>
  <c r="AM297" i="4"/>
  <c r="AJ296" i="4"/>
  <c r="AL296" i="4"/>
  <c r="AP296" i="4"/>
  <c r="AK296" i="4"/>
  <c r="AO296" i="4"/>
  <c r="AN296" i="4"/>
  <c r="AM296" i="4"/>
  <c r="AJ295" i="4"/>
  <c r="AL295" i="4"/>
  <c r="AP295" i="4"/>
  <c r="AK295" i="4"/>
  <c r="AO295" i="4"/>
  <c r="AN295" i="4"/>
  <c r="AM295" i="4"/>
  <c r="AJ294" i="4"/>
  <c r="AL294" i="4"/>
  <c r="AP294" i="4"/>
  <c r="AK294" i="4"/>
  <c r="AO294" i="4"/>
  <c r="AN294" i="4"/>
  <c r="AM294" i="4"/>
  <c r="AJ293" i="4"/>
  <c r="AL293" i="4"/>
  <c r="AP293" i="4"/>
  <c r="AK293" i="4"/>
  <c r="AO293" i="4"/>
  <c r="AN293" i="4"/>
  <c r="AM293" i="4"/>
  <c r="AJ292" i="4"/>
  <c r="AL292" i="4"/>
  <c r="AP292" i="4"/>
  <c r="AK292" i="4"/>
  <c r="AO292" i="4"/>
  <c r="AN292" i="4"/>
  <c r="AM292" i="4"/>
  <c r="AJ291" i="4"/>
  <c r="AL291" i="4"/>
  <c r="AP291" i="4"/>
  <c r="AK291" i="4"/>
  <c r="AO291" i="4"/>
  <c r="AN291" i="4"/>
  <c r="AM291" i="4"/>
  <c r="AJ290" i="4"/>
  <c r="AL290" i="4"/>
  <c r="AP290" i="4"/>
  <c r="AK290" i="4"/>
  <c r="AO290" i="4"/>
  <c r="AN290" i="4"/>
  <c r="AM290" i="4"/>
  <c r="AJ289" i="4"/>
  <c r="AL289" i="4"/>
  <c r="AP289" i="4"/>
  <c r="AK289" i="4"/>
  <c r="AO289" i="4"/>
  <c r="AN289" i="4"/>
  <c r="AM289" i="4"/>
  <c r="AJ288" i="4"/>
  <c r="AL288" i="4"/>
  <c r="AP288" i="4"/>
  <c r="AK288" i="4"/>
  <c r="AO288" i="4"/>
  <c r="AN288" i="4"/>
  <c r="AM288" i="4"/>
  <c r="AJ287" i="4"/>
  <c r="AL287" i="4"/>
  <c r="AP287" i="4"/>
  <c r="AK287" i="4"/>
  <c r="AO287" i="4"/>
  <c r="AN287" i="4"/>
  <c r="AM287" i="4"/>
  <c r="AJ286" i="4"/>
  <c r="AL286" i="4"/>
  <c r="AP286" i="4"/>
  <c r="AK286" i="4"/>
  <c r="AO286" i="4"/>
  <c r="AN286" i="4"/>
  <c r="AM286" i="4"/>
  <c r="AJ285" i="4"/>
  <c r="AL285" i="4"/>
  <c r="AP285" i="4"/>
  <c r="AK285" i="4"/>
  <c r="AO285" i="4"/>
  <c r="AN285" i="4"/>
  <c r="AM285" i="4"/>
  <c r="AJ284" i="4"/>
  <c r="AL284" i="4"/>
  <c r="AP284" i="4"/>
  <c r="AK284" i="4"/>
  <c r="AO284" i="4"/>
  <c r="AN284" i="4"/>
  <c r="AM284" i="4"/>
  <c r="AJ283" i="4"/>
  <c r="AL283" i="4"/>
  <c r="AP283" i="4"/>
  <c r="AK283" i="4"/>
  <c r="AO283" i="4"/>
  <c r="AN283" i="4"/>
  <c r="AM283" i="4"/>
  <c r="AJ282" i="4"/>
  <c r="AL282" i="4"/>
  <c r="AP282" i="4"/>
  <c r="AK282" i="4"/>
  <c r="AO282" i="4"/>
  <c r="AN282" i="4"/>
  <c r="AM282" i="4"/>
  <c r="AJ281" i="4"/>
  <c r="AL281" i="4"/>
  <c r="AP281" i="4"/>
  <c r="AK281" i="4"/>
  <c r="AO281" i="4"/>
  <c r="AN281" i="4"/>
  <c r="AM281" i="4"/>
  <c r="AJ280" i="4"/>
  <c r="AL280" i="4"/>
  <c r="AP280" i="4"/>
  <c r="AK280" i="4"/>
  <c r="AO280" i="4"/>
  <c r="AN280" i="4"/>
  <c r="AM280" i="4"/>
  <c r="AJ279" i="4"/>
  <c r="AL279" i="4"/>
  <c r="AP279" i="4"/>
  <c r="AK279" i="4"/>
  <c r="AO279" i="4"/>
  <c r="AN279" i="4"/>
  <c r="AM279" i="4"/>
  <c r="AJ278" i="4"/>
  <c r="AL278" i="4"/>
  <c r="AP278" i="4"/>
  <c r="AK278" i="4"/>
  <c r="AO278" i="4"/>
  <c r="AN278" i="4"/>
  <c r="AM278" i="4"/>
  <c r="AJ277" i="4"/>
  <c r="AL277" i="4"/>
  <c r="AP277" i="4"/>
  <c r="AK277" i="4"/>
  <c r="AO277" i="4"/>
  <c r="AN277" i="4"/>
  <c r="AM277" i="4"/>
  <c r="AJ276" i="4"/>
  <c r="AL276" i="4"/>
  <c r="AP276" i="4"/>
  <c r="AK276" i="4"/>
  <c r="AO276" i="4"/>
  <c r="AN276" i="4"/>
  <c r="AM276" i="4"/>
  <c r="AJ275" i="4"/>
  <c r="AL275" i="4"/>
  <c r="AP275" i="4"/>
  <c r="AK275" i="4"/>
  <c r="AO275" i="4"/>
  <c r="AN275" i="4"/>
  <c r="AM275" i="4"/>
  <c r="AJ274" i="4"/>
  <c r="AL274" i="4"/>
  <c r="AP274" i="4"/>
  <c r="AK274" i="4"/>
  <c r="AO274" i="4"/>
  <c r="AN274" i="4"/>
  <c r="AM274" i="4"/>
  <c r="AJ273" i="4"/>
  <c r="AL273" i="4"/>
  <c r="AP273" i="4"/>
  <c r="AK273" i="4"/>
  <c r="AO273" i="4"/>
  <c r="AN273" i="4"/>
  <c r="AM273" i="4"/>
  <c r="AJ272" i="4"/>
  <c r="AL272" i="4"/>
  <c r="AP272" i="4"/>
  <c r="AK272" i="4"/>
  <c r="AO272" i="4"/>
  <c r="AN272" i="4"/>
  <c r="AM272" i="4"/>
  <c r="AJ271" i="4"/>
  <c r="AL271" i="4"/>
  <c r="AP271" i="4"/>
  <c r="AK271" i="4"/>
  <c r="AO271" i="4"/>
  <c r="AN271" i="4"/>
  <c r="AM271" i="4"/>
  <c r="AJ270" i="4"/>
  <c r="AL270" i="4"/>
  <c r="AP270" i="4"/>
  <c r="AK270" i="4"/>
  <c r="AO270" i="4"/>
  <c r="AN270" i="4"/>
  <c r="AM270" i="4"/>
  <c r="AJ269" i="4"/>
  <c r="AL269" i="4"/>
  <c r="AP269" i="4"/>
  <c r="AK269" i="4"/>
  <c r="AO269" i="4"/>
  <c r="AN269" i="4"/>
  <c r="AM269" i="4"/>
  <c r="AJ268" i="4"/>
  <c r="AL268" i="4"/>
  <c r="AP268" i="4"/>
  <c r="AK268" i="4"/>
  <c r="AO268" i="4"/>
  <c r="AN268" i="4"/>
  <c r="AM268" i="4"/>
  <c r="AJ267" i="4"/>
  <c r="AL267" i="4"/>
  <c r="AP267" i="4"/>
  <c r="AK267" i="4"/>
  <c r="AO267" i="4"/>
  <c r="AN267" i="4"/>
  <c r="AM267" i="4"/>
  <c r="AJ266" i="4"/>
  <c r="AL266" i="4"/>
  <c r="AP266" i="4"/>
  <c r="AK266" i="4"/>
  <c r="AO266" i="4"/>
  <c r="AN266" i="4"/>
  <c r="AM266" i="4"/>
  <c r="AJ265" i="4"/>
  <c r="AL265" i="4"/>
  <c r="AP265" i="4"/>
  <c r="AK265" i="4"/>
  <c r="AO265" i="4"/>
  <c r="AN265" i="4"/>
  <c r="AM265" i="4"/>
  <c r="AJ264" i="4"/>
  <c r="AL264" i="4"/>
  <c r="AP264" i="4"/>
  <c r="AK264" i="4"/>
  <c r="AO264" i="4"/>
  <c r="AN264" i="4"/>
  <c r="AM264" i="4"/>
  <c r="AJ263" i="4"/>
  <c r="AL263" i="4"/>
  <c r="AP263" i="4"/>
  <c r="AK263" i="4"/>
  <c r="AO263" i="4"/>
  <c r="AN263" i="4"/>
  <c r="AM263" i="4"/>
  <c r="AJ262" i="4"/>
  <c r="AL262" i="4"/>
  <c r="AP262" i="4"/>
  <c r="AK262" i="4"/>
  <c r="AO262" i="4"/>
  <c r="AN262" i="4"/>
  <c r="AM262" i="4"/>
  <c r="AJ261" i="4"/>
  <c r="AL261" i="4"/>
  <c r="AP261" i="4"/>
  <c r="AK261" i="4"/>
  <c r="AO261" i="4"/>
  <c r="AN261" i="4"/>
  <c r="AM261" i="4"/>
  <c r="AJ260" i="4"/>
  <c r="AL260" i="4"/>
  <c r="AP260" i="4"/>
  <c r="AK260" i="4"/>
  <c r="AO260" i="4"/>
  <c r="AN260" i="4"/>
  <c r="AM260" i="4"/>
  <c r="AJ259" i="4"/>
  <c r="AL259" i="4"/>
  <c r="AP259" i="4"/>
  <c r="AK259" i="4"/>
  <c r="AO259" i="4"/>
  <c r="AN259" i="4"/>
  <c r="AM259" i="4"/>
  <c r="AJ258" i="4"/>
  <c r="AL258" i="4"/>
  <c r="AP258" i="4"/>
  <c r="AK258" i="4"/>
  <c r="AO258" i="4"/>
  <c r="AN258" i="4"/>
  <c r="AM258" i="4"/>
  <c r="AJ257" i="4"/>
  <c r="AL257" i="4"/>
  <c r="AP257" i="4"/>
  <c r="AK257" i="4"/>
  <c r="AO257" i="4"/>
  <c r="AN257" i="4"/>
  <c r="AM257" i="4"/>
  <c r="AJ256" i="4"/>
  <c r="AL256" i="4"/>
  <c r="AP256" i="4"/>
  <c r="AK256" i="4"/>
  <c r="AO256" i="4"/>
  <c r="AN256" i="4"/>
  <c r="AM256" i="4"/>
  <c r="AJ255" i="4"/>
  <c r="AL255" i="4"/>
  <c r="AP255" i="4"/>
  <c r="AK255" i="4"/>
  <c r="AO255" i="4"/>
  <c r="AN255" i="4"/>
  <c r="AM255" i="4"/>
  <c r="AJ254" i="4"/>
  <c r="AL254" i="4"/>
  <c r="AP254" i="4"/>
  <c r="AK254" i="4"/>
  <c r="AO254" i="4"/>
  <c r="AN254" i="4"/>
  <c r="AM254" i="4"/>
  <c r="AJ253" i="4"/>
  <c r="AL253" i="4"/>
  <c r="AP253" i="4"/>
  <c r="AK253" i="4"/>
  <c r="AO253" i="4"/>
  <c r="AN253" i="4"/>
  <c r="AM253" i="4"/>
  <c r="AJ252" i="4"/>
  <c r="AL252" i="4"/>
  <c r="AP252" i="4"/>
  <c r="AK252" i="4"/>
  <c r="AO252" i="4"/>
  <c r="AN252" i="4"/>
  <c r="AM252" i="4"/>
  <c r="AJ251" i="4"/>
  <c r="AL251" i="4"/>
  <c r="AP251" i="4"/>
  <c r="AK251" i="4"/>
  <c r="AO251" i="4"/>
  <c r="AN251" i="4"/>
  <c r="AM251" i="4"/>
  <c r="AJ250" i="4"/>
  <c r="AL250" i="4"/>
  <c r="AP250" i="4"/>
  <c r="AK250" i="4"/>
  <c r="AO250" i="4"/>
  <c r="AN250" i="4"/>
  <c r="AM250" i="4"/>
  <c r="AJ249" i="4"/>
  <c r="AL249" i="4"/>
  <c r="AP249" i="4"/>
  <c r="AK249" i="4"/>
  <c r="AO249" i="4"/>
  <c r="AN249" i="4"/>
  <c r="AM249" i="4"/>
  <c r="AJ248" i="4"/>
  <c r="AL248" i="4"/>
  <c r="AP248" i="4"/>
  <c r="AK248" i="4"/>
  <c r="AO248" i="4"/>
  <c r="AN248" i="4"/>
  <c r="AM248" i="4"/>
  <c r="AJ247" i="4"/>
  <c r="AL247" i="4"/>
  <c r="AP247" i="4"/>
  <c r="AK247" i="4"/>
  <c r="AO247" i="4"/>
  <c r="AN247" i="4"/>
  <c r="AM247" i="4"/>
  <c r="AJ246" i="4"/>
  <c r="AL246" i="4"/>
  <c r="AP246" i="4"/>
  <c r="AK246" i="4"/>
  <c r="AO246" i="4"/>
  <c r="AN246" i="4"/>
  <c r="AM246" i="4"/>
  <c r="AJ245" i="4"/>
  <c r="AL245" i="4"/>
  <c r="AP245" i="4"/>
  <c r="AK245" i="4"/>
  <c r="AO245" i="4"/>
  <c r="AN245" i="4"/>
  <c r="AM245" i="4"/>
  <c r="AJ244" i="4"/>
  <c r="AL244" i="4"/>
  <c r="AP244" i="4"/>
  <c r="AK244" i="4"/>
  <c r="AO244" i="4"/>
  <c r="AN244" i="4"/>
  <c r="AM244" i="4"/>
  <c r="AJ243" i="4"/>
  <c r="AL243" i="4"/>
  <c r="AP243" i="4"/>
  <c r="AK243" i="4"/>
  <c r="AO243" i="4"/>
  <c r="AN243" i="4"/>
  <c r="AM243" i="4"/>
  <c r="AJ242" i="4"/>
  <c r="AL242" i="4"/>
  <c r="AP242" i="4"/>
  <c r="AK242" i="4"/>
  <c r="AO242" i="4"/>
  <c r="AN242" i="4"/>
  <c r="AM242" i="4"/>
  <c r="AJ241" i="4"/>
  <c r="AL241" i="4"/>
  <c r="AP241" i="4"/>
  <c r="AK241" i="4"/>
  <c r="AO241" i="4"/>
  <c r="AN241" i="4"/>
  <c r="AM241" i="4"/>
  <c r="AJ240" i="4"/>
  <c r="AL240" i="4"/>
  <c r="AP240" i="4"/>
  <c r="AK240" i="4"/>
  <c r="AO240" i="4"/>
  <c r="AN240" i="4"/>
  <c r="AM240" i="4"/>
  <c r="AJ239" i="4"/>
  <c r="AL239" i="4"/>
  <c r="AP239" i="4"/>
  <c r="AK239" i="4"/>
  <c r="AO239" i="4"/>
  <c r="AN239" i="4"/>
  <c r="AM239" i="4"/>
  <c r="AJ238" i="4"/>
  <c r="AL238" i="4"/>
  <c r="AP238" i="4"/>
  <c r="AK238" i="4"/>
  <c r="AO238" i="4"/>
  <c r="AN238" i="4"/>
  <c r="AM238" i="4"/>
  <c r="AJ237" i="4"/>
  <c r="AL237" i="4"/>
  <c r="AP237" i="4"/>
  <c r="AK237" i="4"/>
  <c r="AO237" i="4"/>
  <c r="AN237" i="4"/>
  <c r="AM237" i="4"/>
  <c r="AJ236" i="4"/>
  <c r="AL236" i="4"/>
  <c r="AP236" i="4"/>
  <c r="AK236" i="4"/>
  <c r="AO236" i="4"/>
  <c r="AN236" i="4"/>
  <c r="AM236" i="4"/>
  <c r="AJ235" i="4"/>
  <c r="AL235" i="4"/>
  <c r="AP235" i="4"/>
  <c r="AK235" i="4"/>
  <c r="AO235" i="4"/>
  <c r="AN235" i="4"/>
  <c r="AM235" i="4"/>
  <c r="AJ234" i="4"/>
  <c r="AL234" i="4"/>
  <c r="AP234" i="4"/>
  <c r="AK234" i="4"/>
  <c r="AO234" i="4"/>
  <c r="AN234" i="4"/>
  <c r="AM234" i="4"/>
  <c r="AJ233" i="4"/>
  <c r="AL233" i="4"/>
  <c r="AP233" i="4"/>
  <c r="AK233" i="4"/>
  <c r="AO233" i="4"/>
  <c r="AN233" i="4"/>
  <c r="AM233" i="4"/>
  <c r="AJ232" i="4"/>
  <c r="AL232" i="4"/>
  <c r="AP232" i="4"/>
  <c r="AK232" i="4"/>
  <c r="AO232" i="4"/>
  <c r="AN232" i="4"/>
  <c r="AM232" i="4"/>
  <c r="AJ231" i="4"/>
  <c r="AL231" i="4"/>
  <c r="AP231" i="4"/>
  <c r="AK231" i="4"/>
  <c r="AO231" i="4"/>
  <c r="AN231" i="4"/>
  <c r="AM231" i="4"/>
  <c r="AJ230" i="4"/>
  <c r="AL230" i="4"/>
  <c r="AP230" i="4"/>
  <c r="AK230" i="4"/>
  <c r="AO230" i="4"/>
  <c r="AN230" i="4"/>
  <c r="AM230" i="4"/>
  <c r="AJ229" i="4"/>
  <c r="AL229" i="4"/>
  <c r="AP229" i="4"/>
  <c r="AK229" i="4"/>
  <c r="AO229" i="4"/>
  <c r="AN229" i="4"/>
  <c r="AM229" i="4"/>
  <c r="AJ228" i="4"/>
  <c r="AL228" i="4"/>
  <c r="AP228" i="4"/>
  <c r="AK228" i="4"/>
  <c r="AO228" i="4"/>
  <c r="AN228" i="4"/>
  <c r="AM228" i="4"/>
  <c r="AJ227" i="4"/>
  <c r="AL227" i="4"/>
  <c r="AP227" i="4"/>
  <c r="AK227" i="4"/>
  <c r="AO227" i="4"/>
  <c r="AN227" i="4"/>
  <c r="AM227" i="4"/>
  <c r="AJ226" i="4"/>
  <c r="AL226" i="4"/>
  <c r="AP226" i="4"/>
  <c r="AK226" i="4"/>
  <c r="AO226" i="4"/>
  <c r="AN226" i="4"/>
  <c r="AM226" i="4"/>
  <c r="AJ225" i="4"/>
  <c r="AL225" i="4"/>
  <c r="AP225" i="4"/>
  <c r="AK225" i="4"/>
  <c r="AO225" i="4"/>
  <c r="AN225" i="4"/>
  <c r="AM225" i="4"/>
  <c r="AJ224" i="4"/>
  <c r="AL224" i="4"/>
  <c r="AP224" i="4"/>
  <c r="AK224" i="4"/>
  <c r="AO224" i="4"/>
  <c r="AN224" i="4"/>
  <c r="AM224" i="4"/>
  <c r="AJ223" i="4"/>
  <c r="AL223" i="4"/>
  <c r="AP223" i="4"/>
  <c r="AK223" i="4"/>
  <c r="AO223" i="4"/>
  <c r="AN223" i="4"/>
  <c r="AM223" i="4"/>
  <c r="AJ222" i="4"/>
  <c r="AL222" i="4"/>
  <c r="AP222" i="4"/>
  <c r="AK222" i="4"/>
  <c r="AO222" i="4"/>
  <c r="AN222" i="4"/>
  <c r="AM222" i="4"/>
  <c r="AJ221" i="4"/>
  <c r="AL221" i="4"/>
  <c r="AP221" i="4"/>
  <c r="AK221" i="4"/>
  <c r="AO221" i="4"/>
  <c r="AN221" i="4"/>
  <c r="AM221" i="4"/>
  <c r="AJ220" i="4"/>
  <c r="AL220" i="4"/>
  <c r="AP220" i="4"/>
  <c r="AK220" i="4"/>
  <c r="AO220" i="4"/>
  <c r="AN220" i="4"/>
  <c r="AM220" i="4"/>
  <c r="AJ219" i="4"/>
  <c r="AL219" i="4"/>
  <c r="AP219" i="4"/>
  <c r="AK219" i="4"/>
  <c r="AO219" i="4"/>
  <c r="AN219" i="4"/>
  <c r="AM219" i="4"/>
  <c r="AJ218" i="4"/>
  <c r="AL218" i="4"/>
  <c r="AP218" i="4"/>
  <c r="AK218" i="4"/>
  <c r="AO218" i="4"/>
  <c r="AN218" i="4"/>
  <c r="AM218" i="4"/>
  <c r="AJ217" i="4"/>
  <c r="AL217" i="4"/>
  <c r="AP217" i="4"/>
  <c r="AK217" i="4"/>
  <c r="AO217" i="4"/>
  <c r="AN217" i="4"/>
  <c r="AM217" i="4"/>
  <c r="AJ216" i="4"/>
  <c r="AL216" i="4"/>
  <c r="AP216" i="4"/>
  <c r="AK216" i="4"/>
  <c r="AO216" i="4"/>
  <c r="AN216" i="4"/>
  <c r="AM216" i="4"/>
  <c r="AJ215" i="4"/>
  <c r="AL215" i="4"/>
  <c r="AP215" i="4"/>
  <c r="AK215" i="4"/>
  <c r="AO215" i="4"/>
  <c r="AN215" i="4"/>
  <c r="AM215" i="4"/>
  <c r="AJ214" i="4"/>
  <c r="AL214" i="4"/>
  <c r="AP214" i="4"/>
  <c r="AK214" i="4"/>
  <c r="AO214" i="4"/>
  <c r="AN214" i="4"/>
  <c r="AM214" i="4"/>
  <c r="AJ213" i="4"/>
  <c r="AL213" i="4"/>
  <c r="AP213" i="4"/>
  <c r="AK213" i="4"/>
  <c r="AO213" i="4"/>
  <c r="AN213" i="4"/>
  <c r="AM213" i="4"/>
  <c r="AJ212" i="4"/>
  <c r="AL212" i="4"/>
  <c r="AP212" i="4"/>
  <c r="AK212" i="4"/>
  <c r="AO212" i="4"/>
  <c r="AN212" i="4"/>
  <c r="AM212" i="4"/>
  <c r="AJ211" i="4"/>
  <c r="AL211" i="4"/>
  <c r="AP211" i="4"/>
  <c r="AK211" i="4"/>
  <c r="AO211" i="4"/>
  <c r="AN211" i="4"/>
  <c r="AM211" i="4"/>
  <c r="AJ210" i="4"/>
  <c r="AL210" i="4"/>
  <c r="AP210" i="4"/>
  <c r="AK210" i="4"/>
  <c r="AO210" i="4"/>
  <c r="AN210" i="4"/>
  <c r="AM210" i="4"/>
  <c r="AJ209" i="4"/>
  <c r="AL209" i="4"/>
  <c r="AP209" i="4"/>
  <c r="AK209" i="4"/>
  <c r="AO209" i="4"/>
  <c r="AN209" i="4"/>
  <c r="AM209" i="4"/>
  <c r="AJ208" i="4"/>
  <c r="AL208" i="4"/>
  <c r="AP208" i="4"/>
  <c r="AK208" i="4"/>
  <c r="AO208" i="4"/>
  <c r="AN208" i="4"/>
  <c r="AM208" i="4"/>
  <c r="AJ207" i="4"/>
  <c r="AL207" i="4"/>
  <c r="AP207" i="4"/>
  <c r="AK207" i="4"/>
  <c r="AO207" i="4"/>
  <c r="AN207" i="4"/>
  <c r="AM207" i="4"/>
  <c r="AJ206" i="4"/>
  <c r="AL206" i="4"/>
  <c r="AP206" i="4"/>
  <c r="AK206" i="4"/>
  <c r="AO206" i="4"/>
  <c r="AN206" i="4"/>
  <c r="AM206" i="4"/>
  <c r="AJ205" i="4"/>
  <c r="AL205" i="4"/>
  <c r="AP205" i="4"/>
  <c r="AK205" i="4"/>
  <c r="AO205" i="4"/>
  <c r="AN205" i="4"/>
  <c r="AM205" i="4"/>
  <c r="AJ204" i="4"/>
  <c r="AL204" i="4"/>
  <c r="AP204" i="4"/>
  <c r="AK204" i="4"/>
  <c r="AO204" i="4"/>
  <c r="AN204" i="4"/>
  <c r="AM204" i="4"/>
  <c r="AJ203" i="4"/>
  <c r="AL203" i="4"/>
  <c r="AP203" i="4"/>
  <c r="AK203" i="4"/>
  <c r="AO203" i="4"/>
  <c r="AN203" i="4"/>
  <c r="AM203" i="4"/>
  <c r="AJ202" i="4"/>
  <c r="AL202" i="4"/>
  <c r="AP202" i="4"/>
  <c r="AK202" i="4"/>
  <c r="AO202" i="4"/>
  <c r="AN202" i="4"/>
  <c r="AM202" i="4"/>
  <c r="AJ201" i="4"/>
  <c r="AL201" i="4"/>
  <c r="AP201" i="4"/>
  <c r="AK201" i="4"/>
  <c r="AO201" i="4"/>
  <c r="AN201" i="4"/>
  <c r="AM201" i="4"/>
  <c r="AJ200" i="4"/>
  <c r="AL200" i="4"/>
  <c r="AP200" i="4"/>
  <c r="AK200" i="4"/>
  <c r="AO200" i="4"/>
  <c r="AN200" i="4"/>
  <c r="AM200" i="4"/>
  <c r="AJ199" i="4"/>
  <c r="AL199" i="4"/>
  <c r="AP199" i="4"/>
  <c r="AK199" i="4"/>
  <c r="AO199" i="4"/>
  <c r="AN199" i="4"/>
  <c r="AM199" i="4"/>
  <c r="AJ198" i="4"/>
  <c r="AL198" i="4"/>
  <c r="AP198" i="4"/>
  <c r="AK198" i="4"/>
  <c r="AO198" i="4"/>
  <c r="AN198" i="4"/>
  <c r="AM198" i="4"/>
  <c r="AJ197" i="4"/>
  <c r="AL197" i="4"/>
  <c r="AP197" i="4"/>
  <c r="AK197" i="4"/>
  <c r="AO197" i="4"/>
  <c r="AN197" i="4"/>
  <c r="AM197" i="4"/>
  <c r="AJ196" i="4"/>
  <c r="AL196" i="4"/>
  <c r="AP196" i="4"/>
  <c r="AK196" i="4"/>
  <c r="AO196" i="4"/>
  <c r="AN196" i="4"/>
  <c r="AM196" i="4"/>
  <c r="AJ195" i="4"/>
  <c r="AL195" i="4"/>
  <c r="AP195" i="4"/>
  <c r="AK195" i="4"/>
  <c r="AO195" i="4"/>
  <c r="AN195" i="4"/>
  <c r="AM195" i="4"/>
  <c r="AJ194" i="4"/>
  <c r="AL194" i="4"/>
  <c r="AP194" i="4"/>
  <c r="AK194" i="4"/>
  <c r="AO194" i="4"/>
  <c r="AN194" i="4"/>
  <c r="AM194" i="4"/>
  <c r="AJ193" i="4"/>
  <c r="AL193" i="4"/>
  <c r="AP193" i="4"/>
  <c r="AK193" i="4"/>
  <c r="AO193" i="4"/>
  <c r="AN193" i="4"/>
  <c r="AM193" i="4"/>
  <c r="AJ192" i="4"/>
  <c r="AL192" i="4"/>
  <c r="AP192" i="4"/>
  <c r="AK192" i="4"/>
  <c r="AO192" i="4"/>
  <c r="AN192" i="4"/>
  <c r="AM192" i="4"/>
  <c r="AJ191" i="4"/>
  <c r="AL191" i="4"/>
  <c r="AP191" i="4"/>
  <c r="AK191" i="4"/>
  <c r="AO191" i="4"/>
  <c r="AN191" i="4"/>
  <c r="AM191" i="4"/>
  <c r="AJ190" i="4"/>
  <c r="AL190" i="4"/>
  <c r="AP190" i="4"/>
  <c r="AK190" i="4"/>
  <c r="AO190" i="4"/>
  <c r="AN190" i="4"/>
  <c r="AM190" i="4"/>
  <c r="AJ189" i="4"/>
  <c r="AL189" i="4"/>
  <c r="AP189" i="4"/>
  <c r="AK189" i="4"/>
  <c r="AO189" i="4"/>
  <c r="AN189" i="4"/>
  <c r="AM189" i="4"/>
  <c r="AJ188" i="4"/>
  <c r="AL188" i="4"/>
  <c r="AP188" i="4"/>
  <c r="AK188" i="4"/>
  <c r="AO188" i="4"/>
  <c r="AN188" i="4"/>
  <c r="AM188" i="4"/>
  <c r="AJ187" i="4"/>
  <c r="AL187" i="4"/>
  <c r="AP187" i="4"/>
  <c r="AK187" i="4"/>
  <c r="AO187" i="4"/>
  <c r="AN187" i="4"/>
  <c r="AM187" i="4"/>
  <c r="AJ186" i="4"/>
  <c r="AL186" i="4"/>
  <c r="AP186" i="4"/>
  <c r="AK186" i="4"/>
  <c r="AO186" i="4"/>
  <c r="AN186" i="4"/>
  <c r="AM186" i="4"/>
  <c r="AJ185" i="4"/>
  <c r="AL185" i="4"/>
  <c r="AP185" i="4"/>
  <c r="AK185" i="4"/>
  <c r="AO185" i="4"/>
  <c r="AN185" i="4"/>
  <c r="AM185" i="4"/>
  <c r="AJ184" i="4"/>
  <c r="AL184" i="4"/>
  <c r="AP184" i="4"/>
  <c r="AK184" i="4"/>
  <c r="AO184" i="4"/>
  <c r="AN184" i="4"/>
  <c r="AM184" i="4"/>
  <c r="AJ183" i="4"/>
  <c r="AL183" i="4"/>
  <c r="AP183" i="4"/>
  <c r="AK183" i="4"/>
  <c r="AO183" i="4"/>
  <c r="AN183" i="4"/>
  <c r="AM183" i="4"/>
  <c r="AJ182" i="4"/>
  <c r="AL182" i="4"/>
  <c r="AP182" i="4"/>
  <c r="AK182" i="4"/>
  <c r="AO182" i="4"/>
  <c r="AN182" i="4"/>
  <c r="AM182" i="4"/>
  <c r="AJ181" i="4"/>
  <c r="AL181" i="4"/>
  <c r="AP181" i="4"/>
  <c r="AK181" i="4"/>
  <c r="AO181" i="4"/>
  <c r="AN181" i="4"/>
  <c r="AM181" i="4"/>
  <c r="AJ180" i="4"/>
  <c r="AL180" i="4"/>
  <c r="AP180" i="4"/>
  <c r="AK180" i="4"/>
  <c r="AO180" i="4"/>
  <c r="AN180" i="4"/>
  <c r="AM180" i="4"/>
  <c r="AJ179" i="4"/>
  <c r="AL179" i="4"/>
  <c r="AP179" i="4"/>
  <c r="AK179" i="4"/>
  <c r="AO179" i="4"/>
  <c r="AN179" i="4"/>
  <c r="AM179" i="4"/>
  <c r="AJ178" i="4"/>
  <c r="AL178" i="4"/>
  <c r="AP178" i="4"/>
  <c r="AK178" i="4"/>
  <c r="AO178" i="4"/>
  <c r="AN178" i="4"/>
  <c r="AM178" i="4"/>
  <c r="AJ177" i="4"/>
  <c r="AL177" i="4"/>
  <c r="AP177" i="4"/>
  <c r="AK177" i="4"/>
  <c r="AO177" i="4"/>
  <c r="AN177" i="4"/>
  <c r="AM177" i="4"/>
  <c r="AJ176" i="4"/>
  <c r="AL176" i="4"/>
  <c r="AP176" i="4"/>
  <c r="AK176" i="4"/>
  <c r="AO176" i="4"/>
  <c r="AN176" i="4"/>
  <c r="AM176" i="4"/>
  <c r="AJ175" i="4"/>
  <c r="AL175" i="4"/>
  <c r="AP175" i="4"/>
  <c r="AK175" i="4"/>
  <c r="AO175" i="4"/>
  <c r="AN175" i="4"/>
  <c r="AM175" i="4"/>
  <c r="AJ174" i="4"/>
  <c r="AL174" i="4"/>
  <c r="AP174" i="4"/>
  <c r="AK174" i="4"/>
  <c r="AO174" i="4"/>
  <c r="AN174" i="4"/>
  <c r="AM174" i="4"/>
  <c r="AJ173" i="4"/>
  <c r="AL173" i="4"/>
  <c r="AP173" i="4"/>
  <c r="AK173" i="4"/>
  <c r="AO173" i="4"/>
  <c r="AN173" i="4"/>
  <c r="AM173" i="4"/>
  <c r="AJ172" i="4"/>
  <c r="AL172" i="4"/>
  <c r="AP172" i="4"/>
  <c r="AK172" i="4"/>
  <c r="AO172" i="4"/>
  <c r="AN172" i="4"/>
  <c r="AM172" i="4"/>
  <c r="AJ171" i="4"/>
  <c r="AL171" i="4"/>
  <c r="AP171" i="4"/>
  <c r="AK171" i="4"/>
  <c r="AO171" i="4"/>
  <c r="AN171" i="4"/>
  <c r="AM171" i="4"/>
  <c r="AJ170" i="4"/>
  <c r="AL170" i="4"/>
  <c r="AP170" i="4"/>
  <c r="AK170" i="4"/>
  <c r="AO170" i="4"/>
  <c r="AN170" i="4"/>
  <c r="AM170" i="4"/>
  <c r="AJ169" i="4"/>
  <c r="AL169" i="4"/>
  <c r="AP169" i="4"/>
  <c r="AK169" i="4"/>
  <c r="AO169" i="4"/>
  <c r="AN169" i="4"/>
  <c r="AM169" i="4"/>
  <c r="AJ168" i="4"/>
  <c r="AL168" i="4"/>
  <c r="AP168" i="4"/>
  <c r="AK168" i="4"/>
  <c r="AO168" i="4"/>
  <c r="AN168" i="4"/>
  <c r="AM168" i="4"/>
  <c r="AJ167" i="4"/>
  <c r="AL167" i="4"/>
  <c r="AP167" i="4"/>
  <c r="AK167" i="4"/>
  <c r="AO167" i="4"/>
  <c r="AN167" i="4"/>
  <c r="AM167" i="4"/>
  <c r="AJ166" i="4"/>
  <c r="AL166" i="4"/>
  <c r="AP166" i="4"/>
  <c r="AK166" i="4"/>
  <c r="AO166" i="4"/>
  <c r="AN166" i="4"/>
  <c r="AM166" i="4"/>
  <c r="AJ165" i="4"/>
  <c r="AL165" i="4"/>
  <c r="AP165" i="4"/>
  <c r="AK165" i="4"/>
  <c r="AO165" i="4"/>
  <c r="AN165" i="4"/>
  <c r="AM165" i="4"/>
  <c r="AJ164" i="4"/>
  <c r="AL164" i="4"/>
  <c r="AP164" i="4"/>
  <c r="AK164" i="4"/>
  <c r="AO164" i="4"/>
  <c r="AN164" i="4"/>
  <c r="AM164" i="4"/>
  <c r="AJ163" i="4"/>
  <c r="AL163" i="4"/>
  <c r="AP163" i="4"/>
  <c r="AK163" i="4"/>
  <c r="AO163" i="4"/>
  <c r="AN163" i="4"/>
  <c r="AM163" i="4"/>
  <c r="AJ162" i="4"/>
  <c r="AL162" i="4"/>
  <c r="AP162" i="4"/>
  <c r="AK162" i="4"/>
  <c r="AO162" i="4"/>
  <c r="AN162" i="4"/>
  <c r="AM162" i="4"/>
  <c r="AJ161" i="4"/>
  <c r="AL161" i="4"/>
  <c r="AP161" i="4"/>
  <c r="AK161" i="4"/>
  <c r="AO161" i="4"/>
  <c r="AN161" i="4"/>
  <c r="AM161" i="4"/>
  <c r="AJ160" i="4"/>
  <c r="AL160" i="4"/>
  <c r="AP160" i="4"/>
  <c r="AK160" i="4"/>
  <c r="AO160" i="4"/>
  <c r="AN160" i="4"/>
  <c r="AM160" i="4"/>
  <c r="AJ159" i="4"/>
  <c r="AL159" i="4"/>
  <c r="AP159" i="4"/>
  <c r="AK159" i="4"/>
  <c r="AO159" i="4"/>
  <c r="AN159" i="4"/>
  <c r="AM159" i="4"/>
  <c r="AJ158" i="4"/>
  <c r="AL158" i="4"/>
  <c r="AP158" i="4"/>
  <c r="AK158" i="4"/>
  <c r="AO158" i="4"/>
  <c r="AN158" i="4"/>
  <c r="AM158" i="4"/>
  <c r="AJ157" i="4"/>
  <c r="AL157" i="4"/>
  <c r="AP157" i="4"/>
  <c r="AK157" i="4"/>
  <c r="AO157" i="4"/>
  <c r="AN157" i="4"/>
  <c r="AM157" i="4"/>
  <c r="AJ156" i="4"/>
  <c r="AL156" i="4"/>
  <c r="AP156" i="4"/>
  <c r="AK156" i="4"/>
  <c r="AO156" i="4"/>
  <c r="AN156" i="4"/>
  <c r="AM156" i="4"/>
  <c r="AJ155" i="4"/>
  <c r="AL155" i="4"/>
  <c r="AP155" i="4"/>
  <c r="AK155" i="4"/>
  <c r="AO155" i="4"/>
  <c r="AN155" i="4"/>
  <c r="AM155" i="4"/>
  <c r="AJ154" i="4"/>
  <c r="AL154" i="4"/>
  <c r="AP154" i="4"/>
  <c r="AK154" i="4"/>
  <c r="AO154" i="4"/>
  <c r="AN154" i="4"/>
  <c r="AM154" i="4"/>
  <c r="AJ153" i="4"/>
  <c r="AL153" i="4"/>
  <c r="AP153" i="4"/>
  <c r="AK153" i="4"/>
  <c r="AO153" i="4"/>
  <c r="AN153" i="4"/>
  <c r="AM153" i="4"/>
  <c r="AJ152" i="4"/>
  <c r="AL152" i="4"/>
  <c r="AP152" i="4"/>
  <c r="AK152" i="4"/>
  <c r="AO152" i="4"/>
  <c r="AN152" i="4"/>
  <c r="AM152" i="4"/>
  <c r="AJ151" i="4"/>
  <c r="AL151" i="4"/>
  <c r="AP151" i="4"/>
  <c r="AK151" i="4"/>
  <c r="AO151" i="4"/>
  <c r="AN151" i="4"/>
  <c r="AM151" i="4"/>
  <c r="AJ150" i="4"/>
  <c r="AL150" i="4"/>
  <c r="AP150" i="4"/>
  <c r="AK150" i="4"/>
  <c r="AO150" i="4"/>
  <c r="AN150" i="4"/>
  <c r="AM150" i="4"/>
  <c r="AJ149" i="4"/>
  <c r="AL149" i="4"/>
  <c r="AP149" i="4"/>
  <c r="AK149" i="4"/>
  <c r="AO149" i="4"/>
  <c r="AN149" i="4"/>
  <c r="AM149" i="4"/>
  <c r="AJ148" i="4"/>
  <c r="AL148" i="4"/>
  <c r="AP148" i="4"/>
  <c r="AK148" i="4"/>
  <c r="AO148" i="4"/>
  <c r="AN148" i="4"/>
  <c r="AM148" i="4"/>
  <c r="AJ147" i="4"/>
  <c r="AL147" i="4"/>
  <c r="AP147" i="4"/>
  <c r="AK147" i="4"/>
  <c r="AO147" i="4"/>
  <c r="AN147" i="4"/>
  <c r="AM147" i="4"/>
  <c r="AJ146" i="4"/>
  <c r="AL146" i="4"/>
  <c r="AP146" i="4"/>
  <c r="AK146" i="4"/>
  <c r="AO146" i="4"/>
  <c r="AN146" i="4"/>
  <c r="AM146" i="4"/>
  <c r="AJ145" i="4"/>
  <c r="AL145" i="4"/>
  <c r="AP145" i="4"/>
  <c r="AK145" i="4"/>
  <c r="AO145" i="4"/>
  <c r="AN145" i="4"/>
  <c r="AM145" i="4"/>
  <c r="AJ144" i="4"/>
  <c r="AL144" i="4"/>
  <c r="AP144" i="4"/>
  <c r="AK144" i="4"/>
  <c r="AO144" i="4"/>
  <c r="AN144" i="4"/>
  <c r="AM144" i="4"/>
  <c r="AJ143" i="4"/>
  <c r="AL143" i="4"/>
  <c r="AP143" i="4"/>
  <c r="AK143" i="4"/>
  <c r="AO143" i="4"/>
  <c r="AN143" i="4"/>
  <c r="AM143" i="4"/>
  <c r="AJ142" i="4"/>
  <c r="AL142" i="4"/>
  <c r="AP142" i="4"/>
  <c r="AK142" i="4"/>
  <c r="AO142" i="4"/>
  <c r="AN142" i="4"/>
  <c r="AM142" i="4"/>
  <c r="AJ141" i="4"/>
  <c r="AL141" i="4"/>
  <c r="AP141" i="4"/>
  <c r="AK141" i="4"/>
  <c r="AO141" i="4"/>
  <c r="AN141" i="4"/>
  <c r="AM141" i="4"/>
  <c r="AJ140" i="4"/>
  <c r="AL140" i="4"/>
  <c r="AP140" i="4"/>
  <c r="AK140" i="4"/>
  <c r="AO140" i="4"/>
  <c r="AN140" i="4"/>
  <c r="AM140" i="4"/>
  <c r="AJ139" i="4"/>
  <c r="AL139" i="4"/>
  <c r="AP139" i="4"/>
  <c r="AK139" i="4"/>
  <c r="AO139" i="4"/>
  <c r="AN139" i="4"/>
  <c r="AM139" i="4"/>
  <c r="AJ138" i="4"/>
  <c r="AL138" i="4"/>
  <c r="AP138" i="4"/>
  <c r="AK138" i="4"/>
  <c r="AO138" i="4"/>
  <c r="AN138" i="4"/>
  <c r="AM138" i="4"/>
  <c r="AJ137" i="4"/>
  <c r="AL137" i="4"/>
  <c r="AP137" i="4"/>
  <c r="AK137" i="4"/>
  <c r="AO137" i="4"/>
  <c r="AN137" i="4"/>
  <c r="AM137" i="4"/>
  <c r="AJ136" i="4"/>
  <c r="AL136" i="4"/>
  <c r="AP136" i="4"/>
  <c r="AK136" i="4"/>
  <c r="AO136" i="4"/>
  <c r="AN136" i="4"/>
  <c r="AM136" i="4"/>
  <c r="AJ135" i="4"/>
  <c r="AL135" i="4"/>
  <c r="AP135" i="4"/>
  <c r="AK135" i="4"/>
  <c r="AO135" i="4"/>
  <c r="AN135" i="4"/>
  <c r="AM135" i="4"/>
  <c r="AJ134" i="4"/>
  <c r="AL134" i="4"/>
  <c r="AP134" i="4"/>
  <c r="AK134" i="4"/>
  <c r="AO134" i="4"/>
  <c r="AN134" i="4"/>
  <c r="AM134" i="4"/>
  <c r="AJ133" i="4"/>
  <c r="AL133" i="4"/>
  <c r="AP133" i="4"/>
  <c r="AK133" i="4"/>
  <c r="AO133" i="4"/>
  <c r="AN133" i="4"/>
  <c r="AM133" i="4"/>
  <c r="AJ132" i="4"/>
  <c r="AL132" i="4"/>
  <c r="AP132" i="4"/>
  <c r="AK132" i="4"/>
  <c r="AO132" i="4"/>
  <c r="AN132" i="4"/>
  <c r="AM132" i="4"/>
  <c r="AJ131" i="4"/>
  <c r="AL131" i="4"/>
  <c r="AP131" i="4"/>
  <c r="AK131" i="4"/>
  <c r="AO131" i="4"/>
  <c r="AN131" i="4"/>
  <c r="AM131" i="4"/>
  <c r="AJ130" i="4"/>
  <c r="AL130" i="4"/>
  <c r="AP130" i="4"/>
  <c r="AK130" i="4"/>
  <c r="AO130" i="4"/>
  <c r="AN130" i="4"/>
  <c r="AM130" i="4"/>
  <c r="AJ129" i="4"/>
  <c r="AL129" i="4"/>
  <c r="AP129" i="4"/>
  <c r="AK129" i="4"/>
  <c r="AO129" i="4"/>
  <c r="AN129" i="4"/>
  <c r="AM129" i="4"/>
  <c r="AJ128" i="4"/>
  <c r="AL128" i="4"/>
  <c r="AP128" i="4"/>
  <c r="AK128" i="4"/>
  <c r="AO128" i="4"/>
  <c r="AN128" i="4"/>
  <c r="AM128" i="4"/>
  <c r="AJ127" i="4"/>
  <c r="AL127" i="4"/>
  <c r="AP127" i="4"/>
  <c r="AK127" i="4"/>
  <c r="AO127" i="4"/>
  <c r="AN127" i="4"/>
  <c r="AM127" i="4"/>
  <c r="AJ126" i="4"/>
  <c r="AL126" i="4"/>
  <c r="AP126" i="4"/>
  <c r="AK126" i="4"/>
  <c r="AO126" i="4"/>
  <c r="AN126" i="4"/>
  <c r="AM126" i="4"/>
  <c r="AJ125" i="4"/>
  <c r="AL125" i="4"/>
  <c r="AP125" i="4"/>
  <c r="AK125" i="4"/>
  <c r="AO125" i="4"/>
  <c r="AN125" i="4"/>
  <c r="AM125" i="4"/>
  <c r="AJ124" i="4"/>
  <c r="AL124" i="4"/>
  <c r="AP124" i="4"/>
  <c r="AK124" i="4"/>
  <c r="AO124" i="4"/>
  <c r="AN124" i="4"/>
  <c r="AM124" i="4"/>
  <c r="AJ123" i="4"/>
  <c r="AL123" i="4"/>
  <c r="AP123" i="4"/>
  <c r="AK123" i="4"/>
  <c r="AO123" i="4"/>
  <c r="AN123" i="4"/>
  <c r="AM123" i="4"/>
  <c r="AJ122" i="4"/>
  <c r="AL122" i="4"/>
  <c r="AP122" i="4"/>
  <c r="AK122" i="4"/>
  <c r="AO122" i="4"/>
  <c r="AN122" i="4"/>
  <c r="AM122" i="4"/>
  <c r="AJ121" i="4"/>
  <c r="AL121" i="4"/>
  <c r="AP121" i="4"/>
  <c r="AK121" i="4"/>
  <c r="AO121" i="4"/>
  <c r="AN121" i="4"/>
  <c r="AM121" i="4"/>
  <c r="AJ120" i="4"/>
  <c r="AL120" i="4"/>
  <c r="AP120" i="4"/>
  <c r="AK120" i="4"/>
  <c r="AO120" i="4"/>
  <c r="AN120" i="4"/>
  <c r="AM120" i="4"/>
  <c r="AJ119" i="4"/>
  <c r="AL119" i="4"/>
  <c r="AP119" i="4"/>
  <c r="AK119" i="4"/>
  <c r="AO119" i="4"/>
  <c r="AN119" i="4"/>
  <c r="AM119" i="4"/>
  <c r="AJ118" i="4"/>
  <c r="AL118" i="4"/>
  <c r="AP118" i="4"/>
  <c r="AK118" i="4"/>
  <c r="AO118" i="4"/>
  <c r="AN118" i="4"/>
  <c r="AM118" i="4"/>
  <c r="AJ117" i="4"/>
  <c r="AL117" i="4"/>
  <c r="AP117" i="4"/>
  <c r="AK117" i="4"/>
  <c r="AO117" i="4"/>
  <c r="AN117" i="4"/>
  <c r="AM117" i="4"/>
  <c r="AJ116" i="4"/>
  <c r="AL116" i="4"/>
  <c r="AP116" i="4"/>
  <c r="AK116" i="4"/>
  <c r="AO116" i="4"/>
  <c r="AN116" i="4"/>
  <c r="AM116" i="4"/>
  <c r="AJ115" i="4"/>
  <c r="AL115" i="4"/>
  <c r="AP115" i="4"/>
  <c r="AK115" i="4"/>
  <c r="AO115" i="4"/>
  <c r="AN115" i="4"/>
  <c r="AM115" i="4"/>
  <c r="AJ114" i="4"/>
  <c r="AL114" i="4"/>
  <c r="AP114" i="4"/>
  <c r="AK114" i="4"/>
  <c r="AO114" i="4"/>
  <c r="AN114" i="4"/>
  <c r="AM114" i="4"/>
  <c r="AJ113" i="4"/>
  <c r="AL113" i="4"/>
  <c r="AP113" i="4"/>
  <c r="AK113" i="4"/>
  <c r="AO113" i="4"/>
  <c r="AN113" i="4"/>
  <c r="AM113" i="4"/>
  <c r="AJ112" i="4"/>
  <c r="AL112" i="4"/>
  <c r="AP112" i="4"/>
  <c r="AK112" i="4"/>
  <c r="AO112" i="4"/>
  <c r="AN112" i="4"/>
  <c r="AM112" i="4"/>
  <c r="AJ111" i="4"/>
  <c r="AL111" i="4"/>
  <c r="AP111" i="4"/>
  <c r="AK111" i="4"/>
  <c r="AO111" i="4"/>
  <c r="AN111" i="4"/>
  <c r="AM111" i="4"/>
  <c r="AJ110" i="4"/>
  <c r="AL110" i="4"/>
  <c r="AP110" i="4"/>
  <c r="AK110" i="4"/>
  <c r="AO110" i="4"/>
  <c r="AN110" i="4"/>
  <c r="AM110" i="4"/>
  <c r="AJ109" i="4"/>
  <c r="AL109" i="4"/>
  <c r="AP109" i="4"/>
  <c r="AK109" i="4"/>
  <c r="AO109" i="4"/>
  <c r="AN109" i="4"/>
  <c r="AM109" i="4"/>
  <c r="AJ108" i="4"/>
  <c r="AL108" i="4"/>
  <c r="AP108" i="4"/>
  <c r="AK108" i="4"/>
  <c r="AO108" i="4"/>
  <c r="AN108" i="4"/>
  <c r="AM108" i="4"/>
  <c r="AJ107" i="4"/>
  <c r="AL107" i="4"/>
  <c r="AP107" i="4"/>
  <c r="AK107" i="4"/>
  <c r="AO107" i="4"/>
  <c r="AN107" i="4"/>
  <c r="AM107" i="4"/>
  <c r="AJ106" i="4"/>
  <c r="AL106" i="4"/>
  <c r="AP106" i="4"/>
  <c r="AK106" i="4"/>
  <c r="AO106" i="4"/>
  <c r="AN106" i="4"/>
  <c r="AM106" i="4"/>
  <c r="AJ105" i="4"/>
  <c r="AL105" i="4"/>
  <c r="AP105" i="4"/>
  <c r="AK105" i="4"/>
  <c r="AO105" i="4"/>
  <c r="AN105" i="4"/>
  <c r="AM105" i="4"/>
  <c r="AJ104" i="4"/>
  <c r="AL104" i="4"/>
  <c r="AP104" i="4"/>
  <c r="AK104" i="4"/>
  <c r="AO104" i="4"/>
  <c r="AN104" i="4"/>
  <c r="AM104" i="4"/>
  <c r="AJ103" i="4"/>
  <c r="AL103" i="4"/>
  <c r="AP103" i="4"/>
  <c r="AK103" i="4"/>
  <c r="AO103" i="4"/>
  <c r="AN103" i="4"/>
  <c r="AM103" i="4"/>
  <c r="AJ102" i="4"/>
  <c r="AL102" i="4"/>
  <c r="AP102" i="4"/>
  <c r="AK102" i="4"/>
  <c r="AO102" i="4"/>
  <c r="AN102" i="4"/>
  <c r="AM102" i="4"/>
  <c r="AJ101" i="4"/>
  <c r="AL101" i="4"/>
  <c r="AP101" i="4"/>
  <c r="AK101" i="4"/>
  <c r="AO101" i="4"/>
  <c r="AN101" i="4"/>
  <c r="AM101" i="4"/>
  <c r="AJ100" i="4"/>
  <c r="AL100" i="4"/>
  <c r="AP100" i="4"/>
  <c r="AK100" i="4"/>
  <c r="AO100" i="4"/>
  <c r="AN100" i="4"/>
  <c r="AM100" i="4"/>
  <c r="AJ99" i="4"/>
  <c r="AL99" i="4"/>
  <c r="AP99" i="4"/>
  <c r="AK99" i="4"/>
  <c r="AO99" i="4"/>
  <c r="AN99" i="4"/>
  <c r="AM99" i="4"/>
  <c r="AJ98" i="4"/>
  <c r="AL98" i="4"/>
  <c r="AP98" i="4"/>
  <c r="AK98" i="4"/>
  <c r="AO98" i="4"/>
  <c r="AN98" i="4"/>
  <c r="AM98" i="4"/>
  <c r="AJ97" i="4"/>
  <c r="AL97" i="4"/>
  <c r="AP97" i="4"/>
  <c r="AK97" i="4"/>
  <c r="AO97" i="4"/>
  <c r="AN97" i="4"/>
  <c r="AM97" i="4"/>
  <c r="AJ96" i="4"/>
  <c r="AL96" i="4"/>
  <c r="AP96" i="4"/>
  <c r="AK96" i="4"/>
  <c r="AO96" i="4"/>
  <c r="AN96" i="4"/>
  <c r="AM96" i="4"/>
  <c r="AJ95" i="4"/>
  <c r="AL95" i="4"/>
  <c r="AP95" i="4"/>
  <c r="AK95" i="4"/>
  <c r="AO95" i="4"/>
  <c r="AN95" i="4"/>
  <c r="AM95" i="4"/>
  <c r="AJ94" i="4"/>
  <c r="AL94" i="4"/>
  <c r="AP94" i="4"/>
  <c r="AK94" i="4"/>
  <c r="AO94" i="4"/>
  <c r="AN94" i="4"/>
  <c r="AM94" i="4"/>
  <c r="AJ93" i="4"/>
  <c r="AL93" i="4"/>
  <c r="AP93" i="4"/>
  <c r="AK93" i="4"/>
  <c r="AO93" i="4"/>
  <c r="AN93" i="4"/>
  <c r="AM93" i="4"/>
  <c r="AJ92" i="4"/>
  <c r="AL92" i="4"/>
  <c r="AP92" i="4"/>
  <c r="AK92" i="4"/>
  <c r="AO92" i="4"/>
  <c r="AN92" i="4"/>
  <c r="AM92" i="4"/>
  <c r="AJ91" i="4"/>
  <c r="AL91" i="4"/>
  <c r="AP91" i="4"/>
  <c r="AK91" i="4"/>
  <c r="AO91" i="4"/>
  <c r="AN91" i="4"/>
  <c r="AM91" i="4"/>
  <c r="AJ90" i="4"/>
  <c r="AL90" i="4"/>
  <c r="AP90" i="4"/>
  <c r="AK90" i="4"/>
  <c r="AO90" i="4"/>
  <c r="AN90" i="4"/>
  <c r="AM90" i="4"/>
  <c r="AJ89" i="4"/>
  <c r="AL89" i="4"/>
  <c r="AP89" i="4"/>
  <c r="AK89" i="4"/>
  <c r="AO89" i="4"/>
  <c r="AN89" i="4"/>
  <c r="AM89" i="4"/>
  <c r="AJ88" i="4"/>
  <c r="AL88" i="4"/>
  <c r="AP88" i="4"/>
  <c r="AK88" i="4"/>
  <c r="AO88" i="4"/>
  <c r="AN88" i="4"/>
  <c r="AM88" i="4"/>
  <c r="AJ87" i="4"/>
  <c r="AL87" i="4"/>
  <c r="AP87" i="4"/>
  <c r="AK87" i="4"/>
  <c r="AO87" i="4"/>
  <c r="AN87" i="4"/>
  <c r="AM87" i="4"/>
  <c r="AJ86" i="4"/>
  <c r="AL86" i="4"/>
  <c r="AP86" i="4"/>
  <c r="AK86" i="4"/>
  <c r="AO86" i="4"/>
  <c r="AN86" i="4"/>
  <c r="AM86" i="4"/>
  <c r="AJ85" i="4"/>
  <c r="AL85" i="4"/>
  <c r="AP85" i="4"/>
  <c r="AK85" i="4"/>
  <c r="AO85" i="4"/>
  <c r="AN85" i="4"/>
  <c r="AM85" i="4"/>
  <c r="AJ84" i="4"/>
  <c r="AL84" i="4"/>
  <c r="AP84" i="4"/>
  <c r="AK84" i="4"/>
  <c r="AO84" i="4"/>
  <c r="AN84" i="4"/>
  <c r="AM84" i="4"/>
  <c r="AJ83" i="4"/>
  <c r="AL83" i="4"/>
  <c r="AP83" i="4"/>
  <c r="AK83" i="4"/>
  <c r="AO83" i="4"/>
  <c r="AN83" i="4"/>
  <c r="AM83" i="4"/>
  <c r="AJ82" i="4"/>
  <c r="AL82" i="4"/>
  <c r="AP82" i="4"/>
  <c r="AK82" i="4"/>
  <c r="AO82" i="4"/>
  <c r="AN82" i="4"/>
  <c r="AM82" i="4"/>
  <c r="AJ81" i="4"/>
  <c r="AL81" i="4"/>
  <c r="AP81" i="4"/>
  <c r="AK81" i="4"/>
  <c r="AO81" i="4"/>
  <c r="AN81" i="4"/>
  <c r="AM81" i="4"/>
  <c r="AJ80" i="4"/>
  <c r="AL80" i="4"/>
  <c r="AP80" i="4"/>
  <c r="AK80" i="4"/>
  <c r="AO80" i="4"/>
  <c r="AN80" i="4"/>
  <c r="AM80" i="4"/>
  <c r="AJ79" i="4"/>
  <c r="AL79" i="4"/>
  <c r="AP79" i="4"/>
  <c r="AK79" i="4"/>
  <c r="AO79" i="4"/>
  <c r="AN79" i="4"/>
  <c r="AM79" i="4"/>
  <c r="AJ78" i="4"/>
  <c r="AL78" i="4"/>
  <c r="AP78" i="4"/>
  <c r="AK78" i="4"/>
  <c r="AO78" i="4"/>
  <c r="AN78" i="4"/>
  <c r="AM78" i="4"/>
  <c r="AJ77" i="4"/>
  <c r="AL77" i="4"/>
  <c r="AP77" i="4"/>
  <c r="AK77" i="4"/>
  <c r="AO77" i="4"/>
  <c r="AN77" i="4"/>
  <c r="AM77" i="4"/>
  <c r="AJ76" i="4"/>
  <c r="AL76" i="4"/>
  <c r="AP76" i="4"/>
  <c r="AK76" i="4"/>
  <c r="AO76" i="4"/>
  <c r="AN76" i="4"/>
  <c r="AM76" i="4"/>
  <c r="AJ75" i="4"/>
  <c r="AL75" i="4"/>
  <c r="AP75" i="4"/>
  <c r="AK75" i="4"/>
  <c r="AO75" i="4"/>
  <c r="AN75" i="4"/>
  <c r="AM75" i="4"/>
  <c r="AJ74" i="4"/>
  <c r="AL74" i="4"/>
  <c r="AP74" i="4"/>
  <c r="AK74" i="4"/>
  <c r="AO74" i="4"/>
  <c r="AN74" i="4"/>
  <c r="AM74" i="4"/>
  <c r="AJ73" i="4"/>
  <c r="AL73" i="4"/>
  <c r="AP73" i="4"/>
  <c r="AK73" i="4"/>
  <c r="AO73" i="4"/>
  <c r="AN73" i="4"/>
  <c r="AM73" i="4"/>
  <c r="AJ72" i="4"/>
  <c r="AL72" i="4"/>
  <c r="AP72" i="4"/>
  <c r="AK72" i="4"/>
  <c r="AO72" i="4"/>
  <c r="AN72" i="4"/>
  <c r="AM72" i="4"/>
  <c r="AJ71" i="4"/>
  <c r="AL71" i="4"/>
  <c r="AP71" i="4"/>
  <c r="AK71" i="4"/>
  <c r="AO71" i="4"/>
  <c r="AN71" i="4"/>
  <c r="AM71" i="4"/>
  <c r="AJ70" i="4"/>
  <c r="AL70" i="4"/>
  <c r="AP70" i="4"/>
  <c r="AK70" i="4"/>
  <c r="AO70" i="4"/>
  <c r="AN70" i="4"/>
  <c r="AM70" i="4"/>
  <c r="AJ69" i="4"/>
  <c r="AL69" i="4"/>
  <c r="AP69" i="4"/>
  <c r="AK69" i="4"/>
  <c r="AO69" i="4"/>
  <c r="AN69" i="4"/>
  <c r="AM69" i="4"/>
  <c r="AJ68" i="4"/>
  <c r="AL68" i="4"/>
  <c r="AP68" i="4"/>
  <c r="AK68" i="4"/>
  <c r="AO68" i="4"/>
  <c r="AN68" i="4"/>
  <c r="AM68" i="4"/>
  <c r="AJ67" i="4"/>
  <c r="AL67" i="4"/>
  <c r="AP67" i="4"/>
  <c r="AK67" i="4"/>
  <c r="AO67" i="4"/>
  <c r="AN67" i="4"/>
  <c r="AM67" i="4"/>
  <c r="AJ66" i="4"/>
  <c r="AL66" i="4"/>
  <c r="AP66" i="4"/>
  <c r="AK66" i="4"/>
  <c r="AO66" i="4"/>
  <c r="AN66" i="4"/>
  <c r="AM66" i="4"/>
  <c r="AJ65" i="4"/>
  <c r="AL65" i="4"/>
  <c r="AP65" i="4"/>
  <c r="AK65" i="4"/>
  <c r="AO65" i="4"/>
  <c r="AN65" i="4"/>
  <c r="AM65" i="4"/>
  <c r="AJ64" i="4"/>
  <c r="AL64" i="4"/>
  <c r="AP64" i="4"/>
  <c r="AK64" i="4"/>
  <c r="AO64" i="4"/>
  <c r="AN64" i="4"/>
  <c r="AM64" i="4"/>
  <c r="AJ63" i="4"/>
  <c r="AL63" i="4"/>
  <c r="AP63" i="4"/>
  <c r="AK63" i="4"/>
  <c r="AO63" i="4"/>
  <c r="AN63" i="4"/>
  <c r="AM63" i="4"/>
  <c r="AJ62" i="4"/>
  <c r="AL62" i="4"/>
  <c r="AP62" i="4"/>
  <c r="AK62" i="4"/>
  <c r="AO62" i="4"/>
  <c r="AN62" i="4"/>
  <c r="AM62" i="4"/>
  <c r="AJ61" i="4"/>
  <c r="AL61" i="4"/>
  <c r="AP61" i="4"/>
  <c r="AK61" i="4"/>
  <c r="AO61" i="4"/>
  <c r="AN61" i="4"/>
  <c r="AM61" i="4"/>
  <c r="AJ60" i="4"/>
  <c r="AL60" i="4"/>
  <c r="AP60" i="4"/>
  <c r="AK60" i="4"/>
  <c r="AO60" i="4"/>
  <c r="AN60" i="4"/>
  <c r="AM60" i="4"/>
  <c r="AJ59" i="4"/>
  <c r="AL59" i="4"/>
  <c r="AP59" i="4"/>
  <c r="AK59" i="4"/>
  <c r="AO59" i="4"/>
  <c r="AN59" i="4"/>
  <c r="AM59" i="4"/>
  <c r="AJ58" i="4"/>
  <c r="AL58" i="4"/>
  <c r="AP58" i="4"/>
  <c r="AK58" i="4"/>
  <c r="AO58" i="4"/>
  <c r="AN58" i="4"/>
  <c r="AM58" i="4"/>
  <c r="AJ57" i="4"/>
  <c r="AL57" i="4"/>
  <c r="AP57" i="4"/>
  <c r="AK57" i="4"/>
  <c r="AO57" i="4"/>
  <c r="AN57" i="4"/>
  <c r="AM57" i="4"/>
  <c r="AJ56" i="4"/>
  <c r="AL56" i="4"/>
  <c r="AP56" i="4"/>
  <c r="AK56" i="4"/>
  <c r="AO56" i="4"/>
  <c r="AN56" i="4"/>
  <c r="AM56" i="4"/>
  <c r="AJ55" i="4"/>
  <c r="AL55" i="4"/>
  <c r="AP55" i="4"/>
  <c r="AK55" i="4"/>
  <c r="AO55" i="4"/>
  <c r="AN55" i="4"/>
  <c r="AM55" i="4"/>
  <c r="AJ54" i="4"/>
  <c r="AL54" i="4"/>
  <c r="AP54" i="4"/>
  <c r="AK54" i="4"/>
  <c r="AO54" i="4"/>
  <c r="AN54" i="4"/>
  <c r="AM54" i="4"/>
  <c r="AJ53" i="4"/>
  <c r="AL53" i="4"/>
  <c r="AP53" i="4"/>
  <c r="AK53" i="4"/>
  <c r="AO53" i="4"/>
  <c r="AN53" i="4"/>
  <c r="AM53" i="4"/>
  <c r="AJ52" i="4"/>
  <c r="AL52" i="4"/>
  <c r="AP52" i="4"/>
  <c r="AK52" i="4"/>
  <c r="AO52" i="4"/>
  <c r="AN52" i="4"/>
  <c r="AM52" i="4"/>
  <c r="AJ51" i="4"/>
  <c r="AL51" i="4"/>
  <c r="AP51" i="4"/>
  <c r="AK51" i="4"/>
  <c r="AO51" i="4"/>
  <c r="AN51" i="4"/>
  <c r="AM51" i="4"/>
  <c r="AJ50" i="4"/>
  <c r="AL50" i="4"/>
  <c r="AP50" i="4"/>
  <c r="AK50" i="4"/>
  <c r="AO50" i="4"/>
  <c r="AN50" i="4"/>
  <c r="AM50" i="4"/>
  <c r="AJ49" i="4"/>
  <c r="AL49" i="4"/>
  <c r="AP49" i="4"/>
  <c r="AK49" i="4"/>
  <c r="AO49" i="4"/>
  <c r="AN49" i="4"/>
  <c r="AM49" i="4"/>
  <c r="AJ48" i="4"/>
  <c r="AL48" i="4"/>
  <c r="AP48" i="4"/>
  <c r="AK48" i="4"/>
  <c r="AO48" i="4"/>
  <c r="AN48" i="4"/>
  <c r="AM48" i="4"/>
  <c r="AJ47" i="4"/>
  <c r="AL47" i="4"/>
  <c r="AP47" i="4"/>
  <c r="AK47" i="4"/>
  <c r="AO47" i="4"/>
  <c r="AN47" i="4"/>
  <c r="AM47" i="4"/>
  <c r="AJ46" i="4"/>
  <c r="AL46" i="4"/>
  <c r="AP46" i="4"/>
  <c r="AK46" i="4"/>
  <c r="AO46" i="4"/>
  <c r="AN46" i="4"/>
  <c r="AM46" i="4"/>
  <c r="AJ45" i="4"/>
  <c r="AL45" i="4"/>
  <c r="AP45" i="4"/>
  <c r="AK45" i="4"/>
  <c r="AO45" i="4"/>
  <c r="AN45" i="4"/>
  <c r="AM45" i="4"/>
  <c r="AJ44" i="4"/>
  <c r="AL44" i="4"/>
  <c r="AP44" i="4"/>
  <c r="AK44" i="4"/>
  <c r="AO44" i="4"/>
  <c r="AN44" i="4"/>
  <c r="AM44" i="4"/>
  <c r="AJ43" i="4"/>
  <c r="AL43" i="4"/>
  <c r="AP43" i="4"/>
  <c r="AK43" i="4"/>
  <c r="AO43" i="4"/>
  <c r="AN43" i="4"/>
  <c r="AM43" i="4"/>
  <c r="AJ42" i="4"/>
  <c r="AL42" i="4"/>
  <c r="AP42" i="4"/>
  <c r="AK42" i="4"/>
  <c r="AO42" i="4"/>
  <c r="AN42" i="4"/>
  <c r="AM42" i="4"/>
  <c r="AJ41" i="4"/>
  <c r="AL41" i="4"/>
  <c r="AP41" i="4"/>
  <c r="AK41" i="4"/>
  <c r="AO41" i="4"/>
  <c r="AN41" i="4"/>
  <c r="AM41" i="4"/>
  <c r="AJ40" i="4"/>
  <c r="AL40" i="4"/>
  <c r="AP40" i="4"/>
  <c r="AK40" i="4"/>
  <c r="AO40" i="4"/>
  <c r="AN40" i="4"/>
  <c r="AM40" i="4"/>
  <c r="AJ39" i="4"/>
  <c r="AL39" i="4"/>
  <c r="AP39" i="4"/>
  <c r="AK39" i="4"/>
  <c r="AO39" i="4"/>
  <c r="AN39" i="4"/>
  <c r="AM39" i="4"/>
  <c r="AJ38" i="4"/>
  <c r="AL38" i="4"/>
  <c r="AP38" i="4"/>
  <c r="AK38" i="4"/>
  <c r="AO38" i="4"/>
  <c r="AN38" i="4"/>
  <c r="AM38" i="4"/>
  <c r="AJ37" i="4"/>
  <c r="AL37" i="4"/>
  <c r="AP37" i="4"/>
  <c r="AK37" i="4"/>
  <c r="AO37" i="4"/>
  <c r="AN37" i="4"/>
  <c r="AM37" i="4"/>
  <c r="AJ36" i="4"/>
  <c r="AL36" i="4"/>
  <c r="AP36" i="4"/>
  <c r="AK36" i="4"/>
  <c r="AO36" i="4"/>
  <c r="AN36" i="4"/>
  <c r="AM36" i="4"/>
  <c r="AJ35" i="4"/>
  <c r="AL35" i="4"/>
  <c r="AP35" i="4"/>
  <c r="AK35" i="4"/>
  <c r="AO35" i="4"/>
  <c r="AN35" i="4"/>
  <c r="AM35" i="4"/>
  <c r="AJ34" i="4"/>
  <c r="AL34" i="4"/>
  <c r="AP34" i="4"/>
  <c r="AK34" i="4"/>
  <c r="AO34" i="4"/>
  <c r="AN34" i="4"/>
  <c r="AM34" i="4"/>
  <c r="AJ33" i="4"/>
  <c r="AL33" i="4"/>
  <c r="AP33" i="4"/>
  <c r="AK33" i="4"/>
  <c r="AO33" i="4"/>
  <c r="AN33" i="4"/>
  <c r="AM33" i="4"/>
  <c r="AJ32" i="4"/>
  <c r="AL32" i="4"/>
  <c r="AP32" i="4"/>
  <c r="AK32" i="4"/>
  <c r="AO32" i="4"/>
  <c r="AN32" i="4"/>
  <c r="AM32" i="4"/>
  <c r="AJ31" i="4"/>
  <c r="AL31" i="4"/>
  <c r="AP31" i="4"/>
  <c r="AK31" i="4"/>
  <c r="AO31" i="4"/>
  <c r="AN31" i="4"/>
  <c r="AM31" i="4"/>
  <c r="AJ30" i="4"/>
  <c r="AL30" i="4"/>
  <c r="AP30" i="4"/>
  <c r="AK30" i="4"/>
  <c r="AO30" i="4"/>
  <c r="AN30" i="4"/>
  <c r="AM30" i="4"/>
  <c r="AJ29" i="4"/>
  <c r="AL29" i="4"/>
  <c r="AP29" i="4"/>
  <c r="AK29" i="4"/>
  <c r="AO29" i="4"/>
  <c r="AN29" i="4"/>
  <c r="AM29" i="4"/>
  <c r="AJ28" i="4"/>
  <c r="AL28" i="4"/>
  <c r="AP28" i="4"/>
  <c r="AK28" i="4"/>
  <c r="AO28" i="4"/>
  <c r="AN28" i="4"/>
  <c r="AM28" i="4"/>
  <c r="AJ27" i="4"/>
  <c r="AL27" i="4"/>
  <c r="AP27" i="4"/>
  <c r="AK27" i="4"/>
  <c r="AO27" i="4"/>
  <c r="AN27" i="4"/>
  <c r="AM27" i="4"/>
  <c r="AJ26" i="4"/>
  <c r="AL26" i="4"/>
  <c r="AP26" i="4"/>
  <c r="AK26" i="4"/>
  <c r="AO26" i="4"/>
  <c r="AN26" i="4"/>
  <c r="AM26" i="4"/>
  <c r="AJ25" i="4"/>
  <c r="AL25" i="4"/>
  <c r="AP25" i="4"/>
  <c r="AK25" i="4"/>
  <c r="AO25" i="4"/>
  <c r="AN25" i="4"/>
  <c r="AM25" i="4"/>
  <c r="AJ24" i="4"/>
  <c r="AL24" i="4"/>
  <c r="AP24" i="4"/>
  <c r="AK24" i="4"/>
  <c r="AO24" i="4"/>
  <c r="AN24" i="4"/>
  <c r="AM24" i="4"/>
  <c r="AJ22" i="4"/>
  <c r="AL22" i="4"/>
  <c r="AP22" i="4"/>
  <c r="AK22" i="4"/>
  <c r="AO22" i="4"/>
  <c r="AN22" i="4"/>
  <c r="AM22" i="4"/>
  <c r="AJ21" i="4"/>
  <c r="AL21" i="4"/>
  <c r="AP21" i="4"/>
  <c r="AK21" i="4"/>
  <c r="AO21" i="4"/>
  <c r="AN21" i="4"/>
  <c r="AM21" i="4"/>
  <c r="AJ20" i="4"/>
  <c r="AL20" i="4"/>
  <c r="AP20" i="4"/>
  <c r="AK20" i="4"/>
  <c r="AO20" i="4"/>
  <c r="AN20" i="4"/>
  <c r="AM20" i="4"/>
  <c r="AJ19" i="4"/>
  <c r="AL19" i="4"/>
  <c r="AP19" i="4"/>
  <c r="AK19" i="4"/>
  <c r="AO19" i="4"/>
  <c r="AN19" i="4"/>
  <c r="AM19" i="4"/>
  <c r="AJ18" i="4"/>
  <c r="AL18" i="4"/>
  <c r="AP18" i="4"/>
  <c r="AK18" i="4"/>
  <c r="AO18" i="4"/>
  <c r="AN18" i="4"/>
  <c r="AM18" i="4"/>
  <c r="AJ17" i="4"/>
  <c r="AL17" i="4"/>
  <c r="AP17" i="4"/>
  <c r="AK17" i="4"/>
  <c r="AO17" i="4"/>
  <c r="AN17" i="4"/>
  <c r="AM17" i="4"/>
  <c r="AJ16" i="4"/>
  <c r="AL16" i="4"/>
  <c r="AP16" i="4"/>
  <c r="AK16" i="4"/>
  <c r="AO16" i="4"/>
  <c r="AN16" i="4"/>
  <c r="AM16" i="4"/>
  <c r="AJ15" i="4"/>
  <c r="AL15" i="4"/>
  <c r="AP15" i="4"/>
  <c r="AK15" i="4"/>
  <c r="AO15" i="4"/>
  <c r="AN15" i="4"/>
  <c r="AM15" i="4"/>
  <c r="AJ14" i="4"/>
  <c r="AL14" i="4"/>
  <c r="AP14" i="4"/>
  <c r="AK14" i="4"/>
  <c r="AO14" i="4"/>
  <c r="AN14" i="4"/>
  <c r="AM14" i="4"/>
  <c r="AJ13" i="4"/>
  <c r="AL13" i="4"/>
  <c r="AP13" i="4"/>
  <c r="AK13" i="4"/>
  <c r="AO13" i="4"/>
  <c r="AN13" i="4"/>
  <c r="AM13" i="4"/>
  <c r="AJ12" i="4"/>
  <c r="AL12" i="4"/>
  <c r="AP12" i="4"/>
  <c r="AK12" i="4"/>
  <c r="AO12" i="4"/>
  <c r="AN12" i="4"/>
  <c r="AM12" i="4"/>
  <c r="AJ11" i="4"/>
  <c r="AL11" i="4"/>
  <c r="AP11" i="4"/>
  <c r="AK11" i="4"/>
  <c r="AO11" i="4"/>
  <c r="AN11" i="4"/>
  <c r="AM11" i="4"/>
  <c r="AJ10" i="4"/>
  <c r="AL10" i="4"/>
  <c r="AP10" i="4"/>
  <c r="AK10" i="4"/>
  <c r="AO10" i="4"/>
  <c r="AN10" i="4"/>
  <c r="AM10" i="4"/>
  <c r="AJ9" i="4"/>
  <c r="AL9" i="4"/>
  <c r="AP9" i="4"/>
  <c r="AK9" i="4"/>
  <c r="AO9" i="4"/>
  <c r="AN9" i="4"/>
  <c r="AM9" i="4"/>
  <c r="AJ8" i="4"/>
  <c r="AL8" i="4"/>
  <c r="AP8" i="4"/>
  <c r="AK8" i="4"/>
  <c r="AO8" i="4"/>
  <c r="AN8" i="4"/>
  <c r="AM8" i="4"/>
  <c r="AJ7" i="4"/>
  <c r="AL7" i="4"/>
  <c r="AP7" i="4"/>
  <c r="AK7" i="4"/>
  <c r="AO7" i="4"/>
  <c r="AN7" i="4"/>
  <c r="AM7" i="4"/>
  <c r="AJ6" i="4"/>
  <c r="AL6" i="4"/>
  <c r="AP6" i="4"/>
  <c r="AK6" i="4"/>
  <c r="AO6" i="4"/>
  <c r="AN6" i="4"/>
  <c r="AM6" i="4"/>
  <c r="AJ5" i="4"/>
  <c r="AL5" i="4"/>
  <c r="AP5" i="4"/>
  <c r="AK5" i="4"/>
  <c r="AO5" i="4"/>
  <c r="AN5" i="4"/>
  <c r="AM5" i="4"/>
  <c r="AJ4" i="4"/>
  <c r="AL4" i="4"/>
  <c r="AP4" i="4"/>
  <c r="AK4" i="4"/>
  <c r="AO4" i="4"/>
  <c r="AN4" i="4"/>
  <c r="AM4" i="4"/>
  <c r="AJ3" i="4"/>
  <c r="AL3" i="4"/>
  <c r="AP3" i="4"/>
  <c r="AK3" i="4"/>
  <c r="AO3" i="4"/>
  <c r="AN3" i="4"/>
  <c r="AM3" i="4"/>
  <c r="J4" i="3"/>
  <c r="K4" i="3"/>
  <c r="J5" i="3"/>
  <c r="K5" i="3"/>
  <c r="J6" i="3"/>
  <c r="K6" i="3"/>
  <c r="J7" i="3"/>
  <c r="K7" i="3"/>
  <c r="J8" i="3"/>
  <c r="K8" i="3"/>
  <c r="J9" i="3"/>
  <c r="K9" i="3"/>
  <c r="J10" i="3"/>
  <c r="K10" i="3"/>
  <c r="J11" i="3"/>
  <c r="K11" i="3"/>
  <c r="J12" i="3"/>
  <c r="K12" i="3"/>
  <c r="J13" i="3"/>
  <c r="K13" i="3"/>
  <c r="J14" i="3"/>
  <c r="K14" i="3"/>
  <c r="J15" i="3"/>
  <c r="K15" i="3"/>
  <c r="J16" i="3"/>
  <c r="K16" i="3"/>
  <c r="J17" i="3"/>
  <c r="K17" i="3"/>
  <c r="J18" i="3"/>
  <c r="K18" i="3"/>
  <c r="J19" i="3"/>
  <c r="K19" i="3"/>
  <c r="J20" i="3"/>
  <c r="K20" i="3"/>
  <c r="J21" i="3"/>
  <c r="K21" i="3"/>
  <c r="J22" i="3"/>
  <c r="K22" i="3"/>
  <c r="J23" i="3"/>
  <c r="K23" i="3"/>
  <c r="J24" i="3"/>
  <c r="K24" i="3"/>
  <c r="J25" i="3"/>
  <c r="K25" i="3"/>
  <c r="J26" i="3"/>
  <c r="K26" i="3"/>
  <c r="J27" i="3"/>
  <c r="K27" i="3"/>
  <c r="J28" i="3"/>
  <c r="K28" i="3"/>
  <c r="J29" i="3"/>
  <c r="K29" i="3"/>
  <c r="J30" i="3"/>
  <c r="K30" i="3"/>
  <c r="J31" i="3"/>
  <c r="K31" i="3"/>
  <c r="J32" i="3"/>
  <c r="K32" i="3"/>
  <c r="J33" i="3"/>
  <c r="K33" i="3"/>
  <c r="J34" i="3"/>
  <c r="K34" i="3"/>
  <c r="J35" i="3"/>
  <c r="K35" i="3"/>
  <c r="J36" i="3"/>
  <c r="K36" i="3"/>
  <c r="J37" i="3"/>
  <c r="K37" i="3"/>
  <c r="J38" i="3"/>
  <c r="K38" i="3"/>
  <c r="J39" i="3"/>
  <c r="K39" i="3"/>
  <c r="J40" i="3"/>
  <c r="K40" i="3"/>
  <c r="J41" i="3"/>
  <c r="K41" i="3"/>
  <c r="J42" i="3"/>
  <c r="K42" i="3"/>
  <c r="J43" i="3"/>
  <c r="K43" i="3"/>
  <c r="J44" i="3"/>
  <c r="K44" i="3"/>
  <c r="J45" i="3"/>
  <c r="K45" i="3"/>
  <c r="J46" i="3"/>
  <c r="K46" i="3"/>
  <c r="J47" i="3"/>
  <c r="K47" i="3"/>
  <c r="J48" i="3"/>
  <c r="K48" i="3"/>
  <c r="J49" i="3"/>
  <c r="K49" i="3"/>
  <c r="J50" i="3"/>
  <c r="K50" i="3"/>
  <c r="J51" i="3"/>
  <c r="K51" i="3"/>
  <c r="J52" i="3"/>
  <c r="K52" i="3"/>
  <c r="J53" i="3"/>
  <c r="K53" i="3"/>
  <c r="J54" i="3"/>
  <c r="K54" i="3"/>
  <c r="J55" i="3"/>
  <c r="K55" i="3"/>
  <c r="J56" i="3"/>
  <c r="K56" i="3"/>
  <c r="J57" i="3"/>
  <c r="K57" i="3"/>
  <c r="J58" i="3"/>
  <c r="K58" i="3"/>
  <c r="J59" i="3"/>
  <c r="K59" i="3"/>
  <c r="J60" i="3"/>
  <c r="K60" i="3"/>
  <c r="J61" i="3"/>
  <c r="K61" i="3"/>
  <c r="J62" i="3"/>
  <c r="K62" i="3"/>
  <c r="J63" i="3"/>
  <c r="K63" i="3"/>
  <c r="J64" i="3"/>
  <c r="K64" i="3"/>
  <c r="J65" i="3"/>
  <c r="K65" i="3"/>
  <c r="J66" i="3"/>
  <c r="K66" i="3"/>
  <c r="J67" i="3"/>
  <c r="K67" i="3"/>
  <c r="J68" i="3"/>
  <c r="K68" i="3"/>
  <c r="J69" i="3"/>
  <c r="K69" i="3"/>
  <c r="J70" i="3"/>
  <c r="K70" i="3"/>
  <c r="J71" i="3"/>
  <c r="K71" i="3"/>
  <c r="J72" i="3"/>
  <c r="K72" i="3"/>
  <c r="J73" i="3"/>
  <c r="K73" i="3"/>
  <c r="J74" i="3"/>
  <c r="K74" i="3"/>
  <c r="J75" i="3"/>
  <c r="K75" i="3"/>
  <c r="J76" i="3"/>
  <c r="K76" i="3"/>
  <c r="J77" i="3"/>
  <c r="K77" i="3"/>
  <c r="J78" i="3"/>
  <c r="K78" i="3"/>
  <c r="J79" i="3"/>
  <c r="K79" i="3"/>
  <c r="J80" i="3"/>
  <c r="K80" i="3"/>
  <c r="J81" i="3"/>
  <c r="K81" i="3"/>
  <c r="J82" i="3"/>
  <c r="K82" i="3"/>
  <c r="J83" i="3"/>
  <c r="K83" i="3"/>
  <c r="J84" i="3"/>
  <c r="K84" i="3"/>
  <c r="J85" i="3"/>
  <c r="K85" i="3"/>
  <c r="J86" i="3"/>
  <c r="K86" i="3"/>
  <c r="J87" i="3"/>
  <c r="K87" i="3"/>
  <c r="J88" i="3"/>
  <c r="K88" i="3"/>
  <c r="J89" i="3"/>
  <c r="K89" i="3"/>
  <c r="J90" i="3"/>
  <c r="K90" i="3"/>
  <c r="J91" i="3"/>
  <c r="K91" i="3"/>
  <c r="J92" i="3"/>
  <c r="K92" i="3"/>
  <c r="J93" i="3"/>
  <c r="K93" i="3"/>
  <c r="J94" i="3"/>
  <c r="K94" i="3"/>
  <c r="J95" i="3"/>
  <c r="K95" i="3"/>
  <c r="J96" i="3"/>
  <c r="K96" i="3"/>
  <c r="J97" i="3"/>
  <c r="K97" i="3"/>
  <c r="J98" i="3"/>
  <c r="K98" i="3"/>
  <c r="J99" i="3"/>
  <c r="K99" i="3"/>
  <c r="J100" i="3"/>
  <c r="K100" i="3"/>
  <c r="J101" i="3"/>
  <c r="K101" i="3"/>
  <c r="J102" i="3"/>
  <c r="K102" i="3"/>
  <c r="J103" i="3"/>
  <c r="K103" i="3"/>
  <c r="J104" i="3"/>
  <c r="K104" i="3"/>
  <c r="J105" i="3"/>
  <c r="K105" i="3"/>
  <c r="J106" i="3"/>
  <c r="K106" i="3"/>
  <c r="J107" i="3"/>
  <c r="K107" i="3"/>
  <c r="J108" i="3"/>
  <c r="K108" i="3"/>
  <c r="J109" i="3"/>
  <c r="K109" i="3"/>
  <c r="J110" i="3"/>
  <c r="K110" i="3"/>
  <c r="J111" i="3"/>
  <c r="K111" i="3"/>
  <c r="J112" i="3"/>
  <c r="K112" i="3"/>
  <c r="J113" i="3"/>
  <c r="K113" i="3"/>
  <c r="J114" i="3"/>
  <c r="K114" i="3"/>
  <c r="J115" i="3"/>
  <c r="K115" i="3"/>
  <c r="J116" i="3"/>
  <c r="K116" i="3"/>
  <c r="J117" i="3"/>
  <c r="K117" i="3"/>
  <c r="J118" i="3"/>
  <c r="K118" i="3"/>
  <c r="J119" i="3"/>
  <c r="K119" i="3"/>
  <c r="J120" i="3"/>
  <c r="K120" i="3"/>
  <c r="J121" i="3"/>
  <c r="K121" i="3"/>
  <c r="J122" i="3"/>
  <c r="K122" i="3"/>
  <c r="J123" i="3"/>
  <c r="K123" i="3"/>
  <c r="J124" i="3"/>
  <c r="K124" i="3"/>
  <c r="J125" i="3"/>
  <c r="K125" i="3"/>
  <c r="J126" i="3"/>
  <c r="K126" i="3"/>
  <c r="J127" i="3"/>
  <c r="K127" i="3"/>
  <c r="J128" i="3"/>
  <c r="K128" i="3"/>
  <c r="J129" i="3"/>
  <c r="K129" i="3"/>
  <c r="J130" i="3"/>
  <c r="K130" i="3"/>
  <c r="J131" i="3"/>
  <c r="K131" i="3"/>
  <c r="J132" i="3"/>
  <c r="K132" i="3"/>
  <c r="J133" i="3"/>
  <c r="K133" i="3"/>
  <c r="J134" i="3"/>
  <c r="K134" i="3"/>
  <c r="J135" i="3"/>
  <c r="K135" i="3"/>
  <c r="J136" i="3"/>
  <c r="K136" i="3"/>
  <c r="J137" i="3"/>
  <c r="K137" i="3"/>
  <c r="J138" i="3"/>
  <c r="K138" i="3"/>
  <c r="J139" i="3"/>
  <c r="K139" i="3"/>
  <c r="J140" i="3"/>
  <c r="K140" i="3"/>
  <c r="J141" i="3"/>
  <c r="K141" i="3"/>
  <c r="J142" i="3"/>
  <c r="K142" i="3"/>
  <c r="J143" i="3"/>
  <c r="K143" i="3"/>
  <c r="J144" i="3"/>
  <c r="K144" i="3"/>
  <c r="J145" i="3"/>
  <c r="K145" i="3"/>
  <c r="J146" i="3"/>
  <c r="K146" i="3"/>
  <c r="J147" i="3"/>
  <c r="K147" i="3"/>
  <c r="J148" i="3"/>
  <c r="K148" i="3"/>
  <c r="J149" i="3"/>
  <c r="K149" i="3"/>
  <c r="J150" i="3"/>
  <c r="K150" i="3"/>
  <c r="J151" i="3"/>
  <c r="K151" i="3"/>
  <c r="J152" i="3"/>
  <c r="K152" i="3"/>
  <c r="J153" i="3"/>
  <c r="K153" i="3"/>
  <c r="J154" i="3"/>
  <c r="K154" i="3"/>
  <c r="J155" i="3"/>
  <c r="K155" i="3"/>
  <c r="J156" i="3"/>
  <c r="K156" i="3"/>
  <c r="J157" i="3"/>
  <c r="K157" i="3"/>
  <c r="J158" i="3"/>
  <c r="K158" i="3"/>
  <c r="J159" i="3"/>
  <c r="K159" i="3"/>
  <c r="J160" i="3"/>
  <c r="K160" i="3"/>
  <c r="J161" i="3"/>
  <c r="K161" i="3"/>
  <c r="J162" i="3"/>
  <c r="K162" i="3"/>
  <c r="J163" i="3"/>
  <c r="K163" i="3"/>
  <c r="J164" i="3"/>
  <c r="K164" i="3"/>
  <c r="J165" i="3"/>
  <c r="K165" i="3"/>
  <c r="J166" i="3"/>
  <c r="K166" i="3"/>
  <c r="J167" i="3"/>
  <c r="K167" i="3"/>
  <c r="J168" i="3"/>
  <c r="K168" i="3"/>
  <c r="J169" i="3"/>
  <c r="K169" i="3"/>
  <c r="J170" i="3"/>
  <c r="K170" i="3"/>
  <c r="J171" i="3"/>
  <c r="K171" i="3"/>
  <c r="J172" i="3"/>
  <c r="K172" i="3"/>
  <c r="J173" i="3"/>
  <c r="K173" i="3"/>
  <c r="J174" i="3"/>
  <c r="K174" i="3"/>
  <c r="J175" i="3"/>
  <c r="K175" i="3"/>
  <c r="J176" i="3"/>
  <c r="K176" i="3"/>
  <c r="J177" i="3"/>
  <c r="K177" i="3"/>
  <c r="J178" i="3"/>
  <c r="K178" i="3"/>
  <c r="J179" i="3"/>
  <c r="K179" i="3"/>
  <c r="J180" i="3"/>
  <c r="K180" i="3"/>
  <c r="J181" i="3"/>
  <c r="K181" i="3"/>
  <c r="J182" i="3"/>
  <c r="K182" i="3"/>
  <c r="J183" i="3"/>
  <c r="K183" i="3"/>
  <c r="J184" i="3"/>
  <c r="K184" i="3"/>
  <c r="J185" i="3"/>
  <c r="K185" i="3"/>
  <c r="J186" i="3"/>
  <c r="K186" i="3"/>
  <c r="J187" i="3"/>
  <c r="K187" i="3"/>
  <c r="J188" i="3"/>
  <c r="K188" i="3"/>
  <c r="J189" i="3"/>
  <c r="K189" i="3"/>
  <c r="J190" i="3"/>
  <c r="K190" i="3"/>
  <c r="J191" i="3"/>
  <c r="K191" i="3"/>
  <c r="J192" i="3"/>
  <c r="K192" i="3"/>
  <c r="J193" i="3"/>
  <c r="K193" i="3"/>
  <c r="J194" i="3"/>
  <c r="K194" i="3"/>
  <c r="J195" i="3"/>
  <c r="K195" i="3"/>
  <c r="J196" i="3"/>
  <c r="K196" i="3"/>
  <c r="J197" i="3"/>
  <c r="K197" i="3"/>
  <c r="J198" i="3"/>
  <c r="K198" i="3"/>
  <c r="J199" i="3"/>
  <c r="K199" i="3"/>
  <c r="J200" i="3"/>
  <c r="K200" i="3"/>
  <c r="J201" i="3"/>
  <c r="K201" i="3"/>
  <c r="J202" i="3"/>
  <c r="K202" i="3"/>
  <c r="J203" i="3"/>
  <c r="K203" i="3"/>
  <c r="J204" i="3"/>
  <c r="K204" i="3"/>
  <c r="J205" i="3"/>
  <c r="K205" i="3"/>
  <c r="J206" i="3"/>
  <c r="K206" i="3"/>
  <c r="J207" i="3"/>
  <c r="K207" i="3"/>
  <c r="J208" i="3"/>
  <c r="K208" i="3"/>
  <c r="J209" i="3"/>
  <c r="K209" i="3"/>
  <c r="J210" i="3"/>
  <c r="K210" i="3"/>
  <c r="J211" i="3"/>
  <c r="K211" i="3"/>
  <c r="J212" i="3"/>
  <c r="K212" i="3"/>
  <c r="J213" i="3"/>
  <c r="K213" i="3"/>
  <c r="J214" i="3"/>
  <c r="K214" i="3"/>
  <c r="J215" i="3"/>
  <c r="K215" i="3"/>
  <c r="J216" i="3"/>
  <c r="K216" i="3"/>
  <c r="J217" i="3"/>
  <c r="K217" i="3"/>
  <c r="J218" i="3"/>
  <c r="K218" i="3"/>
  <c r="J219" i="3"/>
  <c r="K219" i="3"/>
  <c r="J220" i="3"/>
  <c r="K220" i="3"/>
  <c r="J221" i="3"/>
  <c r="K221" i="3"/>
  <c r="J222" i="3"/>
  <c r="K222" i="3"/>
  <c r="J223" i="3"/>
  <c r="K223" i="3"/>
  <c r="J224" i="3"/>
  <c r="K224" i="3"/>
  <c r="J225" i="3"/>
  <c r="K225" i="3"/>
  <c r="J226" i="3"/>
  <c r="K226" i="3"/>
  <c r="J227" i="3"/>
  <c r="K227" i="3"/>
  <c r="J228" i="3"/>
  <c r="K228" i="3"/>
  <c r="J229" i="3"/>
  <c r="K229" i="3"/>
  <c r="J230" i="3"/>
  <c r="K230" i="3"/>
  <c r="J231" i="3"/>
  <c r="K231" i="3"/>
  <c r="J232" i="3"/>
  <c r="K232" i="3"/>
  <c r="J233" i="3"/>
  <c r="K233" i="3"/>
  <c r="J234" i="3"/>
  <c r="K234" i="3"/>
  <c r="J235" i="3"/>
  <c r="K235" i="3"/>
  <c r="J236" i="3"/>
  <c r="K236" i="3"/>
  <c r="J237" i="3"/>
  <c r="K237" i="3"/>
  <c r="J238" i="3"/>
  <c r="K238" i="3"/>
  <c r="J239" i="3"/>
  <c r="K239" i="3"/>
  <c r="J240" i="3"/>
  <c r="K240" i="3"/>
  <c r="J241" i="3"/>
  <c r="K241" i="3"/>
  <c r="J242" i="3"/>
  <c r="K242" i="3"/>
  <c r="J243" i="3"/>
  <c r="K243" i="3"/>
  <c r="J244" i="3"/>
  <c r="K244" i="3"/>
  <c r="J245" i="3"/>
  <c r="K245" i="3"/>
  <c r="J246" i="3"/>
  <c r="K246" i="3"/>
  <c r="J247" i="3"/>
  <c r="K247" i="3"/>
  <c r="J248" i="3"/>
  <c r="K248" i="3"/>
  <c r="J249" i="3"/>
  <c r="K249" i="3"/>
  <c r="J250" i="3"/>
  <c r="K250" i="3"/>
  <c r="J251" i="3"/>
  <c r="K251" i="3"/>
  <c r="J252" i="3"/>
  <c r="K252" i="3"/>
  <c r="J253" i="3"/>
  <c r="K253" i="3"/>
  <c r="J254" i="3"/>
  <c r="K254" i="3"/>
  <c r="J255" i="3"/>
  <c r="K255" i="3"/>
  <c r="J256" i="3"/>
  <c r="K256" i="3"/>
  <c r="J257" i="3"/>
  <c r="K257" i="3"/>
  <c r="J258" i="3"/>
  <c r="K258" i="3"/>
  <c r="J259" i="3"/>
  <c r="K259" i="3"/>
  <c r="J260" i="3"/>
  <c r="K260" i="3"/>
  <c r="J261" i="3"/>
  <c r="K261" i="3"/>
  <c r="J262" i="3"/>
  <c r="K262" i="3"/>
  <c r="J263" i="3"/>
  <c r="K263" i="3"/>
  <c r="J264" i="3"/>
  <c r="K264" i="3"/>
  <c r="J265" i="3"/>
  <c r="K265" i="3"/>
  <c r="J266" i="3"/>
  <c r="K266" i="3"/>
  <c r="J267" i="3"/>
  <c r="K267" i="3"/>
  <c r="J268" i="3"/>
  <c r="K268" i="3"/>
  <c r="J269" i="3"/>
  <c r="K269" i="3"/>
  <c r="J270" i="3"/>
  <c r="K270" i="3"/>
  <c r="J271" i="3"/>
  <c r="K271" i="3"/>
  <c r="J272" i="3"/>
  <c r="K272" i="3"/>
  <c r="J273" i="3"/>
  <c r="K273" i="3"/>
  <c r="J274" i="3"/>
  <c r="K274" i="3"/>
  <c r="J275" i="3"/>
  <c r="K275" i="3"/>
  <c r="J276" i="3"/>
  <c r="K276" i="3"/>
  <c r="J277" i="3"/>
  <c r="K277" i="3"/>
  <c r="J278" i="3"/>
  <c r="K278" i="3"/>
  <c r="J279" i="3"/>
  <c r="K279" i="3"/>
  <c r="J280" i="3"/>
  <c r="K280" i="3"/>
  <c r="J281" i="3"/>
  <c r="K281" i="3"/>
  <c r="J282" i="3"/>
  <c r="K282" i="3"/>
  <c r="J283" i="3"/>
  <c r="K283" i="3"/>
  <c r="J284" i="3"/>
  <c r="K284" i="3"/>
  <c r="J285" i="3"/>
  <c r="K285" i="3"/>
  <c r="J286" i="3"/>
  <c r="K286" i="3"/>
  <c r="J287" i="3"/>
  <c r="K287" i="3"/>
  <c r="J288" i="3"/>
  <c r="K288" i="3"/>
  <c r="J289" i="3"/>
  <c r="K289" i="3"/>
  <c r="J290" i="3"/>
  <c r="K290" i="3"/>
  <c r="J291" i="3"/>
  <c r="K291" i="3"/>
  <c r="J292" i="3"/>
  <c r="K292" i="3"/>
  <c r="J293" i="3"/>
  <c r="K293" i="3"/>
  <c r="J294" i="3"/>
  <c r="K294" i="3"/>
  <c r="J295" i="3"/>
  <c r="K295" i="3"/>
  <c r="J296" i="3"/>
  <c r="K296" i="3"/>
  <c r="J297" i="3"/>
  <c r="K297" i="3"/>
  <c r="J298" i="3"/>
  <c r="K298" i="3"/>
  <c r="J299" i="3"/>
  <c r="K299" i="3"/>
  <c r="J300" i="3"/>
  <c r="K300" i="3"/>
  <c r="J301" i="3"/>
  <c r="K301" i="3"/>
  <c r="J302" i="3"/>
  <c r="K302" i="3"/>
  <c r="J303" i="3"/>
  <c r="K303" i="3"/>
  <c r="J304" i="3"/>
  <c r="K304" i="3"/>
  <c r="J305" i="3"/>
  <c r="K305" i="3"/>
  <c r="J306" i="3"/>
  <c r="K306" i="3"/>
  <c r="J307" i="3"/>
  <c r="K307" i="3"/>
  <c r="J308" i="3"/>
  <c r="K308" i="3"/>
  <c r="J309" i="3"/>
  <c r="K309" i="3"/>
  <c r="J310" i="3"/>
  <c r="K310" i="3"/>
  <c r="J311" i="3"/>
  <c r="K311" i="3"/>
  <c r="J312" i="3"/>
  <c r="K312" i="3"/>
  <c r="J313" i="3"/>
  <c r="K313" i="3"/>
  <c r="J314" i="3"/>
  <c r="K314" i="3"/>
  <c r="J315" i="3"/>
  <c r="K315" i="3"/>
  <c r="J316" i="3"/>
  <c r="K316" i="3"/>
  <c r="J317" i="3"/>
  <c r="K317" i="3"/>
  <c r="J318" i="3"/>
  <c r="K318" i="3"/>
  <c r="J319" i="3"/>
  <c r="K319" i="3"/>
  <c r="J320" i="3"/>
  <c r="K320" i="3"/>
  <c r="J321" i="3"/>
  <c r="K321" i="3"/>
  <c r="J322" i="3"/>
  <c r="K322" i="3"/>
  <c r="J323" i="3"/>
  <c r="K323" i="3"/>
  <c r="J324" i="3"/>
  <c r="K324" i="3"/>
  <c r="J325" i="3"/>
  <c r="K325" i="3"/>
  <c r="J326" i="3"/>
  <c r="K326" i="3"/>
  <c r="J327" i="3"/>
  <c r="K327" i="3"/>
  <c r="J328" i="3"/>
  <c r="K328" i="3"/>
  <c r="J329" i="3"/>
  <c r="K329" i="3"/>
  <c r="J330" i="3"/>
  <c r="K330" i="3"/>
  <c r="J331" i="3"/>
  <c r="K331" i="3"/>
  <c r="J332" i="3"/>
  <c r="K332" i="3"/>
  <c r="J333" i="3"/>
  <c r="K333" i="3"/>
  <c r="J334" i="3"/>
  <c r="K334" i="3"/>
  <c r="J335" i="3"/>
  <c r="K335" i="3"/>
  <c r="J336" i="3"/>
  <c r="K336" i="3"/>
  <c r="J337" i="3"/>
  <c r="K337" i="3"/>
  <c r="J338" i="3"/>
  <c r="K338" i="3"/>
  <c r="J339" i="3"/>
  <c r="K339" i="3"/>
  <c r="J340" i="3"/>
  <c r="K340" i="3"/>
  <c r="J341" i="3"/>
  <c r="K341" i="3"/>
  <c r="J342" i="3"/>
  <c r="K342" i="3"/>
  <c r="J343" i="3"/>
  <c r="K343" i="3"/>
  <c r="J344" i="3"/>
  <c r="K344" i="3"/>
  <c r="J345" i="3"/>
  <c r="K345" i="3"/>
  <c r="J346" i="3"/>
  <c r="K346" i="3"/>
  <c r="J347" i="3"/>
  <c r="K347" i="3"/>
  <c r="J348" i="3"/>
  <c r="K348" i="3"/>
  <c r="J349" i="3"/>
  <c r="K349" i="3"/>
  <c r="J350" i="3"/>
  <c r="K350" i="3"/>
  <c r="J351" i="3"/>
  <c r="K351" i="3"/>
  <c r="J352" i="3"/>
  <c r="K352" i="3"/>
  <c r="J353" i="3"/>
  <c r="K353" i="3"/>
  <c r="J354" i="3"/>
  <c r="K354" i="3"/>
  <c r="J355" i="3"/>
  <c r="K355" i="3"/>
  <c r="J356" i="3"/>
  <c r="K356" i="3"/>
  <c r="J357" i="3"/>
  <c r="K357" i="3"/>
  <c r="J358" i="3"/>
  <c r="K358" i="3"/>
  <c r="J359" i="3"/>
  <c r="K359" i="3"/>
  <c r="J360" i="3"/>
  <c r="K360" i="3"/>
  <c r="J361" i="3"/>
  <c r="K361" i="3"/>
  <c r="J362" i="3"/>
  <c r="K362" i="3"/>
  <c r="J363" i="3"/>
  <c r="K363" i="3"/>
  <c r="J364" i="3"/>
  <c r="K364" i="3"/>
  <c r="J365" i="3"/>
  <c r="K365" i="3"/>
  <c r="J366" i="3"/>
  <c r="K366" i="3"/>
  <c r="J367" i="3"/>
  <c r="K367" i="3"/>
  <c r="J368" i="3"/>
  <c r="K368" i="3"/>
  <c r="J369" i="3"/>
  <c r="K369" i="3"/>
  <c r="J370" i="3"/>
  <c r="K370" i="3"/>
  <c r="J371" i="3"/>
  <c r="K371" i="3"/>
  <c r="J372" i="3"/>
  <c r="K372" i="3"/>
  <c r="J373" i="3"/>
  <c r="K373" i="3"/>
  <c r="J374" i="3"/>
  <c r="K374" i="3"/>
  <c r="J375" i="3"/>
  <c r="K375" i="3"/>
  <c r="J376" i="3"/>
  <c r="K376" i="3"/>
  <c r="J377" i="3"/>
  <c r="K377" i="3"/>
  <c r="J378" i="3"/>
  <c r="K378" i="3"/>
  <c r="J379" i="3"/>
  <c r="K379" i="3"/>
  <c r="J380" i="3"/>
  <c r="K380" i="3"/>
  <c r="J381" i="3"/>
  <c r="K381" i="3"/>
  <c r="J382" i="3"/>
  <c r="K382" i="3"/>
  <c r="J383" i="3"/>
  <c r="K383" i="3"/>
  <c r="J384" i="3"/>
  <c r="K384" i="3"/>
  <c r="J385" i="3"/>
  <c r="K385" i="3"/>
  <c r="J386" i="3"/>
  <c r="K386" i="3"/>
  <c r="J387" i="3"/>
  <c r="K387" i="3"/>
  <c r="J388" i="3"/>
  <c r="K388" i="3"/>
  <c r="J389" i="3"/>
  <c r="K389" i="3"/>
  <c r="J390" i="3"/>
  <c r="K390" i="3"/>
  <c r="J391" i="3"/>
  <c r="K391" i="3"/>
  <c r="J392" i="3"/>
  <c r="K392" i="3"/>
  <c r="J393" i="3"/>
  <c r="K393" i="3"/>
  <c r="J394" i="3"/>
  <c r="K394" i="3"/>
  <c r="J395" i="3"/>
  <c r="K395" i="3"/>
  <c r="J396" i="3"/>
  <c r="K396" i="3"/>
  <c r="J397" i="3"/>
  <c r="K397" i="3"/>
  <c r="J398" i="3"/>
  <c r="K398" i="3"/>
  <c r="J399" i="3"/>
  <c r="K399" i="3"/>
  <c r="J400" i="3"/>
  <c r="K400" i="3"/>
  <c r="J401" i="3"/>
  <c r="K401" i="3"/>
  <c r="J402" i="3"/>
  <c r="K402" i="3"/>
  <c r="J403" i="3"/>
  <c r="K403" i="3"/>
  <c r="J404" i="3"/>
  <c r="K404" i="3"/>
  <c r="J405" i="3"/>
  <c r="K405" i="3"/>
  <c r="J406" i="3"/>
  <c r="K406" i="3"/>
  <c r="J407" i="3"/>
  <c r="K407" i="3"/>
  <c r="J408" i="3"/>
  <c r="K408" i="3"/>
  <c r="J409" i="3"/>
  <c r="K409" i="3"/>
  <c r="J410" i="3"/>
  <c r="K410" i="3"/>
  <c r="J411" i="3"/>
  <c r="K411" i="3"/>
  <c r="J412" i="3"/>
  <c r="K412" i="3"/>
  <c r="J413" i="3"/>
  <c r="K413" i="3"/>
  <c r="J414" i="3"/>
  <c r="K414" i="3"/>
  <c r="J415" i="3"/>
  <c r="K415" i="3"/>
  <c r="J416" i="3"/>
  <c r="K416" i="3"/>
  <c r="J417" i="3"/>
  <c r="K417" i="3"/>
  <c r="J418" i="3"/>
  <c r="K418" i="3"/>
  <c r="J419" i="3"/>
  <c r="K419" i="3"/>
  <c r="J420" i="3"/>
  <c r="K420" i="3"/>
  <c r="J421" i="3"/>
  <c r="K421" i="3"/>
  <c r="J422" i="3"/>
  <c r="K422" i="3"/>
  <c r="J423" i="3"/>
  <c r="K423" i="3"/>
  <c r="J424" i="3"/>
  <c r="K424" i="3"/>
  <c r="J425" i="3"/>
  <c r="K425" i="3"/>
  <c r="J426" i="3"/>
  <c r="K426" i="3"/>
  <c r="J427" i="3"/>
  <c r="K427" i="3"/>
  <c r="J428" i="3"/>
  <c r="K428" i="3"/>
  <c r="J429" i="3"/>
  <c r="K429" i="3"/>
  <c r="J430" i="3"/>
  <c r="K430" i="3"/>
  <c r="J431" i="3"/>
  <c r="K431" i="3"/>
  <c r="J432" i="3"/>
  <c r="K432" i="3"/>
  <c r="J433" i="3"/>
  <c r="K433" i="3"/>
  <c r="J434" i="3"/>
  <c r="K434" i="3"/>
  <c r="J435" i="3"/>
  <c r="K435" i="3"/>
  <c r="J436" i="3"/>
  <c r="K436" i="3"/>
  <c r="J437" i="3"/>
  <c r="K437" i="3"/>
  <c r="J438" i="3"/>
  <c r="K438" i="3"/>
  <c r="J439" i="3"/>
  <c r="K439" i="3"/>
  <c r="J440" i="3"/>
  <c r="K440" i="3"/>
  <c r="J441" i="3"/>
  <c r="K441" i="3"/>
  <c r="J442" i="3"/>
  <c r="K442" i="3"/>
  <c r="J443" i="3"/>
  <c r="K443" i="3"/>
  <c r="J444" i="3"/>
  <c r="K444" i="3"/>
  <c r="J445" i="3"/>
  <c r="K445" i="3"/>
  <c r="J446" i="3"/>
  <c r="K446" i="3"/>
  <c r="J447" i="3"/>
  <c r="K447" i="3"/>
  <c r="J448" i="3"/>
  <c r="K448" i="3"/>
  <c r="J449" i="3"/>
  <c r="K449" i="3"/>
  <c r="J450" i="3"/>
  <c r="K450" i="3"/>
  <c r="J451" i="3"/>
  <c r="K451" i="3"/>
  <c r="J452" i="3"/>
  <c r="K452" i="3"/>
  <c r="J453" i="3"/>
  <c r="K453" i="3"/>
  <c r="J454" i="3"/>
  <c r="K454" i="3"/>
  <c r="J455" i="3"/>
  <c r="K455" i="3"/>
  <c r="J456" i="3"/>
  <c r="K456" i="3"/>
  <c r="J457" i="3"/>
  <c r="K457" i="3"/>
  <c r="J458" i="3"/>
  <c r="K458" i="3"/>
  <c r="J459" i="3"/>
  <c r="K459" i="3"/>
  <c r="J460" i="3"/>
  <c r="K460" i="3"/>
  <c r="J461" i="3"/>
  <c r="K461" i="3"/>
  <c r="J462" i="3"/>
  <c r="K462" i="3"/>
  <c r="J463" i="3"/>
  <c r="K463" i="3"/>
  <c r="J464" i="3"/>
  <c r="K464" i="3"/>
  <c r="J465" i="3"/>
  <c r="K465" i="3"/>
  <c r="J466" i="3"/>
  <c r="K466" i="3"/>
  <c r="J467" i="3"/>
  <c r="K467" i="3"/>
  <c r="J468" i="3"/>
  <c r="K468" i="3"/>
  <c r="J469" i="3"/>
  <c r="K469" i="3"/>
  <c r="J470" i="3"/>
  <c r="K470" i="3"/>
  <c r="J471" i="3"/>
  <c r="K471" i="3"/>
  <c r="J472" i="3"/>
  <c r="K472" i="3"/>
  <c r="J473" i="3"/>
  <c r="K473" i="3"/>
  <c r="J474" i="3"/>
  <c r="K474" i="3"/>
  <c r="J475" i="3"/>
  <c r="K475" i="3"/>
  <c r="J476" i="3"/>
  <c r="K476" i="3"/>
  <c r="J477" i="3"/>
  <c r="K477" i="3"/>
  <c r="J478" i="3"/>
  <c r="K478" i="3"/>
  <c r="J479" i="3"/>
  <c r="K479" i="3"/>
  <c r="J480" i="3"/>
  <c r="K480" i="3"/>
  <c r="J481" i="3"/>
  <c r="K481" i="3"/>
  <c r="J482" i="3"/>
  <c r="K482" i="3"/>
  <c r="J483" i="3"/>
  <c r="K483" i="3"/>
  <c r="J484" i="3"/>
  <c r="K484" i="3"/>
  <c r="J485" i="3"/>
  <c r="K485" i="3"/>
  <c r="J486" i="3"/>
  <c r="K486" i="3"/>
  <c r="J487" i="3"/>
  <c r="K487" i="3"/>
  <c r="J488" i="3"/>
  <c r="K488" i="3"/>
  <c r="J489" i="3"/>
  <c r="K489" i="3"/>
  <c r="J490" i="3"/>
  <c r="K490" i="3"/>
  <c r="J491" i="3"/>
  <c r="K491" i="3"/>
  <c r="J492" i="3"/>
  <c r="K492" i="3"/>
  <c r="J493" i="3"/>
  <c r="K493" i="3"/>
  <c r="J494" i="3"/>
  <c r="K494" i="3"/>
  <c r="J495" i="3"/>
  <c r="K495" i="3"/>
  <c r="J496" i="3"/>
  <c r="K496" i="3"/>
  <c r="J497" i="3"/>
  <c r="K497" i="3"/>
  <c r="J498" i="3"/>
  <c r="K498" i="3"/>
  <c r="J499" i="3"/>
  <c r="K499" i="3"/>
  <c r="J500" i="3"/>
  <c r="K500" i="3"/>
  <c r="J501" i="3"/>
  <c r="K501" i="3"/>
  <c r="J502" i="3"/>
  <c r="K502" i="3"/>
  <c r="J503" i="3"/>
  <c r="K503" i="3"/>
  <c r="J504" i="3"/>
  <c r="K504" i="3"/>
  <c r="J505" i="3"/>
  <c r="K505" i="3"/>
  <c r="J506" i="3"/>
  <c r="K506" i="3"/>
  <c r="J507" i="3"/>
  <c r="K507" i="3"/>
  <c r="J508" i="3"/>
  <c r="K508" i="3"/>
  <c r="J509" i="3"/>
  <c r="K509" i="3"/>
  <c r="J510" i="3"/>
  <c r="K510" i="3"/>
  <c r="J511" i="3"/>
  <c r="K511" i="3"/>
  <c r="J512" i="3"/>
  <c r="K512" i="3"/>
  <c r="J513" i="3"/>
  <c r="K513" i="3"/>
  <c r="J514" i="3"/>
  <c r="K514" i="3"/>
  <c r="J515" i="3"/>
  <c r="K515" i="3"/>
  <c r="J516" i="3"/>
  <c r="K516" i="3"/>
  <c r="J517" i="3"/>
  <c r="K517" i="3"/>
  <c r="J518" i="3"/>
  <c r="K518" i="3"/>
  <c r="J519" i="3"/>
  <c r="K519" i="3"/>
  <c r="J520" i="3"/>
  <c r="K520" i="3"/>
  <c r="J521" i="3"/>
  <c r="K521" i="3"/>
  <c r="J522" i="3"/>
  <c r="K522" i="3"/>
  <c r="J523" i="3"/>
  <c r="K523" i="3"/>
  <c r="J524" i="3"/>
  <c r="K524" i="3"/>
  <c r="J525" i="3"/>
  <c r="K525" i="3"/>
  <c r="J526" i="3"/>
  <c r="K526" i="3"/>
  <c r="J527" i="3"/>
  <c r="K527" i="3"/>
  <c r="J528" i="3"/>
  <c r="K528" i="3"/>
  <c r="J529" i="3"/>
  <c r="K529" i="3"/>
  <c r="J530" i="3"/>
  <c r="K530" i="3"/>
  <c r="J531" i="3"/>
  <c r="K531" i="3"/>
  <c r="J532" i="3"/>
  <c r="K532" i="3"/>
  <c r="J533" i="3"/>
  <c r="K533" i="3"/>
  <c r="J534" i="3"/>
  <c r="K534" i="3"/>
  <c r="J535" i="3"/>
  <c r="K535" i="3"/>
  <c r="J536" i="3"/>
  <c r="K536" i="3"/>
  <c r="J537" i="3"/>
  <c r="K537" i="3"/>
  <c r="J538" i="3"/>
  <c r="K538" i="3"/>
  <c r="J539" i="3"/>
  <c r="K539" i="3"/>
  <c r="J540" i="3"/>
  <c r="K540" i="3"/>
  <c r="J541" i="3"/>
  <c r="K541" i="3"/>
  <c r="J542" i="3"/>
  <c r="K542" i="3"/>
  <c r="J543" i="3"/>
  <c r="K543" i="3"/>
  <c r="J544" i="3"/>
  <c r="K544" i="3"/>
  <c r="J545" i="3"/>
  <c r="K545" i="3"/>
  <c r="J546" i="3"/>
  <c r="K546" i="3"/>
  <c r="J547" i="3"/>
  <c r="K547" i="3"/>
  <c r="J548" i="3"/>
  <c r="K548" i="3"/>
  <c r="J549" i="3"/>
  <c r="K549" i="3"/>
  <c r="J550" i="3"/>
  <c r="K550" i="3"/>
  <c r="J551" i="3"/>
  <c r="K551" i="3"/>
  <c r="J552" i="3"/>
  <c r="K552" i="3"/>
  <c r="J553" i="3"/>
  <c r="K553" i="3"/>
  <c r="J554" i="3"/>
  <c r="K554" i="3"/>
  <c r="J555" i="3"/>
  <c r="K555" i="3"/>
  <c r="J556" i="3"/>
  <c r="K556" i="3"/>
  <c r="J557" i="3"/>
  <c r="K557" i="3"/>
  <c r="J558" i="3"/>
  <c r="K558" i="3"/>
  <c r="J559" i="3"/>
  <c r="K559" i="3"/>
  <c r="J560" i="3"/>
  <c r="K560" i="3"/>
  <c r="J561" i="3"/>
  <c r="K561" i="3"/>
  <c r="J562" i="3"/>
  <c r="K562" i="3"/>
  <c r="J563" i="3"/>
  <c r="K563" i="3"/>
  <c r="J564" i="3"/>
  <c r="K564" i="3"/>
  <c r="J565" i="3"/>
  <c r="K565" i="3"/>
  <c r="J566" i="3"/>
  <c r="K566" i="3"/>
  <c r="J567" i="3"/>
  <c r="K567" i="3"/>
  <c r="J568" i="3"/>
  <c r="K568" i="3"/>
  <c r="J569" i="3"/>
  <c r="K569" i="3"/>
  <c r="J570" i="3"/>
  <c r="K570" i="3"/>
  <c r="J571" i="3"/>
  <c r="K571" i="3"/>
  <c r="J572" i="3"/>
  <c r="K572" i="3"/>
  <c r="J573" i="3"/>
  <c r="K573" i="3"/>
  <c r="J574" i="3"/>
  <c r="K574" i="3"/>
  <c r="J575" i="3"/>
  <c r="K575" i="3"/>
  <c r="J576" i="3"/>
  <c r="K576" i="3"/>
  <c r="J577" i="3"/>
  <c r="K577" i="3"/>
  <c r="J578" i="3"/>
  <c r="K578" i="3"/>
  <c r="J579" i="3"/>
  <c r="K579" i="3"/>
  <c r="J580" i="3"/>
  <c r="K580" i="3"/>
  <c r="J581" i="3"/>
  <c r="K581" i="3"/>
  <c r="J582" i="3"/>
  <c r="K582" i="3"/>
  <c r="J583" i="3"/>
  <c r="K583" i="3"/>
  <c r="J584" i="3"/>
  <c r="K584" i="3"/>
  <c r="J585" i="3"/>
  <c r="K585" i="3"/>
  <c r="J586" i="3"/>
  <c r="K586" i="3"/>
  <c r="J587" i="3"/>
  <c r="K587" i="3"/>
  <c r="J588" i="3"/>
  <c r="K588" i="3"/>
  <c r="J589" i="3"/>
  <c r="K589" i="3"/>
  <c r="J590" i="3"/>
  <c r="K590" i="3"/>
  <c r="J591" i="3"/>
  <c r="K591" i="3"/>
  <c r="J592" i="3"/>
  <c r="K592" i="3"/>
  <c r="J593" i="3"/>
  <c r="K593" i="3"/>
  <c r="J594" i="3"/>
  <c r="K594" i="3"/>
  <c r="J595" i="3"/>
  <c r="K595" i="3"/>
  <c r="J596" i="3"/>
  <c r="K596" i="3"/>
  <c r="J597" i="3"/>
  <c r="K597" i="3"/>
  <c r="J598" i="3"/>
  <c r="K598" i="3"/>
  <c r="J599" i="3"/>
  <c r="K599" i="3"/>
  <c r="J600" i="3"/>
  <c r="K600" i="3"/>
  <c r="J601" i="3"/>
  <c r="K601" i="3"/>
  <c r="J602" i="3"/>
  <c r="K602" i="3"/>
  <c r="J603" i="3"/>
  <c r="K603" i="3"/>
  <c r="J604" i="3"/>
  <c r="K604" i="3"/>
  <c r="J605" i="3"/>
  <c r="K605" i="3"/>
  <c r="J606" i="3"/>
  <c r="K606" i="3"/>
  <c r="J607" i="3"/>
  <c r="K607" i="3"/>
  <c r="J608" i="3"/>
  <c r="K608" i="3"/>
  <c r="J609" i="3"/>
  <c r="K609" i="3"/>
  <c r="J610" i="3"/>
  <c r="K610" i="3"/>
  <c r="J611" i="3"/>
  <c r="K611" i="3"/>
  <c r="J612" i="3"/>
  <c r="K612" i="3"/>
  <c r="J613" i="3"/>
  <c r="K613" i="3"/>
  <c r="J614" i="3"/>
  <c r="K614" i="3"/>
  <c r="J615" i="3"/>
  <c r="K615" i="3"/>
  <c r="J616" i="3"/>
  <c r="K616" i="3"/>
  <c r="J617" i="3"/>
  <c r="K617" i="3"/>
  <c r="J618" i="3"/>
  <c r="K618" i="3"/>
  <c r="J619" i="3"/>
  <c r="K619" i="3"/>
  <c r="J620" i="3"/>
  <c r="K620" i="3"/>
  <c r="J621" i="3"/>
  <c r="K621" i="3"/>
  <c r="J622" i="3"/>
  <c r="K622" i="3"/>
  <c r="J623" i="3"/>
  <c r="K623" i="3"/>
  <c r="J624" i="3"/>
  <c r="K624" i="3"/>
  <c r="J625" i="3"/>
  <c r="K625" i="3"/>
  <c r="J626" i="3"/>
  <c r="K626" i="3"/>
  <c r="J627" i="3"/>
  <c r="K627" i="3"/>
  <c r="J628" i="3"/>
  <c r="K628" i="3"/>
  <c r="J629" i="3"/>
  <c r="K629" i="3"/>
  <c r="J630" i="3"/>
  <c r="K630" i="3"/>
  <c r="J631" i="3"/>
  <c r="K631" i="3"/>
  <c r="J632" i="3"/>
  <c r="K632" i="3"/>
  <c r="J633" i="3"/>
  <c r="K633" i="3"/>
  <c r="J634" i="3"/>
  <c r="K634" i="3"/>
  <c r="J635" i="3"/>
  <c r="K635" i="3"/>
  <c r="J636" i="3"/>
  <c r="K636" i="3"/>
  <c r="J637" i="3"/>
  <c r="K637" i="3"/>
  <c r="J638" i="3"/>
  <c r="K638" i="3"/>
  <c r="J639" i="3"/>
  <c r="K639" i="3"/>
  <c r="J640" i="3"/>
  <c r="K640" i="3"/>
  <c r="J641" i="3"/>
  <c r="K641" i="3"/>
  <c r="J642" i="3"/>
  <c r="K642" i="3"/>
  <c r="J643" i="3"/>
  <c r="K643" i="3"/>
  <c r="J644" i="3"/>
  <c r="K644" i="3"/>
  <c r="J645" i="3"/>
  <c r="K645" i="3"/>
  <c r="J646" i="3"/>
  <c r="K646" i="3"/>
  <c r="J647" i="3"/>
  <c r="K647" i="3"/>
  <c r="J648" i="3"/>
  <c r="K648" i="3"/>
  <c r="J649" i="3"/>
  <c r="K649" i="3"/>
  <c r="DF649" i="3"/>
  <c r="DE649" i="3"/>
  <c r="CK649" i="3"/>
  <c r="CJ649" i="3"/>
  <c r="BO649" i="3"/>
  <c r="BN649" i="3"/>
  <c r="AS649" i="3"/>
  <c r="AR649" i="3"/>
  <c r="U649" i="3"/>
  <c r="T649" i="3"/>
  <c r="P649" i="3"/>
  <c r="G649" i="3"/>
  <c r="DF648" i="3"/>
  <c r="DE648" i="3"/>
  <c r="CK648" i="3"/>
  <c r="CJ648" i="3"/>
  <c r="BO648" i="3"/>
  <c r="BN648" i="3"/>
  <c r="AS648" i="3"/>
  <c r="AR648" i="3"/>
  <c r="U648" i="3"/>
  <c r="T648" i="3"/>
  <c r="P648" i="3"/>
  <c r="G648" i="3"/>
  <c r="DF647" i="3"/>
  <c r="DE647" i="3"/>
  <c r="CK647" i="3"/>
  <c r="CJ647" i="3"/>
  <c r="BO647" i="3"/>
  <c r="BN647" i="3"/>
  <c r="AS647" i="3"/>
  <c r="AR647" i="3"/>
  <c r="U647" i="3"/>
  <c r="T647" i="3"/>
  <c r="P647" i="3"/>
  <c r="G647" i="3"/>
  <c r="DF646" i="3"/>
  <c r="DE646" i="3"/>
  <c r="CK646" i="3"/>
  <c r="CJ646" i="3"/>
  <c r="BO646" i="3"/>
  <c r="BN646" i="3"/>
  <c r="AS646" i="3"/>
  <c r="AR646" i="3"/>
  <c r="U646" i="3"/>
  <c r="T646" i="3"/>
  <c r="P646" i="3"/>
  <c r="G646" i="3"/>
  <c r="DF645" i="3"/>
  <c r="DE645" i="3"/>
  <c r="CK645" i="3"/>
  <c r="CJ645" i="3"/>
  <c r="BO645" i="3"/>
  <c r="BN645" i="3"/>
  <c r="AS645" i="3"/>
  <c r="AR645" i="3"/>
  <c r="U645" i="3"/>
  <c r="T645" i="3"/>
  <c r="P645" i="3"/>
  <c r="G645" i="3"/>
  <c r="DF644" i="3"/>
  <c r="DE644" i="3"/>
  <c r="CK644" i="3"/>
  <c r="CJ644" i="3"/>
  <c r="BO644" i="3"/>
  <c r="BN644" i="3"/>
  <c r="AS644" i="3"/>
  <c r="AR644" i="3"/>
  <c r="U644" i="3"/>
  <c r="T644" i="3"/>
  <c r="P644" i="3"/>
  <c r="G644" i="3"/>
  <c r="DF643" i="3"/>
  <c r="DE643" i="3"/>
  <c r="CK643" i="3"/>
  <c r="CJ643" i="3"/>
  <c r="BO643" i="3"/>
  <c r="BN643" i="3"/>
  <c r="AS643" i="3"/>
  <c r="AR643" i="3"/>
  <c r="U643" i="3"/>
  <c r="T643" i="3"/>
  <c r="P643" i="3"/>
  <c r="G643" i="3"/>
  <c r="DF642" i="3"/>
  <c r="DE642" i="3"/>
  <c r="CK642" i="3"/>
  <c r="CJ642" i="3"/>
  <c r="BO642" i="3"/>
  <c r="BN642" i="3"/>
  <c r="AS642" i="3"/>
  <c r="AR642" i="3"/>
  <c r="U642" i="3"/>
  <c r="T642" i="3"/>
  <c r="P642" i="3"/>
  <c r="G642" i="3"/>
  <c r="DF641" i="3"/>
  <c r="DE641" i="3"/>
  <c r="CK641" i="3"/>
  <c r="CJ641" i="3"/>
  <c r="BO641" i="3"/>
  <c r="BN641" i="3"/>
  <c r="AS641" i="3"/>
  <c r="AR641" i="3"/>
  <c r="U641" i="3"/>
  <c r="T641" i="3"/>
  <c r="P641" i="3"/>
  <c r="G641" i="3"/>
  <c r="DF640" i="3"/>
  <c r="DE640" i="3"/>
  <c r="CK640" i="3"/>
  <c r="CJ640" i="3"/>
  <c r="BO640" i="3"/>
  <c r="BN640" i="3"/>
  <c r="AS640" i="3"/>
  <c r="AR640" i="3"/>
  <c r="U640" i="3"/>
  <c r="T640" i="3"/>
  <c r="P640" i="3"/>
  <c r="G640" i="3"/>
  <c r="DF639" i="3"/>
  <c r="DE639" i="3"/>
  <c r="CK639" i="3"/>
  <c r="CJ639" i="3"/>
  <c r="BO639" i="3"/>
  <c r="BN639" i="3"/>
  <c r="AS639" i="3"/>
  <c r="AR639" i="3"/>
  <c r="U639" i="3"/>
  <c r="T639" i="3"/>
  <c r="P639" i="3"/>
  <c r="G639" i="3"/>
  <c r="DF638" i="3"/>
  <c r="DE638" i="3"/>
  <c r="CK638" i="3"/>
  <c r="CJ638" i="3"/>
  <c r="BO638" i="3"/>
  <c r="BN638" i="3"/>
  <c r="AS638" i="3"/>
  <c r="AR638" i="3"/>
  <c r="U638" i="3"/>
  <c r="T638" i="3"/>
  <c r="P638" i="3"/>
  <c r="G638" i="3"/>
  <c r="DF637" i="3"/>
  <c r="DE637" i="3"/>
  <c r="CK637" i="3"/>
  <c r="CJ637" i="3"/>
  <c r="BO637" i="3"/>
  <c r="BN637" i="3"/>
  <c r="AS637" i="3"/>
  <c r="AR637" i="3"/>
  <c r="U637" i="3"/>
  <c r="T637" i="3"/>
  <c r="P637" i="3"/>
  <c r="G637" i="3"/>
  <c r="DF636" i="3"/>
  <c r="DE636" i="3"/>
  <c r="CK636" i="3"/>
  <c r="CJ636" i="3"/>
  <c r="BO636" i="3"/>
  <c r="BN636" i="3"/>
  <c r="AS636" i="3"/>
  <c r="AR636" i="3"/>
  <c r="U636" i="3"/>
  <c r="T636" i="3"/>
  <c r="P636" i="3"/>
  <c r="G636" i="3"/>
  <c r="DF635" i="3"/>
  <c r="DE635" i="3"/>
  <c r="CK635" i="3"/>
  <c r="CJ635" i="3"/>
  <c r="BO635" i="3"/>
  <c r="BN635" i="3"/>
  <c r="AS635" i="3"/>
  <c r="AR635" i="3"/>
  <c r="U635" i="3"/>
  <c r="T635" i="3"/>
  <c r="P635" i="3"/>
  <c r="G635" i="3"/>
  <c r="DF634" i="3"/>
  <c r="DE634" i="3"/>
  <c r="CK634" i="3"/>
  <c r="CJ634" i="3"/>
  <c r="BO634" i="3"/>
  <c r="BN634" i="3"/>
  <c r="AS634" i="3"/>
  <c r="AR634" i="3"/>
  <c r="U634" i="3"/>
  <c r="T634" i="3"/>
  <c r="P634" i="3"/>
  <c r="G634" i="3"/>
  <c r="DF633" i="3"/>
  <c r="DE633" i="3"/>
  <c r="CK633" i="3"/>
  <c r="CJ633" i="3"/>
  <c r="BO633" i="3"/>
  <c r="BN633" i="3"/>
  <c r="AS633" i="3"/>
  <c r="AR633" i="3"/>
  <c r="U633" i="3"/>
  <c r="T633" i="3"/>
  <c r="P633" i="3"/>
  <c r="G633" i="3"/>
  <c r="DF632" i="3"/>
  <c r="DE632" i="3"/>
  <c r="CK632" i="3"/>
  <c r="CJ632" i="3"/>
  <c r="BO632" i="3"/>
  <c r="BN632" i="3"/>
  <c r="AS632" i="3"/>
  <c r="AR632" i="3"/>
  <c r="U632" i="3"/>
  <c r="T632" i="3"/>
  <c r="P632" i="3"/>
  <c r="G632" i="3"/>
  <c r="DF631" i="3"/>
  <c r="DE631" i="3"/>
  <c r="CK631" i="3"/>
  <c r="CJ631" i="3"/>
  <c r="BO631" i="3"/>
  <c r="BN631" i="3"/>
  <c r="AS631" i="3"/>
  <c r="AR631" i="3"/>
  <c r="U631" i="3"/>
  <c r="T631" i="3"/>
  <c r="P631" i="3"/>
  <c r="G631" i="3"/>
  <c r="DF630" i="3"/>
  <c r="DE630" i="3"/>
  <c r="CK630" i="3"/>
  <c r="CJ630" i="3"/>
  <c r="BO630" i="3"/>
  <c r="BN630" i="3"/>
  <c r="AS630" i="3"/>
  <c r="AR630" i="3"/>
  <c r="U630" i="3"/>
  <c r="T630" i="3"/>
  <c r="P630" i="3"/>
  <c r="G630" i="3"/>
  <c r="DF629" i="3"/>
  <c r="DE629" i="3"/>
  <c r="CK629" i="3"/>
  <c r="CJ629" i="3"/>
  <c r="BO629" i="3"/>
  <c r="BN629" i="3"/>
  <c r="AS629" i="3"/>
  <c r="AR629" i="3"/>
  <c r="U629" i="3"/>
  <c r="T629" i="3"/>
  <c r="P629" i="3"/>
  <c r="G629" i="3"/>
  <c r="DF628" i="3"/>
  <c r="DE628" i="3"/>
  <c r="CK628" i="3"/>
  <c r="CJ628" i="3"/>
  <c r="BO628" i="3"/>
  <c r="BN628" i="3"/>
  <c r="AS628" i="3"/>
  <c r="AR628" i="3"/>
  <c r="U628" i="3"/>
  <c r="T628" i="3"/>
  <c r="P628" i="3"/>
  <c r="G628" i="3"/>
  <c r="DF627" i="3"/>
  <c r="DE627" i="3"/>
  <c r="CK627" i="3"/>
  <c r="CJ627" i="3"/>
  <c r="BO627" i="3"/>
  <c r="BN627" i="3"/>
  <c r="AS627" i="3"/>
  <c r="AR627" i="3"/>
  <c r="U627" i="3"/>
  <c r="T627" i="3"/>
  <c r="P627" i="3"/>
  <c r="G627" i="3"/>
  <c r="DF626" i="3"/>
  <c r="DE626" i="3"/>
  <c r="CK626" i="3"/>
  <c r="CJ626" i="3"/>
  <c r="BO626" i="3"/>
  <c r="BN626" i="3"/>
  <c r="AS626" i="3"/>
  <c r="AR626" i="3"/>
  <c r="U626" i="3"/>
  <c r="T626" i="3"/>
  <c r="P626" i="3"/>
  <c r="G626" i="3"/>
  <c r="DF625" i="3"/>
  <c r="DE625" i="3"/>
  <c r="CK625" i="3"/>
  <c r="CJ625" i="3"/>
  <c r="BO625" i="3"/>
  <c r="BN625" i="3"/>
  <c r="AS625" i="3"/>
  <c r="AR625" i="3"/>
  <c r="U625" i="3"/>
  <c r="T625" i="3"/>
  <c r="P625" i="3"/>
  <c r="G625" i="3"/>
  <c r="DF624" i="3"/>
  <c r="DE624" i="3"/>
  <c r="CK624" i="3"/>
  <c r="CJ624" i="3"/>
  <c r="BO624" i="3"/>
  <c r="BN624" i="3"/>
  <c r="AS624" i="3"/>
  <c r="AR624" i="3"/>
  <c r="U624" i="3"/>
  <c r="T624" i="3"/>
  <c r="P624" i="3"/>
  <c r="G624" i="3"/>
  <c r="DF623" i="3"/>
  <c r="DE623" i="3"/>
  <c r="CK623" i="3"/>
  <c r="CJ623" i="3"/>
  <c r="BO623" i="3"/>
  <c r="BN623" i="3"/>
  <c r="AS623" i="3"/>
  <c r="AR623" i="3"/>
  <c r="U623" i="3"/>
  <c r="T623" i="3"/>
  <c r="P623" i="3"/>
  <c r="G623" i="3"/>
  <c r="DF622" i="3"/>
  <c r="DE622" i="3"/>
  <c r="CK622" i="3"/>
  <c r="CJ622" i="3"/>
  <c r="BO622" i="3"/>
  <c r="BN622" i="3"/>
  <c r="AS622" i="3"/>
  <c r="AR622" i="3"/>
  <c r="U622" i="3"/>
  <c r="T622" i="3"/>
  <c r="P622" i="3"/>
  <c r="G622" i="3"/>
  <c r="DF621" i="3"/>
  <c r="DE621" i="3"/>
  <c r="CK621" i="3"/>
  <c r="CJ621" i="3"/>
  <c r="BO621" i="3"/>
  <c r="BN621" i="3"/>
  <c r="AS621" i="3"/>
  <c r="AR621" i="3"/>
  <c r="U621" i="3"/>
  <c r="T621" i="3"/>
  <c r="P621" i="3"/>
  <c r="G621" i="3"/>
  <c r="DF620" i="3"/>
  <c r="DE620" i="3"/>
  <c r="CK620" i="3"/>
  <c r="CJ620" i="3"/>
  <c r="BO620" i="3"/>
  <c r="BN620" i="3"/>
  <c r="AS620" i="3"/>
  <c r="AR620" i="3"/>
  <c r="U620" i="3"/>
  <c r="T620" i="3"/>
  <c r="P620" i="3"/>
  <c r="G620" i="3"/>
  <c r="DF619" i="3"/>
  <c r="DE619" i="3"/>
  <c r="CK619" i="3"/>
  <c r="CJ619" i="3"/>
  <c r="BO619" i="3"/>
  <c r="BN619" i="3"/>
  <c r="AS619" i="3"/>
  <c r="AR619" i="3"/>
  <c r="U619" i="3"/>
  <c r="T619" i="3"/>
  <c r="P619" i="3"/>
  <c r="G619" i="3"/>
  <c r="DF618" i="3"/>
  <c r="DE618" i="3"/>
  <c r="CK618" i="3"/>
  <c r="CJ618" i="3"/>
  <c r="BO618" i="3"/>
  <c r="BN618" i="3"/>
  <c r="AS618" i="3"/>
  <c r="AR618" i="3"/>
  <c r="U618" i="3"/>
  <c r="T618" i="3"/>
  <c r="P618" i="3"/>
  <c r="G618" i="3"/>
  <c r="DF617" i="3"/>
  <c r="DE617" i="3"/>
  <c r="CK617" i="3"/>
  <c r="CJ617" i="3"/>
  <c r="BO617" i="3"/>
  <c r="BN617" i="3"/>
  <c r="AS617" i="3"/>
  <c r="AR617" i="3"/>
  <c r="U617" i="3"/>
  <c r="T617" i="3"/>
  <c r="P617" i="3"/>
  <c r="G617" i="3"/>
  <c r="DF616" i="3"/>
  <c r="DE616" i="3"/>
  <c r="CK616" i="3"/>
  <c r="CJ616" i="3"/>
  <c r="BO616" i="3"/>
  <c r="BN616" i="3"/>
  <c r="AS616" i="3"/>
  <c r="AR616" i="3"/>
  <c r="U616" i="3"/>
  <c r="T616" i="3"/>
  <c r="P616" i="3"/>
  <c r="G616" i="3"/>
  <c r="DF615" i="3"/>
  <c r="DE615" i="3"/>
  <c r="CK615" i="3"/>
  <c r="CJ615" i="3"/>
  <c r="BO615" i="3"/>
  <c r="BN615" i="3"/>
  <c r="AS615" i="3"/>
  <c r="AR615" i="3"/>
  <c r="U615" i="3"/>
  <c r="T615" i="3"/>
  <c r="P615" i="3"/>
  <c r="G615" i="3"/>
  <c r="DF614" i="3"/>
  <c r="DE614" i="3"/>
  <c r="CK614" i="3"/>
  <c r="CJ614" i="3"/>
  <c r="BO614" i="3"/>
  <c r="BN614" i="3"/>
  <c r="AS614" i="3"/>
  <c r="AR614" i="3"/>
  <c r="U614" i="3"/>
  <c r="T614" i="3"/>
  <c r="P614" i="3"/>
  <c r="G614" i="3"/>
  <c r="DF613" i="3"/>
  <c r="DE613" i="3"/>
  <c r="CK613" i="3"/>
  <c r="CJ613" i="3"/>
  <c r="BO613" i="3"/>
  <c r="BN613" i="3"/>
  <c r="AS613" i="3"/>
  <c r="AR613" i="3"/>
  <c r="U613" i="3"/>
  <c r="T613" i="3"/>
  <c r="P613" i="3"/>
  <c r="G613" i="3"/>
  <c r="DF612" i="3"/>
  <c r="DE612" i="3"/>
  <c r="CK612" i="3"/>
  <c r="CJ612" i="3"/>
  <c r="BO612" i="3"/>
  <c r="BN612" i="3"/>
  <c r="AS612" i="3"/>
  <c r="AR612" i="3"/>
  <c r="U612" i="3"/>
  <c r="T612" i="3"/>
  <c r="P612" i="3"/>
  <c r="G612" i="3"/>
  <c r="DF611" i="3"/>
  <c r="DE611" i="3"/>
  <c r="CK611" i="3"/>
  <c r="CJ611" i="3"/>
  <c r="BO611" i="3"/>
  <c r="BN611" i="3"/>
  <c r="AS611" i="3"/>
  <c r="AR611" i="3"/>
  <c r="U611" i="3"/>
  <c r="T611" i="3"/>
  <c r="P611" i="3"/>
  <c r="G611" i="3"/>
  <c r="DF610" i="3"/>
  <c r="DE610" i="3"/>
  <c r="CK610" i="3"/>
  <c r="CJ610" i="3"/>
  <c r="BO610" i="3"/>
  <c r="BN610" i="3"/>
  <c r="AS610" i="3"/>
  <c r="AR610" i="3"/>
  <c r="U610" i="3"/>
  <c r="T610" i="3"/>
  <c r="P610" i="3"/>
  <c r="G610" i="3"/>
  <c r="DF609" i="3"/>
  <c r="DE609" i="3"/>
  <c r="CK609" i="3"/>
  <c r="CJ609" i="3"/>
  <c r="BO609" i="3"/>
  <c r="BN609" i="3"/>
  <c r="AS609" i="3"/>
  <c r="AR609" i="3"/>
  <c r="U609" i="3"/>
  <c r="T609" i="3"/>
  <c r="P609" i="3"/>
  <c r="G609" i="3"/>
  <c r="DF608" i="3"/>
  <c r="DE608" i="3"/>
  <c r="CK608" i="3"/>
  <c r="CJ608" i="3"/>
  <c r="BO608" i="3"/>
  <c r="BN608" i="3"/>
  <c r="AS608" i="3"/>
  <c r="AR608" i="3"/>
  <c r="U608" i="3"/>
  <c r="T608" i="3"/>
  <c r="P608" i="3"/>
  <c r="G608" i="3"/>
  <c r="DF607" i="3"/>
  <c r="DE607" i="3"/>
  <c r="CK607" i="3"/>
  <c r="CJ607" i="3"/>
  <c r="BO607" i="3"/>
  <c r="BN607" i="3"/>
  <c r="AS607" i="3"/>
  <c r="AR607" i="3"/>
  <c r="U607" i="3"/>
  <c r="T607" i="3"/>
  <c r="P607" i="3"/>
  <c r="G607" i="3"/>
  <c r="DF606" i="3"/>
  <c r="DE606" i="3"/>
  <c r="CK606" i="3"/>
  <c r="CJ606" i="3"/>
  <c r="BO606" i="3"/>
  <c r="BN606" i="3"/>
  <c r="AS606" i="3"/>
  <c r="AR606" i="3"/>
  <c r="U606" i="3"/>
  <c r="T606" i="3"/>
  <c r="P606" i="3"/>
  <c r="G606" i="3"/>
  <c r="DF605" i="3"/>
  <c r="DE605" i="3"/>
  <c r="CK605" i="3"/>
  <c r="CJ605" i="3"/>
  <c r="BO605" i="3"/>
  <c r="BN605" i="3"/>
  <c r="AS605" i="3"/>
  <c r="AR605" i="3"/>
  <c r="U605" i="3"/>
  <c r="T605" i="3"/>
  <c r="P605" i="3"/>
  <c r="G605" i="3"/>
  <c r="DF604" i="3"/>
  <c r="DE604" i="3"/>
  <c r="CK604" i="3"/>
  <c r="CJ604" i="3"/>
  <c r="BO604" i="3"/>
  <c r="BN604" i="3"/>
  <c r="AS604" i="3"/>
  <c r="AR604" i="3"/>
  <c r="U604" i="3"/>
  <c r="T604" i="3"/>
  <c r="P604" i="3"/>
  <c r="G604" i="3"/>
  <c r="DF603" i="3"/>
  <c r="DE603" i="3"/>
  <c r="CK603" i="3"/>
  <c r="CJ603" i="3"/>
  <c r="BO603" i="3"/>
  <c r="BN603" i="3"/>
  <c r="AS603" i="3"/>
  <c r="AR603" i="3"/>
  <c r="U603" i="3"/>
  <c r="T603" i="3"/>
  <c r="P603" i="3"/>
  <c r="G603" i="3"/>
  <c r="DF602" i="3"/>
  <c r="DE602" i="3"/>
  <c r="CK602" i="3"/>
  <c r="CJ602" i="3"/>
  <c r="BO602" i="3"/>
  <c r="BN602" i="3"/>
  <c r="AS602" i="3"/>
  <c r="AR602" i="3"/>
  <c r="U602" i="3"/>
  <c r="T602" i="3"/>
  <c r="P602" i="3"/>
  <c r="G602" i="3"/>
  <c r="DF601" i="3"/>
  <c r="DE601" i="3"/>
  <c r="CK601" i="3"/>
  <c r="CJ601" i="3"/>
  <c r="BO601" i="3"/>
  <c r="BN601" i="3"/>
  <c r="AS601" i="3"/>
  <c r="AR601" i="3"/>
  <c r="U601" i="3"/>
  <c r="T601" i="3"/>
  <c r="P601" i="3"/>
  <c r="G601" i="3"/>
  <c r="DF600" i="3"/>
  <c r="DE600" i="3"/>
  <c r="CK600" i="3"/>
  <c r="CJ600" i="3"/>
  <c r="BO600" i="3"/>
  <c r="BN600" i="3"/>
  <c r="AS600" i="3"/>
  <c r="AR600" i="3"/>
  <c r="U600" i="3"/>
  <c r="T600" i="3"/>
  <c r="P600" i="3"/>
  <c r="G600" i="3"/>
  <c r="DF599" i="3"/>
  <c r="DE599" i="3"/>
  <c r="CK599" i="3"/>
  <c r="CJ599" i="3"/>
  <c r="BO599" i="3"/>
  <c r="BN599" i="3"/>
  <c r="AS599" i="3"/>
  <c r="AR599" i="3"/>
  <c r="U599" i="3"/>
  <c r="T599" i="3"/>
  <c r="P599" i="3"/>
  <c r="G599" i="3"/>
  <c r="DF598" i="3"/>
  <c r="DE598" i="3"/>
  <c r="CK598" i="3"/>
  <c r="CJ598" i="3"/>
  <c r="BO598" i="3"/>
  <c r="BN598" i="3"/>
  <c r="AS598" i="3"/>
  <c r="AR598" i="3"/>
  <c r="U598" i="3"/>
  <c r="T598" i="3"/>
  <c r="P598" i="3"/>
  <c r="G598" i="3"/>
  <c r="DF597" i="3"/>
  <c r="DE597" i="3"/>
  <c r="CK597" i="3"/>
  <c r="CJ597" i="3"/>
  <c r="BO597" i="3"/>
  <c r="BN597" i="3"/>
  <c r="AS597" i="3"/>
  <c r="AR597" i="3"/>
  <c r="U597" i="3"/>
  <c r="T597" i="3"/>
  <c r="P597" i="3"/>
  <c r="G597" i="3"/>
  <c r="DF596" i="3"/>
  <c r="DE596" i="3"/>
  <c r="CK596" i="3"/>
  <c r="CJ596" i="3"/>
  <c r="BO596" i="3"/>
  <c r="BN596" i="3"/>
  <c r="AS596" i="3"/>
  <c r="AR596" i="3"/>
  <c r="U596" i="3"/>
  <c r="T596" i="3"/>
  <c r="P596" i="3"/>
  <c r="G596" i="3"/>
  <c r="DF595" i="3"/>
  <c r="DE595" i="3"/>
  <c r="CK595" i="3"/>
  <c r="CJ595" i="3"/>
  <c r="BO595" i="3"/>
  <c r="BN595" i="3"/>
  <c r="AS595" i="3"/>
  <c r="AR595" i="3"/>
  <c r="U595" i="3"/>
  <c r="T595" i="3"/>
  <c r="P595" i="3"/>
  <c r="G595" i="3"/>
  <c r="DF594" i="3"/>
  <c r="DE594" i="3"/>
  <c r="CK594" i="3"/>
  <c r="CJ594" i="3"/>
  <c r="BO594" i="3"/>
  <c r="BN594" i="3"/>
  <c r="AS594" i="3"/>
  <c r="AR594" i="3"/>
  <c r="U594" i="3"/>
  <c r="T594" i="3"/>
  <c r="P594" i="3"/>
  <c r="G594" i="3"/>
  <c r="DF593" i="3"/>
  <c r="DE593" i="3"/>
  <c r="CK593" i="3"/>
  <c r="CJ593" i="3"/>
  <c r="BO593" i="3"/>
  <c r="BN593" i="3"/>
  <c r="AS593" i="3"/>
  <c r="AR593" i="3"/>
  <c r="U593" i="3"/>
  <c r="T593" i="3"/>
  <c r="P593" i="3"/>
  <c r="G593" i="3"/>
  <c r="DF592" i="3"/>
  <c r="DE592" i="3"/>
  <c r="CK592" i="3"/>
  <c r="CJ592" i="3"/>
  <c r="BO592" i="3"/>
  <c r="BN592" i="3"/>
  <c r="AS592" i="3"/>
  <c r="AR592" i="3"/>
  <c r="U592" i="3"/>
  <c r="T592" i="3"/>
  <c r="P592" i="3"/>
  <c r="G592" i="3"/>
  <c r="DF591" i="3"/>
  <c r="DE591" i="3"/>
  <c r="CK591" i="3"/>
  <c r="CJ591" i="3"/>
  <c r="BO591" i="3"/>
  <c r="BN591" i="3"/>
  <c r="AS591" i="3"/>
  <c r="AR591" i="3"/>
  <c r="U591" i="3"/>
  <c r="T591" i="3"/>
  <c r="P591" i="3"/>
  <c r="G591" i="3"/>
  <c r="DF590" i="3"/>
  <c r="DE590" i="3"/>
  <c r="CK590" i="3"/>
  <c r="CJ590" i="3"/>
  <c r="BO590" i="3"/>
  <c r="BN590" i="3"/>
  <c r="AS590" i="3"/>
  <c r="AR590" i="3"/>
  <c r="U590" i="3"/>
  <c r="T590" i="3"/>
  <c r="P590" i="3"/>
  <c r="G590" i="3"/>
  <c r="DF589" i="3"/>
  <c r="DE589" i="3"/>
  <c r="CK589" i="3"/>
  <c r="CJ589" i="3"/>
  <c r="BO589" i="3"/>
  <c r="BN589" i="3"/>
  <c r="AS589" i="3"/>
  <c r="AR589" i="3"/>
  <c r="U589" i="3"/>
  <c r="T589" i="3"/>
  <c r="P589" i="3"/>
  <c r="G589" i="3"/>
  <c r="DF588" i="3"/>
  <c r="DE588" i="3"/>
  <c r="CK588" i="3"/>
  <c r="CJ588" i="3"/>
  <c r="BO588" i="3"/>
  <c r="BN588" i="3"/>
  <c r="AS588" i="3"/>
  <c r="AR588" i="3"/>
  <c r="U588" i="3"/>
  <c r="T588" i="3"/>
  <c r="P588" i="3"/>
  <c r="G588" i="3"/>
  <c r="DF587" i="3"/>
  <c r="DE587" i="3"/>
  <c r="CK587" i="3"/>
  <c r="CJ587" i="3"/>
  <c r="BO587" i="3"/>
  <c r="BN587" i="3"/>
  <c r="AS587" i="3"/>
  <c r="AR587" i="3"/>
  <c r="U587" i="3"/>
  <c r="T587" i="3"/>
  <c r="P587" i="3"/>
  <c r="G587" i="3"/>
  <c r="DF586" i="3"/>
  <c r="DE586" i="3"/>
  <c r="CK586" i="3"/>
  <c r="CJ586" i="3"/>
  <c r="BO586" i="3"/>
  <c r="BN586" i="3"/>
  <c r="AS586" i="3"/>
  <c r="AR586" i="3"/>
  <c r="U586" i="3"/>
  <c r="T586" i="3"/>
  <c r="P586" i="3"/>
  <c r="G586" i="3"/>
  <c r="DF585" i="3"/>
  <c r="DE585" i="3"/>
  <c r="CK585" i="3"/>
  <c r="CJ585" i="3"/>
  <c r="BO585" i="3"/>
  <c r="BN585" i="3"/>
  <c r="AS585" i="3"/>
  <c r="AR585" i="3"/>
  <c r="U585" i="3"/>
  <c r="T585" i="3"/>
  <c r="P585" i="3"/>
  <c r="G585" i="3"/>
  <c r="DF584" i="3"/>
  <c r="DE584" i="3"/>
  <c r="CK584" i="3"/>
  <c r="CJ584" i="3"/>
  <c r="BO584" i="3"/>
  <c r="BN584" i="3"/>
  <c r="AS584" i="3"/>
  <c r="AR584" i="3"/>
  <c r="U584" i="3"/>
  <c r="T584" i="3"/>
  <c r="P584" i="3"/>
  <c r="G584" i="3"/>
  <c r="DF583" i="3"/>
  <c r="DE583" i="3"/>
  <c r="CK583" i="3"/>
  <c r="CJ583" i="3"/>
  <c r="BO583" i="3"/>
  <c r="BN583" i="3"/>
  <c r="AS583" i="3"/>
  <c r="AR583" i="3"/>
  <c r="U583" i="3"/>
  <c r="T583" i="3"/>
  <c r="P583" i="3"/>
  <c r="G583" i="3"/>
  <c r="DF582" i="3"/>
  <c r="DE582" i="3"/>
  <c r="CK582" i="3"/>
  <c r="CJ582" i="3"/>
  <c r="BO582" i="3"/>
  <c r="BN582" i="3"/>
  <c r="AS582" i="3"/>
  <c r="AR582" i="3"/>
  <c r="U582" i="3"/>
  <c r="T582" i="3"/>
  <c r="P582" i="3"/>
  <c r="G582" i="3"/>
  <c r="DF581" i="3"/>
  <c r="DE581" i="3"/>
  <c r="CK581" i="3"/>
  <c r="CJ581" i="3"/>
  <c r="BO581" i="3"/>
  <c r="BN581" i="3"/>
  <c r="AS581" i="3"/>
  <c r="AR581" i="3"/>
  <c r="U581" i="3"/>
  <c r="T581" i="3"/>
  <c r="P581" i="3"/>
  <c r="G581" i="3"/>
  <c r="DF580" i="3"/>
  <c r="DE580" i="3"/>
  <c r="CK580" i="3"/>
  <c r="CJ580" i="3"/>
  <c r="BO580" i="3"/>
  <c r="BN580" i="3"/>
  <c r="AS580" i="3"/>
  <c r="AR580" i="3"/>
  <c r="U580" i="3"/>
  <c r="T580" i="3"/>
  <c r="P580" i="3"/>
  <c r="G580" i="3"/>
  <c r="DF579" i="3"/>
  <c r="DE579" i="3"/>
  <c r="CK579" i="3"/>
  <c r="CJ579" i="3"/>
  <c r="BO579" i="3"/>
  <c r="BN579" i="3"/>
  <c r="AS579" i="3"/>
  <c r="AR579" i="3"/>
  <c r="U579" i="3"/>
  <c r="T579" i="3"/>
  <c r="P579" i="3"/>
  <c r="G579" i="3"/>
  <c r="DF578" i="3"/>
  <c r="DE578" i="3"/>
  <c r="CK578" i="3"/>
  <c r="CJ578" i="3"/>
  <c r="BO578" i="3"/>
  <c r="BN578" i="3"/>
  <c r="AS578" i="3"/>
  <c r="AR578" i="3"/>
  <c r="U578" i="3"/>
  <c r="T578" i="3"/>
  <c r="P578" i="3"/>
  <c r="G578" i="3"/>
  <c r="DF577" i="3"/>
  <c r="DE577" i="3"/>
  <c r="CK577" i="3"/>
  <c r="CJ577" i="3"/>
  <c r="BO577" i="3"/>
  <c r="BN577" i="3"/>
  <c r="AS577" i="3"/>
  <c r="AR577" i="3"/>
  <c r="U577" i="3"/>
  <c r="T577" i="3"/>
  <c r="P577" i="3"/>
  <c r="G577" i="3"/>
  <c r="DF576" i="3"/>
  <c r="DE576" i="3"/>
  <c r="CK576" i="3"/>
  <c r="CJ576" i="3"/>
  <c r="BO576" i="3"/>
  <c r="BN576" i="3"/>
  <c r="AS576" i="3"/>
  <c r="AR576" i="3"/>
  <c r="U576" i="3"/>
  <c r="T576" i="3"/>
  <c r="P576" i="3"/>
  <c r="G576" i="3"/>
  <c r="DF575" i="3"/>
  <c r="DE575" i="3"/>
  <c r="CK575" i="3"/>
  <c r="CJ575" i="3"/>
  <c r="BO575" i="3"/>
  <c r="BN575" i="3"/>
  <c r="AS575" i="3"/>
  <c r="AR575" i="3"/>
  <c r="U575" i="3"/>
  <c r="T575" i="3"/>
  <c r="P575" i="3"/>
  <c r="G575" i="3"/>
  <c r="DF574" i="3"/>
  <c r="DE574" i="3"/>
  <c r="CK574" i="3"/>
  <c r="CJ574" i="3"/>
  <c r="BO574" i="3"/>
  <c r="BN574" i="3"/>
  <c r="AS574" i="3"/>
  <c r="AR574" i="3"/>
  <c r="U574" i="3"/>
  <c r="T574" i="3"/>
  <c r="P574" i="3"/>
  <c r="G574" i="3"/>
  <c r="DF573" i="3"/>
  <c r="DE573" i="3"/>
  <c r="CK573" i="3"/>
  <c r="CJ573" i="3"/>
  <c r="BO573" i="3"/>
  <c r="BN573" i="3"/>
  <c r="AS573" i="3"/>
  <c r="AR573" i="3"/>
  <c r="U573" i="3"/>
  <c r="T573" i="3"/>
  <c r="P573" i="3"/>
  <c r="G573" i="3"/>
  <c r="DF572" i="3"/>
  <c r="DE572" i="3"/>
  <c r="CK572" i="3"/>
  <c r="CJ572" i="3"/>
  <c r="BO572" i="3"/>
  <c r="BN572" i="3"/>
  <c r="AS572" i="3"/>
  <c r="AR572" i="3"/>
  <c r="U572" i="3"/>
  <c r="T572" i="3"/>
  <c r="P572" i="3"/>
  <c r="G572" i="3"/>
  <c r="DF571" i="3"/>
  <c r="DE571" i="3"/>
  <c r="CK571" i="3"/>
  <c r="CJ571" i="3"/>
  <c r="BO571" i="3"/>
  <c r="BN571" i="3"/>
  <c r="AS571" i="3"/>
  <c r="AR571" i="3"/>
  <c r="U571" i="3"/>
  <c r="T571" i="3"/>
  <c r="P571" i="3"/>
  <c r="G571" i="3"/>
  <c r="DF570" i="3"/>
  <c r="DE570" i="3"/>
  <c r="CK570" i="3"/>
  <c r="CJ570" i="3"/>
  <c r="BO570" i="3"/>
  <c r="BN570" i="3"/>
  <c r="AS570" i="3"/>
  <c r="AR570" i="3"/>
  <c r="U570" i="3"/>
  <c r="T570" i="3"/>
  <c r="P570" i="3"/>
  <c r="G570" i="3"/>
  <c r="DF569" i="3"/>
  <c r="DE569" i="3"/>
  <c r="CK569" i="3"/>
  <c r="CJ569" i="3"/>
  <c r="BO569" i="3"/>
  <c r="BN569" i="3"/>
  <c r="AS569" i="3"/>
  <c r="AR569" i="3"/>
  <c r="U569" i="3"/>
  <c r="T569" i="3"/>
  <c r="P569" i="3"/>
  <c r="G569" i="3"/>
  <c r="DF568" i="3"/>
  <c r="DE568" i="3"/>
  <c r="CK568" i="3"/>
  <c r="CJ568" i="3"/>
  <c r="BO568" i="3"/>
  <c r="BN568" i="3"/>
  <c r="AS568" i="3"/>
  <c r="AR568" i="3"/>
  <c r="U568" i="3"/>
  <c r="T568" i="3"/>
  <c r="P568" i="3"/>
  <c r="G568" i="3"/>
  <c r="DF567" i="3"/>
  <c r="DE567" i="3"/>
  <c r="CK567" i="3"/>
  <c r="CJ567" i="3"/>
  <c r="BO567" i="3"/>
  <c r="BN567" i="3"/>
  <c r="AS567" i="3"/>
  <c r="AR567" i="3"/>
  <c r="U567" i="3"/>
  <c r="T567" i="3"/>
  <c r="P567" i="3"/>
  <c r="G567" i="3"/>
  <c r="DF566" i="3"/>
  <c r="DE566" i="3"/>
  <c r="CK566" i="3"/>
  <c r="CJ566" i="3"/>
  <c r="BO566" i="3"/>
  <c r="BN566" i="3"/>
  <c r="AS566" i="3"/>
  <c r="AR566" i="3"/>
  <c r="U566" i="3"/>
  <c r="T566" i="3"/>
  <c r="P566" i="3"/>
  <c r="G566" i="3"/>
  <c r="DF565" i="3"/>
  <c r="DE565" i="3"/>
  <c r="CK565" i="3"/>
  <c r="CJ565" i="3"/>
  <c r="BO565" i="3"/>
  <c r="BN565" i="3"/>
  <c r="AS565" i="3"/>
  <c r="AR565" i="3"/>
  <c r="U565" i="3"/>
  <c r="T565" i="3"/>
  <c r="P565" i="3"/>
  <c r="G565" i="3"/>
  <c r="DF564" i="3"/>
  <c r="DE564" i="3"/>
  <c r="CK564" i="3"/>
  <c r="CJ564" i="3"/>
  <c r="BO564" i="3"/>
  <c r="BN564" i="3"/>
  <c r="AS564" i="3"/>
  <c r="AR564" i="3"/>
  <c r="U564" i="3"/>
  <c r="T564" i="3"/>
  <c r="P564" i="3"/>
  <c r="G564" i="3"/>
  <c r="DF563" i="3"/>
  <c r="DE563" i="3"/>
  <c r="CK563" i="3"/>
  <c r="CJ563" i="3"/>
  <c r="BO563" i="3"/>
  <c r="BN563" i="3"/>
  <c r="AS563" i="3"/>
  <c r="AR563" i="3"/>
  <c r="U563" i="3"/>
  <c r="T563" i="3"/>
  <c r="P563" i="3"/>
  <c r="G563" i="3"/>
  <c r="DF562" i="3"/>
  <c r="DE562" i="3"/>
  <c r="CK562" i="3"/>
  <c r="CJ562" i="3"/>
  <c r="BO562" i="3"/>
  <c r="BN562" i="3"/>
  <c r="AS562" i="3"/>
  <c r="AR562" i="3"/>
  <c r="U562" i="3"/>
  <c r="T562" i="3"/>
  <c r="P562" i="3"/>
  <c r="G562" i="3"/>
  <c r="DF561" i="3"/>
  <c r="DE561" i="3"/>
  <c r="CK561" i="3"/>
  <c r="CJ561" i="3"/>
  <c r="BO561" i="3"/>
  <c r="BN561" i="3"/>
  <c r="AS561" i="3"/>
  <c r="AR561" i="3"/>
  <c r="U561" i="3"/>
  <c r="T561" i="3"/>
  <c r="P561" i="3"/>
  <c r="G561" i="3"/>
  <c r="DF560" i="3"/>
  <c r="DE560" i="3"/>
  <c r="CK560" i="3"/>
  <c r="CJ560" i="3"/>
  <c r="BO560" i="3"/>
  <c r="BN560" i="3"/>
  <c r="AS560" i="3"/>
  <c r="AR560" i="3"/>
  <c r="U560" i="3"/>
  <c r="T560" i="3"/>
  <c r="P560" i="3"/>
  <c r="G560" i="3"/>
  <c r="DF559" i="3"/>
  <c r="DE559" i="3"/>
  <c r="CK559" i="3"/>
  <c r="CJ559" i="3"/>
  <c r="BO559" i="3"/>
  <c r="BN559" i="3"/>
  <c r="AS559" i="3"/>
  <c r="AR559" i="3"/>
  <c r="U559" i="3"/>
  <c r="T559" i="3"/>
  <c r="P559" i="3"/>
  <c r="G559" i="3"/>
  <c r="DF558" i="3"/>
  <c r="DE558" i="3"/>
  <c r="CK558" i="3"/>
  <c r="CJ558" i="3"/>
  <c r="BO558" i="3"/>
  <c r="BN558" i="3"/>
  <c r="AS558" i="3"/>
  <c r="AR558" i="3"/>
  <c r="U558" i="3"/>
  <c r="T558" i="3"/>
  <c r="P558" i="3"/>
  <c r="G558" i="3"/>
  <c r="DF557" i="3"/>
  <c r="DE557" i="3"/>
  <c r="CK557" i="3"/>
  <c r="CJ557" i="3"/>
  <c r="BO557" i="3"/>
  <c r="BN557" i="3"/>
  <c r="AS557" i="3"/>
  <c r="AR557" i="3"/>
  <c r="U557" i="3"/>
  <c r="T557" i="3"/>
  <c r="P557" i="3"/>
  <c r="G557" i="3"/>
  <c r="DF556" i="3"/>
  <c r="DE556" i="3"/>
  <c r="CK556" i="3"/>
  <c r="CJ556" i="3"/>
  <c r="BO556" i="3"/>
  <c r="BN556" i="3"/>
  <c r="AS556" i="3"/>
  <c r="AR556" i="3"/>
  <c r="U556" i="3"/>
  <c r="T556" i="3"/>
  <c r="P556" i="3"/>
  <c r="G556" i="3"/>
  <c r="DF555" i="3"/>
  <c r="DE555" i="3"/>
  <c r="CK555" i="3"/>
  <c r="CJ555" i="3"/>
  <c r="BO555" i="3"/>
  <c r="BN555" i="3"/>
  <c r="AS555" i="3"/>
  <c r="AR555" i="3"/>
  <c r="U555" i="3"/>
  <c r="T555" i="3"/>
  <c r="P555" i="3"/>
  <c r="G555" i="3"/>
  <c r="DF554" i="3"/>
  <c r="DE554" i="3"/>
  <c r="CK554" i="3"/>
  <c r="CJ554" i="3"/>
  <c r="BO554" i="3"/>
  <c r="BN554" i="3"/>
  <c r="AS554" i="3"/>
  <c r="AR554" i="3"/>
  <c r="U554" i="3"/>
  <c r="T554" i="3"/>
  <c r="P554" i="3"/>
  <c r="G554" i="3"/>
  <c r="DF553" i="3"/>
  <c r="DE553" i="3"/>
  <c r="CK553" i="3"/>
  <c r="CJ553" i="3"/>
  <c r="BO553" i="3"/>
  <c r="BN553" i="3"/>
  <c r="AS553" i="3"/>
  <c r="AR553" i="3"/>
  <c r="U553" i="3"/>
  <c r="T553" i="3"/>
  <c r="P553" i="3"/>
  <c r="G553" i="3"/>
  <c r="DF552" i="3"/>
  <c r="DE552" i="3"/>
  <c r="CK552" i="3"/>
  <c r="CJ552" i="3"/>
  <c r="BO552" i="3"/>
  <c r="BN552" i="3"/>
  <c r="AS552" i="3"/>
  <c r="AR552" i="3"/>
  <c r="U552" i="3"/>
  <c r="T552" i="3"/>
  <c r="P552" i="3"/>
  <c r="G552" i="3"/>
  <c r="DF551" i="3"/>
  <c r="DE551" i="3"/>
  <c r="CK551" i="3"/>
  <c r="CJ551" i="3"/>
  <c r="BO551" i="3"/>
  <c r="BN551" i="3"/>
  <c r="AS551" i="3"/>
  <c r="AR551" i="3"/>
  <c r="U551" i="3"/>
  <c r="T551" i="3"/>
  <c r="P551" i="3"/>
  <c r="G551" i="3"/>
  <c r="DF550" i="3"/>
  <c r="DE550" i="3"/>
  <c r="CK550" i="3"/>
  <c r="CJ550" i="3"/>
  <c r="BO550" i="3"/>
  <c r="BN550" i="3"/>
  <c r="AS550" i="3"/>
  <c r="AR550" i="3"/>
  <c r="U550" i="3"/>
  <c r="T550" i="3"/>
  <c r="P550" i="3"/>
  <c r="G550" i="3"/>
  <c r="DF549" i="3"/>
  <c r="DE549" i="3"/>
  <c r="CK549" i="3"/>
  <c r="CJ549" i="3"/>
  <c r="BO549" i="3"/>
  <c r="BN549" i="3"/>
  <c r="AS549" i="3"/>
  <c r="AR549" i="3"/>
  <c r="U549" i="3"/>
  <c r="T549" i="3"/>
  <c r="P549" i="3"/>
  <c r="G549" i="3"/>
  <c r="DF548" i="3"/>
  <c r="DE548" i="3"/>
  <c r="CK548" i="3"/>
  <c r="CJ548" i="3"/>
  <c r="BO548" i="3"/>
  <c r="BN548" i="3"/>
  <c r="AS548" i="3"/>
  <c r="AR548" i="3"/>
  <c r="U548" i="3"/>
  <c r="T548" i="3"/>
  <c r="P548" i="3"/>
  <c r="G548" i="3"/>
  <c r="DF547" i="3"/>
  <c r="DE547" i="3"/>
  <c r="CK547" i="3"/>
  <c r="CJ547" i="3"/>
  <c r="BO547" i="3"/>
  <c r="BN547" i="3"/>
  <c r="AS547" i="3"/>
  <c r="AR547" i="3"/>
  <c r="U547" i="3"/>
  <c r="T547" i="3"/>
  <c r="P547" i="3"/>
  <c r="G547" i="3"/>
  <c r="DF546" i="3"/>
  <c r="DE546" i="3"/>
  <c r="CK546" i="3"/>
  <c r="CJ546" i="3"/>
  <c r="BO546" i="3"/>
  <c r="BN546" i="3"/>
  <c r="AS546" i="3"/>
  <c r="AR546" i="3"/>
  <c r="U546" i="3"/>
  <c r="T546" i="3"/>
  <c r="P546" i="3"/>
  <c r="G546" i="3"/>
  <c r="DF545" i="3"/>
  <c r="DE545" i="3"/>
  <c r="CK545" i="3"/>
  <c r="CJ545" i="3"/>
  <c r="BO545" i="3"/>
  <c r="BN545" i="3"/>
  <c r="AS545" i="3"/>
  <c r="AR545" i="3"/>
  <c r="U545" i="3"/>
  <c r="T545" i="3"/>
  <c r="P545" i="3"/>
  <c r="G545" i="3"/>
  <c r="DF544" i="3"/>
  <c r="DE544" i="3"/>
  <c r="CK544" i="3"/>
  <c r="CJ544" i="3"/>
  <c r="BO544" i="3"/>
  <c r="BN544" i="3"/>
  <c r="AS544" i="3"/>
  <c r="AR544" i="3"/>
  <c r="U544" i="3"/>
  <c r="T544" i="3"/>
  <c r="P544" i="3"/>
  <c r="G544" i="3"/>
  <c r="DF543" i="3"/>
  <c r="DE543" i="3"/>
  <c r="CK543" i="3"/>
  <c r="CJ543" i="3"/>
  <c r="BO543" i="3"/>
  <c r="BN543" i="3"/>
  <c r="AS543" i="3"/>
  <c r="AR543" i="3"/>
  <c r="U543" i="3"/>
  <c r="T543" i="3"/>
  <c r="P543" i="3"/>
  <c r="G543" i="3"/>
  <c r="DF542" i="3"/>
  <c r="DE542" i="3"/>
  <c r="CK542" i="3"/>
  <c r="CJ542" i="3"/>
  <c r="BO542" i="3"/>
  <c r="BN542" i="3"/>
  <c r="AS542" i="3"/>
  <c r="AR542" i="3"/>
  <c r="U542" i="3"/>
  <c r="T542" i="3"/>
  <c r="P542" i="3"/>
  <c r="G542" i="3"/>
  <c r="DF541" i="3"/>
  <c r="DE541" i="3"/>
  <c r="CK541" i="3"/>
  <c r="CJ541" i="3"/>
  <c r="BO541" i="3"/>
  <c r="BN541" i="3"/>
  <c r="AS541" i="3"/>
  <c r="AR541" i="3"/>
  <c r="U541" i="3"/>
  <c r="T541" i="3"/>
  <c r="P541" i="3"/>
  <c r="G541" i="3"/>
  <c r="DF540" i="3"/>
  <c r="DE540" i="3"/>
  <c r="CK540" i="3"/>
  <c r="CJ540" i="3"/>
  <c r="BO540" i="3"/>
  <c r="BN540" i="3"/>
  <c r="AS540" i="3"/>
  <c r="AR540" i="3"/>
  <c r="U540" i="3"/>
  <c r="T540" i="3"/>
  <c r="P540" i="3"/>
  <c r="G540" i="3"/>
  <c r="DF539" i="3"/>
  <c r="DE539" i="3"/>
  <c r="CK539" i="3"/>
  <c r="CJ539" i="3"/>
  <c r="BO539" i="3"/>
  <c r="BN539" i="3"/>
  <c r="AS539" i="3"/>
  <c r="AR539" i="3"/>
  <c r="U539" i="3"/>
  <c r="T539" i="3"/>
  <c r="P539" i="3"/>
  <c r="G539" i="3"/>
  <c r="DF538" i="3"/>
  <c r="DE538" i="3"/>
  <c r="CK538" i="3"/>
  <c r="CJ538" i="3"/>
  <c r="BO538" i="3"/>
  <c r="BN538" i="3"/>
  <c r="AS538" i="3"/>
  <c r="AR538" i="3"/>
  <c r="U538" i="3"/>
  <c r="T538" i="3"/>
  <c r="P538" i="3"/>
  <c r="G538" i="3"/>
  <c r="DF537" i="3"/>
  <c r="DE537" i="3"/>
  <c r="CK537" i="3"/>
  <c r="CJ537" i="3"/>
  <c r="BO537" i="3"/>
  <c r="BN537" i="3"/>
  <c r="AS537" i="3"/>
  <c r="AR537" i="3"/>
  <c r="U537" i="3"/>
  <c r="T537" i="3"/>
  <c r="P537" i="3"/>
  <c r="G537" i="3"/>
  <c r="DF536" i="3"/>
  <c r="DE536" i="3"/>
  <c r="CK536" i="3"/>
  <c r="CJ536" i="3"/>
  <c r="BO536" i="3"/>
  <c r="BN536" i="3"/>
  <c r="AS536" i="3"/>
  <c r="AR536" i="3"/>
  <c r="U536" i="3"/>
  <c r="T536" i="3"/>
  <c r="P536" i="3"/>
  <c r="G536" i="3"/>
  <c r="DF535" i="3"/>
  <c r="DE535" i="3"/>
  <c r="CK535" i="3"/>
  <c r="CJ535" i="3"/>
  <c r="BO535" i="3"/>
  <c r="BN535" i="3"/>
  <c r="AS535" i="3"/>
  <c r="AR535" i="3"/>
  <c r="U535" i="3"/>
  <c r="T535" i="3"/>
  <c r="P535" i="3"/>
  <c r="G535" i="3"/>
  <c r="DF534" i="3"/>
  <c r="DE534" i="3"/>
  <c r="CK534" i="3"/>
  <c r="CJ534" i="3"/>
  <c r="BO534" i="3"/>
  <c r="BN534" i="3"/>
  <c r="AS534" i="3"/>
  <c r="AR534" i="3"/>
  <c r="U534" i="3"/>
  <c r="T534" i="3"/>
  <c r="P534" i="3"/>
  <c r="G534" i="3"/>
  <c r="DF533" i="3"/>
  <c r="DE533" i="3"/>
  <c r="CK533" i="3"/>
  <c r="CJ533" i="3"/>
  <c r="BO533" i="3"/>
  <c r="BN533" i="3"/>
  <c r="AS533" i="3"/>
  <c r="AR533" i="3"/>
  <c r="U533" i="3"/>
  <c r="T533" i="3"/>
  <c r="P533" i="3"/>
  <c r="G533" i="3"/>
  <c r="DF532" i="3"/>
  <c r="DE532" i="3"/>
  <c r="CK532" i="3"/>
  <c r="CJ532" i="3"/>
  <c r="BO532" i="3"/>
  <c r="BN532" i="3"/>
  <c r="AS532" i="3"/>
  <c r="AR532" i="3"/>
  <c r="U532" i="3"/>
  <c r="T532" i="3"/>
  <c r="P532" i="3"/>
  <c r="G532" i="3"/>
  <c r="DF531" i="3"/>
  <c r="DE531" i="3"/>
  <c r="CK531" i="3"/>
  <c r="CJ531" i="3"/>
  <c r="BO531" i="3"/>
  <c r="BN531" i="3"/>
  <c r="AS531" i="3"/>
  <c r="AR531" i="3"/>
  <c r="U531" i="3"/>
  <c r="T531" i="3"/>
  <c r="P531" i="3"/>
  <c r="G531" i="3"/>
  <c r="DF530" i="3"/>
  <c r="DE530" i="3"/>
  <c r="CK530" i="3"/>
  <c r="CJ530" i="3"/>
  <c r="BO530" i="3"/>
  <c r="BN530" i="3"/>
  <c r="AS530" i="3"/>
  <c r="AR530" i="3"/>
  <c r="U530" i="3"/>
  <c r="T530" i="3"/>
  <c r="P530" i="3"/>
  <c r="G530" i="3"/>
  <c r="DF529" i="3"/>
  <c r="DE529" i="3"/>
  <c r="CK529" i="3"/>
  <c r="CJ529" i="3"/>
  <c r="BO529" i="3"/>
  <c r="BN529" i="3"/>
  <c r="AS529" i="3"/>
  <c r="AR529" i="3"/>
  <c r="U529" i="3"/>
  <c r="T529" i="3"/>
  <c r="P529" i="3"/>
  <c r="G529" i="3"/>
  <c r="DF528" i="3"/>
  <c r="DE528" i="3"/>
  <c r="CK528" i="3"/>
  <c r="CJ528" i="3"/>
  <c r="BO528" i="3"/>
  <c r="BN528" i="3"/>
  <c r="AS528" i="3"/>
  <c r="AR528" i="3"/>
  <c r="U528" i="3"/>
  <c r="T528" i="3"/>
  <c r="P528" i="3"/>
  <c r="G528" i="3"/>
  <c r="DF527" i="3"/>
  <c r="DE527" i="3"/>
  <c r="CK527" i="3"/>
  <c r="CJ527" i="3"/>
  <c r="BO527" i="3"/>
  <c r="BN527" i="3"/>
  <c r="AS527" i="3"/>
  <c r="AR527" i="3"/>
  <c r="U527" i="3"/>
  <c r="T527" i="3"/>
  <c r="P527" i="3"/>
  <c r="G527" i="3"/>
  <c r="DF526" i="3"/>
  <c r="DE526" i="3"/>
  <c r="CK526" i="3"/>
  <c r="CJ526" i="3"/>
  <c r="BO526" i="3"/>
  <c r="BN526" i="3"/>
  <c r="AS526" i="3"/>
  <c r="AR526" i="3"/>
  <c r="U526" i="3"/>
  <c r="T526" i="3"/>
  <c r="P526" i="3"/>
  <c r="G526" i="3"/>
  <c r="DF525" i="3"/>
  <c r="DE525" i="3"/>
  <c r="CK525" i="3"/>
  <c r="CJ525" i="3"/>
  <c r="BO525" i="3"/>
  <c r="BN525" i="3"/>
  <c r="AS525" i="3"/>
  <c r="AR525" i="3"/>
  <c r="U525" i="3"/>
  <c r="T525" i="3"/>
  <c r="P525" i="3"/>
  <c r="G525" i="3"/>
  <c r="DF524" i="3"/>
  <c r="DE524" i="3"/>
  <c r="CK524" i="3"/>
  <c r="CJ524" i="3"/>
  <c r="BO524" i="3"/>
  <c r="BN524" i="3"/>
  <c r="AS524" i="3"/>
  <c r="AR524" i="3"/>
  <c r="U524" i="3"/>
  <c r="T524" i="3"/>
  <c r="P524" i="3"/>
  <c r="G524" i="3"/>
  <c r="DF523" i="3"/>
  <c r="DE523" i="3"/>
  <c r="CK523" i="3"/>
  <c r="CJ523" i="3"/>
  <c r="BO523" i="3"/>
  <c r="BN523" i="3"/>
  <c r="AS523" i="3"/>
  <c r="AR523" i="3"/>
  <c r="U523" i="3"/>
  <c r="T523" i="3"/>
  <c r="P523" i="3"/>
  <c r="G523" i="3"/>
  <c r="DF522" i="3"/>
  <c r="DE522" i="3"/>
  <c r="CK522" i="3"/>
  <c r="CJ522" i="3"/>
  <c r="BO522" i="3"/>
  <c r="BN522" i="3"/>
  <c r="AS522" i="3"/>
  <c r="AR522" i="3"/>
  <c r="U522" i="3"/>
  <c r="T522" i="3"/>
  <c r="P522" i="3"/>
  <c r="G522" i="3"/>
  <c r="DF521" i="3"/>
  <c r="DE521" i="3"/>
  <c r="CK521" i="3"/>
  <c r="CJ521" i="3"/>
  <c r="BO521" i="3"/>
  <c r="BN521" i="3"/>
  <c r="AS521" i="3"/>
  <c r="AR521" i="3"/>
  <c r="U521" i="3"/>
  <c r="T521" i="3"/>
  <c r="P521" i="3"/>
  <c r="G521" i="3"/>
  <c r="DF520" i="3"/>
  <c r="DE520" i="3"/>
  <c r="CK520" i="3"/>
  <c r="CJ520" i="3"/>
  <c r="BO520" i="3"/>
  <c r="BN520" i="3"/>
  <c r="AS520" i="3"/>
  <c r="AR520" i="3"/>
  <c r="U520" i="3"/>
  <c r="T520" i="3"/>
  <c r="P520" i="3"/>
  <c r="G520" i="3"/>
  <c r="DF519" i="3"/>
  <c r="DE519" i="3"/>
  <c r="CK519" i="3"/>
  <c r="CJ519" i="3"/>
  <c r="BO519" i="3"/>
  <c r="BN519" i="3"/>
  <c r="AS519" i="3"/>
  <c r="AR519" i="3"/>
  <c r="U519" i="3"/>
  <c r="T519" i="3"/>
  <c r="P519" i="3"/>
  <c r="G519" i="3"/>
  <c r="DF518" i="3"/>
  <c r="DE518" i="3"/>
  <c r="CK518" i="3"/>
  <c r="CJ518" i="3"/>
  <c r="BO518" i="3"/>
  <c r="BN518" i="3"/>
  <c r="AS518" i="3"/>
  <c r="AR518" i="3"/>
  <c r="U518" i="3"/>
  <c r="T518" i="3"/>
  <c r="P518" i="3"/>
  <c r="G518" i="3"/>
  <c r="DF517" i="3"/>
  <c r="DE517" i="3"/>
  <c r="CK517" i="3"/>
  <c r="CJ517" i="3"/>
  <c r="BO517" i="3"/>
  <c r="BN517" i="3"/>
  <c r="AS517" i="3"/>
  <c r="AR517" i="3"/>
  <c r="U517" i="3"/>
  <c r="T517" i="3"/>
  <c r="P517" i="3"/>
  <c r="G517" i="3"/>
  <c r="DF516" i="3"/>
  <c r="DE516" i="3"/>
  <c r="CK516" i="3"/>
  <c r="CJ516" i="3"/>
  <c r="BO516" i="3"/>
  <c r="BN516" i="3"/>
  <c r="AS516" i="3"/>
  <c r="AR516" i="3"/>
  <c r="U516" i="3"/>
  <c r="T516" i="3"/>
  <c r="P516" i="3"/>
  <c r="G516" i="3"/>
  <c r="DF515" i="3"/>
  <c r="DE515" i="3"/>
  <c r="CK515" i="3"/>
  <c r="CJ515" i="3"/>
  <c r="BO515" i="3"/>
  <c r="BN515" i="3"/>
  <c r="AS515" i="3"/>
  <c r="AR515" i="3"/>
  <c r="U515" i="3"/>
  <c r="T515" i="3"/>
  <c r="P515" i="3"/>
  <c r="G515" i="3"/>
  <c r="DF514" i="3"/>
  <c r="DE514" i="3"/>
  <c r="CK514" i="3"/>
  <c r="CJ514" i="3"/>
  <c r="BO514" i="3"/>
  <c r="BN514" i="3"/>
  <c r="AS514" i="3"/>
  <c r="AR514" i="3"/>
  <c r="U514" i="3"/>
  <c r="T514" i="3"/>
  <c r="P514" i="3"/>
  <c r="G514" i="3"/>
  <c r="DF513" i="3"/>
  <c r="DE513" i="3"/>
  <c r="CK513" i="3"/>
  <c r="CJ513" i="3"/>
  <c r="BO513" i="3"/>
  <c r="BN513" i="3"/>
  <c r="AS513" i="3"/>
  <c r="AR513" i="3"/>
  <c r="U513" i="3"/>
  <c r="T513" i="3"/>
  <c r="P513" i="3"/>
  <c r="G513" i="3"/>
  <c r="DF512" i="3"/>
  <c r="DE512" i="3"/>
  <c r="CK512" i="3"/>
  <c r="CJ512" i="3"/>
  <c r="BO512" i="3"/>
  <c r="BN512" i="3"/>
  <c r="AS512" i="3"/>
  <c r="AR512" i="3"/>
  <c r="U512" i="3"/>
  <c r="T512" i="3"/>
  <c r="P512" i="3"/>
  <c r="G512" i="3"/>
  <c r="DF511" i="3"/>
  <c r="DE511" i="3"/>
  <c r="CK511" i="3"/>
  <c r="CJ511" i="3"/>
  <c r="BO511" i="3"/>
  <c r="BN511" i="3"/>
  <c r="AS511" i="3"/>
  <c r="AR511" i="3"/>
  <c r="U511" i="3"/>
  <c r="T511" i="3"/>
  <c r="P511" i="3"/>
  <c r="G511" i="3"/>
  <c r="DF510" i="3"/>
  <c r="DE510" i="3"/>
  <c r="CK510" i="3"/>
  <c r="CJ510" i="3"/>
  <c r="BO510" i="3"/>
  <c r="BN510" i="3"/>
  <c r="AS510" i="3"/>
  <c r="AR510" i="3"/>
  <c r="U510" i="3"/>
  <c r="T510" i="3"/>
  <c r="P510" i="3"/>
  <c r="G510" i="3"/>
  <c r="DF509" i="3"/>
  <c r="DE509" i="3"/>
  <c r="CK509" i="3"/>
  <c r="CJ509" i="3"/>
  <c r="BO509" i="3"/>
  <c r="BN509" i="3"/>
  <c r="AS509" i="3"/>
  <c r="AR509" i="3"/>
  <c r="U509" i="3"/>
  <c r="T509" i="3"/>
  <c r="P509" i="3"/>
  <c r="G509" i="3"/>
  <c r="DF508" i="3"/>
  <c r="DE508" i="3"/>
  <c r="CK508" i="3"/>
  <c r="CJ508" i="3"/>
  <c r="BO508" i="3"/>
  <c r="BN508" i="3"/>
  <c r="AS508" i="3"/>
  <c r="AR508" i="3"/>
  <c r="U508" i="3"/>
  <c r="T508" i="3"/>
  <c r="P508" i="3"/>
  <c r="G508" i="3"/>
  <c r="DF507" i="3"/>
  <c r="DE507" i="3"/>
  <c r="CK507" i="3"/>
  <c r="CJ507" i="3"/>
  <c r="BO507" i="3"/>
  <c r="BN507" i="3"/>
  <c r="AS507" i="3"/>
  <c r="AR507" i="3"/>
  <c r="U507" i="3"/>
  <c r="T507" i="3"/>
  <c r="P507" i="3"/>
  <c r="G507" i="3"/>
  <c r="DF506" i="3"/>
  <c r="DE506" i="3"/>
  <c r="CK506" i="3"/>
  <c r="CJ506" i="3"/>
  <c r="BO506" i="3"/>
  <c r="BN506" i="3"/>
  <c r="AS506" i="3"/>
  <c r="AR506" i="3"/>
  <c r="U506" i="3"/>
  <c r="T506" i="3"/>
  <c r="P506" i="3"/>
  <c r="G506" i="3"/>
  <c r="DF505" i="3"/>
  <c r="DE505" i="3"/>
  <c r="CK505" i="3"/>
  <c r="CJ505" i="3"/>
  <c r="BO505" i="3"/>
  <c r="BN505" i="3"/>
  <c r="AS505" i="3"/>
  <c r="AR505" i="3"/>
  <c r="U505" i="3"/>
  <c r="T505" i="3"/>
  <c r="P505" i="3"/>
  <c r="G505" i="3"/>
  <c r="DF504" i="3"/>
  <c r="DE504" i="3"/>
  <c r="CK504" i="3"/>
  <c r="CJ504" i="3"/>
  <c r="BO504" i="3"/>
  <c r="BN504" i="3"/>
  <c r="AS504" i="3"/>
  <c r="AR504" i="3"/>
  <c r="U504" i="3"/>
  <c r="T504" i="3"/>
  <c r="P504" i="3"/>
  <c r="G504" i="3"/>
  <c r="DF503" i="3"/>
  <c r="DE503" i="3"/>
  <c r="CK503" i="3"/>
  <c r="CJ503" i="3"/>
  <c r="BO503" i="3"/>
  <c r="BN503" i="3"/>
  <c r="AS503" i="3"/>
  <c r="AR503" i="3"/>
  <c r="U503" i="3"/>
  <c r="T503" i="3"/>
  <c r="P503" i="3"/>
  <c r="G503" i="3"/>
  <c r="DF502" i="3"/>
  <c r="DE502" i="3"/>
  <c r="CK502" i="3"/>
  <c r="CJ502" i="3"/>
  <c r="BO502" i="3"/>
  <c r="BN502" i="3"/>
  <c r="AS502" i="3"/>
  <c r="AR502" i="3"/>
  <c r="U502" i="3"/>
  <c r="T502" i="3"/>
  <c r="P502" i="3"/>
  <c r="G502" i="3"/>
  <c r="DF501" i="3"/>
  <c r="DE501" i="3"/>
  <c r="CK501" i="3"/>
  <c r="CJ501" i="3"/>
  <c r="BO501" i="3"/>
  <c r="BN501" i="3"/>
  <c r="AS501" i="3"/>
  <c r="AR501" i="3"/>
  <c r="U501" i="3"/>
  <c r="T501" i="3"/>
  <c r="P501" i="3"/>
  <c r="G501" i="3"/>
  <c r="DF500" i="3"/>
  <c r="DE500" i="3"/>
  <c r="CK500" i="3"/>
  <c r="CJ500" i="3"/>
  <c r="BO500" i="3"/>
  <c r="BN500" i="3"/>
  <c r="AS500" i="3"/>
  <c r="AR500" i="3"/>
  <c r="U500" i="3"/>
  <c r="T500" i="3"/>
  <c r="P500" i="3"/>
  <c r="G500" i="3"/>
  <c r="DF499" i="3"/>
  <c r="DE499" i="3"/>
  <c r="CK499" i="3"/>
  <c r="CJ499" i="3"/>
  <c r="BO499" i="3"/>
  <c r="BN499" i="3"/>
  <c r="AS499" i="3"/>
  <c r="AR499" i="3"/>
  <c r="U499" i="3"/>
  <c r="T499" i="3"/>
  <c r="P499" i="3"/>
  <c r="G499" i="3"/>
  <c r="DF498" i="3"/>
  <c r="DE498" i="3"/>
  <c r="CK498" i="3"/>
  <c r="CJ498" i="3"/>
  <c r="BO498" i="3"/>
  <c r="BN498" i="3"/>
  <c r="AS498" i="3"/>
  <c r="AR498" i="3"/>
  <c r="U498" i="3"/>
  <c r="T498" i="3"/>
  <c r="P498" i="3"/>
  <c r="G498" i="3"/>
  <c r="DF497" i="3"/>
  <c r="DE497" i="3"/>
  <c r="CK497" i="3"/>
  <c r="CJ497" i="3"/>
  <c r="BO497" i="3"/>
  <c r="BN497" i="3"/>
  <c r="AS497" i="3"/>
  <c r="AR497" i="3"/>
  <c r="U497" i="3"/>
  <c r="T497" i="3"/>
  <c r="P497" i="3"/>
  <c r="G497" i="3"/>
  <c r="DF496" i="3"/>
  <c r="DE496" i="3"/>
  <c r="CK496" i="3"/>
  <c r="CJ496" i="3"/>
  <c r="BO496" i="3"/>
  <c r="BN496" i="3"/>
  <c r="AS496" i="3"/>
  <c r="AR496" i="3"/>
  <c r="U496" i="3"/>
  <c r="T496" i="3"/>
  <c r="P496" i="3"/>
  <c r="G496" i="3"/>
  <c r="DF495" i="3"/>
  <c r="DE495" i="3"/>
  <c r="CK495" i="3"/>
  <c r="CJ495" i="3"/>
  <c r="BO495" i="3"/>
  <c r="BN495" i="3"/>
  <c r="AS495" i="3"/>
  <c r="AR495" i="3"/>
  <c r="U495" i="3"/>
  <c r="T495" i="3"/>
  <c r="P495" i="3"/>
  <c r="G495" i="3"/>
  <c r="DF494" i="3"/>
  <c r="DE494" i="3"/>
  <c r="CK494" i="3"/>
  <c r="CJ494" i="3"/>
  <c r="BO494" i="3"/>
  <c r="BN494" i="3"/>
  <c r="AS494" i="3"/>
  <c r="AR494" i="3"/>
  <c r="U494" i="3"/>
  <c r="T494" i="3"/>
  <c r="P494" i="3"/>
  <c r="G494" i="3"/>
  <c r="DF493" i="3"/>
  <c r="DE493" i="3"/>
  <c r="CK493" i="3"/>
  <c r="CJ493" i="3"/>
  <c r="BO493" i="3"/>
  <c r="BN493" i="3"/>
  <c r="AS493" i="3"/>
  <c r="AR493" i="3"/>
  <c r="U493" i="3"/>
  <c r="T493" i="3"/>
  <c r="P493" i="3"/>
  <c r="G493" i="3"/>
  <c r="DF492" i="3"/>
  <c r="DE492" i="3"/>
  <c r="CK492" i="3"/>
  <c r="CJ492" i="3"/>
  <c r="BO492" i="3"/>
  <c r="BN492" i="3"/>
  <c r="AS492" i="3"/>
  <c r="AR492" i="3"/>
  <c r="U492" i="3"/>
  <c r="T492" i="3"/>
  <c r="P492" i="3"/>
  <c r="G492" i="3"/>
  <c r="DF491" i="3"/>
  <c r="DE491" i="3"/>
  <c r="CK491" i="3"/>
  <c r="CJ491" i="3"/>
  <c r="BO491" i="3"/>
  <c r="BN491" i="3"/>
  <c r="AS491" i="3"/>
  <c r="AR491" i="3"/>
  <c r="U491" i="3"/>
  <c r="T491" i="3"/>
  <c r="P491" i="3"/>
  <c r="G491" i="3"/>
  <c r="DF490" i="3"/>
  <c r="DE490" i="3"/>
  <c r="CK490" i="3"/>
  <c r="CJ490" i="3"/>
  <c r="BO490" i="3"/>
  <c r="BN490" i="3"/>
  <c r="AS490" i="3"/>
  <c r="AR490" i="3"/>
  <c r="U490" i="3"/>
  <c r="T490" i="3"/>
  <c r="P490" i="3"/>
  <c r="G490" i="3"/>
  <c r="DF489" i="3"/>
  <c r="DE489" i="3"/>
  <c r="CK489" i="3"/>
  <c r="CJ489" i="3"/>
  <c r="BO489" i="3"/>
  <c r="BN489" i="3"/>
  <c r="AS489" i="3"/>
  <c r="AR489" i="3"/>
  <c r="U489" i="3"/>
  <c r="T489" i="3"/>
  <c r="P489" i="3"/>
  <c r="G489" i="3"/>
  <c r="DF488" i="3"/>
  <c r="DE488" i="3"/>
  <c r="CK488" i="3"/>
  <c r="CJ488" i="3"/>
  <c r="BO488" i="3"/>
  <c r="BN488" i="3"/>
  <c r="AS488" i="3"/>
  <c r="AR488" i="3"/>
  <c r="U488" i="3"/>
  <c r="T488" i="3"/>
  <c r="P488" i="3"/>
  <c r="G488" i="3"/>
  <c r="DF487" i="3"/>
  <c r="DE487" i="3"/>
  <c r="CK487" i="3"/>
  <c r="CJ487" i="3"/>
  <c r="BO487" i="3"/>
  <c r="BN487" i="3"/>
  <c r="AS487" i="3"/>
  <c r="AR487" i="3"/>
  <c r="U487" i="3"/>
  <c r="T487" i="3"/>
  <c r="P487" i="3"/>
  <c r="G487" i="3"/>
  <c r="DF486" i="3"/>
  <c r="DE486" i="3"/>
  <c r="CK486" i="3"/>
  <c r="CJ486" i="3"/>
  <c r="BO486" i="3"/>
  <c r="BN486" i="3"/>
  <c r="AS486" i="3"/>
  <c r="AR486" i="3"/>
  <c r="U486" i="3"/>
  <c r="T486" i="3"/>
  <c r="P486" i="3"/>
  <c r="G486" i="3"/>
  <c r="DF485" i="3"/>
  <c r="DE485" i="3"/>
  <c r="CK485" i="3"/>
  <c r="CJ485" i="3"/>
  <c r="BO485" i="3"/>
  <c r="BN485" i="3"/>
  <c r="AS485" i="3"/>
  <c r="AR485" i="3"/>
  <c r="U485" i="3"/>
  <c r="T485" i="3"/>
  <c r="P485" i="3"/>
  <c r="G485" i="3"/>
  <c r="DF484" i="3"/>
  <c r="DE484" i="3"/>
  <c r="CK484" i="3"/>
  <c r="CJ484" i="3"/>
  <c r="BO484" i="3"/>
  <c r="BN484" i="3"/>
  <c r="AS484" i="3"/>
  <c r="AR484" i="3"/>
  <c r="U484" i="3"/>
  <c r="T484" i="3"/>
  <c r="P484" i="3"/>
  <c r="G484" i="3"/>
  <c r="DF483" i="3"/>
  <c r="DE483" i="3"/>
  <c r="CK483" i="3"/>
  <c r="CJ483" i="3"/>
  <c r="BO483" i="3"/>
  <c r="BN483" i="3"/>
  <c r="AS483" i="3"/>
  <c r="AR483" i="3"/>
  <c r="U483" i="3"/>
  <c r="T483" i="3"/>
  <c r="P483" i="3"/>
  <c r="G483" i="3"/>
  <c r="DF482" i="3"/>
  <c r="DE482" i="3"/>
  <c r="CK482" i="3"/>
  <c r="CJ482" i="3"/>
  <c r="BO482" i="3"/>
  <c r="BN482" i="3"/>
  <c r="AS482" i="3"/>
  <c r="AR482" i="3"/>
  <c r="U482" i="3"/>
  <c r="T482" i="3"/>
  <c r="P482" i="3"/>
  <c r="G482" i="3"/>
  <c r="DF481" i="3"/>
  <c r="DE481" i="3"/>
  <c r="CK481" i="3"/>
  <c r="CJ481" i="3"/>
  <c r="BO481" i="3"/>
  <c r="BN481" i="3"/>
  <c r="AS481" i="3"/>
  <c r="AR481" i="3"/>
  <c r="U481" i="3"/>
  <c r="T481" i="3"/>
  <c r="P481" i="3"/>
  <c r="G481" i="3"/>
  <c r="DF480" i="3"/>
  <c r="DE480" i="3"/>
  <c r="CK480" i="3"/>
  <c r="CJ480" i="3"/>
  <c r="BO480" i="3"/>
  <c r="BN480" i="3"/>
  <c r="AS480" i="3"/>
  <c r="AR480" i="3"/>
  <c r="U480" i="3"/>
  <c r="T480" i="3"/>
  <c r="P480" i="3"/>
  <c r="G480" i="3"/>
  <c r="DF479" i="3"/>
  <c r="DE479" i="3"/>
  <c r="CK479" i="3"/>
  <c r="CJ479" i="3"/>
  <c r="BO479" i="3"/>
  <c r="BN479" i="3"/>
  <c r="AS479" i="3"/>
  <c r="AR479" i="3"/>
  <c r="U479" i="3"/>
  <c r="T479" i="3"/>
  <c r="P479" i="3"/>
  <c r="G479" i="3"/>
  <c r="DF478" i="3"/>
  <c r="DE478" i="3"/>
  <c r="CK478" i="3"/>
  <c r="CJ478" i="3"/>
  <c r="BO478" i="3"/>
  <c r="BN478" i="3"/>
  <c r="AS478" i="3"/>
  <c r="AR478" i="3"/>
  <c r="U478" i="3"/>
  <c r="T478" i="3"/>
  <c r="P478" i="3"/>
  <c r="G478" i="3"/>
  <c r="DF477" i="3"/>
  <c r="DE477" i="3"/>
  <c r="CK477" i="3"/>
  <c r="CJ477" i="3"/>
  <c r="BO477" i="3"/>
  <c r="BN477" i="3"/>
  <c r="AS477" i="3"/>
  <c r="AR477" i="3"/>
  <c r="U477" i="3"/>
  <c r="T477" i="3"/>
  <c r="P477" i="3"/>
  <c r="G477" i="3"/>
  <c r="DF476" i="3"/>
  <c r="DE476" i="3"/>
  <c r="CK476" i="3"/>
  <c r="CJ476" i="3"/>
  <c r="BO476" i="3"/>
  <c r="BN476" i="3"/>
  <c r="AS476" i="3"/>
  <c r="AR476" i="3"/>
  <c r="U476" i="3"/>
  <c r="T476" i="3"/>
  <c r="P476" i="3"/>
  <c r="G476" i="3"/>
  <c r="DF475" i="3"/>
  <c r="DE475" i="3"/>
  <c r="CK475" i="3"/>
  <c r="CJ475" i="3"/>
  <c r="BO475" i="3"/>
  <c r="BN475" i="3"/>
  <c r="AS475" i="3"/>
  <c r="AR475" i="3"/>
  <c r="U475" i="3"/>
  <c r="T475" i="3"/>
  <c r="P475" i="3"/>
  <c r="G475" i="3"/>
  <c r="DF474" i="3"/>
  <c r="DE474" i="3"/>
  <c r="CK474" i="3"/>
  <c r="CJ474" i="3"/>
  <c r="BO474" i="3"/>
  <c r="BN474" i="3"/>
  <c r="AS474" i="3"/>
  <c r="AR474" i="3"/>
  <c r="U474" i="3"/>
  <c r="T474" i="3"/>
  <c r="P474" i="3"/>
  <c r="G474" i="3"/>
  <c r="DF473" i="3"/>
  <c r="DE473" i="3"/>
  <c r="CK473" i="3"/>
  <c r="CJ473" i="3"/>
  <c r="BO473" i="3"/>
  <c r="BN473" i="3"/>
  <c r="AS473" i="3"/>
  <c r="AR473" i="3"/>
  <c r="U473" i="3"/>
  <c r="T473" i="3"/>
  <c r="P473" i="3"/>
  <c r="G473" i="3"/>
  <c r="DF472" i="3"/>
  <c r="DE472" i="3"/>
  <c r="CK472" i="3"/>
  <c r="CJ472" i="3"/>
  <c r="BO472" i="3"/>
  <c r="BN472" i="3"/>
  <c r="AS472" i="3"/>
  <c r="AR472" i="3"/>
  <c r="U472" i="3"/>
  <c r="T472" i="3"/>
  <c r="P472" i="3"/>
  <c r="G472" i="3"/>
  <c r="DF471" i="3"/>
  <c r="DE471" i="3"/>
  <c r="CK471" i="3"/>
  <c r="CJ471" i="3"/>
  <c r="BO471" i="3"/>
  <c r="BN471" i="3"/>
  <c r="AS471" i="3"/>
  <c r="AR471" i="3"/>
  <c r="U471" i="3"/>
  <c r="T471" i="3"/>
  <c r="P471" i="3"/>
  <c r="G471" i="3"/>
  <c r="DF470" i="3"/>
  <c r="DE470" i="3"/>
  <c r="CK470" i="3"/>
  <c r="CJ470" i="3"/>
  <c r="BO470" i="3"/>
  <c r="BN470" i="3"/>
  <c r="AS470" i="3"/>
  <c r="AR470" i="3"/>
  <c r="U470" i="3"/>
  <c r="T470" i="3"/>
  <c r="P470" i="3"/>
  <c r="G470" i="3"/>
  <c r="DF469" i="3"/>
  <c r="DE469" i="3"/>
  <c r="CK469" i="3"/>
  <c r="CJ469" i="3"/>
  <c r="BO469" i="3"/>
  <c r="BN469" i="3"/>
  <c r="AS469" i="3"/>
  <c r="AR469" i="3"/>
  <c r="U469" i="3"/>
  <c r="T469" i="3"/>
  <c r="P469" i="3"/>
  <c r="G469" i="3"/>
  <c r="DF468" i="3"/>
  <c r="DE468" i="3"/>
  <c r="CK468" i="3"/>
  <c r="CJ468" i="3"/>
  <c r="BO468" i="3"/>
  <c r="BN468" i="3"/>
  <c r="AS468" i="3"/>
  <c r="AR468" i="3"/>
  <c r="U468" i="3"/>
  <c r="T468" i="3"/>
  <c r="P468" i="3"/>
  <c r="G468" i="3"/>
  <c r="DF467" i="3"/>
  <c r="DE467" i="3"/>
  <c r="CK467" i="3"/>
  <c r="CJ467" i="3"/>
  <c r="BO467" i="3"/>
  <c r="BN467" i="3"/>
  <c r="AS467" i="3"/>
  <c r="AR467" i="3"/>
  <c r="U467" i="3"/>
  <c r="T467" i="3"/>
  <c r="P467" i="3"/>
  <c r="G467" i="3"/>
  <c r="DF466" i="3"/>
  <c r="DE466" i="3"/>
  <c r="CK466" i="3"/>
  <c r="CJ466" i="3"/>
  <c r="BO466" i="3"/>
  <c r="BN466" i="3"/>
  <c r="AS466" i="3"/>
  <c r="AR466" i="3"/>
  <c r="U466" i="3"/>
  <c r="T466" i="3"/>
  <c r="P466" i="3"/>
  <c r="G466" i="3"/>
  <c r="DF465" i="3"/>
  <c r="DE465" i="3"/>
  <c r="CK465" i="3"/>
  <c r="CJ465" i="3"/>
  <c r="BO465" i="3"/>
  <c r="BN465" i="3"/>
  <c r="AS465" i="3"/>
  <c r="AR465" i="3"/>
  <c r="U465" i="3"/>
  <c r="T465" i="3"/>
  <c r="P465" i="3"/>
  <c r="G465" i="3"/>
  <c r="DF464" i="3"/>
  <c r="DE464" i="3"/>
  <c r="CK464" i="3"/>
  <c r="CJ464" i="3"/>
  <c r="BO464" i="3"/>
  <c r="BN464" i="3"/>
  <c r="AS464" i="3"/>
  <c r="AR464" i="3"/>
  <c r="U464" i="3"/>
  <c r="T464" i="3"/>
  <c r="P464" i="3"/>
  <c r="G464" i="3"/>
  <c r="DF463" i="3"/>
  <c r="DE463" i="3"/>
  <c r="CK463" i="3"/>
  <c r="CJ463" i="3"/>
  <c r="BO463" i="3"/>
  <c r="BN463" i="3"/>
  <c r="AS463" i="3"/>
  <c r="AR463" i="3"/>
  <c r="U463" i="3"/>
  <c r="T463" i="3"/>
  <c r="P463" i="3"/>
  <c r="G463" i="3"/>
  <c r="DF462" i="3"/>
  <c r="DE462" i="3"/>
  <c r="CK462" i="3"/>
  <c r="CJ462" i="3"/>
  <c r="BO462" i="3"/>
  <c r="BN462" i="3"/>
  <c r="AS462" i="3"/>
  <c r="AR462" i="3"/>
  <c r="U462" i="3"/>
  <c r="T462" i="3"/>
  <c r="P462" i="3"/>
  <c r="G462" i="3"/>
  <c r="DF461" i="3"/>
  <c r="DE461" i="3"/>
  <c r="CK461" i="3"/>
  <c r="CJ461" i="3"/>
  <c r="BO461" i="3"/>
  <c r="BN461" i="3"/>
  <c r="AS461" i="3"/>
  <c r="AR461" i="3"/>
  <c r="U461" i="3"/>
  <c r="T461" i="3"/>
  <c r="P461" i="3"/>
  <c r="G461" i="3"/>
  <c r="DF460" i="3"/>
  <c r="DE460" i="3"/>
  <c r="CK460" i="3"/>
  <c r="CJ460" i="3"/>
  <c r="BO460" i="3"/>
  <c r="BN460" i="3"/>
  <c r="AS460" i="3"/>
  <c r="AR460" i="3"/>
  <c r="U460" i="3"/>
  <c r="T460" i="3"/>
  <c r="P460" i="3"/>
  <c r="G460" i="3"/>
  <c r="DF459" i="3"/>
  <c r="DE459" i="3"/>
  <c r="CK459" i="3"/>
  <c r="CJ459" i="3"/>
  <c r="BO459" i="3"/>
  <c r="BN459" i="3"/>
  <c r="AS459" i="3"/>
  <c r="AR459" i="3"/>
  <c r="U459" i="3"/>
  <c r="T459" i="3"/>
  <c r="P459" i="3"/>
  <c r="G459" i="3"/>
  <c r="DF458" i="3"/>
  <c r="DE458" i="3"/>
  <c r="CK458" i="3"/>
  <c r="CJ458" i="3"/>
  <c r="BO458" i="3"/>
  <c r="BN458" i="3"/>
  <c r="AS458" i="3"/>
  <c r="AR458" i="3"/>
  <c r="U458" i="3"/>
  <c r="T458" i="3"/>
  <c r="P458" i="3"/>
  <c r="G458" i="3"/>
  <c r="DF457" i="3"/>
  <c r="DE457" i="3"/>
  <c r="CK457" i="3"/>
  <c r="CJ457" i="3"/>
  <c r="BO457" i="3"/>
  <c r="BN457" i="3"/>
  <c r="AS457" i="3"/>
  <c r="AR457" i="3"/>
  <c r="U457" i="3"/>
  <c r="T457" i="3"/>
  <c r="P457" i="3"/>
  <c r="G457" i="3"/>
  <c r="DF456" i="3"/>
  <c r="DE456" i="3"/>
  <c r="CK456" i="3"/>
  <c r="CJ456" i="3"/>
  <c r="BO456" i="3"/>
  <c r="BN456" i="3"/>
  <c r="AS456" i="3"/>
  <c r="AR456" i="3"/>
  <c r="U456" i="3"/>
  <c r="T456" i="3"/>
  <c r="P456" i="3"/>
  <c r="G456" i="3"/>
  <c r="DF455" i="3"/>
  <c r="DE455" i="3"/>
  <c r="CK455" i="3"/>
  <c r="CJ455" i="3"/>
  <c r="BO455" i="3"/>
  <c r="BN455" i="3"/>
  <c r="AS455" i="3"/>
  <c r="AR455" i="3"/>
  <c r="U455" i="3"/>
  <c r="T455" i="3"/>
  <c r="P455" i="3"/>
  <c r="G455" i="3"/>
  <c r="DF454" i="3"/>
  <c r="DE454" i="3"/>
  <c r="CK454" i="3"/>
  <c r="CJ454" i="3"/>
  <c r="BO454" i="3"/>
  <c r="BN454" i="3"/>
  <c r="AS454" i="3"/>
  <c r="AR454" i="3"/>
  <c r="U454" i="3"/>
  <c r="T454" i="3"/>
  <c r="P454" i="3"/>
  <c r="G454" i="3"/>
  <c r="DF453" i="3"/>
  <c r="DE453" i="3"/>
  <c r="CK453" i="3"/>
  <c r="CJ453" i="3"/>
  <c r="BO453" i="3"/>
  <c r="BN453" i="3"/>
  <c r="AS453" i="3"/>
  <c r="AR453" i="3"/>
  <c r="U453" i="3"/>
  <c r="T453" i="3"/>
  <c r="P453" i="3"/>
  <c r="G453" i="3"/>
  <c r="DF452" i="3"/>
  <c r="DE452" i="3"/>
  <c r="CK452" i="3"/>
  <c r="CJ452" i="3"/>
  <c r="BO452" i="3"/>
  <c r="BN452" i="3"/>
  <c r="AS452" i="3"/>
  <c r="AR452" i="3"/>
  <c r="U452" i="3"/>
  <c r="T452" i="3"/>
  <c r="P452" i="3"/>
  <c r="G452" i="3"/>
  <c r="DF451" i="3"/>
  <c r="DE451" i="3"/>
  <c r="CK451" i="3"/>
  <c r="CJ451" i="3"/>
  <c r="BO451" i="3"/>
  <c r="BN451" i="3"/>
  <c r="AS451" i="3"/>
  <c r="AR451" i="3"/>
  <c r="U451" i="3"/>
  <c r="T451" i="3"/>
  <c r="P451" i="3"/>
  <c r="G451" i="3"/>
  <c r="DF450" i="3"/>
  <c r="DE450" i="3"/>
  <c r="CK450" i="3"/>
  <c r="CJ450" i="3"/>
  <c r="BO450" i="3"/>
  <c r="BN450" i="3"/>
  <c r="AS450" i="3"/>
  <c r="AR450" i="3"/>
  <c r="U450" i="3"/>
  <c r="T450" i="3"/>
  <c r="P450" i="3"/>
  <c r="G450" i="3"/>
  <c r="DF449" i="3"/>
  <c r="DE449" i="3"/>
  <c r="CK449" i="3"/>
  <c r="CJ449" i="3"/>
  <c r="BO449" i="3"/>
  <c r="BN449" i="3"/>
  <c r="AS449" i="3"/>
  <c r="AR449" i="3"/>
  <c r="U449" i="3"/>
  <c r="T449" i="3"/>
  <c r="P449" i="3"/>
  <c r="G449" i="3"/>
  <c r="DF448" i="3"/>
  <c r="DE448" i="3"/>
  <c r="CK448" i="3"/>
  <c r="CJ448" i="3"/>
  <c r="BO448" i="3"/>
  <c r="BN448" i="3"/>
  <c r="AS448" i="3"/>
  <c r="AR448" i="3"/>
  <c r="U448" i="3"/>
  <c r="T448" i="3"/>
  <c r="P448" i="3"/>
  <c r="G448" i="3"/>
  <c r="DF447" i="3"/>
  <c r="DE447" i="3"/>
  <c r="CK447" i="3"/>
  <c r="CJ447" i="3"/>
  <c r="BO447" i="3"/>
  <c r="BN447" i="3"/>
  <c r="AS447" i="3"/>
  <c r="AR447" i="3"/>
  <c r="U447" i="3"/>
  <c r="T447" i="3"/>
  <c r="P447" i="3"/>
  <c r="G447" i="3"/>
  <c r="DF446" i="3"/>
  <c r="DE446" i="3"/>
  <c r="CK446" i="3"/>
  <c r="CJ446" i="3"/>
  <c r="BO446" i="3"/>
  <c r="BN446" i="3"/>
  <c r="AS446" i="3"/>
  <c r="AR446" i="3"/>
  <c r="U446" i="3"/>
  <c r="T446" i="3"/>
  <c r="P446" i="3"/>
  <c r="G446" i="3"/>
  <c r="DF445" i="3"/>
  <c r="DE445" i="3"/>
  <c r="CK445" i="3"/>
  <c r="CJ445" i="3"/>
  <c r="BO445" i="3"/>
  <c r="BN445" i="3"/>
  <c r="AS445" i="3"/>
  <c r="AR445" i="3"/>
  <c r="U445" i="3"/>
  <c r="T445" i="3"/>
  <c r="P445" i="3"/>
  <c r="G445" i="3"/>
  <c r="DF444" i="3"/>
  <c r="DE444" i="3"/>
  <c r="CK444" i="3"/>
  <c r="CJ444" i="3"/>
  <c r="BO444" i="3"/>
  <c r="BN444" i="3"/>
  <c r="AS444" i="3"/>
  <c r="AR444" i="3"/>
  <c r="U444" i="3"/>
  <c r="T444" i="3"/>
  <c r="P444" i="3"/>
  <c r="G444" i="3"/>
  <c r="DF443" i="3"/>
  <c r="DE443" i="3"/>
  <c r="CK443" i="3"/>
  <c r="CJ443" i="3"/>
  <c r="BO443" i="3"/>
  <c r="BN443" i="3"/>
  <c r="AS443" i="3"/>
  <c r="AR443" i="3"/>
  <c r="U443" i="3"/>
  <c r="T443" i="3"/>
  <c r="P443" i="3"/>
  <c r="G443" i="3"/>
  <c r="DF442" i="3"/>
  <c r="DE442" i="3"/>
  <c r="CK442" i="3"/>
  <c r="CJ442" i="3"/>
  <c r="BO442" i="3"/>
  <c r="BN442" i="3"/>
  <c r="AS442" i="3"/>
  <c r="AR442" i="3"/>
  <c r="U442" i="3"/>
  <c r="T442" i="3"/>
  <c r="P442" i="3"/>
  <c r="G442" i="3"/>
  <c r="DF441" i="3"/>
  <c r="DE441" i="3"/>
  <c r="CK441" i="3"/>
  <c r="CJ441" i="3"/>
  <c r="BO441" i="3"/>
  <c r="BN441" i="3"/>
  <c r="AS441" i="3"/>
  <c r="AR441" i="3"/>
  <c r="U441" i="3"/>
  <c r="T441" i="3"/>
  <c r="P441" i="3"/>
  <c r="G441" i="3"/>
  <c r="DF440" i="3"/>
  <c r="DE440" i="3"/>
  <c r="CK440" i="3"/>
  <c r="CJ440" i="3"/>
  <c r="BO440" i="3"/>
  <c r="BN440" i="3"/>
  <c r="AS440" i="3"/>
  <c r="AR440" i="3"/>
  <c r="U440" i="3"/>
  <c r="T440" i="3"/>
  <c r="P440" i="3"/>
  <c r="G440" i="3"/>
  <c r="DF439" i="3"/>
  <c r="DE439" i="3"/>
  <c r="CK439" i="3"/>
  <c r="CJ439" i="3"/>
  <c r="BO439" i="3"/>
  <c r="BN439" i="3"/>
  <c r="AS439" i="3"/>
  <c r="AR439" i="3"/>
  <c r="U439" i="3"/>
  <c r="T439" i="3"/>
  <c r="P439" i="3"/>
  <c r="G439" i="3"/>
  <c r="DF438" i="3"/>
  <c r="DE438" i="3"/>
  <c r="CK438" i="3"/>
  <c r="CJ438" i="3"/>
  <c r="BO438" i="3"/>
  <c r="BN438" i="3"/>
  <c r="AS438" i="3"/>
  <c r="AR438" i="3"/>
  <c r="U438" i="3"/>
  <c r="T438" i="3"/>
  <c r="P438" i="3"/>
  <c r="G438" i="3"/>
  <c r="DF437" i="3"/>
  <c r="DE437" i="3"/>
  <c r="CK437" i="3"/>
  <c r="CJ437" i="3"/>
  <c r="BO437" i="3"/>
  <c r="BN437" i="3"/>
  <c r="AS437" i="3"/>
  <c r="AR437" i="3"/>
  <c r="U437" i="3"/>
  <c r="T437" i="3"/>
  <c r="P437" i="3"/>
  <c r="G437" i="3"/>
  <c r="DF436" i="3"/>
  <c r="DE436" i="3"/>
  <c r="CK436" i="3"/>
  <c r="CJ436" i="3"/>
  <c r="BO436" i="3"/>
  <c r="BN436" i="3"/>
  <c r="AS436" i="3"/>
  <c r="AR436" i="3"/>
  <c r="U436" i="3"/>
  <c r="T436" i="3"/>
  <c r="P436" i="3"/>
  <c r="G436" i="3"/>
  <c r="DF435" i="3"/>
  <c r="DE435" i="3"/>
  <c r="CK435" i="3"/>
  <c r="CJ435" i="3"/>
  <c r="BO435" i="3"/>
  <c r="BN435" i="3"/>
  <c r="AS435" i="3"/>
  <c r="AR435" i="3"/>
  <c r="U435" i="3"/>
  <c r="T435" i="3"/>
  <c r="P435" i="3"/>
  <c r="G435" i="3"/>
  <c r="DF434" i="3"/>
  <c r="DE434" i="3"/>
  <c r="CK434" i="3"/>
  <c r="CJ434" i="3"/>
  <c r="BO434" i="3"/>
  <c r="BN434" i="3"/>
  <c r="AS434" i="3"/>
  <c r="AR434" i="3"/>
  <c r="U434" i="3"/>
  <c r="T434" i="3"/>
  <c r="P434" i="3"/>
  <c r="G434" i="3"/>
  <c r="DF433" i="3"/>
  <c r="DE433" i="3"/>
  <c r="CK433" i="3"/>
  <c r="CJ433" i="3"/>
  <c r="BO433" i="3"/>
  <c r="BN433" i="3"/>
  <c r="AS433" i="3"/>
  <c r="AR433" i="3"/>
  <c r="U433" i="3"/>
  <c r="T433" i="3"/>
  <c r="P433" i="3"/>
  <c r="G433" i="3"/>
  <c r="DF432" i="3"/>
  <c r="DE432" i="3"/>
  <c r="CK432" i="3"/>
  <c r="CJ432" i="3"/>
  <c r="BO432" i="3"/>
  <c r="BN432" i="3"/>
  <c r="AS432" i="3"/>
  <c r="AR432" i="3"/>
  <c r="U432" i="3"/>
  <c r="T432" i="3"/>
  <c r="P432" i="3"/>
  <c r="G432" i="3"/>
  <c r="DF431" i="3"/>
  <c r="DE431" i="3"/>
  <c r="CK431" i="3"/>
  <c r="CJ431" i="3"/>
  <c r="BO431" i="3"/>
  <c r="BN431" i="3"/>
  <c r="AS431" i="3"/>
  <c r="AR431" i="3"/>
  <c r="U431" i="3"/>
  <c r="T431" i="3"/>
  <c r="P431" i="3"/>
  <c r="G431" i="3"/>
  <c r="DF430" i="3"/>
  <c r="DE430" i="3"/>
  <c r="CK430" i="3"/>
  <c r="CJ430" i="3"/>
  <c r="BO430" i="3"/>
  <c r="BN430" i="3"/>
  <c r="AS430" i="3"/>
  <c r="AR430" i="3"/>
  <c r="U430" i="3"/>
  <c r="T430" i="3"/>
  <c r="P430" i="3"/>
  <c r="G430" i="3"/>
  <c r="DF429" i="3"/>
  <c r="DE429" i="3"/>
  <c r="CK429" i="3"/>
  <c r="CJ429" i="3"/>
  <c r="BO429" i="3"/>
  <c r="BN429" i="3"/>
  <c r="AS429" i="3"/>
  <c r="AR429" i="3"/>
  <c r="U429" i="3"/>
  <c r="T429" i="3"/>
  <c r="P429" i="3"/>
  <c r="G429" i="3"/>
  <c r="DF428" i="3"/>
  <c r="DE428" i="3"/>
  <c r="CK428" i="3"/>
  <c r="CJ428" i="3"/>
  <c r="BO428" i="3"/>
  <c r="BN428" i="3"/>
  <c r="AS428" i="3"/>
  <c r="AR428" i="3"/>
  <c r="U428" i="3"/>
  <c r="T428" i="3"/>
  <c r="P428" i="3"/>
  <c r="G428" i="3"/>
  <c r="DF427" i="3"/>
  <c r="DE427" i="3"/>
  <c r="CK427" i="3"/>
  <c r="CJ427" i="3"/>
  <c r="BO427" i="3"/>
  <c r="BN427" i="3"/>
  <c r="AS427" i="3"/>
  <c r="AR427" i="3"/>
  <c r="U427" i="3"/>
  <c r="T427" i="3"/>
  <c r="P427" i="3"/>
  <c r="G427" i="3"/>
  <c r="DF426" i="3"/>
  <c r="DE426" i="3"/>
  <c r="CK426" i="3"/>
  <c r="CJ426" i="3"/>
  <c r="BO426" i="3"/>
  <c r="BN426" i="3"/>
  <c r="AS426" i="3"/>
  <c r="AR426" i="3"/>
  <c r="U426" i="3"/>
  <c r="T426" i="3"/>
  <c r="P426" i="3"/>
  <c r="G426" i="3"/>
  <c r="DF425" i="3"/>
  <c r="DE425" i="3"/>
  <c r="CK425" i="3"/>
  <c r="CJ425" i="3"/>
  <c r="BO425" i="3"/>
  <c r="BN425" i="3"/>
  <c r="AS425" i="3"/>
  <c r="AR425" i="3"/>
  <c r="U425" i="3"/>
  <c r="T425" i="3"/>
  <c r="P425" i="3"/>
  <c r="G425" i="3"/>
  <c r="DF424" i="3"/>
  <c r="DE424" i="3"/>
  <c r="CK424" i="3"/>
  <c r="CJ424" i="3"/>
  <c r="BO424" i="3"/>
  <c r="BN424" i="3"/>
  <c r="AS424" i="3"/>
  <c r="AR424" i="3"/>
  <c r="U424" i="3"/>
  <c r="T424" i="3"/>
  <c r="P424" i="3"/>
  <c r="G424" i="3"/>
  <c r="DF423" i="3"/>
  <c r="DE423" i="3"/>
  <c r="CK423" i="3"/>
  <c r="CJ423" i="3"/>
  <c r="BO423" i="3"/>
  <c r="BN423" i="3"/>
  <c r="AS423" i="3"/>
  <c r="AR423" i="3"/>
  <c r="U423" i="3"/>
  <c r="T423" i="3"/>
  <c r="P423" i="3"/>
  <c r="G423" i="3"/>
  <c r="DF422" i="3"/>
  <c r="DE422" i="3"/>
  <c r="CK422" i="3"/>
  <c r="CJ422" i="3"/>
  <c r="BO422" i="3"/>
  <c r="BN422" i="3"/>
  <c r="AS422" i="3"/>
  <c r="AR422" i="3"/>
  <c r="U422" i="3"/>
  <c r="T422" i="3"/>
  <c r="P422" i="3"/>
  <c r="G422" i="3"/>
  <c r="DF421" i="3"/>
  <c r="DE421" i="3"/>
  <c r="CK421" i="3"/>
  <c r="CJ421" i="3"/>
  <c r="BO421" i="3"/>
  <c r="BN421" i="3"/>
  <c r="AS421" i="3"/>
  <c r="AR421" i="3"/>
  <c r="U421" i="3"/>
  <c r="T421" i="3"/>
  <c r="P421" i="3"/>
  <c r="G421" i="3"/>
  <c r="DF420" i="3"/>
  <c r="DE420" i="3"/>
  <c r="CK420" i="3"/>
  <c r="CJ420" i="3"/>
  <c r="BO420" i="3"/>
  <c r="BN420" i="3"/>
  <c r="AS420" i="3"/>
  <c r="AR420" i="3"/>
  <c r="U420" i="3"/>
  <c r="T420" i="3"/>
  <c r="P420" i="3"/>
  <c r="G420" i="3"/>
  <c r="DF419" i="3"/>
  <c r="DE419" i="3"/>
  <c r="CK419" i="3"/>
  <c r="CJ419" i="3"/>
  <c r="BO419" i="3"/>
  <c r="BN419" i="3"/>
  <c r="AS419" i="3"/>
  <c r="AR419" i="3"/>
  <c r="U419" i="3"/>
  <c r="T419" i="3"/>
  <c r="P419" i="3"/>
  <c r="G419" i="3"/>
  <c r="DF418" i="3"/>
  <c r="DE418" i="3"/>
  <c r="CK418" i="3"/>
  <c r="CJ418" i="3"/>
  <c r="BO418" i="3"/>
  <c r="BN418" i="3"/>
  <c r="AS418" i="3"/>
  <c r="AR418" i="3"/>
  <c r="U418" i="3"/>
  <c r="T418" i="3"/>
  <c r="P418" i="3"/>
  <c r="G418" i="3"/>
  <c r="DF417" i="3"/>
  <c r="DE417" i="3"/>
  <c r="CK417" i="3"/>
  <c r="CJ417" i="3"/>
  <c r="BO417" i="3"/>
  <c r="BN417" i="3"/>
  <c r="AS417" i="3"/>
  <c r="AR417" i="3"/>
  <c r="U417" i="3"/>
  <c r="T417" i="3"/>
  <c r="P417" i="3"/>
  <c r="G417" i="3"/>
  <c r="DF416" i="3"/>
  <c r="DE416" i="3"/>
  <c r="CK416" i="3"/>
  <c r="CJ416" i="3"/>
  <c r="BO416" i="3"/>
  <c r="BN416" i="3"/>
  <c r="AS416" i="3"/>
  <c r="AR416" i="3"/>
  <c r="U416" i="3"/>
  <c r="T416" i="3"/>
  <c r="P416" i="3"/>
  <c r="G416" i="3"/>
  <c r="DF415" i="3"/>
  <c r="DE415" i="3"/>
  <c r="CK415" i="3"/>
  <c r="CJ415" i="3"/>
  <c r="BO415" i="3"/>
  <c r="BN415" i="3"/>
  <c r="AS415" i="3"/>
  <c r="AR415" i="3"/>
  <c r="U415" i="3"/>
  <c r="T415" i="3"/>
  <c r="P415" i="3"/>
  <c r="G415" i="3"/>
  <c r="DF414" i="3"/>
  <c r="DE414" i="3"/>
  <c r="CK414" i="3"/>
  <c r="CJ414" i="3"/>
  <c r="BO414" i="3"/>
  <c r="BN414" i="3"/>
  <c r="AS414" i="3"/>
  <c r="AR414" i="3"/>
  <c r="U414" i="3"/>
  <c r="T414" i="3"/>
  <c r="P414" i="3"/>
  <c r="G414" i="3"/>
  <c r="DF413" i="3"/>
  <c r="DE413" i="3"/>
  <c r="CK413" i="3"/>
  <c r="CJ413" i="3"/>
  <c r="BO413" i="3"/>
  <c r="BN413" i="3"/>
  <c r="AS413" i="3"/>
  <c r="AR413" i="3"/>
  <c r="U413" i="3"/>
  <c r="T413" i="3"/>
  <c r="P413" i="3"/>
  <c r="G413" i="3"/>
  <c r="DF412" i="3"/>
  <c r="DE412" i="3"/>
  <c r="CK412" i="3"/>
  <c r="CJ412" i="3"/>
  <c r="BO412" i="3"/>
  <c r="BN412" i="3"/>
  <c r="AS412" i="3"/>
  <c r="AR412" i="3"/>
  <c r="U412" i="3"/>
  <c r="T412" i="3"/>
  <c r="P412" i="3"/>
  <c r="G412" i="3"/>
  <c r="DF411" i="3"/>
  <c r="DE411" i="3"/>
  <c r="CK411" i="3"/>
  <c r="CJ411" i="3"/>
  <c r="BO411" i="3"/>
  <c r="BN411" i="3"/>
  <c r="AS411" i="3"/>
  <c r="AR411" i="3"/>
  <c r="U411" i="3"/>
  <c r="T411" i="3"/>
  <c r="P411" i="3"/>
  <c r="G411" i="3"/>
  <c r="DF410" i="3"/>
  <c r="DE410" i="3"/>
  <c r="CK410" i="3"/>
  <c r="CJ410" i="3"/>
  <c r="BO410" i="3"/>
  <c r="BN410" i="3"/>
  <c r="AS410" i="3"/>
  <c r="AR410" i="3"/>
  <c r="U410" i="3"/>
  <c r="T410" i="3"/>
  <c r="P410" i="3"/>
  <c r="G410" i="3"/>
  <c r="DF409" i="3"/>
  <c r="DE409" i="3"/>
  <c r="CK409" i="3"/>
  <c r="CJ409" i="3"/>
  <c r="BO409" i="3"/>
  <c r="BN409" i="3"/>
  <c r="AS409" i="3"/>
  <c r="AR409" i="3"/>
  <c r="U409" i="3"/>
  <c r="T409" i="3"/>
  <c r="P409" i="3"/>
  <c r="G409" i="3"/>
  <c r="DF408" i="3"/>
  <c r="DE408" i="3"/>
  <c r="CK408" i="3"/>
  <c r="CJ408" i="3"/>
  <c r="BO408" i="3"/>
  <c r="BN408" i="3"/>
  <c r="AS408" i="3"/>
  <c r="AR408" i="3"/>
  <c r="U408" i="3"/>
  <c r="T408" i="3"/>
  <c r="P408" i="3"/>
  <c r="G408" i="3"/>
  <c r="DF407" i="3"/>
  <c r="DE407" i="3"/>
  <c r="CK407" i="3"/>
  <c r="CJ407" i="3"/>
  <c r="BO407" i="3"/>
  <c r="BN407" i="3"/>
  <c r="AS407" i="3"/>
  <c r="AR407" i="3"/>
  <c r="U407" i="3"/>
  <c r="T407" i="3"/>
  <c r="P407" i="3"/>
  <c r="G407" i="3"/>
  <c r="DF406" i="3"/>
  <c r="DE406" i="3"/>
  <c r="CK406" i="3"/>
  <c r="CJ406" i="3"/>
  <c r="BO406" i="3"/>
  <c r="BN406" i="3"/>
  <c r="AS406" i="3"/>
  <c r="AR406" i="3"/>
  <c r="U406" i="3"/>
  <c r="T406" i="3"/>
  <c r="P406" i="3"/>
  <c r="G406" i="3"/>
  <c r="DF405" i="3"/>
  <c r="DE405" i="3"/>
  <c r="CK405" i="3"/>
  <c r="CJ405" i="3"/>
  <c r="BO405" i="3"/>
  <c r="BN405" i="3"/>
  <c r="AS405" i="3"/>
  <c r="AR405" i="3"/>
  <c r="U405" i="3"/>
  <c r="T405" i="3"/>
  <c r="P405" i="3"/>
  <c r="G405" i="3"/>
  <c r="DF404" i="3"/>
  <c r="DE404" i="3"/>
  <c r="CK404" i="3"/>
  <c r="CJ404" i="3"/>
  <c r="BO404" i="3"/>
  <c r="BN404" i="3"/>
  <c r="AS404" i="3"/>
  <c r="AR404" i="3"/>
  <c r="U404" i="3"/>
  <c r="T404" i="3"/>
  <c r="P404" i="3"/>
  <c r="G404" i="3"/>
  <c r="DF403" i="3"/>
  <c r="DE403" i="3"/>
  <c r="CK403" i="3"/>
  <c r="CJ403" i="3"/>
  <c r="BO403" i="3"/>
  <c r="BN403" i="3"/>
  <c r="AS403" i="3"/>
  <c r="AR403" i="3"/>
  <c r="U403" i="3"/>
  <c r="T403" i="3"/>
  <c r="P403" i="3"/>
  <c r="G403" i="3"/>
  <c r="DF402" i="3"/>
  <c r="DE402" i="3"/>
  <c r="CK402" i="3"/>
  <c r="CJ402" i="3"/>
  <c r="BO402" i="3"/>
  <c r="BN402" i="3"/>
  <c r="AS402" i="3"/>
  <c r="AR402" i="3"/>
  <c r="U402" i="3"/>
  <c r="T402" i="3"/>
  <c r="P402" i="3"/>
  <c r="G402" i="3"/>
  <c r="DF401" i="3"/>
  <c r="DE401" i="3"/>
  <c r="CK401" i="3"/>
  <c r="CJ401" i="3"/>
  <c r="BO401" i="3"/>
  <c r="BN401" i="3"/>
  <c r="AS401" i="3"/>
  <c r="AR401" i="3"/>
  <c r="U401" i="3"/>
  <c r="T401" i="3"/>
  <c r="P401" i="3"/>
  <c r="G401" i="3"/>
  <c r="DF400" i="3"/>
  <c r="DE400" i="3"/>
  <c r="CK400" i="3"/>
  <c r="CJ400" i="3"/>
  <c r="BO400" i="3"/>
  <c r="BN400" i="3"/>
  <c r="AS400" i="3"/>
  <c r="AR400" i="3"/>
  <c r="U400" i="3"/>
  <c r="T400" i="3"/>
  <c r="P400" i="3"/>
  <c r="G400" i="3"/>
  <c r="DF399" i="3"/>
  <c r="DE399" i="3"/>
  <c r="CK399" i="3"/>
  <c r="CJ399" i="3"/>
  <c r="BO399" i="3"/>
  <c r="BN399" i="3"/>
  <c r="AS399" i="3"/>
  <c r="AR399" i="3"/>
  <c r="U399" i="3"/>
  <c r="T399" i="3"/>
  <c r="P399" i="3"/>
  <c r="G399" i="3"/>
  <c r="DF398" i="3"/>
  <c r="DE398" i="3"/>
  <c r="CK398" i="3"/>
  <c r="CJ398" i="3"/>
  <c r="BO398" i="3"/>
  <c r="BN398" i="3"/>
  <c r="AS398" i="3"/>
  <c r="AR398" i="3"/>
  <c r="U398" i="3"/>
  <c r="T398" i="3"/>
  <c r="P398" i="3"/>
  <c r="G398" i="3"/>
  <c r="DF397" i="3"/>
  <c r="DE397" i="3"/>
  <c r="CK397" i="3"/>
  <c r="CJ397" i="3"/>
  <c r="BO397" i="3"/>
  <c r="BN397" i="3"/>
  <c r="AS397" i="3"/>
  <c r="AR397" i="3"/>
  <c r="U397" i="3"/>
  <c r="T397" i="3"/>
  <c r="P397" i="3"/>
  <c r="G397" i="3"/>
  <c r="DF396" i="3"/>
  <c r="DE396" i="3"/>
  <c r="CK396" i="3"/>
  <c r="CJ396" i="3"/>
  <c r="BO396" i="3"/>
  <c r="BN396" i="3"/>
  <c r="AS396" i="3"/>
  <c r="AR396" i="3"/>
  <c r="U396" i="3"/>
  <c r="T396" i="3"/>
  <c r="P396" i="3"/>
  <c r="G396" i="3"/>
  <c r="DF395" i="3"/>
  <c r="DE395" i="3"/>
  <c r="CK395" i="3"/>
  <c r="CJ395" i="3"/>
  <c r="BO395" i="3"/>
  <c r="BN395" i="3"/>
  <c r="AS395" i="3"/>
  <c r="AR395" i="3"/>
  <c r="U395" i="3"/>
  <c r="T395" i="3"/>
  <c r="P395" i="3"/>
  <c r="G395" i="3"/>
  <c r="DF394" i="3"/>
  <c r="DE394" i="3"/>
  <c r="CK394" i="3"/>
  <c r="CJ394" i="3"/>
  <c r="BO394" i="3"/>
  <c r="BN394" i="3"/>
  <c r="AS394" i="3"/>
  <c r="AR394" i="3"/>
  <c r="U394" i="3"/>
  <c r="T394" i="3"/>
  <c r="P394" i="3"/>
  <c r="G394" i="3"/>
  <c r="DF393" i="3"/>
  <c r="DE393" i="3"/>
  <c r="CK393" i="3"/>
  <c r="CJ393" i="3"/>
  <c r="BO393" i="3"/>
  <c r="BN393" i="3"/>
  <c r="AS393" i="3"/>
  <c r="AR393" i="3"/>
  <c r="U393" i="3"/>
  <c r="T393" i="3"/>
  <c r="P393" i="3"/>
  <c r="G393" i="3"/>
  <c r="DF392" i="3"/>
  <c r="DE392" i="3"/>
  <c r="CK392" i="3"/>
  <c r="CJ392" i="3"/>
  <c r="BO392" i="3"/>
  <c r="BN392" i="3"/>
  <c r="AS392" i="3"/>
  <c r="AR392" i="3"/>
  <c r="U392" i="3"/>
  <c r="T392" i="3"/>
  <c r="P392" i="3"/>
  <c r="G392" i="3"/>
  <c r="DF391" i="3"/>
  <c r="DE391" i="3"/>
  <c r="CK391" i="3"/>
  <c r="CJ391" i="3"/>
  <c r="BO391" i="3"/>
  <c r="BN391" i="3"/>
  <c r="AS391" i="3"/>
  <c r="AR391" i="3"/>
  <c r="U391" i="3"/>
  <c r="T391" i="3"/>
  <c r="P391" i="3"/>
  <c r="G391" i="3"/>
  <c r="DF390" i="3"/>
  <c r="DE390" i="3"/>
  <c r="CK390" i="3"/>
  <c r="CJ390" i="3"/>
  <c r="BO390" i="3"/>
  <c r="BN390" i="3"/>
  <c r="AS390" i="3"/>
  <c r="AR390" i="3"/>
  <c r="U390" i="3"/>
  <c r="T390" i="3"/>
  <c r="P390" i="3"/>
  <c r="G390" i="3"/>
  <c r="DF389" i="3"/>
  <c r="DE389" i="3"/>
  <c r="CK389" i="3"/>
  <c r="CJ389" i="3"/>
  <c r="BO389" i="3"/>
  <c r="BN389" i="3"/>
  <c r="AS389" i="3"/>
  <c r="AR389" i="3"/>
  <c r="U389" i="3"/>
  <c r="T389" i="3"/>
  <c r="P389" i="3"/>
  <c r="G389" i="3"/>
  <c r="DF388" i="3"/>
  <c r="DE388" i="3"/>
  <c r="CK388" i="3"/>
  <c r="CJ388" i="3"/>
  <c r="BO388" i="3"/>
  <c r="BN388" i="3"/>
  <c r="AS388" i="3"/>
  <c r="AR388" i="3"/>
  <c r="U388" i="3"/>
  <c r="T388" i="3"/>
  <c r="P388" i="3"/>
  <c r="G388" i="3"/>
  <c r="DF387" i="3"/>
  <c r="DE387" i="3"/>
  <c r="CK387" i="3"/>
  <c r="CJ387" i="3"/>
  <c r="BO387" i="3"/>
  <c r="BN387" i="3"/>
  <c r="AS387" i="3"/>
  <c r="AR387" i="3"/>
  <c r="U387" i="3"/>
  <c r="T387" i="3"/>
  <c r="P387" i="3"/>
  <c r="G387" i="3"/>
  <c r="DF386" i="3"/>
  <c r="DE386" i="3"/>
  <c r="CK386" i="3"/>
  <c r="CJ386" i="3"/>
  <c r="BO386" i="3"/>
  <c r="BN386" i="3"/>
  <c r="AS386" i="3"/>
  <c r="AR386" i="3"/>
  <c r="U386" i="3"/>
  <c r="T386" i="3"/>
  <c r="P386" i="3"/>
  <c r="G386" i="3"/>
  <c r="DF385" i="3"/>
  <c r="DE385" i="3"/>
  <c r="CK385" i="3"/>
  <c r="CJ385" i="3"/>
  <c r="BO385" i="3"/>
  <c r="BN385" i="3"/>
  <c r="AS385" i="3"/>
  <c r="AR385" i="3"/>
  <c r="U385" i="3"/>
  <c r="T385" i="3"/>
  <c r="P385" i="3"/>
  <c r="G385" i="3"/>
  <c r="DF384" i="3"/>
  <c r="DE384" i="3"/>
  <c r="CK384" i="3"/>
  <c r="CJ384" i="3"/>
  <c r="BO384" i="3"/>
  <c r="BN384" i="3"/>
  <c r="AS384" i="3"/>
  <c r="AR384" i="3"/>
  <c r="U384" i="3"/>
  <c r="T384" i="3"/>
  <c r="P384" i="3"/>
  <c r="G384" i="3"/>
  <c r="DF383" i="3"/>
  <c r="DE383" i="3"/>
  <c r="CK383" i="3"/>
  <c r="CJ383" i="3"/>
  <c r="BO383" i="3"/>
  <c r="BN383" i="3"/>
  <c r="AS383" i="3"/>
  <c r="AR383" i="3"/>
  <c r="U383" i="3"/>
  <c r="T383" i="3"/>
  <c r="P383" i="3"/>
  <c r="G383" i="3"/>
  <c r="DF382" i="3"/>
  <c r="DE382" i="3"/>
  <c r="CK382" i="3"/>
  <c r="CJ382" i="3"/>
  <c r="BO382" i="3"/>
  <c r="BN382" i="3"/>
  <c r="AS382" i="3"/>
  <c r="AR382" i="3"/>
  <c r="U382" i="3"/>
  <c r="T382" i="3"/>
  <c r="P382" i="3"/>
  <c r="G382" i="3"/>
  <c r="DF381" i="3"/>
  <c r="DE381" i="3"/>
  <c r="CK381" i="3"/>
  <c r="CJ381" i="3"/>
  <c r="BO381" i="3"/>
  <c r="BN381" i="3"/>
  <c r="AS381" i="3"/>
  <c r="AR381" i="3"/>
  <c r="U381" i="3"/>
  <c r="T381" i="3"/>
  <c r="P381" i="3"/>
  <c r="G381" i="3"/>
  <c r="DF380" i="3"/>
  <c r="DE380" i="3"/>
  <c r="CK380" i="3"/>
  <c r="CJ380" i="3"/>
  <c r="BO380" i="3"/>
  <c r="BN380" i="3"/>
  <c r="AS380" i="3"/>
  <c r="AR380" i="3"/>
  <c r="U380" i="3"/>
  <c r="T380" i="3"/>
  <c r="P380" i="3"/>
  <c r="G380" i="3"/>
  <c r="DF379" i="3"/>
  <c r="DE379" i="3"/>
  <c r="CK379" i="3"/>
  <c r="CJ379" i="3"/>
  <c r="BO379" i="3"/>
  <c r="BN379" i="3"/>
  <c r="AS379" i="3"/>
  <c r="AR379" i="3"/>
  <c r="U379" i="3"/>
  <c r="T379" i="3"/>
  <c r="P379" i="3"/>
  <c r="G379" i="3"/>
  <c r="DF378" i="3"/>
  <c r="DE378" i="3"/>
  <c r="CK378" i="3"/>
  <c r="CJ378" i="3"/>
  <c r="BO378" i="3"/>
  <c r="BN378" i="3"/>
  <c r="AS378" i="3"/>
  <c r="AR378" i="3"/>
  <c r="U378" i="3"/>
  <c r="T378" i="3"/>
  <c r="P378" i="3"/>
  <c r="G378" i="3"/>
  <c r="DF377" i="3"/>
  <c r="DE377" i="3"/>
  <c r="CK377" i="3"/>
  <c r="CJ377" i="3"/>
  <c r="BO377" i="3"/>
  <c r="BN377" i="3"/>
  <c r="AS377" i="3"/>
  <c r="AR377" i="3"/>
  <c r="U377" i="3"/>
  <c r="T377" i="3"/>
  <c r="P377" i="3"/>
  <c r="G377" i="3"/>
  <c r="DF376" i="3"/>
  <c r="DE376" i="3"/>
  <c r="CK376" i="3"/>
  <c r="CJ376" i="3"/>
  <c r="BO376" i="3"/>
  <c r="BN376" i="3"/>
  <c r="AS376" i="3"/>
  <c r="AR376" i="3"/>
  <c r="U376" i="3"/>
  <c r="T376" i="3"/>
  <c r="P376" i="3"/>
  <c r="G376" i="3"/>
  <c r="DF375" i="3"/>
  <c r="DE375" i="3"/>
  <c r="CK375" i="3"/>
  <c r="CJ375" i="3"/>
  <c r="BO375" i="3"/>
  <c r="BN375" i="3"/>
  <c r="AS375" i="3"/>
  <c r="AR375" i="3"/>
  <c r="U375" i="3"/>
  <c r="T375" i="3"/>
  <c r="P375" i="3"/>
  <c r="G375" i="3"/>
  <c r="DF374" i="3"/>
  <c r="DE374" i="3"/>
  <c r="CK374" i="3"/>
  <c r="CJ374" i="3"/>
  <c r="BO374" i="3"/>
  <c r="BN374" i="3"/>
  <c r="AS374" i="3"/>
  <c r="AR374" i="3"/>
  <c r="U374" i="3"/>
  <c r="T374" i="3"/>
  <c r="P374" i="3"/>
  <c r="G374" i="3"/>
  <c r="DF373" i="3"/>
  <c r="DE373" i="3"/>
  <c r="CK373" i="3"/>
  <c r="CJ373" i="3"/>
  <c r="BO373" i="3"/>
  <c r="BN373" i="3"/>
  <c r="AS373" i="3"/>
  <c r="AR373" i="3"/>
  <c r="U373" i="3"/>
  <c r="T373" i="3"/>
  <c r="P373" i="3"/>
  <c r="G373" i="3"/>
  <c r="DF372" i="3"/>
  <c r="DE372" i="3"/>
  <c r="CK372" i="3"/>
  <c r="CJ372" i="3"/>
  <c r="BO372" i="3"/>
  <c r="BN372" i="3"/>
  <c r="AS372" i="3"/>
  <c r="AR372" i="3"/>
  <c r="U372" i="3"/>
  <c r="T372" i="3"/>
  <c r="P372" i="3"/>
  <c r="G372" i="3"/>
  <c r="DF371" i="3"/>
  <c r="DE371" i="3"/>
  <c r="CK371" i="3"/>
  <c r="CJ371" i="3"/>
  <c r="BO371" i="3"/>
  <c r="BN371" i="3"/>
  <c r="AS371" i="3"/>
  <c r="AR371" i="3"/>
  <c r="U371" i="3"/>
  <c r="T371" i="3"/>
  <c r="P371" i="3"/>
  <c r="G371" i="3"/>
  <c r="DF370" i="3"/>
  <c r="DE370" i="3"/>
  <c r="CK370" i="3"/>
  <c r="CJ370" i="3"/>
  <c r="BO370" i="3"/>
  <c r="BN370" i="3"/>
  <c r="AS370" i="3"/>
  <c r="AR370" i="3"/>
  <c r="U370" i="3"/>
  <c r="T370" i="3"/>
  <c r="P370" i="3"/>
  <c r="G370" i="3"/>
  <c r="DF369" i="3"/>
  <c r="DE369" i="3"/>
  <c r="CK369" i="3"/>
  <c r="CJ369" i="3"/>
  <c r="BO369" i="3"/>
  <c r="BN369" i="3"/>
  <c r="AS369" i="3"/>
  <c r="AR369" i="3"/>
  <c r="U369" i="3"/>
  <c r="T369" i="3"/>
  <c r="P369" i="3"/>
  <c r="G369" i="3"/>
  <c r="DF368" i="3"/>
  <c r="DE368" i="3"/>
  <c r="CK368" i="3"/>
  <c r="CJ368" i="3"/>
  <c r="BO368" i="3"/>
  <c r="BN368" i="3"/>
  <c r="AS368" i="3"/>
  <c r="AR368" i="3"/>
  <c r="U368" i="3"/>
  <c r="T368" i="3"/>
  <c r="P368" i="3"/>
  <c r="G368" i="3"/>
  <c r="DF367" i="3"/>
  <c r="DE367" i="3"/>
  <c r="CK367" i="3"/>
  <c r="CJ367" i="3"/>
  <c r="BO367" i="3"/>
  <c r="BN367" i="3"/>
  <c r="AS367" i="3"/>
  <c r="AR367" i="3"/>
  <c r="U367" i="3"/>
  <c r="T367" i="3"/>
  <c r="P367" i="3"/>
  <c r="G367" i="3"/>
  <c r="DF366" i="3"/>
  <c r="DE366" i="3"/>
  <c r="CK366" i="3"/>
  <c r="CJ366" i="3"/>
  <c r="BO366" i="3"/>
  <c r="BN366" i="3"/>
  <c r="AS366" i="3"/>
  <c r="AR366" i="3"/>
  <c r="U366" i="3"/>
  <c r="T366" i="3"/>
  <c r="P366" i="3"/>
  <c r="G366" i="3"/>
  <c r="DF365" i="3"/>
  <c r="DE365" i="3"/>
  <c r="CK365" i="3"/>
  <c r="CJ365" i="3"/>
  <c r="BO365" i="3"/>
  <c r="BN365" i="3"/>
  <c r="AS365" i="3"/>
  <c r="AR365" i="3"/>
  <c r="U365" i="3"/>
  <c r="T365" i="3"/>
  <c r="P365" i="3"/>
  <c r="G365" i="3"/>
  <c r="DF364" i="3"/>
  <c r="DE364" i="3"/>
  <c r="CK364" i="3"/>
  <c r="CJ364" i="3"/>
  <c r="BO364" i="3"/>
  <c r="BN364" i="3"/>
  <c r="AS364" i="3"/>
  <c r="AR364" i="3"/>
  <c r="U364" i="3"/>
  <c r="T364" i="3"/>
  <c r="P364" i="3"/>
  <c r="G364" i="3"/>
  <c r="DF363" i="3"/>
  <c r="DE363" i="3"/>
  <c r="CK363" i="3"/>
  <c r="CJ363" i="3"/>
  <c r="BO363" i="3"/>
  <c r="BN363" i="3"/>
  <c r="AS363" i="3"/>
  <c r="AR363" i="3"/>
  <c r="U363" i="3"/>
  <c r="T363" i="3"/>
  <c r="P363" i="3"/>
  <c r="G363" i="3"/>
  <c r="DF362" i="3"/>
  <c r="DE362" i="3"/>
  <c r="CK362" i="3"/>
  <c r="CJ362" i="3"/>
  <c r="BO362" i="3"/>
  <c r="BN362" i="3"/>
  <c r="AS362" i="3"/>
  <c r="AR362" i="3"/>
  <c r="U362" i="3"/>
  <c r="T362" i="3"/>
  <c r="P362" i="3"/>
  <c r="G362" i="3"/>
  <c r="DF361" i="3"/>
  <c r="DE361" i="3"/>
  <c r="CK361" i="3"/>
  <c r="CJ361" i="3"/>
  <c r="BO361" i="3"/>
  <c r="BN361" i="3"/>
  <c r="AS361" i="3"/>
  <c r="AR361" i="3"/>
  <c r="U361" i="3"/>
  <c r="T361" i="3"/>
  <c r="P361" i="3"/>
  <c r="G361" i="3"/>
  <c r="DF360" i="3"/>
  <c r="DE360" i="3"/>
  <c r="CK360" i="3"/>
  <c r="CJ360" i="3"/>
  <c r="BO360" i="3"/>
  <c r="BN360" i="3"/>
  <c r="AS360" i="3"/>
  <c r="AR360" i="3"/>
  <c r="U360" i="3"/>
  <c r="T360" i="3"/>
  <c r="P360" i="3"/>
  <c r="G360" i="3"/>
  <c r="DF359" i="3"/>
  <c r="DE359" i="3"/>
  <c r="CK359" i="3"/>
  <c r="CJ359" i="3"/>
  <c r="BO359" i="3"/>
  <c r="BN359" i="3"/>
  <c r="AS359" i="3"/>
  <c r="AR359" i="3"/>
  <c r="U359" i="3"/>
  <c r="T359" i="3"/>
  <c r="P359" i="3"/>
  <c r="G359" i="3"/>
  <c r="DF358" i="3"/>
  <c r="DE358" i="3"/>
  <c r="CK358" i="3"/>
  <c r="CJ358" i="3"/>
  <c r="BO358" i="3"/>
  <c r="BN358" i="3"/>
  <c r="AS358" i="3"/>
  <c r="AR358" i="3"/>
  <c r="U358" i="3"/>
  <c r="T358" i="3"/>
  <c r="P358" i="3"/>
  <c r="G358" i="3"/>
  <c r="DF357" i="3"/>
  <c r="DE357" i="3"/>
  <c r="CK357" i="3"/>
  <c r="CJ357" i="3"/>
  <c r="BO357" i="3"/>
  <c r="BN357" i="3"/>
  <c r="AS357" i="3"/>
  <c r="AR357" i="3"/>
  <c r="U357" i="3"/>
  <c r="T357" i="3"/>
  <c r="P357" i="3"/>
  <c r="G357" i="3"/>
  <c r="DF356" i="3"/>
  <c r="DE356" i="3"/>
  <c r="CK356" i="3"/>
  <c r="CJ356" i="3"/>
  <c r="BO356" i="3"/>
  <c r="BN356" i="3"/>
  <c r="AS356" i="3"/>
  <c r="AR356" i="3"/>
  <c r="U356" i="3"/>
  <c r="T356" i="3"/>
  <c r="P356" i="3"/>
  <c r="G356" i="3"/>
  <c r="DF355" i="3"/>
  <c r="DE355" i="3"/>
  <c r="CK355" i="3"/>
  <c r="CJ355" i="3"/>
  <c r="BO355" i="3"/>
  <c r="BN355" i="3"/>
  <c r="AS355" i="3"/>
  <c r="AR355" i="3"/>
  <c r="U355" i="3"/>
  <c r="T355" i="3"/>
  <c r="P355" i="3"/>
  <c r="G355" i="3"/>
  <c r="DF354" i="3"/>
  <c r="DE354" i="3"/>
  <c r="CK354" i="3"/>
  <c r="CJ354" i="3"/>
  <c r="BO354" i="3"/>
  <c r="BN354" i="3"/>
  <c r="AS354" i="3"/>
  <c r="AR354" i="3"/>
  <c r="U354" i="3"/>
  <c r="T354" i="3"/>
  <c r="P354" i="3"/>
  <c r="G354" i="3"/>
  <c r="DF353" i="3"/>
  <c r="DE353" i="3"/>
  <c r="CK353" i="3"/>
  <c r="CJ353" i="3"/>
  <c r="BO353" i="3"/>
  <c r="BN353" i="3"/>
  <c r="AS353" i="3"/>
  <c r="AR353" i="3"/>
  <c r="U353" i="3"/>
  <c r="T353" i="3"/>
  <c r="P353" i="3"/>
  <c r="G353" i="3"/>
  <c r="DF352" i="3"/>
  <c r="DE352" i="3"/>
  <c r="CK352" i="3"/>
  <c r="CJ352" i="3"/>
  <c r="BO352" i="3"/>
  <c r="BN352" i="3"/>
  <c r="AS352" i="3"/>
  <c r="AR352" i="3"/>
  <c r="U352" i="3"/>
  <c r="T352" i="3"/>
  <c r="P352" i="3"/>
  <c r="G352" i="3"/>
  <c r="DF351" i="3"/>
  <c r="DE351" i="3"/>
  <c r="CK351" i="3"/>
  <c r="CJ351" i="3"/>
  <c r="BO351" i="3"/>
  <c r="BN351" i="3"/>
  <c r="AS351" i="3"/>
  <c r="AR351" i="3"/>
  <c r="U351" i="3"/>
  <c r="T351" i="3"/>
  <c r="P351" i="3"/>
  <c r="G351" i="3"/>
  <c r="DF350" i="3"/>
  <c r="DE350" i="3"/>
  <c r="CK350" i="3"/>
  <c r="CJ350" i="3"/>
  <c r="BO350" i="3"/>
  <c r="BN350" i="3"/>
  <c r="AS350" i="3"/>
  <c r="AR350" i="3"/>
  <c r="U350" i="3"/>
  <c r="T350" i="3"/>
  <c r="P350" i="3"/>
  <c r="G350" i="3"/>
  <c r="DF349" i="3"/>
  <c r="DE349" i="3"/>
  <c r="CK349" i="3"/>
  <c r="CJ349" i="3"/>
  <c r="BO349" i="3"/>
  <c r="BN349" i="3"/>
  <c r="AS349" i="3"/>
  <c r="AR349" i="3"/>
  <c r="U349" i="3"/>
  <c r="T349" i="3"/>
  <c r="P349" i="3"/>
  <c r="G349" i="3"/>
  <c r="DF348" i="3"/>
  <c r="DE348" i="3"/>
  <c r="CK348" i="3"/>
  <c r="CJ348" i="3"/>
  <c r="BO348" i="3"/>
  <c r="BN348" i="3"/>
  <c r="AS348" i="3"/>
  <c r="AR348" i="3"/>
  <c r="U348" i="3"/>
  <c r="T348" i="3"/>
  <c r="P348" i="3"/>
  <c r="G348" i="3"/>
  <c r="DF347" i="3"/>
  <c r="DE347" i="3"/>
  <c r="CK347" i="3"/>
  <c r="CJ347" i="3"/>
  <c r="BO347" i="3"/>
  <c r="BN347" i="3"/>
  <c r="AS347" i="3"/>
  <c r="AR347" i="3"/>
  <c r="U347" i="3"/>
  <c r="T347" i="3"/>
  <c r="P347" i="3"/>
  <c r="G347" i="3"/>
  <c r="DF346" i="3"/>
  <c r="DE346" i="3"/>
  <c r="CK346" i="3"/>
  <c r="CJ346" i="3"/>
  <c r="BO346" i="3"/>
  <c r="BN346" i="3"/>
  <c r="AS346" i="3"/>
  <c r="AR346" i="3"/>
  <c r="U346" i="3"/>
  <c r="T346" i="3"/>
  <c r="P346" i="3"/>
  <c r="G346" i="3"/>
  <c r="DF345" i="3"/>
  <c r="DE345" i="3"/>
  <c r="CK345" i="3"/>
  <c r="CJ345" i="3"/>
  <c r="BO345" i="3"/>
  <c r="BN345" i="3"/>
  <c r="AS345" i="3"/>
  <c r="AR345" i="3"/>
  <c r="U345" i="3"/>
  <c r="T345" i="3"/>
  <c r="P345" i="3"/>
  <c r="G345" i="3"/>
  <c r="DF344" i="3"/>
  <c r="DE344" i="3"/>
  <c r="CK344" i="3"/>
  <c r="CJ344" i="3"/>
  <c r="BO344" i="3"/>
  <c r="BN344" i="3"/>
  <c r="AS344" i="3"/>
  <c r="AR344" i="3"/>
  <c r="U344" i="3"/>
  <c r="T344" i="3"/>
  <c r="P344" i="3"/>
  <c r="G344" i="3"/>
  <c r="DF343" i="3"/>
  <c r="DE343" i="3"/>
  <c r="CK343" i="3"/>
  <c r="CJ343" i="3"/>
  <c r="BO343" i="3"/>
  <c r="BN343" i="3"/>
  <c r="AS343" i="3"/>
  <c r="AR343" i="3"/>
  <c r="U343" i="3"/>
  <c r="T343" i="3"/>
  <c r="P343" i="3"/>
  <c r="G343" i="3"/>
  <c r="DF342" i="3"/>
  <c r="DE342" i="3"/>
  <c r="CK342" i="3"/>
  <c r="CJ342" i="3"/>
  <c r="BO342" i="3"/>
  <c r="BN342" i="3"/>
  <c r="AS342" i="3"/>
  <c r="AR342" i="3"/>
  <c r="U342" i="3"/>
  <c r="T342" i="3"/>
  <c r="P342" i="3"/>
  <c r="G342" i="3"/>
  <c r="DF341" i="3"/>
  <c r="DE341" i="3"/>
  <c r="CK341" i="3"/>
  <c r="CJ341" i="3"/>
  <c r="BO341" i="3"/>
  <c r="BN341" i="3"/>
  <c r="AS341" i="3"/>
  <c r="AR341" i="3"/>
  <c r="U341" i="3"/>
  <c r="T341" i="3"/>
  <c r="P341" i="3"/>
  <c r="G341" i="3"/>
  <c r="DF340" i="3"/>
  <c r="DE340" i="3"/>
  <c r="CK340" i="3"/>
  <c r="CJ340" i="3"/>
  <c r="BO340" i="3"/>
  <c r="BN340" i="3"/>
  <c r="AS340" i="3"/>
  <c r="AR340" i="3"/>
  <c r="U340" i="3"/>
  <c r="T340" i="3"/>
  <c r="P340" i="3"/>
  <c r="G340" i="3"/>
  <c r="DF339" i="3"/>
  <c r="DE339" i="3"/>
  <c r="CK339" i="3"/>
  <c r="CJ339" i="3"/>
  <c r="BO339" i="3"/>
  <c r="BN339" i="3"/>
  <c r="AS339" i="3"/>
  <c r="AR339" i="3"/>
  <c r="U339" i="3"/>
  <c r="T339" i="3"/>
  <c r="P339" i="3"/>
  <c r="G339" i="3"/>
  <c r="DF338" i="3"/>
  <c r="DE338" i="3"/>
  <c r="CK338" i="3"/>
  <c r="CJ338" i="3"/>
  <c r="BO338" i="3"/>
  <c r="BN338" i="3"/>
  <c r="AS338" i="3"/>
  <c r="AR338" i="3"/>
  <c r="U338" i="3"/>
  <c r="T338" i="3"/>
  <c r="P338" i="3"/>
  <c r="G338" i="3"/>
  <c r="DF337" i="3"/>
  <c r="DE337" i="3"/>
  <c r="CK337" i="3"/>
  <c r="CJ337" i="3"/>
  <c r="BO337" i="3"/>
  <c r="BN337" i="3"/>
  <c r="AS337" i="3"/>
  <c r="AR337" i="3"/>
  <c r="U337" i="3"/>
  <c r="T337" i="3"/>
  <c r="P337" i="3"/>
  <c r="G337" i="3"/>
  <c r="DF336" i="3"/>
  <c r="DE336" i="3"/>
  <c r="CK336" i="3"/>
  <c r="CJ336" i="3"/>
  <c r="BO336" i="3"/>
  <c r="BN336" i="3"/>
  <c r="AS336" i="3"/>
  <c r="AR336" i="3"/>
  <c r="U336" i="3"/>
  <c r="T336" i="3"/>
  <c r="P336" i="3"/>
  <c r="G336" i="3"/>
  <c r="DF335" i="3"/>
  <c r="DE335" i="3"/>
  <c r="CK335" i="3"/>
  <c r="CJ335" i="3"/>
  <c r="BO335" i="3"/>
  <c r="BN335" i="3"/>
  <c r="AS335" i="3"/>
  <c r="AR335" i="3"/>
  <c r="U335" i="3"/>
  <c r="T335" i="3"/>
  <c r="P335" i="3"/>
  <c r="G335" i="3"/>
  <c r="DF334" i="3"/>
  <c r="DE334" i="3"/>
  <c r="CK334" i="3"/>
  <c r="CJ334" i="3"/>
  <c r="BO334" i="3"/>
  <c r="BN334" i="3"/>
  <c r="AS334" i="3"/>
  <c r="AR334" i="3"/>
  <c r="U334" i="3"/>
  <c r="T334" i="3"/>
  <c r="P334" i="3"/>
  <c r="G334" i="3"/>
  <c r="DF333" i="3"/>
  <c r="DE333" i="3"/>
  <c r="CK333" i="3"/>
  <c r="CJ333" i="3"/>
  <c r="BO333" i="3"/>
  <c r="BN333" i="3"/>
  <c r="AS333" i="3"/>
  <c r="AR333" i="3"/>
  <c r="U333" i="3"/>
  <c r="T333" i="3"/>
  <c r="P333" i="3"/>
  <c r="G333" i="3"/>
  <c r="DF332" i="3"/>
  <c r="DE332" i="3"/>
  <c r="CK332" i="3"/>
  <c r="CJ332" i="3"/>
  <c r="BO332" i="3"/>
  <c r="BN332" i="3"/>
  <c r="AS332" i="3"/>
  <c r="AR332" i="3"/>
  <c r="U332" i="3"/>
  <c r="T332" i="3"/>
  <c r="P332" i="3"/>
  <c r="G332" i="3"/>
  <c r="DF331" i="3"/>
  <c r="DE331" i="3"/>
  <c r="CK331" i="3"/>
  <c r="CJ331" i="3"/>
  <c r="BO331" i="3"/>
  <c r="BN331" i="3"/>
  <c r="AS331" i="3"/>
  <c r="AR331" i="3"/>
  <c r="U331" i="3"/>
  <c r="T331" i="3"/>
  <c r="P331" i="3"/>
  <c r="G331" i="3"/>
  <c r="DF330" i="3"/>
  <c r="DE330" i="3"/>
  <c r="CK330" i="3"/>
  <c r="CJ330" i="3"/>
  <c r="BO330" i="3"/>
  <c r="BN330" i="3"/>
  <c r="AS330" i="3"/>
  <c r="AR330" i="3"/>
  <c r="U330" i="3"/>
  <c r="T330" i="3"/>
  <c r="P330" i="3"/>
  <c r="G330" i="3"/>
  <c r="DF329" i="3"/>
  <c r="DE329" i="3"/>
  <c r="CK329" i="3"/>
  <c r="CJ329" i="3"/>
  <c r="BO329" i="3"/>
  <c r="BN329" i="3"/>
  <c r="AS329" i="3"/>
  <c r="AR329" i="3"/>
  <c r="U329" i="3"/>
  <c r="T329" i="3"/>
  <c r="P329" i="3"/>
  <c r="G329" i="3"/>
  <c r="DF328" i="3"/>
  <c r="DE328" i="3"/>
  <c r="CK328" i="3"/>
  <c r="CJ328" i="3"/>
  <c r="BO328" i="3"/>
  <c r="BN328" i="3"/>
  <c r="AS328" i="3"/>
  <c r="AR328" i="3"/>
  <c r="U328" i="3"/>
  <c r="T328" i="3"/>
  <c r="P328" i="3"/>
  <c r="G328" i="3"/>
  <c r="DF327" i="3"/>
  <c r="DE327" i="3"/>
  <c r="CK327" i="3"/>
  <c r="CJ327" i="3"/>
  <c r="BO327" i="3"/>
  <c r="BN327" i="3"/>
  <c r="AS327" i="3"/>
  <c r="AR327" i="3"/>
  <c r="U327" i="3"/>
  <c r="T327" i="3"/>
  <c r="P327" i="3"/>
  <c r="G327" i="3"/>
  <c r="DF326" i="3"/>
  <c r="DE326" i="3"/>
  <c r="CK326" i="3"/>
  <c r="CJ326" i="3"/>
  <c r="BO326" i="3"/>
  <c r="BN326" i="3"/>
  <c r="AS326" i="3"/>
  <c r="AR326" i="3"/>
  <c r="U326" i="3"/>
  <c r="T326" i="3"/>
  <c r="P326" i="3"/>
  <c r="G326" i="3"/>
  <c r="DF325" i="3"/>
  <c r="DE325" i="3"/>
  <c r="CK325" i="3"/>
  <c r="CJ325" i="3"/>
  <c r="BO325" i="3"/>
  <c r="BN325" i="3"/>
  <c r="AS325" i="3"/>
  <c r="AR325" i="3"/>
  <c r="U325" i="3"/>
  <c r="T325" i="3"/>
  <c r="P325" i="3"/>
  <c r="G325" i="3"/>
  <c r="DF324" i="3"/>
  <c r="DE324" i="3"/>
  <c r="CK324" i="3"/>
  <c r="CJ324" i="3"/>
  <c r="BO324" i="3"/>
  <c r="BN324" i="3"/>
  <c r="AS324" i="3"/>
  <c r="AR324" i="3"/>
  <c r="U324" i="3"/>
  <c r="T324" i="3"/>
  <c r="P324" i="3"/>
  <c r="G324" i="3"/>
  <c r="DF323" i="3"/>
  <c r="DE323" i="3"/>
  <c r="CK323" i="3"/>
  <c r="CJ323" i="3"/>
  <c r="BO323" i="3"/>
  <c r="BN323" i="3"/>
  <c r="AS323" i="3"/>
  <c r="AR323" i="3"/>
  <c r="U323" i="3"/>
  <c r="T323" i="3"/>
  <c r="P323" i="3"/>
  <c r="G323" i="3"/>
  <c r="DF322" i="3"/>
  <c r="DE322" i="3"/>
  <c r="CK322" i="3"/>
  <c r="CJ322" i="3"/>
  <c r="BO322" i="3"/>
  <c r="BN322" i="3"/>
  <c r="AS322" i="3"/>
  <c r="AR322" i="3"/>
  <c r="U322" i="3"/>
  <c r="T322" i="3"/>
  <c r="P322" i="3"/>
  <c r="G322" i="3"/>
  <c r="DF321" i="3"/>
  <c r="DE321" i="3"/>
  <c r="CK321" i="3"/>
  <c r="CJ321" i="3"/>
  <c r="BO321" i="3"/>
  <c r="BN321" i="3"/>
  <c r="AS321" i="3"/>
  <c r="AR321" i="3"/>
  <c r="U321" i="3"/>
  <c r="T321" i="3"/>
  <c r="P321" i="3"/>
  <c r="G321" i="3"/>
  <c r="DF320" i="3"/>
  <c r="DE320" i="3"/>
  <c r="CK320" i="3"/>
  <c r="CJ320" i="3"/>
  <c r="BO320" i="3"/>
  <c r="BN320" i="3"/>
  <c r="AS320" i="3"/>
  <c r="AR320" i="3"/>
  <c r="U320" i="3"/>
  <c r="T320" i="3"/>
  <c r="P320" i="3"/>
  <c r="G320" i="3"/>
  <c r="DF319" i="3"/>
  <c r="DE319" i="3"/>
  <c r="CK319" i="3"/>
  <c r="CJ319" i="3"/>
  <c r="BO319" i="3"/>
  <c r="BN319" i="3"/>
  <c r="AS319" i="3"/>
  <c r="AR319" i="3"/>
  <c r="U319" i="3"/>
  <c r="T319" i="3"/>
  <c r="P319" i="3"/>
  <c r="G319" i="3"/>
  <c r="DF318" i="3"/>
  <c r="DE318" i="3"/>
  <c r="CK318" i="3"/>
  <c r="CJ318" i="3"/>
  <c r="BO318" i="3"/>
  <c r="BN318" i="3"/>
  <c r="AS318" i="3"/>
  <c r="AR318" i="3"/>
  <c r="U318" i="3"/>
  <c r="T318" i="3"/>
  <c r="P318" i="3"/>
  <c r="G318" i="3"/>
  <c r="DF317" i="3"/>
  <c r="DE317" i="3"/>
  <c r="CK317" i="3"/>
  <c r="CJ317" i="3"/>
  <c r="BO317" i="3"/>
  <c r="BN317" i="3"/>
  <c r="AS317" i="3"/>
  <c r="AR317" i="3"/>
  <c r="U317" i="3"/>
  <c r="T317" i="3"/>
  <c r="P317" i="3"/>
  <c r="G317" i="3"/>
  <c r="DF316" i="3"/>
  <c r="DE316" i="3"/>
  <c r="CK316" i="3"/>
  <c r="CJ316" i="3"/>
  <c r="BO316" i="3"/>
  <c r="BN316" i="3"/>
  <c r="AS316" i="3"/>
  <c r="AR316" i="3"/>
  <c r="U316" i="3"/>
  <c r="T316" i="3"/>
  <c r="P316" i="3"/>
  <c r="G316" i="3"/>
  <c r="DF315" i="3"/>
  <c r="DE315" i="3"/>
  <c r="CK315" i="3"/>
  <c r="CJ315" i="3"/>
  <c r="BO315" i="3"/>
  <c r="BN315" i="3"/>
  <c r="AS315" i="3"/>
  <c r="AR315" i="3"/>
  <c r="U315" i="3"/>
  <c r="T315" i="3"/>
  <c r="P315" i="3"/>
  <c r="G315" i="3"/>
  <c r="DF314" i="3"/>
  <c r="DE314" i="3"/>
  <c r="CK314" i="3"/>
  <c r="CJ314" i="3"/>
  <c r="BO314" i="3"/>
  <c r="BN314" i="3"/>
  <c r="AS314" i="3"/>
  <c r="AR314" i="3"/>
  <c r="U314" i="3"/>
  <c r="T314" i="3"/>
  <c r="P314" i="3"/>
  <c r="G314" i="3"/>
  <c r="DF313" i="3"/>
  <c r="DE313" i="3"/>
  <c r="CK313" i="3"/>
  <c r="CJ313" i="3"/>
  <c r="BO313" i="3"/>
  <c r="BN313" i="3"/>
  <c r="AS313" i="3"/>
  <c r="AR313" i="3"/>
  <c r="U313" i="3"/>
  <c r="T313" i="3"/>
  <c r="P313" i="3"/>
  <c r="G313" i="3"/>
  <c r="DF312" i="3"/>
  <c r="DE312" i="3"/>
  <c r="CK312" i="3"/>
  <c r="CJ312" i="3"/>
  <c r="BO312" i="3"/>
  <c r="BN312" i="3"/>
  <c r="AS312" i="3"/>
  <c r="AR312" i="3"/>
  <c r="U312" i="3"/>
  <c r="T312" i="3"/>
  <c r="P312" i="3"/>
  <c r="G312" i="3"/>
  <c r="DF311" i="3"/>
  <c r="DE311" i="3"/>
  <c r="CK311" i="3"/>
  <c r="CJ311" i="3"/>
  <c r="BO311" i="3"/>
  <c r="BN311" i="3"/>
  <c r="AS311" i="3"/>
  <c r="AR311" i="3"/>
  <c r="U311" i="3"/>
  <c r="T311" i="3"/>
  <c r="P311" i="3"/>
  <c r="G311" i="3"/>
  <c r="DF310" i="3"/>
  <c r="DE310" i="3"/>
  <c r="CK310" i="3"/>
  <c r="CJ310" i="3"/>
  <c r="BO310" i="3"/>
  <c r="BN310" i="3"/>
  <c r="AS310" i="3"/>
  <c r="AR310" i="3"/>
  <c r="U310" i="3"/>
  <c r="T310" i="3"/>
  <c r="P310" i="3"/>
  <c r="G310" i="3"/>
  <c r="DF309" i="3"/>
  <c r="DE309" i="3"/>
  <c r="CK309" i="3"/>
  <c r="CJ309" i="3"/>
  <c r="BO309" i="3"/>
  <c r="BN309" i="3"/>
  <c r="AS309" i="3"/>
  <c r="AR309" i="3"/>
  <c r="U309" i="3"/>
  <c r="T309" i="3"/>
  <c r="P309" i="3"/>
  <c r="G309" i="3"/>
  <c r="DF308" i="3"/>
  <c r="DE308" i="3"/>
  <c r="CK308" i="3"/>
  <c r="CJ308" i="3"/>
  <c r="BO308" i="3"/>
  <c r="BN308" i="3"/>
  <c r="AS308" i="3"/>
  <c r="AR308" i="3"/>
  <c r="U308" i="3"/>
  <c r="T308" i="3"/>
  <c r="P308" i="3"/>
  <c r="G308" i="3"/>
  <c r="DF307" i="3"/>
  <c r="DE307" i="3"/>
  <c r="CK307" i="3"/>
  <c r="CJ307" i="3"/>
  <c r="BO307" i="3"/>
  <c r="BN307" i="3"/>
  <c r="AS307" i="3"/>
  <c r="AR307" i="3"/>
  <c r="U307" i="3"/>
  <c r="T307" i="3"/>
  <c r="P307" i="3"/>
  <c r="G307" i="3"/>
  <c r="DF306" i="3"/>
  <c r="DE306" i="3"/>
  <c r="CK306" i="3"/>
  <c r="CJ306" i="3"/>
  <c r="BO306" i="3"/>
  <c r="BN306" i="3"/>
  <c r="AS306" i="3"/>
  <c r="AR306" i="3"/>
  <c r="U306" i="3"/>
  <c r="T306" i="3"/>
  <c r="P306" i="3"/>
  <c r="G306" i="3"/>
  <c r="DF305" i="3"/>
  <c r="DE305" i="3"/>
  <c r="CK305" i="3"/>
  <c r="CJ305" i="3"/>
  <c r="BO305" i="3"/>
  <c r="BN305" i="3"/>
  <c r="AS305" i="3"/>
  <c r="AR305" i="3"/>
  <c r="U305" i="3"/>
  <c r="T305" i="3"/>
  <c r="P305" i="3"/>
  <c r="G305" i="3"/>
  <c r="DF304" i="3"/>
  <c r="DE304" i="3"/>
  <c r="CK304" i="3"/>
  <c r="CJ304" i="3"/>
  <c r="BO304" i="3"/>
  <c r="BN304" i="3"/>
  <c r="AS304" i="3"/>
  <c r="AR304" i="3"/>
  <c r="U304" i="3"/>
  <c r="T304" i="3"/>
  <c r="P304" i="3"/>
  <c r="G304" i="3"/>
  <c r="DF303" i="3"/>
  <c r="DE303" i="3"/>
  <c r="CK303" i="3"/>
  <c r="CJ303" i="3"/>
  <c r="BO303" i="3"/>
  <c r="BN303" i="3"/>
  <c r="AS303" i="3"/>
  <c r="AR303" i="3"/>
  <c r="U303" i="3"/>
  <c r="T303" i="3"/>
  <c r="P303" i="3"/>
  <c r="G303" i="3"/>
  <c r="DF302" i="3"/>
  <c r="DE302" i="3"/>
  <c r="CK302" i="3"/>
  <c r="CJ302" i="3"/>
  <c r="BO302" i="3"/>
  <c r="BN302" i="3"/>
  <c r="AS302" i="3"/>
  <c r="AR302" i="3"/>
  <c r="U302" i="3"/>
  <c r="T302" i="3"/>
  <c r="P302" i="3"/>
  <c r="G302" i="3"/>
  <c r="DF301" i="3"/>
  <c r="DE301" i="3"/>
  <c r="CK301" i="3"/>
  <c r="CJ301" i="3"/>
  <c r="BO301" i="3"/>
  <c r="BN301" i="3"/>
  <c r="AS301" i="3"/>
  <c r="AR301" i="3"/>
  <c r="U301" i="3"/>
  <c r="T301" i="3"/>
  <c r="P301" i="3"/>
  <c r="G301" i="3"/>
  <c r="DF300" i="3"/>
  <c r="DE300" i="3"/>
  <c r="CK300" i="3"/>
  <c r="CJ300" i="3"/>
  <c r="BO300" i="3"/>
  <c r="BN300" i="3"/>
  <c r="AS300" i="3"/>
  <c r="AR300" i="3"/>
  <c r="U300" i="3"/>
  <c r="T300" i="3"/>
  <c r="P300" i="3"/>
  <c r="G300" i="3"/>
  <c r="DF299" i="3"/>
  <c r="DE299" i="3"/>
  <c r="CK299" i="3"/>
  <c r="CJ299" i="3"/>
  <c r="BO299" i="3"/>
  <c r="BN299" i="3"/>
  <c r="AS299" i="3"/>
  <c r="AR299" i="3"/>
  <c r="U299" i="3"/>
  <c r="T299" i="3"/>
  <c r="P299" i="3"/>
  <c r="G299" i="3"/>
  <c r="DF298" i="3"/>
  <c r="DE298" i="3"/>
  <c r="CK298" i="3"/>
  <c r="CJ298" i="3"/>
  <c r="BO298" i="3"/>
  <c r="BN298" i="3"/>
  <c r="AS298" i="3"/>
  <c r="AR298" i="3"/>
  <c r="U298" i="3"/>
  <c r="T298" i="3"/>
  <c r="P298" i="3"/>
  <c r="G298" i="3"/>
  <c r="DF297" i="3"/>
  <c r="DE297" i="3"/>
  <c r="CK297" i="3"/>
  <c r="CJ297" i="3"/>
  <c r="BO297" i="3"/>
  <c r="BN297" i="3"/>
  <c r="AS297" i="3"/>
  <c r="AR297" i="3"/>
  <c r="U297" i="3"/>
  <c r="T297" i="3"/>
  <c r="P297" i="3"/>
  <c r="G297" i="3"/>
  <c r="DF296" i="3"/>
  <c r="DE296" i="3"/>
  <c r="CK296" i="3"/>
  <c r="CJ296" i="3"/>
  <c r="BO296" i="3"/>
  <c r="BN296" i="3"/>
  <c r="AS296" i="3"/>
  <c r="AR296" i="3"/>
  <c r="U296" i="3"/>
  <c r="T296" i="3"/>
  <c r="P296" i="3"/>
  <c r="G296" i="3"/>
  <c r="DF295" i="3"/>
  <c r="DE295" i="3"/>
  <c r="CK295" i="3"/>
  <c r="CJ295" i="3"/>
  <c r="BO295" i="3"/>
  <c r="BN295" i="3"/>
  <c r="AS295" i="3"/>
  <c r="AR295" i="3"/>
  <c r="U295" i="3"/>
  <c r="T295" i="3"/>
  <c r="P295" i="3"/>
  <c r="G295" i="3"/>
  <c r="DF294" i="3"/>
  <c r="DE294" i="3"/>
  <c r="CK294" i="3"/>
  <c r="CJ294" i="3"/>
  <c r="BO294" i="3"/>
  <c r="BN294" i="3"/>
  <c r="AS294" i="3"/>
  <c r="AR294" i="3"/>
  <c r="U294" i="3"/>
  <c r="T294" i="3"/>
  <c r="P294" i="3"/>
  <c r="G294" i="3"/>
  <c r="DF293" i="3"/>
  <c r="DE293" i="3"/>
  <c r="CK293" i="3"/>
  <c r="CJ293" i="3"/>
  <c r="BO293" i="3"/>
  <c r="BN293" i="3"/>
  <c r="AS293" i="3"/>
  <c r="AR293" i="3"/>
  <c r="U293" i="3"/>
  <c r="T293" i="3"/>
  <c r="P293" i="3"/>
  <c r="G293" i="3"/>
  <c r="DF292" i="3"/>
  <c r="DE292" i="3"/>
  <c r="CK292" i="3"/>
  <c r="CJ292" i="3"/>
  <c r="BO292" i="3"/>
  <c r="BN292" i="3"/>
  <c r="AS292" i="3"/>
  <c r="AR292" i="3"/>
  <c r="U292" i="3"/>
  <c r="T292" i="3"/>
  <c r="P292" i="3"/>
  <c r="G292" i="3"/>
  <c r="DF291" i="3"/>
  <c r="DE291" i="3"/>
  <c r="CK291" i="3"/>
  <c r="CJ291" i="3"/>
  <c r="BO291" i="3"/>
  <c r="BN291" i="3"/>
  <c r="AS291" i="3"/>
  <c r="AR291" i="3"/>
  <c r="U291" i="3"/>
  <c r="T291" i="3"/>
  <c r="P291" i="3"/>
  <c r="G291" i="3"/>
  <c r="DF290" i="3"/>
  <c r="DE290" i="3"/>
  <c r="CK290" i="3"/>
  <c r="CJ290" i="3"/>
  <c r="BO290" i="3"/>
  <c r="BN290" i="3"/>
  <c r="AS290" i="3"/>
  <c r="AR290" i="3"/>
  <c r="U290" i="3"/>
  <c r="T290" i="3"/>
  <c r="P290" i="3"/>
  <c r="G290" i="3"/>
  <c r="DF289" i="3"/>
  <c r="DE289" i="3"/>
  <c r="CK289" i="3"/>
  <c r="CJ289" i="3"/>
  <c r="BO289" i="3"/>
  <c r="BN289" i="3"/>
  <c r="AS289" i="3"/>
  <c r="AR289" i="3"/>
  <c r="U289" i="3"/>
  <c r="T289" i="3"/>
  <c r="P289" i="3"/>
  <c r="G289" i="3"/>
  <c r="DF288" i="3"/>
  <c r="DE288" i="3"/>
  <c r="CK288" i="3"/>
  <c r="CJ288" i="3"/>
  <c r="BO288" i="3"/>
  <c r="BN288" i="3"/>
  <c r="AS288" i="3"/>
  <c r="AR288" i="3"/>
  <c r="U288" i="3"/>
  <c r="T288" i="3"/>
  <c r="P288" i="3"/>
  <c r="G288" i="3"/>
  <c r="DF287" i="3"/>
  <c r="DE287" i="3"/>
  <c r="CK287" i="3"/>
  <c r="CJ287" i="3"/>
  <c r="BO287" i="3"/>
  <c r="BN287" i="3"/>
  <c r="AS287" i="3"/>
  <c r="AR287" i="3"/>
  <c r="U287" i="3"/>
  <c r="T287" i="3"/>
  <c r="P287" i="3"/>
  <c r="G287" i="3"/>
  <c r="DF286" i="3"/>
  <c r="DE286" i="3"/>
  <c r="CK286" i="3"/>
  <c r="CJ286" i="3"/>
  <c r="BO286" i="3"/>
  <c r="BN286" i="3"/>
  <c r="AS286" i="3"/>
  <c r="AR286" i="3"/>
  <c r="U286" i="3"/>
  <c r="T286" i="3"/>
  <c r="P286" i="3"/>
  <c r="G286" i="3"/>
  <c r="DF285" i="3"/>
  <c r="DE285" i="3"/>
  <c r="CK285" i="3"/>
  <c r="CJ285" i="3"/>
  <c r="BO285" i="3"/>
  <c r="BN285" i="3"/>
  <c r="AS285" i="3"/>
  <c r="AR285" i="3"/>
  <c r="U285" i="3"/>
  <c r="T285" i="3"/>
  <c r="P285" i="3"/>
  <c r="G285" i="3"/>
  <c r="DF284" i="3"/>
  <c r="DE284" i="3"/>
  <c r="CK284" i="3"/>
  <c r="CJ284" i="3"/>
  <c r="BO284" i="3"/>
  <c r="BN284" i="3"/>
  <c r="AS284" i="3"/>
  <c r="AR284" i="3"/>
  <c r="U284" i="3"/>
  <c r="T284" i="3"/>
  <c r="P284" i="3"/>
  <c r="G284" i="3"/>
  <c r="DF283" i="3"/>
  <c r="DE283" i="3"/>
  <c r="CK283" i="3"/>
  <c r="CJ283" i="3"/>
  <c r="BO283" i="3"/>
  <c r="BN283" i="3"/>
  <c r="AS283" i="3"/>
  <c r="AR283" i="3"/>
  <c r="U283" i="3"/>
  <c r="T283" i="3"/>
  <c r="P283" i="3"/>
  <c r="G283" i="3"/>
  <c r="DF282" i="3"/>
  <c r="DE282" i="3"/>
  <c r="CK282" i="3"/>
  <c r="CJ282" i="3"/>
  <c r="BO282" i="3"/>
  <c r="BN282" i="3"/>
  <c r="AS282" i="3"/>
  <c r="AR282" i="3"/>
  <c r="U282" i="3"/>
  <c r="T282" i="3"/>
  <c r="P282" i="3"/>
  <c r="G282" i="3"/>
  <c r="DF281" i="3"/>
  <c r="DE281" i="3"/>
  <c r="CK281" i="3"/>
  <c r="CJ281" i="3"/>
  <c r="BO281" i="3"/>
  <c r="BN281" i="3"/>
  <c r="AS281" i="3"/>
  <c r="AR281" i="3"/>
  <c r="U281" i="3"/>
  <c r="T281" i="3"/>
  <c r="P281" i="3"/>
  <c r="G281" i="3"/>
  <c r="DF280" i="3"/>
  <c r="DE280" i="3"/>
  <c r="CK280" i="3"/>
  <c r="CJ280" i="3"/>
  <c r="BO280" i="3"/>
  <c r="BN280" i="3"/>
  <c r="AS280" i="3"/>
  <c r="AR280" i="3"/>
  <c r="U280" i="3"/>
  <c r="T280" i="3"/>
  <c r="P280" i="3"/>
  <c r="G280" i="3"/>
  <c r="DF279" i="3"/>
  <c r="DE279" i="3"/>
  <c r="CK279" i="3"/>
  <c r="CJ279" i="3"/>
  <c r="BO279" i="3"/>
  <c r="BN279" i="3"/>
  <c r="AS279" i="3"/>
  <c r="AR279" i="3"/>
  <c r="U279" i="3"/>
  <c r="T279" i="3"/>
  <c r="P279" i="3"/>
  <c r="G279" i="3"/>
  <c r="DF278" i="3"/>
  <c r="DE278" i="3"/>
  <c r="CK278" i="3"/>
  <c r="CJ278" i="3"/>
  <c r="BO278" i="3"/>
  <c r="BN278" i="3"/>
  <c r="AS278" i="3"/>
  <c r="AR278" i="3"/>
  <c r="U278" i="3"/>
  <c r="T278" i="3"/>
  <c r="P278" i="3"/>
  <c r="G278" i="3"/>
  <c r="DF277" i="3"/>
  <c r="DE277" i="3"/>
  <c r="CK277" i="3"/>
  <c r="CJ277" i="3"/>
  <c r="BO277" i="3"/>
  <c r="BN277" i="3"/>
  <c r="AS277" i="3"/>
  <c r="AR277" i="3"/>
  <c r="U277" i="3"/>
  <c r="T277" i="3"/>
  <c r="P277" i="3"/>
  <c r="G277" i="3"/>
  <c r="DF276" i="3"/>
  <c r="DE276" i="3"/>
  <c r="CK276" i="3"/>
  <c r="CJ276" i="3"/>
  <c r="BO276" i="3"/>
  <c r="BN276" i="3"/>
  <c r="AS276" i="3"/>
  <c r="AR276" i="3"/>
  <c r="U276" i="3"/>
  <c r="T276" i="3"/>
  <c r="P276" i="3"/>
  <c r="G276" i="3"/>
  <c r="DF275" i="3"/>
  <c r="DE275" i="3"/>
  <c r="CK275" i="3"/>
  <c r="CJ275" i="3"/>
  <c r="BO275" i="3"/>
  <c r="BN275" i="3"/>
  <c r="AS275" i="3"/>
  <c r="AR275" i="3"/>
  <c r="U275" i="3"/>
  <c r="T275" i="3"/>
  <c r="P275" i="3"/>
  <c r="G275" i="3"/>
  <c r="DF274" i="3"/>
  <c r="DE274" i="3"/>
  <c r="CK274" i="3"/>
  <c r="CJ274" i="3"/>
  <c r="BO274" i="3"/>
  <c r="BN274" i="3"/>
  <c r="AS274" i="3"/>
  <c r="AR274" i="3"/>
  <c r="U274" i="3"/>
  <c r="T274" i="3"/>
  <c r="P274" i="3"/>
  <c r="G274" i="3"/>
  <c r="DF273" i="3"/>
  <c r="DE273" i="3"/>
  <c r="CK273" i="3"/>
  <c r="CJ273" i="3"/>
  <c r="BO273" i="3"/>
  <c r="BN273" i="3"/>
  <c r="AS273" i="3"/>
  <c r="AR273" i="3"/>
  <c r="U273" i="3"/>
  <c r="T273" i="3"/>
  <c r="P273" i="3"/>
  <c r="G273" i="3"/>
  <c r="DF272" i="3"/>
  <c r="DE272" i="3"/>
  <c r="CK272" i="3"/>
  <c r="CJ272" i="3"/>
  <c r="BO272" i="3"/>
  <c r="BN272" i="3"/>
  <c r="AS272" i="3"/>
  <c r="AR272" i="3"/>
  <c r="U272" i="3"/>
  <c r="T272" i="3"/>
  <c r="P272" i="3"/>
  <c r="G272" i="3"/>
  <c r="DF271" i="3"/>
  <c r="DE271" i="3"/>
  <c r="CK271" i="3"/>
  <c r="CJ271" i="3"/>
  <c r="BO271" i="3"/>
  <c r="BN271" i="3"/>
  <c r="AS271" i="3"/>
  <c r="AR271" i="3"/>
  <c r="U271" i="3"/>
  <c r="T271" i="3"/>
  <c r="P271" i="3"/>
  <c r="G271" i="3"/>
  <c r="DF270" i="3"/>
  <c r="DE270" i="3"/>
  <c r="CK270" i="3"/>
  <c r="CJ270" i="3"/>
  <c r="BO270" i="3"/>
  <c r="BN270" i="3"/>
  <c r="AS270" i="3"/>
  <c r="AR270" i="3"/>
  <c r="U270" i="3"/>
  <c r="T270" i="3"/>
  <c r="P270" i="3"/>
  <c r="G270" i="3"/>
  <c r="DF269" i="3"/>
  <c r="DE269" i="3"/>
  <c r="CK269" i="3"/>
  <c r="CJ269" i="3"/>
  <c r="BO269" i="3"/>
  <c r="BN269" i="3"/>
  <c r="AS269" i="3"/>
  <c r="AR269" i="3"/>
  <c r="U269" i="3"/>
  <c r="T269" i="3"/>
  <c r="P269" i="3"/>
  <c r="G269" i="3"/>
  <c r="DF268" i="3"/>
  <c r="DE268" i="3"/>
  <c r="CK268" i="3"/>
  <c r="CJ268" i="3"/>
  <c r="BO268" i="3"/>
  <c r="BN268" i="3"/>
  <c r="AS268" i="3"/>
  <c r="AR268" i="3"/>
  <c r="U268" i="3"/>
  <c r="T268" i="3"/>
  <c r="P268" i="3"/>
  <c r="G268" i="3"/>
  <c r="DF267" i="3"/>
  <c r="DE267" i="3"/>
  <c r="CK267" i="3"/>
  <c r="CJ267" i="3"/>
  <c r="BO267" i="3"/>
  <c r="BN267" i="3"/>
  <c r="AS267" i="3"/>
  <c r="AR267" i="3"/>
  <c r="U267" i="3"/>
  <c r="T267" i="3"/>
  <c r="P267" i="3"/>
  <c r="G267" i="3"/>
  <c r="DF266" i="3"/>
  <c r="DE266" i="3"/>
  <c r="CK266" i="3"/>
  <c r="CJ266" i="3"/>
  <c r="BO266" i="3"/>
  <c r="BN266" i="3"/>
  <c r="AS266" i="3"/>
  <c r="AR266" i="3"/>
  <c r="U266" i="3"/>
  <c r="T266" i="3"/>
  <c r="P266" i="3"/>
  <c r="G266" i="3"/>
  <c r="DF265" i="3"/>
  <c r="DE265" i="3"/>
  <c r="CK265" i="3"/>
  <c r="CJ265" i="3"/>
  <c r="BO265" i="3"/>
  <c r="BN265" i="3"/>
  <c r="AS265" i="3"/>
  <c r="AR265" i="3"/>
  <c r="U265" i="3"/>
  <c r="T265" i="3"/>
  <c r="P265" i="3"/>
  <c r="G265" i="3"/>
  <c r="DF264" i="3"/>
  <c r="DE264" i="3"/>
  <c r="CK264" i="3"/>
  <c r="CJ264" i="3"/>
  <c r="BO264" i="3"/>
  <c r="BN264" i="3"/>
  <c r="AS264" i="3"/>
  <c r="AR264" i="3"/>
  <c r="U264" i="3"/>
  <c r="T264" i="3"/>
  <c r="P264" i="3"/>
  <c r="G264" i="3"/>
  <c r="DF263" i="3"/>
  <c r="DE263" i="3"/>
  <c r="CK263" i="3"/>
  <c r="CJ263" i="3"/>
  <c r="BO263" i="3"/>
  <c r="BN263" i="3"/>
  <c r="AS263" i="3"/>
  <c r="AR263" i="3"/>
  <c r="U263" i="3"/>
  <c r="T263" i="3"/>
  <c r="P263" i="3"/>
  <c r="G263" i="3"/>
  <c r="DF262" i="3"/>
  <c r="DE262" i="3"/>
  <c r="CK262" i="3"/>
  <c r="CJ262" i="3"/>
  <c r="BO262" i="3"/>
  <c r="BN262" i="3"/>
  <c r="AS262" i="3"/>
  <c r="AR262" i="3"/>
  <c r="U262" i="3"/>
  <c r="T262" i="3"/>
  <c r="P262" i="3"/>
  <c r="G262" i="3"/>
  <c r="DF261" i="3"/>
  <c r="DE261" i="3"/>
  <c r="CK261" i="3"/>
  <c r="CJ261" i="3"/>
  <c r="BO261" i="3"/>
  <c r="BN261" i="3"/>
  <c r="AS261" i="3"/>
  <c r="AR261" i="3"/>
  <c r="U261" i="3"/>
  <c r="T261" i="3"/>
  <c r="P261" i="3"/>
  <c r="G261" i="3"/>
  <c r="DF260" i="3"/>
  <c r="DE260" i="3"/>
  <c r="CK260" i="3"/>
  <c r="CJ260" i="3"/>
  <c r="BO260" i="3"/>
  <c r="BN260" i="3"/>
  <c r="AS260" i="3"/>
  <c r="AR260" i="3"/>
  <c r="U260" i="3"/>
  <c r="T260" i="3"/>
  <c r="P260" i="3"/>
  <c r="G260" i="3"/>
  <c r="DF259" i="3"/>
  <c r="DE259" i="3"/>
  <c r="CK259" i="3"/>
  <c r="CJ259" i="3"/>
  <c r="BO259" i="3"/>
  <c r="BN259" i="3"/>
  <c r="AS259" i="3"/>
  <c r="AR259" i="3"/>
  <c r="U259" i="3"/>
  <c r="T259" i="3"/>
  <c r="P259" i="3"/>
  <c r="G259" i="3"/>
  <c r="DF258" i="3"/>
  <c r="DE258" i="3"/>
  <c r="CK258" i="3"/>
  <c r="CJ258" i="3"/>
  <c r="BO258" i="3"/>
  <c r="BN258" i="3"/>
  <c r="AS258" i="3"/>
  <c r="AR258" i="3"/>
  <c r="U258" i="3"/>
  <c r="T258" i="3"/>
  <c r="P258" i="3"/>
  <c r="G258" i="3"/>
  <c r="DF257" i="3"/>
  <c r="DE257" i="3"/>
  <c r="CK257" i="3"/>
  <c r="CJ257" i="3"/>
  <c r="BO257" i="3"/>
  <c r="BN257" i="3"/>
  <c r="AS257" i="3"/>
  <c r="AR257" i="3"/>
  <c r="U257" i="3"/>
  <c r="T257" i="3"/>
  <c r="P257" i="3"/>
  <c r="G257" i="3"/>
  <c r="DF256" i="3"/>
  <c r="DE256" i="3"/>
  <c r="CK256" i="3"/>
  <c r="CJ256" i="3"/>
  <c r="BO256" i="3"/>
  <c r="BN256" i="3"/>
  <c r="AS256" i="3"/>
  <c r="AR256" i="3"/>
  <c r="U256" i="3"/>
  <c r="T256" i="3"/>
  <c r="P256" i="3"/>
  <c r="G256" i="3"/>
  <c r="DF255" i="3"/>
  <c r="DE255" i="3"/>
  <c r="CK255" i="3"/>
  <c r="CJ255" i="3"/>
  <c r="BO255" i="3"/>
  <c r="BN255" i="3"/>
  <c r="AS255" i="3"/>
  <c r="AR255" i="3"/>
  <c r="U255" i="3"/>
  <c r="T255" i="3"/>
  <c r="P255" i="3"/>
  <c r="G255" i="3"/>
  <c r="DF254" i="3"/>
  <c r="DE254" i="3"/>
  <c r="CK254" i="3"/>
  <c r="CJ254" i="3"/>
  <c r="BO254" i="3"/>
  <c r="BN254" i="3"/>
  <c r="AS254" i="3"/>
  <c r="AR254" i="3"/>
  <c r="U254" i="3"/>
  <c r="T254" i="3"/>
  <c r="P254" i="3"/>
  <c r="G254" i="3"/>
  <c r="DF253" i="3"/>
  <c r="DE253" i="3"/>
  <c r="CK253" i="3"/>
  <c r="CJ253" i="3"/>
  <c r="BO253" i="3"/>
  <c r="BN253" i="3"/>
  <c r="AS253" i="3"/>
  <c r="AR253" i="3"/>
  <c r="U253" i="3"/>
  <c r="T253" i="3"/>
  <c r="P253" i="3"/>
  <c r="G253" i="3"/>
  <c r="DF252" i="3"/>
  <c r="DE252" i="3"/>
  <c r="CK252" i="3"/>
  <c r="CJ252" i="3"/>
  <c r="BO252" i="3"/>
  <c r="BN252" i="3"/>
  <c r="AS252" i="3"/>
  <c r="AR252" i="3"/>
  <c r="U252" i="3"/>
  <c r="T252" i="3"/>
  <c r="P252" i="3"/>
  <c r="G252" i="3"/>
  <c r="DF251" i="3"/>
  <c r="DE251" i="3"/>
  <c r="CK251" i="3"/>
  <c r="CJ251" i="3"/>
  <c r="BO251" i="3"/>
  <c r="BN251" i="3"/>
  <c r="AS251" i="3"/>
  <c r="AR251" i="3"/>
  <c r="U251" i="3"/>
  <c r="T251" i="3"/>
  <c r="P251" i="3"/>
  <c r="G251" i="3"/>
  <c r="DF250" i="3"/>
  <c r="DE250" i="3"/>
  <c r="CK250" i="3"/>
  <c r="CJ250" i="3"/>
  <c r="BO250" i="3"/>
  <c r="BN250" i="3"/>
  <c r="AS250" i="3"/>
  <c r="AR250" i="3"/>
  <c r="U250" i="3"/>
  <c r="T250" i="3"/>
  <c r="P250" i="3"/>
  <c r="G250" i="3"/>
  <c r="DF249" i="3"/>
  <c r="DE249" i="3"/>
  <c r="CK249" i="3"/>
  <c r="CJ249" i="3"/>
  <c r="BO249" i="3"/>
  <c r="BN249" i="3"/>
  <c r="AS249" i="3"/>
  <c r="AR249" i="3"/>
  <c r="U249" i="3"/>
  <c r="T249" i="3"/>
  <c r="P249" i="3"/>
  <c r="G249" i="3"/>
  <c r="DF248" i="3"/>
  <c r="DE248" i="3"/>
  <c r="CK248" i="3"/>
  <c r="CJ248" i="3"/>
  <c r="BO248" i="3"/>
  <c r="BN248" i="3"/>
  <c r="AS248" i="3"/>
  <c r="AR248" i="3"/>
  <c r="U248" i="3"/>
  <c r="T248" i="3"/>
  <c r="P248" i="3"/>
  <c r="G248" i="3"/>
  <c r="DF247" i="3"/>
  <c r="DE247" i="3"/>
  <c r="CK247" i="3"/>
  <c r="CJ247" i="3"/>
  <c r="BO247" i="3"/>
  <c r="BN247" i="3"/>
  <c r="AS247" i="3"/>
  <c r="AR247" i="3"/>
  <c r="U247" i="3"/>
  <c r="T247" i="3"/>
  <c r="P247" i="3"/>
  <c r="G247" i="3"/>
  <c r="DF246" i="3"/>
  <c r="DE246" i="3"/>
  <c r="CK246" i="3"/>
  <c r="CJ246" i="3"/>
  <c r="BO246" i="3"/>
  <c r="BN246" i="3"/>
  <c r="AS246" i="3"/>
  <c r="AR246" i="3"/>
  <c r="U246" i="3"/>
  <c r="T246" i="3"/>
  <c r="P246" i="3"/>
  <c r="G246" i="3"/>
  <c r="DF245" i="3"/>
  <c r="DE245" i="3"/>
  <c r="CK245" i="3"/>
  <c r="CJ245" i="3"/>
  <c r="BO245" i="3"/>
  <c r="BN245" i="3"/>
  <c r="AS245" i="3"/>
  <c r="AR245" i="3"/>
  <c r="U245" i="3"/>
  <c r="T245" i="3"/>
  <c r="P245" i="3"/>
  <c r="G245" i="3"/>
  <c r="DF244" i="3"/>
  <c r="DE244" i="3"/>
  <c r="CK244" i="3"/>
  <c r="CJ244" i="3"/>
  <c r="BO244" i="3"/>
  <c r="BN244" i="3"/>
  <c r="AS244" i="3"/>
  <c r="AR244" i="3"/>
  <c r="U244" i="3"/>
  <c r="T244" i="3"/>
  <c r="P244" i="3"/>
  <c r="G244" i="3"/>
  <c r="DF243" i="3"/>
  <c r="DE243" i="3"/>
  <c r="CK243" i="3"/>
  <c r="CJ243" i="3"/>
  <c r="BO243" i="3"/>
  <c r="BN243" i="3"/>
  <c r="AS243" i="3"/>
  <c r="AR243" i="3"/>
  <c r="U243" i="3"/>
  <c r="T243" i="3"/>
  <c r="P243" i="3"/>
  <c r="G243" i="3"/>
  <c r="DF242" i="3"/>
  <c r="DE242" i="3"/>
  <c r="CK242" i="3"/>
  <c r="CJ242" i="3"/>
  <c r="BO242" i="3"/>
  <c r="BN242" i="3"/>
  <c r="AS242" i="3"/>
  <c r="AR242" i="3"/>
  <c r="U242" i="3"/>
  <c r="T242" i="3"/>
  <c r="P242" i="3"/>
  <c r="G242" i="3"/>
  <c r="DF241" i="3"/>
  <c r="DE241" i="3"/>
  <c r="CK241" i="3"/>
  <c r="CJ241" i="3"/>
  <c r="BO241" i="3"/>
  <c r="BN241" i="3"/>
  <c r="AS241" i="3"/>
  <c r="AR241" i="3"/>
  <c r="U241" i="3"/>
  <c r="T241" i="3"/>
  <c r="P241" i="3"/>
  <c r="G241" i="3"/>
  <c r="DF240" i="3"/>
  <c r="DE240" i="3"/>
  <c r="CK240" i="3"/>
  <c r="CJ240" i="3"/>
  <c r="BO240" i="3"/>
  <c r="BN240" i="3"/>
  <c r="AS240" i="3"/>
  <c r="AR240" i="3"/>
  <c r="U240" i="3"/>
  <c r="T240" i="3"/>
  <c r="P240" i="3"/>
  <c r="G240" i="3"/>
  <c r="DF239" i="3"/>
  <c r="DE239" i="3"/>
  <c r="CK239" i="3"/>
  <c r="CJ239" i="3"/>
  <c r="BO239" i="3"/>
  <c r="BN239" i="3"/>
  <c r="AS239" i="3"/>
  <c r="AR239" i="3"/>
  <c r="U239" i="3"/>
  <c r="T239" i="3"/>
  <c r="P239" i="3"/>
  <c r="G239" i="3"/>
  <c r="DF238" i="3"/>
  <c r="DE238" i="3"/>
  <c r="CK238" i="3"/>
  <c r="CJ238" i="3"/>
  <c r="BO238" i="3"/>
  <c r="BN238" i="3"/>
  <c r="AS238" i="3"/>
  <c r="AR238" i="3"/>
  <c r="U238" i="3"/>
  <c r="T238" i="3"/>
  <c r="P238" i="3"/>
  <c r="G238" i="3"/>
  <c r="DF237" i="3"/>
  <c r="DE237" i="3"/>
  <c r="CK237" i="3"/>
  <c r="CJ237" i="3"/>
  <c r="BO237" i="3"/>
  <c r="BN237" i="3"/>
  <c r="AS237" i="3"/>
  <c r="AR237" i="3"/>
  <c r="U237" i="3"/>
  <c r="T237" i="3"/>
  <c r="P237" i="3"/>
  <c r="G237" i="3"/>
  <c r="DF236" i="3"/>
  <c r="DE236" i="3"/>
  <c r="CK236" i="3"/>
  <c r="CJ236" i="3"/>
  <c r="BO236" i="3"/>
  <c r="BN236" i="3"/>
  <c r="AS236" i="3"/>
  <c r="AR236" i="3"/>
  <c r="U236" i="3"/>
  <c r="T236" i="3"/>
  <c r="P236" i="3"/>
  <c r="G236" i="3"/>
  <c r="DF235" i="3"/>
  <c r="DE235" i="3"/>
  <c r="CK235" i="3"/>
  <c r="CJ235" i="3"/>
  <c r="BO235" i="3"/>
  <c r="BN235" i="3"/>
  <c r="AS235" i="3"/>
  <c r="AR235" i="3"/>
  <c r="U235" i="3"/>
  <c r="T235" i="3"/>
  <c r="P235" i="3"/>
  <c r="G235" i="3"/>
  <c r="DF234" i="3"/>
  <c r="DE234" i="3"/>
  <c r="CK234" i="3"/>
  <c r="CJ234" i="3"/>
  <c r="BO234" i="3"/>
  <c r="BN234" i="3"/>
  <c r="AS234" i="3"/>
  <c r="AR234" i="3"/>
  <c r="U234" i="3"/>
  <c r="T234" i="3"/>
  <c r="P234" i="3"/>
  <c r="G234" i="3"/>
  <c r="DF233" i="3"/>
  <c r="DE233" i="3"/>
  <c r="CK233" i="3"/>
  <c r="CJ233" i="3"/>
  <c r="BO233" i="3"/>
  <c r="BN233" i="3"/>
  <c r="AS233" i="3"/>
  <c r="AR233" i="3"/>
  <c r="U233" i="3"/>
  <c r="T233" i="3"/>
  <c r="P233" i="3"/>
  <c r="G233" i="3"/>
  <c r="DF232" i="3"/>
  <c r="DE232" i="3"/>
  <c r="CK232" i="3"/>
  <c r="CJ232" i="3"/>
  <c r="BO232" i="3"/>
  <c r="BN232" i="3"/>
  <c r="AS232" i="3"/>
  <c r="AR232" i="3"/>
  <c r="U232" i="3"/>
  <c r="T232" i="3"/>
  <c r="P232" i="3"/>
  <c r="G232" i="3"/>
  <c r="DF231" i="3"/>
  <c r="DE231" i="3"/>
  <c r="CK231" i="3"/>
  <c r="CJ231" i="3"/>
  <c r="BO231" i="3"/>
  <c r="BN231" i="3"/>
  <c r="AS231" i="3"/>
  <c r="AR231" i="3"/>
  <c r="U231" i="3"/>
  <c r="T231" i="3"/>
  <c r="P231" i="3"/>
  <c r="G231" i="3"/>
  <c r="DF230" i="3"/>
  <c r="DE230" i="3"/>
  <c r="CK230" i="3"/>
  <c r="CJ230" i="3"/>
  <c r="BO230" i="3"/>
  <c r="BN230" i="3"/>
  <c r="AS230" i="3"/>
  <c r="AR230" i="3"/>
  <c r="U230" i="3"/>
  <c r="T230" i="3"/>
  <c r="P230" i="3"/>
  <c r="G230" i="3"/>
  <c r="DF229" i="3"/>
  <c r="DE229" i="3"/>
  <c r="CK229" i="3"/>
  <c r="CJ229" i="3"/>
  <c r="BO229" i="3"/>
  <c r="BN229" i="3"/>
  <c r="AS229" i="3"/>
  <c r="AR229" i="3"/>
  <c r="U229" i="3"/>
  <c r="T229" i="3"/>
  <c r="P229" i="3"/>
  <c r="G229" i="3"/>
  <c r="DF228" i="3"/>
  <c r="DE228" i="3"/>
  <c r="CK228" i="3"/>
  <c r="CJ228" i="3"/>
  <c r="BO228" i="3"/>
  <c r="BN228" i="3"/>
  <c r="AS228" i="3"/>
  <c r="AR228" i="3"/>
  <c r="U228" i="3"/>
  <c r="T228" i="3"/>
  <c r="P228" i="3"/>
  <c r="G228" i="3"/>
  <c r="DF227" i="3"/>
  <c r="DE227" i="3"/>
  <c r="CK227" i="3"/>
  <c r="CJ227" i="3"/>
  <c r="BO227" i="3"/>
  <c r="BN227" i="3"/>
  <c r="AS227" i="3"/>
  <c r="AR227" i="3"/>
  <c r="U227" i="3"/>
  <c r="T227" i="3"/>
  <c r="P227" i="3"/>
  <c r="G227" i="3"/>
  <c r="DF226" i="3"/>
  <c r="DE226" i="3"/>
  <c r="CK226" i="3"/>
  <c r="CJ226" i="3"/>
  <c r="BO226" i="3"/>
  <c r="BN226" i="3"/>
  <c r="AS226" i="3"/>
  <c r="AR226" i="3"/>
  <c r="U226" i="3"/>
  <c r="T226" i="3"/>
  <c r="P226" i="3"/>
  <c r="G226" i="3"/>
  <c r="DF225" i="3"/>
  <c r="DE225" i="3"/>
  <c r="CK225" i="3"/>
  <c r="CJ225" i="3"/>
  <c r="BO225" i="3"/>
  <c r="BN225" i="3"/>
  <c r="AS225" i="3"/>
  <c r="AR225" i="3"/>
  <c r="U225" i="3"/>
  <c r="T225" i="3"/>
  <c r="P225" i="3"/>
  <c r="G225" i="3"/>
  <c r="DF224" i="3"/>
  <c r="DE224" i="3"/>
  <c r="CK224" i="3"/>
  <c r="CJ224" i="3"/>
  <c r="BO224" i="3"/>
  <c r="BN224" i="3"/>
  <c r="AS224" i="3"/>
  <c r="AR224" i="3"/>
  <c r="U224" i="3"/>
  <c r="T224" i="3"/>
  <c r="P224" i="3"/>
  <c r="G224" i="3"/>
  <c r="DF223" i="3"/>
  <c r="DE223" i="3"/>
  <c r="CK223" i="3"/>
  <c r="CJ223" i="3"/>
  <c r="BO223" i="3"/>
  <c r="BN223" i="3"/>
  <c r="AS223" i="3"/>
  <c r="AR223" i="3"/>
  <c r="U223" i="3"/>
  <c r="T223" i="3"/>
  <c r="P223" i="3"/>
  <c r="G223" i="3"/>
  <c r="DF222" i="3"/>
  <c r="DE222" i="3"/>
  <c r="CK222" i="3"/>
  <c r="CJ222" i="3"/>
  <c r="BO222" i="3"/>
  <c r="BN222" i="3"/>
  <c r="AS222" i="3"/>
  <c r="AR222" i="3"/>
  <c r="U222" i="3"/>
  <c r="T222" i="3"/>
  <c r="P222" i="3"/>
  <c r="G222" i="3"/>
  <c r="DF221" i="3"/>
  <c r="DE221" i="3"/>
  <c r="CK221" i="3"/>
  <c r="CJ221" i="3"/>
  <c r="BO221" i="3"/>
  <c r="BN221" i="3"/>
  <c r="AS221" i="3"/>
  <c r="AR221" i="3"/>
  <c r="U221" i="3"/>
  <c r="T221" i="3"/>
  <c r="P221" i="3"/>
  <c r="G221" i="3"/>
  <c r="DF220" i="3"/>
  <c r="DE220" i="3"/>
  <c r="CK220" i="3"/>
  <c r="CJ220" i="3"/>
  <c r="BO220" i="3"/>
  <c r="BN220" i="3"/>
  <c r="AS220" i="3"/>
  <c r="AR220" i="3"/>
  <c r="U220" i="3"/>
  <c r="T220" i="3"/>
  <c r="P220" i="3"/>
  <c r="G220" i="3"/>
  <c r="DF219" i="3"/>
  <c r="DE219" i="3"/>
  <c r="CK219" i="3"/>
  <c r="CJ219" i="3"/>
  <c r="BO219" i="3"/>
  <c r="BN219" i="3"/>
  <c r="AS219" i="3"/>
  <c r="AR219" i="3"/>
  <c r="U219" i="3"/>
  <c r="T219" i="3"/>
  <c r="P219" i="3"/>
  <c r="G219" i="3"/>
  <c r="DF218" i="3"/>
  <c r="DE218" i="3"/>
  <c r="CK218" i="3"/>
  <c r="CJ218" i="3"/>
  <c r="BO218" i="3"/>
  <c r="BN218" i="3"/>
  <c r="AS218" i="3"/>
  <c r="AR218" i="3"/>
  <c r="U218" i="3"/>
  <c r="T218" i="3"/>
  <c r="P218" i="3"/>
  <c r="G218" i="3"/>
  <c r="DF217" i="3"/>
  <c r="DE217" i="3"/>
  <c r="CK217" i="3"/>
  <c r="CJ217" i="3"/>
  <c r="BO217" i="3"/>
  <c r="BN217" i="3"/>
  <c r="AS217" i="3"/>
  <c r="AR217" i="3"/>
  <c r="U217" i="3"/>
  <c r="T217" i="3"/>
  <c r="P217" i="3"/>
  <c r="G217" i="3"/>
  <c r="DF216" i="3"/>
  <c r="DE216" i="3"/>
  <c r="CK216" i="3"/>
  <c r="CJ216" i="3"/>
  <c r="BO216" i="3"/>
  <c r="BN216" i="3"/>
  <c r="AS216" i="3"/>
  <c r="AR216" i="3"/>
  <c r="U216" i="3"/>
  <c r="T216" i="3"/>
  <c r="P216" i="3"/>
  <c r="G216" i="3"/>
  <c r="DF215" i="3"/>
  <c r="DE215" i="3"/>
  <c r="CK215" i="3"/>
  <c r="CJ215" i="3"/>
  <c r="BO215" i="3"/>
  <c r="BN215" i="3"/>
  <c r="AS215" i="3"/>
  <c r="AR215" i="3"/>
  <c r="U215" i="3"/>
  <c r="T215" i="3"/>
  <c r="P215" i="3"/>
  <c r="G215" i="3"/>
  <c r="DF214" i="3"/>
  <c r="DE214" i="3"/>
  <c r="CK214" i="3"/>
  <c r="CJ214" i="3"/>
  <c r="BO214" i="3"/>
  <c r="BN214" i="3"/>
  <c r="AS214" i="3"/>
  <c r="AR214" i="3"/>
  <c r="U214" i="3"/>
  <c r="T214" i="3"/>
  <c r="P214" i="3"/>
  <c r="G214" i="3"/>
  <c r="DF213" i="3"/>
  <c r="DE213" i="3"/>
  <c r="CK213" i="3"/>
  <c r="CJ213" i="3"/>
  <c r="BO213" i="3"/>
  <c r="BN213" i="3"/>
  <c r="AS213" i="3"/>
  <c r="AR213" i="3"/>
  <c r="U213" i="3"/>
  <c r="T213" i="3"/>
  <c r="P213" i="3"/>
  <c r="G213" i="3"/>
  <c r="DF212" i="3"/>
  <c r="DE212" i="3"/>
  <c r="CK212" i="3"/>
  <c r="CJ212" i="3"/>
  <c r="BO212" i="3"/>
  <c r="BN212" i="3"/>
  <c r="AS212" i="3"/>
  <c r="AR212" i="3"/>
  <c r="U212" i="3"/>
  <c r="T212" i="3"/>
  <c r="P212" i="3"/>
  <c r="G212" i="3"/>
  <c r="DF211" i="3"/>
  <c r="DE211" i="3"/>
  <c r="CK211" i="3"/>
  <c r="CJ211" i="3"/>
  <c r="BO211" i="3"/>
  <c r="BN211" i="3"/>
  <c r="AS211" i="3"/>
  <c r="AR211" i="3"/>
  <c r="U211" i="3"/>
  <c r="T211" i="3"/>
  <c r="P211" i="3"/>
  <c r="G211" i="3"/>
  <c r="DF210" i="3"/>
  <c r="DE210" i="3"/>
  <c r="CK210" i="3"/>
  <c r="CJ210" i="3"/>
  <c r="BO210" i="3"/>
  <c r="BN210" i="3"/>
  <c r="AS210" i="3"/>
  <c r="AR210" i="3"/>
  <c r="U210" i="3"/>
  <c r="T210" i="3"/>
  <c r="P210" i="3"/>
  <c r="G210" i="3"/>
  <c r="DF209" i="3"/>
  <c r="DE209" i="3"/>
  <c r="CK209" i="3"/>
  <c r="CJ209" i="3"/>
  <c r="BO209" i="3"/>
  <c r="BN209" i="3"/>
  <c r="AS209" i="3"/>
  <c r="AR209" i="3"/>
  <c r="U209" i="3"/>
  <c r="T209" i="3"/>
  <c r="P209" i="3"/>
  <c r="G209" i="3"/>
  <c r="DF208" i="3"/>
  <c r="DE208" i="3"/>
  <c r="CK208" i="3"/>
  <c r="CJ208" i="3"/>
  <c r="BO208" i="3"/>
  <c r="BN208" i="3"/>
  <c r="AS208" i="3"/>
  <c r="AR208" i="3"/>
  <c r="U208" i="3"/>
  <c r="T208" i="3"/>
  <c r="P208" i="3"/>
  <c r="G208" i="3"/>
  <c r="DF207" i="3"/>
  <c r="DE207" i="3"/>
  <c r="CK207" i="3"/>
  <c r="CJ207" i="3"/>
  <c r="BO207" i="3"/>
  <c r="BN207" i="3"/>
  <c r="AS207" i="3"/>
  <c r="AR207" i="3"/>
  <c r="U207" i="3"/>
  <c r="T207" i="3"/>
  <c r="P207" i="3"/>
  <c r="G207" i="3"/>
  <c r="DF206" i="3"/>
  <c r="DE206" i="3"/>
  <c r="CK206" i="3"/>
  <c r="CJ206" i="3"/>
  <c r="BO206" i="3"/>
  <c r="BN206" i="3"/>
  <c r="AS206" i="3"/>
  <c r="AR206" i="3"/>
  <c r="U206" i="3"/>
  <c r="T206" i="3"/>
  <c r="P206" i="3"/>
  <c r="G206" i="3"/>
  <c r="DF205" i="3"/>
  <c r="DE205" i="3"/>
  <c r="CK205" i="3"/>
  <c r="CJ205" i="3"/>
  <c r="BO205" i="3"/>
  <c r="BN205" i="3"/>
  <c r="AS205" i="3"/>
  <c r="AR205" i="3"/>
  <c r="U205" i="3"/>
  <c r="T205" i="3"/>
  <c r="P205" i="3"/>
  <c r="G205" i="3"/>
  <c r="DF204" i="3"/>
  <c r="DE204" i="3"/>
  <c r="CK204" i="3"/>
  <c r="CJ204" i="3"/>
  <c r="BO204" i="3"/>
  <c r="BN204" i="3"/>
  <c r="AS204" i="3"/>
  <c r="AR204" i="3"/>
  <c r="U204" i="3"/>
  <c r="T204" i="3"/>
  <c r="P204" i="3"/>
  <c r="G204" i="3"/>
  <c r="DF203" i="3"/>
  <c r="DE203" i="3"/>
  <c r="CK203" i="3"/>
  <c r="CJ203" i="3"/>
  <c r="BO203" i="3"/>
  <c r="BN203" i="3"/>
  <c r="AS203" i="3"/>
  <c r="AR203" i="3"/>
  <c r="U203" i="3"/>
  <c r="T203" i="3"/>
  <c r="P203" i="3"/>
  <c r="G203" i="3"/>
  <c r="DF202" i="3"/>
  <c r="DE202" i="3"/>
  <c r="CK202" i="3"/>
  <c r="CJ202" i="3"/>
  <c r="BO202" i="3"/>
  <c r="BN202" i="3"/>
  <c r="AS202" i="3"/>
  <c r="AR202" i="3"/>
  <c r="U202" i="3"/>
  <c r="T202" i="3"/>
  <c r="P202" i="3"/>
  <c r="G202" i="3"/>
  <c r="DF201" i="3"/>
  <c r="DE201" i="3"/>
  <c r="CK201" i="3"/>
  <c r="CJ201" i="3"/>
  <c r="BO201" i="3"/>
  <c r="BN201" i="3"/>
  <c r="AS201" i="3"/>
  <c r="AR201" i="3"/>
  <c r="U201" i="3"/>
  <c r="T201" i="3"/>
  <c r="P201" i="3"/>
  <c r="G201" i="3"/>
  <c r="DF200" i="3"/>
  <c r="DE200" i="3"/>
  <c r="CK200" i="3"/>
  <c r="CJ200" i="3"/>
  <c r="BO200" i="3"/>
  <c r="BN200" i="3"/>
  <c r="AS200" i="3"/>
  <c r="AR200" i="3"/>
  <c r="U200" i="3"/>
  <c r="T200" i="3"/>
  <c r="P200" i="3"/>
  <c r="G200" i="3"/>
  <c r="DF199" i="3"/>
  <c r="DE199" i="3"/>
  <c r="CK199" i="3"/>
  <c r="CJ199" i="3"/>
  <c r="BO199" i="3"/>
  <c r="BN199" i="3"/>
  <c r="AS199" i="3"/>
  <c r="AR199" i="3"/>
  <c r="U199" i="3"/>
  <c r="T199" i="3"/>
  <c r="P199" i="3"/>
  <c r="G199" i="3"/>
  <c r="DF198" i="3"/>
  <c r="DE198" i="3"/>
  <c r="CK198" i="3"/>
  <c r="CJ198" i="3"/>
  <c r="BO198" i="3"/>
  <c r="BN198" i="3"/>
  <c r="AS198" i="3"/>
  <c r="AR198" i="3"/>
  <c r="U198" i="3"/>
  <c r="T198" i="3"/>
  <c r="P198" i="3"/>
  <c r="G198" i="3"/>
  <c r="DF197" i="3"/>
  <c r="DE197" i="3"/>
  <c r="CK197" i="3"/>
  <c r="CJ197" i="3"/>
  <c r="BO197" i="3"/>
  <c r="BN197" i="3"/>
  <c r="AS197" i="3"/>
  <c r="AR197" i="3"/>
  <c r="U197" i="3"/>
  <c r="T197" i="3"/>
  <c r="P197" i="3"/>
  <c r="G197" i="3"/>
  <c r="DF196" i="3"/>
  <c r="DE196" i="3"/>
  <c r="CK196" i="3"/>
  <c r="CJ196" i="3"/>
  <c r="BO196" i="3"/>
  <c r="BN196" i="3"/>
  <c r="AS196" i="3"/>
  <c r="AR196" i="3"/>
  <c r="U196" i="3"/>
  <c r="T196" i="3"/>
  <c r="P196" i="3"/>
  <c r="G196" i="3"/>
  <c r="DF195" i="3"/>
  <c r="DE195" i="3"/>
  <c r="CK195" i="3"/>
  <c r="CJ195" i="3"/>
  <c r="BO195" i="3"/>
  <c r="BN195" i="3"/>
  <c r="AS195" i="3"/>
  <c r="AR195" i="3"/>
  <c r="U195" i="3"/>
  <c r="T195" i="3"/>
  <c r="P195" i="3"/>
  <c r="G195" i="3"/>
  <c r="DF194" i="3"/>
  <c r="DE194" i="3"/>
  <c r="CK194" i="3"/>
  <c r="CJ194" i="3"/>
  <c r="BO194" i="3"/>
  <c r="BN194" i="3"/>
  <c r="AS194" i="3"/>
  <c r="AR194" i="3"/>
  <c r="U194" i="3"/>
  <c r="T194" i="3"/>
  <c r="P194" i="3"/>
  <c r="G194" i="3"/>
  <c r="DF193" i="3"/>
  <c r="DE193" i="3"/>
  <c r="CK193" i="3"/>
  <c r="CJ193" i="3"/>
  <c r="BO193" i="3"/>
  <c r="BN193" i="3"/>
  <c r="AS193" i="3"/>
  <c r="AR193" i="3"/>
  <c r="U193" i="3"/>
  <c r="T193" i="3"/>
  <c r="P193" i="3"/>
  <c r="G193" i="3"/>
  <c r="DF192" i="3"/>
  <c r="DE192" i="3"/>
  <c r="CK192" i="3"/>
  <c r="CJ192" i="3"/>
  <c r="BO192" i="3"/>
  <c r="BN192" i="3"/>
  <c r="AS192" i="3"/>
  <c r="AR192" i="3"/>
  <c r="U192" i="3"/>
  <c r="T192" i="3"/>
  <c r="P192" i="3"/>
  <c r="G192" i="3"/>
  <c r="DF191" i="3"/>
  <c r="DE191" i="3"/>
  <c r="CK191" i="3"/>
  <c r="CJ191" i="3"/>
  <c r="BO191" i="3"/>
  <c r="BN191" i="3"/>
  <c r="AS191" i="3"/>
  <c r="AR191" i="3"/>
  <c r="U191" i="3"/>
  <c r="T191" i="3"/>
  <c r="P191" i="3"/>
  <c r="G191" i="3"/>
  <c r="DF190" i="3"/>
  <c r="DE190" i="3"/>
  <c r="CK190" i="3"/>
  <c r="CJ190" i="3"/>
  <c r="BO190" i="3"/>
  <c r="BN190" i="3"/>
  <c r="AS190" i="3"/>
  <c r="AR190" i="3"/>
  <c r="U190" i="3"/>
  <c r="T190" i="3"/>
  <c r="P190" i="3"/>
  <c r="G190" i="3"/>
  <c r="DF189" i="3"/>
  <c r="DE189" i="3"/>
  <c r="CK189" i="3"/>
  <c r="CJ189" i="3"/>
  <c r="BO189" i="3"/>
  <c r="BN189" i="3"/>
  <c r="AS189" i="3"/>
  <c r="AR189" i="3"/>
  <c r="U189" i="3"/>
  <c r="T189" i="3"/>
  <c r="P189" i="3"/>
  <c r="G189" i="3"/>
  <c r="DF188" i="3"/>
  <c r="DE188" i="3"/>
  <c r="CK188" i="3"/>
  <c r="CJ188" i="3"/>
  <c r="BO188" i="3"/>
  <c r="BN188" i="3"/>
  <c r="AS188" i="3"/>
  <c r="AR188" i="3"/>
  <c r="U188" i="3"/>
  <c r="T188" i="3"/>
  <c r="P188" i="3"/>
  <c r="G188" i="3"/>
  <c r="DF187" i="3"/>
  <c r="DE187" i="3"/>
  <c r="CK187" i="3"/>
  <c r="CJ187" i="3"/>
  <c r="BO187" i="3"/>
  <c r="BN187" i="3"/>
  <c r="AS187" i="3"/>
  <c r="AR187" i="3"/>
  <c r="U187" i="3"/>
  <c r="T187" i="3"/>
  <c r="P187" i="3"/>
  <c r="G187" i="3"/>
  <c r="DF186" i="3"/>
  <c r="DE186" i="3"/>
  <c r="CK186" i="3"/>
  <c r="CJ186" i="3"/>
  <c r="BO186" i="3"/>
  <c r="BN186" i="3"/>
  <c r="AS186" i="3"/>
  <c r="AR186" i="3"/>
  <c r="U186" i="3"/>
  <c r="T186" i="3"/>
  <c r="P186" i="3"/>
  <c r="G186" i="3"/>
  <c r="DF185" i="3"/>
  <c r="DE185" i="3"/>
  <c r="CK185" i="3"/>
  <c r="CJ185" i="3"/>
  <c r="BO185" i="3"/>
  <c r="BN185" i="3"/>
  <c r="AS185" i="3"/>
  <c r="AR185" i="3"/>
  <c r="U185" i="3"/>
  <c r="T185" i="3"/>
  <c r="P185" i="3"/>
  <c r="G185" i="3"/>
  <c r="DF184" i="3"/>
  <c r="DE184" i="3"/>
  <c r="CK184" i="3"/>
  <c r="CJ184" i="3"/>
  <c r="BO184" i="3"/>
  <c r="BN184" i="3"/>
  <c r="AS184" i="3"/>
  <c r="AR184" i="3"/>
  <c r="U184" i="3"/>
  <c r="T184" i="3"/>
  <c r="P184" i="3"/>
  <c r="G184" i="3"/>
  <c r="DF183" i="3"/>
  <c r="DE183" i="3"/>
  <c r="CK183" i="3"/>
  <c r="CJ183" i="3"/>
  <c r="BO183" i="3"/>
  <c r="BN183" i="3"/>
  <c r="AS183" i="3"/>
  <c r="AR183" i="3"/>
  <c r="U183" i="3"/>
  <c r="T183" i="3"/>
  <c r="P183" i="3"/>
  <c r="G183" i="3"/>
  <c r="DF182" i="3"/>
  <c r="DE182" i="3"/>
  <c r="CK182" i="3"/>
  <c r="CJ182" i="3"/>
  <c r="BO182" i="3"/>
  <c r="BN182" i="3"/>
  <c r="AS182" i="3"/>
  <c r="AR182" i="3"/>
  <c r="U182" i="3"/>
  <c r="T182" i="3"/>
  <c r="P182" i="3"/>
  <c r="G182" i="3"/>
  <c r="DF181" i="3"/>
  <c r="DE181" i="3"/>
  <c r="CK181" i="3"/>
  <c r="CJ181" i="3"/>
  <c r="BO181" i="3"/>
  <c r="BN181" i="3"/>
  <c r="AS181" i="3"/>
  <c r="AR181" i="3"/>
  <c r="U181" i="3"/>
  <c r="T181" i="3"/>
  <c r="P181" i="3"/>
  <c r="G181" i="3"/>
  <c r="DF180" i="3"/>
  <c r="DE180" i="3"/>
  <c r="CK180" i="3"/>
  <c r="CJ180" i="3"/>
  <c r="BO180" i="3"/>
  <c r="BN180" i="3"/>
  <c r="AS180" i="3"/>
  <c r="AR180" i="3"/>
  <c r="U180" i="3"/>
  <c r="T180" i="3"/>
  <c r="P180" i="3"/>
  <c r="G180" i="3"/>
  <c r="DF179" i="3"/>
  <c r="DE179" i="3"/>
  <c r="CK179" i="3"/>
  <c r="CJ179" i="3"/>
  <c r="BO179" i="3"/>
  <c r="BN179" i="3"/>
  <c r="AS179" i="3"/>
  <c r="AR179" i="3"/>
  <c r="U179" i="3"/>
  <c r="T179" i="3"/>
  <c r="P179" i="3"/>
  <c r="G179" i="3"/>
  <c r="DF178" i="3"/>
  <c r="DE178" i="3"/>
  <c r="CK178" i="3"/>
  <c r="CJ178" i="3"/>
  <c r="BO178" i="3"/>
  <c r="BN178" i="3"/>
  <c r="AS178" i="3"/>
  <c r="AR178" i="3"/>
  <c r="U178" i="3"/>
  <c r="T178" i="3"/>
  <c r="P178" i="3"/>
  <c r="G178" i="3"/>
  <c r="DF177" i="3"/>
  <c r="DE177" i="3"/>
  <c r="CK177" i="3"/>
  <c r="CJ177" i="3"/>
  <c r="BO177" i="3"/>
  <c r="BN177" i="3"/>
  <c r="AS177" i="3"/>
  <c r="AR177" i="3"/>
  <c r="U177" i="3"/>
  <c r="T177" i="3"/>
  <c r="P177" i="3"/>
  <c r="G177" i="3"/>
  <c r="DF176" i="3"/>
  <c r="DE176" i="3"/>
  <c r="CK176" i="3"/>
  <c r="CJ176" i="3"/>
  <c r="BO176" i="3"/>
  <c r="BN176" i="3"/>
  <c r="AS176" i="3"/>
  <c r="AR176" i="3"/>
  <c r="U176" i="3"/>
  <c r="T176" i="3"/>
  <c r="P176" i="3"/>
  <c r="G176" i="3"/>
  <c r="DF175" i="3"/>
  <c r="DE175" i="3"/>
  <c r="CK175" i="3"/>
  <c r="CJ175" i="3"/>
  <c r="BO175" i="3"/>
  <c r="BN175" i="3"/>
  <c r="AS175" i="3"/>
  <c r="AR175" i="3"/>
  <c r="U175" i="3"/>
  <c r="T175" i="3"/>
  <c r="P175" i="3"/>
  <c r="G175" i="3"/>
  <c r="DF174" i="3"/>
  <c r="DE174" i="3"/>
  <c r="CK174" i="3"/>
  <c r="CJ174" i="3"/>
  <c r="BO174" i="3"/>
  <c r="BN174" i="3"/>
  <c r="AS174" i="3"/>
  <c r="AR174" i="3"/>
  <c r="U174" i="3"/>
  <c r="T174" i="3"/>
  <c r="P174" i="3"/>
  <c r="G174" i="3"/>
  <c r="DF173" i="3"/>
  <c r="DE173" i="3"/>
  <c r="CK173" i="3"/>
  <c r="CJ173" i="3"/>
  <c r="BO173" i="3"/>
  <c r="BN173" i="3"/>
  <c r="AS173" i="3"/>
  <c r="AR173" i="3"/>
  <c r="U173" i="3"/>
  <c r="T173" i="3"/>
  <c r="P173" i="3"/>
  <c r="G173" i="3"/>
  <c r="DF172" i="3"/>
  <c r="DE172" i="3"/>
  <c r="CK172" i="3"/>
  <c r="CJ172" i="3"/>
  <c r="BO172" i="3"/>
  <c r="BN172" i="3"/>
  <c r="AS172" i="3"/>
  <c r="AR172" i="3"/>
  <c r="U172" i="3"/>
  <c r="T172" i="3"/>
  <c r="P172" i="3"/>
  <c r="G172" i="3"/>
  <c r="DF171" i="3"/>
  <c r="DE171" i="3"/>
  <c r="CK171" i="3"/>
  <c r="CJ171" i="3"/>
  <c r="BO171" i="3"/>
  <c r="BN171" i="3"/>
  <c r="AS171" i="3"/>
  <c r="AR171" i="3"/>
  <c r="U171" i="3"/>
  <c r="T171" i="3"/>
  <c r="P171" i="3"/>
  <c r="G171" i="3"/>
  <c r="DF170" i="3"/>
  <c r="DE170" i="3"/>
  <c r="CK170" i="3"/>
  <c r="CJ170" i="3"/>
  <c r="BO170" i="3"/>
  <c r="BN170" i="3"/>
  <c r="AS170" i="3"/>
  <c r="AR170" i="3"/>
  <c r="U170" i="3"/>
  <c r="T170" i="3"/>
  <c r="P170" i="3"/>
  <c r="G170" i="3"/>
  <c r="DF169" i="3"/>
  <c r="DE169" i="3"/>
  <c r="CK169" i="3"/>
  <c r="CJ169" i="3"/>
  <c r="BO169" i="3"/>
  <c r="BN169" i="3"/>
  <c r="AS169" i="3"/>
  <c r="AR169" i="3"/>
  <c r="U169" i="3"/>
  <c r="T169" i="3"/>
  <c r="P169" i="3"/>
  <c r="G169" i="3"/>
  <c r="DF168" i="3"/>
  <c r="DE168" i="3"/>
  <c r="CK168" i="3"/>
  <c r="CJ168" i="3"/>
  <c r="BO168" i="3"/>
  <c r="BN168" i="3"/>
  <c r="AS168" i="3"/>
  <c r="AR168" i="3"/>
  <c r="U168" i="3"/>
  <c r="T168" i="3"/>
  <c r="P168" i="3"/>
  <c r="G168" i="3"/>
  <c r="DF167" i="3"/>
  <c r="DE167" i="3"/>
  <c r="CK167" i="3"/>
  <c r="CJ167" i="3"/>
  <c r="BO167" i="3"/>
  <c r="BN167" i="3"/>
  <c r="AS167" i="3"/>
  <c r="AR167" i="3"/>
  <c r="U167" i="3"/>
  <c r="T167" i="3"/>
  <c r="P167" i="3"/>
  <c r="G167" i="3"/>
  <c r="DF166" i="3"/>
  <c r="DE166" i="3"/>
  <c r="CK166" i="3"/>
  <c r="CJ166" i="3"/>
  <c r="BO166" i="3"/>
  <c r="BN166" i="3"/>
  <c r="AS166" i="3"/>
  <c r="AR166" i="3"/>
  <c r="U166" i="3"/>
  <c r="T166" i="3"/>
  <c r="P166" i="3"/>
  <c r="G166" i="3"/>
  <c r="DF165" i="3"/>
  <c r="DE165" i="3"/>
  <c r="CK165" i="3"/>
  <c r="CJ165" i="3"/>
  <c r="BO165" i="3"/>
  <c r="BN165" i="3"/>
  <c r="AS165" i="3"/>
  <c r="AR165" i="3"/>
  <c r="U165" i="3"/>
  <c r="T165" i="3"/>
  <c r="P165" i="3"/>
  <c r="G165" i="3"/>
  <c r="DF164" i="3"/>
  <c r="DE164" i="3"/>
  <c r="CK164" i="3"/>
  <c r="CJ164" i="3"/>
  <c r="BO164" i="3"/>
  <c r="BN164" i="3"/>
  <c r="AS164" i="3"/>
  <c r="AR164" i="3"/>
  <c r="U164" i="3"/>
  <c r="T164" i="3"/>
  <c r="P164" i="3"/>
  <c r="G164" i="3"/>
  <c r="DF163" i="3"/>
  <c r="DE163" i="3"/>
  <c r="CK163" i="3"/>
  <c r="CJ163" i="3"/>
  <c r="BO163" i="3"/>
  <c r="BN163" i="3"/>
  <c r="AS163" i="3"/>
  <c r="AR163" i="3"/>
  <c r="U163" i="3"/>
  <c r="T163" i="3"/>
  <c r="P163" i="3"/>
  <c r="G163" i="3"/>
  <c r="DF162" i="3"/>
  <c r="DE162" i="3"/>
  <c r="CK162" i="3"/>
  <c r="CJ162" i="3"/>
  <c r="BO162" i="3"/>
  <c r="BN162" i="3"/>
  <c r="AS162" i="3"/>
  <c r="AR162" i="3"/>
  <c r="U162" i="3"/>
  <c r="T162" i="3"/>
  <c r="P162" i="3"/>
  <c r="G162" i="3"/>
  <c r="DF161" i="3"/>
  <c r="DE161" i="3"/>
  <c r="CK161" i="3"/>
  <c r="CJ161" i="3"/>
  <c r="BO161" i="3"/>
  <c r="BN161" i="3"/>
  <c r="AS161" i="3"/>
  <c r="AR161" i="3"/>
  <c r="U161" i="3"/>
  <c r="T161" i="3"/>
  <c r="P161" i="3"/>
  <c r="G161" i="3"/>
  <c r="DF160" i="3"/>
  <c r="DE160" i="3"/>
  <c r="CK160" i="3"/>
  <c r="CJ160" i="3"/>
  <c r="BO160" i="3"/>
  <c r="BN160" i="3"/>
  <c r="AS160" i="3"/>
  <c r="AR160" i="3"/>
  <c r="U160" i="3"/>
  <c r="T160" i="3"/>
  <c r="P160" i="3"/>
  <c r="G160" i="3"/>
  <c r="DF159" i="3"/>
  <c r="DE159" i="3"/>
  <c r="CK159" i="3"/>
  <c r="CJ159" i="3"/>
  <c r="BO159" i="3"/>
  <c r="BN159" i="3"/>
  <c r="AS159" i="3"/>
  <c r="AR159" i="3"/>
  <c r="U159" i="3"/>
  <c r="T159" i="3"/>
  <c r="P159" i="3"/>
  <c r="G159" i="3"/>
  <c r="DF158" i="3"/>
  <c r="DE158" i="3"/>
  <c r="CK158" i="3"/>
  <c r="CJ158" i="3"/>
  <c r="BO158" i="3"/>
  <c r="BN158" i="3"/>
  <c r="AS158" i="3"/>
  <c r="AR158" i="3"/>
  <c r="U158" i="3"/>
  <c r="T158" i="3"/>
  <c r="P158" i="3"/>
  <c r="G158" i="3"/>
  <c r="DF157" i="3"/>
  <c r="DE157" i="3"/>
  <c r="CK157" i="3"/>
  <c r="CJ157" i="3"/>
  <c r="BO157" i="3"/>
  <c r="BN157" i="3"/>
  <c r="AS157" i="3"/>
  <c r="AR157" i="3"/>
  <c r="U157" i="3"/>
  <c r="T157" i="3"/>
  <c r="P157" i="3"/>
  <c r="G157" i="3"/>
  <c r="DF156" i="3"/>
  <c r="DE156" i="3"/>
  <c r="CK156" i="3"/>
  <c r="CJ156" i="3"/>
  <c r="BO156" i="3"/>
  <c r="BN156" i="3"/>
  <c r="AS156" i="3"/>
  <c r="AR156" i="3"/>
  <c r="U156" i="3"/>
  <c r="T156" i="3"/>
  <c r="P156" i="3"/>
  <c r="G156" i="3"/>
  <c r="DF155" i="3"/>
  <c r="DE155" i="3"/>
  <c r="CK155" i="3"/>
  <c r="CJ155" i="3"/>
  <c r="BO155" i="3"/>
  <c r="BN155" i="3"/>
  <c r="AS155" i="3"/>
  <c r="AR155" i="3"/>
  <c r="U155" i="3"/>
  <c r="T155" i="3"/>
  <c r="P155" i="3"/>
  <c r="G155" i="3"/>
  <c r="DF154" i="3"/>
  <c r="DE154" i="3"/>
  <c r="CK154" i="3"/>
  <c r="CJ154" i="3"/>
  <c r="BO154" i="3"/>
  <c r="BN154" i="3"/>
  <c r="AS154" i="3"/>
  <c r="AR154" i="3"/>
  <c r="U154" i="3"/>
  <c r="T154" i="3"/>
  <c r="P154" i="3"/>
  <c r="G154" i="3"/>
  <c r="DF153" i="3"/>
  <c r="DE153" i="3"/>
  <c r="CK153" i="3"/>
  <c r="CJ153" i="3"/>
  <c r="BO153" i="3"/>
  <c r="BN153" i="3"/>
  <c r="AS153" i="3"/>
  <c r="AR153" i="3"/>
  <c r="U153" i="3"/>
  <c r="T153" i="3"/>
  <c r="P153" i="3"/>
  <c r="G153" i="3"/>
  <c r="DF152" i="3"/>
  <c r="DE152" i="3"/>
  <c r="CK152" i="3"/>
  <c r="CJ152" i="3"/>
  <c r="BO152" i="3"/>
  <c r="BN152" i="3"/>
  <c r="AS152" i="3"/>
  <c r="AR152" i="3"/>
  <c r="U152" i="3"/>
  <c r="T152" i="3"/>
  <c r="P152" i="3"/>
  <c r="G152" i="3"/>
  <c r="DF151" i="3"/>
  <c r="DE151" i="3"/>
  <c r="CK151" i="3"/>
  <c r="CJ151" i="3"/>
  <c r="BO151" i="3"/>
  <c r="BN151" i="3"/>
  <c r="AS151" i="3"/>
  <c r="AR151" i="3"/>
  <c r="U151" i="3"/>
  <c r="T151" i="3"/>
  <c r="P151" i="3"/>
  <c r="G151" i="3"/>
  <c r="DF150" i="3"/>
  <c r="DE150" i="3"/>
  <c r="CK150" i="3"/>
  <c r="CJ150" i="3"/>
  <c r="BO150" i="3"/>
  <c r="BN150" i="3"/>
  <c r="AS150" i="3"/>
  <c r="AR150" i="3"/>
  <c r="U150" i="3"/>
  <c r="T150" i="3"/>
  <c r="P150" i="3"/>
  <c r="G150" i="3"/>
  <c r="DF149" i="3"/>
  <c r="DE149" i="3"/>
  <c r="CK149" i="3"/>
  <c r="CJ149" i="3"/>
  <c r="BO149" i="3"/>
  <c r="BN149" i="3"/>
  <c r="AS149" i="3"/>
  <c r="AR149" i="3"/>
  <c r="U149" i="3"/>
  <c r="T149" i="3"/>
  <c r="P149" i="3"/>
  <c r="G149" i="3"/>
  <c r="DF148" i="3"/>
  <c r="DE148" i="3"/>
  <c r="CK148" i="3"/>
  <c r="CJ148" i="3"/>
  <c r="BO148" i="3"/>
  <c r="BN148" i="3"/>
  <c r="AS148" i="3"/>
  <c r="AR148" i="3"/>
  <c r="U148" i="3"/>
  <c r="T148" i="3"/>
  <c r="P148" i="3"/>
  <c r="G148" i="3"/>
  <c r="DF147" i="3"/>
  <c r="DE147" i="3"/>
  <c r="CK147" i="3"/>
  <c r="CJ147" i="3"/>
  <c r="BO147" i="3"/>
  <c r="BN147" i="3"/>
  <c r="AS147" i="3"/>
  <c r="AR147" i="3"/>
  <c r="U147" i="3"/>
  <c r="T147" i="3"/>
  <c r="P147" i="3"/>
  <c r="G147" i="3"/>
  <c r="DF146" i="3"/>
  <c r="DE146" i="3"/>
  <c r="CK146" i="3"/>
  <c r="CJ146" i="3"/>
  <c r="BO146" i="3"/>
  <c r="BN146" i="3"/>
  <c r="AS146" i="3"/>
  <c r="AR146" i="3"/>
  <c r="U146" i="3"/>
  <c r="T146" i="3"/>
  <c r="P146" i="3"/>
  <c r="G146" i="3"/>
  <c r="DF145" i="3"/>
  <c r="DE145" i="3"/>
  <c r="CK145" i="3"/>
  <c r="CJ145" i="3"/>
  <c r="BO145" i="3"/>
  <c r="BN145" i="3"/>
  <c r="AS145" i="3"/>
  <c r="AR145" i="3"/>
  <c r="U145" i="3"/>
  <c r="T145" i="3"/>
  <c r="P145" i="3"/>
  <c r="G145" i="3"/>
  <c r="DF144" i="3"/>
  <c r="DE144" i="3"/>
  <c r="CK144" i="3"/>
  <c r="CJ144" i="3"/>
  <c r="BO144" i="3"/>
  <c r="BN144" i="3"/>
  <c r="AS144" i="3"/>
  <c r="AR144" i="3"/>
  <c r="U144" i="3"/>
  <c r="T144" i="3"/>
  <c r="P144" i="3"/>
  <c r="G144" i="3"/>
  <c r="DF143" i="3"/>
  <c r="DE143" i="3"/>
  <c r="CK143" i="3"/>
  <c r="CJ143" i="3"/>
  <c r="BO143" i="3"/>
  <c r="BN143" i="3"/>
  <c r="AS143" i="3"/>
  <c r="AR143" i="3"/>
  <c r="U143" i="3"/>
  <c r="T143" i="3"/>
  <c r="P143" i="3"/>
  <c r="G143" i="3"/>
  <c r="DF142" i="3"/>
  <c r="DE142" i="3"/>
  <c r="CK142" i="3"/>
  <c r="CJ142" i="3"/>
  <c r="BO142" i="3"/>
  <c r="BN142" i="3"/>
  <c r="AS142" i="3"/>
  <c r="AR142" i="3"/>
  <c r="U142" i="3"/>
  <c r="T142" i="3"/>
  <c r="P142" i="3"/>
  <c r="G142" i="3"/>
  <c r="DF141" i="3"/>
  <c r="DE141" i="3"/>
  <c r="CK141" i="3"/>
  <c r="CJ141" i="3"/>
  <c r="BO141" i="3"/>
  <c r="BN141" i="3"/>
  <c r="AS141" i="3"/>
  <c r="AR141" i="3"/>
  <c r="U141" i="3"/>
  <c r="T141" i="3"/>
  <c r="P141" i="3"/>
  <c r="G141" i="3"/>
  <c r="DF140" i="3"/>
  <c r="DE140" i="3"/>
  <c r="CK140" i="3"/>
  <c r="CJ140" i="3"/>
  <c r="BO140" i="3"/>
  <c r="BN140" i="3"/>
  <c r="AS140" i="3"/>
  <c r="AR140" i="3"/>
  <c r="U140" i="3"/>
  <c r="T140" i="3"/>
  <c r="P140" i="3"/>
  <c r="G140" i="3"/>
  <c r="DF139" i="3"/>
  <c r="DE139" i="3"/>
  <c r="CK139" i="3"/>
  <c r="CJ139" i="3"/>
  <c r="BO139" i="3"/>
  <c r="BN139" i="3"/>
  <c r="AS139" i="3"/>
  <c r="AR139" i="3"/>
  <c r="U139" i="3"/>
  <c r="T139" i="3"/>
  <c r="P139" i="3"/>
  <c r="G139" i="3"/>
  <c r="DF138" i="3"/>
  <c r="DE138" i="3"/>
  <c r="CK138" i="3"/>
  <c r="CJ138" i="3"/>
  <c r="BO138" i="3"/>
  <c r="BN138" i="3"/>
  <c r="AS138" i="3"/>
  <c r="AR138" i="3"/>
  <c r="U138" i="3"/>
  <c r="T138" i="3"/>
  <c r="P138" i="3"/>
  <c r="G138" i="3"/>
  <c r="DF137" i="3"/>
  <c r="DE137" i="3"/>
  <c r="CK137" i="3"/>
  <c r="CJ137" i="3"/>
  <c r="BO137" i="3"/>
  <c r="BN137" i="3"/>
  <c r="AS137" i="3"/>
  <c r="AR137" i="3"/>
  <c r="U137" i="3"/>
  <c r="T137" i="3"/>
  <c r="P137" i="3"/>
  <c r="G137" i="3"/>
  <c r="DF136" i="3"/>
  <c r="DE136" i="3"/>
  <c r="CK136" i="3"/>
  <c r="CJ136" i="3"/>
  <c r="BO136" i="3"/>
  <c r="BN136" i="3"/>
  <c r="AS136" i="3"/>
  <c r="AR136" i="3"/>
  <c r="U136" i="3"/>
  <c r="T136" i="3"/>
  <c r="P136" i="3"/>
  <c r="G136" i="3"/>
  <c r="DF135" i="3"/>
  <c r="DE135" i="3"/>
  <c r="CK135" i="3"/>
  <c r="CJ135" i="3"/>
  <c r="BO135" i="3"/>
  <c r="BN135" i="3"/>
  <c r="AS135" i="3"/>
  <c r="AR135" i="3"/>
  <c r="U135" i="3"/>
  <c r="T135" i="3"/>
  <c r="P135" i="3"/>
  <c r="G135" i="3"/>
  <c r="DF134" i="3"/>
  <c r="DE134" i="3"/>
  <c r="CK134" i="3"/>
  <c r="CJ134" i="3"/>
  <c r="BO134" i="3"/>
  <c r="BN134" i="3"/>
  <c r="AS134" i="3"/>
  <c r="AR134" i="3"/>
  <c r="U134" i="3"/>
  <c r="T134" i="3"/>
  <c r="P134" i="3"/>
  <c r="G134" i="3"/>
  <c r="DF133" i="3"/>
  <c r="DE133" i="3"/>
  <c r="CK133" i="3"/>
  <c r="CJ133" i="3"/>
  <c r="BO133" i="3"/>
  <c r="BN133" i="3"/>
  <c r="AS133" i="3"/>
  <c r="AR133" i="3"/>
  <c r="U133" i="3"/>
  <c r="T133" i="3"/>
  <c r="P133" i="3"/>
  <c r="G133" i="3"/>
  <c r="DF132" i="3"/>
  <c r="DE132" i="3"/>
  <c r="CK132" i="3"/>
  <c r="CJ132" i="3"/>
  <c r="BO132" i="3"/>
  <c r="BN132" i="3"/>
  <c r="AS132" i="3"/>
  <c r="AR132" i="3"/>
  <c r="U132" i="3"/>
  <c r="T132" i="3"/>
  <c r="P132" i="3"/>
  <c r="G132" i="3"/>
  <c r="DF131" i="3"/>
  <c r="DE131" i="3"/>
  <c r="CK131" i="3"/>
  <c r="CJ131" i="3"/>
  <c r="BO131" i="3"/>
  <c r="BN131" i="3"/>
  <c r="AS131" i="3"/>
  <c r="AR131" i="3"/>
  <c r="U131" i="3"/>
  <c r="T131" i="3"/>
  <c r="P131" i="3"/>
  <c r="G131" i="3"/>
  <c r="DF130" i="3"/>
  <c r="DE130" i="3"/>
  <c r="CK130" i="3"/>
  <c r="CJ130" i="3"/>
  <c r="BO130" i="3"/>
  <c r="BN130" i="3"/>
  <c r="AS130" i="3"/>
  <c r="AR130" i="3"/>
  <c r="U130" i="3"/>
  <c r="T130" i="3"/>
  <c r="P130" i="3"/>
  <c r="G130" i="3"/>
  <c r="DF129" i="3"/>
  <c r="DE129" i="3"/>
  <c r="CK129" i="3"/>
  <c r="CJ129" i="3"/>
  <c r="BO129" i="3"/>
  <c r="BN129" i="3"/>
  <c r="AS129" i="3"/>
  <c r="AR129" i="3"/>
  <c r="U129" i="3"/>
  <c r="T129" i="3"/>
  <c r="P129" i="3"/>
  <c r="G129" i="3"/>
  <c r="DF128" i="3"/>
  <c r="DE128" i="3"/>
  <c r="CK128" i="3"/>
  <c r="CJ128" i="3"/>
  <c r="BO128" i="3"/>
  <c r="BN128" i="3"/>
  <c r="AS128" i="3"/>
  <c r="AR128" i="3"/>
  <c r="U128" i="3"/>
  <c r="T128" i="3"/>
  <c r="P128" i="3"/>
  <c r="G128" i="3"/>
  <c r="DF127" i="3"/>
  <c r="DE127" i="3"/>
  <c r="CK127" i="3"/>
  <c r="CJ127" i="3"/>
  <c r="BO127" i="3"/>
  <c r="BN127" i="3"/>
  <c r="AS127" i="3"/>
  <c r="AR127" i="3"/>
  <c r="U127" i="3"/>
  <c r="T127" i="3"/>
  <c r="P127" i="3"/>
  <c r="G127" i="3"/>
  <c r="DF126" i="3"/>
  <c r="DE126" i="3"/>
  <c r="CK126" i="3"/>
  <c r="CJ126" i="3"/>
  <c r="BO126" i="3"/>
  <c r="BN126" i="3"/>
  <c r="AS126" i="3"/>
  <c r="AR126" i="3"/>
  <c r="U126" i="3"/>
  <c r="T126" i="3"/>
  <c r="P126" i="3"/>
  <c r="G126" i="3"/>
  <c r="DF125" i="3"/>
  <c r="DE125" i="3"/>
  <c r="CK125" i="3"/>
  <c r="CJ125" i="3"/>
  <c r="BO125" i="3"/>
  <c r="BN125" i="3"/>
  <c r="AS125" i="3"/>
  <c r="AR125" i="3"/>
  <c r="U125" i="3"/>
  <c r="T125" i="3"/>
  <c r="P125" i="3"/>
  <c r="G125" i="3"/>
  <c r="DF124" i="3"/>
  <c r="DE124" i="3"/>
  <c r="CK124" i="3"/>
  <c r="CJ124" i="3"/>
  <c r="BO124" i="3"/>
  <c r="BN124" i="3"/>
  <c r="AS124" i="3"/>
  <c r="AR124" i="3"/>
  <c r="U124" i="3"/>
  <c r="T124" i="3"/>
  <c r="P124" i="3"/>
  <c r="G124" i="3"/>
  <c r="DF123" i="3"/>
  <c r="DE123" i="3"/>
  <c r="CK123" i="3"/>
  <c r="CJ123" i="3"/>
  <c r="BO123" i="3"/>
  <c r="BN123" i="3"/>
  <c r="AS123" i="3"/>
  <c r="AR123" i="3"/>
  <c r="U123" i="3"/>
  <c r="T123" i="3"/>
  <c r="P123" i="3"/>
  <c r="G123" i="3"/>
  <c r="DF122" i="3"/>
  <c r="DE122" i="3"/>
  <c r="CK122" i="3"/>
  <c r="CJ122" i="3"/>
  <c r="BO122" i="3"/>
  <c r="BN122" i="3"/>
  <c r="AS122" i="3"/>
  <c r="AR122" i="3"/>
  <c r="U122" i="3"/>
  <c r="T122" i="3"/>
  <c r="P122" i="3"/>
  <c r="G122" i="3"/>
  <c r="DF121" i="3"/>
  <c r="DE121" i="3"/>
  <c r="CK121" i="3"/>
  <c r="CJ121" i="3"/>
  <c r="BO121" i="3"/>
  <c r="BN121" i="3"/>
  <c r="AS121" i="3"/>
  <c r="AR121" i="3"/>
  <c r="U121" i="3"/>
  <c r="T121" i="3"/>
  <c r="P121" i="3"/>
  <c r="G121" i="3"/>
  <c r="DF120" i="3"/>
  <c r="DE120" i="3"/>
  <c r="CK120" i="3"/>
  <c r="CJ120" i="3"/>
  <c r="BO120" i="3"/>
  <c r="BN120" i="3"/>
  <c r="AS120" i="3"/>
  <c r="AR120" i="3"/>
  <c r="U120" i="3"/>
  <c r="T120" i="3"/>
  <c r="P120" i="3"/>
  <c r="G120" i="3"/>
  <c r="DF119" i="3"/>
  <c r="DE119" i="3"/>
  <c r="CK119" i="3"/>
  <c r="CJ119" i="3"/>
  <c r="BO119" i="3"/>
  <c r="BN119" i="3"/>
  <c r="AS119" i="3"/>
  <c r="AR119" i="3"/>
  <c r="U119" i="3"/>
  <c r="T119" i="3"/>
  <c r="P119" i="3"/>
  <c r="G119" i="3"/>
  <c r="DF118" i="3"/>
  <c r="DE118" i="3"/>
  <c r="CK118" i="3"/>
  <c r="CJ118" i="3"/>
  <c r="BO118" i="3"/>
  <c r="BN118" i="3"/>
  <c r="AS118" i="3"/>
  <c r="AR118" i="3"/>
  <c r="U118" i="3"/>
  <c r="T118" i="3"/>
  <c r="P118" i="3"/>
  <c r="G118" i="3"/>
  <c r="DF117" i="3"/>
  <c r="DE117" i="3"/>
  <c r="CK117" i="3"/>
  <c r="CJ117" i="3"/>
  <c r="BO117" i="3"/>
  <c r="BN117" i="3"/>
  <c r="AS117" i="3"/>
  <c r="AR117" i="3"/>
  <c r="U117" i="3"/>
  <c r="T117" i="3"/>
  <c r="P117" i="3"/>
  <c r="G117" i="3"/>
  <c r="DF116" i="3"/>
  <c r="DE116" i="3"/>
  <c r="CK116" i="3"/>
  <c r="CJ116" i="3"/>
  <c r="BO116" i="3"/>
  <c r="BN116" i="3"/>
  <c r="AS116" i="3"/>
  <c r="AR116" i="3"/>
  <c r="U116" i="3"/>
  <c r="T116" i="3"/>
  <c r="P116" i="3"/>
  <c r="G116" i="3"/>
  <c r="DF115" i="3"/>
  <c r="DE115" i="3"/>
  <c r="CK115" i="3"/>
  <c r="CJ115" i="3"/>
  <c r="BO115" i="3"/>
  <c r="BN115" i="3"/>
  <c r="AS115" i="3"/>
  <c r="AR115" i="3"/>
  <c r="U115" i="3"/>
  <c r="T115" i="3"/>
  <c r="P115" i="3"/>
  <c r="G115" i="3"/>
  <c r="DF114" i="3"/>
  <c r="DE114" i="3"/>
  <c r="CK114" i="3"/>
  <c r="CJ114" i="3"/>
  <c r="BO114" i="3"/>
  <c r="BN114" i="3"/>
  <c r="AS114" i="3"/>
  <c r="AR114" i="3"/>
  <c r="U114" i="3"/>
  <c r="T114" i="3"/>
  <c r="P114" i="3"/>
  <c r="G114" i="3"/>
  <c r="DF113" i="3"/>
  <c r="DE113" i="3"/>
  <c r="CK113" i="3"/>
  <c r="CJ113" i="3"/>
  <c r="BO113" i="3"/>
  <c r="BN113" i="3"/>
  <c r="AS113" i="3"/>
  <c r="AR113" i="3"/>
  <c r="U113" i="3"/>
  <c r="T113" i="3"/>
  <c r="P113" i="3"/>
  <c r="G113" i="3"/>
  <c r="DF112" i="3"/>
  <c r="DE112" i="3"/>
  <c r="CK112" i="3"/>
  <c r="CJ112" i="3"/>
  <c r="BO112" i="3"/>
  <c r="BN112" i="3"/>
  <c r="AS112" i="3"/>
  <c r="AR112" i="3"/>
  <c r="U112" i="3"/>
  <c r="T112" i="3"/>
  <c r="P112" i="3"/>
  <c r="G112" i="3"/>
  <c r="DF111" i="3"/>
  <c r="DE111" i="3"/>
  <c r="CK111" i="3"/>
  <c r="CJ111" i="3"/>
  <c r="BO111" i="3"/>
  <c r="BN111" i="3"/>
  <c r="AS111" i="3"/>
  <c r="AR111" i="3"/>
  <c r="U111" i="3"/>
  <c r="T111" i="3"/>
  <c r="P111" i="3"/>
  <c r="G111" i="3"/>
  <c r="DF110" i="3"/>
  <c r="DE110" i="3"/>
  <c r="CK110" i="3"/>
  <c r="CJ110" i="3"/>
  <c r="BO110" i="3"/>
  <c r="BN110" i="3"/>
  <c r="AS110" i="3"/>
  <c r="AR110" i="3"/>
  <c r="U110" i="3"/>
  <c r="T110" i="3"/>
  <c r="P110" i="3"/>
  <c r="G110" i="3"/>
  <c r="DF109" i="3"/>
  <c r="DE109" i="3"/>
  <c r="CK109" i="3"/>
  <c r="CJ109" i="3"/>
  <c r="BO109" i="3"/>
  <c r="BN109" i="3"/>
  <c r="AS109" i="3"/>
  <c r="AR109" i="3"/>
  <c r="U109" i="3"/>
  <c r="T109" i="3"/>
  <c r="P109" i="3"/>
  <c r="G109" i="3"/>
  <c r="DF108" i="3"/>
  <c r="DE108" i="3"/>
  <c r="CK108" i="3"/>
  <c r="CJ108" i="3"/>
  <c r="BO108" i="3"/>
  <c r="BN108" i="3"/>
  <c r="AS108" i="3"/>
  <c r="AR108" i="3"/>
  <c r="U108" i="3"/>
  <c r="T108" i="3"/>
  <c r="P108" i="3"/>
  <c r="G108" i="3"/>
  <c r="DF107" i="3"/>
  <c r="DE107" i="3"/>
  <c r="CK107" i="3"/>
  <c r="CJ107" i="3"/>
  <c r="BO107" i="3"/>
  <c r="BN107" i="3"/>
  <c r="AS107" i="3"/>
  <c r="AR107" i="3"/>
  <c r="U107" i="3"/>
  <c r="T107" i="3"/>
  <c r="P107" i="3"/>
  <c r="G107" i="3"/>
  <c r="DF106" i="3"/>
  <c r="DE106" i="3"/>
  <c r="CK106" i="3"/>
  <c r="CJ106" i="3"/>
  <c r="BO106" i="3"/>
  <c r="BN106" i="3"/>
  <c r="AS106" i="3"/>
  <c r="AR106" i="3"/>
  <c r="U106" i="3"/>
  <c r="T106" i="3"/>
  <c r="P106" i="3"/>
  <c r="G106" i="3"/>
  <c r="DF105" i="3"/>
  <c r="DE105" i="3"/>
  <c r="CK105" i="3"/>
  <c r="CJ105" i="3"/>
  <c r="BO105" i="3"/>
  <c r="BN105" i="3"/>
  <c r="AS105" i="3"/>
  <c r="AR105" i="3"/>
  <c r="U105" i="3"/>
  <c r="T105" i="3"/>
  <c r="P105" i="3"/>
  <c r="G105" i="3"/>
  <c r="DF104" i="3"/>
  <c r="DE104" i="3"/>
  <c r="CK104" i="3"/>
  <c r="CJ104" i="3"/>
  <c r="BO104" i="3"/>
  <c r="BN104" i="3"/>
  <c r="AS104" i="3"/>
  <c r="AR104" i="3"/>
  <c r="U104" i="3"/>
  <c r="T104" i="3"/>
  <c r="P104" i="3"/>
  <c r="G104" i="3"/>
  <c r="DF103" i="3"/>
  <c r="DE103" i="3"/>
  <c r="CK103" i="3"/>
  <c r="CJ103" i="3"/>
  <c r="BO103" i="3"/>
  <c r="BN103" i="3"/>
  <c r="AS103" i="3"/>
  <c r="AR103" i="3"/>
  <c r="U103" i="3"/>
  <c r="T103" i="3"/>
  <c r="P103" i="3"/>
  <c r="G103" i="3"/>
  <c r="DF102" i="3"/>
  <c r="DE102" i="3"/>
  <c r="CK102" i="3"/>
  <c r="CJ102" i="3"/>
  <c r="BO102" i="3"/>
  <c r="BN102" i="3"/>
  <c r="AS102" i="3"/>
  <c r="AR102" i="3"/>
  <c r="U102" i="3"/>
  <c r="T102" i="3"/>
  <c r="P102" i="3"/>
  <c r="G102" i="3"/>
  <c r="DF101" i="3"/>
  <c r="DE101" i="3"/>
  <c r="CK101" i="3"/>
  <c r="CJ101" i="3"/>
  <c r="BO101" i="3"/>
  <c r="BN101" i="3"/>
  <c r="AS101" i="3"/>
  <c r="AR101" i="3"/>
  <c r="U101" i="3"/>
  <c r="T101" i="3"/>
  <c r="P101" i="3"/>
  <c r="G101" i="3"/>
  <c r="DF100" i="3"/>
  <c r="DE100" i="3"/>
  <c r="CK100" i="3"/>
  <c r="CJ100" i="3"/>
  <c r="BO100" i="3"/>
  <c r="BN100" i="3"/>
  <c r="AS100" i="3"/>
  <c r="AR100" i="3"/>
  <c r="U100" i="3"/>
  <c r="T100" i="3"/>
  <c r="P100" i="3"/>
  <c r="G100" i="3"/>
  <c r="DF99" i="3"/>
  <c r="DE99" i="3"/>
  <c r="CK99" i="3"/>
  <c r="CJ99" i="3"/>
  <c r="BO99" i="3"/>
  <c r="BN99" i="3"/>
  <c r="AS99" i="3"/>
  <c r="AR99" i="3"/>
  <c r="U99" i="3"/>
  <c r="T99" i="3"/>
  <c r="P99" i="3"/>
  <c r="G99" i="3"/>
  <c r="DF98" i="3"/>
  <c r="DE98" i="3"/>
  <c r="CK98" i="3"/>
  <c r="CJ98" i="3"/>
  <c r="BO98" i="3"/>
  <c r="BN98" i="3"/>
  <c r="AS98" i="3"/>
  <c r="AR98" i="3"/>
  <c r="U98" i="3"/>
  <c r="T98" i="3"/>
  <c r="P98" i="3"/>
  <c r="G98" i="3"/>
  <c r="DF97" i="3"/>
  <c r="DE97" i="3"/>
  <c r="CK97" i="3"/>
  <c r="CJ97" i="3"/>
  <c r="BO97" i="3"/>
  <c r="BN97" i="3"/>
  <c r="AS97" i="3"/>
  <c r="AR97" i="3"/>
  <c r="U97" i="3"/>
  <c r="T97" i="3"/>
  <c r="P97" i="3"/>
  <c r="G97" i="3"/>
  <c r="DF96" i="3"/>
  <c r="DE96" i="3"/>
  <c r="CK96" i="3"/>
  <c r="CJ96" i="3"/>
  <c r="BO96" i="3"/>
  <c r="BN96" i="3"/>
  <c r="AS96" i="3"/>
  <c r="AR96" i="3"/>
  <c r="U96" i="3"/>
  <c r="T96" i="3"/>
  <c r="P96" i="3"/>
  <c r="G96" i="3"/>
  <c r="DF95" i="3"/>
  <c r="DE95" i="3"/>
  <c r="CK95" i="3"/>
  <c r="CJ95" i="3"/>
  <c r="BO95" i="3"/>
  <c r="BN95" i="3"/>
  <c r="AS95" i="3"/>
  <c r="AR95" i="3"/>
  <c r="U95" i="3"/>
  <c r="T95" i="3"/>
  <c r="P95" i="3"/>
  <c r="G95" i="3"/>
  <c r="DF94" i="3"/>
  <c r="DE94" i="3"/>
  <c r="CK94" i="3"/>
  <c r="CJ94" i="3"/>
  <c r="BO94" i="3"/>
  <c r="BN94" i="3"/>
  <c r="AS94" i="3"/>
  <c r="AR94" i="3"/>
  <c r="U94" i="3"/>
  <c r="T94" i="3"/>
  <c r="P94" i="3"/>
  <c r="G94" i="3"/>
  <c r="DF93" i="3"/>
  <c r="DE93" i="3"/>
  <c r="CK93" i="3"/>
  <c r="CJ93" i="3"/>
  <c r="BO93" i="3"/>
  <c r="BN93" i="3"/>
  <c r="AS93" i="3"/>
  <c r="AR93" i="3"/>
  <c r="U93" i="3"/>
  <c r="T93" i="3"/>
  <c r="P93" i="3"/>
  <c r="G93" i="3"/>
  <c r="DF92" i="3"/>
  <c r="DE92" i="3"/>
  <c r="CK92" i="3"/>
  <c r="CJ92" i="3"/>
  <c r="BO92" i="3"/>
  <c r="BN92" i="3"/>
  <c r="AS92" i="3"/>
  <c r="AR92" i="3"/>
  <c r="U92" i="3"/>
  <c r="T92" i="3"/>
  <c r="P92" i="3"/>
  <c r="G92" i="3"/>
  <c r="DF91" i="3"/>
  <c r="DE91" i="3"/>
  <c r="CK91" i="3"/>
  <c r="CJ91" i="3"/>
  <c r="BO91" i="3"/>
  <c r="BN91" i="3"/>
  <c r="AS91" i="3"/>
  <c r="AR91" i="3"/>
  <c r="U91" i="3"/>
  <c r="T91" i="3"/>
  <c r="P91" i="3"/>
  <c r="G91" i="3"/>
  <c r="DF90" i="3"/>
  <c r="DE90" i="3"/>
  <c r="CK90" i="3"/>
  <c r="CJ90" i="3"/>
  <c r="BO90" i="3"/>
  <c r="BN90" i="3"/>
  <c r="AS90" i="3"/>
  <c r="AR90" i="3"/>
  <c r="U90" i="3"/>
  <c r="T90" i="3"/>
  <c r="P90" i="3"/>
  <c r="G90" i="3"/>
  <c r="DF89" i="3"/>
  <c r="DE89" i="3"/>
  <c r="CK89" i="3"/>
  <c r="CJ89" i="3"/>
  <c r="BO89" i="3"/>
  <c r="BN89" i="3"/>
  <c r="AS89" i="3"/>
  <c r="AR89" i="3"/>
  <c r="U89" i="3"/>
  <c r="T89" i="3"/>
  <c r="P89" i="3"/>
  <c r="G89" i="3"/>
  <c r="DF88" i="3"/>
  <c r="DE88" i="3"/>
  <c r="CK88" i="3"/>
  <c r="CJ88" i="3"/>
  <c r="BO88" i="3"/>
  <c r="BN88" i="3"/>
  <c r="AS88" i="3"/>
  <c r="AR88" i="3"/>
  <c r="U88" i="3"/>
  <c r="T88" i="3"/>
  <c r="P88" i="3"/>
  <c r="G88" i="3"/>
  <c r="DF87" i="3"/>
  <c r="DE87" i="3"/>
  <c r="CK87" i="3"/>
  <c r="CJ87" i="3"/>
  <c r="BO87" i="3"/>
  <c r="BN87" i="3"/>
  <c r="AS87" i="3"/>
  <c r="AR87" i="3"/>
  <c r="U87" i="3"/>
  <c r="T87" i="3"/>
  <c r="P87" i="3"/>
  <c r="G87" i="3"/>
  <c r="DF86" i="3"/>
  <c r="DE86" i="3"/>
  <c r="CK86" i="3"/>
  <c r="CJ86" i="3"/>
  <c r="BO86" i="3"/>
  <c r="BN86" i="3"/>
  <c r="AS86" i="3"/>
  <c r="AR86" i="3"/>
  <c r="U86" i="3"/>
  <c r="T86" i="3"/>
  <c r="P86" i="3"/>
  <c r="G86" i="3"/>
  <c r="DF85" i="3"/>
  <c r="DE85" i="3"/>
  <c r="CK85" i="3"/>
  <c r="CJ85" i="3"/>
  <c r="BO85" i="3"/>
  <c r="BN85" i="3"/>
  <c r="AS85" i="3"/>
  <c r="AR85" i="3"/>
  <c r="U85" i="3"/>
  <c r="T85" i="3"/>
  <c r="P85" i="3"/>
  <c r="G85" i="3"/>
  <c r="DF84" i="3"/>
  <c r="DE84" i="3"/>
  <c r="CK84" i="3"/>
  <c r="CJ84" i="3"/>
  <c r="BO84" i="3"/>
  <c r="BN84" i="3"/>
  <c r="AS84" i="3"/>
  <c r="AR84" i="3"/>
  <c r="U84" i="3"/>
  <c r="T84" i="3"/>
  <c r="P84" i="3"/>
  <c r="G84" i="3"/>
  <c r="DF83" i="3"/>
  <c r="DE83" i="3"/>
  <c r="CK83" i="3"/>
  <c r="CJ83" i="3"/>
  <c r="BO83" i="3"/>
  <c r="BN83" i="3"/>
  <c r="AS83" i="3"/>
  <c r="AR83" i="3"/>
  <c r="U83" i="3"/>
  <c r="T83" i="3"/>
  <c r="P83" i="3"/>
  <c r="G83" i="3"/>
  <c r="DF82" i="3"/>
  <c r="DE82" i="3"/>
  <c r="CK82" i="3"/>
  <c r="CJ82" i="3"/>
  <c r="BO82" i="3"/>
  <c r="BN82" i="3"/>
  <c r="AS82" i="3"/>
  <c r="AR82" i="3"/>
  <c r="U82" i="3"/>
  <c r="T82" i="3"/>
  <c r="P82" i="3"/>
  <c r="G82" i="3"/>
  <c r="DF81" i="3"/>
  <c r="DE81" i="3"/>
  <c r="CK81" i="3"/>
  <c r="CJ81" i="3"/>
  <c r="BO81" i="3"/>
  <c r="BN81" i="3"/>
  <c r="AS81" i="3"/>
  <c r="AR81" i="3"/>
  <c r="U81" i="3"/>
  <c r="T81" i="3"/>
  <c r="P81" i="3"/>
  <c r="G81" i="3"/>
  <c r="DF80" i="3"/>
  <c r="DE80" i="3"/>
  <c r="CK80" i="3"/>
  <c r="CJ80" i="3"/>
  <c r="BO80" i="3"/>
  <c r="BN80" i="3"/>
  <c r="AS80" i="3"/>
  <c r="AR80" i="3"/>
  <c r="U80" i="3"/>
  <c r="T80" i="3"/>
  <c r="P80" i="3"/>
  <c r="G80" i="3"/>
  <c r="DF79" i="3"/>
  <c r="DE79" i="3"/>
  <c r="CK79" i="3"/>
  <c r="CJ79" i="3"/>
  <c r="BO79" i="3"/>
  <c r="BN79" i="3"/>
  <c r="AS79" i="3"/>
  <c r="AR79" i="3"/>
  <c r="U79" i="3"/>
  <c r="T79" i="3"/>
  <c r="P79" i="3"/>
  <c r="G79" i="3"/>
  <c r="DF78" i="3"/>
  <c r="DE78" i="3"/>
  <c r="CK78" i="3"/>
  <c r="CJ78" i="3"/>
  <c r="BO78" i="3"/>
  <c r="BN78" i="3"/>
  <c r="AS78" i="3"/>
  <c r="AR78" i="3"/>
  <c r="U78" i="3"/>
  <c r="T78" i="3"/>
  <c r="P78" i="3"/>
  <c r="G78" i="3"/>
  <c r="DF77" i="3"/>
  <c r="DE77" i="3"/>
  <c r="CK77" i="3"/>
  <c r="CJ77" i="3"/>
  <c r="BO77" i="3"/>
  <c r="BN77" i="3"/>
  <c r="AS77" i="3"/>
  <c r="AR77" i="3"/>
  <c r="U77" i="3"/>
  <c r="T77" i="3"/>
  <c r="P77" i="3"/>
  <c r="G77" i="3"/>
  <c r="DF76" i="3"/>
  <c r="DE76" i="3"/>
  <c r="CK76" i="3"/>
  <c r="CJ76" i="3"/>
  <c r="BO76" i="3"/>
  <c r="BN76" i="3"/>
  <c r="AS76" i="3"/>
  <c r="AR76" i="3"/>
  <c r="U76" i="3"/>
  <c r="T76" i="3"/>
  <c r="P76" i="3"/>
  <c r="G76" i="3"/>
  <c r="DF75" i="3"/>
  <c r="DE75" i="3"/>
  <c r="CK75" i="3"/>
  <c r="CJ75" i="3"/>
  <c r="BO75" i="3"/>
  <c r="BN75" i="3"/>
  <c r="AS75" i="3"/>
  <c r="AR75" i="3"/>
  <c r="U75" i="3"/>
  <c r="T75" i="3"/>
  <c r="P75" i="3"/>
  <c r="G75" i="3"/>
  <c r="DF74" i="3"/>
  <c r="DE74" i="3"/>
  <c r="CK74" i="3"/>
  <c r="CJ74" i="3"/>
  <c r="BO74" i="3"/>
  <c r="BN74" i="3"/>
  <c r="AS74" i="3"/>
  <c r="AR74" i="3"/>
  <c r="U74" i="3"/>
  <c r="T74" i="3"/>
  <c r="P74" i="3"/>
  <c r="G74" i="3"/>
  <c r="DF73" i="3"/>
  <c r="DE73" i="3"/>
  <c r="CK73" i="3"/>
  <c r="CJ73" i="3"/>
  <c r="BO73" i="3"/>
  <c r="BN73" i="3"/>
  <c r="AS73" i="3"/>
  <c r="AR73" i="3"/>
  <c r="U73" i="3"/>
  <c r="T73" i="3"/>
  <c r="P73" i="3"/>
  <c r="G73" i="3"/>
  <c r="DF72" i="3"/>
  <c r="DE72" i="3"/>
  <c r="CK72" i="3"/>
  <c r="CJ72" i="3"/>
  <c r="BO72" i="3"/>
  <c r="BN72" i="3"/>
  <c r="AS72" i="3"/>
  <c r="AR72" i="3"/>
  <c r="U72" i="3"/>
  <c r="T72" i="3"/>
  <c r="P72" i="3"/>
  <c r="G72" i="3"/>
  <c r="DF71" i="3"/>
  <c r="DE71" i="3"/>
  <c r="CK71" i="3"/>
  <c r="CJ71" i="3"/>
  <c r="BO71" i="3"/>
  <c r="BN71" i="3"/>
  <c r="AS71" i="3"/>
  <c r="AR71" i="3"/>
  <c r="U71" i="3"/>
  <c r="T71" i="3"/>
  <c r="P71" i="3"/>
  <c r="G71" i="3"/>
  <c r="DF70" i="3"/>
  <c r="DE70" i="3"/>
  <c r="CK70" i="3"/>
  <c r="CJ70" i="3"/>
  <c r="BO70" i="3"/>
  <c r="BN70" i="3"/>
  <c r="AS70" i="3"/>
  <c r="AR70" i="3"/>
  <c r="U70" i="3"/>
  <c r="T70" i="3"/>
  <c r="P70" i="3"/>
  <c r="G70" i="3"/>
  <c r="DF69" i="3"/>
  <c r="DE69" i="3"/>
  <c r="CK69" i="3"/>
  <c r="CJ69" i="3"/>
  <c r="BO69" i="3"/>
  <c r="BN69" i="3"/>
  <c r="AS69" i="3"/>
  <c r="AR69" i="3"/>
  <c r="U69" i="3"/>
  <c r="T69" i="3"/>
  <c r="P69" i="3"/>
  <c r="G69" i="3"/>
  <c r="DF68" i="3"/>
  <c r="DE68" i="3"/>
  <c r="CK68" i="3"/>
  <c r="CJ68" i="3"/>
  <c r="BO68" i="3"/>
  <c r="BN68" i="3"/>
  <c r="AS68" i="3"/>
  <c r="AR68" i="3"/>
  <c r="U68" i="3"/>
  <c r="T68" i="3"/>
  <c r="P68" i="3"/>
  <c r="G68" i="3"/>
  <c r="DF67" i="3"/>
  <c r="DE67" i="3"/>
  <c r="CK67" i="3"/>
  <c r="CJ67" i="3"/>
  <c r="BO67" i="3"/>
  <c r="BN67" i="3"/>
  <c r="AS67" i="3"/>
  <c r="AR67" i="3"/>
  <c r="U67" i="3"/>
  <c r="T67" i="3"/>
  <c r="P67" i="3"/>
  <c r="G67" i="3"/>
  <c r="DF66" i="3"/>
  <c r="DE66" i="3"/>
  <c r="CK66" i="3"/>
  <c r="CJ66" i="3"/>
  <c r="BO66" i="3"/>
  <c r="BN66" i="3"/>
  <c r="AS66" i="3"/>
  <c r="AR66" i="3"/>
  <c r="U66" i="3"/>
  <c r="T66" i="3"/>
  <c r="P66" i="3"/>
  <c r="G66" i="3"/>
  <c r="DF65" i="3"/>
  <c r="DE65" i="3"/>
  <c r="CK65" i="3"/>
  <c r="CJ65" i="3"/>
  <c r="BO65" i="3"/>
  <c r="BN65" i="3"/>
  <c r="AS65" i="3"/>
  <c r="AR65" i="3"/>
  <c r="U65" i="3"/>
  <c r="T65" i="3"/>
  <c r="P65" i="3"/>
  <c r="G65" i="3"/>
  <c r="DF64" i="3"/>
  <c r="DE64" i="3"/>
  <c r="CK64" i="3"/>
  <c r="CJ64" i="3"/>
  <c r="BO64" i="3"/>
  <c r="BN64" i="3"/>
  <c r="AS64" i="3"/>
  <c r="AR64" i="3"/>
  <c r="U64" i="3"/>
  <c r="T64" i="3"/>
  <c r="P64" i="3"/>
  <c r="G64" i="3"/>
  <c r="DF63" i="3"/>
  <c r="DE63" i="3"/>
  <c r="CK63" i="3"/>
  <c r="CJ63" i="3"/>
  <c r="BO63" i="3"/>
  <c r="BN63" i="3"/>
  <c r="AS63" i="3"/>
  <c r="AR63" i="3"/>
  <c r="U63" i="3"/>
  <c r="T63" i="3"/>
  <c r="P63" i="3"/>
  <c r="G63" i="3"/>
  <c r="DF62" i="3"/>
  <c r="DE62" i="3"/>
  <c r="CK62" i="3"/>
  <c r="CJ62" i="3"/>
  <c r="BO62" i="3"/>
  <c r="BN62" i="3"/>
  <c r="AS62" i="3"/>
  <c r="AR62" i="3"/>
  <c r="U62" i="3"/>
  <c r="T62" i="3"/>
  <c r="P62" i="3"/>
  <c r="G62" i="3"/>
  <c r="DF61" i="3"/>
  <c r="DE61" i="3"/>
  <c r="CK61" i="3"/>
  <c r="CJ61" i="3"/>
  <c r="BO61" i="3"/>
  <c r="BN61" i="3"/>
  <c r="AS61" i="3"/>
  <c r="AR61" i="3"/>
  <c r="U61" i="3"/>
  <c r="T61" i="3"/>
  <c r="P61" i="3"/>
  <c r="G61" i="3"/>
  <c r="DF60" i="3"/>
  <c r="DE60" i="3"/>
  <c r="CK60" i="3"/>
  <c r="CJ60" i="3"/>
  <c r="BO60" i="3"/>
  <c r="BN60" i="3"/>
  <c r="AS60" i="3"/>
  <c r="AR60" i="3"/>
  <c r="U60" i="3"/>
  <c r="T60" i="3"/>
  <c r="P60" i="3"/>
  <c r="G60" i="3"/>
  <c r="DF59" i="3"/>
  <c r="DE59" i="3"/>
  <c r="CK59" i="3"/>
  <c r="CJ59" i="3"/>
  <c r="BO59" i="3"/>
  <c r="BN59" i="3"/>
  <c r="AS59" i="3"/>
  <c r="AR59" i="3"/>
  <c r="U59" i="3"/>
  <c r="T59" i="3"/>
  <c r="P59" i="3"/>
  <c r="G59" i="3"/>
  <c r="DF58" i="3"/>
  <c r="DE58" i="3"/>
  <c r="CK58" i="3"/>
  <c r="CJ58" i="3"/>
  <c r="BO58" i="3"/>
  <c r="BN58" i="3"/>
  <c r="AS58" i="3"/>
  <c r="AR58" i="3"/>
  <c r="U58" i="3"/>
  <c r="T58" i="3"/>
  <c r="P58" i="3"/>
  <c r="G58" i="3"/>
  <c r="DF57" i="3"/>
  <c r="DE57" i="3"/>
  <c r="CK57" i="3"/>
  <c r="CJ57" i="3"/>
  <c r="BO57" i="3"/>
  <c r="BN57" i="3"/>
  <c r="AS57" i="3"/>
  <c r="AR57" i="3"/>
  <c r="U57" i="3"/>
  <c r="T57" i="3"/>
  <c r="P57" i="3"/>
  <c r="G57" i="3"/>
  <c r="DF56" i="3"/>
  <c r="DE56" i="3"/>
  <c r="CK56" i="3"/>
  <c r="CJ56" i="3"/>
  <c r="BO56" i="3"/>
  <c r="BN56" i="3"/>
  <c r="AS56" i="3"/>
  <c r="AR56" i="3"/>
  <c r="U56" i="3"/>
  <c r="T56" i="3"/>
  <c r="P56" i="3"/>
  <c r="G56" i="3"/>
  <c r="DF55" i="3"/>
  <c r="DE55" i="3"/>
  <c r="CK55" i="3"/>
  <c r="CJ55" i="3"/>
  <c r="BO55" i="3"/>
  <c r="BN55" i="3"/>
  <c r="AS55" i="3"/>
  <c r="AR55" i="3"/>
  <c r="U55" i="3"/>
  <c r="T55" i="3"/>
  <c r="P55" i="3"/>
  <c r="G55" i="3"/>
  <c r="DF54" i="3"/>
  <c r="DE54" i="3"/>
  <c r="CK54" i="3"/>
  <c r="CJ54" i="3"/>
  <c r="BO54" i="3"/>
  <c r="BN54" i="3"/>
  <c r="AS54" i="3"/>
  <c r="AR54" i="3"/>
  <c r="U54" i="3"/>
  <c r="T54" i="3"/>
  <c r="P54" i="3"/>
  <c r="G54" i="3"/>
  <c r="DF53" i="3"/>
  <c r="DE53" i="3"/>
  <c r="CK53" i="3"/>
  <c r="CJ53" i="3"/>
  <c r="BO53" i="3"/>
  <c r="BN53" i="3"/>
  <c r="AS53" i="3"/>
  <c r="AR53" i="3"/>
  <c r="U53" i="3"/>
  <c r="T53" i="3"/>
  <c r="P53" i="3"/>
  <c r="G53" i="3"/>
  <c r="DF52" i="3"/>
  <c r="DE52" i="3"/>
  <c r="CK52" i="3"/>
  <c r="CJ52" i="3"/>
  <c r="BO52" i="3"/>
  <c r="BN52" i="3"/>
  <c r="AS52" i="3"/>
  <c r="AR52" i="3"/>
  <c r="U52" i="3"/>
  <c r="T52" i="3"/>
  <c r="P52" i="3"/>
  <c r="G52" i="3"/>
  <c r="DF51" i="3"/>
  <c r="DE51" i="3"/>
  <c r="CK51" i="3"/>
  <c r="CJ51" i="3"/>
  <c r="BO51" i="3"/>
  <c r="BN51" i="3"/>
  <c r="AS51" i="3"/>
  <c r="AR51" i="3"/>
  <c r="U51" i="3"/>
  <c r="T51" i="3"/>
  <c r="P51" i="3"/>
  <c r="G51" i="3"/>
  <c r="DF50" i="3"/>
  <c r="DE50" i="3"/>
  <c r="CK50" i="3"/>
  <c r="CJ50" i="3"/>
  <c r="BO50" i="3"/>
  <c r="BN50" i="3"/>
  <c r="AS50" i="3"/>
  <c r="AR50" i="3"/>
  <c r="U50" i="3"/>
  <c r="T50" i="3"/>
  <c r="P50" i="3"/>
  <c r="G50" i="3"/>
  <c r="DF49" i="3"/>
  <c r="DE49" i="3"/>
  <c r="CK49" i="3"/>
  <c r="CJ49" i="3"/>
  <c r="BO49" i="3"/>
  <c r="BN49" i="3"/>
  <c r="AS49" i="3"/>
  <c r="AR49" i="3"/>
  <c r="U49" i="3"/>
  <c r="T49" i="3"/>
  <c r="P49" i="3"/>
  <c r="G49" i="3"/>
  <c r="DF48" i="3"/>
  <c r="DE48" i="3"/>
  <c r="CK48" i="3"/>
  <c r="CJ48" i="3"/>
  <c r="BO48" i="3"/>
  <c r="BN48" i="3"/>
  <c r="AS48" i="3"/>
  <c r="AR48" i="3"/>
  <c r="U48" i="3"/>
  <c r="T48" i="3"/>
  <c r="P48" i="3"/>
  <c r="G48" i="3"/>
  <c r="DF47" i="3"/>
  <c r="DE47" i="3"/>
  <c r="CK47" i="3"/>
  <c r="CJ47" i="3"/>
  <c r="BO47" i="3"/>
  <c r="BN47" i="3"/>
  <c r="AS47" i="3"/>
  <c r="AR47" i="3"/>
  <c r="U47" i="3"/>
  <c r="T47" i="3"/>
  <c r="P47" i="3"/>
  <c r="G47" i="3"/>
  <c r="DF46" i="3"/>
  <c r="DE46" i="3"/>
  <c r="CK46" i="3"/>
  <c r="CJ46" i="3"/>
  <c r="BO46" i="3"/>
  <c r="BN46" i="3"/>
  <c r="AS46" i="3"/>
  <c r="AR46" i="3"/>
  <c r="U46" i="3"/>
  <c r="T46" i="3"/>
  <c r="P46" i="3"/>
  <c r="G46" i="3"/>
  <c r="DF45" i="3"/>
  <c r="DE45" i="3"/>
  <c r="CK45" i="3"/>
  <c r="CJ45" i="3"/>
  <c r="BO45" i="3"/>
  <c r="BN45" i="3"/>
  <c r="AS45" i="3"/>
  <c r="AR45" i="3"/>
  <c r="U45" i="3"/>
  <c r="T45" i="3"/>
  <c r="P45" i="3"/>
  <c r="G45" i="3"/>
  <c r="DF44" i="3"/>
  <c r="DE44" i="3"/>
  <c r="CK44" i="3"/>
  <c r="CJ44" i="3"/>
  <c r="BO44" i="3"/>
  <c r="BN44" i="3"/>
  <c r="AS44" i="3"/>
  <c r="AR44" i="3"/>
  <c r="U44" i="3"/>
  <c r="T44" i="3"/>
  <c r="P44" i="3"/>
  <c r="G44" i="3"/>
  <c r="DF43" i="3"/>
  <c r="DE43" i="3"/>
  <c r="CK43" i="3"/>
  <c r="CJ43" i="3"/>
  <c r="BO43" i="3"/>
  <c r="BN43" i="3"/>
  <c r="AS43" i="3"/>
  <c r="AR43" i="3"/>
  <c r="U43" i="3"/>
  <c r="T43" i="3"/>
  <c r="P43" i="3"/>
  <c r="G43" i="3"/>
  <c r="DF42" i="3"/>
  <c r="DE42" i="3"/>
  <c r="CK42" i="3"/>
  <c r="CJ42" i="3"/>
  <c r="BO42" i="3"/>
  <c r="BN42" i="3"/>
  <c r="AS42" i="3"/>
  <c r="AR42" i="3"/>
  <c r="U42" i="3"/>
  <c r="T42" i="3"/>
  <c r="P42" i="3"/>
  <c r="G42" i="3"/>
  <c r="DF41" i="3"/>
  <c r="DE41" i="3"/>
  <c r="CK41" i="3"/>
  <c r="CJ41" i="3"/>
  <c r="BO41" i="3"/>
  <c r="BN41" i="3"/>
  <c r="AS41" i="3"/>
  <c r="AR41" i="3"/>
  <c r="U41" i="3"/>
  <c r="T41" i="3"/>
  <c r="P41" i="3"/>
  <c r="G41" i="3"/>
  <c r="DF40" i="3"/>
  <c r="DE40" i="3"/>
  <c r="CK40" i="3"/>
  <c r="CJ40" i="3"/>
  <c r="BO40" i="3"/>
  <c r="BN40" i="3"/>
  <c r="AS40" i="3"/>
  <c r="AR40" i="3"/>
  <c r="U40" i="3"/>
  <c r="T40" i="3"/>
  <c r="P40" i="3"/>
  <c r="G40" i="3"/>
  <c r="DF39" i="3"/>
  <c r="DE39" i="3"/>
  <c r="CK39" i="3"/>
  <c r="CJ39" i="3"/>
  <c r="BO39" i="3"/>
  <c r="BN39" i="3"/>
  <c r="AS39" i="3"/>
  <c r="AR39" i="3"/>
  <c r="U39" i="3"/>
  <c r="T39" i="3"/>
  <c r="P39" i="3"/>
  <c r="G39" i="3"/>
  <c r="DF38" i="3"/>
  <c r="DE38" i="3"/>
  <c r="CK38" i="3"/>
  <c r="CJ38" i="3"/>
  <c r="BO38" i="3"/>
  <c r="BN38" i="3"/>
  <c r="AS38" i="3"/>
  <c r="AR38" i="3"/>
  <c r="U38" i="3"/>
  <c r="T38" i="3"/>
  <c r="P38" i="3"/>
  <c r="G38" i="3"/>
  <c r="DF37" i="3"/>
  <c r="DE37" i="3"/>
  <c r="CK37" i="3"/>
  <c r="CJ37" i="3"/>
  <c r="BO37" i="3"/>
  <c r="BN37" i="3"/>
  <c r="AS37" i="3"/>
  <c r="AR37" i="3"/>
  <c r="U37" i="3"/>
  <c r="T37" i="3"/>
  <c r="P37" i="3"/>
  <c r="G37" i="3"/>
  <c r="DF36" i="3"/>
  <c r="DE36" i="3"/>
  <c r="CK36" i="3"/>
  <c r="CJ36" i="3"/>
  <c r="BO36" i="3"/>
  <c r="BN36" i="3"/>
  <c r="AS36" i="3"/>
  <c r="AR36" i="3"/>
  <c r="U36" i="3"/>
  <c r="T36" i="3"/>
  <c r="P36" i="3"/>
  <c r="G36" i="3"/>
  <c r="DF35" i="3"/>
  <c r="DE35" i="3"/>
  <c r="CK35" i="3"/>
  <c r="CJ35" i="3"/>
  <c r="BO35" i="3"/>
  <c r="BN35" i="3"/>
  <c r="AS35" i="3"/>
  <c r="AR35" i="3"/>
  <c r="U35" i="3"/>
  <c r="T35" i="3"/>
  <c r="P35" i="3"/>
  <c r="G35" i="3"/>
  <c r="DF34" i="3"/>
  <c r="DE34" i="3"/>
  <c r="CK34" i="3"/>
  <c r="CJ34" i="3"/>
  <c r="BO34" i="3"/>
  <c r="BN34" i="3"/>
  <c r="AS34" i="3"/>
  <c r="AR34" i="3"/>
  <c r="U34" i="3"/>
  <c r="T34" i="3"/>
  <c r="P34" i="3"/>
  <c r="G34" i="3"/>
  <c r="DF33" i="3"/>
  <c r="DE33" i="3"/>
  <c r="CK33" i="3"/>
  <c r="CJ33" i="3"/>
  <c r="BO33" i="3"/>
  <c r="BN33" i="3"/>
  <c r="AS33" i="3"/>
  <c r="AR33" i="3"/>
  <c r="U33" i="3"/>
  <c r="T33" i="3"/>
  <c r="P33" i="3"/>
  <c r="G33" i="3"/>
  <c r="DF32" i="3"/>
  <c r="DE32" i="3"/>
  <c r="CK32" i="3"/>
  <c r="CJ32" i="3"/>
  <c r="BO32" i="3"/>
  <c r="BN32" i="3"/>
  <c r="AS32" i="3"/>
  <c r="AR32" i="3"/>
  <c r="U32" i="3"/>
  <c r="T32" i="3"/>
  <c r="P32" i="3"/>
  <c r="G32" i="3"/>
  <c r="DF31" i="3"/>
  <c r="DE31" i="3"/>
  <c r="CK31" i="3"/>
  <c r="CJ31" i="3"/>
  <c r="BO31" i="3"/>
  <c r="BN31" i="3"/>
  <c r="AS31" i="3"/>
  <c r="AR31" i="3"/>
  <c r="U31" i="3"/>
  <c r="T31" i="3"/>
  <c r="P31" i="3"/>
  <c r="G31" i="3"/>
  <c r="DF30" i="3"/>
  <c r="DE30" i="3"/>
  <c r="CK30" i="3"/>
  <c r="CJ30" i="3"/>
  <c r="BO30" i="3"/>
  <c r="BN30" i="3"/>
  <c r="AS30" i="3"/>
  <c r="AR30" i="3"/>
  <c r="U30" i="3"/>
  <c r="T30" i="3"/>
  <c r="P30" i="3"/>
  <c r="G30" i="3"/>
  <c r="DF29" i="3"/>
  <c r="DE29" i="3"/>
  <c r="CK29" i="3"/>
  <c r="CJ29" i="3"/>
  <c r="BO29" i="3"/>
  <c r="BN29" i="3"/>
  <c r="AS29" i="3"/>
  <c r="AR29" i="3"/>
  <c r="U29" i="3"/>
  <c r="T29" i="3"/>
  <c r="P29" i="3"/>
  <c r="G29" i="3"/>
  <c r="DF28" i="3"/>
  <c r="DE28" i="3"/>
  <c r="CK28" i="3"/>
  <c r="CJ28" i="3"/>
  <c r="BO28" i="3"/>
  <c r="BN28" i="3"/>
  <c r="AS28" i="3"/>
  <c r="AR28" i="3"/>
  <c r="U28" i="3"/>
  <c r="T28" i="3"/>
  <c r="P28" i="3"/>
  <c r="G28" i="3"/>
  <c r="DF27" i="3"/>
  <c r="DE27" i="3"/>
  <c r="CK27" i="3"/>
  <c r="CJ27" i="3"/>
  <c r="BO27" i="3"/>
  <c r="BN27" i="3"/>
  <c r="AS27" i="3"/>
  <c r="AR27" i="3"/>
  <c r="U27" i="3"/>
  <c r="T27" i="3"/>
  <c r="P27" i="3"/>
  <c r="G27" i="3"/>
  <c r="DF26" i="3"/>
  <c r="DE26" i="3"/>
  <c r="CK26" i="3"/>
  <c r="CJ26" i="3"/>
  <c r="BO26" i="3"/>
  <c r="BN26" i="3"/>
  <c r="AS26" i="3"/>
  <c r="AR26" i="3"/>
  <c r="U26" i="3"/>
  <c r="T26" i="3"/>
  <c r="P26" i="3"/>
  <c r="G26" i="3"/>
  <c r="DF25" i="3"/>
  <c r="DE25" i="3"/>
  <c r="CK25" i="3"/>
  <c r="CJ25" i="3"/>
  <c r="BO25" i="3"/>
  <c r="BN25" i="3"/>
  <c r="AS25" i="3"/>
  <c r="AR25" i="3"/>
  <c r="U25" i="3"/>
  <c r="T25" i="3"/>
  <c r="P25" i="3"/>
  <c r="G25" i="3"/>
  <c r="DF24" i="3"/>
  <c r="DE24" i="3"/>
  <c r="CK24" i="3"/>
  <c r="CJ24" i="3"/>
  <c r="BO24" i="3"/>
  <c r="BN24" i="3"/>
  <c r="AS24" i="3"/>
  <c r="AR24" i="3"/>
  <c r="U24" i="3"/>
  <c r="T24" i="3"/>
  <c r="P24" i="3"/>
  <c r="G24" i="3"/>
  <c r="DF23" i="3"/>
  <c r="DE23" i="3"/>
  <c r="CK23" i="3"/>
  <c r="CJ23" i="3"/>
  <c r="BO23" i="3"/>
  <c r="BN23" i="3"/>
  <c r="AS23" i="3"/>
  <c r="AR23" i="3"/>
  <c r="U23" i="3"/>
  <c r="T23" i="3"/>
  <c r="P23" i="3"/>
  <c r="G23" i="3"/>
  <c r="DF22" i="3"/>
  <c r="DE22" i="3"/>
  <c r="CK22" i="3"/>
  <c r="CJ22" i="3"/>
  <c r="BO22" i="3"/>
  <c r="BN22" i="3"/>
  <c r="AS22" i="3"/>
  <c r="AR22" i="3"/>
  <c r="U22" i="3"/>
  <c r="T22" i="3"/>
  <c r="P22" i="3"/>
  <c r="G22" i="3"/>
  <c r="DF21" i="3"/>
  <c r="DE21" i="3"/>
  <c r="CK21" i="3"/>
  <c r="CJ21" i="3"/>
  <c r="BO21" i="3"/>
  <c r="BN21" i="3"/>
  <c r="AS21" i="3"/>
  <c r="AR21" i="3"/>
  <c r="U21" i="3"/>
  <c r="T21" i="3"/>
  <c r="P21" i="3"/>
  <c r="G21" i="3"/>
  <c r="DF20" i="3"/>
  <c r="DE20" i="3"/>
  <c r="CK20" i="3"/>
  <c r="CJ20" i="3"/>
  <c r="BO20" i="3"/>
  <c r="BN20" i="3"/>
  <c r="AS20" i="3"/>
  <c r="AR20" i="3"/>
  <c r="U20" i="3"/>
  <c r="T20" i="3"/>
  <c r="P20" i="3"/>
  <c r="G20" i="3"/>
  <c r="DF19" i="3"/>
  <c r="DE19" i="3"/>
  <c r="CK19" i="3"/>
  <c r="CJ19" i="3"/>
  <c r="BO19" i="3"/>
  <c r="BN19" i="3"/>
  <c r="AS19" i="3"/>
  <c r="AR19" i="3"/>
  <c r="U19" i="3"/>
  <c r="T19" i="3"/>
  <c r="P19" i="3"/>
  <c r="G19" i="3"/>
  <c r="DF18" i="3"/>
  <c r="DE18" i="3"/>
  <c r="CK18" i="3"/>
  <c r="CJ18" i="3"/>
  <c r="BO18" i="3"/>
  <c r="BN18" i="3"/>
  <c r="AS18" i="3"/>
  <c r="AR18" i="3"/>
  <c r="U18" i="3"/>
  <c r="T18" i="3"/>
  <c r="P18" i="3"/>
  <c r="G18" i="3"/>
  <c r="DF17" i="3"/>
  <c r="DE17" i="3"/>
  <c r="CK17" i="3"/>
  <c r="CJ17" i="3"/>
  <c r="BO17" i="3"/>
  <c r="BN17" i="3"/>
  <c r="AS17" i="3"/>
  <c r="AR17" i="3"/>
  <c r="U17" i="3"/>
  <c r="T17" i="3"/>
  <c r="P17" i="3"/>
  <c r="G17" i="3"/>
  <c r="DF16" i="3"/>
  <c r="DE16" i="3"/>
  <c r="CK16" i="3"/>
  <c r="CJ16" i="3"/>
  <c r="BO16" i="3"/>
  <c r="BN16" i="3"/>
  <c r="AS16" i="3"/>
  <c r="AR16" i="3"/>
  <c r="U16" i="3"/>
  <c r="T16" i="3"/>
  <c r="P16" i="3"/>
  <c r="G16" i="3"/>
  <c r="DF15" i="3"/>
  <c r="DE15" i="3"/>
  <c r="CK15" i="3"/>
  <c r="CJ15" i="3"/>
  <c r="BO15" i="3"/>
  <c r="BN15" i="3"/>
  <c r="AS15" i="3"/>
  <c r="AR15" i="3"/>
  <c r="U15" i="3"/>
  <c r="T15" i="3"/>
  <c r="P15" i="3"/>
  <c r="G15" i="3"/>
  <c r="DF14" i="3"/>
  <c r="DE14" i="3"/>
  <c r="CK14" i="3"/>
  <c r="CJ14" i="3"/>
  <c r="BO14" i="3"/>
  <c r="BN14" i="3"/>
  <c r="AS14" i="3"/>
  <c r="AR14" i="3"/>
  <c r="U14" i="3"/>
  <c r="T14" i="3"/>
  <c r="P14" i="3"/>
  <c r="G14" i="3"/>
  <c r="DF13" i="3"/>
  <c r="DE13" i="3"/>
  <c r="CK13" i="3"/>
  <c r="CJ13" i="3"/>
  <c r="BO13" i="3"/>
  <c r="BN13" i="3"/>
  <c r="AS13" i="3"/>
  <c r="AR13" i="3"/>
  <c r="U13" i="3"/>
  <c r="T13" i="3"/>
  <c r="P13" i="3"/>
  <c r="G13" i="3"/>
  <c r="DF12" i="3"/>
  <c r="DE12" i="3"/>
  <c r="CK12" i="3"/>
  <c r="CJ12" i="3"/>
  <c r="BO12" i="3"/>
  <c r="BN12" i="3"/>
  <c r="AS12" i="3"/>
  <c r="AR12" i="3"/>
  <c r="U12" i="3"/>
  <c r="T12" i="3"/>
  <c r="P12" i="3"/>
  <c r="G12" i="3"/>
  <c r="DF11" i="3"/>
  <c r="DE11" i="3"/>
  <c r="CK11" i="3"/>
  <c r="CJ11" i="3"/>
  <c r="BO11" i="3"/>
  <c r="BN11" i="3"/>
  <c r="AS11" i="3"/>
  <c r="AR11" i="3"/>
  <c r="U11" i="3"/>
  <c r="T11" i="3"/>
  <c r="P11" i="3"/>
  <c r="G11" i="3"/>
  <c r="DF10" i="3"/>
  <c r="DE10" i="3"/>
  <c r="CK10" i="3"/>
  <c r="CJ10" i="3"/>
  <c r="BO10" i="3"/>
  <c r="BN10" i="3"/>
  <c r="AS10" i="3"/>
  <c r="AR10" i="3"/>
  <c r="U10" i="3"/>
  <c r="T10" i="3"/>
  <c r="P10" i="3"/>
  <c r="G10" i="3"/>
  <c r="DF9" i="3"/>
  <c r="DE9" i="3"/>
  <c r="CK9" i="3"/>
  <c r="CJ9" i="3"/>
  <c r="BO9" i="3"/>
  <c r="BN9" i="3"/>
  <c r="AS9" i="3"/>
  <c r="AR9" i="3"/>
  <c r="U9" i="3"/>
  <c r="T9" i="3"/>
  <c r="P9" i="3"/>
  <c r="G9" i="3"/>
  <c r="DF8" i="3"/>
  <c r="DE8" i="3"/>
  <c r="CK8" i="3"/>
  <c r="CJ8" i="3"/>
  <c r="BO8" i="3"/>
  <c r="BN8" i="3"/>
  <c r="AS8" i="3"/>
  <c r="AR8" i="3"/>
  <c r="U8" i="3"/>
  <c r="T8" i="3"/>
  <c r="P8" i="3"/>
  <c r="G8" i="3"/>
  <c r="DF7" i="3"/>
  <c r="DE7" i="3"/>
  <c r="CK7" i="3"/>
  <c r="CJ7" i="3"/>
  <c r="BO7" i="3"/>
  <c r="BN7" i="3"/>
  <c r="AS7" i="3"/>
  <c r="AR7" i="3"/>
  <c r="U7" i="3"/>
  <c r="T7" i="3"/>
  <c r="P7" i="3"/>
  <c r="G7" i="3"/>
  <c r="DF6" i="3"/>
  <c r="DE6" i="3"/>
  <c r="CK6" i="3"/>
  <c r="CJ6" i="3"/>
  <c r="BO6" i="3"/>
  <c r="BN6" i="3"/>
  <c r="AS6" i="3"/>
  <c r="AR6" i="3"/>
  <c r="U6" i="3"/>
  <c r="T6" i="3"/>
  <c r="P6" i="3"/>
  <c r="G6" i="3"/>
  <c r="DF5" i="3"/>
  <c r="DE5" i="3"/>
  <c r="CK5" i="3"/>
  <c r="CJ5" i="3"/>
  <c r="BO5" i="3"/>
  <c r="BN5" i="3"/>
  <c r="AS5" i="3"/>
  <c r="AR5" i="3"/>
  <c r="U5" i="3"/>
  <c r="T5" i="3"/>
  <c r="P5" i="3"/>
  <c r="G5" i="3"/>
  <c r="DF4" i="3"/>
  <c r="DE4" i="3"/>
  <c r="CK4" i="3"/>
  <c r="CJ4" i="3"/>
  <c r="BO4" i="3"/>
  <c r="BN4" i="3"/>
  <c r="AS4" i="3"/>
  <c r="AR4" i="3"/>
  <c r="U4" i="3"/>
  <c r="T4" i="3"/>
  <c r="P4" i="3"/>
  <c r="G4" i="3"/>
  <c r="G3" i="3"/>
  <c r="K3" i="3"/>
  <c r="J3" i="3"/>
  <c r="DF3" i="3"/>
  <c r="DE3" i="3"/>
  <c r="CK3" i="3"/>
  <c r="CJ3" i="3"/>
  <c r="BO3" i="3"/>
  <c r="BN3" i="3"/>
  <c r="AS3" i="3"/>
  <c r="AR3" i="3"/>
  <c r="U3" i="3"/>
  <c r="T3" i="3"/>
  <c r="P3" i="3"/>
  <c r="G513" i="5"/>
  <c r="G45" i="5"/>
  <c r="G40" i="5"/>
  <c r="AF3" i="5"/>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2"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F1273" i="5"/>
  <c r="AF1274" i="5"/>
  <c r="AF1275" i="5"/>
  <c r="AF1276" i="5"/>
  <c r="AF1277" i="5"/>
  <c r="AF1278" i="5"/>
  <c r="AF1279" i="5"/>
  <c r="AF1280" i="5"/>
  <c r="AF1281" i="5"/>
  <c r="AF1282" i="5"/>
  <c r="AF1283" i="5"/>
  <c r="AF1284" i="5"/>
  <c r="AE1285" i="5"/>
  <c r="AF1285" i="5"/>
  <c r="AF1286" i="5"/>
  <c r="AF1287" i="5"/>
  <c r="AF1288" i="5"/>
  <c r="AF1289" i="5"/>
  <c r="AF1290" i="5"/>
  <c r="AF1291" i="5"/>
  <c r="AF1292" i="5"/>
  <c r="AF1293" i="5"/>
  <c r="AF1294" i="5"/>
  <c r="AF1295" i="5"/>
  <c r="AF1296" i="5"/>
  <c r="AF1297" i="5"/>
  <c r="AF1298" i="5"/>
  <c r="AF1299" i="5"/>
  <c r="AF1300" i="5"/>
  <c r="AF1301" i="5"/>
  <c r="AF1302" i="5"/>
  <c r="AF1303" i="5"/>
  <c r="AF1304" i="5"/>
  <c r="AE1305"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4"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5"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79"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2"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D1278" i="5"/>
  <c r="AD1279" i="5"/>
  <c r="AD1280" i="5"/>
  <c r="AD1281" i="5"/>
  <c r="AD1282" i="5"/>
  <c r="AD1283" i="5"/>
  <c r="AD1284" i="5"/>
  <c r="AC1285" i="5"/>
  <c r="AD1285" i="5"/>
  <c r="AD1286" i="5"/>
  <c r="AD1287" i="5"/>
  <c r="AD1288" i="5"/>
  <c r="AD1289" i="5"/>
  <c r="AD1290" i="5"/>
  <c r="AD1291" i="5"/>
  <c r="AD1292" i="5"/>
  <c r="AD1293" i="5"/>
  <c r="AD1294" i="5"/>
  <c r="AD1295" i="5"/>
  <c r="AD1296" i="5"/>
  <c r="AD1297" i="5"/>
  <c r="AD1298" i="5"/>
  <c r="AD1299" i="5"/>
  <c r="AD1300" i="5"/>
  <c r="AD1301" i="5"/>
  <c r="AD1302" i="5"/>
  <c r="AD1303" i="5"/>
  <c r="AD1304" i="5"/>
  <c r="AC1305"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4"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Y3" i="5"/>
  <c r="Y4"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Y756" i="5"/>
  <c r="Y757" i="5"/>
  <c r="Y758" i="5"/>
  <c r="Y759" i="5"/>
  <c r="Y760" i="5"/>
  <c r="Y761" i="5"/>
  <c r="Y762" i="5"/>
  <c r="Y763" i="5"/>
  <c r="Y764" i="5"/>
  <c r="Y765" i="5"/>
  <c r="Y766" i="5"/>
  <c r="Y767" i="5"/>
  <c r="Y768" i="5"/>
  <c r="Y769" i="5"/>
  <c r="Y770" i="5"/>
  <c r="Y771" i="5"/>
  <c r="Y772" i="5"/>
  <c r="Y773" i="5"/>
  <c r="Y774" i="5"/>
  <c r="Y775" i="5"/>
  <c r="Y776" i="5"/>
  <c r="Y777" i="5"/>
  <c r="Y778" i="5"/>
  <c r="Y779" i="5"/>
  <c r="Y780" i="5"/>
  <c r="Y781" i="5"/>
  <c r="Y782" i="5"/>
  <c r="Y783" i="5"/>
  <c r="Y784" i="5"/>
  <c r="Y785" i="5"/>
  <c r="Y786" i="5"/>
  <c r="Y787" i="5"/>
  <c r="Y788" i="5"/>
  <c r="Y789" i="5"/>
  <c r="Y790" i="5"/>
  <c r="Y791" i="5"/>
  <c r="Y792" i="5"/>
  <c r="Y793" i="5"/>
  <c r="Y794" i="5"/>
  <c r="Y795" i="5"/>
  <c r="Y796" i="5"/>
  <c r="Y797" i="5"/>
  <c r="Y798" i="5"/>
  <c r="Y799" i="5"/>
  <c r="Y800" i="5"/>
  <c r="Y801" i="5"/>
  <c r="Y802" i="5"/>
  <c r="Y803" i="5"/>
  <c r="Y804" i="5"/>
  <c r="Y805" i="5"/>
  <c r="Y806" i="5"/>
  <c r="Y807" i="5"/>
  <c r="Y808" i="5"/>
  <c r="Y809" i="5"/>
  <c r="Y810" i="5"/>
  <c r="Y811" i="5"/>
  <c r="Y812" i="5"/>
  <c r="Y813" i="5"/>
  <c r="Y814" i="5"/>
  <c r="Y815" i="5"/>
  <c r="Y816" i="5"/>
  <c r="Y817" i="5"/>
  <c r="Y818" i="5"/>
  <c r="Y819" i="5"/>
  <c r="Y820" i="5"/>
  <c r="Y821" i="5"/>
  <c r="Y822" i="5"/>
  <c r="Y823" i="5"/>
  <c r="Y824" i="5"/>
  <c r="Y825" i="5"/>
  <c r="Y826" i="5"/>
  <c r="Y827" i="5"/>
  <c r="Y828" i="5"/>
  <c r="Y829" i="5"/>
  <c r="Y830" i="5"/>
  <c r="Y831" i="5"/>
  <c r="Y832" i="5"/>
  <c r="Y833" i="5"/>
  <c r="Y834" i="5"/>
  <c r="Y835" i="5"/>
  <c r="Y836" i="5"/>
  <c r="Y837" i="5"/>
  <c r="Y838" i="5"/>
  <c r="Y839" i="5"/>
  <c r="Y840" i="5"/>
  <c r="Y841" i="5"/>
  <c r="Y842" i="5"/>
  <c r="Y843" i="5"/>
  <c r="Y844" i="5"/>
  <c r="Y845" i="5"/>
  <c r="Y846" i="5"/>
  <c r="Y847" i="5"/>
  <c r="Y848" i="5"/>
  <c r="Y849" i="5"/>
  <c r="Y850" i="5"/>
  <c r="Y851" i="5"/>
  <c r="Y852" i="5"/>
  <c r="Y853" i="5"/>
  <c r="Y854" i="5"/>
  <c r="Y855" i="5"/>
  <c r="Y856" i="5"/>
  <c r="Y857" i="5"/>
  <c r="Y858" i="5"/>
  <c r="Y859" i="5"/>
  <c r="Y860" i="5"/>
  <c r="Y861" i="5"/>
  <c r="Y862" i="5"/>
  <c r="Y863" i="5"/>
  <c r="Y864" i="5"/>
  <c r="Y865" i="5"/>
  <c r="Y866" i="5"/>
  <c r="Y867" i="5"/>
  <c r="Y868" i="5"/>
  <c r="Y869" i="5"/>
  <c r="Y870" i="5"/>
  <c r="Y871" i="5"/>
  <c r="Y872" i="5"/>
  <c r="Y873" i="5"/>
  <c r="Y874" i="5"/>
  <c r="Y875" i="5"/>
  <c r="Y876" i="5"/>
  <c r="Y877" i="5"/>
  <c r="Y878" i="5"/>
  <c r="Y879" i="5"/>
  <c r="Y880" i="5"/>
  <c r="Y881" i="5"/>
  <c r="Y882" i="5"/>
  <c r="Y883" i="5"/>
  <c r="Y884" i="5"/>
  <c r="Y885" i="5"/>
  <c r="Y886" i="5"/>
  <c r="Y887" i="5"/>
  <c r="Y888" i="5"/>
  <c r="Y889" i="5"/>
  <c r="Y890" i="5"/>
  <c r="Y891" i="5"/>
  <c r="Y892" i="5"/>
  <c r="Y893" i="5"/>
  <c r="Y894" i="5"/>
  <c r="Y895" i="5"/>
  <c r="Y896" i="5"/>
  <c r="Y897" i="5"/>
  <c r="Y898" i="5"/>
  <c r="Y899" i="5"/>
  <c r="Y900" i="5"/>
  <c r="Y901" i="5"/>
  <c r="Y902" i="5"/>
  <c r="Y903" i="5"/>
  <c r="Y904" i="5"/>
  <c r="Y905" i="5"/>
  <c r="Y906" i="5"/>
  <c r="Y907" i="5"/>
  <c r="Y908" i="5"/>
  <c r="Y909" i="5"/>
  <c r="Y910" i="5"/>
  <c r="Y911" i="5"/>
  <c r="Y912" i="5"/>
  <c r="Y913" i="5"/>
  <c r="Y914" i="5"/>
  <c r="Y915" i="5"/>
  <c r="Y916" i="5"/>
  <c r="Y917" i="5"/>
  <c r="Y918" i="5"/>
  <c r="Y919" i="5"/>
  <c r="Y920" i="5"/>
  <c r="Y921" i="5"/>
  <c r="Y922" i="5"/>
  <c r="Y923" i="5"/>
  <c r="Y924" i="5"/>
  <c r="Y925" i="5"/>
  <c r="Y926" i="5"/>
  <c r="Y927" i="5"/>
  <c r="Y928" i="5"/>
  <c r="Y929" i="5"/>
  <c r="Y930" i="5"/>
  <c r="Y931" i="5"/>
  <c r="Y932" i="5"/>
  <c r="Y933" i="5"/>
  <c r="Y934" i="5"/>
  <c r="Y935" i="5"/>
  <c r="Y936" i="5"/>
  <c r="Y937" i="5"/>
  <c r="Y938" i="5"/>
  <c r="Y939" i="5"/>
  <c r="Y940" i="5"/>
  <c r="Y941" i="5"/>
  <c r="Y942" i="5"/>
  <c r="Y943" i="5"/>
  <c r="Y944" i="5"/>
  <c r="Y945" i="5"/>
  <c r="Y946" i="5"/>
  <c r="Y947" i="5"/>
  <c r="Y948" i="5"/>
  <c r="Y949" i="5"/>
  <c r="Y950" i="5"/>
  <c r="Y951" i="5"/>
  <c r="Y952" i="5"/>
  <c r="Y953" i="5"/>
  <c r="Y954" i="5"/>
  <c r="Y955" i="5"/>
  <c r="Y956" i="5"/>
  <c r="Y957" i="5"/>
  <c r="Y958" i="5"/>
  <c r="Y959" i="5"/>
  <c r="Y960" i="5"/>
  <c r="Y961" i="5"/>
  <c r="Y962" i="5"/>
  <c r="Y963" i="5"/>
  <c r="Y964" i="5"/>
  <c r="Y965" i="5"/>
  <c r="Y966" i="5"/>
  <c r="Y967" i="5"/>
  <c r="Y968" i="5"/>
  <c r="Y969" i="5"/>
  <c r="Y970" i="5"/>
  <c r="Y971" i="5"/>
  <c r="Y972" i="5"/>
  <c r="Y973" i="5"/>
  <c r="Y974" i="5"/>
  <c r="Y975" i="5"/>
  <c r="Y976" i="5"/>
  <c r="Y977" i="5"/>
  <c r="Y978" i="5"/>
  <c r="Y979" i="5"/>
  <c r="Y980" i="5"/>
  <c r="Y981" i="5"/>
  <c r="Y982" i="5"/>
  <c r="Y983" i="5"/>
  <c r="Y984" i="5"/>
  <c r="Y985" i="5"/>
  <c r="Y986" i="5"/>
  <c r="Y987" i="5"/>
  <c r="Y988" i="5"/>
  <c r="Y989" i="5"/>
  <c r="Y990" i="5"/>
  <c r="Y991" i="5"/>
  <c r="Y992" i="5"/>
  <c r="Y993" i="5"/>
  <c r="Y994" i="5"/>
  <c r="Y995" i="5"/>
  <c r="Y996" i="5"/>
  <c r="Y997" i="5"/>
  <c r="Y998" i="5"/>
  <c r="Y999" i="5"/>
  <c r="Y1000" i="5"/>
  <c r="Y1001" i="5"/>
  <c r="Y1002" i="5"/>
  <c r="Y1003" i="5"/>
  <c r="Y1004" i="5"/>
  <c r="Y1005" i="5"/>
  <c r="Y1006" i="5"/>
  <c r="Y1007" i="5"/>
  <c r="Y1008" i="5"/>
  <c r="Y1009" i="5"/>
  <c r="Y1010" i="5"/>
  <c r="Y1011" i="5"/>
  <c r="Y1012" i="5"/>
  <c r="Y1013" i="5"/>
  <c r="Y1014" i="5"/>
  <c r="Y1015" i="5"/>
  <c r="Y1016" i="5"/>
  <c r="Y1017" i="5"/>
  <c r="Y1018" i="5"/>
  <c r="Y1019" i="5"/>
  <c r="Y1020" i="5"/>
  <c r="Y1021" i="5"/>
  <c r="Y1022" i="5"/>
  <c r="Y1023" i="5"/>
  <c r="Y1024" i="5"/>
  <c r="Y1025" i="5"/>
  <c r="Y1026" i="5"/>
  <c r="Y1027" i="5"/>
  <c r="Y1028" i="5"/>
  <c r="Y1029" i="5"/>
  <c r="Y1030" i="5"/>
  <c r="Y1031" i="5"/>
  <c r="Y1032" i="5"/>
  <c r="Y1033" i="5"/>
  <c r="Y1034" i="5"/>
  <c r="Y1035" i="5"/>
  <c r="Y1036" i="5"/>
  <c r="Y1037" i="5"/>
  <c r="Y1038" i="5"/>
  <c r="Y1039" i="5"/>
  <c r="Y1040" i="5"/>
  <c r="Y1041" i="5"/>
  <c r="Y1042" i="5"/>
  <c r="Y1043" i="5"/>
  <c r="Y1044" i="5"/>
  <c r="Y1045" i="5"/>
  <c r="Y1046" i="5"/>
  <c r="Y1047" i="5"/>
  <c r="Y1048" i="5"/>
  <c r="Y1049" i="5"/>
  <c r="Y1050" i="5"/>
  <c r="Y1051" i="5"/>
  <c r="Y1052" i="5"/>
  <c r="Y1053" i="5"/>
  <c r="Y1054" i="5"/>
  <c r="Y1055" i="5"/>
  <c r="Y1056" i="5"/>
  <c r="Y1057" i="5"/>
  <c r="Y1058" i="5"/>
  <c r="Y1059" i="5"/>
  <c r="Y1060" i="5"/>
  <c r="Y1061" i="5"/>
  <c r="Y1062" i="5"/>
  <c r="Y1063" i="5"/>
  <c r="Y1064" i="5"/>
  <c r="Y1065" i="5"/>
  <c r="Y1066" i="5"/>
  <c r="Y1067" i="5"/>
  <c r="Y1068" i="5"/>
  <c r="Y1069" i="5"/>
  <c r="Y1070" i="5"/>
  <c r="Y1071" i="5"/>
  <c r="Y1072" i="5"/>
  <c r="Y1073" i="5"/>
  <c r="Y1074" i="5"/>
  <c r="Y1075" i="5"/>
  <c r="Y1076" i="5"/>
  <c r="Y1077" i="5"/>
  <c r="Y1078" i="5"/>
  <c r="Y1079" i="5"/>
  <c r="Y1080" i="5"/>
  <c r="Y1081" i="5"/>
  <c r="Y1082" i="5"/>
  <c r="Y1083" i="5"/>
  <c r="Y1084" i="5"/>
  <c r="Y1085" i="5"/>
  <c r="Y1086" i="5"/>
  <c r="Y1087" i="5"/>
  <c r="Y1088" i="5"/>
  <c r="Y1089" i="5"/>
  <c r="Y1090" i="5"/>
  <c r="Y1091" i="5"/>
  <c r="Y1092" i="5"/>
  <c r="Y1093" i="5"/>
  <c r="Y1094" i="5"/>
  <c r="Y1095" i="5"/>
  <c r="Y1096" i="5"/>
  <c r="Y1097" i="5"/>
  <c r="Y1098" i="5"/>
  <c r="Y1099" i="5"/>
  <c r="Y1100" i="5"/>
  <c r="Y1101" i="5"/>
  <c r="Y1102" i="5"/>
  <c r="Y1103" i="5"/>
  <c r="Y1104" i="5"/>
  <c r="Y1105" i="5"/>
  <c r="Y1106" i="5"/>
  <c r="Y1107" i="5"/>
  <c r="Y1108" i="5"/>
  <c r="Y1109" i="5"/>
  <c r="Y1110" i="5"/>
  <c r="Y1111" i="5"/>
  <c r="Y1112" i="5"/>
  <c r="Y1113" i="5"/>
  <c r="Y1114" i="5"/>
  <c r="Y1115" i="5"/>
  <c r="Y1116" i="5"/>
  <c r="Y1117" i="5"/>
  <c r="Y1118" i="5"/>
  <c r="Y1119" i="5"/>
  <c r="Y1120" i="5"/>
  <c r="Y1121" i="5"/>
  <c r="Y1122" i="5"/>
  <c r="Y1123" i="5"/>
  <c r="Y1124" i="5"/>
  <c r="Y1125" i="5"/>
  <c r="Y1126" i="5"/>
  <c r="Y1127" i="5"/>
  <c r="Y1128" i="5"/>
  <c r="Y1129" i="5"/>
  <c r="Y1130" i="5"/>
  <c r="Y1131" i="5"/>
  <c r="Y1132" i="5"/>
  <c r="Y1133" i="5"/>
  <c r="Y1134" i="5"/>
  <c r="Y1135" i="5"/>
  <c r="Y1136" i="5"/>
  <c r="Y1137" i="5"/>
  <c r="Y1138" i="5"/>
  <c r="Y1139" i="5"/>
  <c r="Y1140" i="5"/>
  <c r="Y1141" i="5"/>
  <c r="Y1142" i="5"/>
  <c r="Y1143" i="5"/>
  <c r="Y1144" i="5"/>
  <c r="Y1145" i="5"/>
  <c r="Y1146" i="5"/>
  <c r="Y1147" i="5"/>
  <c r="Y1148" i="5"/>
  <c r="Y1149" i="5"/>
  <c r="Y1150" i="5"/>
  <c r="Y1151" i="5"/>
  <c r="Y1152" i="5"/>
  <c r="Y1153" i="5"/>
  <c r="Y1154" i="5"/>
  <c r="Y1155" i="5"/>
  <c r="Y1156" i="5"/>
  <c r="Y1157" i="5"/>
  <c r="Y1158" i="5"/>
  <c r="Y1159" i="5"/>
  <c r="Y1160" i="5"/>
  <c r="Y1161" i="5"/>
  <c r="Y1162" i="5"/>
  <c r="Y1163" i="5"/>
  <c r="Y1164" i="5"/>
  <c r="Y1165" i="5"/>
  <c r="Y1166" i="5"/>
  <c r="Y1167" i="5"/>
  <c r="Y1168" i="5"/>
  <c r="Y1169" i="5"/>
  <c r="Y1170" i="5"/>
  <c r="Y1171" i="5"/>
  <c r="Y1172" i="5"/>
  <c r="Y1173" i="5"/>
  <c r="Y1174" i="5"/>
  <c r="Y1175" i="5"/>
  <c r="Y1176" i="5"/>
  <c r="Y1177" i="5"/>
  <c r="Y1178" i="5"/>
  <c r="Y1179" i="5"/>
  <c r="Y1180" i="5"/>
  <c r="Y1181" i="5"/>
  <c r="Y1182" i="5"/>
  <c r="Y1183" i="5"/>
  <c r="Y1184" i="5"/>
  <c r="Y1185" i="5"/>
  <c r="Y1186" i="5"/>
  <c r="Y1187" i="5"/>
  <c r="Y1188" i="5"/>
  <c r="Y1189" i="5"/>
  <c r="Y1190" i="5"/>
  <c r="Y1191" i="5"/>
  <c r="Y1192" i="5"/>
  <c r="Y1193" i="5"/>
  <c r="Y1194" i="5"/>
  <c r="Y1195" i="5"/>
  <c r="Y1196" i="5"/>
  <c r="Y1197" i="5"/>
  <c r="Y1198" i="5"/>
  <c r="Y1199" i="5"/>
  <c r="Y1200" i="5"/>
  <c r="Y1201" i="5"/>
  <c r="Y1202" i="5"/>
  <c r="Y1203" i="5"/>
  <c r="Y1204" i="5"/>
  <c r="Y1205" i="5"/>
  <c r="Y1206" i="5"/>
  <c r="Y1207" i="5"/>
  <c r="Y1208" i="5"/>
  <c r="Y1209" i="5"/>
  <c r="Y1210" i="5"/>
  <c r="Y1211" i="5"/>
  <c r="Y1212" i="5"/>
  <c r="Y1213" i="5"/>
  <c r="Y1214" i="5"/>
  <c r="Y1215" i="5"/>
  <c r="Y1216" i="5"/>
  <c r="Y1217" i="5"/>
  <c r="Y1218" i="5"/>
  <c r="Y1219" i="5"/>
  <c r="Y1220" i="5"/>
  <c r="Y1221" i="5"/>
  <c r="Y1222" i="5"/>
  <c r="Y1223" i="5"/>
  <c r="Y1224" i="5"/>
  <c r="Y1225" i="5"/>
  <c r="Y1226" i="5"/>
  <c r="Y1227" i="5"/>
  <c r="Y1228" i="5"/>
  <c r="Y1229" i="5"/>
  <c r="Y1230" i="5"/>
  <c r="Y1231" i="5"/>
  <c r="Y1232" i="5"/>
  <c r="Y1233" i="5"/>
  <c r="Y1234" i="5"/>
  <c r="Y1235" i="5"/>
  <c r="Y1236" i="5"/>
  <c r="Y1237" i="5"/>
  <c r="Y1238" i="5"/>
  <c r="Y1239" i="5"/>
  <c r="Y1240" i="5"/>
  <c r="Y1241" i="5"/>
  <c r="Y1242" i="5"/>
  <c r="Y1243" i="5"/>
  <c r="Y1244" i="5"/>
  <c r="Y1245" i="5"/>
  <c r="Y1246" i="5"/>
  <c r="Y1247" i="5"/>
  <c r="Y1248" i="5"/>
  <c r="Y1249" i="5"/>
  <c r="Y1250" i="5"/>
  <c r="Y1251" i="5"/>
  <c r="Y1252" i="5"/>
  <c r="Y1253" i="5"/>
  <c r="Y1254" i="5"/>
  <c r="Y1255" i="5"/>
  <c r="Y1256" i="5"/>
  <c r="Y1257" i="5"/>
  <c r="Y1258" i="5"/>
  <c r="Y1259" i="5"/>
  <c r="Y1260" i="5"/>
  <c r="Y1261" i="5"/>
  <c r="Y1262" i="5"/>
  <c r="Y1263" i="5"/>
  <c r="Y1264" i="5"/>
  <c r="Y1265" i="5"/>
  <c r="Y1266" i="5"/>
  <c r="Y1267" i="5"/>
  <c r="Y1268" i="5"/>
  <c r="Y1269" i="5"/>
  <c r="Y1270" i="5"/>
  <c r="Y1271" i="5"/>
  <c r="Y1272" i="5"/>
  <c r="Y1273" i="5"/>
  <c r="Y1274" i="5"/>
  <c r="Y1275" i="5"/>
  <c r="Y1276" i="5"/>
  <c r="Y1277" i="5"/>
  <c r="Y1278" i="5"/>
  <c r="Y1279" i="5"/>
  <c r="Y1280" i="5"/>
  <c r="Y1281" i="5"/>
  <c r="Y1282" i="5"/>
  <c r="Y1283" i="5"/>
  <c r="Y1284" i="5"/>
  <c r="Y1285" i="5"/>
  <c r="Y1286" i="5"/>
  <c r="Y1287" i="5"/>
  <c r="Y1288" i="5"/>
  <c r="Y1289" i="5"/>
  <c r="Y1290" i="5"/>
  <c r="Y1291" i="5"/>
  <c r="Y1292" i="5"/>
  <c r="Y1293" i="5"/>
  <c r="Y1294" i="5"/>
  <c r="Y1295" i="5"/>
  <c r="Y1296" i="5"/>
  <c r="Y1297" i="5"/>
  <c r="Y1298" i="5"/>
  <c r="Y1299" i="5"/>
  <c r="Y1300" i="5"/>
  <c r="Y1301" i="5"/>
  <c r="Y1302" i="5"/>
  <c r="Y1303" i="5"/>
  <c r="Y1304" i="5"/>
  <c r="Y1305" i="5"/>
  <c r="Y1306" i="5"/>
  <c r="Y1307" i="5"/>
  <c r="Y1308" i="5"/>
  <c r="Y1309" i="5"/>
  <c r="Y1310" i="5"/>
  <c r="Y1311" i="5"/>
  <c r="Y1312" i="5"/>
  <c r="Y1313" i="5"/>
  <c r="Y1314" i="5"/>
  <c r="Y1315" i="5"/>
  <c r="Y1316" i="5"/>
  <c r="Y1317" i="5"/>
  <c r="Y1318" i="5"/>
  <c r="Y1319" i="5"/>
  <c r="Y1320" i="5"/>
  <c r="Y1321" i="5"/>
  <c r="Y1322" i="5"/>
  <c r="Y1323" i="5"/>
  <c r="Y1324" i="5"/>
  <c r="Y1325" i="5"/>
  <c r="Y1326" i="5"/>
  <c r="Y1327" i="5"/>
  <c r="Y1328" i="5"/>
  <c r="Y1329" i="5"/>
  <c r="Y1330" i="5"/>
  <c r="Y1331" i="5"/>
  <c r="Y1332" i="5"/>
  <c r="Y1333" i="5"/>
  <c r="Y1334" i="5"/>
  <c r="Y1335" i="5"/>
  <c r="Y1336" i="5"/>
  <c r="Y1337" i="5"/>
  <c r="Y1338" i="5"/>
  <c r="Y1339" i="5"/>
  <c r="Y1340" i="5"/>
  <c r="Y1341" i="5"/>
  <c r="Y1342" i="5"/>
  <c r="Y1343" i="5"/>
  <c r="Y1344" i="5"/>
  <c r="Y1345" i="5"/>
  <c r="Y1346" i="5"/>
  <c r="Y1347" i="5"/>
  <c r="Y1348" i="5"/>
  <c r="Y1349" i="5"/>
  <c r="Y1350" i="5"/>
  <c r="Y1351" i="5"/>
  <c r="Y1352" i="5"/>
  <c r="Y1353" i="5"/>
  <c r="Y1354" i="5"/>
  <c r="Y1355" i="5"/>
  <c r="Y1356" i="5"/>
  <c r="Y1357" i="5"/>
  <c r="Y1358" i="5"/>
  <c r="Y1359" i="5"/>
  <c r="Y1360" i="5"/>
  <c r="Y1361" i="5"/>
  <c r="Y1362" i="5"/>
  <c r="Y1363" i="5"/>
  <c r="Y1364" i="5"/>
  <c r="Y1365" i="5"/>
  <c r="Y1366" i="5"/>
  <c r="Y1367" i="5"/>
  <c r="Y1368" i="5"/>
  <c r="Y1369" i="5"/>
  <c r="Y1370" i="5"/>
  <c r="Y1371" i="5"/>
  <c r="Y1372" i="5"/>
  <c r="Y1373" i="5"/>
  <c r="Y1374" i="5"/>
  <c r="Y1375" i="5"/>
  <c r="Y1376" i="5"/>
  <c r="Y1377" i="5"/>
  <c r="Y1378" i="5"/>
  <c r="Y1379" i="5"/>
  <c r="Y1380" i="5"/>
  <c r="Y1381" i="5"/>
  <c r="Y1382" i="5"/>
  <c r="Y1383" i="5"/>
  <c r="Y1384" i="5"/>
  <c r="Y1385" i="5"/>
  <c r="Y1386" i="5"/>
  <c r="Y1387" i="5"/>
  <c r="Y1388" i="5"/>
  <c r="Y1389" i="5"/>
  <c r="Y1390" i="5"/>
  <c r="Y1391" i="5"/>
  <c r="Y1392" i="5"/>
  <c r="Y1393" i="5"/>
  <c r="Y1394" i="5"/>
  <c r="Y1395" i="5"/>
  <c r="Y1396" i="5"/>
  <c r="Y1397" i="5"/>
  <c r="Y1398" i="5"/>
  <c r="Y1399" i="5"/>
  <c r="Y1400" i="5"/>
  <c r="Y1401" i="5"/>
  <c r="Y1402" i="5"/>
  <c r="Y1403" i="5"/>
  <c r="Y1404" i="5"/>
  <c r="Y1405" i="5"/>
  <c r="Y1406" i="5"/>
  <c r="Y1407" i="5"/>
  <c r="Y1408" i="5"/>
  <c r="Y1409" i="5"/>
  <c r="Y1410" i="5"/>
  <c r="Y1411" i="5"/>
  <c r="Y1412" i="5"/>
  <c r="Y1413" i="5"/>
  <c r="Y1414" i="5"/>
  <c r="Y1415" i="5"/>
  <c r="Y1416" i="5"/>
  <c r="Y1417" i="5"/>
  <c r="Y1418" i="5"/>
  <c r="Y1419" i="5"/>
  <c r="Y1420" i="5"/>
  <c r="Y1421" i="5"/>
  <c r="Y1422" i="5"/>
  <c r="Y1423" i="5"/>
  <c r="Y1424" i="5"/>
  <c r="Y1425" i="5"/>
  <c r="Y1426" i="5"/>
  <c r="Y1427" i="5"/>
  <c r="Y1428" i="5"/>
  <c r="Y1429" i="5"/>
  <c r="Y1430" i="5"/>
  <c r="Y1431" i="5"/>
  <c r="Y1432" i="5"/>
  <c r="Y1433" i="5"/>
  <c r="Y1434" i="5"/>
  <c r="Y1435" i="5"/>
  <c r="Y1436" i="5"/>
  <c r="Y1437" i="5"/>
  <c r="Y1438" i="5"/>
  <c r="Y1439" i="5"/>
  <c r="Y1440" i="5"/>
  <c r="Y1441" i="5"/>
  <c r="Y1442" i="5"/>
  <c r="Y1443" i="5"/>
  <c r="Y1444" i="5"/>
  <c r="Y1445" i="5"/>
  <c r="Y1446" i="5"/>
  <c r="Y1447" i="5"/>
  <c r="Y1448" i="5"/>
  <c r="Y1449" i="5"/>
  <c r="Y1450" i="5"/>
  <c r="Y1451" i="5"/>
  <c r="Y1452" i="5"/>
  <c r="Y1453" i="5"/>
  <c r="Y1454" i="5"/>
  <c r="Y1455" i="5"/>
  <c r="Y1456" i="5"/>
  <c r="Y1457" i="5"/>
  <c r="Y1458" i="5"/>
  <c r="Y1459" i="5"/>
  <c r="Y1460" i="5"/>
  <c r="Y1461" i="5"/>
  <c r="Y1462" i="5"/>
  <c r="Y1463" i="5"/>
  <c r="Y1464" i="5"/>
  <c r="Y1465" i="5"/>
  <c r="Y1466" i="5"/>
  <c r="Y1467" i="5"/>
  <c r="Y1468" i="5"/>
  <c r="Y1469" i="5"/>
  <c r="Y1470" i="5"/>
  <c r="Y1471" i="5"/>
  <c r="Y1472" i="5"/>
  <c r="Y1473" i="5"/>
  <c r="Y1474" i="5"/>
  <c r="Y1475" i="5"/>
  <c r="Y1476" i="5"/>
  <c r="Y1477" i="5"/>
  <c r="Y1478" i="5"/>
  <c r="Y1479" i="5"/>
  <c r="Y1480" i="5"/>
  <c r="Y1481" i="5"/>
  <c r="Y1482" i="5"/>
  <c r="Y1483" i="5"/>
  <c r="Y1484" i="5"/>
  <c r="Y1485" i="5"/>
  <c r="W3" i="5"/>
  <c r="W4"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W1482" i="5"/>
  <c r="W1483" i="5"/>
  <c r="W1484" i="5"/>
  <c r="W1485" i="5"/>
  <c r="G3" i="5"/>
  <c r="J3" i="5"/>
  <c r="K3" i="5"/>
  <c r="G4" i="5"/>
  <c r="J4" i="5"/>
  <c r="K4" i="5"/>
  <c r="G5" i="5"/>
  <c r="J5" i="5"/>
  <c r="K5" i="5"/>
  <c r="G6" i="5"/>
  <c r="J6" i="5"/>
  <c r="K6" i="5"/>
  <c r="G7" i="5"/>
  <c r="J7" i="5"/>
  <c r="K7" i="5"/>
  <c r="J8" i="5"/>
  <c r="K8" i="5"/>
  <c r="J9" i="5"/>
  <c r="K9" i="5"/>
  <c r="G10" i="5"/>
  <c r="J10" i="5"/>
  <c r="K10" i="5"/>
  <c r="G11" i="5"/>
  <c r="J11" i="5"/>
  <c r="K11" i="5"/>
  <c r="G12" i="5"/>
  <c r="J12" i="5"/>
  <c r="K12" i="5"/>
  <c r="G13" i="5"/>
  <c r="J13" i="5"/>
  <c r="K13" i="5"/>
  <c r="G14" i="5"/>
  <c r="J14" i="5"/>
  <c r="K14" i="5"/>
  <c r="G15" i="5"/>
  <c r="J15" i="5"/>
  <c r="K15" i="5"/>
  <c r="G16" i="5"/>
  <c r="J16" i="5"/>
  <c r="K16" i="5"/>
  <c r="G17" i="5"/>
  <c r="J17" i="5"/>
  <c r="K17" i="5"/>
  <c r="G18" i="5"/>
  <c r="J18" i="5"/>
  <c r="K18" i="5"/>
  <c r="G19" i="5"/>
  <c r="J19" i="5"/>
  <c r="K19" i="5"/>
  <c r="G20" i="5"/>
  <c r="J20" i="5"/>
  <c r="K20" i="5"/>
  <c r="G21" i="5"/>
  <c r="J21" i="5"/>
  <c r="K21" i="5"/>
  <c r="G22" i="5"/>
  <c r="J22" i="5"/>
  <c r="K22" i="5"/>
  <c r="J23" i="5"/>
  <c r="K23" i="5"/>
  <c r="G24" i="5"/>
  <c r="J24" i="5"/>
  <c r="K24" i="5"/>
  <c r="G25" i="5"/>
  <c r="J25" i="5"/>
  <c r="K25" i="5"/>
  <c r="G26" i="5"/>
  <c r="J26" i="5"/>
  <c r="K26" i="5"/>
  <c r="G27" i="5"/>
  <c r="J27" i="5"/>
  <c r="K27" i="5"/>
  <c r="G28" i="5"/>
  <c r="J28" i="5"/>
  <c r="K28" i="5"/>
  <c r="G29" i="5"/>
  <c r="J29" i="5"/>
  <c r="K29" i="5"/>
  <c r="G30" i="5"/>
  <c r="J30" i="5"/>
  <c r="K30" i="5"/>
  <c r="G31" i="5"/>
  <c r="J31" i="5"/>
  <c r="K31" i="5"/>
  <c r="G32" i="5"/>
  <c r="J32" i="5"/>
  <c r="K32" i="5"/>
  <c r="G33" i="5"/>
  <c r="J33" i="5"/>
  <c r="K33" i="5"/>
  <c r="G34" i="5"/>
  <c r="J34" i="5"/>
  <c r="K34" i="5"/>
  <c r="J35" i="5"/>
  <c r="K35" i="5"/>
  <c r="G36" i="5"/>
  <c r="J36" i="5"/>
  <c r="K36" i="5"/>
  <c r="G37" i="5"/>
  <c r="J37" i="5"/>
  <c r="K37" i="5"/>
  <c r="G38" i="5"/>
  <c r="J38" i="5"/>
  <c r="K38" i="5"/>
  <c r="G39" i="5"/>
  <c r="J39" i="5"/>
  <c r="K39" i="5"/>
  <c r="J40" i="5"/>
  <c r="K40" i="5"/>
  <c r="G41" i="5"/>
  <c r="J41" i="5"/>
  <c r="K41" i="5"/>
  <c r="G42" i="5"/>
  <c r="J42" i="5"/>
  <c r="K42" i="5"/>
  <c r="G43" i="5"/>
  <c r="J43" i="5"/>
  <c r="K43" i="5"/>
  <c r="G44" i="5"/>
  <c r="J44" i="5"/>
  <c r="K44" i="5"/>
  <c r="J45" i="5"/>
  <c r="K45" i="5"/>
  <c r="G46" i="5"/>
  <c r="J46" i="5"/>
  <c r="K46" i="5"/>
  <c r="G47" i="5"/>
  <c r="J47" i="5"/>
  <c r="K47" i="5"/>
  <c r="G48" i="5"/>
  <c r="J48" i="5"/>
  <c r="K48" i="5"/>
  <c r="G49" i="5"/>
  <c r="J49" i="5"/>
  <c r="K49" i="5"/>
  <c r="G50" i="5"/>
  <c r="J50" i="5"/>
  <c r="K50" i="5"/>
  <c r="G51" i="5"/>
  <c r="J51" i="5"/>
  <c r="K51" i="5"/>
  <c r="G52" i="5"/>
  <c r="J52" i="5"/>
  <c r="K52" i="5"/>
  <c r="G53" i="5"/>
  <c r="J53" i="5"/>
  <c r="K53" i="5"/>
  <c r="G54" i="5"/>
  <c r="J54" i="5"/>
  <c r="K54" i="5"/>
  <c r="G55" i="5"/>
  <c r="J55" i="5"/>
  <c r="K55" i="5"/>
  <c r="G56" i="5"/>
  <c r="J56" i="5"/>
  <c r="K56" i="5"/>
  <c r="J57" i="5"/>
  <c r="K57" i="5"/>
  <c r="J58" i="5"/>
  <c r="K58" i="5"/>
  <c r="J59" i="5"/>
  <c r="K59" i="5"/>
  <c r="J60" i="5"/>
  <c r="K60" i="5"/>
  <c r="G61" i="5"/>
  <c r="J61" i="5"/>
  <c r="K61" i="5"/>
  <c r="G62" i="5"/>
  <c r="J62" i="5"/>
  <c r="K62" i="5"/>
  <c r="G63" i="5"/>
  <c r="J63" i="5"/>
  <c r="K63" i="5"/>
  <c r="G64" i="5"/>
  <c r="J64" i="5"/>
  <c r="K64" i="5"/>
  <c r="G65" i="5"/>
  <c r="J65" i="5"/>
  <c r="K65" i="5"/>
  <c r="G66" i="5"/>
  <c r="J66" i="5"/>
  <c r="K66" i="5"/>
  <c r="G67" i="5"/>
  <c r="J67" i="5"/>
  <c r="K67" i="5"/>
  <c r="G68" i="5"/>
  <c r="J68" i="5"/>
  <c r="K68" i="5"/>
  <c r="G69" i="5"/>
  <c r="J69" i="5"/>
  <c r="K69" i="5"/>
  <c r="G70" i="5"/>
  <c r="J70" i="5"/>
  <c r="K70" i="5"/>
  <c r="G71" i="5"/>
  <c r="J71" i="5"/>
  <c r="K71" i="5"/>
  <c r="G72" i="5"/>
  <c r="J72" i="5"/>
  <c r="K72" i="5"/>
  <c r="G73" i="5"/>
  <c r="J73" i="5"/>
  <c r="K73" i="5"/>
  <c r="G74" i="5"/>
  <c r="J74" i="5"/>
  <c r="K74" i="5"/>
  <c r="G75" i="5"/>
  <c r="J75" i="5"/>
  <c r="K75" i="5"/>
  <c r="G76" i="5"/>
  <c r="J76" i="5"/>
  <c r="K76" i="5"/>
  <c r="G77" i="5"/>
  <c r="J77" i="5"/>
  <c r="K77" i="5"/>
  <c r="G78" i="5"/>
  <c r="J78" i="5"/>
  <c r="K78" i="5"/>
  <c r="G79" i="5"/>
  <c r="J79" i="5"/>
  <c r="K79" i="5"/>
  <c r="G80" i="5"/>
  <c r="J80" i="5"/>
  <c r="K80" i="5"/>
  <c r="G81" i="5"/>
  <c r="J81" i="5"/>
  <c r="K81" i="5"/>
  <c r="G82" i="5"/>
  <c r="J82" i="5"/>
  <c r="K82" i="5"/>
  <c r="G83" i="5"/>
  <c r="J83" i="5"/>
  <c r="K83" i="5"/>
  <c r="G84" i="5"/>
  <c r="J84" i="5"/>
  <c r="K84" i="5"/>
  <c r="G85" i="5"/>
  <c r="J85" i="5"/>
  <c r="K85" i="5"/>
  <c r="G86" i="5"/>
  <c r="J86" i="5"/>
  <c r="K86" i="5"/>
  <c r="G87" i="5"/>
  <c r="J87" i="5"/>
  <c r="K87" i="5"/>
  <c r="G88" i="5"/>
  <c r="J88" i="5"/>
  <c r="K88" i="5"/>
  <c r="G89" i="5"/>
  <c r="J89" i="5"/>
  <c r="K89" i="5"/>
  <c r="G90" i="5"/>
  <c r="J90" i="5"/>
  <c r="K90" i="5"/>
  <c r="G91" i="5"/>
  <c r="J91" i="5"/>
  <c r="K91" i="5"/>
  <c r="G92" i="5"/>
  <c r="J92" i="5"/>
  <c r="K92" i="5"/>
  <c r="G93" i="5"/>
  <c r="J93" i="5"/>
  <c r="K93" i="5"/>
  <c r="G94" i="5"/>
  <c r="J94" i="5"/>
  <c r="K94" i="5"/>
  <c r="G95" i="5"/>
  <c r="J95" i="5"/>
  <c r="K95" i="5"/>
  <c r="G96" i="5"/>
  <c r="J96" i="5"/>
  <c r="K96" i="5"/>
  <c r="G97" i="5"/>
  <c r="J97" i="5"/>
  <c r="K97" i="5"/>
  <c r="G98" i="5"/>
  <c r="J98" i="5"/>
  <c r="K98" i="5"/>
  <c r="G99" i="5"/>
  <c r="J99" i="5"/>
  <c r="K99" i="5"/>
  <c r="G100" i="5"/>
  <c r="J100" i="5"/>
  <c r="K100" i="5"/>
  <c r="G101" i="5"/>
  <c r="J101" i="5"/>
  <c r="K101" i="5"/>
  <c r="G102" i="5"/>
  <c r="J102" i="5"/>
  <c r="K102" i="5"/>
  <c r="G103" i="5"/>
  <c r="J103" i="5"/>
  <c r="K103" i="5"/>
  <c r="G104" i="5"/>
  <c r="J104" i="5"/>
  <c r="K104" i="5"/>
  <c r="G105" i="5"/>
  <c r="J105" i="5"/>
  <c r="K105" i="5"/>
  <c r="G106" i="5"/>
  <c r="J106" i="5"/>
  <c r="K106" i="5"/>
  <c r="G107" i="5"/>
  <c r="J107" i="5"/>
  <c r="K107" i="5"/>
  <c r="G108" i="5"/>
  <c r="J108" i="5"/>
  <c r="K108" i="5"/>
  <c r="G109" i="5"/>
  <c r="J109" i="5"/>
  <c r="K109" i="5"/>
  <c r="G110" i="5"/>
  <c r="J110" i="5"/>
  <c r="K110" i="5"/>
  <c r="G111" i="5"/>
  <c r="J111" i="5"/>
  <c r="K111" i="5"/>
  <c r="G112" i="5"/>
  <c r="J112" i="5"/>
  <c r="K112" i="5"/>
  <c r="G113" i="5"/>
  <c r="J113" i="5"/>
  <c r="K113" i="5"/>
  <c r="G114" i="5"/>
  <c r="J114" i="5"/>
  <c r="K114" i="5"/>
  <c r="G115" i="5"/>
  <c r="J115" i="5"/>
  <c r="K115" i="5"/>
  <c r="G116" i="5"/>
  <c r="J116" i="5"/>
  <c r="K116" i="5"/>
  <c r="G117" i="5"/>
  <c r="J117" i="5"/>
  <c r="K117" i="5"/>
  <c r="G118" i="5"/>
  <c r="J118" i="5"/>
  <c r="K118" i="5"/>
  <c r="G119" i="5"/>
  <c r="J119" i="5"/>
  <c r="K119" i="5"/>
  <c r="G120" i="5"/>
  <c r="J120" i="5"/>
  <c r="K120" i="5"/>
  <c r="G121" i="5"/>
  <c r="J121" i="5"/>
  <c r="K121" i="5"/>
  <c r="G122" i="5"/>
  <c r="J122" i="5"/>
  <c r="K122" i="5"/>
  <c r="G123" i="5"/>
  <c r="J123" i="5"/>
  <c r="K123" i="5"/>
  <c r="G124" i="5"/>
  <c r="J124" i="5"/>
  <c r="K124" i="5"/>
  <c r="G125" i="5"/>
  <c r="J125" i="5"/>
  <c r="K125" i="5"/>
  <c r="G126" i="5"/>
  <c r="J126" i="5"/>
  <c r="K126" i="5"/>
  <c r="G127" i="5"/>
  <c r="J127" i="5"/>
  <c r="K127" i="5"/>
  <c r="G128" i="5"/>
  <c r="J128" i="5"/>
  <c r="K128" i="5"/>
  <c r="G129" i="5"/>
  <c r="J129" i="5"/>
  <c r="K129" i="5"/>
  <c r="G130" i="5"/>
  <c r="J130" i="5"/>
  <c r="K130" i="5"/>
  <c r="G131" i="5"/>
  <c r="J131" i="5"/>
  <c r="K131" i="5"/>
  <c r="G132" i="5"/>
  <c r="J132" i="5"/>
  <c r="K132" i="5"/>
  <c r="G133" i="5"/>
  <c r="J133" i="5"/>
  <c r="K133" i="5"/>
  <c r="G134" i="5"/>
  <c r="J134" i="5"/>
  <c r="K134" i="5"/>
  <c r="G135" i="5"/>
  <c r="J135" i="5"/>
  <c r="K135" i="5"/>
  <c r="G136" i="5"/>
  <c r="J136" i="5"/>
  <c r="K136" i="5"/>
  <c r="G137" i="5"/>
  <c r="J137" i="5"/>
  <c r="K137" i="5"/>
  <c r="G138" i="5"/>
  <c r="J138" i="5"/>
  <c r="K138" i="5"/>
  <c r="G139" i="5"/>
  <c r="J139" i="5"/>
  <c r="K139" i="5"/>
  <c r="G140" i="5"/>
  <c r="J140" i="5"/>
  <c r="K140" i="5"/>
  <c r="G141" i="5"/>
  <c r="J141" i="5"/>
  <c r="K141" i="5"/>
  <c r="G142" i="5"/>
  <c r="J142" i="5"/>
  <c r="K142" i="5"/>
  <c r="G143" i="5"/>
  <c r="J143" i="5"/>
  <c r="K143" i="5"/>
  <c r="G144" i="5"/>
  <c r="J144" i="5"/>
  <c r="K144" i="5"/>
  <c r="G145" i="5"/>
  <c r="J145" i="5"/>
  <c r="K145" i="5"/>
  <c r="G146" i="5"/>
  <c r="J146" i="5"/>
  <c r="K146" i="5"/>
  <c r="G147" i="5"/>
  <c r="J147" i="5"/>
  <c r="K147" i="5"/>
  <c r="G148" i="5"/>
  <c r="J148" i="5"/>
  <c r="K148" i="5"/>
  <c r="G149" i="5"/>
  <c r="J149" i="5"/>
  <c r="K149" i="5"/>
  <c r="G150" i="5"/>
  <c r="J150" i="5"/>
  <c r="K150" i="5"/>
  <c r="G151" i="5"/>
  <c r="J151" i="5"/>
  <c r="K151" i="5"/>
  <c r="G152" i="5"/>
  <c r="J152" i="5"/>
  <c r="K152" i="5"/>
  <c r="G153" i="5"/>
  <c r="J153" i="5"/>
  <c r="K153" i="5"/>
  <c r="G154" i="5"/>
  <c r="J154" i="5"/>
  <c r="K154" i="5"/>
  <c r="G155" i="5"/>
  <c r="J155" i="5"/>
  <c r="K155" i="5"/>
  <c r="J156" i="5"/>
  <c r="K156" i="5"/>
  <c r="G157" i="5"/>
  <c r="J157" i="5"/>
  <c r="K157" i="5"/>
  <c r="G158" i="5"/>
  <c r="J158" i="5"/>
  <c r="K158" i="5"/>
  <c r="G159" i="5"/>
  <c r="J159" i="5"/>
  <c r="K159" i="5"/>
  <c r="G160" i="5"/>
  <c r="J160" i="5"/>
  <c r="K160" i="5"/>
  <c r="G161" i="5"/>
  <c r="J161" i="5"/>
  <c r="K161" i="5"/>
  <c r="G162" i="5"/>
  <c r="J162" i="5"/>
  <c r="K162" i="5"/>
  <c r="G163" i="5"/>
  <c r="J163" i="5"/>
  <c r="K163" i="5"/>
  <c r="G164" i="5"/>
  <c r="J164" i="5"/>
  <c r="K164" i="5"/>
  <c r="G165" i="5"/>
  <c r="J165" i="5"/>
  <c r="K165" i="5"/>
  <c r="G166" i="5"/>
  <c r="J166" i="5"/>
  <c r="K166" i="5"/>
  <c r="G167" i="5"/>
  <c r="J167" i="5"/>
  <c r="K167" i="5"/>
  <c r="G168" i="5"/>
  <c r="J168" i="5"/>
  <c r="K168" i="5"/>
  <c r="G169" i="5"/>
  <c r="J169" i="5"/>
  <c r="K169" i="5"/>
  <c r="G170" i="5"/>
  <c r="J170" i="5"/>
  <c r="K170" i="5"/>
  <c r="G171" i="5"/>
  <c r="J171" i="5"/>
  <c r="K171" i="5"/>
  <c r="G172" i="5"/>
  <c r="J172" i="5"/>
  <c r="K172" i="5"/>
  <c r="G173" i="5"/>
  <c r="J173" i="5"/>
  <c r="K173" i="5"/>
  <c r="G174" i="5"/>
  <c r="J174" i="5"/>
  <c r="K174" i="5"/>
  <c r="G175" i="5"/>
  <c r="J175" i="5"/>
  <c r="K175" i="5"/>
  <c r="G176" i="5"/>
  <c r="J176" i="5"/>
  <c r="K176" i="5"/>
  <c r="G177" i="5"/>
  <c r="J177" i="5"/>
  <c r="K177" i="5"/>
  <c r="G178" i="5"/>
  <c r="J178" i="5"/>
  <c r="K178" i="5"/>
  <c r="G179" i="5"/>
  <c r="J179" i="5"/>
  <c r="K179" i="5"/>
  <c r="G180" i="5"/>
  <c r="J180" i="5"/>
  <c r="K180" i="5"/>
  <c r="G181" i="5"/>
  <c r="J181" i="5"/>
  <c r="K181" i="5"/>
  <c r="G182" i="5"/>
  <c r="J182" i="5"/>
  <c r="K182" i="5"/>
  <c r="G183" i="5"/>
  <c r="J183" i="5"/>
  <c r="K183" i="5"/>
  <c r="G184" i="5"/>
  <c r="J184" i="5"/>
  <c r="K184" i="5"/>
  <c r="G185" i="5"/>
  <c r="J185" i="5"/>
  <c r="K185" i="5"/>
  <c r="G186" i="5"/>
  <c r="J186" i="5"/>
  <c r="K186" i="5"/>
  <c r="G187" i="5"/>
  <c r="J187" i="5"/>
  <c r="K187" i="5"/>
  <c r="G188" i="5"/>
  <c r="J188" i="5"/>
  <c r="K188" i="5"/>
  <c r="G189" i="5"/>
  <c r="J189" i="5"/>
  <c r="K189" i="5"/>
  <c r="G190" i="5"/>
  <c r="J190" i="5"/>
  <c r="K190" i="5"/>
  <c r="G191" i="5"/>
  <c r="J191" i="5"/>
  <c r="K191" i="5"/>
  <c r="G192" i="5"/>
  <c r="J192" i="5"/>
  <c r="K192" i="5"/>
  <c r="G193" i="5"/>
  <c r="J193" i="5"/>
  <c r="K193" i="5"/>
  <c r="G194" i="5"/>
  <c r="J194" i="5"/>
  <c r="K194" i="5"/>
  <c r="G195" i="5"/>
  <c r="J195" i="5"/>
  <c r="K195" i="5"/>
  <c r="G196" i="5"/>
  <c r="J196" i="5"/>
  <c r="K196" i="5"/>
  <c r="G197" i="5"/>
  <c r="J197" i="5"/>
  <c r="K197" i="5"/>
  <c r="G198" i="5"/>
  <c r="J198" i="5"/>
  <c r="K198" i="5"/>
  <c r="G199" i="5"/>
  <c r="J199" i="5"/>
  <c r="K199" i="5"/>
  <c r="G200" i="5"/>
  <c r="J200" i="5"/>
  <c r="K200" i="5"/>
  <c r="G201" i="5"/>
  <c r="J201" i="5"/>
  <c r="K201" i="5"/>
  <c r="G202" i="5"/>
  <c r="J202" i="5"/>
  <c r="K202" i="5"/>
  <c r="G203" i="5"/>
  <c r="J203" i="5"/>
  <c r="K203" i="5"/>
  <c r="G204" i="5"/>
  <c r="J204" i="5"/>
  <c r="K204" i="5"/>
  <c r="G205" i="5"/>
  <c r="J205" i="5"/>
  <c r="K205" i="5"/>
  <c r="G206" i="5"/>
  <c r="J206" i="5"/>
  <c r="K206" i="5"/>
  <c r="G207" i="5"/>
  <c r="J207" i="5"/>
  <c r="K207" i="5"/>
  <c r="G208" i="5"/>
  <c r="J208" i="5"/>
  <c r="K208" i="5"/>
  <c r="G209" i="5"/>
  <c r="J209" i="5"/>
  <c r="K209" i="5"/>
  <c r="G210" i="5"/>
  <c r="J210" i="5"/>
  <c r="K210" i="5"/>
  <c r="G211" i="5"/>
  <c r="J211" i="5"/>
  <c r="K211" i="5"/>
  <c r="G212" i="5"/>
  <c r="J212" i="5"/>
  <c r="K212" i="5"/>
  <c r="G213" i="5"/>
  <c r="J213" i="5"/>
  <c r="K213" i="5"/>
  <c r="G214" i="5"/>
  <c r="J214" i="5"/>
  <c r="K214" i="5"/>
  <c r="G215" i="5"/>
  <c r="J215" i="5"/>
  <c r="K215" i="5"/>
  <c r="G216" i="5"/>
  <c r="J216" i="5"/>
  <c r="K216" i="5"/>
  <c r="G217" i="5"/>
  <c r="J217" i="5"/>
  <c r="K217" i="5"/>
  <c r="G218" i="5"/>
  <c r="J218" i="5"/>
  <c r="K218" i="5"/>
  <c r="G219" i="5"/>
  <c r="J219" i="5"/>
  <c r="K219" i="5"/>
  <c r="G220" i="5"/>
  <c r="J220" i="5"/>
  <c r="K220" i="5"/>
  <c r="G221" i="5"/>
  <c r="J221" i="5"/>
  <c r="K221" i="5"/>
  <c r="G222" i="5"/>
  <c r="J222" i="5"/>
  <c r="K222" i="5"/>
  <c r="G223" i="5"/>
  <c r="J223" i="5"/>
  <c r="K223" i="5"/>
  <c r="G224" i="5"/>
  <c r="J224" i="5"/>
  <c r="K224" i="5"/>
  <c r="G225" i="5"/>
  <c r="J225" i="5"/>
  <c r="K225" i="5"/>
  <c r="G226" i="5"/>
  <c r="J226" i="5"/>
  <c r="K226" i="5"/>
  <c r="G227" i="5"/>
  <c r="J227" i="5"/>
  <c r="K227" i="5"/>
  <c r="G228" i="5"/>
  <c r="J228" i="5"/>
  <c r="K228" i="5"/>
  <c r="G229" i="5"/>
  <c r="J229" i="5"/>
  <c r="K229" i="5"/>
  <c r="G230" i="5"/>
  <c r="J230" i="5"/>
  <c r="K230" i="5"/>
  <c r="G231" i="5"/>
  <c r="J231" i="5"/>
  <c r="K231" i="5"/>
  <c r="G232" i="5"/>
  <c r="J232" i="5"/>
  <c r="K232" i="5"/>
  <c r="G233" i="5"/>
  <c r="J233" i="5"/>
  <c r="K233" i="5"/>
  <c r="G234" i="5"/>
  <c r="J234" i="5"/>
  <c r="K234" i="5"/>
  <c r="G235" i="5"/>
  <c r="J235" i="5"/>
  <c r="K235" i="5"/>
  <c r="G236" i="5"/>
  <c r="J236" i="5"/>
  <c r="K236" i="5"/>
  <c r="G237" i="5"/>
  <c r="J237" i="5"/>
  <c r="K237" i="5"/>
  <c r="G238" i="5"/>
  <c r="J238" i="5"/>
  <c r="K238" i="5"/>
  <c r="G239" i="5"/>
  <c r="J239" i="5"/>
  <c r="K239" i="5"/>
  <c r="G240" i="5"/>
  <c r="J240" i="5"/>
  <c r="K240" i="5"/>
  <c r="G241" i="5"/>
  <c r="J241" i="5"/>
  <c r="K241" i="5"/>
  <c r="G242" i="5"/>
  <c r="J242" i="5"/>
  <c r="K242" i="5"/>
  <c r="G243" i="5"/>
  <c r="J243" i="5"/>
  <c r="K243" i="5"/>
  <c r="G244" i="5"/>
  <c r="J244" i="5"/>
  <c r="K244" i="5"/>
  <c r="G245" i="5"/>
  <c r="J245" i="5"/>
  <c r="K245" i="5"/>
  <c r="G246" i="5"/>
  <c r="J246" i="5"/>
  <c r="K246" i="5"/>
  <c r="G247" i="5"/>
  <c r="J247" i="5"/>
  <c r="K247" i="5"/>
  <c r="G248" i="5"/>
  <c r="J248" i="5"/>
  <c r="K248" i="5"/>
  <c r="G249" i="5"/>
  <c r="J249" i="5"/>
  <c r="K249" i="5"/>
  <c r="G250" i="5"/>
  <c r="J250" i="5"/>
  <c r="K250" i="5"/>
  <c r="G251" i="5"/>
  <c r="J251" i="5"/>
  <c r="K251" i="5"/>
  <c r="G252" i="5"/>
  <c r="J252" i="5"/>
  <c r="K252" i="5"/>
  <c r="G253" i="5"/>
  <c r="J253" i="5"/>
  <c r="K253" i="5"/>
  <c r="G254" i="5"/>
  <c r="J254" i="5"/>
  <c r="K254" i="5"/>
  <c r="G255" i="5"/>
  <c r="J255" i="5"/>
  <c r="K255" i="5"/>
  <c r="G256" i="5"/>
  <c r="J256" i="5"/>
  <c r="K256" i="5"/>
  <c r="G257" i="5"/>
  <c r="J257" i="5"/>
  <c r="K257" i="5"/>
  <c r="G258" i="5"/>
  <c r="J258" i="5"/>
  <c r="K258" i="5"/>
  <c r="G259" i="5"/>
  <c r="J259" i="5"/>
  <c r="K259" i="5"/>
  <c r="G260" i="5"/>
  <c r="J260" i="5"/>
  <c r="K260" i="5"/>
  <c r="G261" i="5"/>
  <c r="J261" i="5"/>
  <c r="K261" i="5"/>
  <c r="G262" i="5"/>
  <c r="J262" i="5"/>
  <c r="K262" i="5"/>
  <c r="G263" i="5"/>
  <c r="J263" i="5"/>
  <c r="K263" i="5"/>
  <c r="G264" i="5"/>
  <c r="J264" i="5"/>
  <c r="K264" i="5"/>
  <c r="G265" i="5"/>
  <c r="J265" i="5"/>
  <c r="K265" i="5"/>
  <c r="G266" i="5"/>
  <c r="J266" i="5"/>
  <c r="K266" i="5"/>
  <c r="G267" i="5"/>
  <c r="J267" i="5"/>
  <c r="K267" i="5"/>
  <c r="G268" i="5"/>
  <c r="J268" i="5"/>
  <c r="K268" i="5"/>
  <c r="G269" i="5"/>
  <c r="J269" i="5"/>
  <c r="K269" i="5"/>
  <c r="G270" i="5"/>
  <c r="J270" i="5"/>
  <c r="K270" i="5"/>
  <c r="G271" i="5"/>
  <c r="J271" i="5"/>
  <c r="K271" i="5"/>
  <c r="G272" i="5"/>
  <c r="J272" i="5"/>
  <c r="K272" i="5"/>
  <c r="G273" i="5"/>
  <c r="J273" i="5"/>
  <c r="K273" i="5"/>
  <c r="G274" i="5"/>
  <c r="J274" i="5"/>
  <c r="K274" i="5"/>
  <c r="G275" i="5"/>
  <c r="J275" i="5"/>
  <c r="K275" i="5"/>
  <c r="G276" i="5"/>
  <c r="J276" i="5"/>
  <c r="K276" i="5"/>
  <c r="G277" i="5"/>
  <c r="J277" i="5"/>
  <c r="K277" i="5"/>
  <c r="G278" i="5"/>
  <c r="J278" i="5"/>
  <c r="K278" i="5"/>
  <c r="G279" i="5"/>
  <c r="J279" i="5"/>
  <c r="K279" i="5"/>
  <c r="G280" i="5"/>
  <c r="J280" i="5"/>
  <c r="K280" i="5"/>
  <c r="G281" i="5"/>
  <c r="J281" i="5"/>
  <c r="K281" i="5"/>
  <c r="G282" i="5"/>
  <c r="J282" i="5"/>
  <c r="K282" i="5"/>
  <c r="G283" i="5"/>
  <c r="J283" i="5"/>
  <c r="K283" i="5"/>
  <c r="G284" i="5"/>
  <c r="J284" i="5"/>
  <c r="K284" i="5"/>
  <c r="G285" i="5"/>
  <c r="J285" i="5"/>
  <c r="K285" i="5"/>
  <c r="G286" i="5"/>
  <c r="J286" i="5"/>
  <c r="K286" i="5"/>
  <c r="J287" i="5"/>
  <c r="K287" i="5"/>
  <c r="G288" i="5"/>
  <c r="J288" i="5"/>
  <c r="K288" i="5"/>
  <c r="G289" i="5"/>
  <c r="J289" i="5"/>
  <c r="K289" i="5"/>
  <c r="G290" i="5"/>
  <c r="J290" i="5"/>
  <c r="K290" i="5"/>
  <c r="G291" i="5"/>
  <c r="J291" i="5"/>
  <c r="K291" i="5"/>
  <c r="G292" i="5"/>
  <c r="J292" i="5"/>
  <c r="K292" i="5"/>
  <c r="G293" i="5"/>
  <c r="J293" i="5"/>
  <c r="K293" i="5"/>
  <c r="G294" i="5"/>
  <c r="J294" i="5"/>
  <c r="K294" i="5"/>
  <c r="G295" i="5"/>
  <c r="J295" i="5"/>
  <c r="K295" i="5"/>
  <c r="G296" i="5"/>
  <c r="J296" i="5"/>
  <c r="K296" i="5"/>
  <c r="G297" i="5"/>
  <c r="J297" i="5"/>
  <c r="K297" i="5"/>
  <c r="G298" i="5"/>
  <c r="J298" i="5"/>
  <c r="K298" i="5"/>
  <c r="G299" i="5"/>
  <c r="J299" i="5"/>
  <c r="K299" i="5"/>
  <c r="G300" i="5"/>
  <c r="J300" i="5"/>
  <c r="K300" i="5"/>
  <c r="G301" i="5"/>
  <c r="J301" i="5"/>
  <c r="K301" i="5"/>
  <c r="G302" i="5"/>
  <c r="J302" i="5"/>
  <c r="K302" i="5"/>
  <c r="G303" i="5"/>
  <c r="J303" i="5"/>
  <c r="K303" i="5"/>
  <c r="G304" i="5"/>
  <c r="J304" i="5"/>
  <c r="K304" i="5"/>
  <c r="G305" i="5"/>
  <c r="J305" i="5"/>
  <c r="K305" i="5"/>
  <c r="G306" i="5"/>
  <c r="J306" i="5"/>
  <c r="K306" i="5"/>
  <c r="G307" i="5"/>
  <c r="J307" i="5"/>
  <c r="K307" i="5"/>
  <c r="G308" i="5"/>
  <c r="J308" i="5"/>
  <c r="K308" i="5"/>
  <c r="G309" i="5"/>
  <c r="J309" i="5"/>
  <c r="K309" i="5"/>
  <c r="G310" i="5"/>
  <c r="J310" i="5"/>
  <c r="K310" i="5"/>
  <c r="G311" i="5"/>
  <c r="J311" i="5"/>
  <c r="K311" i="5"/>
  <c r="G312" i="5"/>
  <c r="J312" i="5"/>
  <c r="K312" i="5"/>
  <c r="G313" i="5"/>
  <c r="J313" i="5"/>
  <c r="K313" i="5"/>
  <c r="G314" i="5"/>
  <c r="J314" i="5"/>
  <c r="K314" i="5"/>
  <c r="G315" i="5"/>
  <c r="J315" i="5"/>
  <c r="K315" i="5"/>
  <c r="G316" i="5"/>
  <c r="J316" i="5"/>
  <c r="K316" i="5"/>
  <c r="G317" i="5"/>
  <c r="J317" i="5"/>
  <c r="K317" i="5"/>
  <c r="G318" i="5"/>
  <c r="J318" i="5"/>
  <c r="K318" i="5"/>
  <c r="G319" i="5"/>
  <c r="J319" i="5"/>
  <c r="K319" i="5"/>
  <c r="G320" i="5"/>
  <c r="J320" i="5"/>
  <c r="K320" i="5"/>
  <c r="G321" i="5"/>
  <c r="J321" i="5"/>
  <c r="K321" i="5"/>
  <c r="G322" i="5"/>
  <c r="J322" i="5"/>
  <c r="K322" i="5"/>
  <c r="G323" i="5"/>
  <c r="J323" i="5"/>
  <c r="K323" i="5"/>
  <c r="G324" i="5"/>
  <c r="J324" i="5"/>
  <c r="K324" i="5"/>
  <c r="G325" i="5"/>
  <c r="J325" i="5"/>
  <c r="K325" i="5"/>
  <c r="G326" i="5"/>
  <c r="J326" i="5"/>
  <c r="K326" i="5"/>
  <c r="G327" i="5"/>
  <c r="J327" i="5"/>
  <c r="K327" i="5"/>
  <c r="G328" i="5"/>
  <c r="J328" i="5"/>
  <c r="K328" i="5"/>
  <c r="G329" i="5"/>
  <c r="J329" i="5"/>
  <c r="K329" i="5"/>
  <c r="G330" i="5"/>
  <c r="J330" i="5"/>
  <c r="K330" i="5"/>
  <c r="G331" i="5"/>
  <c r="J331" i="5"/>
  <c r="K331" i="5"/>
  <c r="G332" i="5"/>
  <c r="J332" i="5"/>
  <c r="K332" i="5"/>
  <c r="G333" i="5"/>
  <c r="J333" i="5"/>
  <c r="K333" i="5"/>
  <c r="G334" i="5"/>
  <c r="J334" i="5"/>
  <c r="K334" i="5"/>
  <c r="G335" i="5"/>
  <c r="J335" i="5"/>
  <c r="K335" i="5"/>
  <c r="G336" i="5"/>
  <c r="J336" i="5"/>
  <c r="K336" i="5"/>
  <c r="G337" i="5"/>
  <c r="J337" i="5"/>
  <c r="K337" i="5"/>
  <c r="G338" i="5"/>
  <c r="J338" i="5"/>
  <c r="K338" i="5"/>
  <c r="G339" i="5"/>
  <c r="J339" i="5"/>
  <c r="K339" i="5"/>
  <c r="G340" i="5"/>
  <c r="J340" i="5"/>
  <c r="K340" i="5"/>
  <c r="G341" i="5"/>
  <c r="J341" i="5"/>
  <c r="K341" i="5"/>
  <c r="G342" i="5"/>
  <c r="J342" i="5"/>
  <c r="K342" i="5"/>
  <c r="G343" i="5"/>
  <c r="J343" i="5"/>
  <c r="K343" i="5"/>
  <c r="G344" i="5"/>
  <c r="J344" i="5"/>
  <c r="K344" i="5"/>
  <c r="G345" i="5"/>
  <c r="J345" i="5"/>
  <c r="K345" i="5"/>
  <c r="G346" i="5"/>
  <c r="J346" i="5"/>
  <c r="K346" i="5"/>
  <c r="G347" i="5"/>
  <c r="J347" i="5"/>
  <c r="K347" i="5"/>
  <c r="G348" i="5"/>
  <c r="J348" i="5"/>
  <c r="K348" i="5"/>
  <c r="G349" i="5"/>
  <c r="J349" i="5"/>
  <c r="K349" i="5"/>
  <c r="G350" i="5"/>
  <c r="J350" i="5"/>
  <c r="K350" i="5"/>
  <c r="G351" i="5"/>
  <c r="J351" i="5"/>
  <c r="K351" i="5"/>
  <c r="G352" i="5"/>
  <c r="J352" i="5"/>
  <c r="K352" i="5"/>
  <c r="G353" i="5"/>
  <c r="J353" i="5"/>
  <c r="K353" i="5"/>
  <c r="G354" i="5"/>
  <c r="J354" i="5"/>
  <c r="K354" i="5"/>
  <c r="G355" i="5"/>
  <c r="J355" i="5"/>
  <c r="K355" i="5"/>
  <c r="G356" i="5"/>
  <c r="J356" i="5"/>
  <c r="K356" i="5"/>
  <c r="G357" i="5"/>
  <c r="J357" i="5"/>
  <c r="K357" i="5"/>
  <c r="G358" i="5"/>
  <c r="J358" i="5"/>
  <c r="K358" i="5"/>
  <c r="G359" i="5"/>
  <c r="J359" i="5"/>
  <c r="K359" i="5"/>
  <c r="G360" i="5"/>
  <c r="J360" i="5"/>
  <c r="K360" i="5"/>
  <c r="G361" i="5"/>
  <c r="J361" i="5"/>
  <c r="K361" i="5"/>
  <c r="G362" i="5"/>
  <c r="J362" i="5"/>
  <c r="K362" i="5"/>
  <c r="G363" i="5"/>
  <c r="J363" i="5"/>
  <c r="K363" i="5"/>
  <c r="G364" i="5"/>
  <c r="J364" i="5"/>
  <c r="K364" i="5"/>
  <c r="G365" i="5"/>
  <c r="J365" i="5"/>
  <c r="K365" i="5"/>
  <c r="G366" i="5"/>
  <c r="J366" i="5"/>
  <c r="K366" i="5"/>
  <c r="G367" i="5"/>
  <c r="J367" i="5"/>
  <c r="K367" i="5"/>
  <c r="G368" i="5"/>
  <c r="J368" i="5"/>
  <c r="K368" i="5"/>
  <c r="G369" i="5"/>
  <c r="J369" i="5"/>
  <c r="K369" i="5"/>
  <c r="G370" i="5"/>
  <c r="J370" i="5"/>
  <c r="K370" i="5"/>
  <c r="G371" i="5"/>
  <c r="J371" i="5"/>
  <c r="K371" i="5"/>
  <c r="G372" i="5"/>
  <c r="J372" i="5"/>
  <c r="K372" i="5"/>
  <c r="G373" i="5"/>
  <c r="J373" i="5"/>
  <c r="K373" i="5"/>
  <c r="G374" i="5"/>
  <c r="J374" i="5"/>
  <c r="K374" i="5"/>
  <c r="G375" i="5"/>
  <c r="J375" i="5"/>
  <c r="K375" i="5"/>
  <c r="G376" i="5"/>
  <c r="J376" i="5"/>
  <c r="K376" i="5"/>
  <c r="G377" i="5"/>
  <c r="J377" i="5"/>
  <c r="K377" i="5"/>
  <c r="G378" i="5"/>
  <c r="J378" i="5"/>
  <c r="K378" i="5"/>
  <c r="G379" i="5"/>
  <c r="J379" i="5"/>
  <c r="K379" i="5"/>
  <c r="G380" i="5"/>
  <c r="J380" i="5"/>
  <c r="K380" i="5"/>
  <c r="G381" i="5"/>
  <c r="J381" i="5"/>
  <c r="K381" i="5"/>
  <c r="G382" i="5"/>
  <c r="J382" i="5"/>
  <c r="K382" i="5"/>
  <c r="G383" i="5"/>
  <c r="J383" i="5"/>
  <c r="K383" i="5"/>
  <c r="G384" i="5"/>
  <c r="J384" i="5"/>
  <c r="K384" i="5"/>
  <c r="G385" i="5"/>
  <c r="J385" i="5"/>
  <c r="K385" i="5"/>
  <c r="G386" i="5"/>
  <c r="J386" i="5"/>
  <c r="K386" i="5"/>
  <c r="G387" i="5"/>
  <c r="J387" i="5"/>
  <c r="K387" i="5"/>
  <c r="G388" i="5"/>
  <c r="J388" i="5"/>
  <c r="K388" i="5"/>
  <c r="G389" i="5"/>
  <c r="J389" i="5"/>
  <c r="K389" i="5"/>
  <c r="G390" i="5"/>
  <c r="J390" i="5"/>
  <c r="K390" i="5"/>
  <c r="G391" i="5"/>
  <c r="J391" i="5"/>
  <c r="K391" i="5"/>
  <c r="G392" i="5"/>
  <c r="J392" i="5"/>
  <c r="K392" i="5"/>
  <c r="G393" i="5"/>
  <c r="J393" i="5"/>
  <c r="K393" i="5"/>
  <c r="G394" i="5"/>
  <c r="J394" i="5"/>
  <c r="K394" i="5"/>
  <c r="G395" i="5"/>
  <c r="J395" i="5"/>
  <c r="K395" i="5"/>
  <c r="G396" i="5"/>
  <c r="J396" i="5"/>
  <c r="K396" i="5"/>
  <c r="G397" i="5"/>
  <c r="J397" i="5"/>
  <c r="K397" i="5"/>
  <c r="G398" i="5"/>
  <c r="J398" i="5"/>
  <c r="K398" i="5"/>
  <c r="G399" i="5"/>
  <c r="J399" i="5"/>
  <c r="K399" i="5"/>
  <c r="G400" i="5"/>
  <c r="J400" i="5"/>
  <c r="K400" i="5"/>
  <c r="G401" i="5"/>
  <c r="J401" i="5"/>
  <c r="K401" i="5"/>
  <c r="G402" i="5"/>
  <c r="J402" i="5"/>
  <c r="K402" i="5"/>
  <c r="G403" i="5"/>
  <c r="J403" i="5"/>
  <c r="K403" i="5"/>
  <c r="G404" i="5"/>
  <c r="J404" i="5"/>
  <c r="K404" i="5"/>
  <c r="G405" i="5"/>
  <c r="J405" i="5"/>
  <c r="K405" i="5"/>
  <c r="G406" i="5"/>
  <c r="J406" i="5"/>
  <c r="K406" i="5"/>
  <c r="G407" i="5"/>
  <c r="J407" i="5"/>
  <c r="K407" i="5"/>
  <c r="G408" i="5"/>
  <c r="J408" i="5"/>
  <c r="K408" i="5"/>
  <c r="G409" i="5"/>
  <c r="J409" i="5"/>
  <c r="K409" i="5"/>
  <c r="G410" i="5"/>
  <c r="J410" i="5"/>
  <c r="K410" i="5"/>
  <c r="G411" i="5"/>
  <c r="J411" i="5"/>
  <c r="K411" i="5"/>
  <c r="G412" i="5"/>
  <c r="J412" i="5"/>
  <c r="K412" i="5"/>
  <c r="G413" i="5"/>
  <c r="J413" i="5"/>
  <c r="K413" i="5"/>
  <c r="G414" i="5"/>
  <c r="J414" i="5"/>
  <c r="K414" i="5"/>
  <c r="G415" i="5"/>
  <c r="J415" i="5"/>
  <c r="K415" i="5"/>
  <c r="G416" i="5"/>
  <c r="J416" i="5"/>
  <c r="K416" i="5"/>
  <c r="G417" i="5"/>
  <c r="J417" i="5"/>
  <c r="K417" i="5"/>
  <c r="G418" i="5"/>
  <c r="J418" i="5"/>
  <c r="K418" i="5"/>
  <c r="G419" i="5"/>
  <c r="J419" i="5"/>
  <c r="K419" i="5"/>
  <c r="G420" i="5"/>
  <c r="J420" i="5"/>
  <c r="K420" i="5"/>
  <c r="G421" i="5"/>
  <c r="J421" i="5"/>
  <c r="K421" i="5"/>
  <c r="G422" i="5"/>
  <c r="J422" i="5"/>
  <c r="K422" i="5"/>
  <c r="G423" i="5"/>
  <c r="J423" i="5"/>
  <c r="K423" i="5"/>
  <c r="G424" i="5"/>
  <c r="J424" i="5"/>
  <c r="K424" i="5"/>
  <c r="G425" i="5"/>
  <c r="J425" i="5"/>
  <c r="K425" i="5"/>
  <c r="G426" i="5"/>
  <c r="J426" i="5"/>
  <c r="K426" i="5"/>
  <c r="G427" i="5"/>
  <c r="J427" i="5"/>
  <c r="K427" i="5"/>
  <c r="G428" i="5"/>
  <c r="J428" i="5"/>
  <c r="K428" i="5"/>
  <c r="G429" i="5"/>
  <c r="J429" i="5"/>
  <c r="K429" i="5"/>
  <c r="G430" i="5"/>
  <c r="J430" i="5"/>
  <c r="K430" i="5"/>
  <c r="G431" i="5"/>
  <c r="J431" i="5"/>
  <c r="K431" i="5"/>
  <c r="G432" i="5"/>
  <c r="J432" i="5"/>
  <c r="K432" i="5"/>
  <c r="G433" i="5"/>
  <c r="J433" i="5"/>
  <c r="K433" i="5"/>
  <c r="G434" i="5"/>
  <c r="J434" i="5"/>
  <c r="K434" i="5"/>
  <c r="G435" i="5"/>
  <c r="J435" i="5"/>
  <c r="K435" i="5"/>
  <c r="G436" i="5"/>
  <c r="J436" i="5"/>
  <c r="K436" i="5"/>
  <c r="G437" i="5"/>
  <c r="J437" i="5"/>
  <c r="K437" i="5"/>
  <c r="G438" i="5"/>
  <c r="J438" i="5"/>
  <c r="K438" i="5"/>
  <c r="G439" i="5"/>
  <c r="J439" i="5"/>
  <c r="K439" i="5"/>
  <c r="G440" i="5"/>
  <c r="J440" i="5"/>
  <c r="K440" i="5"/>
  <c r="G441" i="5"/>
  <c r="J441" i="5"/>
  <c r="K441" i="5"/>
  <c r="G442" i="5"/>
  <c r="J442" i="5"/>
  <c r="K442" i="5"/>
  <c r="G443" i="5"/>
  <c r="J443" i="5"/>
  <c r="K443" i="5"/>
  <c r="G444" i="5"/>
  <c r="J444" i="5"/>
  <c r="K444" i="5"/>
  <c r="G445" i="5"/>
  <c r="J445" i="5"/>
  <c r="K445" i="5"/>
  <c r="G446" i="5"/>
  <c r="J446" i="5"/>
  <c r="K446" i="5"/>
  <c r="G447" i="5"/>
  <c r="J447" i="5"/>
  <c r="K447" i="5"/>
  <c r="G448" i="5"/>
  <c r="J448" i="5"/>
  <c r="K448" i="5"/>
  <c r="G449" i="5"/>
  <c r="J449" i="5"/>
  <c r="K449" i="5"/>
  <c r="G450" i="5"/>
  <c r="J450" i="5"/>
  <c r="K450" i="5"/>
  <c r="G451" i="5"/>
  <c r="J451" i="5"/>
  <c r="K451" i="5"/>
  <c r="G452" i="5"/>
  <c r="J452" i="5"/>
  <c r="K452" i="5"/>
  <c r="G453" i="5"/>
  <c r="J453" i="5"/>
  <c r="K453" i="5"/>
  <c r="G454" i="5"/>
  <c r="J454" i="5"/>
  <c r="K454" i="5"/>
  <c r="G455" i="5"/>
  <c r="J455" i="5"/>
  <c r="K455" i="5"/>
  <c r="G456" i="5"/>
  <c r="J456" i="5"/>
  <c r="K456" i="5"/>
  <c r="G457" i="5"/>
  <c r="J457" i="5"/>
  <c r="K457" i="5"/>
  <c r="G458" i="5"/>
  <c r="J458" i="5"/>
  <c r="K458" i="5"/>
  <c r="G459" i="5"/>
  <c r="J459" i="5"/>
  <c r="K459" i="5"/>
  <c r="G460" i="5"/>
  <c r="J460" i="5"/>
  <c r="K460" i="5"/>
  <c r="G461" i="5"/>
  <c r="J461" i="5"/>
  <c r="K461" i="5"/>
  <c r="G462" i="5"/>
  <c r="J462" i="5"/>
  <c r="K462" i="5"/>
  <c r="G463" i="5"/>
  <c r="J463" i="5"/>
  <c r="K463" i="5"/>
  <c r="G464" i="5"/>
  <c r="J464" i="5"/>
  <c r="K464" i="5"/>
  <c r="G465" i="5"/>
  <c r="J465" i="5"/>
  <c r="K465" i="5"/>
  <c r="G466" i="5"/>
  <c r="J466" i="5"/>
  <c r="K466" i="5"/>
  <c r="G467" i="5"/>
  <c r="J467" i="5"/>
  <c r="K467" i="5"/>
  <c r="G468" i="5"/>
  <c r="J468" i="5"/>
  <c r="K468" i="5"/>
  <c r="G469" i="5"/>
  <c r="J469" i="5"/>
  <c r="K469" i="5"/>
  <c r="G470" i="5"/>
  <c r="J470" i="5"/>
  <c r="K470" i="5"/>
  <c r="G471" i="5"/>
  <c r="J471" i="5"/>
  <c r="K471" i="5"/>
  <c r="G472" i="5"/>
  <c r="J472" i="5"/>
  <c r="K472" i="5"/>
  <c r="G473" i="5"/>
  <c r="J473" i="5"/>
  <c r="K473" i="5"/>
  <c r="G474" i="5"/>
  <c r="J474" i="5"/>
  <c r="K474" i="5"/>
  <c r="G475" i="5"/>
  <c r="J475" i="5"/>
  <c r="K475" i="5"/>
  <c r="G476" i="5"/>
  <c r="J476" i="5"/>
  <c r="K476" i="5"/>
  <c r="G477" i="5"/>
  <c r="J477" i="5"/>
  <c r="K477" i="5"/>
  <c r="G478" i="5"/>
  <c r="J478" i="5"/>
  <c r="K478" i="5"/>
  <c r="J479" i="5"/>
  <c r="K479" i="5"/>
  <c r="G480" i="5"/>
  <c r="J480" i="5"/>
  <c r="K480" i="5"/>
  <c r="G481" i="5"/>
  <c r="J481" i="5"/>
  <c r="K481" i="5"/>
  <c r="G482" i="5"/>
  <c r="J482" i="5"/>
  <c r="K482" i="5"/>
  <c r="G483" i="5"/>
  <c r="J483" i="5"/>
  <c r="K483" i="5"/>
  <c r="G484" i="5"/>
  <c r="J484" i="5"/>
  <c r="K484" i="5"/>
  <c r="G485" i="5"/>
  <c r="J485" i="5"/>
  <c r="K485" i="5"/>
  <c r="G486" i="5"/>
  <c r="J486" i="5"/>
  <c r="K486" i="5"/>
  <c r="G487" i="5"/>
  <c r="J487" i="5"/>
  <c r="K487" i="5"/>
  <c r="G488" i="5"/>
  <c r="J488" i="5"/>
  <c r="K488" i="5"/>
  <c r="G489" i="5"/>
  <c r="J489" i="5"/>
  <c r="K489" i="5"/>
  <c r="G490" i="5"/>
  <c r="J490" i="5"/>
  <c r="K490" i="5"/>
  <c r="G491" i="5"/>
  <c r="J491" i="5"/>
  <c r="K491" i="5"/>
  <c r="G492" i="5"/>
  <c r="J492" i="5"/>
  <c r="K492" i="5"/>
  <c r="G493" i="5"/>
  <c r="J493" i="5"/>
  <c r="K493" i="5"/>
  <c r="G494" i="5"/>
  <c r="J494" i="5"/>
  <c r="K494" i="5"/>
  <c r="G495" i="5"/>
  <c r="J495" i="5"/>
  <c r="K495" i="5"/>
  <c r="G496" i="5"/>
  <c r="J496" i="5"/>
  <c r="K496" i="5"/>
  <c r="G497" i="5"/>
  <c r="J497" i="5"/>
  <c r="K497" i="5"/>
  <c r="G498" i="5"/>
  <c r="J498" i="5"/>
  <c r="K498" i="5"/>
  <c r="G499" i="5"/>
  <c r="J499" i="5"/>
  <c r="K499" i="5"/>
  <c r="G500" i="5"/>
  <c r="J500" i="5"/>
  <c r="K500" i="5"/>
  <c r="G501" i="5"/>
  <c r="J501" i="5"/>
  <c r="K501" i="5"/>
  <c r="G502" i="5"/>
  <c r="J502" i="5"/>
  <c r="K502" i="5"/>
  <c r="G503" i="5"/>
  <c r="J503" i="5"/>
  <c r="K503" i="5"/>
  <c r="G504" i="5"/>
  <c r="J504" i="5"/>
  <c r="K504" i="5"/>
  <c r="G505" i="5"/>
  <c r="J505" i="5"/>
  <c r="K505" i="5"/>
  <c r="G506" i="5"/>
  <c r="J506" i="5"/>
  <c r="K506" i="5"/>
  <c r="G507" i="5"/>
  <c r="J507" i="5"/>
  <c r="K507" i="5"/>
  <c r="G508" i="5"/>
  <c r="J508" i="5"/>
  <c r="K508" i="5"/>
  <c r="G509" i="5"/>
  <c r="J509" i="5"/>
  <c r="K509" i="5"/>
  <c r="G510" i="5"/>
  <c r="J510" i="5"/>
  <c r="K510" i="5"/>
  <c r="G511" i="5"/>
  <c r="J511" i="5"/>
  <c r="K511" i="5"/>
  <c r="G512" i="5"/>
  <c r="J512" i="5"/>
  <c r="K512" i="5"/>
  <c r="J513" i="5"/>
  <c r="K513" i="5"/>
  <c r="G514" i="5"/>
  <c r="J514" i="5"/>
  <c r="K514" i="5"/>
  <c r="G515" i="5"/>
  <c r="J515" i="5"/>
  <c r="K515" i="5"/>
  <c r="G516" i="5"/>
  <c r="J516" i="5"/>
  <c r="K516" i="5"/>
  <c r="G517" i="5"/>
  <c r="J517" i="5"/>
  <c r="K517" i="5"/>
  <c r="G518" i="5"/>
  <c r="J518" i="5"/>
  <c r="K518" i="5"/>
  <c r="G519" i="5"/>
  <c r="J519" i="5"/>
  <c r="K519" i="5"/>
  <c r="G520" i="5"/>
  <c r="J520" i="5"/>
  <c r="K520" i="5"/>
  <c r="G521" i="5"/>
  <c r="J521" i="5"/>
  <c r="K521" i="5"/>
  <c r="G522" i="5"/>
  <c r="J522" i="5"/>
  <c r="K522" i="5"/>
  <c r="G523" i="5"/>
  <c r="J523" i="5"/>
  <c r="K523" i="5"/>
  <c r="G524" i="5"/>
  <c r="J524" i="5"/>
  <c r="K524" i="5"/>
  <c r="G525" i="5"/>
  <c r="J525" i="5"/>
  <c r="K525" i="5"/>
  <c r="G526" i="5"/>
  <c r="J526" i="5"/>
  <c r="K526" i="5"/>
  <c r="G527" i="5"/>
  <c r="J527" i="5"/>
  <c r="K527" i="5"/>
  <c r="G528" i="5"/>
  <c r="J528" i="5"/>
  <c r="K528" i="5"/>
  <c r="G529" i="5"/>
  <c r="J529" i="5"/>
  <c r="K529" i="5"/>
  <c r="G530" i="5"/>
  <c r="J530" i="5"/>
  <c r="K530" i="5"/>
  <c r="G531" i="5"/>
  <c r="J531" i="5"/>
  <c r="K531" i="5"/>
  <c r="G532" i="5"/>
  <c r="J532" i="5"/>
  <c r="K532" i="5"/>
  <c r="G533" i="5"/>
  <c r="J533" i="5"/>
  <c r="K533" i="5"/>
  <c r="G534" i="5"/>
  <c r="J534" i="5"/>
  <c r="K534" i="5"/>
  <c r="G535" i="5"/>
  <c r="J535" i="5"/>
  <c r="K535" i="5"/>
  <c r="G536" i="5"/>
  <c r="J536" i="5"/>
  <c r="K536" i="5"/>
  <c r="G537" i="5"/>
  <c r="J537" i="5"/>
  <c r="K537" i="5"/>
  <c r="G538" i="5"/>
  <c r="J538" i="5"/>
  <c r="K538" i="5"/>
  <c r="G539" i="5"/>
  <c r="J539" i="5"/>
  <c r="K539" i="5"/>
  <c r="G540" i="5"/>
  <c r="J540" i="5"/>
  <c r="K540" i="5"/>
  <c r="G541" i="5"/>
  <c r="J541" i="5"/>
  <c r="K541" i="5"/>
  <c r="G542" i="5"/>
  <c r="J542" i="5"/>
  <c r="K542" i="5"/>
  <c r="G543" i="5"/>
  <c r="J543" i="5"/>
  <c r="K543" i="5"/>
  <c r="G544" i="5"/>
  <c r="J544" i="5"/>
  <c r="K544" i="5"/>
  <c r="G545" i="5"/>
  <c r="J545" i="5"/>
  <c r="K545" i="5"/>
  <c r="G546" i="5"/>
  <c r="J546" i="5"/>
  <c r="K546" i="5"/>
  <c r="G547" i="5"/>
  <c r="J547" i="5"/>
  <c r="K547" i="5"/>
  <c r="G548" i="5"/>
  <c r="J548" i="5"/>
  <c r="K548" i="5"/>
  <c r="G549" i="5"/>
  <c r="J549" i="5"/>
  <c r="K549" i="5"/>
  <c r="G550" i="5"/>
  <c r="J550" i="5"/>
  <c r="K550" i="5"/>
  <c r="G551" i="5"/>
  <c r="J551" i="5"/>
  <c r="K551" i="5"/>
  <c r="G552" i="5"/>
  <c r="J552" i="5"/>
  <c r="K552" i="5"/>
  <c r="G553" i="5"/>
  <c r="J553" i="5"/>
  <c r="K553" i="5"/>
  <c r="G554" i="5"/>
  <c r="J554" i="5"/>
  <c r="K554" i="5"/>
  <c r="G555" i="5"/>
  <c r="J555" i="5"/>
  <c r="K555" i="5"/>
  <c r="G556" i="5"/>
  <c r="J556" i="5"/>
  <c r="K556" i="5"/>
  <c r="G557" i="5"/>
  <c r="J557" i="5"/>
  <c r="K557" i="5"/>
  <c r="G558" i="5"/>
  <c r="J558" i="5"/>
  <c r="K558" i="5"/>
  <c r="G559" i="5"/>
  <c r="J559" i="5"/>
  <c r="K559" i="5"/>
  <c r="G560" i="5"/>
  <c r="J560" i="5"/>
  <c r="K560" i="5"/>
  <c r="G561" i="5"/>
  <c r="J561" i="5"/>
  <c r="K561" i="5"/>
  <c r="G562" i="5"/>
  <c r="J562" i="5"/>
  <c r="K562" i="5"/>
  <c r="G563" i="5"/>
  <c r="J563" i="5"/>
  <c r="K563" i="5"/>
  <c r="G564" i="5"/>
  <c r="J564" i="5"/>
  <c r="K564" i="5"/>
  <c r="G565" i="5"/>
  <c r="J565" i="5"/>
  <c r="K565" i="5"/>
  <c r="G566" i="5"/>
  <c r="J566" i="5"/>
  <c r="K566" i="5"/>
  <c r="G567" i="5"/>
  <c r="J567" i="5"/>
  <c r="K567" i="5"/>
  <c r="G568" i="5"/>
  <c r="J568" i="5"/>
  <c r="K568" i="5"/>
  <c r="G569" i="5"/>
  <c r="J569" i="5"/>
  <c r="K569" i="5"/>
  <c r="G570" i="5"/>
  <c r="J570" i="5"/>
  <c r="K570" i="5"/>
  <c r="G571" i="5"/>
  <c r="J571" i="5"/>
  <c r="K571" i="5"/>
  <c r="G572" i="5"/>
  <c r="J572" i="5"/>
  <c r="K572" i="5"/>
  <c r="G573" i="5"/>
  <c r="J573" i="5"/>
  <c r="K573" i="5"/>
  <c r="G574" i="5"/>
  <c r="J574" i="5"/>
  <c r="K574" i="5"/>
  <c r="G575" i="5"/>
  <c r="J575" i="5"/>
  <c r="K575" i="5"/>
  <c r="G576" i="5"/>
  <c r="J576" i="5"/>
  <c r="K576" i="5"/>
  <c r="G577" i="5"/>
  <c r="J577" i="5"/>
  <c r="K577" i="5"/>
  <c r="G578" i="5"/>
  <c r="J578" i="5"/>
  <c r="K578" i="5"/>
  <c r="G579" i="5"/>
  <c r="J579" i="5"/>
  <c r="K579" i="5"/>
  <c r="G580" i="5"/>
  <c r="J580" i="5"/>
  <c r="K580" i="5"/>
  <c r="G581" i="5"/>
  <c r="J581" i="5"/>
  <c r="K581" i="5"/>
  <c r="G582" i="5"/>
  <c r="J582" i="5"/>
  <c r="K582" i="5"/>
  <c r="G583" i="5"/>
  <c r="J583" i="5"/>
  <c r="K583" i="5"/>
  <c r="G584" i="5"/>
  <c r="J584" i="5"/>
  <c r="K584" i="5"/>
  <c r="G585" i="5"/>
  <c r="J585" i="5"/>
  <c r="K585" i="5"/>
  <c r="G586" i="5"/>
  <c r="J586" i="5"/>
  <c r="K586" i="5"/>
  <c r="G587" i="5"/>
  <c r="J587" i="5"/>
  <c r="K587" i="5"/>
  <c r="G588" i="5"/>
  <c r="J588" i="5"/>
  <c r="K588" i="5"/>
  <c r="G589" i="5"/>
  <c r="J589" i="5"/>
  <c r="K589" i="5"/>
  <c r="G590" i="5"/>
  <c r="J590" i="5"/>
  <c r="K590" i="5"/>
  <c r="G591" i="5"/>
  <c r="J591" i="5"/>
  <c r="K591" i="5"/>
  <c r="G592" i="5"/>
  <c r="J592" i="5"/>
  <c r="K592" i="5"/>
  <c r="G593" i="5"/>
  <c r="J593" i="5"/>
  <c r="K593" i="5"/>
  <c r="G594" i="5"/>
  <c r="J594" i="5"/>
  <c r="K594" i="5"/>
  <c r="G595" i="5"/>
  <c r="J595" i="5"/>
  <c r="K595" i="5"/>
  <c r="G596" i="5"/>
  <c r="J596" i="5"/>
  <c r="K596" i="5"/>
  <c r="G597" i="5"/>
  <c r="J597" i="5"/>
  <c r="K597" i="5"/>
  <c r="G598" i="5"/>
  <c r="J598" i="5"/>
  <c r="K598" i="5"/>
  <c r="G599" i="5"/>
  <c r="J599" i="5"/>
  <c r="K599" i="5"/>
  <c r="G600" i="5"/>
  <c r="J600" i="5"/>
  <c r="K600" i="5"/>
  <c r="G601" i="5"/>
  <c r="J601" i="5"/>
  <c r="K601" i="5"/>
  <c r="G602" i="5"/>
  <c r="J602" i="5"/>
  <c r="K602" i="5"/>
  <c r="G603" i="5"/>
  <c r="J603" i="5"/>
  <c r="K603" i="5"/>
  <c r="G604" i="5"/>
  <c r="J604" i="5"/>
  <c r="K604" i="5"/>
  <c r="G605" i="5"/>
  <c r="J605" i="5"/>
  <c r="K605" i="5"/>
  <c r="G606" i="5"/>
  <c r="J606" i="5"/>
  <c r="K606" i="5"/>
  <c r="G607" i="5"/>
  <c r="J607" i="5"/>
  <c r="K607" i="5"/>
  <c r="G608" i="5"/>
  <c r="J608" i="5"/>
  <c r="K608" i="5"/>
  <c r="G609" i="5"/>
  <c r="J609" i="5"/>
  <c r="K609" i="5"/>
  <c r="G610" i="5"/>
  <c r="J610" i="5"/>
  <c r="K610" i="5"/>
  <c r="G611" i="5"/>
  <c r="J611" i="5"/>
  <c r="K611" i="5"/>
  <c r="G612" i="5"/>
  <c r="J612" i="5"/>
  <c r="K612" i="5"/>
  <c r="G613" i="5"/>
  <c r="J613" i="5"/>
  <c r="K613" i="5"/>
  <c r="G614" i="5"/>
  <c r="J614" i="5"/>
  <c r="K614" i="5"/>
  <c r="G615" i="5"/>
  <c r="J615" i="5"/>
  <c r="K615" i="5"/>
  <c r="G616" i="5"/>
  <c r="J616" i="5"/>
  <c r="K616" i="5"/>
  <c r="G617" i="5"/>
  <c r="J617" i="5"/>
  <c r="K617" i="5"/>
  <c r="G618" i="5"/>
  <c r="J618" i="5"/>
  <c r="K618" i="5"/>
  <c r="G619" i="5"/>
  <c r="J619" i="5"/>
  <c r="K619" i="5"/>
  <c r="G620" i="5"/>
  <c r="J620" i="5"/>
  <c r="K620" i="5"/>
  <c r="G621" i="5"/>
  <c r="J621" i="5"/>
  <c r="K621" i="5"/>
  <c r="G622" i="5"/>
  <c r="J622" i="5"/>
  <c r="K622" i="5"/>
  <c r="G623" i="5"/>
  <c r="J623" i="5"/>
  <c r="K623" i="5"/>
  <c r="G624" i="5"/>
  <c r="J624" i="5"/>
  <c r="K624" i="5"/>
  <c r="G625" i="5"/>
  <c r="J625" i="5"/>
  <c r="K625" i="5"/>
  <c r="G626" i="5"/>
  <c r="J626" i="5"/>
  <c r="K626" i="5"/>
  <c r="G627" i="5"/>
  <c r="J627" i="5"/>
  <c r="K627" i="5"/>
  <c r="G628" i="5"/>
  <c r="J628" i="5"/>
  <c r="K628" i="5"/>
  <c r="G629" i="5"/>
  <c r="J629" i="5"/>
  <c r="K629" i="5"/>
  <c r="G630" i="5"/>
  <c r="J630" i="5"/>
  <c r="K630" i="5"/>
  <c r="G631" i="5"/>
  <c r="J631" i="5"/>
  <c r="K631" i="5"/>
  <c r="G632" i="5"/>
  <c r="J632" i="5"/>
  <c r="K632" i="5"/>
  <c r="G633" i="5"/>
  <c r="J633" i="5"/>
  <c r="K633" i="5"/>
  <c r="G634" i="5"/>
  <c r="J634" i="5"/>
  <c r="K634" i="5"/>
  <c r="G635" i="5"/>
  <c r="J635" i="5"/>
  <c r="K635" i="5"/>
  <c r="G636" i="5"/>
  <c r="J636" i="5"/>
  <c r="K636" i="5"/>
  <c r="G637" i="5"/>
  <c r="J637" i="5"/>
  <c r="K637" i="5"/>
  <c r="G638" i="5"/>
  <c r="J638" i="5"/>
  <c r="K638" i="5"/>
  <c r="G639" i="5"/>
  <c r="J639" i="5"/>
  <c r="K639" i="5"/>
  <c r="G640" i="5"/>
  <c r="J640" i="5"/>
  <c r="K640" i="5"/>
  <c r="G641" i="5"/>
  <c r="J641" i="5"/>
  <c r="K641" i="5"/>
  <c r="G642" i="5"/>
  <c r="J642" i="5"/>
  <c r="K642" i="5"/>
  <c r="G643" i="5"/>
  <c r="J643" i="5"/>
  <c r="K643" i="5"/>
  <c r="G644" i="5"/>
  <c r="J644" i="5"/>
  <c r="K644" i="5"/>
  <c r="G645" i="5"/>
  <c r="J645" i="5"/>
  <c r="K645" i="5"/>
  <c r="G646" i="5"/>
  <c r="J646" i="5"/>
  <c r="K646" i="5"/>
  <c r="G647" i="5"/>
  <c r="J647" i="5"/>
  <c r="K647" i="5"/>
  <c r="G648" i="5"/>
  <c r="J648" i="5"/>
  <c r="K648" i="5"/>
  <c r="G649" i="5"/>
  <c r="J649" i="5"/>
  <c r="K649" i="5"/>
  <c r="G650" i="5"/>
  <c r="J650" i="5"/>
  <c r="K650" i="5"/>
  <c r="G651" i="5"/>
  <c r="J651" i="5"/>
  <c r="K651" i="5"/>
  <c r="G652" i="5"/>
  <c r="J652" i="5"/>
  <c r="K652" i="5"/>
  <c r="G653" i="5"/>
  <c r="J653" i="5"/>
  <c r="K653" i="5"/>
  <c r="G654" i="5"/>
  <c r="J654" i="5"/>
  <c r="K654" i="5"/>
  <c r="G655" i="5"/>
  <c r="J655" i="5"/>
  <c r="K655" i="5"/>
  <c r="G656" i="5"/>
  <c r="J656" i="5"/>
  <c r="K656" i="5"/>
  <c r="G657" i="5"/>
  <c r="J657" i="5"/>
  <c r="K657" i="5"/>
  <c r="G658" i="5"/>
  <c r="J658" i="5"/>
  <c r="K658" i="5"/>
  <c r="G659" i="5"/>
  <c r="J659" i="5"/>
  <c r="K659" i="5"/>
  <c r="G660" i="5"/>
  <c r="J660" i="5"/>
  <c r="K660" i="5"/>
  <c r="G661" i="5"/>
  <c r="J661" i="5"/>
  <c r="K661" i="5"/>
  <c r="G662" i="5"/>
  <c r="J662" i="5"/>
  <c r="K662" i="5"/>
  <c r="G663" i="5"/>
  <c r="J663" i="5"/>
  <c r="K663" i="5"/>
  <c r="G664" i="5"/>
  <c r="J664" i="5"/>
  <c r="K664" i="5"/>
  <c r="G665" i="5"/>
  <c r="J665" i="5"/>
  <c r="K665" i="5"/>
  <c r="G666" i="5"/>
  <c r="J666" i="5"/>
  <c r="K666" i="5"/>
  <c r="G667" i="5"/>
  <c r="J667" i="5"/>
  <c r="K667" i="5"/>
  <c r="G668" i="5"/>
  <c r="J668" i="5"/>
  <c r="K668" i="5"/>
  <c r="G669" i="5"/>
  <c r="J669" i="5"/>
  <c r="K669" i="5"/>
  <c r="G670" i="5"/>
  <c r="J670" i="5"/>
  <c r="K670" i="5"/>
  <c r="G671" i="5"/>
  <c r="J671" i="5"/>
  <c r="K671" i="5"/>
  <c r="G672" i="5"/>
  <c r="J672" i="5"/>
  <c r="K672" i="5"/>
  <c r="G673" i="5"/>
  <c r="J673" i="5"/>
  <c r="K673" i="5"/>
  <c r="G674" i="5"/>
  <c r="J674" i="5"/>
  <c r="K674" i="5"/>
  <c r="G675" i="5"/>
  <c r="J675" i="5"/>
  <c r="K675" i="5"/>
  <c r="G676" i="5"/>
  <c r="J676" i="5"/>
  <c r="K676" i="5"/>
  <c r="G677" i="5"/>
  <c r="J677" i="5"/>
  <c r="K677" i="5"/>
  <c r="G678" i="5"/>
  <c r="J678" i="5"/>
  <c r="K678" i="5"/>
  <c r="G679" i="5"/>
  <c r="J679" i="5"/>
  <c r="K679" i="5"/>
  <c r="G680" i="5"/>
  <c r="J680" i="5"/>
  <c r="K680" i="5"/>
  <c r="G681" i="5"/>
  <c r="J681" i="5"/>
  <c r="K681" i="5"/>
  <c r="G682" i="5"/>
  <c r="J682" i="5"/>
  <c r="K682" i="5"/>
  <c r="G683" i="5"/>
  <c r="J683" i="5"/>
  <c r="K683" i="5"/>
  <c r="G684" i="5"/>
  <c r="J684" i="5"/>
  <c r="K684" i="5"/>
  <c r="G685" i="5"/>
  <c r="J685" i="5"/>
  <c r="K685" i="5"/>
  <c r="G686" i="5"/>
  <c r="J686" i="5"/>
  <c r="K686" i="5"/>
  <c r="G687" i="5"/>
  <c r="J687" i="5"/>
  <c r="K687" i="5"/>
  <c r="G688" i="5"/>
  <c r="J688" i="5"/>
  <c r="K688" i="5"/>
  <c r="G689" i="5"/>
  <c r="J689" i="5"/>
  <c r="K689" i="5"/>
  <c r="G690" i="5"/>
  <c r="J690" i="5"/>
  <c r="K690" i="5"/>
  <c r="G691" i="5"/>
  <c r="J691" i="5"/>
  <c r="K691" i="5"/>
  <c r="G692" i="5"/>
  <c r="J692" i="5"/>
  <c r="K692" i="5"/>
  <c r="G693" i="5"/>
  <c r="J693" i="5"/>
  <c r="K693" i="5"/>
  <c r="G694" i="5"/>
  <c r="J694" i="5"/>
  <c r="K694" i="5"/>
  <c r="G695" i="5"/>
  <c r="J695" i="5"/>
  <c r="K695" i="5"/>
  <c r="G696" i="5"/>
  <c r="J696" i="5"/>
  <c r="K696" i="5"/>
  <c r="G697" i="5"/>
  <c r="J697" i="5"/>
  <c r="K697" i="5"/>
  <c r="G698" i="5"/>
  <c r="J698" i="5"/>
  <c r="K698" i="5"/>
  <c r="G699" i="5"/>
  <c r="J699" i="5"/>
  <c r="K699" i="5"/>
  <c r="G700" i="5"/>
  <c r="J700" i="5"/>
  <c r="K700" i="5"/>
  <c r="G701" i="5"/>
  <c r="J701" i="5"/>
  <c r="K701" i="5"/>
  <c r="G702" i="5"/>
  <c r="J702" i="5"/>
  <c r="K702" i="5"/>
  <c r="G703" i="5"/>
  <c r="J703" i="5"/>
  <c r="K703" i="5"/>
  <c r="G704" i="5"/>
  <c r="J704" i="5"/>
  <c r="K704" i="5"/>
  <c r="G705" i="5"/>
  <c r="J705" i="5"/>
  <c r="K705" i="5"/>
  <c r="G706" i="5"/>
  <c r="J706" i="5"/>
  <c r="K706" i="5"/>
  <c r="G707" i="5"/>
  <c r="J707" i="5"/>
  <c r="K707" i="5"/>
  <c r="J708" i="5"/>
  <c r="K708" i="5"/>
  <c r="J709" i="5"/>
  <c r="K709" i="5"/>
  <c r="G710" i="5"/>
  <c r="J710" i="5"/>
  <c r="K710" i="5"/>
  <c r="G711" i="5"/>
  <c r="J711" i="5"/>
  <c r="K711" i="5"/>
  <c r="G712" i="5"/>
  <c r="J712" i="5"/>
  <c r="K712" i="5"/>
  <c r="G713" i="5"/>
  <c r="J713" i="5"/>
  <c r="K713" i="5"/>
  <c r="G714" i="5"/>
  <c r="J714" i="5"/>
  <c r="K714" i="5"/>
  <c r="G715" i="5"/>
  <c r="J715" i="5"/>
  <c r="K715" i="5"/>
  <c r="G716" i="5"/>
  <c r="J716" i="5"/>
  <c r="K716" i="5"/>
  <c r="G717" i="5"/>
  <c r="J717" i="5"/>
  <c r="K717" i="5"/>
  <c r="G718" i="5"/>
  <c r="J718" i="5"/>
  <c r="K718" i="5"/>
  <c r="G719" i="5"/>
  <c r="J719" i="5"/>
  <c r="K719" i="5"/>
  <c r="G720" i="5"/>
  <c r="J720" i="5"/>
  <c r="K720" i="5"/>
  <c r="G721" i="5"/>
  <c r="J721" i="5"/>
  <c r="K721" i="5"/>
  <c r="G722" i="5"/>
  <c r="J722" i="5"/>
  <c r="K722" i="5"/>
  <c r="G723" i="5"/>
  <c r="J723" i="5"/>
  <c r="K723" i="5"/>
  <c r="G724" i="5"/>
  <c r="J724" i="5"/>
  <c r="K724" i="5"/>
  <c r="G725" i="5"/>
  <c r="J725" i="5"/>
  <c r="K725" i="5"/>
  <c r="G726" i="5"/>
  <c r="J726" i="5"/>
  <c r="K726" i="5"/>
  <c r="G727" i="5"/>
  <c r="J727" i="5"/>
  <c r="K727" i="5"/>
  <c r="G728" i="5"/>
  <c r="J728" i="5"/>
  <c r="K728" i="5"/>
  <c r="G729" i="5"/>
  <c r="J729" i="5"/>
  <c r="K729" i="5"/>
  <c r="G730" i="5"/>
  <c r="J730" i="5"/>
  <c r="K730" i="5"/>
  <c r="G731" i="5"/>
  <c r="J731" i="5"/>
  <c r="K731" i="5"/>
  <c r="G732" i="5"/>
  <c r="J732" i="5"/>
  <c r="K732" i="5"/>
  <c r="G733" i="5"/>
  <c r="J733" i="5"/>
  <c r="K733" i="5"/>
  <c r="G734" i="5"/>
  <c r="J734" i="5"/>
  <c r="K734" i="5"/>
  <c r="G735" i="5"/>
  <c r="J735" i="5"/>
  <c r="K735" i="5"/>
  <c r="G736" i="5"/>
  <c r="J736" i="5"/>
  <c r="K736" i="5"/>
  <c r="G737" i="5"/>
  <c r="J737" i="5"/>
  <c r="K737" i="5"/>
  <c r="G738" i="5"/>
  <c r="J738" i="5"/>
  <c r="K738" i="5"/>
  <c r="J739" i="5"/>
  <c r="K739" i="5"/>
  <c r="G740" i="5"/>
  <c r="J740" i="5"/>
  <c r="K740" i="5"/>
  <c r="G741" i="5"/>
  <c r="J741" i="5"/>
  <c r="K741" i="5"/>
  <c r="G742" i="5"/>
  <c r="J742" i="5"/>
  <c r="K742" i="5"/>
  <c r="G743" i="5"/>
  <c r="J743" i="5"/>
  <c r="K743" i="5"/>
  <c r="G744" i="5"/>
  <c r="J744" i="5"/>
  <c r="K744" i="5"/>
  <c r="G745" i="5"/>
  <c r="J745" i="5"/>
  <c r="K745" i="5"/>
  <c r="G746" i="5"/>
  <c r="J746" i="5"/>
  <c r="K746" i="5"/>
  <c r="G747" i="5"/>
  <c r="J747" i="5"/>
  <c r="K747" i="5"/>
  <c r="G748" i="5"/>
  <c r="J748" i="5"/>
  <c r="K748" i="5"/>
  <c r="G749" i="5"/>
  <c r="J749" i="5"/>
  <c r="K749" i="5"/>
  <c r="G750" i="5"/>
  <c r="J750" i="5"/>
  <c r="K750" i="5"/>
  <c r="G751" i="5"/>
  <c r="J751" i="5"/>
  <c r="K751" i="5"/>
  <c r="G752" i="5"/>
  <c r="J752" i="5"/>
  <c r="K752" i="5"/>
  <c r="G753" i="5"/>
  <c r="J753" i="5"/>
  <c r="K753" i="5"/>
  <c r="G754" i="5"/>
  <c r="J754" i="5"/>
  <c r="K754" i="5"/>
  <c r="G755" i="5"/>
  <c r="J755" i="5"/>
  <c r="K755" i="5"/>
  <c r="G756" i="5"/>
  <c r="J756" i="5"/>
  <c r="K756" i="5"/>
  <c r="G757" i="5"/>
  <c r="J757" i="5"/>
  <c r="K757" i="5"/>
  <c r="G758" i="5"/>
  <c r="J758" i="5"/>
  <c r="K758" i="5"/>
  <c r="G759" i="5"/>
  <c r="J759" i="5"/>
  <c r="K759" i="5"/>
  <c r="G760" i="5"/>
  <c r="J760" i="5"/>
  <c r="K760" i="5"/>
  <c r="G761" i="5"/>
  <c r="J761" i="5"/>
  <c r="K761" i="5"/>
  <c r="G762" i="5"/>
  <c r="J762" i="5"/>
  <c r="K762" i="5"/>
  <c r="G763" i="5"/>
  <c r="J763" i="5"/>
  <c r="K763" i="5"/>
  <c r="G764" i="5"/>
  <c r="J764" i="5"/>
  <c r="K764" i="5"/>
  <c r="G765" i="5"/>
  <c r="J765" i="5"/>
  <c r="K765" i="5"/>
  <c r="G766" i="5"/>
  <c r="J766" i="5"/>
  <c r="K766" i="5"/>
  <c r="G767" i="5"/>
  <c r="J767" i="5"/>
  <c r="K767" i="5"/>
  <c r="G768" i="5"/>
  <c r="J768" i="5"/>
  <c r="K768" i="5"/>
  <c r="G769" i="5"/>
  <c r="J769" i="5"/>
  <c r="K769" i="5"/>
  <c r="G770" i="5"/>
  <c r="J770" i="5"/>
  <c r="K770" i="5"/>
  <c r="G771" i="5"/>
  <c r="J771" i="5"/>
  <c r="K771" i="5"/>
  <c r="G772" i="5"/>
  <c r="J772" i="5"/>
  <c r="K772" i="5"/>
  <c r="G773" i="5"/>
  <c r="J773" i="5"/>
  <c r="K773" i="5"/>
  <c r="G774" i="5"/>
  <c r="J774" i="5"/>
  <c r="K774" i="5"/>
  <c r="G775" i="5"/>
  <c r="J775" i="5"/>
  <c r="K775" i="5"/>
  <c r="G776" i="5"/>
  <c r="J776" i="5"/>
  <c r="K776" i="5"/>
  <c r="G777" i="5"/>
  <c r="J777" i="5"/>
  <c r="K777" i="5"/>
  <c r="G778" i="5"/>
  <c r="J778" i="5"/>
  <c r="K778" i="5"/>
  <c r="G779" i="5"/>
  <c r="J779" i="5"/>
  <c r="K779" i="5"/>
  <c r="G780" i="5"/>
  <c r="J780" i="5"/>
  <c r="K780" i="5"/>
  <c r="G781" i="5"/>
  <c r="J781" i="5"/>
  <c r="K781" i="5"/>
  <c r="G782" i="5"/>
  <c r="J782" i="5"/>
  <c r="K782" i="5"/>
  <c r="G783" i="5"/>
  <c r="J783" i="5"/>
  <c r="K783" i="5"/>
  <c r="G784" i="5"/>
  <c r="J784" i="5"/>
  <c r="K784" i="5"/>
  <c r="G785" i="5"/>
  <c r="J785" i="5"/>
  <c r="K785" i="5"/>
  <c r="G786" i="5"/>
  <c r="J786" i="5"/>
  <c r="K786" i="5"/>
  <c r="G787" i="5"/>
  <c r="J787" i="5"/>
  <c r="K787" i="5"/>
  <c r="G788" i="5"/>
  <c r="J788" i="5"/>
  <c r="K788" i="5"/>
  <c r="G789" i="5"/>
  <c r="J789" i="5"/>
  <c r="K789" i="5"/>
  <c r="G790" i="5"/>
  <c r="J790" i="5"/>
  <c r="K790" i="5"/>
  <c r="G791" i="5"/>
  <c r="J791" i="5"/>
  <c r="K791" i="5"/>
  <c r="G792" i="5"/>
  <c r="J792" i="5"/>
  <c r="K792" i="5"/>
  <c r="G793" i="5"/>
  <c r="J793" i="5"/>
  <c r="K793" i="5"/>
  <c r="G794" i="5"/>
  <c r="J794" i="5"/>
  <c r="K794" i="5"/>
  <c r="J795" i="5"/>
  <c r="K795" i="5"/>
  <c r="G796" i="5"/>
  <c r="J796" i="5"/>
  <c r="K796" i="5"/>
  <c r="G797" i="5"/>
  <c r="J797" i="5"/>
  <c r="K797" i="5"/>
  <c r="G798" i="5"/>
  <c r="J798" i="5"/>
  <c r="K798" i="5"/>
  <c r="G799" i="5"/>
  <c r="J799" i="5"/>
  <c r="K799" i="5"/>
  <c r="G800" i="5"/>
  <c r="J800" i="5"/>
  <c r="K800" i="5"/>
  <c r="G801" i="5"/>
  <c r="J801" i="5"/>
  <c r="K801" i="5"/>
  <c r="G802" i="5"/>
  <c r="J802" i="5"/>
  <c r="K802" i="5"/>
  <c r="G803" i="5"/>
  <c r="J803" i="5"/>
  <c r="K803" i="5"/>
  <c r="G804" i="5"/>
  <c r="J804" i="5"/>
  <c r="K804" i="5"/>
  <c r="G805" i="5"/>
  <c r="J805" i="5"/>
  <c r="K805" i="5"/>
  <c r="G806" i="5"/>
  <c r="J806" i="5"/>
  <c r="K806" i="5"/>
  <c r="G807" i="5"/>
  <c r="J807" i="5"/>
  <c r="K807" i="5"/>
  <c r="G808" i="5"/>
  <c r="J808" i="5"/>
  <c r="K808" i="5"/>
  <c r="G809" i="5"/>
  <c r="J809" i="5"/>
  <c r="K809" i="5"/>
  <c r="G810" i="5"/>
  <c r="J810" i="5"/>
  <c r="K810" i="5"/>
  <c r="G811" i="5"/>
  <c r="J811" i="5"/>
  <c r="K811" i="5"/>
  <c r="G812" i="5"/>
  <c r="J812" i="5"/>
  <c r="K812" i="5"/>
  <c r="G813" i="5"/>
  <c r="J813" i="5"/>
  <c r="K813" i="5"/>
  <c r="G814" i="5"/>
  <c r="J814" i="5"/>
  <c r="K814" i="5"/>
  <c r="G815" i="5"/>
  <c r="J815" i="5"/>
  <c r="K815" i="5"/>
  <c r="G816" i="5"/>
  <c r="J816" i="5"/>
  <c r="K816" i="5"/>
  <c r="G817" i="5"/>
  <c r="J817" i="5"/>
  <c r="K817" i="5"/>
  <c r="G818" i="5"/>
  <c r="J818" i="5"/>
  <c r="K818" i="5"/>
  <c r="G819" i="5"/>
  <c r="J819" i="5"/>
  <c r="K819" i="5"/>
  <c r="G820" i="5"/>
  <c r="J820" i="5"/>
  <c r="K820" i="5"/>
  <c r="G821" i="5"/>
  <c r="J821" i="5"/>
  <c r="K821" i="5"/>
  <c r="G822" i="5"/>
  <c r="J822" i="5"/>
  <c r="K822" i="5"/>
  <c r="G823" i="5"/>
  <c r="J823" i="5"/>
  <c r="K823" i="5"/>
  <c r="G824" i="5"/>
  <c r="J824" i="5"/>
  <c r="K824" i="5"/>
  <c r="G825" i="5"/>
  <c r="J825" i="5"/>
  <c r="K825" i="5"/>
  <c r="G826" i="5"/>
  <c r="J826" i="5"/>
  <c r="K826" i="5"/>
  <c r="G827" i="5"/>
  <c r="J827" i="5"/>
  <c r="K827" i="5"/>
  <c r="G828" i="5"/>
  <c r="J828" i="5"/>
  <c r="K828" i="5"/>
  <c r="G829" i="5"/>
  <c r="J829" i="5"/>
  <c r="K829" i="5"/>
  <c r="G830" i="5"/>
  <c r="J830" i="5"/>
  <c r="K830" i="5"/>
  <c r="G831" i="5"/>
  <c r="J831" i="5"/>
  <c r="K831" i="5"/>
  <c r="G832" i="5"/>
  <c r="J832" i="5"/>
  <c r="K832" i="5"/>
  <c r="G833" i="5"/>
  <c r="J833" i="5"/>
  <c r="K833" i="5"/>
  <c r="G834" i="5"/>
  <c r="J834" i="5"/>
  <c r="K834" i="5"/>
  <c r="G835" i="5"/>
  <c r="J835" i="5"/>
  <c r="K835" i="5"/>
  <c r="G836" i="5"/>
  <c r="J836" i="5"/>
  <c r="K836" i="5"/>
  <c r="G837" i="5"/>
  <c r="J837" i="5"/>
  <c r="K837" i="5"/>
  <c r="G838" i="5"/>
  <c r="J838" i="5"/>
  <c r="K838" i="5"/>
  <c r="G839" i="5"/>
  <c r="J839" i="5"/>
  <c r="K839" i="5"/>
  <c r="G840" i="5"/>
  <c r="J840" i="5"/>
  <c r="K840" i="5"/>
  <c r="G841" i="5"/>
  <c r="J841" i="5"/>
  <c r="K841" i="5"/>
  <c r="G842" i="5"/>
  <c r="J842" i="5"/>
  <c r="K842" i="5"/>
  <c r="G843" i="5"/>
  <c r="J843" i="5"/>
  <c r="K843" i="5"/>
  <c r="G844" i="5"/>
  <c r="J844" i="5"/>
  <c r="K844" i="5"/>
  <c r="G845" i="5"/>
  <c r="J845" i="5"/>
  <c r="K845" i="5"/>
  <c r="G846" i="5"/>
  <c r="J846" i="5"/>
  <c r="K846" i="5"/>
  <c r="G847" i="5"/>
  <c r="J847" i="5"/>
  <c r="K847" i="5"/>
  <c r="G848" i="5"/>
  <c r="J848" i="5"/>
  <c r="K848" i="5"/>
  <c r="G849" i="5"/>
  <c r="J849" i="5"/>
  <c r="K849" i="5"/>
  <c r="G850" i="5"/>
  <c r="J850" i="5"/>
  <c r="K850" i="5"/>
  <c r="G851" i="5"/>
  <c r="J851" i="5"/>
  <c r="K851" i="5"/>
  <c r="G852" i="5"/>
  <c r="J852" i="5"/>
  <c r="K852" i="5"/>
  <c r="G853" i="5"/>
  <c r="J853" i="5"/>
  <c r="K853" i="5"/>
  <c r="G854" i="5"/>
  <c r="J854" i="5"/>
  <c r="K854" i="5"/>
  <c r="G855" i="5"/>
  <c r="J855" i="5"/>
  <c r="K855" i="5"/>
  <c r="G856" i="5"/>
  <c r="J856" i="5"/>
  <c r="K856" i="5"/>
  <c r="G857" i="5"/>
  <c r="J857" i="5"/>
  <c r="K857" i="5"/>
  <c r="G858" i="5"/>
  <c r="J858" i="5"/>
  <c r="K858" i="5"/>
  <c r="G859" i="5"/>
  <c r="J859" i="5"/>
  <c r="K859" i="5"/>
  <c r="G860" i="5"/>
  <c r="J860" i="5"/>
  <c r="K860" i="5"/>
  <c r="G861" i="5"/>
  <c r="J861" i="5"/>
  <c r="K861" i="5"/>
  <c r="G862" i="5"/>
  <c r="J862" i="5"/>
  <c r="K862" i="5"/>
  <c r="G863" i="5"/>
  <c r="J863" i="5"/>
  <c r="K863" i="5"/>
  <c r="G864" i="5"/>
  <c r="J864" i="5"/>
  <c r="K864" i="5"/>
  <c r="G865" i="5"/>
  <c r="J865" i="5"/>
  <c r="K865" i="5"/>
  <c r="G866" i="5"/>
  <c r="J866" i="5"/>
  <c r="K866" i="5"/>
  <c r="G867" i="5"/>
  <c r="J867" i="5"/>
  <c r="K867" i="5"/>
  <c r="G868" i="5"/>
  <c r="J868" i="5"/>
  <c r="K868" i="5"/>
  <c r="G869" i="5"/>
  <c r="J869" i="5"/>
  <c r="K869" i="5"/>
  <c r="G870" i="5"/>
  <c r="J870" i="5"/>
  <c r="K870" i="5"/>
  <c r="G871" i="5"/>
  <c r="J871" i="5"/>
  <c r="K871" i="5"/>
  <c r="G872" i="5"/>
  <c r="J872" i="5"/>
  <c r="K872" i="5"/>
  <c r="G873" i="5"/>
  <c r="J873" i="5"/>
  <c r="K873" i="5"/>
  <c r="G874" i="5"/>
  <c r="J874" i="5"/>
  <c r="K874" i="5"/>
  <c r="G875" i="5"/>
  <c r="J875" i="5"/>
  <c r="K875" i="5"/>
  <c r="G876" i="5"/>
  <c r="J876" i="5"/>
  <c r="K876" i="5"/>
  <c r="G877" i="5"/>
  <c r="J877" i="5"/>
  <c r="K877" i="5"/>
  <c r="G878" i="5"/>
  <c r="J878" i="5"/>
  <c r="K878" i="5"/>
  <c r="G879" i="5"/>
  <c r="J879" i="5"/>
  <c r="K879" i="5"/>
  <c r="G880" i="5"/>
  <c r="J880" i="5"/>
  <c r="K880" i="5"/>
  <c r="G881" i="5"/>
  <c r="J881" i="5"/>
  <c r="K881" i="5"/>
  <c r="G882" i="5"/>
  <c r="J882" i="5"/>
  <c r="K882" i="5"/>
  <c r="G883" i="5"/>
  <c r="J883" i="5"/>
  <c r="K883" i="5"/>
  <c r="G884" i="5"/>
  <c r="J884" i="5"/>
  <c r="K884" i="5"/>
  <c r="G885" i="5"/>
  <c r="J885" i="5"/>
  <c r="K885" i="5"/>
  <c r="G886" i="5"/>
  <c r="J886" i="5"/>
  <c r="K886" i="5"/>
  <c r="G887" i="5"/>
  <c r="J887" i="5"/>
  <c r="K887" i="5"/>
  <c r="G888" i="5"/>
  <c r="J888" i="5"/>
  <c r="K888" i="5"/>
  <c r="G889" i="5"/>
  <c r="J889" i="5"/>
  <c r="K889" i="5"/>
  <c r="G890" i="5"/>
  <c r="J890" i="5"/>
  <c r="K890" i="5"/>
  <c r="G891" i="5"/>
  <c r="J891" i="5"/>
  <c r="K891" i="5"/>
  <c r="G892" i="5"/>
  <c r="J892" i="5"/>
  <c r="K892" i="5"/>
  <c r="G893" i="5"/>
  <c r="J893" i="5"/>
  <c r="K893" i="5"/>
  <c r="G894" i="5"/>
  <c r="J894" i="5"/>
  <c r="K894" i="5"/>
  <c r="G895" i="5"/>
  <c r="J895" i="5"/>
  <c r="K895" i="5"/>
  <c r="G896" i="5"/>
  <c r="J896" i="5"/>
  <c r="K896" i="5"/>
  <c r="G897" i="5"/>
  <c r="J897" i="5"/>
  <c r="K897" i="5"/>
  <c r="G898" i="5"/>
  <c r="J898" i="5"/>
  <c r="K898" i="5"/>
  <c r="G899" i="5"/>
  <c r="J899" i="5"/>
  <c r="K899" i="5"/>
  <c r="G900" i="5"/>
  <c r="J900" i="5"/>
  <c r="K900" i="5"/>
  <c r="G901" i="5"/>
  <c r="J901" i="5"/>
  <c r="K901" i="5"/>
  <c r="G902" i="5"/>
  <c r="J902" i="5"/>
  <c r="K902" i="5"/>
  <c r="G903" i="5"/>
  <c r="J903" i="5"/>
  <c r="K903" i="5"/>
  <c r="G904" i="5"/>
  <c r="J904" i="5"/>
  <c r="K904" i="5"/>
  <c r="G905" i="5"/>
  <c r="J905" i="5"/>
  <c r="K905" i="5"/>
  <c r="G906" i="5"/>
  <c r="J906" i="5"/>
  <c r="K906" i="5"/>
  <c r="G907" i="5"/>
  <c r="J907" i="5"/>
  <c r="K907" i="5"/>
  <c r="G908" i="5"/>
  <c r="J908" i="5"/>
  <c r="K908" i="5"/>
  <c r="G909" i="5"/>
  <c r="J909" i="5"/>
  <c r="K909" i="5"/>
  <c r="G910" i="5"/>
  <c r="J910" i="5"/>
  <c r="K910" i="5"/>
  <c r="G911" i="5"/>
  <c r="J911" i="5"/>
  <c r="K911" i="5"/>
  <c r="G912" i="5"/>
  <c r="J912" i="5"/>
  <c r="K912" i="5"/>
  <c r="G913" i="5"/>
  <c r="J913" i="5"/>
  <c r="K913" i="5"/>
  <c r="G914" i="5"/>
  <c r="J914" i="5"/>
  <c r="K914" i="5"/>
  <c r="G915" i="5"/>
  <c r="J915" i="5"/>
  <c r="K915" i="5"/>
  <c r="G916" i="5"/>
  <c r="J916" i="5"/>
  <c r="K916" i="5"/>
  <c r="G917" i="5"/>
  <c r="J917" i="5"/>
  <c r="K917" i="5"/>
  <c r="G918" i="5"/>
  <c r="J918" i="5"/>
  <c r="K918" i="5"/>
  <c r="G919" i="5"/>
  <c r="J919" i="5"/>
  <c r="K919" i="5"/>
  <c r="G920" i="5"/>
  <c r="J920" i="5"/>
  <c r="K920" i="5"/>
  <c r="G921" i="5"/>
  <c r="J921" i="5"/>
  <c r="K921" i="5"/>
  <c r="G922" i="5"/>
  <c r="J922" i="5"/>
  <c r="K922" i="5"/>
  <c r="G923" i="5"/>
  <c r="J923" i="5"/>
  <c r="K923" i="5"/>
  <c r="G924" i="5"/>
  <c r="J924" i="5"/>
  <c r="K924" i="5"/>
  <c r="G925" i="5"/>
  <c r="J925" i="5"/>
  <c r="K925" i="5"/>
  <c r="G926" i="5"/>
  <c r="J926" i="5"/>
  <c r="K926" i="5"/>
  <c r="G927" i="5"/>
  <c r="J927" i="5"/>
  <c r="K927" i="5"/>
  <c r="G928" i="5"/>
  <c r="J928" i="5"/>
  <c r="K928" i="5"/>
  <c r="G929" i="5"/>
  <c r="J929" i="5"/>
  <c r="K929" i="5"/>
  <c r="G930" i="5"/>
  <c r="J930" i="5"/>
  <c r="K930" i="5"/>
  <c r="G931" i="5"/>
  <c r="J931" i="5"/>
  <c r="K931" i="5"/>
  <c r="G932" i="5"/>
  <c r="J932" i="5"/>
  <c r="K932" i="5"/>
  <c r="G933" i="5"/>
  <c r="J933" i="5"/>
  <c r="K933" i="5"/>
  <c r="G934" i="5"/>
  <c r="J934" i="5"/>
  <c r="K934" i="5"/>
  <c r="G935" i="5"/>
  <c r="J935" i="5"/>
  <c r="K935" i="5"/>
  <c r="G936" i="5"/>
  <c r="J936" i="5"/>
  <c r="K936" i="5"/>
  <c r="G937" i="5"/>
  <c r="J937" i="5"/>
  <c r="K937" i="5"/>
  <c r="G938" i="5"/>
  <c r="J938" i="5"/>
  <c r="K938" i="5"/>
  <c r="G939" i="5"/>
  <c r="J939" i="5"/>
  <c r="K939" i="5"/>
  <c r="G940" i="5"/>
  <c r="J940" i="5"/>
  <c r="K940" i="5"/>
  <c r="G941" i="5"/>
  <c r="J941" i="5"/>
  <c r="K941" i="5"/>
  <c r="G942" i="5"/>
  <c r="J942" i="5"/>
  <c r="K942" i="5"/>
  <c r="G943" i="5"/>
  <c r="J943" i="5"/>
  <c r="K943" i="5"/>
  <c r="G944" i="5"/>
  <c r="J944" i="5"/>
  <c r="K944" i="5"/>
  <c r="G945" i="5"/>
  <c r="J945" i="5"/>
  <c r="K945" i="5"/>
  <c r="G946" i="5"/>
  <c r="J946" i="5"/>
  <c r="K946" i="5"/>
  <c r="G947" i="5"/>
  <c r="J947" i="5"/>
  <c r="K947" i="5"/>
  <c r="G948" i="5"/>
  <c r="J948" i="5"/>
  <c r="K948" i="5"/>
  <c r="G949" i="5"/>
  <c r="J949" i="5"/>
  <c r="K949" i="5"/>
  <c r="G950" i="5"/>
  <c r="J950" i="5"/>
  <c r="K950" i="5"/>
  <c r="G951" i="5"/>
  <c r="J951" i="5"/>
  <c r="K951" i="5"/>
  <c r="G952" i="5"/>
  <c r="J952" i="5"/>
  <c r="K952" i="5"/>
  <c r="G953" i="5"/>
  <c r="J953" i="5"/>
  <c r="K953" i="5"/>
  <c r="G954" i="5"/>
  <c r="J954" i="5"/>
  <c r="K954" i="5"/>
  <c r="G955" i="5"/>
  <c r="J955" i="5"/>
  <c r="K955" i="5"/>
  <c r="G956" i="5"/>
  <c r="J956" i="5"/>
  <c r="K956" i="5"/>
  <c r="G957" i="5"/>
  <c r="J957" i="5"/>
  <c r="K957" i="5"/>
  <c r="G958" i="5"/>
  <c r="J958" i="5"/>
  <c r="K958" i="5"/>
  <c r="G959" i="5"/>
  <c r="J959" i="5"/>
  <c r="K959" i="5"/>
  <c r="G960" i="5"/>
  <c r="J960" i="5"/>
  <c r="K960" i="5"/>
  <c r="G961" i="5"/>
  <c r="J961" i="5"/>
  <c r="K961" i="5"/>
  <c r="G962" i="5"/>
  <c r="J962" i="5"/>
  <c r="K962" i="5"/>
  <c r="G963" i="5"/>
  <c r="J963" i="5"/>
  <c r="K963" i="5"/>
  <c r="G964" i="5"/>
  <c r="J964" i="5"/>
  <c r="K964" i="5"/>
  <c r="G965" i="5"/>
  <c r="J965" i="5"/>
  <c r="K965" i="5"/>
  <c r="G966" i="5"/>
  <c r="J966" i="5"/>
  <c r="K966" i="5"/>
  <c r="G967" i="5"/>
  <c r="J967" i="5"/>
  <c r="K967" i="5"/>
  <c r="G968" i="5"/>
  <c r="J968" i="5"/>
  <c r="K968" i="5"/>
  <c r="G969" i="5"/>
  <c r="J969" i="5"/>
  <c r="K969" i="5"/>
  <c r="G970" i="5"/>
  <c r="J970" i="5"/>
  <c r="K970" i="5"/>
  <c r="G971" i="5"/>
  <c r="J971" i="5"/>
  <c r="K971" i="5"/>
  <c r="G972" i="5"/>
  <c r="J972" i="5"/>
  <c r="K972" i="5"/>
  <c r="G973" i="5"/>
  <c r="J973" i="5"/>
  <c r="K973" i="5"/>
  <c r="G974" i="5"/>
  <c r="J974" i="5"/>
  <c r="K974" i="5"/>
  <c r="G975" i="5"/>
  <c r="J975" i="5"/>
  <c r="K975" i="5"/>
  <c r="G976" i="5"/>
  <c r="J976" i="5"/>
  <c r="K976" i="5"/>
  <c r="G977" i="5"/>
  <c r="J977" i="5"/>
  <c r="K977" i="5"/>
  <c r="G978" i="5"/>
  <c r="J978" i="5"/>
  <c r="K978" i="5"/>
  <c r="G979" i="5"/>
  <c r="J979" i="5"/>
  <c r="K979" i="5"/>
  <c r="G980" i="5"/>
  <c r="J980" i="5"/>
  <c r="K980" i="5"/>
  <c r="G981" i="5"/>
  <c r="J981" i="5"/>
  <c r="K981" i="5"/>
  <c r="G982" i="5"/>
  <c r="J982" i="5"/>
  <c r="K982" i="5"/>
  <c r="G983" i="5"/>
  <c r="J983" i="5"/>
  <c r="K983" i="5"/>
  <c r="G984" i="5"/>
  <c r="J984" i="5"/>
  <c r="K984" i="5"/>
  <c r="G985" i="5"/>
  <c r="J985" i="5"/>
  <c r="K985" i="5"/>
  <c r="G986" i="5"/>
  <c r="J986" i="5"/>
  <c r="K986" i="5"/>
  <c r="G987" i="5"/>
  <c r="J987" i="5"/>
  <c r="K987" i="5"/>
  <c r="G988" i="5"/>
  <c r="J988" i="5"/>
  <c r="K988" i="5"/>
  <c r="G989" i="5"/>
  <c r="J989" i="5"/>
  <c r="K989" i="5"/>
  <c r="G990" i="5"/>
  <c r="J990" i="5"/>
  <c r="K990" i="5"/>
  <c r="G991" i="5"/>
  <c r="J991" i="5"/>
  <c r="K991" i="5"/>
  <c r="G992" i="5"/>
  <c r="J992" i="5"/>
  <c r="K992" i="5"/>
  <c r="G993" i="5"/>
  <c r="J993" i="5"/>
  <c r="K993" i="5"/>
  <c r="G994" i="5"/>
  <c r="J994" i="5"/>
  <c r="K994" i="5"/>
  <c r="G995" i="5"/>
  <c r="J995" i="5"/>
  <c r="K995" i="5"/>
  <c r="G996" i="5"/>
  <c r="J996" i="5"/>
  <c r="K996" i="5"/>
  <c r="G997" i="5"/>
  <c r="J997" i="5"/>
  <c r="K997" i="5"/>
  <c r="G998" i="5"/>
  <c r="J998" i="5"/>
  <c r="K998" i="5"/>
  <c r="G999" i="5"/>
  <c r="J999" i="5"/>
  <c r="K999" i="5"/>
  <c r="G1000" i="5"/>
  <c r="J1000" i="5"/>
  <c r="K1000" i="5"/>
  <c r="G1001" i="5"/>
  <c r="J1001" i="5"/>
  <c r="K1001" i="5"/>
  <c r="G1002" i="5"/>
  <c r="J1002" i="5"/>
  <c r="K1002" i="5"/>
  <c r="G1003" i="5"/>
  <c r="J1003" i="5"/>
  <c r="K1003" i="5"/>
  <c r="G1004" i="5"/>
  <c r="J1004" i="5"/>
  <c r="K1004" i="5"/>
  <c r="G1005" i="5"/>
  <c r="J1005" i="5"/>
  <c r="K1005" i="5"/>
  <c r="G1006" i="5"/>
  <c r="J1006" i="5"/>
  <c r="K1006" i="5"/>
  <c r="G1007" i="5"/>
  <c r="J1007" i="5"/>
  <c r="K1007" i="5"/>
  <c r="G1008" i="5"/>
  <c r="J1008" i="5"/>
  <c r="K1008" i="5"/>
  <c r="G1009" i="5"/>
  <c r="J1009" i="5"/>
  <c r="K1009" i="5"/>
  <c r="G1010" i="5"/>
  <c r="J1010" i="5"/>
  <c r="K1010" i="5"/>
  <c r="G1011" i="5"/>
  <c r="J1011" i="5"/>
  <c r="K1011" i="5"/>
  <c r="G1012" i="5"/>
  <c r="J1012" i="5"/>
  <c r="K1012" i="5"/>
  <c r="G1013" i="5"/>
  <c r="J1013" i="5"/>
  <c r="K1013" i="5"/>
  <c r="G1014" i="5"/>
  <c r="J1014" i="5"/>
  <c r="K1014" i="5"/>
  <c r="G1015" i="5"/>
  <c r="J1015" i="5"/>
  <c r="K1015" i="5"/>
  <c r="G1016" i="5"/>
  <c r="J1016" i="5"/>
  <c r="K1016" i="5"/>
  <c r="G1017" i="5"/>
  <c r="J1017" i="5"/>
  <c r="K1017" i="5"/>
  <c r="G1018" i="5"/>
  <c r="J1018" i="5"/>
  <c r="K1018" i="5"/>
  <c r="G1019" i="5"/>
  <c r="J1019" i="5"/>
  <c r="K1019" i="5"/>
  <c r="G1020" i="5"/>
  <c r="J1020" i="5"/>
  <c r="K1020" i="5"/>
  <c r="J1021" i="5"/>
  <c r="K1021" i="5"/>
  <c r="J1022" i="5"/>
  <c r="K1022" i="5"/>
  <c r="J1023" i="5"/>
  <c r="K1023" i="5"/>
  <c r="G1024" i="5"/>
  <c r="J1024" i="5"/>
  <c r="K1024" i="5"/>
  <c r="G1025" i="5"/>
  <c r="J1025" i="5"/>
  <c r="K1025" i="5"/>
  <c r="G1026" i="5"/>
  <c r="J1026" i="5"/>
  <c r="K1026" i="5"/>
  <c r="G1027" i="5"/>
  <c r="J1027" i="5"/>
  <c r="K1027" i="5"/>
  <c r="G1028" i="5"/>
  <c r="J1028" i="5"/>
  <c r="K1028" i="5"/>
  <c r="G1029" i="5"/>
  <c r="J1029" i="5"/>
  <c r="K1029" i="5"/>
  <c r="G1030" i="5"/>
  <c r="J1030" i="5"/>
  <c r="K1030" i="5"/>
  <c r="G1031" i="5"/>
  <c r="J1031" i="5"/>
  <c r="K1031" i="5"/>
  <c r="G1032" i="5"/>
  <c r="J1032" i="5"/>
  <c r="K1032" i="5"/>
  <c r="G1033" i="5"/>
  <c r="J1033" i="5"/>
  <c r="K1033" i="5"/>
  <c r="G1034" i="5"/>
  <c r="J1034" i="5"/>
  <c r="K1034" i="5"/>
  <c r="G1035" i="5"/>
  <c r="J1035" i="5"/>
  <c r="K1035" i="5"/>
  <c r="G1036" i="5"/>
  <c r="J1036" i="5"/>
  <c r="K1036" i="5"/>
  <c r="G1037" i="5"/>
  <c r="J1037" i="5"/>
  <c r="K1037" i="5"/>
  <c r="G1038" i="5"/>
  <c r="J1038" i="5"/>
  <c r="K1038" i="5"/>
  <c r="G1039" i="5"/>
  <c r="J1039" i="5"/>
  <c r="K1039" i="5"/>
  <c r="G1040" i="5"/>
  <c r="J1040" i="5"/>
  <c r="K1040" i="5"/>
  <c r="G1041" i="5"/>
  <c r="J1041" i="5"/>
  <c r="K1041" i="5"/>
  <c r="G1042" i="5"/>
  <c r="J1042" i="5"/>
  <c r="K1042" i="5"/>
  <c r="G1043" i="5"/>
  <c r="J1043" i="5"/>
  <c r="K1043" i="5"/>
  <c r="G1044" i="5"/>
  <c r="J1044" i="5"/>
  <c r="K1044" i="5"/>
  <c r="G1045" i="5"/>
  <c r="J1045" i="5"/>
  <c r="K1045" i="5"/>
  <c r="G1046" i="5"/>
  <c r="J1046" i="5"/>
  <c r="K1046" i="5"/>
  <c r="G1047" i="5"/>
  <c r="J1047" i="5"/>
  <c r="K1047" i="5"/>
  <c r="G1048" i="5"/>
  <c r="J1048" i="5"/>
  <c r="K1048" i="5"/>
  <c r="G1049" i="5"/>
  <c r="J1049" i="5"/>
  <c r="K1049" i="5"/>
  <c r="G1050" i="5"/>
  <c r="J1050" i="5"/>
  <c r="K1050" i="5"/>
  <c r="G1051" i="5"/>
  <c r="J1051" i="5"/>
  <c r="K1051" i="5"/>
  <c r="G1052" i="5"/>
  <c r="J1052" i="5"/>
  <c r="K1052" i="5"/>
  <c r="G1053" i="5"/>
  <c r="J1053" i="5"/>
  <c r="K1053" i="5"/>
  <c r="G1054" i="5"/>
  <c r="J1054" i="5"/>
  <c r="K1054" i="5"/>
  <c r="G1055" i="5"/>
  <c r="J1055" i="5"/>
  <c r="K1055" i="5"/>
  <c r="G1056" i="5"/>
  <c r="J1056" i="5"/>
  <c r="K1056" i="5"/>
  <c r="G1057" i="5"/>
  <c r="J1057" i="5"/>
  <c r="K1057" i="5"/>
  <c r="G1058" i="5"/>
  <c r="J1058" i="5"/>
  <c r="K1058" i="5"/>
  <c r="G1059" i="5"/>
  <c r="J1059" i="5"/>
  <c r="K1059" i="5"/>
  <c r="G1060" i="5"/>
  <c r="J1060" i="5"/>
  <c r="K1060" i="5"/>
  <c r="G1061" i="5"/>
  <c r="J1061" i="5"/>
  <c r="K1061" i="5"/>
  <c r="G1062" i="5"/>
  <c r="J1062" i="5"/>
  <c r="K1062" i="5"/>
  <c r="G1063" i="5"/>
  <c r="J1063" i="5"/>
  <c r="K1063" i="5"/>
  <c r="G1064" i="5"/>
  <c r="J1064" i="5"/>
  <c r="K1064" i="5"/>
  <c r="G1065" i="5"/>
  <c r="J1065" i="5"/>
  <c r="K1065" i="5"/>
  <c r="G1066" i="5"/>
  <c r="J1066" i="5"/>
  <c r="K1066" i="5"/>
  <c r="G1067" i="5"/>
  <c r="J1067" i="5"/>
  <c r="K1067" i="5"/>
  <c r="G1068" i="5"/>
  <c r="J1068" i="5"/>
  <c r="K1068" i="5"/>
  <c r="G1069" i="5"/>
  <c r="J1069" i="5"/>
  <c r="K1069" i="5"/>
  <c r="G1070" i="5"/>
  <c r="J1070" i="5"/>
  <c r="K1070" i="5"/>
  <c r="G1071" i="5"/>
  <c r="J1071" i="5"/>
  <c r="K1071" i="5"/>
  <c r="G1072" i="5"/>
  <c r="J1072" i="5"/>
  <c r="K1072" i="5"/>
  <c r="G1073" i="5"/>
  <c r="J1073" i="5"/>
  <c r="K1073" i="5"/>
  <c r="G1074" i="5"/>
  <c r="J1074" i="5"/>
  <c r="K1074" i="5"/>
  <c r="G1075" i="5"/>
  <c r="J1075" i="5"/>
  <c r="K1075" i="5"/>
  <c r="G1076" i="5"/>
  <c r="J1076" i="5"/>
  <c r="K1076" i="5"/>
  <c r="G1077" i="5"/>
  <c r="J1077" i="5"/>
  <c r="K1077" i="5"/>
  <c r="G1078" i="5"/>
  <c r="J1078" i="5"/>
  <c r="K1078" i="5"/>
  <c r="G1079" i="5"/>
  <c r="J1079" i="5"/>
  <c r="K1079" i="5"/>
  <c r="G1080" i="5"/>
  <c r="J1080" i="5"/>
  <c r="K1080" i="5"/>
  <c r="G1081" i="5"/>
  <c r="J1081" i="5"/>
  <c r="K1081" i="5"/>
  <c r="G1082" i="5"/>
  <c r="J1082" i="5"/>
  <c r="K1082" i="5"/>
  <c r="G1083" i="5"/>
  <c r="J1083" i="5"/>
  <c r="K1083" i="5"/>
  <c r="G1084" i="5"/>
  <c r="J1084" i="5"/>
  <c r="K1084" i="5"/>
  <c r="G1085" i="5"/>
  <c r="J1085" i="5"/>
  <c r="K1085" i="5"/>
  <c r="G1086" i="5"/>
  <c r="J1086" i="5"/>
  <c r="K1086" i="5"/>
  <c r="G1087" i="5"/>
  <c r="J1087" i="5"/>
  <c r="K1087" i="5"/>
  <c r="G1088" i="5"/>
  <c r="J1088" i="5"/>
  <c r="K1088" i="5"/>
  <c r="G1089" i="5"/>
  <c r="J1089" i="5"/>
  <c r="K1089" i="5"/>
  <c r="G1090" i="5"/>
  <c r="J1090" i="5"/>
  <c r="K1090" i="5"/>
  <c r="G1091" i="5"/>
  <c r="J1091" i="5"/>
  <c r="K1091" i="5"/>
  <c r="G1092" i="5"/>
  <c r="J1092" i="5"/>
  <c r="K1092" i="5"/>
  <c r="G1093" i="5"/>
  <c r="J1093" i="5"/>
  <c r="K1093" i="5"/>
  <c r="G1094" i="5"/>
  <c r="J1094" i="5"/>
  <c r="K1094" i="5"/>
  <c r="G1095" i="5"/>
  <c r="J1095" i="5"/>
  <c r="K1095" i="5"/>
  <c r="G1096" i="5"/>
  <c r="J1096" i="5"/>
  <c r="K1096" i="5"/>
  <c r="G1097" i="5"/>
  <c r="J1097" i="5"/>
  <c r="K1097" i="5"/>
  <c r="G1098" i="5"/>
  <c r="J1098" i="5"/>
  <c r="K1098" i="5"/>
  <c r="G1099" i="5"/>
  <c r="J1099" i="5"/>
  <c r="K1099" i="5"/>
  <c r="G1100" i="5"/>
  <c r="J1100" i="5"/>
  <c r="K1100" i="5"/>
  <c r="G1101" i="5"/>
  <c r="J1101" i="5"/>
  <c r="K1101" i="5"/>
  <c r="G1102" i="5"/>
  <c r="J1102" i="5"/>
  <c r="K1102" i="5"/>
  <c r="G1103" i="5"/>
  <c r="J1103" i="5"/>
  <c r="K1103" i="5"/>
  <c r="G1104" i="5"/>
  <c r="J1104" i="5"/>
  <c r="K1104" i="5"/>
  <c r="G1105" i="5"/>
  <c r="J1105" i="5"/>
  <c r="K1105" i="5"/>
  <c r="G1106" i="5"/>
  <c r="J1106" i="5"/>
  <c r="K1106" i="5"/>
  <c r="G1107" i="5"/>
  <c r="J1107" i="5"/>
  <c r="K1107" i="5"/>
  <c r="G1108" i="5"/>
  <c r="J1108" i="5"/>
  <c r="K1108" i="5"/>
  <c r="G1109" i="5"/>
  <c r="J1109" i="5"/>
  <c r="K1109" i="5"/>
  <c r="G1110" i="5"/>
  <c r="J1110" i="5"/>
  <c r="K1110" i="5"/>
  <c r="G1111" i="5"/>
  <c r="J1111" i="5"/>
  <c r="K1111" i="5"/>
  <c r="G1112" i="5"/>
  <c r="J1112" i="5"/>
  <c r="K1112" i="5"/>
  <c r="G1113" i="5"/>
  <c r="J1113" i="5"/>
  <c r="K1113" i="5"/>
  <c r="G1114" i="5"/>
  <c r="J1114" i="5"/>
  <c r="K1114" i="5"/>
  <c r="G1115" i="5"/>
  <c r="J1115" i="5"/>
  <c r="K1115" i="5"/>
  <c r="G1116" i="5"/>
  <c r="J1116" i="5"/>
  <c r="K1116" i="5"/>
  <c r="G1117" i="5"/>
  <c r="J1117" i="5"/>
  <c r="K1117" i="5"/>
  <c r="G1118" i="5"/>
  <c r="J1118" i="5"/>
  <c r="K1118" i="5"/>
  <c r="G1119" i="5"/>
  <c r="J1119" i="5"/>
  <c r="K1119" i="5"/>
  <c r="G1120" i="5"/>
  <c r="J1120" i="5"/>
  <c r="K1120" i="5"/>
  <c r="G1121" i="5"/>
  <c r="J1121" i="5"/>
  <c r="K1121" i="5"/>
  <c r="G1122" i="5"/>
  <c r="J1122" i="5"/>
  <c r="K1122" i="5"/>
  <c r="G1123" i="5"/>
  <c r="J1123" i="5"/>
  <c r="K1123" i="5"/>
  <c r="G1124" i="5"/>
  <c r="J1124" i="5"/>
  <c r="K1124" i="5"/>
  <c r="G1125" i="5"/>
  <c r="J1125" i="5"/>
  <c r="K1125" i="5"/>
  <c r="G1126" i="5"/>
  <c r="J1126" i="5"/>
  <c r="K1126" i="5"/>
  <c r="G1127" i="5"/>
  <c r="J1127" i="5"/>
  <c r="K1127" i="5"/>
  <c r="G1128" i="5"/>
  <c r="J1128" i="5"/>
  <c r="K1128" i="5"/>
  <c r="G1129" i="5"/>
  <c r="J1129" i="5"/>
  <c r="K1129" i="5"/>
  <c r="G1130" i="5"/>
  <c r="J1130" i="5"/>
  <c r="K1130" i="5"/>
  <c r="G1131" i="5"/>
  <c r="J1131" i="5"/>
  <c r="K1131" i="5"/>
  <c r="G1132" i="5"/>
  <c r="J1132" i="5"/>
  <c r="K1132" i="5"/>
  <c r="G1133" i="5"/>
  <c r="J1133" i="5"/>
  <c r="K1133" i="5"/>
  <c r="G1134" i="5"/>
  <c r="J1134" i="5"/>
  <c r="K1134" i="5"/>
  <c r="G1135" i="5"/>
  <c r="J1135" i="5"/>
  <c r="K1135" i="5"/>
  <c r="G1136" i="5"/>
  <c r="J1136" i="5"/>
  <c r="K1136" i="5"/>
  <c r="G1137" i="5"/>
  <c r="J1137" i="5"/>
  <c r="K1137" i="5"/>
  <c r="G1138" i="5"/>
  <c r="J1138" i="5"/>
  <c r="K1138" i="5"/>
  <c r="G1139" i="5"/>
  <c r="J1139" i="5"/>
  <c r="K1139" i="5"/>
  <c r="G1140" i="5"/>
  <c r="J1140" i="5"/>
  <c r="K1140" i="5"/>
  <c r="G1141" i="5"/>
  <c r="J1141" i="5"/>
  <c r="K1141" i="5"/>
  <c r="G1142" i="5"/>
  <c r="J1142" i="5"/>
  <c r="K1142" i="5"/>
  <c r="G1143" i="5"/>
  <c r="J1143" i="5"/>
  <c r="K1143" i="5"/>
  <c r="G1144" i="5"/>
  <c r="J1144" i="5"/>
  <c r="K1144" i="5"/>
  <c r="G1145" i="5"/>
  <c r="J1145" i="5"/>
  <c r="K1145" i="5"/>
  <c r="G1146" i="5"/>
  <c r="J1146" i="5"/>
  <c r="K1146" i="5"/>
  <c r="G1147" i="5"/>
  <c r="J1147" i="5"/>
  <c r="K1147" i="5"/>
  <c r="G1148" i="5"/>
  <c r="J1148" i="5"/>
  <c r="K1148" i="5"/>
  <c r="G1149" i="5"/>
  <c r="J1149" i="5"/>
  <c r="K1149" i="5"/>
  <c r="G1150" i="5"/>
  <c r="J1150" i="5"/>
  <c r="K1150" i="5"/>
  <c r="G1151" i="5"/>
  <c r="J1151" i="5"/>
  <c r="K1151" i="5"/>
  <c r="G1152" i="5"/>
  <c r="J1152" i="5"/>
  <c r="K1152" i="5"/>
  <c r="G1153" i="5"/>
  <c r="J1153" i="5"/>
  <c r="K1153" i="5"/>
  <c r="G1154" i="5"/>
  <c r="J1154" i="5"/>
  <c r="K1154" i="5"/>
  <c r="G1155" i="5"/>
  <c r="J1155" i="5"/>
  <c r="K1155" i="5"/>
  <c r="G1156" i="5"/>
  <c r="J1156" i="5"/>
  <c r="K1156" i="5"/>
  <c r="G1157" i="5"/>
  <c r="J1157" i="5"/>
  <c r="K1157" i="5"/>
  <c r="G1158" i="5"/>
  <c r="J1158" i="5"/>
  <c r="K1158" i="5"/>
  <c r="G1159" i="5"/>
  <c r="J1159" i="5"/>
  <c r="K1159" i="5"/>
  <c r="G1160" i="5"/>
  <c r="J1160" i="5"/>
  <c r="K1160" i="5"/>
  <c r="G1161" i="5"/>
  <c r="J1161" i="5"/>
  <c r="K1161" i="5"/>
  <c r="G1162" i="5"/>
  <c r="J1162" i="5"/>
  <c r="K1162" i="5"/>
  <c r="G1163" i="5"/>
  <c r="J1163" i="5"/>
  <c r="K1163" i="5"/>
  <c r="G1164" i="5"/>
  <c r="J1164" i="5"/>
  <c r="K1164" i="5"/>
  <c r="G1165" i="5"/>
  <c r="J1165" i="5"/>
  <c r="K1165" i="5"/>
  <c r="G1166" i="5"/>
  <c r="J1166" i="5"/>
  <c r="K1166" i="5"/>
  <c r="G1167" i="5"/>
  <c r="J1167" i="5"/>
  <c r="K1167" i="5"/>
  <c r="G1168" i="5"/>
  <c r="J1168" i="5"/>
  <c r="K1168" i="5"/>
  <c r="G1169" i="5"/>
  <c r="J1169" i="5"/>
  <c r="K1169" i="5"/>
  <c r="G1170" i="5"/>
  <c r="J1170" i="5"/>
  <c r="K1170" i="5"/>
  <c r="G1171" i="5"/>
  <c r="J1171" i="5"/>
  <c r="K1171" i="5"/>
  <c r="G1172" i="5"/>
  <c r="J1172" i="5"/>
  <c r="K1172" i="5"/>
  <c r="G1173" i="5"/>
  <c r="J1173" i="5"/>
  <c r="K1173" i="5"/>
  <c r="G1174" i="5"/>
  <c r="J1174" i="5"/>
  <c r="K1174" i="5"/>
  <c r="G1175" i="5"/>
  <c r="J1175" i="5"/>
  <c r="K1175" i="5"/>
  <c r="G1176" i="5"/>
  <c r="J1176" i="5"/>
  <c r="K1176" i="5"/>
  <c r="G1177" i="5"/>
  <c r="J1177" i="5"/>
  <c r="K1177" i="5"/>
  <c r="G1178" i="5"/>
  <c r="J1178" i="5"/>
  <c r="K1178" i="5"/>
  <c r="G1179" i="5"/>
  <c r="J1179" i="5"/>
  <c r="K1179" i="5"/>
  <c r="G1180" i="5"/>
  <c r="J1180" i="5"/>
  <c r="K1180" i="5"/>
  <c r="G1181" i="5"/>
  <c r="J1181" i="5"/>
  <c r="K1181" i="5"/>
  <c r="G1182" i="5"/>
  <c r="J1182" i="5"/>
  <c r="K1182" i="5"/>
  <c r="G1183" i="5"/>
  <c r="J1183" i="5"/>
  <c r="K1183" i="5"/>
  <c r="G1184" i="5"/>
  <c r="J1184" i="5"/>
  <c r="K1184" i="5"/>
  <c r="G1185" i="5"/>
  <c r="J1185" i="5"/>
  <c r="K1185" i="5"/>
  <c r="G1186" i="5"/>
  <c r="J1186" i="5"/>
  <c r="K1186" i="5"/>
  <c r="G1187" i="5"/>
  <c r="J1187" i="5"/>
  <c r="K1187" i="5"/>
  <c r="G1188" i="5"/>
  <c r="J1188" i="5"/>
  <c r="K1188" i="5"/>
  <c r="G1189" i="5"/>
  <c r="J1189" i="5"/>
  <c r="K1189" i="5"/>
  <c r="G1190" i="5"/>
  <c r="J1190" i="5"/>
  <c r="K1190" i="5"/>
  <c r="G1191" i="5"/>
  <c r="J1191" i="5"/>
  <c r="K1191" i="5"/>
  <c r="G1192" i="5"/>
  <c r="J1192" i="5"/>
  <c r="K1192" i="5"/>
  <c r="G1193" i="5"/>
  <c r="J1193" i="5"/>
  <c r="K1193" i="5"/>
  <c r="G1194" i="5"/>
  <c r="J1194" i="5"/>
  <c r="K1194" i="5"/>
  <c r="G1195" i="5"/>
  <c r="J1195" i="5"/>
  <c r="K1195" i="5"/>
  <c r="G1196" i="5"/>
  <c r="J1196" i="5"/>
  <c r="K1196" i="5"/>
  <c r="G1197" i="5"/>
  <c r="J1197" i="5"/>
  <c r="K1197" i="5"/>
  <c r="G1198" i="5"/>
  <c r="J1198" i="5"/>
  <c r="K1198" i="5"/>
  <c r="G1199" i="5"/>
  <c r="J1199" i="5"/>
  <c r="K1199" i="5"/>
  <c r="J1200" i="5"/>
  <c r="K1200" i="5"/>
  <c r="J1201" i="5"/>
  <c r="K1201" i="5"/>
  <c r="G1202" i="5"/>
  <c r="J1202" i="5"/>
  <c r="K1202" i="5"/>
  <c r="G1203" i="5"/>
  <c r="J1203" i="5"/>
  <c r="K1203" i="5"/>
  <c r="G1204" i="5"/>
  <c r="J1204" i="5"/>
  <c r="K1204" i="5"/>
  <c r="G1205" i="5"/>
  <c r="J1205" i="5"/>
  <c r="K1205" i="5"/>
  <c r="G1206" i="5"/>
  <c r="J1206" i="5"/>
  <c r="K1206" i="5"/>
  <c r="G1207" i="5"/>
  <c r="J1207" i="5"/>
  <c r="K1207" i="5"/>
  <c r="G1208" i="5"/>
  <c r="J1208" i="5"/>
  <c r="K1208" i="5"/>
  <c r="G1209" i="5"/>
  <c r="J1209" i="5"/>
  <c r="K1209" i="5"/>
  <c r="G1210" i="5"/>
  <c r="J1210" i="5"/>
  <c r="K1210" i="5"/>
  <c r="G1211" i="5"/>
  <c r="J1211" i="5"/>
  <c r="K1211" i="5"/>
  <c r="G1212" i="5"/>
  <c r="J1212" i="5"/>
  <c r="K1212" i="5"/>
  <c r="G1213" i="5"/>
  <c r="J1213" i="5"/>
  <c r="K1213" i="5"/>
  <c r="G1214" i="5"/>
  <c r="J1214" i="5"/>
  <c r="K1214" i="5"/>
  <c r="G1215" i="5"/>
  <c r="J1215" i="5"/>
  <c r="K1215" i="5"/>
  <c r="G1216" i="5"/>
  <c r="J1216" i="5"/>
  <c r="K1216" i="5"/>
  <c r="G1217" i="5"/>
  <c r="J1217" i="5"/>
  <c r="K1217" i="5"/>
  <c r="G1218" i="5"/>
  <c r="J1218" i="5"/>
  <c r="K1218" i="5"/>
  <c r="G1219" i="5"/>
  <c r="J1219" i="5"/>
  <c r="K1219" i="5"/>
  <c r="G1220" i="5"/>
  <c r="J1220" i="5"/>
  <c r="K1220" i="5"/>
  <c r="G1221" i="5"/>
  <c r="J1221" i="5"/>
  <c r="K1221" i="5"/>
  <c r="G1222" i="5"/>
  <c r="J1222" i="5"/>
  <c r="K1222" i="5"/>
  <c r="G1223" i="5"/>
  <c r="J1223" i="5"/>
  <c r="K1223" i="5"/>
  <c r="G1224" i="5"/>
  <c r="J1224" i="5"/>
  <c r="K1224" i="5"/>
  <c r="G1225" i="5"/>
  <c r="J1225" i="5"/>
  <c r="K1225" i="5"/>
  <c r="G1226" i="5"/>
  <c r="J1226" i="5"/>
  <c r="K1226" i="5"/>
  <c r="G1227" i="5"/>
  <c r="J1227" i="5"/>
  <c r="K1227" i="5"/>
  <c r="G1228" i="5"/>
  <c r="J1228" i="5"/>
  <c r="K1228" i="5"/>
  <c r="G1229" i="5"/>
  <c r="J1229" i="5"/>
  <c r="K1229" i="5"/>
  <c r="G1230" i="5"/>
  <c r="J1230" i="5"/>
  <c r="K1230" i="5"/>
  <c r="G1231" i="5"/>
  <c r="J1231" i="5"/>
  <c r="K1231" i="5"/>
  <c r="G1232" i="5"/>
  <c r="J1232" i="5"/>
  <c r="K1232" i="5"/>
  <c r="G1233" i="5"/>
  <c r="J1233" i="5"/>
  <c r="K1233" i="5"/>
  <c r="G1234" i="5"/>
  <c r="J1234" i="5"/>
  <c r="K1234" i="5"/>
  <c r="G1235" i="5"/>
  <c r="J1235" i="5"/>
  <c r="K1235" i="5"/>
  <c r="G1236" i="5"/>
  <c r="J1236" i="5"/>
  <c r="K1236" i="5"/>
  <c r="G1237" i="5"/>
  <c r="J1237" i="5"/>
  <c r="K1237" i="5"/>
  <c r="G1238" i="5"/>
  <c r="J1238" i="5"/>
  <c r="K1238" i="5"/>
  <c r="G1239" i="5"/>
  <c r="J1239" i="5"/>
  <c r="K1239" i="5"/>
  <c r="G1240" i="5"/>
  <c r="J1240" i="5"/>
  <c r="K1240" i="5"/>
  <c r="G1241" i="5"/>
  <c r="J1241" i="5"/>
  <c r="K1241" i="5"/>
  <c r="G1242" i="5"/>
  <c r="J1242" i="5"/>
  <c r="K1242" i="5"/>
  <c r="G1243" i="5"/>
  <c r="J1243" i="5"/>
  <c r="K1243" i="5"/>
  <c r="G1244" i="5"/>
  <c r="J1244" i="5"/>
  <c r="K1244" i="5"/>
  <c r="G1245" i="5"/>
  <c r="J1245" i="5"/>
  <c r="K1245" i="5"/>
  <c r="G1246" i="5"/>
  <c r="J1246" i="5"/>
  <c r="K1246" i="5"/>
  <c r="G1247" i="5"/>
  <c r="J1247" i="5"/>
  <c r="K1247" i="5"/>
  <c r="G1248" i="5"/>
  <c r="J1248" i="5"/>
  <c r="K1248" i="5"/>
  <c r="G1249" i="5"/>
  <c r="J1249" i="5"/>
  <c r="K1249" i="5"/>
  <c r="G1250" i="5"/>
  <c r="J1250" i="5"/>
  <c r="K1250" i="5"/>
  <c r="G1251" i="5"/>
  <c r="J1251" i="5"/>
  <c r="K1251" i="5"/>
  <c r="G1252" i="5"/>
  <c r="J1252" i="5"/>
  <c r="K1252" i="5"/>
  <c r="G1253" i="5"/>
  <c r="J1253" i="5"/>
  <c r="K1253" i="5"/>
  <c r="G1254" i="5"/>
  <c r="J1254" i="5"/>
  <c r="K1254" i="5"/>
  <c r="G1255" i="5"/>
  <c r="J1255" i="5"/>
  <c r="K1255" i="5"/>
  <c r="G1256" i="5"/>
  <c r="J1256" i="5"/>
  <c r="K1256" i="5"/>
  <c r="G1257" i="5"/>
  <c r="J1257" i="5"/>
  <c r="K1257" i="5"/>
  <c r="G1258" i="5"/>
  <c r="J1258" i="5"/>
  <c r="K1258" i="5"/>
  <c r="G1259" i="5"/>
  <c r="J1259" i="5"/>
  <c r="K1259" i="5"/>
  <c r="G1260" i="5"/>
  <c r="J1260" i="5"/>
  <c r="K1260" i="5"/>
  <c r="G1261" i="5"/>
  <c r="J1261" i="5"/>
  <c r="K1261" i="5"/>
  <c r="G1262" i="5"/>
  <c r="J1262" i="5"/>
  <c r="K1262" i="5"/>
  <c r="G1263" i="5"/>
  <c r="J1263" i="5"/>
  <c r="K1263" i="5"/>
  <c r="G1264" i="5"/>
  <c r="J1264" i="5"/>
  <c r="K1264" i="5"/>
  <c r="G1265" i="5"/>
  <c r="J1265" i="5"/>
  <c r="K1265" i="5"/>
  <c r="G1266" i="5"/>
  <c r="J1266" i="5"/>
  <c r="K1266" i="5"/>
  <c r="G1267" i="5"/>
  <c r="J1267" i="5"/>
  <c r="K1267" i="5"/>
  <c r="G1268" i="5"/>
  <c r="J1268" i="5"/>
  <c r="K1268" i="5"/>
  <c r="G1269" i="5"/>
  <c r="J1269" i="5"/>
  <c r="K1269" i="5"/>
  <c r="G1270" i="5"/>
  <c r="J1270" i="5"/>
  <c r="K1270" i="5"/>
  <c r="G1271" i="5"/>
  <c r="J1271" i="5"/>
  <c r="K1271" i="5"/>
  <c r="G1272" i="5"/>
  <c r="J1272" i="5"/>
  <c r="K1272" i="5"/>
  <c r="G1273" i="5"/>
  <c r="J1273" i="5"/>
  <c r="K1273" i="5"/>
  <c r="G1274" i="5"/>
  <c r="J1274" i="5"/>
  <c r="K1274" i="5"/>
  <c r="G1275" i="5"/>
  <c r="J1275" i="5"/>
  <c r="K1275" i="5"/>
  <c r="G1276" i="5"/>
  <c r="J1276" i="5"/>
  <c r="K1276" i="5"/>
  <c r="G1277" i="5"/>
  <c r="J1277" i="5"/>
  <c r="K1277" i="5"/>
  <c r="G1278" i="5"/>
  <c r="J1278" i="5"/>
  <c r="K1278" i="5"/>
  <c r="G1279" i="5"/>
  <c r="J1279" i="5"/>
  <c r="K1279" i="5"/>
  <c r="G1280" i="5"/>
  <c r="J1280" i="5"/>
  <c r="K1280" i="5"/>
  <c r="G1281" i="5"/>
  <c r="J1281" i="5"/>
  <c r="K1281" i="5"/>
  <c r="G1282" i="5"/>
  <c r="J1282" i="5"/>
  <c r="K1282" i="5"/>
  <c r="G1283" i="5"/>
  <c r="J1283" i="5"/>
  <c r="K1283" i="5"/>
  <c r="G1284" i="5"/>
  <c r="J1284" i="5"/>
  <c r="K1284" i="5"/>
  <c r="G1285" i="5"/>
  <c r="J1285" i="5"/>
  <c r="K1285" i="5"/>
  <c r="G1286" i="5"/>
  <c r="J1286" i="5"/>
  <c r="K1286" i="5"/>
  <c r="G1287" i="5"/>
  <c r="J1287" i="5"/>
  <c r="K1287" i="5"/>
  <c r="G1288" i="5"/>
  <c r="J1288" i="5"/>
  <c r="K1288" i="5"/>
  <c r="G1289" i="5"/>
  <c r="J1289" i="5"/>
  <c r="K1289" i="5"/>
  <c r="G1290" i="5"/>
  <c r="J1290" i="5"/>
  <c r="K1290" i="5"/>
  <c r="G1291" i="5"/>
  <c r="J1291" i="5"/>
  <c r="K1291" i="5"/>
  <c r="G1292" i="5"/>
  <c r="J1292" i="5"/>
  <c r="K1292" i="5"/>
  <c r="G1293" i="5"/>
  <c r="J1293" i="5"/>
  <c r="K1293" i="5"/>
  <c r="G1294" i="5"/>
  <c r="J1294" i="5"/>
  <c r="K1294" i="5"/>
  <c r="G1295" i="5"/>
  <c r="J1295" i="5"/>
  <c r="K1295" i="5"/>
  <c r="G1296" i="5"/>
  <c r="J1296" i="5"/>
  <c r="K1296" i="5"/>
  <c r="G1297" i="5"/>
  <c r="J1297" i="5"/>
  <c r="K1297" i="5"/>
  <c r="G1298" i="5"/>
  <c r="J1298" i="5"/>
  <c r="K1298" i="5"/>
  <c r="G1299" i="5"/>
  <c r="J1299" i="5"/>
  <c r="K1299" i="5"/>
  <c r="G1300" i="5"/>
  <c r="J1300" i="5"/>
  <c r="K1300" i="5"/>
  <c r="G1301" i="5"/>
  <c r="J1301" i="5"/>
  <c r="K1301" i="5"/>
  <c r="G1302" i="5"/>
  <c r="J1302" i="5"/>
  <c r="K1302" i="5"/>
  <c r="G1303" i="5"/>
  <c r="J1303" i="5"/>
  <c r="K1303" i="5"/>
  <c r="G1304" i="5"/>
  <c r="J1304" i="5"/>
  <c r="K1304" i="5"/>
  <c r="G1305" i="5"/>
  <c r="J1305" i="5"/>
  <c r="K1305" i="5"/>
  <c r="G1306" i="5"/>
  <c r="J1306" i="5"/>
  <c r="K1306" i="5"/>
  <c r="G1307" i="5"/>
  <c r="J1307" i="5"/>
  <c r="K1307" i="5"/>
  <c r="G1308" i="5"/>
  <c r="J1308" i="5"/>
  <c r="K1308" i="5"/>
  <c r="G1309" i="5"/>
  <c r="J1309" i="5"/>
  <c r="K1309" i="5"/>
  <c r="G1310" i="5"/>
  <c r="J1310" i="5"/>
  <c r="K1310" i="5"/>
  <c r="G1311" i="5"/>
  <c r="J1311" i="5"/>
  <c r="K1311" i="5"/>
  <c r="G1312" i="5"/>
  <c r="J1312" i="5"/>
  <c r="K1312" i="5"/>
  <c r="G1313" i="5"/>
  <c r="J1313" i="5"/>
  <c r="K1313" i="5"/>
  <c r="G1314" i="5"/>
  <c r="J1314" i="5"/>
  <c r="K1314" i="5"/>
  <c r="G1315" i="5"/>
  <c r="J1315" i="5"/>
  <c r="K1315" i="5"/>
  <c r="G1316" i="5"/>
  <c r="J1316" i="5"/>
  <c r="K1316" i="5"/>
  <c r="G1317" i="5"/>
  <c r="J1317" i="5"/>
  <c r="K1317" i="5"/>
  <c r="G1318" i="5"/>
  <c r="J1318" i="5"/>
  <c r="K1318" i="5"/>
  <c r="G1319" i="5"/>
  <c r="J1319" i="5"/>
  <c r="K1319" i="5"/>
  <c r="G1320" i="5"/>
  <c r="J1320" i="5"/>
  <c r="K1320" i="5"/>
  <c r="G1321" i="5"/>
  <c r="J1321" i="5"/>
  <c r="K1321" i="5"/>
  <c r="J1322" i="5"/>
  <c r="K1322" i="5"/>
  <c r="J1323" i="5"/>
  <c r="K1323" i="5"/>
  <c r="J1324" i="5"/>
  <c r="K1324" i="5"/>
  <c r="G1325" i="5"/>
  <c r="J1325" i="5"/>
  <c r="K1325" i="5"/>
  <c r="J1326" i="5"/>
  <c r="K1326" i="5"/>
  <c r="J1327" i="5"/>
  <c r="K1327" i="5"/>
  <c r="J1328" i="5"/>
  <c r="K1328" i="5"/>
  <c r="G1329" i="5"/>
  <c r="J1329" i="5"/>
  <c r="K1329" i="5"/>
  <c r="G1330" i="5"/>
  <c r="J1330" i="5"/>
  <c r="K1330" i="5"/>
  <c r="G1331" i="5"/>
  <c r="J1331" i="5"/>
  <c r="K1331" i="5"/>
  <c r="G1332" i="5"/>
  <c r="J1332" i="5"/>
  <c r="K1332" i="5"/>
  <c r="G1333" i="5"/>
  <c r="J1333" i="5"/>
  <c r="K1333" i="5"/>
  <c r="G1334" i="5"/>
  <c r="J1334" i="5"/>
  <c r="K1334" i="5"/>
  <c r="G1335" i="5"/>
  <c r="J1335" i="5"/>
  <c r="K1335" i="5"/>
  <c r="G1336" i="5"/>
  <c r="J1336" i="5"/>
  <c r="K1336" i="5"/>
  <c r="G1337" i="5"/>
  <c r="J1337" i="5"/>
  <c r="K1337" i="5"/>
  <c r="G1338" i="5"/>
  <c r="J1338" i="5"/>
  <c r="K1338" i="5"/>
  <c r="G1339" i="5"/>
  <c r="J1339" i="5"/>
  <c r="K1339" i="5"/>
  <c r="G1340" i="5"/>
  <c r="J1340" i="5"/>
  <c r="K1340" i="5"/>
  <c r="G1341" i="5"/>
  <c r="J1341" i="5"/>
  <c r="K1341" i="5"/>
  <c r="G1342" i="5"/>
  <c r="J1342" i="5"/>
  <c r="K1342" i="5"/>
  <c r="J1343" i="5"/>
  <c r="K1343" i="5"/>
  <c r="J1344" i="5"/>
  <c r="K1344" i="5"/>
  <c r="J1345" i="5"/>
  <c r="K1345" i="5"/>
  <c r="G1346" i="5"/>
  <c r="J1346" i="5"/>
  <c r="K1346" i="5"/>
  <c r="G1347" i="5"/>
  <c r="J1347" i="5"/>
  <c r="K1347" i="5"/>
  <c r="G1348" i="5"/>
  <c r="J1348" i="5"/>
  <c r="K1348" i="5"/>
  <c r="G1349" i="5"/>
  <c r="J1349" i="5"/>
  <c r="K1349" i="5"/>
  <c r="G1350" i="5"/>
  <c r="J1350" i="5"/>
  <c r="K1350" i="5"/>
  <c r="G1351" i="5"/>
  <c r="J1351" i="5"/>
  <c r="K1351" i="5"/>
  <c r="G1352" i="5"/>
  <c r="J1352" i="5"/>
  <c r="K1352" i="5"/>
  <c r="G1353" i="5"/>
  <c r="J1353" i="5"/>
  <c r="K1353" i="5"/>
  <c r="G1354" i="5"/>
  <c r="J1354" i="5"/>
  <c r="K1354" i="5"/>
  <c r="G1355" i="5"/>
  <c r="J1355" i="5"/>
  <c r="K1355" i="5"/>
  <c r="G1356" i="5"/>
  <c r="J1356" i="5"/>
  <c r="K1356" i="5"/>
  <c r="G1357" i="5"/>
  <c r="J1357" i="5"/>
  <c r="K1357" i="5"/>
  <c r="G1358" i="5"/>
  <c r="J1358" i="5"/>
  <c r="K1358" i="5"/>
  <c r="G1359" i="5"/>
  <c r="J1359" i="5"/>
  <c r="K1359" i="5"/>
  <c r="G1360" i="5"/>
  <c r="J1360" i="5"/>
  <c r="K1360" i="5"/>
  <c r="G1361" i="5"/>
  <c r="J1361" i="5"/>
  <c r="K1361" i="5"/>
  <c r="G1362" i="5"/>
  <c r="J1362" i="5"/>
  <c r="K1362" i="5"/>
  <c r="G1363" i="5"/>
  <c r="J1363" i="5"/>
  <c r="K1363" i="5"/>
  <c r="G1364" i="5"/>
  <c r="J1364" i="5"/>
  <c r="K1364" i="5"/>
  <c r="G1365" i="5"/>
  <c r="J1365" i="5"/>
  <c r="K1365" i="5"/>
  <c r="G1366" i="5"/>
  <c r="J1366" i="5"/>
  <c r="K1366" i="5"/>
  <c r="G1367" i="5"/>
  <c r="J1367" i="5"/>
  <c r="K1367" i="5"/>
  <c r="G1368" i="5"/>
  <c r="J1368" i="5"/>
  <c r="K1368" i="5"/>
  <c r="G1369" i="5"/>
  <c r="J1369" i="5"/>
  <c r="K1369" i="5"/>
  <c r="G1370" i="5"/>
  <c r="J1370" i="5"/>
  <c r="K1370" i="5"/>
  <c r="G1371" i="5"/>
  <c r="J1371" i="5"/>
  <c r="K1371" i="5"/>
  <c r="G1372" i="5"/>
  <c r="J1372" i="5"/>
  <c r="K1372" i="5"/>
  <c r="G1373" i="5"/>
  <c r="J1373" i="5"/>
  <c r="K1373" i="5"/>
  <c r="G1374" i="5"/>
  <c r="J1374" i="5"/>
  <c r="K1374" i="5"/>
  <c r="G1375" i="5"/>
  <c r="J1375" i="5"/>
  <c r="K1375" i="5"/>
  <c r="G1376" i="5"/>
  <c r="J1376" i="5"/>
  <c r="K1376" i="5"/>
  <c r="G1377" i="5"/>
  <c r="J1377" i="5"/>
  <c r="K1377" i="5"/>
  <c r="G1378" i="5"/>
  <c r="J1378" i="5"/>
  <c r="K1378" i="5"/>
  <c r="G1379" i="5"/>
  <c r="J1379" i="5"/>
  <c r="K1379" i="5"/>
  <c r="G1380" i="5"/>
  <c r="J1380" i="5"/>
  <c r="K1380" i="5"/>
  <c r="G1381" i="5"/>
  <c r="J1381" i="5"/>
  <c r="K1381" i="5"/>
  <c r="G1382" i="5"/>
  <c r="J1382" i="5"/>
  <c r="K1382" i="5"/>
  <c r="G1383" i="5"/>
  <c r="J1383" i="5"/>
  <c r="K1383" i="5"/>
  <c r="G1384" i="5"/>
  <c r="J1384" i="5"/>
  <c r="K1384" i="5"/>
  <c r="G1385" i="5"/>
  <c r="J1385" i="5"/>
  <c r="K1385" i="5"/>
  <c r="G1386" i="5"/>
  <c r="J1386" i="5"/>
  <c r="K1386" i="5"/>
  <c r="G1387" i="5"/>
  <c r="J1387" i="5"/>
  <c r="K1387" i="5"/>
  <c r="G1388" i="5"/>
  <c r="J1388" i="5"/>
  <c r="K1388" i="5"/>
  <c r="G1389" i="5"/>
  <c r="J1389" i="5"/>
  <c r="K1389" i="5"/>
  <c r="G1390" i="5"/>
  <c r="J1390" i="5"/>
  <c r="K1390" i="5"/>
  <c r="G1391" i="5"/>
  <c r="J1391" i="5"/>
  <c r="K1391" i="5"/>
  <c r="G1392" i="5"/>
  <c r="J1392" i="5"/>
  <c r="K1392" i="5"/>
  <c r="G1393" i="5"/>
  <c r="J1393" i="5"/>
  <c r="K1393" i="5"/>
  <c r="G1394" i="5"/>
  <c r="J1394" i="5"/>
  <c r="K1394" i="5"/>
  <c r="G1395" i="5"/>
  <c r="J1395" i="5"/>
  <c r="K1395" i="5"/>
  <c r="G1396" i="5"/>
  <c r="J1396" i="5"/>
  <c r="K1396" i="5"/>
  <c r="G1397" i="5"/>
  <c r="J1397" i="5"/>
  <c r="K1397" i="5"/>
  <c r="G1398" i="5"/>
  <c r="J1398" i="5"/>
  <c r="K1398" i="5"/>
  <c r="G1399" i="5"/>
  <c r="J1399" i="5"/>
  <c r="K1399" i="5"/>
  <c r="G1400" i="5"/>
  <c r="J1400" i="5"/>
  <c r="K1400" i="5"/>
  <c r="G1401" i="5"/>
  <c r="J1401" i="5"/>
  <c r="K1401" i="5"/>
  <c r="G1402" i="5"/>
  <c r="J1402" i="5"/>
  <c r="K1402" i="5"/>
  <c r="G1403" i="5"/>
  <c r="J1403" i="5"/>
  <c r="K1403" i="5"/>
  <c r="G1404" i="5"/>
  <c r="J1404" i="5"/>
  <c r="K1404" i="5"/>
  <c r="G1405" i="5"/>
  <c r="J1405" i="5"/>
  <c r="K1405" i="5"/>
  <c r="G1406" i="5"/>
  <c r="J1406" i="5"/>
  <c r="K1406" i="5"/>
  <c r="G1407" i="5"/>
  <c r="J1407" i="5"/>
  <c r="K1407" i="5"/>
  <c r="G1408" i="5"/>
  <c r="J1408" i="5"/>
  <c r="K1408" i="5"/>
  <c r="G1409" i="5"/>
  <c r="J1409" i="5"/>
  <c r="K1409" i="5"/>
  <c r="G1410" i="5"/>
  <c r="J1410" i="5"/>
  <c r="K1410" i="5"/>
  <c r="G1411" i="5"/>
  <c r="J1411" i="5"/>
  <c r="K1411" i="5"/>
  <c r="G1412" i="5"/>
  <c r="J1412" i="5"/>
  <c r="K1412" i="5"/>
  <c r="G1413" i="5"/>
  <c r="J1413" i="5"/>
  <c r="K1413" i="5"/>
  <c r="G1414" i="5"/>
  <c r="J1414" i="5"/>
  <c r="K1414" i="5"/>
  <c r="G1415" i="5"/>
  <c r="J1415" i="5"/>
  <c r="K1415" i="5"/>
  <c r="G1416" i="5"/>
  <c r="J1416" i="5"/>
  <c r="K1416" i="5"/>
  <c r="G1417" i="5"/>
  <c r="J1417" i="5"/>
  <c r="K1417" i="5"/>
  <c r="G1418" i="5"/>
  <c r="J1418" i="5"/>
  <c r="K1418" i="5"/>
  <c r="G1419" i="5"/>
  <c r="J1419" i="5"/>
  <c r="K1419" i="5"/>
  <c r="G1420" i="5"/>
  <c r="J1420" i="5"/>
  <c r="K1420" i="5"/>
  <c r="G1421" i="5"/>
  <c r="J1421" i="5"/>
  <c r="K1421" i="5"/>
  <c r="G1422" i="5"/>
  <c r="J1422" i="5"/>
  <c r="K1422" i="5"/>
  <c r="G1423" i="5"/>
  <c r="J1423" i="5"/>
  <c r="K1423" i="5"/>
  <c r="G1424" i="5"/>
  <c r="J1424" i="5"/>
  <c r="K1424" i="5"/>
  <c r="G1425" i="5"/>
  <c r="J1425" i="5"/>
  <c r="K1425" i="5"/>
  <c r="G1426" i="5"/>
  <c r="J1426" i="5"/>
  <c r="K1426" i="5"/>
  <c r="G1427" i="5"/>
  <c r="J1427" i="5"/>
  <c r="K1427" i="5"/>
  <c r="G1428" i="5"/>
  <c r="J1428" i="5"/>
  <c r="K1428" i="5"/>
  <c r="G1429" i="5"/>
  <c r="J1429" i="5"/>
  <c r="K1429" i="5"/>
  <c r="G1430" i="5"/>
  <c r="J1430" i="5"/>
  <c r="K1430" i="5"/>
  <c r="G1431" i="5"/>
  <c r="J1431" i="5"/>
  <c r="K1431" i="5"/>
  <c r="G1432" i="5"/>
  <c r="J1432" i="5"/>
  <c r="K1432" i="5"/>
  <c r="G1433" i="5"/>
  <c r="J1433" i="5"/>
  <c r="K1433" i="5"/>
  <c r="G1434" i="5"/>
  <c r="J1434" i="5"/>
  <c r="K1434" i="5"/>
  <c r="G1435" i="5"/>
  <c r="J1435" i="5"/>
  <c r="K1435" i="5"/>
  <c r="G1436" i="5"/>
  <c r="J1436" i="5"/>
  <c r="K1436" i="5"/>
  <c r="G1437" i="5"/>
  <c r="J1437" i="5"/>
  <c r="K1437" i="5"/>
  <c r="G1438" i="5"/>
  <c r="J1438" i="5"/>
  <c r="K1438" i="5"/>
  <c r="G1439" i="5"/>
  <c r="J1439" i="5"/>
  <c r="K1439" i="5"/>
  <c r="G1440" i="5"/>
  <c r="J1440" i="5"/>
  <c r="K1440" i="5"/>
  <c r="G1441" i="5"/>
  <c r="J1441" i="5"/>
  <c r="K1441" i="5"/>
  <c r="G1442" i="5"/>
  <c r="J1442" i="5"/>
  <c r="K1442" i="5"/>
  <c r="G1443" i="5"/>
  <c r="J1443" i="5"/>
  <c r="K1443" i="5"/>
  <c r="G1444" i="5"/>
  <c r="J1444" i="5"/>
  <c r="K1444" i="5"/>
  <c r="G1445" i="5"/>
  <c r="J1445" i="5"/>
  <c r="K1445" i="5"/>
  <c r="G1446" i="5"/>
  <c r="J1446" i="5"/>
  <c r="K1446" i="5"/>
  <c r="G1447" i="5"/>
  <c r="J1447" i="5"/>
  <c r="K1447" i="5"/>
  <c r="G1448" i="5"/>
  <c r="J1448" i="5"/>
  <c r="K1448" i="5"/>
  <c r="G1449" i="5"/>
  <c r="J1449" i="5"/>
  <c r="K1449" i="5"/>
  <c r="G1450" i="5"/>
  <c r="J1450" i="5"/>
  <c r="K1450" i="5"/>
  <c r="G1451" i="5"/>
  <c r="J1451" i="5"/>
  <c r="K1451" i="5"/>
  <c r="J1452" i="5"/>
  <c r="K1452" i="5"/>
  <c r="J1453" i="5"/>
  <c r="K1453" i="5"/>
  <c r="J1454" i="5"/>
  <c r="K1454" i="5"/>
  <c r="G1455" i="5"/>
  <c r="J1455" i="5"/>
  <c r="K1455" i="5"/>
  <c r="G1456" i="5"/>
  <c r="J1456" i="5"/>
  <c r="K1456" i="5"/>
  <c r="G1457" i="5"/>
  <c r="J1457" i="5"/>
  <c r="K1457" i="5"/>
  <c r="G1458" i="5"/>
  <c r="J1458" i="5"/>
  <c r="K1458" i="5"/>
  <c r="G1459" i="5"/>
  <c r="J1459" i="5"/>
  <c r="K1459" i="5"/>
  <c r="G1460" i="5"/>
  <c r="J1460" i="5"/>
  <c r="K1460" i="5"/>
  <c r="G1461" i="5"/>
  <c r="J1461" i="5"/>
  <c r="K1461" i="5"/>
  <c r="G1462" i="5"/>
  <c r="J1462" i="5"/>
  <c r="K1462" i="5"/>
  <c r="G1463" i="5"/>
  <c r="J1463" i="5"/>
  <c r="K1463" i="5"/>
  <c r="G1464" i="5"/>
  <c r="J1464" i="5"/>
  <c r="K1464" i="5"/>
  <c r="G1465" i="5"/>
  <c r="J1465" i="5"/>
  <c r="K1465" i="5"/>
  <c r="G1466" i="5"/>
  <c r="J1466" i="5"/>
  <c r="K1466" i="5"/>
  <c r="G1467" i="5"/>
  <c r="J1467" i="5"/>
  <c r="K1467" i="5"/>
  <c r="G1468" i="5"/>
  <c r="J1468" i="5"/>
  <c r="K1468" i="5"/>
  <c r="G1469" i="5"/>
  <c r="J1469" i="5"/>
  <c r="K1469" i="5"/>
  <c r="G1470" i="5"/>
  <c r="J1470" i="5"/>
  <c r="K1470" i="5"/>
  <c r="G1471" i="5"/>
  <c r="J1471" i="5"/>
  <c r="K1471" i="5"/>
  <c r="G1472" i="5"/>
  <c r="J1472" i="5"/>
  <c r="K1472" i="5"/>
  <c r="G1473" i="5"/>
  <c r="J1473" i="5"/>
  <c r="K1473" i="5"/>
  <c r="G1474" i="5"/>
  <c r="J1474" i="5"/>
  <c r="K1474" i="5"/>
  <c r="G1475" i="5"/>
  <c r="J1475" i="5"/>
  <c r="K1475" i="5"/>
  <c r="G1476" i="5"/>
  <c r="J1476" i="5"/>
  <c r="K1476" i="5"/>
  <c r="G1477" i="5"/>
  <c r="J1477" i="5"/>
  <c r="K1477" i="5"/>
  <c r="G1478" i="5"/>
  <c r="J1478" i="5"/>
  <c r="K1478" i="5"/>
  <c r="G1479" i="5"/>
  <c r="J1479" i="5"/>
  <c r="K1479" i="5"/>
  <c r="G1480" i="5"/>
  <c r="J1480" i="5"/>
  <c r="K1480" i="5"/>
  <c r="G1481" i="5"/>
  <c r="J1481" i="5"/>
  <c r="K1481" i="5"/>
  <c r="G1482" i="5"/>
  <c r="J1482" i="5"/>
  <c r="K1482" i="5"/>
  <c r="G1483" i="5"/>
  <c r="J1483" i="5"/>
  <c r="K1483" i="5"/>
  <c r="G1484" i="5"/>
  <c r="J1484" i="5"/>
  <c r="K1484" i="5"/>
  <c r="G1485" i="5"/>
  <c r="J1485" i="5"/>
  <c r="K1485" i="5"/>
  <c r="AW1485" i="5"/>
  <c r="AY1485" i="5"/>
  <c r="BC1485" i="5"/>
  <c r="AX1485" i="5"/>
  <c r="BB1485" i="5"/>
  <c r="BA1485" i="5"/>
  <c r="AZ1485" i="5"/>
  <c r="AW1484" i="5"/>
  <c r="AY1484" i="5"/>
  <c r="BC1484" i="5"/>
  <c r="AX1484" i="5"/>
  <c r="BB1484" i="5"/>
  <c r="BA1484" i="5"/>
  <c r="AZ1484" i="5"/>
  <c r="AW1483" i="5"/>
  <c r="AY1483" i="5"/>
  <c r="BC1483" i="5"/>
  <c r="AX1483" i="5"/>
  <c r="BB1483" i="5"/>
  <c r="BA1483" i="5"/>
  <c r="AZ1483" i="5"/>
  <c r="AW1482" i="5"/>
  <c r="AY1482" i="5"/>
  <c r="BC1482" i="5"/>
  <c r="AX1482" i="5"/>
  <c r="BB1482" i="5"/>
  <c r="BA1482" i="5"/>
  <c r="AZ1482" i="5"/>
  <c r="AW1481" i="5"/>
  <c r="AY1481" i="5"/>
  <c r="BC1481" i="5"/>
  <c r="AX1481" i="5"/>
  <c r="BB1481" i="5"/>
  <c r="BA1481" i="5"/>
  <c r="AZ1481" i="5"/>
  <c r="AW1480" i="5"/>
  <c r="AY1480" i="5"/>
  <c r="BC1480" i="5"/>
  <c r="AX1480" i="5"/>
  <c r="BB1480" i="5"/>
  <c r="BA1480" i="5"/>
  <c r="AZ1480" i="5"/>
  <c r="AW1479" i="5"/>
  <c r="AY1479" i="5"/>
  <c r="BC1479" i="5"/>
  <c r="AX1479" i="5"/>
  <c r="BB1479" i="5"/>
  <c r="BA1479" i="5"/>
  <c r="AZ1479" i="5"/>
  <c r="AW1478" i="5"/>
  <c r="AY1478" i="5"/>
  <c r="BC1478" i="5"/>
  <c r="AX1478" i="5"/>
  <c r="BB1478" i="5"/>
  <c r="BA1478" i="5"/>
  <c r="AZ1478" i="5"/>
  <c r="AW1477" i="5"/>
  <c r="AY1477" i="5"/>
  <c r="BC1477" i="5"/>
  <c r="AX1477" i="5"/>
  <c r="BB1477" i="5"/>
  <c r="BA1477" i="5"/>
  <c r="AZ1477" i="5"/>
  <c r="AW1476" i="5"/>
  <c r="AY1476" i="5"/>
  <c r="BC1476" i="5"/>
  <c r="AX1476" i="5"/>
  <c r="BB1476" i="5"/>
  <c r="BA1476" i="5"/>
  <c r="AZ1476" i="5"/>
  <c r="AW1475" i="5"/>
  <c r="AY1475" i="5"/>
  <c r="BC1475" i="5"/>
  <c r="AX1475" i="5"/>
  <c r="BB1475" i="5"/>
  <c r="BA1475" i="5"/>
  <c r="AZ1475" i="5"/>
  <c r="AW1474" i="5"/>
  <c r="AY1474" i="5"/>
  <c r="BC1474" i="5"/>
  <c r="AX1474" i="5"/>
  <c r="BB1474" i="5"/>
  <c r="BA1474" i="5"/>
  <c r="AZ1474" i="5"/>
  <c r="AW1473" i="5"/>
  <c r="AY1473" i="5"/>
  <c r="BC1473" i="5"/>
  <c r="AX1473" i="5"/>
  <c r="BB1473" i="5"/>
  <c r="BA1473" i="5"/>
  <c r="AZ1473" i="5"/>
  <c r="AW1472" i="5"/>
  <c r="AY1472" i="5"/>
  <c r="BC1472" i="5"/>
  <c r="AX1472" i="5"/>
  <c r="BB1472" i="5"/>
  <c r="BA1472" i="5"/>
  <c r="AZ1472" i="5"/>
  <c r="AW1471" i="5"/>
  <c r="AY1471" i="5"/>
  <c r="BC1471" i="5"/>
  <c r="AX1471" i="5"/>
  <c r="BB1471" i="5"/>
  <c r="BA1471" i="5"/>
  <c r="AZ1471" i="5"/>
  <c r="AW1470" i="5"/>
  <c r="AY1470" i="5"/>
  <c r="BC1470" i="5"/>
  <c r="AX1470" i="5"/>
  <c r="BB1470" i="5"/>
  <c r="BA1470" i="5"/>
  <c r="AZ1470" i="5"/>
  <c r="AW1469" i="5"/>
  <c r="AY1469" i="5"/>
  <c r="BC1469" i="5"/>
  <c r="AX1469" i="5"/>
  <c r="BB1469" i="5"/>
  <c r="BA1469" i="5"/>
  <c r="AZ1469" i="5"/>
  <c r="AW1468" i="5"/>
  <c r="AY1468" i="5"/>
  <c r="BC1468" i="5"/>
  <c r="AX1468" i="5"/>
  <c r="BB1468" i="5"/>
  <c r="BA1468" i="5"/>
  <c r="AZ1468" i="5"/>
  <c r="AW1467" i="5"/>
  <c r="AY1467" i="5"/>
  <c r="BC1467" i="5"/>
  <c r="AX1467" i="5"/>
  <c r="BB1467" i="5"/>
  <c r="BA1467" i="5"/>
  <c r="AZ1467" i="5"/>
  <c r="AW1466" i="5"/>
  <c r="AY1466" i="5"/>
  <c r="BC1466" i="5"/>
  <c r="AX1466" i="5"/>
  <c r="BB1466" i="5"/>
  <c r="BA1466" i="5"/>
  <c r="AZ1466" i="5"/>
  <c r="AW1465" i="5"/>
  <c r="AY1465" i="5"/>
  <c r="BC1465" i="5"/>
  <c r="AX1465" i="5"/>
  <c r="BB1465" i="5"/>
  <c r="BA1465" i="5"/>
  <c r="AZ1465" i="5"/>
  <c r="AW1464" i="5"/>
  <c r="AY1464" i="5"/>
  <c r="BC1464" i="5"/>
  <c r="AX1464" i="5"/>
  <c r="BB1464" i="5"/>
  <c r="BA1464" i="5"/>
  <c r="AZ1464" i="5"/>
  <c r="AW1463" i="5"/>
  <c r="AY1463" i="5"/>
  <c r="BC1463" i="5"/>
  <c r="AX1463" i="5"/>
  <c r="BB1463" i="5"/>
  <c r="BA1463" i="5"/>
  <c r="AZ1463" i="5"/>
  <c r="AW1462" i="5"/>
  <c r="AY1462" i="5"/>
  <c r="BC1462" i="5"/>
  <c r="AX1462" i="5"/>
  <c r="BB1462" i="5"/>
  <c r="BA1462" i="5"/>
  <c r="AZ1462" i="5"/>
  <c r="AW1461" i="5"/>
  <c r="AY1461" i="5"/>
  <c r="BC1461" i="5"/>
  <c r="AX1461" i="5"/>
  <c r="BB1461" i="5"/>
  <c r="BA1461" i="5"/>
  <c r="AZ1461" i="5"/>
  <c r="AW1460" i="5"/>
  <c r="AY1460" i="5"/>
  <c r="BC1460" i="5"/>
  <c r="AX1460" i="5"/>
  <c r="BB1460" i="5"/>
  <c r="BA1460" i="5"/>
  <c r="AZ1460" i="5"/>
  <c r="AW1459" i="5"/>
  <c r="AY1459" i="5"/>
  <c r="BC1459" i="5"/>
  <c r="AX1459" i="5"/>
  <c r="BB1459" i="5"/>
  <c r="BA1459" i="5"/>
  <c r="AZ1459" i="5"/>
  <c r="AW1458" i="5"/>
  <c r="AY1458" i="5"/>
  <c r="BC1458" i="5"/>
  <c r="AX1458" i="5"/>
  <c r="BB1458" i="5"/>
  <c r="BA1458" i="5"/>
  <c r="AZ1458" i="5"/>
  <c r="AW1457" i="5"/>
  <c r="AY1457" i="5"/>
  <c r="BC1457" i="5"/>
  <c r="AX1457" i="5"/>
  <c r="BB1457" i="5"/>
  <c r="BA1457" i="5"/>
  <c r="AZ1457" i="5"/>
  <c r="AW1455" i="5"/>
  <c r="AY1455" i="5"/>
  <c r="BC1455" i="5"/>
  <c r="AX1455" i="5"/>
  <c r="BB1455" i="5"/>
  <c r="BA1455" i="5"/>
  <c r="AZ1455" i="5"/>
  <c r="AW1451" i="5"/>
  <c r="AY1451" i="5"/>
  <c r="BC1451" i="5"/>
  <c r="AX1451" i="5"/>
  <c r="BB1451" i="5"/>
  <c r="BA1451" i="5"/>
  <c r="AZ1451" i="5"/>
  <c r="AW1450" i="5"/>
  <c r="AY1450" i="5"/>
  <c r="BC1450" i="5"/>
  <c r="AX1450" i="5"/>
  <c r="BB1450" i="5"/>
  <c r="BA1450" i="5"/>
  <c r="AZ1450" i="5"/>
  <c r="AW1449" i="5"/>
  <c r="AY1449" i="5"/>
  <c r="BC1449" i="5"/>
  <c r="AX1449" i="5"/>
  <c r="BB1449" i="5"/>
  <c r="BA1449" i="5"/>
  <c r="AZ1449" i="5"/>
  <c r="AW1448" i="5"/>
  <c r="AY1448" i="5"/>
  <c r="BC1448" i="5"/>
  <c r="AX1448" i="5"/>
  <c r="BB1448" i="5"/>
  <c r="BA1448" i="5"/>
  <c r="AZ1448" i="5"/>
  <c r="AW1447" i="5"/>
  <c r="AY1447" i="5"/>
  <c r="BC1447" i="5"/>
  <c r="AX1447" i="5"/>
  <c r="BB1447" i="5"/>
  <c r="BA1447" i="5"/>
  <c r="AZ1447" i="5"/>
  <c r="AW1446" i="5"/>
  <c r="AY1446" i="5"/>
  <c r="BC1446" i="5"/>
  <c r="AX1446" i="5"/>
  <c r="BB1446" i="5"/>
  <c r="BA1446" i="5"/>
  <c r="AZ1446" i="5"/>
  <c r="AW1445" i="5"/>
  <c r="AY1445" i="5"/>
  <c r="BC1445" i="5"/>
  <c r="AX1445" i="5"/>
  <c r="BB1445" i="5"/>
  <c r="BA1445" i="5"/>
  <c r="AZ1445" i="5"/>
  <c r="AW1444" i="5"/>
  <c r="AY1444" i="5"/>
  <c r="BC1444" i="5"/>
  <c r="AX1444" i="5"/>
  <c r="BB1444" i="5"/>
  <c r="BA1444" i="5"/>
  <c r="AZ1444" i="5"/>
  <c r="AW1443" i="5"/>
  <c r="AY1443" i="5"/>
  <c r="BC1443" i="5"/>
  <c r="AX1443" i="5"/>
  <c r="BB1443" i="5"/>
  <c r="BA1443" i="5"/>
  <c r="AZ1443" i="5"/>
  <c r="AW1442" i="5"/>
  <c r="AY1442" i="5"/>
  <c r="BC1442" i="5"/>
  <c r="AX1442" i="5"/>
  <c r="BB1442" i="5"/>
  <c r="BA1442" i="5"/>
  <c r="AZ1442" i="5"/>
  <c r="AW1441" i="5"/>
  <c r="AY1441" i="5"/>
  <c r="BC1441" i="5"/>
  <c r="AX1441" i="5"/>
  <c r="BB1441" i="5"/>
  <c r="BA1441" i="5"/>
  <c r="AZ1441" i="5"/>
  <c r="AW1440" i="5"/>
  <c r="AY1440" i="5"/>
  <c r="BC1440" i="5"/>
  <c r="AX1440" i="5"/>
  <c r="BB1440" i="5"/>
  <c r="BA1440" i="5"/>
  <c r="AZ1440" i="5"/>
  <c r="AW1439" i="5"/>
  <c r="AY1439" i="5"/>
  <c r="BC1439" i="5"/>
  <c r="AX1439" i="5"/>
  <c r="BB1439" i="5"/>
  <c r="BA1439" i="5"/>
  <c r="AZ1439" i="5"/>
  <c r="AW1438" i="5"/>
  <c r="AY1438" i="5"/>
  <c r="BC1438" i="5"/>
  <c r="AX1438" i="5"/>
  <c r="BB1438" i="5"/>
  <c r="BA1438" i="5"/>
  <c r="AZ1438" i="5"/>
  <c r="AW1436" i="5"/>
  <c r="AY1436" i="5"/>
  <c r="BC1436" i="5"/>
  <c r="AX1436" i="5"/>
  <c r="BB1436" i="5"/>
  <c r="BA1436" i="5"/>
  <c r="AZ1436" i="5"/>
  <c r="AW1434" i="5"/>
  <c r="AY1434" i="5"/>
  <c r="BC1434" i="5"/>
  <c r="AX1434" i="5"/>
  <c r="BB1434" i="5"/>
  <c r="BA1434" i="5"/>
  <c r="AZ1434" i="5"/>
  <c r="AW1433" i="5"/>
  <c r="AY1433" i="5"/>
  <c r="BC1433" i="5"/>
  <c r="AX1433" i="5"/>
  <c r="BB1433" i="5"/>
  <c r="BA1433" i="5"/>
  <c r="AZ1433" i="5"/>
  <c r="AW1432" i="5"/>
  <c r="AY1432" i="5"/>
  <c r="BC1432" i="5"/>
  <c r="AX1432" i="5"/>
  <c r="BB1432" i="5"/>
  <c r="BA1432" i="5"/>
  <c r="AZ1432" i="5"/>
  <c r="AW1431" i="5"/>
  <c r="AY1431" i="5"/>
  <c r="BC1431" i="5"/>
  <c r="AX1431" i="5"/>
  <c r="BB1431" i="5"/>
  <c r="BA1431" i="5"/>
  <c r="AZ1431" i="5"/>
  <c r="AW1430" i="5"/>
  <c r="AY1430" i="5"/>
  <c r="BC1430" i="5"/>
  <c r="AX1430" i="5"/>
  <c r="BB1430" i="5"/>
  <c r="BA1430" i="5"/>
  <c r="AZ1430" i="5"/>
  <c r="AW1429" i="5"/>
  <c r="AY1429" i="5"/>
  <c r="BC1429" i="5"/>
  <c r="AX1429" i="5"/>
  <c r="BB1429" i="5"/>
  <c r="BA1429" i="5"/>
  <c r="AZ1429" i="5"/>
  <c r="AW1428" i="5"/>
  <c r="AY1428" i="5"/>
  <c r="BC1428" i="5"/>
  <c r="AX1428" i="5"/>
  <c r="BB1428" i="5"/>
  <c r="BA1428" i="5"/>
  <c r="AZ1428" i="5"/>
  <c r="AW1427" i="5"/>
  <c r="AY1427" i="5"/>
  <c r="BC1427" i="5"/>
  <c r="AX1427" i="5"/>
  <c r="BB1427" i="5"/>
  <c r="BA1427" i="5"/>
  <c r="AZ1427" i="5"/>
  <c r="AW1426" i="5"/>
  <c r="AY1426" i="5"/>
  <c r="BC1426" i="5"/>
  <c r="AX1426" i="5"/>
  <c r="BB1426" i="5"/>
  <c r="BA1426" i="5"/>
  <c r="AZ1426" i="5"/>
  <c r="AW1425" i="5"/>
  <c r="AY1425" i="5"/>
  <c r="BC1425" i="5"/>
  <c r="AX1425" i="5"/>
  <c r="BB1425" i="5"/>
  <c r="BA1425" i="5"/>
  <c r="AZ1425" i="5"/>
  <c r="AW1424" i="5"/>
  <c r="AY1424" i="5"/>
  <c r="BC1424" i="5"/>
  <c r="AX1424" i="5"/>
  <c r="BB1424" i="5"/>
  <c r="BA1424" i="5"/>
  <c r="AZ1424" i="5"/>
  <c r="AW1421" i="5"/>
  <c r="AY1421" i="5"/>
  <c r="BC1421" i="5"/>
  <c r="AX1421" i="5"/>
  <c r="BB1421" i="5"/>
  <c r="BA1421" i="5"/>
  <c r="AZ1421" i="5"/>
  <c r="AW1420" i="5"/>
  <c r="AY1420" i="5"/>
  <c r="BC1420" i="5"/>
  <c r="AX1420" i="5"/>
  <c r="BB1420" i="5"/>
  <c r="BA1420" i="5"/>
  <c r="AZ1420" i="5"/>
  <c r="AW1419" i="5"/>
  <c r="AY1419" i="5"/>
  <c r="BC1419" i="5"/>
  <c r="AX1419" i="5"/>
  <c r="BB1419" i="5"/>
  <c r="BA1419" i="5"/>
  <c r="AZ1419" i="5"/>
  <c r="AW1418" i="5"/>
  <c r="AY1418" i="5"/>
  <c r="BC1418" i="5"/>
  <c r="AX1418" i="5"/>
  <c r="BB1418" i="5"/>
  <c r="BA1418" i="5"/>
  <c r="AZ1418" i="5"/>
  <c r="AW1416" i="5"/>
  <c r="AY1416" i="5"/>
  <c r="BC1416" i="5"/>
  <c r="AX1416" i="5"/>
  <c r="BB1416" i="5"/>
  <c r="BA1416" i="5"/>
  <c r="AZ1416" i="5"/>
  <c r="AW1412" i="5"/>
  <c r="AY1412" i="5"/>
  <c r="BC1412" i="5"/>
  <c r="AX1412" i="5"/>
  <c r="BB1412" i="5"/>
  <c r="BA1412" i="5"/>
  <c r="AZ1412" i="5"/>
  <c r="AW1411" i="5"/>
  <c r="AY1411" i="5"/>
  <c r="BC1411" i="5"/>
  <c r="AX1411" i="5"/>
  <c r="BB1411" i="5"/>
  <c r="BA1411" i="5"/>
  <c r="AZ1411" i="5"/>
  <c r="AW1410" i="5"/>
  <c r="AY1410" i="5"/>
  <c r="BC1410" i="5"/>
  <c r="AX1410" i="5"/>
  <c r="BB1410" i="5"/>
  <c r="BA1410" i="5"/>
  <c r="AZ1410" i="5"/>
  <c r="AW1409" i="5"/>
  <c r="AY1409" i="5"/>
  <c r="BC1409" i="5"/>
  <c r="AX1409" i="5"/>
  <c r="BB1409" i="5"/>
  <c r="BA1409" i="5"/>
  <c r="AZ1409" i="5"/>
  <c r="AW1408" i="5"/>
  <c r="AY1408" i="5"/>
  <c r="BC1408" i="5"/>
  <c r="AX1408" i="5"/>
  <c r="BB1408" i="5"/>
  <c r="BA1408" i="5"/>
  <c r="AZ1408" i="5"/>
  <c r="AW1407" i="5"/>
  <c r="AY1407" i="5"/>
  <c r="BC1407" i="5"/>
  <c r="AX1407" i="5"/>
  <c r="BB1407" i="5"/>
  <c r="BA1407" i="5"/>
  <c r="AZ1407" i="5"/>
  <c r="AW1406" i="5"/>
  <c r="AY1406" i="5"/>
  <c r="BC1406" i="5"/>
  <c r="AX1406" i="5"/>
  <c r="BB1406" i="5"/>
  <c r="BA1406" i="5"/>
  <c r="AZ1406" i="5"/>
  <c r="AW1405" i="5"/>
  <c r="AY1405" i="5"/>
  <c r="BC1405" i="5"/>
  <c r="AX1405" i="5"/>
  <c r="BB1405" i="5"/>
  <c r="BA1405" i="5"/>
  <c r="AZ1405" i="5"/>
  <c r="AW1404" i="5"/>
  <c r="AY1404" i="5"/>
  <c r="BC1404" i="5"/>
  <c r="AX1404" i="5"/>
  <c r="BB1404" i="5"/>
  <c r="BA1404" i="5"/>
  <c r="AZ1404" i="5"/>
  <c r="AW1402" i="5"/>
  <c r="AY1402" i="5"/>
  <c r="BC1402" i="5"/>
  <c r="AX1402" i="5"/>
  <c r="BB1402" i="5"/>
  <c r="BA1402" i="5"/>
  <c r="AZ1402" i="5"/>
  <c r="AW1400" i="5"/>
  <c r="AY1400" i="5"/>
  <c r="BC1400" i="5"/>
  <c r="AX1400" i="5"/>
  <c r="BB1400" i="5"/>
  <c r="BA1400" i="5"/>
  <c r="AZ1400" i="5"/>
  <c r="AW1397" i="5"/>
  <c r="AY1397" i="5"/>
  <c r="BC1397" i="5"/>
  <c r="AX1397" i="5"/>
  <c r="BB1397" i="5"/>
  <c r="BA1397" i="5"/>
  <c r="AZ1397" i="5"/>
  <c r="AW1395" i="5"/>
  <c r="AY1395" i="5"/>
  <c r="BC1395" i="5"/>
  <c r="AX1395" i="5"/>
  <c r="BB1395" i="5"/>
  <c r="BA1395" i="5"/>
  <c r="AZ1395" i="5"/>
  <c r="AW1392" i="5"/>
  <c r="AY1392" i="5"/>
  <c r="BC1392" i="5"/>
  <c r="AX1392" i="5"/>
  <c r="BB1392" i="5"/>
  <c r="BA1392" i="5"/>
  <c r="AZ1392" i="5"/>
  <c r="AW1391" i="5"/>
  <c r="AY1391" i="5"/>
  <c r="BC1391" i="5"/>
  <c r="AX1391" i="5"/>
  <c r="BB1391" i="5"/>
  <c r="BA1391" i="5"/>
  <c r="AZ1391" i="5"/>
  <c r="AW1390" i="5"/>
  <c r="AY1390" i="5"/>
  <c r="BC1390" i="5"/>
  <c r="AX1390" i="5"/>
  <c r="BB1390" i="5"/>
  <c r="BA1390" i="5"/>
  <c r="AZ1390" i="5"/>
  <c r="AW1389" i="5"/>
  <c r="AY1389" i="5"/>
  <c r="BC1389" i="5"/>
  <c r="AX1389" i="5"/>
  <c r="BB1389" i="5"/>
  <c r="BA1389" i="5"/>
  <c r="AZ1389" i="5"/>
  <c r="AW1388" i="5"/>
  <c r="AY1388" i="5"/>
  <c r="BC1388" i="5"/>
  <c r="AX1388" i="5"/>
  <c r="BB1388" i="5"/>
  <c r="BA1388" i="5"/>
  <c r="AZ1388" i="5"/>
  <c r="AW1387" i="5"/>
  <c r="AY1387" i="5"/>
  <c r="BC1387" i="5"/>
  <c r="AX1387" i="5"/>
  <c r="BB1387" i="5"/>
  <c r="BA1387" i="5"/>
  <c r="AZ1387" i="5"/>
  <c r="AW1386" i="5"/>
  <c r="AY1386" i="5"/>
  <c r="BC1386" i="5"/>
  <c r="AX1386" i="5"/>
  <c r="BB1386" i="5"/>
  <c r="BA1386" i="5"/>
  <c r="AZ1386" i="5"/>
  <c r="AW1385" i="5"/>
  <c r="AY1385" i="5"/>
  <c r="BC1385" i="5"/>
  <c r="AX1385" i="5"/>
  <c r="BB1385" i="5"/>
  <c r="BA1385" i="5"/>
  <c r="AZ1385" i="5"/>
  <c r="AW1384" i="5"/>
  <c r="AY1384" i="5"/>
  <c r="BC1384" i="5"/>
  <c r="AX1384" i="5"/>
  <c r="BB1384" i="5"/>
  <c r="BA1384" i="5"/>
  <c r="AZ1384" i="5"/>
  <c r="AW1383" i="5"/>
  <c r="AY1383" i="5"/>
  <c r="BC1383" i="5"/>
  <c r="AX1383" i="5"/>
  <c r="BB1383" i="5"/>
  <c r="BA1383" i="5"/>
  <c r="AZ1383" i="5"/>
  <c r="AW1382" i="5"/>
  <c r="AY1382" i="5"/>
  <c r="BC1382" i="5"/>
  <c r="AX1382" i="5"/>
  <c r="BB1382" i="5"/>
  <c r="BA1382" i="5"/>
  <c r="AZ1382" i="5"/>
  <c r="AW1381" i="5"/>
  <c r="AY1381" i="5"/>
  <c r="BC1381" i="5"/>
  <c r="AX1381" i="5"/>
  <c r="BB1381" i="5"/>
  <c r="BA1381" i="5"/>
  <c r="AZ1381" i="5"/>
  <c r="AW1380" i="5"/>
  <c r="AY1380" i="5"/>
  <c r="BC1380" i="5"/>
  <c r="AX1380" i="5"/>
  <c r="BB1380" i="5"/>
  <c r="BA1380" i="5"/>
  <c r="AZ1380" i="5"/>
  <c r="AW1379" i="5"/>
  <c r="AY1379" i="5"/>
  <c r="BC1379" i="5"/>
  <c r="AX1379" i="5"/>
  <c r="BB1379" i="5"/>
  <c r="BA1379" i="5"/>
  <c r="AZ1379" i="5"/>
  <c r="AW1378" i="5"/>
  <c r="AY1378" i="5"/>
  <c r="BC1378" i="5"/>
  <c r="AX1378" i="5"/>
  <c r="BB1378" i="5"/>
  <c r="BA1378" i="5"/>
  <c r="AZ1378" i="5"/>
  <c r="AW1377" i="5"/>
  <c r="AY1377" i="5"/>
  <c r="BC1377" i="5"/>
  <c r="AX1377" i="5"/>
  <c r="BB1377" i="5"/>
  <c r="BA1377" i="5"/>
  <c r="AZ1377" i="5"/>
  <c r="AW1374" i="5"/>
  <c r="AY1374" i="5"/>
  <c r="BC1374" i="5"/>
  <c r="AX1374" i="5"/>
  <c r="BB1374" i="5"/>
  <c r="BA1374" i="5"/>
  <c r="AZ1374" i="5"/>
  <c r="AW1371" i="5"/>
  <c r="AY1371" i="5"/>
  <c r="BC1371" i="5"/>
  <c r="AX1371" i="5"/>
  <c r="BB1371" i="5"/>
  <c r="BA1371" i="5"/>
  <c r="AZ1371" i="5"/>
  <c r="AW1370" i="5"/>
  <c r="AY1370" i="5"/>
  <c r="BC1370" i="5"/>
  <c r="AX1370" i="5"/>
  <c r="BB1370" i="5"/>
  <c r="BA1370" i="5"/>
  <c r="AZ1370" i="5"/>
  <c r="AW1368" i="5"/>
  <c r="AY1368" i="5"/>
  <c r="BC1368" i="5"/>
  <c r="AX1368" i="5"/>
  <c r="BB1368" i="5"/>
  <c r="BA1368" i="5"/>
  <c r="AZ1368" i="5"/>
  <c r="AW1365" i="5"/>
  <c r="AY1365" i="5"/>
  <c r="BC1365" i="5"/>
  <c r="AX1365" i="5"/>
  <c r="BB1365" i="5"/>
  <c r="BA1365" i="5"/>
  <c r="AZ1365" i="5"/>
  <c r="AW1363" i="5"/>
  <c r="AY1363" i="5"/>
  <c r="BC1363" i="5"/>
  <c r="AX1363" i="5"/>
  <c r="BB1363" i="5"/>
  <c r="BA1363" i="5"/>
  <c r="AZ1363" i="5"/>
  <c r="AW1360" i="5"/>
  <c r="AY1360" i="5"/>
  <c r="BC1360" i="5"/>
  <c r="AX1360" i="5"/>
  <c r="BB1360" i="5"/>
  <c r="BA1360" i="5"/>
  <c r="AZ1360" i="5"/>
  <c r="AW1357" i="5"/>
  <c r="AY1357" i="5"/>
  <c r="BC1357" i="5"/>
  <c r="AX1357" i="5"/>
  <c r="BB1357" i="5"/>
  <c r="BA1357" i="5"/>
  <c r="AZ1357" i="5"/>
  <c r="AW1352" i="5"/>
  <c r="AY1352" i="5"/>
  <c r="BC1352" i="5"/>
  <c r="AX1352" i="5"/>
  <c r="BB1352" i="5"/>
  <c r="BA1352" i="5"/>
  <c r="AZ1352" i="5"/>
  <c r="AW1351" i="5"/>
  <c r="AY1351" i="5"/>
  <c r="BC1351" i="5"/>
  <c r="AX1351" i="5"/>
  <c r="BB1351" i="5"/>
  <c r="BA1351" i="5"/>
  <c r="AZ1351" i="5"/>
  <c r="AW1349" i="5"/>
  <c r="AY1349" i="5"/>
  <c r="BC1349" i="5"/>
  <c r="AX1349" i="5"/>
  <c r="BB1349" i="5"/>
  <c r="BA1349" i="5"/>
  <c r="AZ1349" i="5"/>
  <c r="AW1348" i="5"/>
  <c r="AY1348" i="5"/>
  <c r="BC1348" i="5"/>
  <c r="AX1348" i="5"/>
  <c r="BB1348" i="5"/>
  <c r="BA1348" i="5"/>
  <c r="AZ1348" i="5"/>
  <c r="AW1345" i="5"/>
  <c r="AY1345" i="5"/>
  <c r="BC1345" i="5"/>
  <c r="AX1345" i="5"/>
  <c r="BB1345" i="5"/>
  <c r="BA1345" i="5"/>
  <c r="AZ1345" i="5"/>
  <c r="AW1344" i="5"/>
  <c r="AY1344" i="5"/>
  <c r="BC1344" i="5"/>
  <c r="AX1344" i="5"/>
  <c r="BB1344" i="5"/>
  <c r="BA1344" i="5"/>
  <c r="AZ1344" i="5"/>
  <c r="AW1343" i="5"/>
  <c r="AY1343" i="5"/>
  <c r="BC1343" i="5"/>
  <c r="AX1343" i="5"/>
  <c r="BB1343" i="5"/>
  <c r="BA1343" i="5"/>
  <c r="AZ1343" i="5"/>
  <c r="AW1342" i="5"/>
  <c r="AY1342" i="5"/>
  <c r="BC1342" i="5"/>
  <c r="AX1342" i="5"/>
  <c r="BB1342" i="5"/>
  <c r="BA1342" i="5"/>
  <c r="AZ1342" i="5"/>
  <c r="AW1341" i="5"/>
  <c r="AY1341" i="5"/>
  <c r="BC1341" i="5"/>
  <c r="AX1341" i="5"/>
  <c r="BB1341" i="5"/>
  <c r="BA1341" i="5"/>
  <c r="AZ1341" i="5"/>
  <c r="AW1340" i="5"/>
  <c r="AY1340" i="5"/>
  <c r="BC1340" i="5"/>
  <c r="AX1340" i="5"/>
  <c r="BB1340" i="5"/>
  <c r="BA1340" i="5"/>
  <c r="AZ1340" i="5"/>
  <c r="AW1339" i="5"/>
  <c r="AY1339" i="5"/>
  <c r="BC1339" i="5"/>
  <c r="AX1339" i="5"/>
  <c r="BB1339" i="5"/>
  <c r="BA1339" i="5"/>
  <c r="AZ1339" i="5"/>
  <c r="AW1338" i="5"/>
  <c r="AY1338" i="5"/>
  <c r="BC1338" i="5"/>
  <c r="AX1338" i="5"/>
  <c r="BB1338" i="5"/>
  <c r="BA1338" i="5"/>
  <c r="AZ1338" i="5"/>
  <c r="AW1337" i="5"/>
  <c r="AY1337" i="5"/>
  <c r="BC1337" i="5"/>
  <c r="AX1337" i="5"/>
  <c r="BB1337" i="5"/>
  <c r="BA1337" i="5"/>
  <c r="AZ1337" i="5"/>
  <c r="AW1336" i="5"/>
  <c r="AY1336" i="5"/>
  <c r="BC1336" i="5"/>
  <c r="AX1336" i="5"/>
  <c r="BB1336" i="5"/>
  <c r="BA1336" i="5"/>
  <c r="AZ1336" i="5"/>
  <c r="AW1335" i="5"/>
  <c r="AY1335" i="5"/>
  <c r="BC1335" i="5"/>
  <c r="AX1335" i="5"/>
  <c r="BB1335" i="5"/>
  <c r="BA1335" i="5"/>
  <c r="AZ1335" i="5"/>
  <c r="AW1334" i="5"/>
  <c r="AY1334" i="5"/>
  <c r="BC1334" i="5"/>
  <c r="AX1334" i="5"/>
  <c r="BB1334" i="5"/>
  <c r="BA1334" i="5"/>
  <c r="AZ1334" i="5"/>
  <c r="AW1333" i="5"/>
  <c r="AY1333" i="5"/>
  <c r="BC1333" i="5"/>
  <c r="AX1333" i="5"/>
  <c r="BB1333" i="5"/>
  <c r="BA1333" i="5"/>
  <c r="AZ1333" i="5"/>
  <c r="AW1332" i="5"/>
  <c r="AY1332" i="5"/>
  <c r="BC1332" i="5"/>
  <c r="AX1332" i="5"/>
  <c r="BB1332" i="5"/>
  <c r="BA1332" i="5"/>
  <c r="AZ1332" i="5"/>
  <c r="AW1331" i="5"/>
  <c r="AY1331" i="5"/>
  <c r="BC1331" i="5"/>
  <c r="AX1331" i="5"/>
  <c r="BB1331" i="5"/>
  <c r="BA1331" i="5"/>
  <c r="AZ1331" i="5"/>
  <c r="AW1330" i="5"/>
  <c r="AY1330" i="5"/>
  <c r="BC1330" i="5"/>
  <c r="AX1330" i="5"/>
  <c r="BB1330" i="5"/>
  <c r="BA1330" i="5"/>
  <c r="AZ1330" i="5"/>
  <c r="AW1329" i="5"/>
  <c r="AY1329" i="5"/>
  <c r="BC1329" i="5"/>
  <c r="AX1329" i="5"/>
  <c r="BB1329" i="5"/>
  <c r="BA1329" i="5"/>
  <c r="AZ1329" i="5"/>
  <c r="AW1328" i="5"/>
  <c r="AY1328" i="5"/>
  <c r="BC1328" i="5"/>
  <c r="AX1328" i="5"/>
  <c r="BB1328" i="5"/>
  <c r="BA1328" i="5"/>
  <c r="AZ1328" i="5"/>
  <c r="AW1325" i="5"/>
  <c r="AY1325" i="5"/>
  <c r="BC1325" i="5"/>
  <c r="AX1325" i="5"/>
  <c r="BB1325" i="5"/>
  <c r="BA1325" i="5"/>
  <c r="AZ1325" i="5"/>
  <c r="AW1324" i="5"/>
  <c r="AY1324" i="5"/>
  <c r="BC1324" i="5"/>
  <c r="AX1324" i="5"/>
  <c r="BB1324" i="5"/>
  <c r="BA1324" i="5"/>
  <c r="AZ1324" i="5"/>
  <c r="AW1323" i="5"/>
  <c r="AY1323" i="5"/>
  <c r="BC1323" i="5"/>
  <c r="AX1323" i="5"/>
  <c r="BB1323" i="5"/>
  <c r="BA1323" i="5"/>
  <c r="AZ1323" i="5"/>
  <c r="AW1321" i="5"/>
  <c r="AY1321" i="5"/>
  <c r="BC1321" i="5"/>
  <c r="AX1321" i="5"/>
  <c r="BB1321" i="5"/>
  <c r="BA1321" i="5"/>
  <c r="AZ1321" i="5"/>
  <c r="AW1319" i="5"/>
  <c r="AY1319" i="5"/>
  <c r="BC1319" i="5"/>
  <c r="AX1319" i="5"/>
  <c r="BB1319" i="5"/>
  <c r="BA1319" i="5"/>
  <c r="AZ1319" i="5"/>
  <c r="AW1318" i="5"/>
  <c r="AY1318" i="5"/>
  <c r="BC1318" i="5"/>
  <c r="AX1318" i="5"/>
  <c r="BB1318" i="5"/>
  <c r="BA1318" i="5"/>
  <c r="AZ1318" i="5"/>
  <c r="AW1313" i="5"/>
  <c r="AY1313" i="5"/>
  <c r="BC1313" i="5"/>
  <c r="AX1313" i="5"/>
  <c r="BB1313" i="5"/>
  <c r="BA1313" i="5"/>
  <c r="AZ1313" i="5"/>
  <c r="AW1309" i="5"/>
  <c r="AY1309" i="5"/>
  <c r="BC1309" i="5"/>
  <c r="AX1309" i="5"/>
  <c r="BB1309" i="5"/>
  <c r="BA1309" i="5"/>
  <c r="AZ1309" i="5"/>
  <c r="AW1307" i="5"/>
  <c r="AY1307" i="5"/>
  <c r="BC1307" i="5"/>
  <c r="AX1307" i="5"/>
  <c r="BB1307" i="5"/>
  <c r="BA1307" i="5"/>
  <c r="AZ1307" i="5"/>
  <c r="AW1305" i="5"/>
  <c r="AY1305" i="5"/>
  <c r="BC1305" i="5"/>
  <c r="AX1305" i="5"/>
  <c r="BB1305" i="5"/>
  <c r="BA1305" i="5"/>
  <c r="AZ1305" i="5"/>
  <c r="AH1305" i="5"/>
  <c r="AB1305" i="5"/>
  <c r="AW1303" i="5"/>
  <c r="AY1303" i="5"/>
  <c r="BC1303" i="5"/>
  <c r="AX1303" i="5"/>
  <c r="BB1303" i="5"/>
  <c r="BA1303" i="5"/>
  <c r="AZ1303" i="5"/>
  <c r="AW1302" i="5"/>
  <c r="AY1302" i="5"/>
  <c r="BC1302" i="5"/>
  <c r="AX1302" i="5"/>
  <c r="BB1302" i="5"/>
  <c r="BA1302" i="5"/>
  <c r="AZ1302" i="5"/>
  <c r="AW1299" i="5"/>
  <c r="AY1299" i="5"/>
  <c r="BC1299" i="5"/>
  <c r="AX1299" i="5"/>
  <c r="BB1299" i="5"/>
  <c r="BA1299" i="5"/>
  <c r="AZ1299" i="5"/>
  <c r="AW1297" i="5"/>
  <c r="AY1297" i="5"/>
  <c r="BC1297" i="5"/>
  <c r="AX1297" i="5"/>
  <c r="BB1297" i="5"/>
  <c r="BA1297" i="5"/>
  <c r="AZ1297" i="5"/>
  <c r="AW1296" i="5"/>
  <c r="AY1296" i="5"/>
  <c r="BC1296" i="5"/>
  <c r="AX1296" i="5"/>
  <c r="BB1296" i="5"/>
  <c r="BA1296" i="5"/>
  <c r="AZ1296" i="5"/>
  <c r="AW1293" i="5"/>
  <c r="AY1293" i="5"/>
  <c r="BC1293" i="5"/>
  <c r="AX1293" i="5"/>
  <c r="BB1293" i="5"/>
  <c r="BA1293" i="5"/>
  <c r="AZ1293" i="5"/>
  <c r="AW1290" i="5"/>
  <c r="AY1290" i="5"/>
  <c r="BC1290" i="5"/>
  <c r="AX1290" i="5"/>
  <c r="BB1290" i="5"/>
  <c r="BA1290" i="5"/>
  <c r="AZ1290" i="5"/>
  <c r="AW1289" i="5"/>
  <c r="AY1289" i="5"/>
  <c r="BC1289" i="5"/>
  <c r="AX1289" i="5"/>
  <c r="BB1289" i="5"/>
  <c r="BA1289" i="5"/>
  <c r="AZ1289" i="5"/>
  <c r="AW1287" i="5"/>
  <c r="AY1287" i="5"/>
  <c r="BC1287" i="5"/>
  <c r="AX1287" i="5"/>
  <c r="BB1287" i="5"/>
  <c r="BA1287" i="5"/>
  <c r="AZ1287" i="5"/>
  <c r="AW1286" i="5"/>
  <c r="AY1286" i="5"/>
  <c r="BC1286" i="5"/>
  <c r="AX1286" i="5"/>
  <c r="BB1286" i="5"/>
  <c r="BA1286" i="5"/>
  <c r="AZ1286" i="5"/>
  <c r="AW1285" i="5"/>
  <c r="AY1285" i="5"/>
  <c r="BC1285" i="5"/>
  <c r="AX1285" i="5"/>
  <c r="BB1285" i="5"/>
  <c r="BA1285" i="5"/>
  <c r="AZ1285" i="5"/>
  <c r="AH1285" i="5"/>
  <c r="AB1285" i="5"/>
  <c r="AW1281" i="5"/>
  <c r="AY1281" i="5"/>
  <c r="BC1281" i="5"/>
  <c r="AX1281" i="5"/>
  <c r="BB1281" i="5"/>
  <c r="BA1281" i="5"/>
  <c r="AZ1281" i="5"/>
  <c r="AW1280" i="5"/>
  <c r="AY1280" i="5"/>
  <c r="BC1280" i="5"/>
  <c r="AX1280" i="5"/>
  <c r="BB1280" i="5"/>
  <c r="BA1280" i="5"/>
  <c r="AZ1280" i="5"/>
  <c r="AW1279" i="5"/>
  <c r="AY1279" i="5"/>
  <c r="BC1279" i="5"/>
  <c r="AX1279" i="5"/>
  <c r="BB1279" i="5"/>
  <c r="BA1279" i="5"/>
  <c r="AZ1279" i="5"/>
  <c r="AW1278" i="5"/>
  <c r="AY1278" i="5"/>
  <c r="BC1278" i="5"/>
  <c r="AX1278" i="5"/>
  <c r="BB1278" i="5"/>
  <c r="BA1278" i="5"/>
  <c r="AZ1278" i="5"/>
  <c r="AW1277" i="5"/>
  <c r="AY1277" i="5"/>
  <c r="BC1277" i="5"/>
  <c r="AX1277" i="5"/>
  <c r="BB1277" i="5"/>
  <c r="BA1277" i="5"/>
  <c r="AZ1277" i="5"/>
  <c r="AW1275" i="5"/>
  <c r="AY1275" i="5"/>
  <c r="BC1275" i="5"/>
  <c r="AX1275" i="5"/>
  <c r="BB1275" i="5"/>
  <c r="BA1275" i="5"/>
  <c r="AZ1275" i="5"/>
  <c r="AW1271" i="5"/>
  <c r="AY1271" i="5"/>
  <c r="BC1271" i="5"/>
  <c r="AX1271" i="5"/>
  <c r="BB1271" i="5"/>
  <c r="BA1271" i="5"/>
  <c r="AZ1271" i="5"/>
  <c r="AW1269" i="5"/>
  <c r="AY1269" i="5"/>
  <c r="BC1269" i="5"/>
  <c r="AX1269" i="5"/>
  <c r="BB1269" i="5"/>
  <c r="BA1269" i="5"/>
  <c r="AZ1269" i="5"/>
  <c r="AW1268" i="5"/>
  <c r="AY1268" i="5"/>
  <c r="BC1268" i="5"/>
  <c r="AX1268" i="5"/>
  <c r="BB1268" i="5"/>
  <c r="BA1268" i="5"/>
  <c r="AZ1268" i="5"/>
  <c r="AW1267" i="5"/>
  <c r="AY1267" i="5"/>
  <c r="BC1267" i="5"/>
  <c r="AX1267" i="5"/>
  <c r="BB1267" i="5"/>
  <c r="BA1267" i="5"/>
  <c r="AZ1267" i="5"/>
  <c r="AW1266" i="5"/>
  <c r="AY1266" i="5"/>
  <c r="BC1266" i="5"/>
  <c r="AX1266" i="5"/>
  <c r="BB1266" i="5"/>
  <c r="BA1266" i="5"/>
  <c r="AZ1266" i="5"/>
  <c r="AW1265" i="5"/>
  <c r="AY1265" i="5"/>
  <c r="BC1265" i="5"/>
  <c r="AX1265" i="5"/>
  <c r="BB1265" i="5"/>
  <c r="BA1265" i="5"/>
  <c r="AZ1265" i="5"/>
  <c r="AW1264" i="5"/>
  <c r="AY1264" i="5"/>
  <c r="BC1264" i="5"/>
  <c r="AX1264" i="5"/>
  <c r="BB1264" i="5"/>
  <c r="BA1264" i="5"/>
  <c r="AZ1264" i="5"/>
  <c r="AW1263" i="5"/>
  <c r="AY1263" i="5"/>
  <c r="BC1263" i="5"/>
  <c r="AX1263" i="5"/>
  <c r="BB1263" i="5"/>
  <c r="BA1263" i="5"/>
  <c r="AZ1263" i="5"/>
  <c r="AW1261" i="5"/>
  <c r="AY1261" i="5"/>
  <c r="BC1261" i="5"/>
  <c r="AX1261" i="5"/>
  <c r="BB1261" i="5"/>
  <c r="BA1261" i="5"/>
  <c r="AZ1261" i="5"/>
  <c r="AW1257" i="5"/>
  <c r="AY1257" i="5"/>
  <c r="BC1257" i="5"/>
  <c r="AX1257" i="5"/>
  <c r="BB1257" i="5"/>
  <c r="BA1257" i="5"/>
  <c r="AZ1257" i="5"/>
  <c r="AW1255" i="5"/>
  <c r="AY1255" i="5"/>
  <c r="BC1255" i="5"/>
  <c r="AX1255" i="5"/>
  <c r="BB1255" i="5"/>
  <c r="BA1255" i="5"/>
  <c r="AZ1255" i="5"/>
  <c r="AW1254" i="5"/>
  <c r="AY1254" i="5"/>
  <c r="BC1254" i="5"/>
  <c r="AX1254" i="5"/>
  <c r="BB1254" i="5"/>
  <c r="BA1254" i="5"/>
  <c r="AZ1254" i="5"/>
  <c r="AW1251" i="5"/>
  <c r="AY1251" i="5"/>
  <c r="BC1251" i="5"/>
  <c r="AX1251" i="5"/>
  <c r="BB1251" i="5"/>
  <c r="BA1251" i="5"/>
  <c r="AZ1251" i="5"/>
  <c r="AW1249" i="5"/>
  <c r="AY1249" i="5"/>
  <c r="BC1249" i="5"/>
  <c r="AX1249" i="5"/>
  <c r="BB1249" i="5"/>
  <c r="BA1249" i="5"/>
  <c r="AZ1249" i="5"/>
  <c r="AW1247" i="5"/>
  <c r="AY1247" i="5"/>
  <c r="BC1247" i="5"/>
  <c r="AX1247" i="5"/>
  <c r="BB1247" i="5"/>
  <c r="BA1247" i="5"/>
  <c r="AZ1247" i="5"/>
  <c r="AW1246" i="5"/>
  <c r="AY1246" i="5"/>
  <c r="BC1246" i="5"/>
  <c r="AX1246" i="5"/>
  <c r="BB1246" i="5"/>
  <c r="BA1246" i="5"/>
  <c r="AZ1246" i="5"/>
  <c r="AW1244" i="5"/>
  <c r="AY1244" i="5"/>
  <c r="BC1244" i="5"/>
  <c r="AX1244" i="5"/>
  <c r="BB1244" i="5"/>
  <c r="BA1244" i="5"/>
  <c r="AZ1244" i="5"/>
  <c r="AW1242" i="5"/>
  <c r="AY1242" i="5"/>
  <c r="BC1242" i="5"/>
  <c r="AX1242" i="5"/>
  <c r="BB1242" i="5"/>
  <c r="BA1242" i="5"/>
  <c r="AZ1242" i="5"/>
  <c r="AW1238" i="5"/>
  <c r="AY1238" i="5"/>
  <c r="BC1238" i="5"/>
  <c r="AX1238" i="5"/>
  <c r="BB1238" i="5"/>
  <c r="BA1238" i="5"/>
  <c r="AZ1238" i="5"/>
  <c r="AW1235" i="5"/>
  <c r="AY1235" i="5"/>
  <c r="BC1235" i="5"/>
  <c r="AX1235" i="5"/>
  <c r="BB1235" i="5"/>
  <c r="BA1235" i="5"/>
  <c r="AZ1235" i="5"/>
  <c r="AW1234" i="5"/>
  <c r="AY1234" i="5"/>
  <c r="BC1234" i="5"/>
  <c r="AX1234" i="5"/>
  <c r="BB1234" i="5"/>
  <c r="BA1234" i="5"/>
  <c r="AZ1234" i="5"/>
  <c r="AW1230" i="5"/>
  <c r="AY1230" i="5"/>
  <c r="BC1230" i="5"/>
  <c r="AX1230" i="5"/>
  <c r="BB1230" i="5"/>
  <c r="BA1230" i="5"/>
  <c r="AZ1230" i="5"/>
  <c r="AW1229" i="5"/>
  <c r="AY1229" i="5"/>
  <c r="BC1229" i="5"/>
  <c r="AX1229" i="5"/>
  <c r="BB1229" i="5"/>
  <c r="BA1229" i="5"/>
  <c r="AZ1229" i="5"/>
  <c r="AW1226" i="5"/>
  <c r="AY1226" i="5"/>
  <c r="BC1226" i="5"/>
  <c r="AX1226" i="5"/>
  <c r="BB1226" i="5"/>
  <c r="BA1226" i="5"/>
  <c r="AZ1226" i="5"/>
  <c r="AW1225" i="5"/>
  <c r="AY1225" i="5"/>
  <c r="BC1225" i="5"/>
  <c r="AX1225" i="5"/>
  <c r="BB1225" i="5"/>
  <c r="BA1225" i="5"/>
  <c r="AZ1225" i="5"/>
  <c r="AW1224" i="5"/>
  <c r="AY1224" i="5"/>
  <c r="BC1224" i="5"/>
  <c r="AX1224" i="5"/>
  <c r="BB1224" i="5"/>
  <c r="BA1224" i="5"/>
  <c r="AZ1224" i="5"/>
  <c r="AW1223" i="5"/>
  <c r="AY1223" i="5"/>
  <c r="BC1223" i="5"/>
  <c r="AX1223" i="5"/>
  <c r="BB1223" i="5"/>
  <c r="BA1223" i="5"/>
  <c r="AZ1223" i="5"/>
  <c r="AW1221" i="5"/>
  <c r="AY1221" i="5"/>
  <c r="BC1221" i="5"/>
  <c r="AX1221" i="5"/>
  <c r="BB1221" i="5"/>
  <c r="BA1221" i="5"/>
  <c r="AZ1221" i="5"/>
  <c r="AW1220" i="5"/>
  <c r="AY1220" i="5"/>
  <c r="BC1220" i="5"/>
  <c r="AX1220" i="5"/>
  <c r="BB1220" i="5"/>
  <c r="BA1220" i="5"/>
  <c r="AZ1220" i="5"/>
  <c r="AW1219" i="5"/>
  <c r="AY1219" i="5"/>
  <c r="BC1219" i="5"/>
  <c r="AX1219" i="5"/>
  <c r="BB1219" i="5"/>
  <c r="BA1219" i="5"/>
  <c r="AZ1219" i="5"/>
  <c r="AW1218" i="5"/>
  <c r="AY1218" i="5"/>
  <c r="BC1218" i="5"/>
  <c r="AX1218" i="5"/>
  <c r="BB1218" i="5"/>
  <c r="BA1218" i="5"/>
  <c r="AZ1218" i="5"/>
  <c r="AW1217" i="5"/>
  <c r="AY1217" i="5"/>
  <c r="BC1217" i="5"/>
  <c r="AX1217" i="5"/>
  <c r="BB1217" i="5"/>
  <c r="BA1217" i="5"/>
  <c r="AZ1217" i="5"/>
  <c r="AW1215" i="5"/>
  <c r="AY1215" i="5"/>
  <c r="BC1215" i="5"/>
  <c r="AX1215" i="5"/>
  <c r="BB1215" i="5"/>
  <c r="BA1215" i="5"/>
  <c r="AZ1215" i="5"/>
  <c r="AW1213" i="5"/>
  <c r="AY1213" i="5"/>
  <c r="BC1213" i="5"/>
  <c r="AX1213" i="5"/>
  <c r="BB1213" i="5"/>
  <c r="BA1213" i="5"/>
  <c r="AZ1213" i="5"/>
  <c r="AW1212" i="5"/>
  <c r="AY1212" i="5"/>
  <c r="BC1212" i="5"/>
  <c r="AX1212" i="5"/>
  <c r="BB1212" i="5"/>
  <c r="BA1212" i="5"/>
  <c r="AZ1212" i="5"/>
  <c r="AW1211" i="5"/>
  <c r="AY1211" i="5"/>
  <c r="BC1211" i="5"/>
  <c r="AX1211" i="5"/>
  <c r="BB1211" i="5"/>
  <c r="BA1211" i="5"/>
  <c r="AZ1211" i="5"/>
  <c r="AW1209" i="5"/>
  <c r="AY1209" i="5"/>
  <c r="BC1209" i="5"/>
  <c r="AX1209" i="5"/>
  <c r="BB1209" i="5"/>
  <c r="BA1209" i="5"/>
  <c r="AZ1209" i="5"/>
  <c r="AW1207" i="5"/>
  <c r="AY1207" i="5"/>
  <c r="BC1207" i="5"/>
  <c r="AX1207" i="5"/>
  <c r="BB1207" i="5"/>
  <c r="BA1207" i="5"/>
  <c r="AZ1207" i="5"/>
  <c r="AW1204" i="5"/>
  <c r="AY1204" i="5"/>
  <c r="BC1204" i="5"/>
  <c r="AX1204" i="5"/>
  <c r="BB1204" i="5"/>
  <c r="BA1204" i="5"/>
  <c r="AZ1204" i="5"/>
  <c r="AW1202" i="5"/>
  <c r="AY1202" i="5"/>
  <c r="BC1202" i="5"/>
  <c r="AX1202" i="5"/>
  <c r="BB1202" i="5"/>
  <c r="BA1202" i="5"/>
  <c r="AZ1202" i="5"/>
  <c r="AW1201" i="5"/>
  <c r="AY1201" i="5"/>
  <c r="BC1201" i="5"/>
  <c r="AX1201" i="5"/>
  <c r="BB1201" i="5"/>
  <c r="BA1201" i="5"/>
  <c r="AZ1201" i="5"/>
  <c r="AW1199" i="5"/>
  <c r="AY1199" i="5"/>
  <c r="BC1199" i="5"/>
  <c r="AX1199" i="5"/>
  <c r="BB1199" i="5"/>
  <c r="BA1199" i="5"/>
  <c r="AZ1199" i="5"/>
  <c r="AW1197" i="5"/>
  <c r="AY1197" i="5"/>
  <c r="BC1197" i="5"/>
  <c r="AX1197" i="5"/>
  <c r="BB1197" i="5"/>
  <c r="BA1197" i="5"/>
  <c r="AZ1197" i="5"/>
  <c r="AW1196" i="5"/>
  <c r="AY1196" i="5"/>
  <c r="BC1196" i="5"/>
  <c r="AX1196" i="5"/>
  <c r="BB1196" i="5"/>
  <c r="BA1196" i="5"/>
  <c r="AZ1196" i="5"/>
  <c r="AW1195" i="5"/>
  <c r="AY1195" i="5"/>
  <c r="BC1195" i="5"/>
  <c r="AX1195" i="5"/>
  <c r="BB1195" i="5"/>
  <c r="BA1195" i="5"/>
  <c r="AZ1195" i="5"/>
  <c r="AW1194" i="5"/>
  <c r="AY1194" i="5"/>
  <c r="BC1194" i="5"/>
  <c r="AX1194" i="5"/>
  <c r="BB1194" i="5"/>
  <c r="BA1194" i="5"/>
  <c r="AZ1194" i="5"/>
  <c r="AW1192" i="5"/>
  <c r="AY1192" i="5"/>
  <c r="BC1192" i="5"/>
  <c r="AX1192" i="5"/>
  <c r="BB1192" i="5"/>
  <c r="BA1192" i="5"/>
  <c r="AZ1192" i="5"/>
  <c r="AW1189" i="5"/>
  <c r="AY1189" i="5"/>
  <c r="BC1189" i="5"/>
  <c r="AX1189" i="5"/>
  <c r="BB1189" i="5"/>
  <c r="BA1189" i="5"/>
  <c r="AZ1189" i="5"/>
  <c r="AW1187" i="5"/>
  <c r="AY1187" i="5"/>
  <c r="BC1187" i="5"/>
  <c r="AX1187" i="5"/>
  <c r="BB1187" i="5"/>
  <c r="BA1187" i="5"/>
  <c r="AZ1187" i="5"/>
  <c r="AW1185" i="5"/>
  <c r="AY1185" i="5"/>
  <c r="BC1185" i="5"/>
  <c r="AX1185" i="5"/>
  <c r="BB1185" i="5"/>
  <c r="BA1185" i="5"/>
  <c r="AZ1185" i="5"/>
  <c r="AW1182" i="5"/>
  <c r="AY1182" i="5"/>
  <c r="BC1182" i="5"/>
  <c r="AX1182" i="5"/>
  <c r="BB1182" i="5"/>
  <c r="BA1182" i="5"/>
  <c r="AZ1182" i="5"/>
  <c r="AW1181" i="5"/>
  <c r="AY1181" i="5"/>
  <c r="BC1181" i="5"/>
  <c r="AX1181" i="5"/>
  <c r="BB1181" i="5"/>
  <c r="BA1181" i="5"/>
  <c r="AZ1181" i="5"/>
  <c r="AW1180" i="5"/>
  <c r="AY1180" i="5"/>
  <c r="BC1180" i="5"/>
  <c r="AX1180" i="5"/>
  <c r="BB1180" i="5"/>
  <c r="BA1180" i="5"/>
  <c r="AZ1180" i="5"/>
  <c r="AW1177" i="5"/>
  <c r="AY1177" i="5"/>
  <c r="BC1177" i="5"/>
  <c r="AX1177" i="5"/>
  <c r="BB1177" i="5"/>
  <c r="BA1177" i="5"/>
  <c r="AZ1177" i="5"/>
  <c r="AW1176" i="5"/>
  <c r="AY1176" i="5"/>
  <c r="BC1176" i="5"/>
  <c r="AX1176" i="5"/>
  <c r="BB1176" i="5"/>
  <c r="BA1176" i="5"/>
  <c r="AZ1176" i="5"/>
  <c r="AW1174" i="5"/>
  <c r="AY1174" i="5"/>
  <c r="BC1174" i="5"/>
  <c r="AX1174" i="5"/>
  <c r="BB1174" i="5"/>
  <c r="BA1174" i="5"/>
  <c r="AZ1174" i="5"/>
  <c r="AW1173" i="5"/>
  <c r="AY1173" i="5"/>
  <c r="BC1173" i="5"/>
  <c r="AX1173" i="5"/>
  <c r="BB1173" i="5"/>
  <c r="BA1173" i="5"/>
  <c r="AZ1173" i="5"/>
  <c r="AW1169" i="5"/>
  <c r="AY1169" i="5"/>
  <c r="BC1169" i="5"/>
  <c r="AX1169" i="5"/>
  <c r="BB1169" i="5"/>
  <c r="BA1169" i="5"/>
  <c r="AZ1169" i="5"/>
  <c r="AW1168" i="5"/>
  <c r="AY1168" i="5"/>
  <c r="BC1168" i="5"/>
  <c r="AX1168" i="5"/>
  <c r="BB1168" i="5"/>
  <c r="BA1168" i="5"/>
  <c r="AZ1168" i="5"/>
  <c r="AW1167" i="5"/>
  <c r="AY1167" i="5"/>
  <c r="BC1167" i="5"/>
  <c r="AX1167" i="5"/>
  <c r="BB1167" i="5"/>
  <c r="BA1167" i="5"/>
  <c r="AZ1167" i="5"/>
  <c r="AW1166" i="5"/>
  <c r="AY1166" i="5"/>
  <c r="BC1166" i="5"/>
  <c r="AX1166" i="5"/>
  <c r="BB1166" i="5"/>
  <c r="BA1166" i="5"/>
  <c r="AZ1166" i="5"/>
  <c r="AW1165" i="5"/>
  <c r="AY1165" i="5"/>
  <c r="BC1165" i="5"/>
  <c r="AX1165" i="5"/>
  <c r="BB1165" i="5"/>
  <c r="BA1165" i="5"/>
  <c r="AZ1165" i="5"/>
  <c r="AW1163" i="5"/>
  <c r="AY1163" i="5"/>
  <c r="BC1163" i="5"/>
  <c r="AX1163" i="5"/>
  <c r="BB1163" i="5"/>
  <c r="BA1163" i="5"/>
  <c r="AZ1163" i="5"/>
  <c r="AW1162" i="5"/>
  <c r="AY1162" i="5"/>
  <c r="BC1162" i="5"/>
  <c r="AX1162" i="5"/>
  <c r="BB1162" i="5"/>
  <c r="BA1162" i="5"/>
  <c r="AZ1162" i="5"/>
  <c r="AW1161" i="5"/>
  <c r="AY1161" i="5"/>
  <c r="BC1161" i="5"/>
  <c r="AX1161" i="5"/>
  <c r="BB1161" i="5"/>
  <c r="BA1161" i="5"/>
  <c r="AZ1161" i="5"/>
  <c r="AW1160" i="5"/>
  <c r="AY1160" i="5"/>
  <c r="BC1160" i="5"/>
  <c r="AX1160" i="5"/>
  <c r="BB1160" i="5"/>
  <c r="BA1160" i="5"/>
  <c r="AZ1160" i="5"/>
  <c r="AW1159" i="5"/>
  <c r="AY1159" i="5"/>
  <c r="BC1159" i="5"/>
  <c r="AX1159" i="5"/>
  <c r="BB1159" i="5"/>
  <c r="BA1159" i="5"/>
  <c r="AZ1159" i="5"/>
  <c r="AW1158" i="5"/>
  <c r="AY1158" i="5"/>
  <c r="BC1158" i="5"/>
  <c r="AX1158" i="5"/>
  <c r="BB1158" i="5"/>
  <c r="BA1158" i="5"/>
  <c r="AZ1158" i="5"/>
  <c r="AW1157" i="5"/>
  <c r="AY1157" i="5"/>
  <c r="BC1157" i="5"/>
  <c r="AX1157" i="5"/>
  <c r="BB1157" i="5"/>
  <c r="BA1157" i="5"/>
  <c r="AZ1157" i="5"/>
  <c r="AW1156" i="5"/>
  <c r="AY1156" i="5"/>
  <c r="BC1156" i="5"/>
  <c r="AX1156" i="5"/>
  <c r="BB1156" i="5"/>
  <c r="BA1156" i="5"/>
  <c r="AZ1156" i="5"/>
  <c r="AW1153" i="5"/>
  <c r="AY1153" i="5"/>
  <c r="BC1153" i="5"/>
  <c r="AX1153" i="5"/>
  <c r="BB1153" i="5"/>
  <c r="BA1153" i="5"/>
  <c r="AZ1153" i="5"/>
  <c r="AW1152" i="5"/>
  <c r="AY1152" i="5"/>
  <c r="BC1152" i="5"/>
  <c r="AX1152" i="5"/>
  <c r="BB1152" i="5"/>
  <c r="BA1152" i="5"/>
  <c r="AZ1152" i="5"/>
  <c r="AW1148" i="5"/>
  <c r="AY1148" i="5"/>
  <c r="BC1148" i="5"/>
  <c r="AX1148" i="5"/>
  <c r="BB1148" i="5"/>
  <c r="BA1148" i="5"/>
  <c r="AZ1148" i="5"/>
  <c r="AW1147" i="5"/>
  <c r="AY1147" i="5"/>
  <c r="BC1147" i="5"/>
  <c r="AX1147" i="5"/>
  <c r="BB1147" i="5"/>
  <c r="BA1147" i="5"/>
  <c r="AZ1147" i="5"/>
  <c r="AW1146" i="5"/>
  <c r="AY1146" i="5"/>
  <c r="BC1146" i="5"/>
  <c r="AX1146" i="5"/>
  <c r="BB1146" i="5"/>
  <c r="BA1146" i="5"/>
  <c r="AZ1146" i="5"/>
  <c r="AW1144" i="5"/>
  <c r="AY1144" i="5"/>
  <c r="BC1144" i="5"/>
  <c r="AX1144" i="5"/>
  <c r="BB1144" i="5"/>
  <c r="BA1144" i="5"/>
  <c r="AZ1144" i="5"/>
  <c r="AW1143" i="5"/>
  <c r="AY1143" i="5"/>
  <c r="BC1143" i="5"/>
  <c r="AX1143" i="5"/>
  <c r="BB1143" i="5"/>
  <c r="BA1143" i="5"/>
  <c r="AZ1143" i="5"/>
  <c r="AW1142" i="5"/>
  <c r="AY1142" i="5"/>
  <c r="BC1142" i="5"/>
  <c r="AX1142" i="5"/>
  <c r="BB1142" i="5"/>
  <c r="BA1142" i="5"/>
  <c r="AZ1142" i="5"/>
  <c r="AW1140" i="5"/>
  <c r="AY1140" i="5"/>
  <c r="BC1140" i="5"/>
  <c r="AX1140" i="5"/>
  <c r="BB1140" i="5"/>
  <c r="BA1140" i="5"/>
  <c r="AZ1140" i="5"/>
  <c r="AW1137" i="5"/>
  <c r="AY1137" i="5"/>
  <c r="BC1137" i="5"/>
  <c r="AX1137" i="5"/>
  <c r="BB1137" i="5"/>
  <c r="BA1137" i="5"/>
  <c r="AZ1137" i="5"/>
  <c r="AW1136" i="5"/>
  <c r="AY1136" i="5"/>
  <c r="BC1136" i="5"/>
  <c r="AX1136" i="5"/>
  <c r="BB1136" i="5"/>
  <c r="BA1136" i="5"/>
  <c r="AZ1136" i="5"/>
  <c r="AW1135" i="5"/>
  <c r="AY1135" i="5"/>
  <c r="BC1135" i="5"/>
  <c r="AX1135" i="5"/>
  <c r="BB1135" i="5"/>
  <c r="BA1135" i="5"/>
  <c r="AZ1135" i="5"/>
  <c r="AW1134" i="5"/>
  <c r="AY1134" i="5"/>
  <c r="BC1134" i="5"/>
  <c r="AX1134" i="5"/>
  <c r="BB1134" i="5"/>
  <c r="BA1134" i="5"/>
  <c r="AZ1134" i="5"/>
  <c r="AW1133" i="5"/>
  <c r="AY1133" i="5"/>
  <c r="BC1133" i="5"/>
  <c r="AX1133" i="5"/>
  <c r="BB1133" i="5"/>
  <c r="BA1133" i="5"/>
  <c r="AZ1133" i="5"/>
  <c r="AW1131" i="5"/>
  <c r="AY1131" i="5"/>
  <c r="BC1131" i="5"/>
  <c r="AX1131" i="5"/>
  <c r="BB1131" i="5"/>
  <c r="BA1131" i="5"/>
  <c r="AZ1131" i="5"/>
  <c r="AW1130" i="5"/>
  <c r="AY1130" i="5"/>
  <c r="BC1130" i="5"/>
  <c r="AX1130" i="5"/>
  <c r="BB1130" i="5"/>
  <c r="BA1130" i="5"/>
  <c r="AZ1130" i="5"/>
  <c r="AW1129" i="5"/>
  <c r="AY1129" i="5"/>
  <c r="BC1129" i="5"/>
  <c r="AX1129" i="5"/>
  <c r="BB1129" i="5"/>
  <c r="BA1129" i="5"/>
  <c r="AZ1129" i="5"/>
  <c r="AW1127" i="5"/>
  <c r="AY1127" i="5"/>
  <c r="BC1127" i="5"/>
  <c r="AX1127" i="5"/>
  <c r="BB1127" i="5"/>
  <c r="BA1127" i="5"/>
  <c r="AZ1127" i="5"/>
  <c r="AW1125" i="5"/>
  <c r="AY1125" i="5"/>
  <c r="BC1125" i="5"/>
  <c r="AX1125" i="5"/>
  <c r="BB1125" i="5"/>
  <c r="BA1125" i="5"/>
  <c r="AZ1125" i="5"/>
  <c r="AW1124" i="5"/>
  <c r="AY1124" i="5"/>
  <c r="BC1124" i="5"/>
  <c r="AX1124" i="5"/>
  <c r="BB1124" i="5"/>
  <c r="BA1124" i="5"/>
  <c r="AZ1124" i="5"/>
  <c r="AW1121" i="5"/>
  <c r="AY1121" i="5"/>
  <c r="BC1121" i="5"/>
  <c r="AX1121" i="5"/>
  <c r="BB1121" i="5"/>
  <c r="BA1121" i="5"/>
  <c r="AZ1121" i="5"/>
  <c r="AW1120" i="5"/>
  <c r="AY1120" i="5"/>
  <c r="BC1120" i="5"/>
  <c r="AX1120" i="5"/>
  <c r="BB1120" i="5"/>
  <c r="BA1120" i="5"/>
  <c r="AZ1120" i="5"/>
  <c r="AW1116" i="5"/>
  <c r="AY1116" i="5"/>
  <c r="BC1116" i="5"/>
  <c r="AX1116" i="5"/>
  <c r="BB1116" i="5"/>
  <c r="BA1116" i="5"/>
  <c r="AZ1116" i="5"/>
  <c r="AW1114" i="5"/>
  <c r="AY1114" i="5"/>
  <c r="BC1114" i="5"/>
  <c r="AX1114" i="5"/>
  <c r="BB1114" i="5"/>
  <c r="BA1114" i="5"/>
  <c r="AZ1114" i="5"/>
  <c r="AW1113" i="5"/>
  <c r="AY1113" i="5"/>
  <c r="BC1113" i="5"/>
  <c r="AX1113" i="5"/>
  <c r="BB1113" i="5"/>
  <c r="BA1113" i="5"/>
  <c r="AZ1113" i="5"/>
  <c r="AW1111" i="5"/>
  <c r="AY1111" i="5"/>
  <c r="BC1111" i="5"/>
  <c r="AX1111" i="5"/>
  <c r="BB1111" i="5"/>
  <c r="BA1111" i="5"/>
  <c r="AZ1111" i="5"/>
  <c r="AW1110" i="5"/>
  <c r="AY1110" i="5"/>
  <c r="BC1110" i="5"/>
  <c r="AX1110" i="5"/>
  <c r="BB1110" i="5"/>
  <c r="BA1110" i="5"/>
  <c r="AZ1110" i="5"/>
  <c r="AW1107" i="5"/>
  <c r="AY1107" i="5"/>
  <c r="BC1107" i="5"/>
  <c r="AX1107" i="5"/>
  <c r="BB1107" i="5"/>
  <c r="BA1107" i="5"/>
  <c r="AZ1107" i="5"/>
  <c r="AW1106" i="5"/>
  <c r="AY1106" i="5"/>
  <c r="BC1106" i="5"/>
  <c r="AX1106" i="5"/>
  <c r="BB1106" i="5"/>
  <c r="BA1106" i="5"/>
  <c r="AZ1106" i="5"/>
  <c r="AW1104" i="5"/>
  <c r="AY1104" i="5"/>
  <c r="BC1104" i="5"/>
  <c r="AX1104" i="5"/>
  <c r="BB1104" i="5"/>
  <c r="BA1104" i="5"/>
  <c r="AZ1104" i="5"/>
  <c r="AW1103" i="5"/>
  <c r="AY1103" i="5"/>
  <c r="BC1103" i="5"/>
  <c r="AX1103" i="5"/>
  <c r="BB1103" i="5"/>
  <c r="BA1103" i="5"/>
  <c r="AZ1103" i="5"/>
  <c r="AW1100" i="5"/>
  <c r="AY1100" i="5"/>
  <c r="BC1100" i="5"/>
  <c r="AX1100" i="5"/>
  <c r="BB1100" i="5"/>
  <c r="BA1100" i="5"/>
  <c r="AZ1100" i="5"/>
  <c r="AW1099" i="5"/>
  <c r="AY1099" i="5"/>
  <c r="BC1099" i="5"/>
  <c r="AX1099" i="5"/>
  <c r="BB1099" i="5"/>
  <c r="BA1099" i="5"/>
  <c r="AZ1099" i="5"/>
  <c r="AW1098" i="5"/>
  <c r="AY1098" i="5"/>
  <c r="BC1098" i="5"/>
  <c r="AX1098" i="5"/>
  <c r="BB1098" i="5"/>
  <c r="BA1098" i="5"/>
  <c r="AZ1098" i="5"/>
  <c r="AW1096" i="5"/>
  <c r="AY1096" i="5"/>
  <c r="BC1096" i="5"/>
  <c r="AX1096" i="5"/>
  <c r="BB1096" i="5"/>
  <c r="BA1096" i="5"/>
  <c r="AZ1096" i="5"/>
  <c r="AW1095" i="5"/>
  <c r="AY1095" i="5"/>
  <c r="BC1095" i="5"/>
  <c r="AX1095" i="5"/>
  <c r="BB1095" i="5"/>
  <c r="BA1095" i="5"/>
  <c r="AZ1095" i="5"/>
  <c r="AW1093" i="5"/>
  <c r="AY1093" i="5"/>
  <c r="BC1093" i="5"/>
  <c r="AX1093" i="5"/>
  <c r="BB1093" i="5"/>
  <c r="BA1093" i="5"/>
  <c r="AZ1093" i="5"/>
  <c r="AW1091" i="5"/>
  <c r="AY1091" i="5"/>
  <c r="BC1091" i="5"/>
  <c r="AX1091" i="5"/>
  <c r="BB1091" i="5"/>
  <c r="BA1091" i="5"/>
  <c r="AZ1091" i="5"/>
  <c r="AW1087" i="5"/>
  <c r="AY1087" i="5"/>
  <c r="BC1087" i="5"/>
  <c r="AX1087" i="5"/>
  <c r="BB1087" i="5"/>
  <c r="BA1087" i="5"/>
  <c r="AZ1087" i="5"/>
  <c r="AW1086" i="5"/>
  <c r="AY1086" i="5"/>
  <c r="BC1086" i="5"/>
  <c r="AX1086" i="5"/>
  <c r="BB1086" i="5"/>
  <c r="BA1086" i="5"/>
  <c r="AZ1086" i="5"/>
  <c r="AW1085" i="5"/>
  <c r="AY1085" i="5"/>
  <c r="BC1085" i="5"/>
  <c r="AX1085" i="5"/>
  <c r="BB1085" i="5"/>
  <c r="BA1085" i="5"/>
  <c r="AZ1085" i="5"/>
  <c r="AW1084" i="5"/>
  <c r="AY1084" i="5"/>
  <c r="BC1084" i="5"/>
  <c r="AX1084" i="5"/>
  <c r="BB1084" i="5"/>
  <c r="BA1084" i="5"/>
  <c r="AZ1084" i="5"/>
  <c r="AW1081" i="5"/>
  <c r="AY1081" i="5"/>
  <c r="BC1081" i="5"/>
  <c r="AX1081" i="5"/>
  <c r="BB1081" i="5"/>
  <c r="BA1081" i="5"/>
  <c r="AZ1081" i="5"/>
  <c r="AW1079" i="5"/>
  <c r="AY1079" i="5"/>
  <c r="BC1079" i="5"/>
  <c r="AX1079" i="5"/>
  <c r="BB1079" i="5"/>
  <c r="BA1079" i="5"/>
  <c r="AZ1079" i="5"/>
  <c r="AW1077" i="5"/>
  <c r="AY1077" i="5"/>
  <c r="BC1077" i="5"/>
  <c r="AX1077" i="5"/>
  <c r="BB1077" i="5"/>
  <c r="BA1077" i="5"/>
  <c r="AZ1077" i="5"/>
  <c r="AW1076" i="5"/>
  <c r="AY1076" i="5"/>
  <c r="BC1076" i="5"/>
  <c r="AX1076" i="5"/>
  <c r="BB1076" i="5"/>
  <c r="BA1076" i="5"/>
  <c r="AZ1076" i="5"/>
  <c r="AW1074" i="5"/>
  <c r="AY1074" i="5"/>
  <c r="BC1074" i="5"/>
  <c r="AX1074" i="5"/>
  <c r="BB1074" i="5"/>
  <c r="BA1074" i="5"/>
  <c r="AZ1074" i="5"/>
  <c r="AW1073" i="5"/>
  <c r="AY1073" i="5"/>
  <c r="BC1073" i="5"/>
  <c r="AX1073" i="5"/>
  <c r="BB1073" i="5"/>
  <c r="BA1073" i="5"/>
  <c r="AZ1073" i="5"/>
  <c r="AW1072" i="5"/>
  <c r="AY1072" i="5"/>
  <c r="BC1072" i="5"/>
  <c r="AX1072" i="5"/>
  <c r="BB1072" i="5"/>
  <c r="BA1072" i="5"/>
  <c r="AZ1072" i="5"/>
  <c r="AW1071" i="5"/>
  <c r="AY1071" i="5"/>
  <c r="BC1071" i="5"/>
  <c r="AX1071" i="5"/>
  <c r="BB1071" i="5"/>
  <c r="BA1071" i="5"/>
  <c r="AZ1071" i="5"/>
  <c r="AW1070" i="5"/>
  <c r="AY1070" i="5"/>
  <c r="BC1070" i="5"/>
  <c r="AX1070" i="5"/>
  <c r="BB1070" i="5"/>
  <c r="BA1070" i="5"/>
  <c r="AZ1070" i="5"/>
  <c r="AW1068" i="5"/>
  <c r="AY1068" i="5"/>
  <c r="BC1068" i="5"/>
  <c r="AX1068" i="5"/>
  <c r="BB1068" i="5"/>
  <c r="BA1068" i="5"/>
  <c r="AZ1068" i="5"/>
  <c r="AW1067" i="5"/>
  <c r="AY1067" i="5"/>
  <c r="BC1067" i="5"/>
  <c r="AX1067" i="5"/>
  <c r="BB1067" i="5"/>
  <c r="BA1067" i="5"/>
  <c r="AZ1067" i="5"/>
  <c r="AW1066" i="5"/>
  <c r="AY1066" i="5"/>
  <c r="BC1066" i="5"/>
  <c r="AX1066" i="5"/>
  <c r="BB1066" i="5"/>
  <c r="BA1066" i="5"/>
  <c r="AZ1066" i="5"/>
  <c r="AW1064" i="5"/>
  <c r="AY1064" i="5"/>
  <c r="BC1064" i="5"/>
  <c r="AX1064" i="5"/>
  <c r="BB1064" i="5"/>
  <c r="BA1064" i="5"/>
  <c r="AZ1064" i="5"/>
  <c r="AW1061" i="5"/>
  <c r="AY1061" i="5"/>
  <c r="BC1061" i="5"/>
  <c r="AX1061" i="5"/>
  <c r="BB1061" i="5"/>
  <c r="BA1061" i="5"/>
  <c r="AZ1061" i="5"/>
  <c r="AW1059" i="5"/>
  <c r="AY1059" i="5"/>
  <c r="BC1059" i="5"/>
  <c r="AX1059" i="5"/>
  <c r="BB1059" i="5"/>
  <c r="BA1059" i="5"/>
  <c r="AZ1059" i="5"/>
  <c r="AW1056" i="5"/>
  <c r="AY1056" i="5"/>
  <c r="BC1056" i="5"/>
  <c r="AX1056" i="5"/>
  <c r="BB1056" i="5"/>
  <c r="BA1056" i="5"/>
  <c r="AZ1056" i="5"/>
  <c r="AW1055" i="5"/>
  <c r="AY1055" i="5"/>
  <c r="BC1055" i="5"/>
  <c r="AX1055" i="5"/>
  <c r="BB1055" i="5"/>
  <c r="BA1055" i="5"/>
  <c r="AZ1055" i="5"/>
  <c r="AW1054" i="5"/>
  <c r="AY1054" i="5"/>
  <c r="BC1054" i="5"/>
  <c r="AX1054" i="5"/>
  <c r="BB1054" i="5"/>
  <c r="BA1054" i="5"/>
  <c r="AZ1054" i="5"/>
  <c r="AW1053" i="5"/>
  <c r="AY1053" i="5"/>
  <c r="BC1053" i="5"/>
  <c r="AX1053" i="5"/>
  <c r="BB1053" i="5"/>
  <c r="BA1053" i="5"/>
  <c r="AZ1053" i="5"/>
  <c r="AW1048" i="5"/>
  <c r="AY1048" i="5"/>
  <c r="BC1048" i="5"/>
  <c r="AX1048" i="5"/>
  <c r="BB1048" i="5"/>
  <c r="BA1048" i="5"/>
  <c r="AZ1048" i="5"/>
  <c r="AW1046" i="5"/>
  <c r="AY1046" i="5"/>
  <c r="BC1046" i="5"/>
  <c r="AX1046" i="5"/>
  <c r="BB1046" i="5"/>
  <c r="BA1046" i="5"/>
  <c r="AZ1046" i="5"/>
  <c r="AW1043" i="5"/>
  <c r="AY1043" i="5"/>
  <c r="BC1043" i="5"/>
  <c r="AX1043" i="5"/>
  <c r="BB1043" i="5"/>
  <c r="BA1043" i="5"/>
  <c r="AZ1043" i="5"/>
  <c r="AW1042" i="5"/>
  <c r="AY1042" i="5"/>
  <c r="BC1042" i="5"/>
  <c r="AX1042" i="5"/>
  <c r="BB1042" i="5"/>
  <c r="BA1042" i="5"/>
  <c r="AZ1042" i="5"/>
  <c r="AW1041" i="5"/>
  <c r="AY1041" i="5"/>
  <c r="BC1041" i="5"/>
  <c r="AX1041" i="5"/>
  <c r="BB1041" i="5"/>
  <c r="BA1041" i="5"/>
  <c r="AZ1041" i="5"/>
  <c r="AW1040" i="5"/>
  <c r="AY1040" i="5"/>
  <c r="BC1040" i="5"/>
  <c r="AX1040" i="5"/>
  <c r="BB1040" i="5"/>
  <c r="BA1040" i="5"/>
  <c r="AZ1040" i="5"/>
  <c r="AW1038" i="5"/>
  <c r="AY1038" i="5"/>
  <c r="BC1038" i="5"/>
  <c r="AX1038" i="5"/>
  <c r="BB1038" i="5"/>
  <c r="BA1038" i="5"/>
  <c r="AZ1038" i="5"/>
  <c r="AW1034" i="5"/>
  <c r="AY1034" i="5"/>
  <c r="BC1034" i="5"/>
  <c r="AX1034" i="5"/>
  <c r="BB1034" i="5"/>
  <c r="BA1034" i="5"/>
  <c r="AZ1034" i="5"/>
  <c r="AW1031" i="5"/>
  <c r="AY1031" i="5"/>
  <c r="BC1031" i="5"/>
  <c r="AX1031" i="5"/>
  <c r="BB1031" i="5"/>
  <c r="BA1031" i="5"/>
  <c r="AZ1031" i="5"/>
  <c r="AW1030" i="5"/>
  <c r="AY1030" i="5"/>
  <c r="BC1030" i="5"/>
  <c r="AX1030" i="5"/>
  <c r="BB1030" i="5"/>
  <c r="BA1030" i="5"/>
  <c r="AZ1030" i="5"/>
  <c r="AW1026" i="5"/>
  <c r="AY1026" i="5"/>
  <c r="BC1026" i="5"/>
  <c r="AX1026" i="5"/>
  <c r="BB1026" i="5"/>
  <c r="BA1026" i="5"/>
  <c r="AZ1026" i="5"/>
  <c r="AW1025" i="5"/>
  <c r="AY1025" i="5"/>
  <c r="BC1025" i="5"/>
  <c r="AX1025" i="5"/>
  <c r="BB1025" i="5"/>
  <c r="BA1025" i="5"/>
  <c r="AZ1025" i="5"/>
  <c r="AW1024" i="5"/>
  <c r="AY1024" i="5"/>
  <c r="BC1024" i="5"/>
  <c r="AX1024" i="5"/>
  <c r="BB1024" i="5"/>
  <c r="BA1024" i="5"/>
  <c r="AZ1024" i="5"/>
  <c r="AW1022" i="5"/>
  <c r="AY1022" i="5"/>
  <c r="BC1022" i="5"/>
  <c r="AX1022" i="5"/>
  <c r="BB1022" i="5"/>
  <c r="BA1022" i="5"/>
  <c r="AZ1022" i="5"/>
  <c r="AW1015" i="5"/>
  <c r="AY1015" i="5"/>
  <c r="BC1015" i="5"/>
  <c r="AX1015" i="5"/>
  <c r="BB1015" i="5"/>
  <c r="BA1015" i="5"/>
  <c r="AZ1015" i="5"/>
  <c r="AW1011" i="5"/>
  <c r="AY1011" i="5"/>
  <c r="BC1011" i="5"/>
  <c r="AX1011" i="5"/>
  <c r="BB1011" i="5"/>
  <c r="BA1011" i="5"/>
  <c r="AZ1011" i="5"/>
  <c r="AW1008" i="5"/>
  <c r="AY1008" i="5"/>
  <c r="BC1008" i="5"/>
  <c r="AX1008" i="5"/>
  <c r="BB1008" i="5"/>
  <c r="BA1008" i="5"/>
  <c r="AZ1008" i="5"/>
  <c r="AW1007" i="5"/>
  <c r="AY1007" i="5"/>
  <c r="BC1007" i="5"/>
  <c r="AX1007" i="5"/>
  <c r="BB1007" i="5"/>
  <c r="BA1007" i="5"/>
  <c r="AZ1007" i="5"/>
  <c r="AW1006" i="5"/>
  <c r="AY1006" i="5"/>
  <c r="BC1006" i="5"/>
  <c r="AX1006" i="5"/>
  <c r="BB1006" i="5"/>
  <c r="BA1006" i="5"/>
  <c r="AZ1006" i="5"/>
  <c r="AW1005" i="5"/>
  <c r="AY1005" i="5"/>
  <c r="BC1005" i="5"/>
  <c r="AX1005" i="5"/>
  <c r="BB1005" i="5"/>
  <c r="BA1005" i="5"/>
  <c r="AZ1005" i="5"/>
  <c r="AW1004" i="5"/>
  <c r="AY1004" i="5"/>
  <c r="BC1004" i="5"/>
  <c r="AX1004" i="5"/>
  <c r="BB1004" i="5"/>
  <c r="BA1004" i="5"/>
  <c r="AZ1004" i="5"/>
  <c r="AW1002" i="5"/>
  <c r="AY1002" i="5"/>
  <c r="BC1002" i="5"/>
  <c r="AX1002" i="5"/>
  <c r="BB1002" i="5"/>
  <c r="BA1002" i="5"/>
  <c r="AZ1002" i="5"/>
  <c r="AW1000" i="5"/>
  <c r="AY1000" i="5"/>
  <c r="BC1000" i="5"/>
  <c r="AX1000" i="5"/>
  <c r="BB1000" i="5"/>
  <c r="BA1000" i="5"/>
  <c r="AZ1000" i="5"/>
  <c r="AW997" i="5"/>
  <c r="AY997" i="5"/>
  <c r="BC997" i="5"/>
  <c r="AX997" i="5"/>
  <c r="BB997" i="5"/>
  <c r="BA997" i="5"/>
  <c r="AZ997" i="5"/>
  <c r="AW994" i="5"/>
  <c r="AY994" i="5"/>
  <c r="BC994" i="5"/>
  <c r="AX994" i="5"/>
  <c r="BB994" i="5"/>
  <c r="BA994" i="5"/>
  <c r="AZ994" i="5"/>
  <c r="AW991" i="5"/>
  <c r="AY991" i="5"/>
  <c r="BC991" i="5"/>
  <c r="AX991" i="5"/>
  <c r="BB991" i="5"/>
  <c r="BA991" i="5"/>
  <c r="AZ991" i="5"/>
  <c r="AW990" i="5"/>
  <c r="AY990" i="5"/>
  <c r="BC990" i="5"/>
  <c r="AX990" i="5"/>
  <c r="BB990" i="5"/>
  <c r="BA990" i="5"/>
  <c r="AZ990" i="5"/>
  <c r="AW988" i="5"/>
  <c r="AY988" i="5"/>
  <c r="BC988" i="5"/>
  <c r="AX988" i="5"/>
  <c r="BB988" i="5"/>
  <c r="BA988" i="5"/>
  <c r="AZ988" i="5"/>
  <c r="AW987" i="5"/>
  <c r="AY987" i="5"/>
  <c r="BC987" i="5"/>
  <c r="AX987" i="5"/>
  <c r="BB987" i="5"/>
  <c r="BA987" i="5"/>
  <c r="AZ987" i="5"/>
  <c r="AW986" i="5"/>
  <c r="AY986" i="5"/>
  <c r="BC986" i="5"/>
  <c r="AX986" i="5"/>
  <c r="BB986" i="5"/>
  <c r="BA986" i="5"/>
  <c r="AZ986" i="5"/>
  <c r="AW984" i="5"/>
  <c r="AY984" i="5"/>
  <c r="BC984" i="5"/>
  <c r="AX984" i="5"/>
  <c r="BB984" i="5"/>
  <c r="BA984" i="5"/>
  <c r="AZ984" i="5"/>
  <c r="AW983" i="5"/>
  <c r="AY983" i="5"/>
  <c r="BC983" i="5"/>
  <c r="AX983" i="5"/>
  <c r="BB983" i="5"/>
  <c r="BA983" i="5"/>
  <c r="AZ983" i="5"/>
  <c r="AW981" i="5"/>
  <c r="AY981" i="5"/>
  <c r="BC981" i="5"/>
  <c r="AX981" i="5"/>
  <c r="BB981" i="5"/>
  <c r="BA981" i="5"/>
  <c r="AZ981" i="5"/>
  <c r="AW978" i="5"/>
  <c r="AY978" i="5"/>
  <c r="BC978" i="5"/>
  <c r="AX978" i="5"/>
  <c r="BB978" i="5"/>
  <c r="BA978" i="5"/>
  <c r="AZ978" i="5"/>
  <c r="AW976" i="5"/>
  <c r="AY976" i="5"/>
  <c r="BC976" i="5"/>
  <c r="AX976" i="5"/>
  <c r="BB976" i="5"/>
  <c r="BA976" i="5"/>
  <c r="AZ976" i="5"/>
  <c r="AW975" i="5"/>
  <c r="AY975" i="5"/>
  <c r="BC975" i="5"/>
  <c r="AX975" i="5"/>
  <c r="BB975" i="5"/>
  <c r="BA975" i="5"/>
  <c r="AZ975" i="5"/>
  <c r="AW974" i="5"/>
  <c r="AY974" i="5"/>
  <c r="BC974" i="5"/>
  <c r="AX974" i="5"/>
  <c r="BB974" i="5"/>
  <c r="BA974" i="5"/>
  <c r="AZ974" i="5"/>
  <c r="AW973" i="5"/>
  <c r="AY973" i="5"/>
  <c r="BC973" i="5"/>
  <c r="AX973" i="5"/>
  <c r="BB973" i="5"/>
  <c r="BA973" i="5"/>
  <c r="AZ973" i="5"/>
  <c r="AW972" i="5"/>
  <c r="AY972" i="5"/>
  <c r="BC972" i="5"/>
  <c r="AX972" i="5"/>
  <c r="BB972" i="5"/>
  <c r="BA972" i="5"/>
  <c r="AZ972" i="5"/>
  <c r="AW971" i="5"/>
  <c r="AY971" i="5"/>
  <c r="BC971" i="5"/>
  <c r="AX971" i="5"/>
  <c r="BB971" i="5"/>
  <c r="BA971" i="5"/>
  <c r="AZ971" i="5"/>
  <c r="AW969" i="5"/>
  <c r="AY969" i="5"/>
  <c r="BC969" i="5"/>
  <c r="AX969" i="5"/>
  <c r="BB969" i="5"/>
  <c r="BA969" i="5"/>
  <c r="AZ969" i="5"/>
  <c r="AW966" i="5"/>
  <c r="AY966" i="5"/>
  <c r="BC966" i="5"/>
  <c r="AX966" i="5"/>
  <c r="BB966" i="5"/>
  <c r="BA966" i="5"/>
  <c r="AZ966" i="5"/>
  <c r="AW965" i="5"/>
  <c r="AY965" i="5"/>
  <c r="BC965" i="5"/>
  <c r="AX965" i="5"/>
  <c r="BB965" i="5"/>
  <c r="BA965" i="5"/>
  <c r="AZ965" i="5"/>
  <c r="AW962" i="5"/>
  <c r="AY962" i="5"/>
  <c r="BC962" i="5"/>
  <c r="AX962" i="5"/>
  <c r="BB962" i="5"/>
  <c r="BA962" i="5"/>
  <c r="AZ962" i="5"/>
  <c r="AW960" i="5"/>
  <c r="AY960" i="5"/>
  <c r="BC960" i="5"/>
  <c r="AX960" i="5"/>
  <c r="BB960" i="5"/>
  <c r="BA960" i="5"/>
  <c r="AZ960" i="5"/>
  <c r="AW959" i="5"/>
  <c r="AY959" i="5"/>
  <c r="BC959" i="5"/>
  <c r="AX959" i="5"/>
  <c r="BB959" i="5"/>
  <c r="BA959" i="5"/>
  <c r="AZ959" i="5"/>
  <c r="AW957" i="5"/>
  <c r="AY957" i="5"/>
  <c r="BC957" i="5"/>
  <c r="AX957" i="5"/>
  <c r="BB957" i="5"/>
  <c r="BA957" i="5"/>
  <c r="AZ957" i="5"/>
  <c r="AW955" i="5"/>
  <c r="AY955" i="5"/>
  <c r="BC955" i="5"/>
  <c r="AX955" i="5"/>
  <c r="BB955" i="5"/>
  <c r="BA955" i="5"/>
  <c r="AZ955" i="5"/>
  <c r="AW954" i="5"/>
  <c r="AY954" i="5"/>
  <c r="BC954" i="5"/>
  <c r="AX954" i="5"/>
  <c r="BB954" i="5"/>
  <c r="BA954" i="5"/>
  <c r="AZ954" i="5"/>
  <c r="AW953" i="5"/>
  <c r="AY953" i="5"/>
  <c r="BC953" i="5"/>
  <c r="AX953" i="5"/>
  <c r="BB953" i="5"/>
  <c r="BA953" i="5"/>
  <c r="AZ953" i="5"/>
  <c r="AW952" i="5"/>
  <c r="AY952" i="5"/>
  <c r="BC952" i="5"/>
  <c r="AX952" i="5"/>
  <c r="BB952" i="5"/>
  <c r="BA952" i="5"/>
  <c r="AZ952" i="5"/>
  <c r="AW951" i="5"/>
  <c r="AY951" i="5"/>
  <c r="BC951" i="5"/>
  <c r="AX951" i="5"/>
  <c r="BB951" i="5"/>
  <c r="BA951" i="5"/>
  <c r="AZ951" i="5"/>
  <c r="AW949" i="5"/>
  <c r="AY949" i="5"/>
  <c r="BC949" i="5"/>
  <c r="AX949" i="5"/>
  <c r="BB949" i="5"/>
  <c r="BA949" i="5"/>
  <c r="AZ949" i="5"/>
  <c r="AW948" i="5"/>
  <c r="AY948" i="5"/>
  <c r="BC948" i="5"/>
  <c r="AX948" i="5"/>
  <c r="BB948" i="5"/>
  <c r="BA948" i="5"/>
  <c r="AZ948" i="5"/>
  <c r="AW947" i="5"/>
  <c r="AY947" i="5"/>
  <c r="BC947" i="5"/>
  <c r="AX947" i="5"/>
  <c r="BB947" i="5"/>
  <c r="BA947" i="5"/>
  <c r="AZ947" i="5"/>
  <c r="AW946" i="5"/>
  <c r="AY946" i="5"/>
  <c r="BC946" i="5"/>
  <c r="AX946" i="5"/>
  <c r="BB946" i="5"/>
  <c r="BA946" i="5"/>
  <c r="AZ946" i="5"/>
  <c r="AW941" i="5"/>
  <c r="AY941" i="5"/>
  <c r="BC941" i="5"/>
  <c r="AX941" i="5"/>
  <c r="BB941" i="5"/>
  <c r="BA941" i="5"/>
  <c r="AZ941" i="5"/>
  <c r="AW939" i="5"/>
  <c r="AY939" i="5"/>
  <c r="BC939" i="5"/>
  <c r="AX939" i="5"/>
  <c r="BB939" i="5"/>
  <c r="BA939" i="5"/>
  <c r="AZ939" i="5"/>
  <c r="AW938" i="5"/>
  <c r="AY938" i="5"/>
  <c r="BC938" i="5"/>
  <c r="AX938" i="5"/>
  <c r="BB938" i="5"/>
  <c r="BA938" i="5"/>
  <c r="AZ938" i="5"/>
  <c r="Z938" i="5"/>
  <c r="AW937" i="5"/>
  <c r="AY937" i="5"/>
  <c r="BC937" i="5"/>
  <c r="AX937" i="5"/>
  <c r="BB937" i="5"/>
  <c r="BA937" i="5"/>
  <c r="AZ937" i="5"/>
  <c r="AW932" i="5"/>
  <c r="AY932" i="5"/>
  <c r="BC932" i="5"/>
  <c r="AX932" i="5"/>
  <c r="BB932" i="5"/>
  <c r="BA932" i="5"/>
  <c r="AZ932" i="5"/>
  <c r="AW930" i="5"/>
  <c r="AY930" i="5"/>
  <c r="BC930" i="5"/>
  <c r="AX930" i="5"/>
  <c r="BB930" i="5"/>
  <c r="BA930" i="5"/>
  <c r="AZ930" i="5"/>
  <c r="AW928" i="5"/>
  <c r="AY928" i="5"/>
  <c r="BC928" i="5"/>
  <c r="AX928" i="5"/>
  <c r="BB928" i="5"/>
  <c r="BA928" i="5"/>
  <c r="AZ928" i="5"/>
  <c r="AW927" i="5"/>
  <c r="AY927" i="5"/>
  <c r="BC927" i="5"/>
  <c r="AX927" i="5"/>
  <c r="BB927" i="5"/>
  <c r="BA927" i="5"/>
  <c r="AZ927" i="5"/>
  <c r="AW926" i="5"/>
  <c r="AY926" i="5"/>
  <c r="BC926" i="5"/>
  <c r="AX926" i="5"/>
  <c r="BB926" i="5"/>
  <c r="BA926" i="5"/>
  <c r="AZ926" i="5"/>
  <c r="AW922" i="5"/>
  <c r="AY922" i="5"/>
  <c r="BC922" i="5"/>
  <c r="AX922" i="5"/>
  <c r="BB922" i="5"/>
  <c r="BA922" i="5"/>
  <c r="AZ922" i="5"/>
  <c r="AW921" i="5"/>
  <c r="AY921" i="5"/>
  <c r="BC921" i="5"/>
  <c r="AX921" i="5"/>
  <c r="BB921" i="5"/>
  <c r="BA921" i="5"/>
  <c r="AZ921" i="5"/>
  <c r="AW920" i="5"/>
  <c r="AY920" i="5"/>
  <c r="BC920" i="5"/>
  <c r="AX920" i="5"/>
  <c r="BB920" i="5"/>
  <c r="BA920" i="5"/>
  <c r="AZ920" i="5"/>
  <c r="AW918" i="5"/>
  <c r="AY918" i="5"/>
  <c r="BC918" i="5"/>
  <c r="AX918" i="5"/>
  <c r="BB918" i="5"/>
  <c r="BA918" i="5"/>
  <c r="AZ918" i="5"/>
  <c r="AW917" i="5"/>
  <c r="AY917" i="5"/>
  <c r="BC917" i="5"/>
  <c r="AX917" i="5"/>
  <c r="BB917" i="5"/>
  <c r="BA917" i="5"/>
  <c r="AZ917" i="5"/>
  <c r="AW916" i="5"/>
  <c r="AY916" i="5"/>
  <c r="BC916" i="5"/>
  <c r="AX916" i="5"/>
  <c r="BB916" i="5"/>
  <c r="BA916" i="5"/>
  <c r="AZ916" i="5"/>
  <c r="AW915" i="5"/>
  <c r="AY915" i="5"/>
  <c r="BC915" i="5"/>
  <c r="AX915" i="5"/>
  <c r="BB915" i="5"/>
  <c r="BA915" i="5"/>
  <c r="AZ915" i="5"/>
  <c r="AW914" i="5"/>
  <c r="AY914" i="5"/>
  <c r="BC914" i="5"/>
  <c r="AX914" i="5"/>
  <c r="BB914" i="5"/>
  <c r="BA914" i="5"/>
  <c r="AZ914" i="5"/>
  <c r="AW911" i="5"/>
  <c r="AY911" i="5"/>
  <c r="BC911" i="5"/>
  <c r="AX911" i="5"/>
  <c r="BB911" i="5"/>
  <c r="BA911" i="5"/>
  <c r="AZ911" i="5"/>
  <c r="AW910" i="5"/>
  <c r="AY910" i="5"/>
  <c r="BC910" i="5"/>
  <c r="AX910" i="5"/>
  <c r="BB910" i="5"/>
  <c r="BA910" i="5"/>
  <c r="AZ910" i="5"/>
  <c r="AW907" i="5"/>
  <c r="AY907" i="5"/>
  <c r="BC907" i="5"/>
  <c r="AX907" i="5"/>
  <c r="BB907" i="5"/>
  <c r="BA907" i="5"/>
  <c r="AZ907" i="5"/>
  <c r="AW905" i="5"/>
  <c r="AY905" i="5"/>
  <c r="BC905" i="5"/>
  <c r="AX905" i="5"/>
  <c r="BB905" i="5"/>
  <c r="BA905" i="5"/>
  <c r="AZ905" i="5"/>
  <c r="AW904" i="5"/>
  <c r="AY904" i="5"/>
  <c r="BC904" i="5"/>
  <c r="AX904" i="5"/>
  <c r="BB904" i="5"/>
  <c r="BA904" i="5"/>
  <c r="AZ904" i="5"/>
  <c r="AW900" i="5"/>
  <c r="AY900" i="5"/>
  <c r="BC900" i="5"/>
  <c r="AX900" i="5"/>
  <c r="BB900" i="5"/>
  <c r="BA900" i="5"/>
  <c r="AZ900" i="5"/>
  <c r="AW899" i="5"/>
  <c r="AY899" i="5"/>
  <c r="BC899" i="5"/>
  <c r="AX899" i="5"/>
  <c r="BB899" i="5"/>
  <c r="BA899" i="5"/>
  <c r="AZ899" i="5"/>
  <c r="AW898" i="5"/>
  <c r="AY898" i="5"/>
  <c r="BC898" i="5"/>
  <c r="AX898" i="5"/>
  <c r="BB898" i="5"/>
  <c r="BA898" i="5"/>
  <c r="AZ898" i="5"/>
  <c r="AW897" i="5"/>
  <c r="AY897" i="5"/>
  <c r="BC897" i="5"/>
  <c r="AX897" i="5"/>
  <c r="BB897" i="5"/>
  <c r="BA897" i="5"/>
  <c r="AZ897" i="5"/>
  <c r="AW896" i="5"/>
  <c r="AY896" i="5"/>
  <c r="BC896" i="5"/>
  <c r="AX896" i="5"/>
  <c r="BB896" i="5"/>
  <c r="BA896" i="5"/>
  <c r="AZ896" i="5"/>
  <c r="AW895" i="5"/>
  <c r="AY895" i="5"/>
  <c r="BC895" i="5"/>
  <c r="AX895" i="5"/>
  <c r="BB895" i="5"/>
  <c r="BA895" i="5"/>
  <c r="AZ895" i="5"/>
  <c r="AW893" i="5"/>
  <c r="AY893" i="5"/>
  <c r="BC893" i="5"/>
  <c r="AX893" i="5"/>
  <c r="BB893" i="5"/>
  <c r="BA893" i="5"/>
  <c r="AZ893" i="5"/>
  <c r="AW891" i="5"/>
  <c r="AY891" i="5"/>
  <c r="BC891" i="5"/>
  <c r="AX891" i="5"/>
  <c r="BB891" i="5"/>
  <c r="BA891" i="5"/>
  <c r="AZ891" i="5"/>
  <c r="AW890" i="5"/>
  <c r="AY890" i="5"/>
  <c r="BC890" i="5"/>
  <c r="AX890" i="5"/>
  <c r="BB890" i="5"/>
  <c r="BA890" i="5"/>
  <c r="AZ890" i="5"/>
  <c r="AW889" i="5"/>
  <c r="AY889" i="5"/>
  <c r="BC889" i="5"/>
  <c r="AX889" i="5"/>
  <c r="BB889" i="5"/>
  <c r="BA889" i="5"/>
  <c r="AZ889" i="5"/>
  <c r="AW888" i="5"/>
  <c r="AY888" i="5"/>
  <c r="BC888" i="5"/>
  <c r="AX888" i="5"/>
  <c r="BB888" i="5"/>
  <c r="BA888" i="5"/>
  <c r="AZ888" i="5"/>
  <c r="AW886" i="5"/>
  <c r="AY886" i="5"/>
  <c r="BC886" i="5"/>
  <c r="AX886" i="5"/>
  <c r="BB886" i="5"/>
  <c r="BA886" i="5"/>
  <c r="AZ886" i="5"/>
  <c r="AW885" i="5"/>
  <c r="AY885" i="5"/>
  <c r="BC885" i="5"/>
  <c r="AX885" i="5"/>
  <c r="BB885" i="5"/>
  <c r="BA885" i="5"/>
  <c r="AZ885" i="5"/>
  <c r="AW884" i="5"/>
  <c r="AY884" i="5"/>
  <c r="BC884" i="5"/>
  <c r="AX884" i="5"/>
  <c r="BB884" i="5"/>
  <c r="BA884" i="5"/>
  <c r="AZ884" i="5"/>
  <c r="AW881" i="5"/>
  <c r="AY881" i="5"/>
  <c r="BC881" i="5"/>
  <c r="AX881" i="5"/>
  <c r="BB881" i="5"/>
  <c r="BA881" i="5"/>
  <c r="AZ881" i="5"/>
  <c r="AW880" i="5"/>
  <c r="AY880" i="5"/>
  <c r="BC880" i="5"/>
  <c r="AX880" i="5"/>
  <c r="BB880" i="5"/>
  <c r="BA880" i="5"/>
  <c r="AZ880" i="5"/>
  <c r="AW879" i="5"/>
  <c r="AY879" i="5"/>
  <c r="BC879" i="5"/>
  <c r="AX879" i="5"/>
  <c r="BB879" i="5"/>
  <c r="BA879" i="5"/>
  <c r="AZ879" i="5"/>
  <c r="AW878" i="5"/>
  <c r="AY878" i="5"/>
  <c r="BC878" i="5"/>
  <c r="AX878" i="5"/>
  <c r="BB878" i="5"/>
  <c r="BA878" i="5"/>
  <c r="AZ878" i="5"/>
  <c r="AW877" i="5"/>
  <c r="AY877" i="5"/>
  <c r="BC877" i="5"/>
  <c r="AX877" i="5"/>
  <c r="BB877" i="5"/>
  <c r="BA877" i="5"/>
  <c r="AZ877" i="5"/>
  <c r="AW873" i="5"/>
  <c r="AY873" i="5"/>
  <c r="BC873" i="5"/>
  <c r="AX873" i="5"/>
  <c r="BB873" i="5"/>
  <c r="BA873" i="5"/>
  <c r="AZ873" i="5"/>
  <c r="AW872" i="5"/>
  <c r="AY872" i="5"/>
  <c r="BC872" i="5"/>
  <c r="AX872" i="5"/>
  <c r="BB872" i="5"/>
  <c r="BA872" i="5"/>
  <c r="AZ872" i="5"/>
  <c r="AW871" i="5"/>
  <c r="AY871" i="5"/>
  <c r="BC871" i="5"/>
  <c r="AX871" i="5"/>
  <c r="BB871" i="5"/>
  <c r="BA871" i="5"/>
  <c r="AZ871" i="5"/>
  <c r="AW870" i="5"/>
  <c r="AY870" i="5"/>
  <c r="BC870" i="5"/>
  <c r="AX870" i="5"/>
  <c r="BB870" i="5"/>
  <c r="BA870" i="5"/>
  <c r="AZ870" i="5"/>
  <c r="AW869" i="5"/>
  <c r="AY869" i="5"/>
  <c r="BC869" i="5"/>
  <c r="AX869" i="5"/>
  <c r="BB869" i="5"/>
  <c r="BA869" i="5"/>
  <c r="AZ869" i="5"/>
  <c r="AW868" i="5"/>
  <c r="AY868" i="5"/>
  <c r="BC868" i="5"/>
  <c r="AX868" i="5"/>
  <c r="BB868" i="5"/>
  <c r="BA868" i="5"/>
  <c r="AZ868" i="5"/>
  <c r="AW865" i="5"/>
  <c r="AY865" i="5"/>
  <c r="BC865" i="5"/>
  <c r="AX865" i="5"/>
  <c r="BB865" i="5"/>
  <c r="BA865" i="5"/>
  <c r="AZ865" i="5"/>
  <c r="AW864" i="5"/>
  <c r="AY864" i="5"/>
  <c r="BC864" i="5"/>
  <c r="AX864" i="5"/>
  <c r="BB864" i="5"/>
  <c r="BA864" i="5"/>
  <c r="AZ864" i="5"/>
  <c r="AW863" i="5"/>
  <c r="AY863" i="5"/>
  <c r="BC863" i="5"/>
  <c r="AX863" i="5"/>
  <c r="BB863" i="5"/>
  <c r="BA863" i="5"/>
  <c r="AZ863" i="5"/>
  <c r="AW861" i="5"/>
  <c r="AY861" i="5"/>
  <c r="BC861" i="5"/>
  <c r="AX861" i="5"/>
  <c r="BB861" i="5"/>
  <c r="BA861" i="5"/>
  <c r="AZ861" i="5"/>
  <c r="AW858" i="5"/>
  <c r="AY858" i="5"/>
  <c r="BC858" i="5"/>
  <c r="AX858" i="5"/>
  <c r="BB858" i="5"/>
  <c r="BA858" i="5"/>
  <c r="AZ858" i="5"/>
  <c r="AW857" i="5"/>
  <c r="AY857" i="5"/>
  <c r="BC857" i="5"/>
  <c r="AX857" i="5"/>
  <c r="BB857" i="5"/>
  <c r="BA857" i="5"/>
  <c r="AZ857" i="5"/>
  <c r="AW855" i="5"/>
  <c r="AY855" i="5"/>
  <c r="BC855" i="5"/>
  <c r="AX855" i="5"/>
  <c r="BB855" i="5"/>
  <c r="BA855" i="5"/>
  <c r="AZ855" i="5"/>
  <c r="AW854" i="5"/>
  <c r="AY854" i="5"/>
  <c r="BC854" i="5"/>
  <c r="AX854" i="5"/>
  <c r="BB854" i="5"/>
  <c r="BA854" i="5"/>
  <c r="AZ854" i="5"/>
  <c r="AW853" i="5"/>
  <c r="AY853" i="5"/>
  <c r="BC853" i="5"/>
  <c r="AX853" i="5"/>
  <c r="BB853" i="5"/>
  <c r="BA853" i="5"/>
  <c r="AZ853" i="5"/>
  <c r="AW852" i="5"/>
  <c r="AY852" i="5"/>
  <c r="BC852" i="5"/>
  <c r="AX852" i="5"/>
  <c r="BB852" i="5"/>
  <c r="BA852" i="5"/>
  <c r="AZ852" i="5"/>
  <c r="AW851" i="5"/>
  <c r="AY851" i="5"/>
  <c r="BC851" i="5"/>
  <c r="AX851" i="5"/>
  <c r="BB851" i="5"/>
  <c r="BA851" i="5"/>
  <c r="AZ851" i="5"/>
  <c r="AW850" i="5"/>
  <c r="AY850" i="5"/>
  <c r="BC850" i="5"/>
  <c r="AX850" i="5"/>
  <c r="BB850" i="5"/>
  <c r="BA850" i="5"/>
  <c r="AZ850" i="5"/>
  <c r="AW846" i="5"/>
  <c r="AY846" i="5"/>
  <c r="BC846" i="5"/>
  <c r="AX846" i="5"/>
  <c r="BB846" i="5"/>
  <c r="BA846" i="5"/>
  <c r="AZ846" i="5"/>
  <c r="AW845" i="5"/>
  <c r="AY845" i="5"/>
  <c r="BC845" i="5"/>
  <c r="AX845" i="5"/>
  <c r="BB845" i="5"/>
  <c r="BA845" i="5"/>
  <c r="AZ845" i="5"/>
  <c r="AW843" i="5"/>
  <c r="AY843" i="5"/>
  <c r="BC843" i="5"/>
  <c r="AX843" i="5"/>
  <c r="BB843" i="5"/>
  <c r="BA843" i="5"/>
  <c r="AZ843" i="5"/>
  <c r="AW841" i="5"/>
  <c r="AY841" i="5"/>
  <c r="BC841" i="5"/>
  <c r="AX841" i="5"/>
  <c r="BB841" i="5"/>
  <c r="BA841" i="5"/>
  <c r="AZ841" i="5"/>
  <c r="AW839" i="5"/>
  <c r="AY839" i="5"/>
  <c r="BC839" i="5"/>
  <c r="AX839" i="5"/>
  <c r="BB839" i="5"/>
  <c r="BA839" i="5"/>
  <c r="AZ839" i="5"/>
  <c r="AW837" i="5"/>
  <c r="AY837" i="5"/>
  <c r="BC837" i="5"/>
  <c r="AX837" i="5"/>
  <c r="BB837" i="5"/>
  <c r="BA837" i="5"/>
  <c r="AZ837" i="5"/>
  <c r="AW834" i="5"/>
  <c r="AY834" i="5"/>
  <c r="BC834" i="5"/>
  <c r="AX834" i="5"/>
  <c r="BB834" i="5"/>
  <c r="BA834" i="5"/>
  <c r="AZ834" i="5"/>
  <c r="AW831" i="5"/>
  <c r="AY831" i="5"/>
  <c r="BC831" i="5"/>
  <c r="AX831" i="5"/>
  <c r="BB831" i="5"/>
  <c r="BA831" i="5"/>
  <c r="AZ831" i="5"/>
  <c r="AW830" i="5"/>
  <c r="AY830" i="5"/>
  <c r="BC830" i="5"/>
  <c r="AX830" i="5"/>
  <c r="BB830" i="5"/>
  <c r="BA830" i="5"/>
  <c r="AZ830" i="5"/>
  <c r="AW827" i="5"/>
  <c r="AY827" i="5"/>
  <c r="BC827" i="5"/>
  <c r="AX827" i="5"/>
  <c r="BB827" i="5"/>
  <c r="BA827" i="5"/>
  <c r="AZ827" i="5"/>
  <c r="AW825" i="5"/>
  <c r="AY825" i="5"/>
  <c r="BC825" i="5"/>
  <c r="AX825" i="5"/>
  <c r="BB825" i="5"/>
  <c r="BA825" i="5"/>
  <c r="AZ825" i="5"/>
  <c r="AW823" i="5"/>
  <c r="AY823" i="5"/>
  <c r="BC823" i="5"/>
  <c r="AX823" i="5"/>
  <c r="BB823" i="5"/>
  <c r="BA823" i="5"/>
  <c r="AZ823" i="5"/>
  <c r="AW819" i="5"/>
  <c r="AY819" i="5"/>
  <c r="BC819" i="5"/>
  <c r="AX819" i="5"/>
  <c r="BB819" i="5"/>
  <c r="BA819" i="5"/>
  <c r="AZ819" i="5"/>
  <c r="AW818" i="5"/>
  <c r="AY818" i="5"/>
  <c r="BC818" i="5"/>
  <c r="AX818" i="5"/>
  <c r="BB818" i="5"/>
  <c r="BA818" i="5"/>
  <c r="AZ818" i="5"/>
  <c r="AW816" i="5"/>
  <c r="AY816" i="5"/>
  <c r="BC816" i="5"/>
  <c r="AX816" i="5"/>
  <c r="BB816" i="5"/>
  <c r="BA816" i="5"/>
  <c r="AZ816" i="5"/>
  <c r="AW814" i="5"/>
  <c r="AY814" i="5"/>
  <c r="BC814" i="5"/>
  <c r="AX814" i="5"/>
  <c r="BB814" i="5"/>
  <c r="BA814" i="5"/>
  <c r="AZ814" i="5"/>
  <c r="AW813" i="5"/>
  <c r="AY813" i="5"/>
  <c r="BC813" i="5"/>
  <c r="AX813" i="5"/>
  <c r="BB813" i="5"/>
  <c r="BA813" i="5"/>
  <c r="AZ813" i="5"/>
  <c r="AW812" i="5"/>
  <c r="AY812" i="5"/>
  <c r="BC812" i="5"/>
  <c r="AX812" i="5"/>
  <c r="BB812" i="5"/>
  <c r="BA812" i="5"/>
  <c r="AZ812" i="5"/>
  <c r="AW811" i="5"/>
  <c r="AY811" i="5"/>
  <c r="BC811" i="5"/>
  <c r="AX811" i="5"/>
  <c r="BB811" i="5"/>
  <c r="BA811" i="5"/>
  <c r="AZ811" i="5"/>
  <c r="AW810" i="5"/>
  <c r="AY810" i="5"/>
  <c r="BC810" i="5"/>
  <c r="AX810" i="5"/>
  <c r="BB810" i="5"/>
  <c r="BA810" i="5"/>
  <c r="AZ810" i="5"/>
  <c r="AW808" i="5"/>
  <c r="AY808" i="5"/>
  <c r="BC808" i="5"/>
  <c r="AX808" i="5"/>
  <c r="BB808" i="5"/>
  <c r="BA808" i="5"/>
  <c r="AZ808" i="5"/>
  <c r="AW806" i="5"/>
  <c r="AY806" i="5"/>
  <c r="BC806" i="5"/>
  <c r="AX806" i="5"/>
  <c r="BB806" i="5"/>
  <c r="BA806" i="5"/>
  <c r="AZ806" i="5"/>
  <c r="AW805" i="5"/>
  <c r="AY805" i="5"/>
  <c r="BC805" i="5"/>
  <c r="AX805" i="5"/>
  <c r="BB805" i="5"/>
  <c r="BA805" i="5"/>
  <c r="AZ805" i="5"/>
  <c r="AW803" i="5"/>
  <c r="AY803" i="5"/>
  <c r="BC803" i="5"/>
  <c r="AX803" i="5"/>
  <c r="BB803" i="5"/>
  <c r="BA803" i="5"/>
  <c r="AZ803" i="5"/>
  <c r="AW802" i="5"/>
  <c r="AY802" i="5"/>
  <c r="BC802" i="5"/>
  <c r="AX802" i="5"/>
  <c r="BB802" i="5"/>
  <c r="BA802" i="5"/>
  <c r="AZ802" i="5"/>
  <c r="AW801" i="5"/>
  <c r="AY801" i="5"/>
  <c r="BC801" i="5"/>
  <c r="AX801" i="5"/>
  <c r="BB801" i="5"/>
  <c r="BA801" i="5"/>
  <c r="AZ801" i="5"/>
  <c r="AW800" i="5"/>
  <c r="AY800" i="5"/>
  <c r="BC800" i="5"/>
  <c r="AX800" i="5"/>
  <c r="BB800" i="5"/>
  <c r="BA800" i="5"/>
  <c r="AZ800" i="5"/>
  <c r="AW799" i="5"/>
  <c r="AY799" i="5"/>
  <c r="BC799" i="5"/>
  <c r="AX799" i="5"/>
  <c r="BB799" i="5"/>
  <c r="BA799" i="5"/>
  <c r="AZ799" i="5"/>
  <c r="AW797" i="5"/>
  <c r="AY797" i="5"/>
  <c r="BC797" i="5"/>
  <c r="AX797" i="5"/>
  <c r="BB797" i="5"/>
  <c r="BA797" i="5"/>
  <c r="AZ797" i="5"/>
  <c r="AW796" i="5"/>
  <c r="AY796" i="5"/>
  <c r="BC796" i="5"/>
  <c r="AX796" i="5"/>
  <c r="BB796" i="5"/>
  <c r="BA796" i="5"/>
  <c r="AZ796" i="5"/>
  <c r="AW795" i="5"/>
  <c r="AY795" i="5"/>
  <c r="BC795" i="5"/>
  <c r="AX795" i="5"/>
  <c r="BB795" i="5"/>
  <c r="BA795" i="5"/>
  <c r="AZ795" i="5"/>
  <c r="AW794" i="5"/>
  <c r="AY794" i="5"/>
  <c r="BC794" i="5"/>
  <c r="AX794" i="5"/>
  <c r="BB794" i="5"/>
  <c r="BA794" i="5"/>
  <c r="AZ794" i="5"/>
  <c r="AW793" i="5"/>
  <c r="AY793" i="5"/>
  <c r="BC793" i="5"/>
  <c r="AX793" i="5"/>
  <c r="BB793" i="5"/>
  <c r="BA793" i="5"/>
  <c r="AZ793" i="5"/>
  <c r="AW792" i="5"/>
  <c r="AY792" i="5"/>
  <c r="BC792" i="5"/>
  <c r="AX792" i="5"/>
  <c r="BB792" i="5"/>
  <c r="BA792" i="5"/>
  <c r="AZ792" i="5"/>
  <c r="AW789" i="5"/>
  <c r="AY789" i="5"/>
  <c r="BC789" i="5"/>
  <c r="AX789" i="5"/>
  <c r="BB789" i="5"/>
  <c r="BA789" i="5"/>
  <c r="AZ789" i="5"/>
  <c r="AW788" i="5"/>
  <c r="AY788" i="5"/>
  <c r="BC788" i="5"/>
  <c r="AX788" i="5"/>
  <c r="BB788" i="5"/>
  <c r="BA788" i="5"/>
  <c r="AZ788" i="5"/>
  <c r="AW785" i="5"/>
  <c r="AY785" i="5"/>
  <c r="BC785" i="5"/>
  <c r="AX785" i="5"/>
  <c r="BB785" i="5"/>
  <c r="BA785" i="5"/>
  <c r="AZ785" i="5"/>
  <c r="AW784" i="5"/>
  <c r="AY784" i="5"/>
  <c r="BC784" i="5"/>
  <c r="AX784" i="5"/>
  <c r="BB784" i="5"/>
  <c r="BA784" i="5"/>
  <c r="AZ784" i="5"/>
  <c r="AW783" i="5"/>
  <c r="AY783" i="5"/>
  <c r="BC783" i="5"/>
  <c r="AX783" i="5"/>
  <c r="BB783" i="5"/>
  <c r="BA783" i="5"/>
  <c r="AZ783" i="5"/>
  <c r="AW782" i="5"/>
  <c r="AY782" i="5"/>
  <c r="BC782" i="5"/>
  <c r="AX782" i="5"/>
  <c r="BB782" i="5"/>
  <c r="BA782" i="5"/>
  <c r="AZ782" i="5"/>
  <c r="AW781" i="5"/>
  <c r="AY781" i="5"/>
  <c r="BC781" i="5"/>
  <c r="AX781" i="5"/>
  <c r="BB781" i="5"/>
  <c r="BA781" i="5"/>
  <c r="AZ781" i="5"/>
  <c r="AW780" i="5"/>
  <c r="AY780" i="5"/>
  <c r="BC780" i="5"/>
  <c r="AX780" i="5"/>
  <c r="BB780" i="5"/>
  <c r="BA780" i="5"/>
  <c r="AZ780" i="5"/>
  <c r="AW779" i="5"/>
  <c r="AY779" i="5"/>
  <c r="BC779" i="5"/>
  <c r="AX779" i="5"/>
  <c r="BB779" i="5"/>
  <c r="BA779" i="5"/>
  <c r="AZ779" i="5"/>
  <c r="AW775" i="5"/>
  <c r="AY775" i="5"/>
  <c r="BC775" i="5"/>
  <c r="AX775" i="5"/>
  <c r="BB775" i="5"/>
  <c r="BA775" i="5"/>
  <c r="AZ775" i="5"/>
  <c r="AW773" i="5"/>
  <c r="AY773" i="5"/>
  <c r="BC773" i="5"/>
  <c r="AX773" i="5"/>
  <c r="BB773" i="5"/>
  <c r="BA773" i="5"/>
  <c r="AZ773" i="5"/>
  <c r="AW772" i="5"/>
  <c r="AY772" i="5"/>
  <c r="BC772" i="5"/>
  <c r="AX772" i="5"/>
  <c r="BB772" i="5"/>
  <c r="BA772" i="5"/>
  <c r="AZ772" i="5"/>
  <c r="AW771" i="5"/>
  <c r="AY771" i="5"/>
  <c r="BC771" i="5"/>
  <c r="AX771" i="5"/>
  <c r="BB771" i="5"/>
  <c r="BA771" i="5"/>
  <c r="AZ771" i="5"/>
  <c r="AW770" i="5"/>
  <c r="AY770" i="5"/>
  <c r="BC770" i="5"/>
  <c r="AX770" i="5"/>
  <c r="BB770" i="5"/>
  <c r="BA770" i="5"/>
  <c r="AZ770" i="5"/>
  <c r="AW768" i="5"/>
  <c r="AY768" i="5"/>
  <c r="BC768" i="5"/>
  <c r="AX768" i="5"/>
  <c r="BB768" i="5"/>
  <c r="BA768" i="5"/>
  <c r="AZ768" i="5"/>
  <c r="AW766" i="5"/>
  <c r="AY766" i="5"/>
  <c r="BC766" i="5"/>
  <c r="AX766" i="5"/>
  <c r="BB766" i="5"/>
  <c r="BA766" i="5"/>
  <c r="AZ766" i="5"/>
  <c r="AW765" i="5"/>
  <c r="AY765" i="5"/>
  <c r="BC765" i="5"/>
  <c r="AX765" i="5"/>
  <c r="BB765" i="5"/>
  <c r="BA765" i="5"/>
  <c r="AZ765" i="5"/>
  <c r="AW763" i="5"/>
  <c r="AY763" i="5"/>
  <c r="BC763" i="5"/>
  <c r="AX763" i="5"/>
  <c r="BB763" i="5"/>
  <c r="BA763" i="5"/>
  <c r="AZ763" i="5"/>
  <c r="AW761" i="5"/>
  <c r="AY761" i="5"/>
  <c r="BC761" i="5"/>
  <c r="AX761" i="5"/>
  <c r="BB761" i="5"/>
  <c r="BA761" i="5"/>
  <c r="AZ761" i="5"/>
  <c r="AW760" i="5"/>
  <c r="AY760" i="5"/>
  <c r="BC760" i="5"/>
  <c r="AX760" i="5"/>
  <c r="BB760" i="5"/>
  <c r="BA760" i="5"/>
  <c r="AZ760" i="5"/>
  <c r="AW758" i="5"/>
  <c r="AY758" i="5"/>
  <c r="BC758" i="5"/>
  <c r="AX758" i="5"/>
  <c r="BB758" i="5"/>
  <c r="BA758" i="5"/>
  <c r="AZ758" i="5"/>
  <c r="AW757" i="5"/>
  <c r="AY757" i="5"/>
  <c r="BC757" i="5"/>
  <c r="AX757" i="5"/>
  <c r="BB757" i="5"/>
  <c r="BA757" i="5"/>
  <c r="AZ757" i="5"/>
  <c r="AW755" i="5"/>
  <c r="AY755" i="5"/>
  <c r="BC755" i="5"/>
  <c r="AX755" i="5"/>
  <c r="BB755" i="5"/>
  <c r="BA755" i="5"/>
  <c r="AZ755" i="5"/>
  <c r="AW754" i="5"/>
  <c r="AY754" i="5"/>
  <c r="BC754" i="5"/>
  <c r="AX754" i="5"/>
  <c r="BB754" i="5"/>
  <c r="BA754" i="5"/>
  <c r="AZ754" i="5"/>
  <c r="AW751" i="5"/>
  <c r="AY751" i="5"/>
  <c r="BC751" i="5"/>
  <c r="AX751" i="5"/>
  <c r="BB751" i="5"/>
  <c r="BA751" i="5"/>
  <c r="AZ751" i="5"/>
  <c r="AW750" i="5"/>
  <c r="AY750" i="5"/>
  <c r="BC750" i="5"/>
  <c r="AX750" i="5"/>
  <c r="BB750" i="5"/>
  <c r="BA750" i="5"/>
  <c r="AZ750" i="5"/>
  <c r="AW746" i="5"/>
  <c r="AY746" i="5"/>
  <c r="BC746" i="5"/>
  <c r="AX746" i="5"/>
  <c r="BB746" i="5"/>
  <c r="BA746" i="5"/>
  <c r="AZ746" i="5"/>
  <c r="AW745" i="5"/>
  <c r="AY745" i="5"/>
  <c r="BC745" i="5"/>
  <c r="AX745" i="5"/>
  <c r="BB745" i="5"/>
  <c r="BA745" i="5"/>
  <c r="AZ745" i="5"/>
  <c r="AW743" i="5"/>
  <c r="AY743" i="5"/>
  <c r="BC743" i="5"/>
  <c r="AX743" i="5"/>
  <c r="BB743" i="5"/>
  <c r="BA743" i="5"/>
  <c r="AZ743" i="5"/>
  <c r="AW742" i="5"/>
  <c r="AY742" i="5"/>
  <c r="BC742" i="5"/>
  <c r="AX742" i="5"/>
  <c r="BB742" i="5"/>
  <c r="BA742" i="5"/>
  <c r="AZ742" i="5"/>
  <c r="AW741" i="5"/>
  <c r="AY741" i="5"/>
  <c r="BC741" i="5"/>
  <c r="AX741" i="5"/>
  <c r="BB741" i="5"/>
  <c r="BA741" i="5"/>
  <c r="AZ741" i="5"/>
  <c r="AW740" i="5"/>
  <c r="AY740" i="5"/>
  <c r="BC740" i="5"/>
  <c r="AX740" i="5"/>
  <c r="BB740" i="5"/>
  <c r="BA740" i="5"/>
  <c r="AZ740" i="5"/>
  <c r="AW739" i="5"/>
  <c r="AY739" i="5"/>
  <c r="BC739" i="5"/>
  <c r="AX739" i="5"/>
  <c r="BB739" i="5"/>
  <c r="BA739" i="5"/>
  <c r="AZ739" i="5"/>
  <c r="AW738" i="5"/>
  <c r="AY738" i="5"/>
  <c r="BC738" i="5"/>
  <c r="AX738" i="5"/>
  <c r="BB738" i="5"/>
  <c r="BA738" i="5"/>
  <c r="AZ738" i="5"/>
  <c r="AW737" i="5"/>
  <c r="AY737" i="5"/>
  <c r="BC737" i="5"/>
  <c r="AX737" i="5"/>
  <c r="BB737" i="5"/>
  <c r="BA737" i="5"/>
  <c r="AZ737" i="5"/>
  <c r="AW736" i="5"/>
  <c r="AY736" i="5"/>
  <c r="BC736" i="5"/>
  <c r="AX736" i="5"/>
  <c r="BB736" i="5"/>
  <c r="BA736" i="5"/>
  <c r="AZ736" i="5"/>
  <c r="AW735" i="5"/>
  <c r="AY735" i="5"/>
  <c r="BC735" i="5"/>
  <c r="AX735" i="5"/>
  <c r="BB735" i="5"/>
  <c r="BA735" i="5"/>
  <c r="AZ735" i="5"/>
  <c r="AW734" i="5"/>
  <c r="AY734" i="5"/>
  <c r="BC734" i="5"/>
  <c r="AX734" i="5"/>
  <c r="BB734" i="5"/>
  <c r="BA734" i="5"/>
  <c r="AZ734" i="5"/>
  <c r="AW733" i="5"/>
  <c r="AY733" i="5"/>
  <c r="BC733" i="5"/>
  <c r="AX733" i="5"/>
  <c r="BB733" i="5"/>
  <c r="BA733" i="5"/>
  <c r="AZ733" i="5"/>
  <c r="AW732" i="5"/>
  <c r="AY732" i="5"/>
  <c r="BC732" i="5"/>
  <c r="AX732" i="5"/>
  <c r="BB732" i="5"/>
  <c r="BA732" i="5"/>
  <c r="AZ732" i="5"/>
  <c r="AW731" i="5"/>
  <c r="AY731" i="5"/>
  <c r="BC731" i="5"/>
  <c r="AX731" i="5"/>
  <c r="BB731" i="5"/>
  <c r="BA731" i="5"/>
  <c r="AZ731" i="5"/>
  <c r="AW730" i="5"/>
  <c r="AY730" i="5"/>
  <c r="BC730" i="5"/>
  <c r="AX730" i="5"/>
  <c r="BB730" i="5"/>
  <c r="BA730" i="5"/>
  <c r="AZ730" i="5"/>
  <c r="AW729" i="5"/>
  <c r="AY729" i="5"/>
  <c r="BC729" i="5"/>
  <c r="AX729" i="5"/>
  <c r="BB729" i="5"/>
  <c r="BA729" i="5"/>
  <c r="AZ729" i="5"/>
  <c r="AW728" i="5"/>
  <c r="AY728" i="5"/>
  <c r="BC728" i="5"/>
  <c r="AX728" i="5"/>
  <c r="BB728" i="5"/>
  <c r="BA728" i="5"/>
  <c r="AZ728" i="5"/>
  <c r="AW726" i="5"/>
  <c r="AY726" i="5"/>
  <c r="BC726" i="5"/>
  <c r="AX726" i="5"/>
  <c r="BB726" i="5"/>
  <c r="BA726" i="5"/>
  <c r="AZ726" i="5"/>
  <c r="AW725" i="5"/>
  <c r="AY725" i="5"/>
  <c r="BC725" i="5"/>
  <c r="AX725" i="5"/>
  <c r="BB725" i="5"/>
  <c r="BA725" i="5"/>
  <c r="AZ725" i="5"/>
  <c r="AW724" i="5"/>
  <c r="AY724" i="5"/>
  <c r="BC724" i="5"/>
  <c r="AX724" i="5"/>
  <c r="BB724" i="5"/>
  <c r="BA724" i="5"/>
  <c r="AZ724" i="5"/>
  <c r="AW723" i="5"/>
  <c r="AY723" i="5"/>
  <c r="BC723" i="5"/>
  <c r="AX723" i="5"/>
  <c r="BB723" i="5"/>
  <c r="BA723" i="5"/>
  <c r="AZ723" i="5"/>
  <c r="AW722" i="5"/>
  <c r="AY722" i="5"/>
  <c r="BC722" i="5"/>
  <c r="AX722" i="5"/>
  <c r="BB722" i="5"/>
  <c r="BA722" i="5"/>
  <c r="AZ722" i="5"/>
  <c r="AW720" i="5"/>
  <c r="AY720" i="5"/>
  <c r="BC720" i="5"/>
  <c r="AX720" i="5"/>
  <c r="BB720" i="5"/>
  <c r="BA720" i="5"/>
  <c r="AZ720" i="5"/>
  <c r="AW718" i="5"/>
  <c r="AY718" i="5"/>
  <c r="BC718" i="5"/>
  <c r="AX718" i="5"/>
  <c r="BB718" i="5"/>
  <c r="BA718" i="5"/>
  <c r="AZ718" i="5"/>
  <c r="AW717" i="5"/>
  <c r="AY717" i="5"/>
  <c r="BC717" i="5"/>
  <c r="AX717" i="5"/>
  <c r="BB717" i="5"/>
  <c r="BA717" i="5"/>
  <c r="AZ717" i="5"/>
  <c r="AW716" i="5"/>
  <c r="AY716" i="5"/>
  <c r="BC716" i="5"/>
  <c r="AX716" i="5"/>
  <c r="BB716" i="5"/>
  <c r="BA716" i="5"/>
  <c r="AZ716" i="5"/>
  <c r="AW715" i="5"/>
  <c r="AY715" i="5"/>
  <c r="BC715" i="5"/>
  <c r="AX715" i="5"/>
  <c r="BB715" i="5"/>
  <c r="BA715" i="5"/>
  <c r="AZ715" i="5"/>
  <c r="AW714" i="5"/>
  <c r="AY714" i="5"/>
  <c r="BC714" i="5"/>
  <c r="AX714" i="5"/>
  <c r="BB714" i="5"/>
  <c r="BA714" i="5"/>
  <c r="AZ714" i="5"/>
  <c r="AW713" i="5"/>
  <c r="AY713" i="5"/>
  <c r="BC713" i="5"/>
  <c r="AX713" i="5"/>
  <c r="BB713" i="5"/>
  <c r="BA713" i="5"/>
  <c r="AZ713" i="5"/>
  <c r="AW712" i="5"/>
  <c r="AY712" i="5"/>
  <c r="BC712" i="5"/>
  <c r="AX712" i="5"/>
  <c r="BB712" i="5"/>
  <c r="BA712" i="5"/>
  <c r="AZ712" i="5"/>
  <c r="AW711" i="5"/>
  <c r="AY711" i="5"/>
  <c r="BC711" i="5"/>
  <c r="AX711" i="5"/>
  <c r="BB711" i="5"/>
  <c r="BA711" i="5"/>
  <c r="AZ711" i="5"/>
  <c r="AW710" i="5"/>
  <c r="AY710" i="5"/>
  <c r="BC710" i="5"/>
  <c r="AX710" i="5"/>
  <c r="BB710" i="5"/>
  <c r="BA710" i="5"/>
  <c r="AZ710" i="5"/>
  <c r="AW709" i="5"/>
  <c r="AY709" i="5"/>
  <c r="BC709" i="5"/>
  <c r="AX709" i="5"/>
  <c r="BB709" i="5"/>
  <c r="BA709" i="5"/>
  <c r="AZ709" i="5"/>
  <c r="AW707" i="5"/>
  <c r="AY707" i="5"/>
  <c r="BC707" i="5"/>
  <c r="AX707" i="5"/>
  <c r="BB707" i="5"/>
  <c r="BA707" i="5"/>
  <c r="AZ707" i="5"/>
  <c r="AW705" i="5"/>
  <c r="AY705" i="5"/>
  <c r="BC705" i="5"/>
  <c r="AX705" i="5"/>
  <c r="BB705" i="5"/>
  <c r="BA705" i="5"/>
  <c r="AZ705" i="5"/>
  <c r="AW701" i="5"/>
  <c r="AY701" i="5"/>
  <c r="BC701" i="5"/>
  <c r="AX701" i="5"/>
  <c r="BB701" i="5"/>
  <c r="BA701" i="5"/>
  <c r="AZ701" i="5"/>
  <c r="AW700" i="5"/>
  <c r="AY700" i="5"/>
  <c r="BC700" i="5"/>
  <c r="AX700" i="5"/>
  <c r="BB700" i="5"/>
  <c r="BA700" i="5"/>
  <c r="AZ700" i="5"/>
  <c r="AW697" i="5"/>
  <c r="AY697" i="5"/>
  <c r="BC697" i="5"/>
  <c r="AX697" i="5"/>
  <c r="BB697" i="5"/>
  <c r="BA697" i="5"/>
  <c r="AZ697" i="5"/>
  <c r="AW695" i="5"/>
  <c r="AY695" i="5"/>
  <c r="BC695" i="5"/>
  <c r="AX695" i="5"/>
  <c r="BB695" i="5"/>
  <c r="BA695" i="5"/>
  <c r="AZ695" i="5"/>
  <c r="AW691" i="5"/>
  <c r="AY691" i="5"/>
  <c r="BC691" i="5"/>
  <c r="AX691" i="5"/>
  <c r="BB691" i="5"/>
  <c r="BA691" i="5"/>
  <c r="AZ691" i="5"/>
  <c r="AW689" i="5"/>
  <c r="AY689" i="5"/>
  <c r="BC689" i="5"/>
  <c r="AX689" i="5"/>
  <c r="BB689" i="5"/>
  <c r="BA689" i="5"/>
  <c r="AZ689" i="5"/>
  <c r="AW688" i="5"/>
  <c r="AY688" i="5"/>
  <c r="BC688" i="5"/>
  <c r="AX688" i="5"/>
  <c r="BB688" i="5"/>
  <c r="BA688" i="5"/>
  <c r="AZ688" i="5"/>
  <c r="AW687" i="5"/>
  <c r="AY687" i="5"/>
  <c r="BC687" i="5"/>
  <c r="AX687" i="5"/>
  <c r="BB687" i="5"/>
  <c r="BA687" i="5"/>
  <c r="AZ687" i="5"/>
  <c r="AW686" i="5"/>
  <c r="AY686" i="5"/>
  <c r="BC686" i="5"/>
  <c r="AX686" i="5"/>
  <c r="BB686" i="5"/>
  <c r="BA686" i="5"/>
  <c r="AZ686" i="5"/>
  <c r="AW685" i="5"/>
  <c r="AY685" i="5"/>
  <c r="BC685" i="5"/>
  <c r="AX685" i="5"/>
  <c r="BB685" i="5"/>
  <c r="BA685" i="5"/>
  <c r="AZ685" i="5"/>
  <c r="AW684" i="5"/>
  <c r="AY684" i="5"/>
  <c r="BC684" i="5"/>
  <c r="AX684" i="5"/>
  <c r="BB684" i="5"/>
  <c r="BA684" i="5"/>
  <c r="AZ684" i="5"/>
  <c r="AW683" i="5"/>
  <c r="AY683" i="5"/>
  <c r="BC683" i="5"/>
  <c r="AX683" i="5"/>
  <c r="BB683" i="5"/>
  <c r="BA683" i="5"/>
  <c r="AZ683" i="5"/>
  <c r="AW682" i="5"/>
  <c r="AY682" i="5"/>
  <c r="BC682" i="5"/>
  <c r="AX682" i="5"/>
  <c r="BB682" i="5"/>
  <c r="BA682" i="5"/>
  <c r="AZ682" i="5"/>
  <c r="AW681" i="5"/>
  <c r="AY681" i="5"/>
  <c r="BC681" i="5"/>
  <c r="AX681" i="5"/>
  <c r="BB681" i="5"/>
  <c r="BA681" i="5"/>
  <c r="AZ681" i="5"/>
  <c r="AW680" i="5"/>
  <c r="AY680" i="5"/>
  <c r="BC680" i="5"/>
  <c r="AX680" i="5"/>
  <c r="BB680" i="5"/>
  <c r="BA680" i="5"/>
  <c r="AZ680" i="5"/>
  <c r="AW679" i="5"/>
  <c r="AY679" i="5"/>
  <c r="BC679" i="5"/>
  <c r="AX679" i="5"/>
  <c r="BB679" i="5"/>
  <c r="BA679" i="5"/>
  <c r="AZ679" i="5"/>
  <c r="AW678" i="5"/>
  <c r="AY678" i="5"/>
  <c r="BC678" i="5"/>
  <c r="AX678" i="5"/>
  <c r="BB678" i="5"/>
  <c r="BA678" i="5"/>
  <c r="AZ678" i="5"/>
  <c r="AW677" i="5"/>
  <c r="AY677" i="5"/>
  <c r="BC677" i="5"/>
  <c r="AX677" i="5"/>
  <c r="BB677" i="5"/>
  <c r="BA677" i="5"/>
  <c r="AZ677" i="5"/>
  <c r="AW676" i="5"/>
  <c r="AY676" i="5"/>
  <c r="BC676" i="5"/>
  <c r="AX676" i="5"/>
  <c r="BB676" i="5"/>
  <c r="BA676" i="5"/>
  <c r="AZ676" i="5"/>
  <c r="AW675" i="5"/>
  <c r="AY675" i="5"/>
  <c r="BC675" i="5"/>
  <c r="AX675" i="5"/>
  <c r="BB675" i="5"/>
  <c r="BA675" i="5"/>
  <c r="AZ675" i="5"/>
  <c r="AW674" i="5"/>
  <c r="AY674" i="5"/>
  <c r="BC674" i="5"/>
  <c r="AX674" i="5"/>
  <c r="BB674" i="5"/>
  <c r="BA674" i="5"/>
  <c r="AZ674" i="5"/>
  <c r="AW672" i="5"/>
  <c r="AY672" i="5"/>
  <c r="BC672" i="5"/>
  <c r="AX672" i="5"/>
  <c r="BB672" i="5"/>
  <c r="BA672" i="5"/>
  <c r="AZ672" i="5"/>
  <c r="AW671" i="5"/>
  <c r="AY671" i="5"/>
  <c r="BC671" i="5"/>
  <c r="AX671" i="5"/>
  <c r="BB671" i="5"/>
  <c r="BA671" i="5"/>
  <c r="AZ671" i="5"/>
  <c r="AW670" i="5"/>
  <c r="AY670" i="5"/>
  <c r="BC670" i="5"/>
  <c r="AX670" i="5"/>
  <c r="BB670" i="5"/>
  <c r="BA670" i="5"/>
  <c r="AZ670" i="5"/>
  <c r="AW666" i="5"/>
  <c r="AY666" i="5"/>
  <c r="BC666" i="5"/>
  <c r="AX666" i="5"/>
  <c r="BB666" i="5"/>
  <c r="BA666" i="5"/>
  <c r="AZ666" i="5"/>
  <c r="AW665" i="5"/>
  <c r="AY665" i="5"/>
  <c r="BC665" i="5"/>
  <c r="AX665" i="5"/>
  <c r="BB665" i="5"/>
  <c r="BA665" i="5"/>
  <c r="AZ665" i="5"/>
  <c r="AW664" i="5"/>
  <c r="AY664" i="5"/>
  <c r="BC664" i="5"/>
  <c r="AX664" i="5"/>
  <c r="BB664" i="5"/>
  <c r="BA664" i="5"/>
  <c r="AZ664" i="5"/>
  <c r="AW663" i="5"/>
  <c r="AY663" i="5"/>
  <c r="BC663" i="5"/>
  <c r="AX663" i="5"/>
  <c r="BB663" i="5"/>
  <c r="BA663" i="5"/>
  <c r="AZ663" i="5"/>
  <c r="AW662" i="5"/>
  <c r="AY662" i="5"/>
  <c r="BC662" i="5"/>
  <c r="AX662" i="5"/>
  <c r="BB662" i="5"/>
  <c r="BA662" i="5"/>
  <c r="AZ662" i="5"/>
  <c r="AW661" i="5"/>
  <c r="AY661" i="5"/>
  <c r="BC661" i="5"/>
  <c r="AX661" i="5"/>
  <c r="BB661" i="5"/>
  <c r="BA661" i="5"/>
  <c r="AZ661" i="5"/>
  <c r="AW660" i="5"/>
  <c r="AY660" i="5"/>
  <c r="BC660" i="5"/>
  <c r="AX660" i="5"/>
  <c r="BB660" i="5"/>
  <c r="BA660" i="5"/>
  <c r="AZ660" i="5"/>
  <c r="AW659" i="5"/>
  <c r="AY659" i="5"/>
  <c r="BC659" i="5"/>
  <c r="AX659" i="5"/>
  <c r="BB659" i="5"/>
  <c r="BA659" i="5"/>
  <c r="AZ659" i="5"/>
  <c r="AW658" i="5"/>
  <c r="AY658" i="5"/>
  <c r="BC658" i="5"/>
  <c r="AX658" i="5"/>
  <c r="BB658" i="5"/>
  <c r="BA658" i="5"/>
  <c r="AZ658" i="5"/>
  <c r="AW657" i="5"/>
  <c r="AY657" i="5"/>
  <c r="BC657" i="5"/>
  <c r="AX657" i="5"/>
  <c r="BB657" i="5"/>
  <c r="BA657" i="5"/>
  <c r="AZ657" i="5"/>
  <c r="AW656" i="5"/>
  <c r="AY656" i="5"/>
  <c r="BC656" i="5"/>
  <c r="AX656" i="5"/>
  <c r="BB656" i="5"/>
  <c r="BA656" i="5"/>
  <c r="AZ656" i="5"/>
  <c r="AW655" i="5"/>
  <c r="AY655" i="5"/>
  <c r="BC655" i="5"/>
  <c r="AX655" i="5"/>
  <c r="BB655" i="5"/>
  <c r="BA655" i="5"/>
  <c r="AZ655" i="5"/>
  <c r="AW653" i="5"/>
  <c r="AY653" i="5"/>
  <c r="BC653" i="5"/>
  <c r="AX653" i="5"/>
  <c r="BB653" i="5"/>
  <c r="BA653" i="5"/>
  <c r="AZ653" i="5"/>
  <c r="AW650" i="5"/>
  <c r="AY650" i="5"/>
  <c r="BC650" i="5"/>
  <c r="AX650" i="5"/>
  <c r="BB650" i="5"/>
  <c r="BA650" i="5"/>
  <c r="AZ650" i="5"/>
  <c r="AW649" i="5"/>
  <c r="AY649" i="5"/>
  <c r="BC649" i="5"/>
  <c r="AX649" i="5"/>
  <c r="BB649" i="5"/>
  <c r="BA649" i="5"/>
  <c r="AZ649" i="5"/>
  <c r="AW648" i="5"/>
  <c r="AY648" i="5"/>
  <c r="BC648" i="5"/>
  <c r="AX648" i="5"/>
  <c r="BB648" i="5"/>
  <c r="BA648" i="5"/>
  <c r="AZ648" i="5"/>
  <c r="AW645" i="5"/>
  <c r="AY645" i="5"/>
  <c r="BC645" i="5"/>
  <c r="AX645" i="5"/>
  <c r="BB645" i="5"/>
  <c r="BA645" i="5"/>
  <c r="AZ645" i="5"/>
  <c r="AW643" i="5"/>
  <c r="AY643" i="5"/>
  <c r="BC643" i="5"/>
  <c r="AX643" i="5"/>
  <c r="BB643" i="5"/>
  <c r="BA643" i="5"/>
  <c r="AZ643" i="5"/>
  <c r="AW642" i="5"/>
  <c r="AY642" i="5"/>
  <c r="BC642" i="5"/>
  <c r="AX642" i="5"/>
  <c r="BB642" i="5"/>
  <c r="BA642" i="5"/>
  <c r="AZ642" i="5"/>
  <c r="AW641" i="5"/>
  <c r="AY641" i="5"/>
  <c r="BC641" i="5"/>
  <c r="AX641" i="5"/>
  <c r="BB641" i="5"/>
  <c r="BA641" i="5"/>
  <c r="AZ641" i="5"/>
  <c r="AW639" i="5"/>
  <c r="AY639" i="5"/>
  <c r="BC639" i="5"/>
  <c r="AX639" i="5"/>
  <c r="BB639" i="5"/>
  <c r="BA639" i="5"/>
  <c r="AZ639" i="5"/>
  <c r="AW638" i="5"/>
  <c r="AY638" i="5"/>
  <c r="BC638" i="5"/>
  <c r="AX638" i="5"/>
  <c r="BB638" i="5"/>
  <c r="BA638" i="5"/>
  <c r="AZ638" i="5"/>
  <c r="AW637" i="5"/>
  <c r="AY637" i="5"/>
  <c r="BC637" i="5"/>
  <c r="AX637" i="5"/>
  <c r="BB637" i="5"/>
  <c r="BA637" i="5"/>
  <c r="AZ637" i="5"/>
  <c r="AW635" i="5"/>
  <c r="AY635" i="5"/>
  <c r="BC635" i="5"/>
  <c r="AX635" i="5"/>
  <c r="BB635" i="5"/>
  <c r="BA635" i="5"/>
  <c r="AZ635" i="5"/>
  <c r="AW630" i="5"/>
  <c r="AY630" i="5"/>
  <c r="BC630" i="5"/>
  <c r="AX630" i="5"/>
  <c r="BB630" i="5"/>
  <c r="BA630" i="5"/>
  <c r="AZ630" i="5"/>
  <c r="AW629" i="5"/>
  <c r="AY629" i="5"/>
  <c r="BC629" i="5"/>
  <c r="AX629" i="5"/>
  <c r="BB629" i="5"/>
  <c r="BA629" i="5"/>
  <c r="AZ629" i="5"/>
  <c r="AW626" i="5"/>
  <c r="AY626" i="5"/>
  <c r="BC626" i="5"/>
  <c r="AX626" i="5"/>
  <c r="BB626" i="5"/>
  <c r="BA626" i="5"/>
  <c r="AZ626" i="5"/>
  <c r="AW624" i="5"/>
  <c r="AY624" i="5"/>
  <c r="BC624" i="5"/>
  <c r="AX624" i="5"/>
  <c r="BB624" i="5"/>
  <c r="BA624" i="5"/>
  <c r="AZ624" i="5"/>
  <c r="AW623" i="5"/>
  <c r="AY623" i="5"/>
  <c r="BC623" i="5"/>
  <c r="AX623" i="5"/>
  <c r="BB623" i="5"/>
  <c r="BA623" i="5"/>
  <c r="AZ623" i="5"/>
  <c r="AW622" i="5"/>
  <c r="AY622" i="5"/>
  <c r="BC622" i="5"/>
  <c r="AX622" i="5"/>
  <c r="BB622" i="5"/>
  <c r="BA622" i="5"/>
  <c r="AZ622" i="5"/>
  <c r="AW621" i="5"/>
  <c r="AY621" i="5"/>
  <c r="BC621" i="5"/>
  <c r="AX621" i="5"/>
  <c r="BB621" i="5"/>
  <c r="BA621" i="5"/>
  <c r="AZ621" i="5"/>
  <c r="AW619" i="5"/>
  <c r="AY619" i="5"/>
  <c r="BC619" i="5"/>
  <c r="AX619" i="5"/>
  <c r="BB619" i="5"/>
  <c r="BA619" i="5"/>
  <c r="AZ619" i="5"/>
  <c r="AW618" i="5"/>
  <c r="AY618" i="5"/>
  <c r="BC618" i="5"/>
  <c r="AX618" i="5"/>
  <c r="BB618" i="5"/>
  <c r="BA618" i="5"/>
  <c r="AZ618" i="5"/>
  <c r="AW617" i="5"/>
  <c r="AY617" i="5"/>
  <c r="BC617" i="5"/>
  <c r="AX617" i="5"/>
  <c r="BB617" i="5"/>
  <c r="BA617" i="5"/>
  <c r="AZ617" i="5"/>
  <c r="AW616" i="5"/>
  <c r="AY616" i="5"/>
  <c r="BC616" i="5"/>
  <c r="AX616" i="5"/>
  <c r="BB616" i="5"/>
  <c r="BA616" i="5"/>
  <c r="AZ616" i="5"/>
  <c r="AW614" i="5"/>
  <c r="AY614" i="5"/>
  <c r="BC614" i="5"/>
  <c r="AX614" i="5"/>
  <c r="BB614" i="5"/>
  <c r="BA614" i="5"/>
  <c r="AZ614" i="5"/>
  <c r="AW613" i="5"/>
  <c r="AY613" i="5"/>
  <c r="BC613" i="5"/>
  <c r="AX613" i="5"/>
  <c r="BB613" i="5"/>
  <c r="BA613" i="5"/>
  <c r="AZ613" i="5"/>
  <c r="AW612" i="5"/>
  <c r="AY612" i="5"/>
  <c r="BC612" i="5"/>
  <c r="AX612" i="5"/>
  <c r="BB612" i="5"/>
  <c r="BA612" i="5"/>
  <c r="AZ612" i="5"/>
  <c r="AW607" i="5"/>
  <c r="AY607" i="5"/>
  <c r="BC607" i="5"/>
  <c r="AX607" i="5"/>
  <c r="BB607" i="5"/>
  <c r="BA607" i="5"/>
  <c r="AZ607" i="5"/>
  <c r="AW605" i="5"/>
  <c r="AY605" i="5"/>
  <c r="BC605" i="5"/>
  <c r="AX605" i="5"/>
  <c r="BB605" i="5"/>
  <c r="BA605" i="5"/>
  <c r="AZ605" i="5"/>
  <c r="AW604" i="5"/>
  <c r="AY604" i="5"/>
  <c r="BC604" i="5"/>
  <c r="AX604" i="5"/>
  <c r="BB604" i="5"/>
  <c r="BA604" i="5"/>
  <c r="AZ604" i="5"/>
  <c r="AW603" i="5"/>
  <c r="AY603" i="5"/>
  <c r="BC603" i="5"/>
  <c r="AX603" i="5"/>
  <c r="BB603" i="5"/>
  <c r="BA603" i="5"/>
  <c r="AZ603" i="5"/>
  <c r="AW602" i="5"/>
  <c r="AY602" i="5"/>
  <c r="BC602" i="5"/>
  <c r="AX602" i="5"/>
  <c r="BB602" i="5"/>
  <c r="BA602" i="5"/>
  <c r="AZ602" i="5"/>
  <c r="AW600" i="5"/>
  <c r="AY600" i="5"/>
  <c r="BC600" i="5"/>
  <c r="AX600" i="5"/>
  <c r="BB600" i="5"/>
  <c r="BA600" i="5"/>
  <c r="AZ600" i="5"/>
  <c r="AW596" i="5"/>
  <c r="AY596" i="5"/>
  <c r="BC596" i="5"/>
  <c r="AX596" i="5"/>
  <c r="BB596" i="5"/>
  <c r="BA596" i="5"/>
  <c r="AZ596" i="5"/>
  <c r="AW595" i="5"/>
  <c r="AY595" i="5"/>
  <c r="BC595" i="5"/>
  <c r="AX595" i="5"/>
  <c r="BB595" i="5"/>
  <c r="BA595" i="5"/>
  <c r="AZ595" i="5"/>
  <c r="AW594" i="5"/>
  <c r="AY594" i="5"/>
  <c r="BC594" i="5"/>
  <c r="AX594" i="5"/>
  <c r="BB594" i="5"/>
  <c r="BA594" i="5"/>
  <c r="AZ594" i="5"/>
  <c r="AW593" i="5"/>
  <c r="AY593" i="5"/>
  <c r="BC593" i="5"/>
  <c r="AX593" i="5"/>
  <c r="BB593" i="5"/>
  <c r="BA593" i="5"/>
  <c r="AZ593" i="5"/>
  <c r="AW592" i="5"/>
  <c r="AY592" i="5"/>
  <c r="BC592" i="5"/>
  <c r="AX592" i="5"/>
  <c r="BB592" i="5"/>
  <c r="BA592" i="5"/>
  <c r="AZ592" i="5"/>
  <c r="AW591" i="5"/>
  <c r="AY591" i="5"/>
  <c r="BC591" i="5"/>
  <c r="AX591" i="5"/>
  <c r="BB591" i="5"/>
  <c r="BA591" i="5"/>
  <c r="AZ591" i="5"/>
  <c r="AW590" i="5"/>
  <c r="AY590" i="5"/>
  <c r="BC590" i="5"/>
  <c r="AX590" i="5"/>
  <c r="BB590" i="5"/>
  <c r="BA590" i="5"/>
  <c r="AZ590" i="5"/>
  <c r="AW589" i="5"/>
  <c r="AY589" i="5"/>
  <c r="BC589" i="5"/>
  <c r="AX589" i="5"/>
  <c r="BB589" i="5"/>
  <c r="BA589" i="5"/>
  <c r="AZ589" i="5"/>
  <c r="AW587" i="5"/>
  <c r="AY587" i="5"/>
  <c r="BC587" i="5"/>
  <c r="AX587" i="5"/>
  <c r="BB587" i="5"/>
  <c r="BA587" i="5"/>
  <c r="AZ587" i="5"/>
  <c r="AW586" i="5"/>
  <c r="AY586" i="5"/>
  <c r="BC586" i="5"/>
  <c r="AX586" i="5"/>
  <c r="BB586" i="5"/>
  <c r="BA586" i="5"/>
  <c r="AZ586" i="5"/>
  <c r="AW585" i="5"/>
  <c r="AY585" i="5"/>
  <c r="BC585" i="5"/>
  <c r="AX585" i="5"/>
  <c r="BB585" i="5"/>
  <c r="BA585" i="5"/>
  <c r="AZ585" i="5"/>
  <c r="AW582" i="5"/>
  <c r="AY582" i="5"/>
  <c r="BC582" i="5"/>
  <c r="AX582" i="5"/>
  <c r="BB582" i="5"/>
  <c r="BA582" i="5"/>
  <c r="AZ582" i="5"/>
  <c r="AW581" i="5"/>
  <c r="AY581" i="5"/>
  <c r="BC581" i="5"/>
  <c r="AX581" i="5"/>
  <c r="BB581" i="5"/>
  <c r="BA581" i="5"/>
  <c r="AZ581" i="5"/>
  <c r="AW579" i="5"/>
  <c r="AY579" i="5"/>
  <c r="BC579" i="5"/>
  <c r="AX579" i="5"/>
  <c r="BB579" i="5"/>
  <c r="BA579" i="5"/>
  <c r="AZ579" i="5"/>
  <c r="AW577" i="5"/>
  <c r="AY577" i="5"/>
  <c r="BC577" i="5"/>
  <c r="AX577" i="5"/>
  <c r="BB577" i="5"/>
  <c r="BA577" i="5"/>
  <c r="AZ577" i="5"/>
  <c r="AW576" i="5"/>
  <c r="AY576" i="5"/>
  <c r="BC576" i="5"/>
  <c r="AX576" i="5"/>
  <c r="BB576" i="5"/>
  <c r="BA576" i="5"/>
  <c r="AZ576" i="5"/>
  <c r="AW575" i="5"/>
  <c r="AY575" i="5"/>
  <c r="BC575" i="5"/>
  <c r="AX575" i="5"/>
  <c r="BB575" i="5"/>
  <c r="BA575" i="5"/>
  <c r="AZ575" i="5"/>
  <c r="AW574" i="5"/>
  <c r="AY574" i="5"/>
  <c r="BC574" i="5"/>
  <c r="AX574" i="5"/>
  <c r="BB574" i="5"/>
  <c r="BA574" i="5"/>
  <c r="AZ574" i="5"/>
  <c r="AW569" i="5"/>
  <c r="AY569" i="5"/>
  <c r="BC569" i="5"/>
  <c r="AX569" i="5"/>
  <c r="BB569" i="5"/>
  <c r="BA569" i="5"/>
  <c r="AZ569" i="5"/>
  <c r="AW568" i="5"/>
  <c r="AY568" i="5"/>
  <c r="BC568" i="5"/>
  <c r="AX568" i="5"/>
  <c r="BB568" i="5"/>
  <c r="BA568" i="5"/>
  <c r="AZ568" i="5"/>
  <c r="AW567" i="5"/>
  <c r="AY567" i="5"/>
  <c r="BC567" i="5"/>
  <c r="AX567" i="5"/>
  <c r="BB567" i="5"/>
  <c r="BA567" i="5"/>
  <c r="AZ567" i="5"/>
  <c r="AW566" i="5"/>
  <c r="AY566" i="5"/>
  <c r="BC566" i="5"/>
  <c r="AX566" i="5"/>
  <c r="BB566" i="5"/>
  <c r="BA566" i="5"/>
  <c r="AZ566" i="5"/>
  <c r="AW565" i="5"/>
  <c r="AY565" i="5"/>
  <c r="BC565" i="5"/>
  <c r="AX565" i="5"/>
  <c r="BB565" i="5"/>
  <c r="BA565" i="5"/>
  <c r="AZ565" i="5"/>
  <c r="AW564" i="5"/>
  <c r="AY564" i="5"/>
  <c r="BC564" i="5"/>
  <c r="AX564" i="5"/>
  <c r="BB564" i="5"/>
  <c r="BA564" i="5"/>
  <c r="AZ564" i="5"/>
  <c r="AW561" i="5"/>
  <c r="AY561" i="5"/>
  <c r="BC561" i="5"/>
  <c r="AX561" i="5"/>
  <c r="BB561" i="5"/>
  <c r="BA561" i="5"/>
  <c r="AZ561" i="5"/>
  <c r="AW559" i="5"/>
  <c r="AY559" i="5"/>
  <c r="BC559" i="5"/>
  <c r="AX559" i="5"/>
  <c r="BB559" i="5"/>
  <c r="BA559" i="5"/>
  <c r="AZ559" i="5"/>
  <c r="AW558" i="5"/>
  <c r="AY558" i="5"/>
  <c r="BC558" i="5"/>
  <c r="AX558" i="5"/>
  <c r="BB558" i="5"/>
  <c r="BA558" i="5"/>
  <c r="AZ558" i="5"/>
  <c r="AW557" i="5"/>
  <c r="AY557" i="5"/>
  <c r="BC557" i="5"/>
  <c r="AX557" i="5"/>
  <c r="BB557" i="5"/>
  <c r="BA557" i="5"/>
  <c r="AZ557" i="5"/>
  <c r="AW556" i="5"/>
  <c r="AY556" i="5"/>
  <c r="BC556" i="5"/>
  <c r="AX556" i="5"/>
  <c r="BB556" i="5"/>
  <c r="BA556" i="5"/>
  <c r="AZ556" i="5"/>
  <c r="AW554" i="5"/>
  <c r="AY554" i="5"/>
  <c r="BC554" i="5"/>
  <c r="AX554" i="5"/>
  <c r="BB554" i="5"/>
  <c r="BA554" i="5"/>
  <c r="AZ554" i="5"/>
  <c r="AW553" i="5"/>
  <c r="AY553" i="5"/>
  <c r="BC553" i="5"/>
  <c r="AX553" i="5"/>
  <c r="BB553" i="5"/>
  <c r="BA553" i="5"/>
  <c r="AZ553" i="5"/>
  <c r="AW552" i="5"/>
  <c r="AY552" i="5"/>
  <c r="BC552" i="5"/>
  <c r="AX552" i="5"/>
  <c r="BB552" i="5"/>
  <c r="BA552" i="5"/>
  <c r="AZ552" i="5"/>
  <c r="AW550" i="5"/>
  <c r="AY550" i="5"/>
  <c r="BC550" i="5"/>
  <c r="AX550" i="5"/>
  <c r="BB550" i="5"/>
  <c r="BA550" i="5"/>
  <c r="AZ550" i="5"/>
  <c r="AW548" i="5"/>
  <c r="AY548" i="5"/>
  <c r="BC548" i="5"/>
  <c r="AX548" i="5"/>
  <c r="BB548" i="5"/>
  <c r="BA548" i="5"/>
  <c r="AZ548" i="5"/>
  <c r="AW547" i="5"/>
  <c r="AY547" i="5"/>
  <c r="BC547" i="5"/>
  <c r="AX547" i="5"/>
  <c r="BB547" i="5"/>
  <c r="BA547" i="5"/>
  <c r="AZ547" i="5"/>
  <c r="AW546" i="5"/>
  <c r="AY546" i="5"/>
  <c r="BC546" i="5"/>
  <c r="AX546" i="5"/>
  <c r="BB546" i="5"/>
  <c r="BA546" i="5"/>
  <c r="AZ546" i="5"/>
  <c r="AW544" i="5"/>
  <c r="AY544" i="5"/>
  <c r="BC544" i="5"/>
  <c r="AX544" i="5"/>
  <c r="BB544" i="5"/>
  <c r="BA544" i="5"/>
  <c r="AZ544" i="5"/>
  <c r="AW543" i="5"/>
  <c r="AY543" i="5"/>
  <c r="BC543" i="5"/>
  <c r="AX543" i="5"/>
  <c r="BB543" i="5"/>
  <c r="BA543" i="5"/>
  <c r="AZ543" i="5"/>
  <c r="AW540" i="5"/>
  <c r="AY540" i="5"/>
  <c r="BC540" i="5"/>
  <c r="AX540" i="5"/>
  <c r="BB540" i="5"/>
  <c r="BA540" i="5"/>
  <c r="AZ540" i="5"/>
  <c r="AW539" i="5"/>
  <c r="AY539" i="5"/>
  <c r="BC539" i="5"/>
  <c r="AX539" i="5"/>
  <c r="BB539" i="5"/>
  <c r="BA539" i="5"/>
  <c r="AZ539" i="5"/>
  <c r="AW538" i="5"/>
  <c r="AY538" i="5"/>
  <c r="BC538" i="5"/>
  <c r="AX538" i="5"/>
  <c r="BB538" i="5"/>
  <c r="BA538" i="5"/>
  <c r="AZ538" i="5"/>
  <c r="AW537" i="5"/>
  <c r="AY537" i="5"/>
  <c r="BC537" i="5"/>
  <c r="AX537" i="5"/>
  <c r="BB537" i="5"/>
  <c r="BA537" i="5"/>
  <c r="AZ537" i="5"/>
  <c r="AW536" i="5"/>
  <c r="AY536" i="5"/>
  <c r="BC536" i="5"/>
  <c r="AX536" i="5"/>
  <c r="BB536" i="5"/>
  <c r="BA536" i="5"/>
  <c r="AZ536" i="5"/>
  <c r="AW535" i="5"/>
  <c r="AY535" i="5"/>
  <c r="BC535" i="5"/>
  <c r="AX535" i="5"/>
  <c r="BB535" i="5"/>
  <c r="BA535" i="5"/>
  <c r="AZ535" i="5"/>
  <c r="AW534" i="5"/>
  <c r="AY534" i="5"/>
  <c r="BC534" i="5"/>
  <c r="AX534" i="5"/>
  <c r="BB534" i="5"/>
  <c r="BA534" i="5"/>
  <c r="AZ534" i="5"/>
  <c r="AW533" i="5"/>
  <c r="AY533" i="5"/>
  <c r="BC533" i="5"/>
  <c r="AX533" i="5"/>
  <c r="BB533" i="5"/>
  <c r="BA533" i="5"/>
  <c r="AZ533" i="5"/>
  <c r="AW531" i="5"/>
  <c r="AY531" i="5"/>
  <c r="BC531" i="5"/>
  <c r="AX531" i="5"/>
  <c r="BB531" i="5"/>
  <c r="BA531" i="5"/>
  <c r="AZ531" i="5"/>
  <c r="AW530" i="5"/>
  <c r="AY530" i="5"/>
  <c r="BC530" i="5"/>
  <c r="AX530" i="5"/>
  <c r="BB530" i="5"/>
  <c r="BA530" i="5"/>
  <c r="AZ530" i="5"/>
  <c r="AW529" i="5"/>
  <c r="AY529" i="5"/>
  <c r="BC529" i="5"/>
  <c r="AX529" i="5"/>
  <c r="BB529" i="5"/>
  <c r="BA529" i="5"/>
  <c r="AZ529" i="5"/>
  <c r="AW528" i="5"/>
  <c r="AY528" i="5"/>
  <c r="BC528" i="5"/>
  <c r="AX528" i="5"/>
  <c r="BB528" i="5"/>
  <c r="BA528" i="5"/>
  <c r="AZ528" i="5"/>
  <c r="AW527" i="5"/>
  <c r="AY527" i="5"/>
  <c r="BC527" i="5"/>
  <c r="AX527" i="5"/>
  <c r="BB527" i="5"/>
  <c r="BA527" i="5"/>
  <c r="AZ527" i="5"/>
  <c r="AW526" i="5"/>
  <c r="AY526" i="5"/>
  <c r="BC526" i="5"/>
  <c r="AX526" i="5"/>
  <c r="BB526" i="5"/>
  <c r="BA526" i="5"/>
  <c r="AZ526" i="5"/>
  <c r="AW525" i="5"/>
  <c r="AY525" i="5"/>
  <c r="BC525" i="5"/>
  <c r="AX525" i="5"/>
  <c r="BB525" i="5"/>
  <c r="BA525" i="5"/>
  <c r="AZ525" i="5"/>
  <c r="AW524" i="5"/>
  <c r="AY524" i="5"/>
  <c r="BC524" i="5"/>
  <c r="AX524" i="5"/>
  <c r="BB524" i="5"/>
  <c r="BA524" i="5"/>
  <c r="AZ524" i="5"/>
  <c r="AW523" i="5"/>
  <c r="AY523" i="5"/>
  <c r="BC523" i="5"/>
  <c r="AX523" i="5"/>
  <c r="BB523" i="5"/>
  <c r="BA523" i="5"/>
  <c r="AZ523" i="5"/>
  <c r="AW521" i="5"/>
  <c r="AY521" i="5"/>
  <c r="BC521" i="5"/>
  <c r="AX521" i="5"/>
  <c r="BB521" i="5"/>
  <c r="BA521" i="5"/>
  <c r="AZ521" i="5"/>
  <c r="AW520" i="5"/>
  <c r="AY520" i="5"/>
  <c r="BC520" i="5"/>
  <c r="AX520" i="5"/>
  <c r="BB520" i="5"/>
  <c r="BA520" i="5"/>
  <c r="AZ520" i="5"/>
  <c r="AW519" i="5"/>
  <c r="AY519" i="5"/>
  <c r="BC519" i="5"/>
  <c r="AX519" i="5"/>
  <c r="BB519" i="5"/>
  <c r="BA519" i="5"/>
  <c r="AZ519" i="5"/>
  <c r="AW518" i="5"/>
  <c r="AY518" i="5"/>
  <c r="BC518" i="5"/>
  <c r="AX518" i="5"/>
  <c r="BB518" i="5"/>
  <c r="BA518" i="5"/>
  <c r="AZ518" i="5"/>
  <c r="AW516" i="5"/>
  <c r="AY516" i="5"/>
  <c r="BC516" i="5"/>
  <c r="AX516" i="5"/>
  <c r="BB516" i="5"/>
  <c r="BA516" i="5"/>
  <c r="AZ516" i="5"/>
  <c r="AW514" i="5"/>
  <c r="AY514" i="5"/>
  <c r="BC514" i="5"/>
  <c r="AX514" i="5"/>
  <c r="BB514" i="5"/>
  <c r="BA514" i="5"/>
  <c r="AZ514" i="5"/>
  <c r="AW513" i="5"/>
  <c r="AY513" i="5"/>
  <c r="BC513" i="5"/>
  <c r="AX513" i="5"/>
  <c r="BB513" i="5"/>
  <c r="BA513" i="5"/>
  <c r="AZ513" i="5"/>
  <c r="AW512" i="5"/>
  <c r="AY512" i="5"/>
  <c r="BC512" i="5"/>
  <c r="AX512" i="5"/>
  <c r="BB512" i="5"/>
  <c r="BA512" i="5"/>
  <c r="AZ512" i="5"/>
  <c r="AW511" i="5"/>
  <c r="AY511" i="5"/>
  <c r="BC511" i="5"/>
  <c r="AX511" i="5"/>
  <c r="BB511" i="5"/>
  <c r="BA511" i="5"/>
  <c r="AZ511" i="5"/>
  <c r="AW510" i="5"/>
  <c r="AY510" i="5"/>
  <c r="BC510" i="5"/>
  <c r="AX510" i="5"/>
  <c r="BB510" i="5"/>
  <c r="BA510" i="5"/>
  <c r="AZ510" i="5"/>
  <c r="AW509" i="5"/>
  <c r="AY509" i="5"/>
  <c r="BC509" i="5"/>
  <c r="AX509" i="5"/>
  <c r="BB509" i="5"/>
  <c r="BA509" i="5"/>
  <c r="AZ509" i="5"/>
  <c r="AW508" i="5"/>
  <c r="AY508" i="5"/>
  <c r="BC508" i="5"/>
  <c r="AX508" i="5"/>
  <c r="BB508" i="5"/>
  <c r="BA508" i="5"/>
  <c r="AZ508" i="5"/>
  <c r="AW507" i="5"/>
  <c r="AY507" i="5"/>
  <c r="BC507" i="5"/>
  <c r="AX507" i="5"/>
  <c r="BB507" i="5"/>
  <c r="BA507" i="5"/>
  <c r="AZ507" i="5"/>
  <c r="AW506" i="5"/>
  <c r="AY506" i="5"/>
  <c r="BC506" i="5"/>
  <c r="AX506" i="5"/>
  <c r="BB506" i="5"/>
  <c r="BA506" i="5"/>
  <c r="AZ506" i="5"/>
  <c r="AW505" i="5"/>
  <c r="AY505" i="5"/>
  <c r="BC505" i="5"/>
  <c r="AX505" i="5"/>
  <c r="BB505" i="5"/>
  <c r="BA505" i="5"/>
  <c r="AZ505" i="5"/>
  <c r="AW504" i="5"/>
  <c r="AY504" i="5"/>
  <c r="BC504" i="5"/>
  <c r="AX504" i="5"/>
  <c r="BB504" i="5"/>
  <c r="BA504" i="5"/>
  <c r="AZ504" i="5"/>
  <c r="AW503" i="5"/>
  <c r="AY503" i="5"/>
  <c r="BC503" i="5"/>
  <c r="AX503" i="5"/>
  <c r="BB503" i="5"/>
  <c r="BA503" i="5"/>
  <c r="AZ503" i="5"/>
  <c r="AW502" i="5"/>
  <c r="AY502" i="5"/>
  <c r="BC502" i="5"/>
  <c r="AX502" i="5"/>
  <c r="BB502" i="5"/>
  <c r="BA502" i="5"/>
  <c r="AZ502" i="5"/>
  <c r="AW501" i="5"/>
  <c r="AY501" i="5"/>
  <c r="BC501" i="5"/>
  <c r="AX501" i="5"/>
  <c r="BB501" i="5"/>
  <c r="BA501" i="5"/>
  <c r="AZ501" i="5"/>
  <c r="AW500" i="5"/>
  <c r="AY500" i="5"/>
  <c r="BC500" i="5"/>
  <c r="AX500" i="5"/>
  <c r="BB500" i="5"/>
  <c r="BA500" i="5"/>
  <c r="AZ500" i="5"/>
  <c r="AW499" i="5"/>
  <c r="AY499" i="5"/>
  <c r="BC499" i="5"/>
  <c r="AX499" i="5"/>
  <c r="BB499" i="5"/>
  <c r="BA499" i="5"/>
  <c r="AZ499" i="5"/>
  <c r="AW498" i="5"/>
  <c r="AY498" i="5"/>
  <c r="BC498" i="5"/>
  <c r="AX498" i="5"/>
  <c r="BB498" i="5"/>
  <c r="BA498" i="5"/>
  <c r="AZ498" i="5"/>
  <c r="AW497" i="5"/>
  <c r="AY497" i="5"/>
  <c r="BC497" i="5"/>
  <c r="AX497" i="5"/>
  <c r="BB497" i="5"/>
  <c r="BA497" i="5"/>
  <c r="AZ497" i="5"/>
  <c r="AW495" i="5"/>
  <c r="AY495" i="5"/>
  <c r="BC495" i="5"/>
  <c r="AX495" i="5"/>
  <c r="BB495" i="5"/>
  <c r="BA495" i="5"/>
  <c r="AZ495" i="5"/>
  <c r="AW494" i="5"/>
  <c r="AY494" i="5"/>
  <c r="BC494" i="5"/>
  <c r="AX494" i="5"/>
  <c r="BB494" i="5"/>
  <c r="BA494" i="5"/>
  <c r="AZ494" i="5"/>
  <c r="AW493" i="5"/>
  <c r="AY493" i="5"/>
  <c r="BC493" i="5"/>
  <c r="AX493" i="5"/>
  <c r="BB493" i="5"/>
  <c r="BA493" i="5"/>
  <c r="AZ493" i="5"/>
  <c r="AW492" i="5"/>
  <c r="AY492" i="5"/>
  <c r="BC492" i="5"/>
  <c r="AX492" i="5"/>
  <c r="BB492" i="5"/>
  <c r="BA492" i="5"/>
  <c r="AZ492" i="5"/>
  <c r="AW490" i="5"/>
  <c r="AY490" i="5"/>
  <c r="BC490" i="5"/>
  <c r="AX490" i="5"/>
  <c r="BB490" i="5"/>
  <c r="BA490" i="5"/>
  <c r="AZ490" i="5"/>
  <c r="AW489" i="5"/>
  <c r="AY489" i="5"/>
  <c r="BC489" i="5"/>
  <c r="AX489" i="5"/>
  <c r="BB489" i="5"/>
  <c r="BA489" i="5"/>
  <c r="AZ489" i="5"/>
  <c r="AW488" i="5"/>
  <c r="AY488" i="5"/>
  <c r="BC488" i="5"/>
  <c r="AX488" i="5"/>
  <c r="BB488" i="5"/>
  <c r="BA488" i="5"/>
  <c r="AZ488" i="5"/>
  <c r="AW487" i="5"/>
  <c r="AY487" i="5"/>
  <c r="BC487" i="5"/>
  <c r="AX487" i="5"/>
  <c r="BB487" i="5"/>
  <c r="BA487" i="5"/>
  <c r="AZ487" i="5"/>
  <c r="AW486" i="5"/>
  <c r="AY486" i="5"/>
  <c r="BC486" i="5"/>
  <c r="AX486" i="5"/>
  <c r="BB486" i="5"/>
  <c r="BA486" i="5"/>
  <c r="AZ486" i="5"/>
  <c r="AW485" i="5"/>
  <c r="AY485" i="5"/>
  <c r="BC485" i="5"/>
  <c r="AX485" i="5"/>
  <c r="BB485" i="5"/>
  <c r="BA485" i="5"/>
  <c r="AZ485" i="5"/>
  <c r="AW484" i="5"/>
  <c r="AY484" i="5"/>
  <c r="BC484" i="5"/>
  <c r="AX484" i="5"/>
  <c r="BB484" i="5"/>
  <c r="BA484" i="5"/>
  <c r="AZ484" i="5"/>
  <c r="AW482" i="5"/>
  <c r="AY482" i="5"/>
  <c r="BC482" i="5"/>
  <c r="AX482" i="5"/>
  <c r="BB482" i="5"/>
  <c r="BA482" i="5"/>
  <c r="AZ482" i="5"/>
  <c r="AW481" i="5"/>
  <c r="AY481" i="5"/>
  <c r="BC481" i="5"/>
  <c r="AX481" i="5"/>
  <c r="BB481" i="5"/>
  <c r="BA481" i="5"/>
  <c r="AZ481" i="5"/>
  <c r="AW480" i="5"/>
  <c r="AY480" i="5"/>
  <c r="BC480" i="5"/>
  <c r="AX480" i="5"/>
  <c r="BB480" i="5"/>
  <c r="BA480" i="5"/>
  <c r="AZ480" i="5"/>
  <c r="AW479" i="5"/>
  <c r="AY479" i="5"/>
  <c r="BC479" i="5"/>
  <c r="AX479" i="5"/>
  <c r="BB479" i="5"/>
  <c r="BA479" i="5"/>
  <c r="AZ479" i="5"/>
  <c r="AW476" i="5"/>
  <c r="AY476" i="5"/>
  <c r="BC476" i="5"/>
  <c r="AX476" i="5"/>
  <c r="BB476" i="5"/>
  <c r="BA476" i="5"/>
  <c r="AZ476" i="5"/>
  <c r="AW475" i="5"/>
  <c r="AY475" i="5"/>
  <c r="BC475" i="5"/>
  <c r="AX475" i="5"/>
  <c r="BB475" i="5"/>
  <c r="BA475" i="5"/>
  <c r="AZ475" i="5"/>
  <c r="AW470" i="5"/>
  <c r="AY470" i="5"/>
  <c r="BC470" i="5"/>
  <c r="AX470" i="5"/>
  <c r="BB470" i="5"/>
  <c r="BA470" i="5"/>
  <c r="AZ470" i="5"/>
  <c r="AW469" i="5"/>
  <c r="AY469" i="5"/>
  <c r="BC469" i="5"/>
  <c r="AX469" i="5"/>
  <c r="BB469" i="5"/>
  <c r="BA469" i="5"/>
  <c r="AZ469" i="5"/>
  <c r="AW467" i="5"/>
  <c r="AY467" i="5"/>
  <c r="BC467" i="5"/>
  <c r="AX467" i="5"/>
  <c r="BB467" i="5"/>
  <c r="BA467" i="5"/>
  <c r="AZ467" i="5"/>
  <c r="AW466" i="5"/>
  <c r="AY466" i="5"/>
  <c r="BC466" i="5"/>
  <c r="AX466" i="5"/>
  <c r="BB466" i="5"/>
  <c r="BA466" i="5"/>
  <c r="AZ466" i="5"/>
  <c r="AW465" i="5"/>
  <c r="AY465" i="5"/>
  <c r="BC465" i="5"/>
  <c r="AX465" i="5"/>
  <c r="BB465" i="5"/>
  <c r="BA465" i="5"/>
  <c r="AZ465" i="5"/>
  <c r="AW464" i="5"/>
  <c r="AY464" i="5"/>
  <c r="BC464" i="5"/>
  <c r="AX464" i="5"/>
  <c r="BB464" i="5"/>
  <c r="BA464" i="5"/>
  <c r="AZ464" i="5"/>
  <c r="AW463" i="5"/>
  <c r="AY463" i="5"/>
  <c r="BC463" i="5"/>
  <c r="AX463" i="5"/>
  <c r="BB463" i="5"/>
  <c r="BA463" i="5"/>
  <c r="AZ463" i="5"/>
  <c r="AW462" i="5"/>
  <c r="AY462" i="5"/>
  <c r="BC462" i="5"/>
  <c r="AX462" i="5"/>
  <c r="BB462" i="5"/>
  <c r="BA462" i="5"/>
  <c r="AZ462" i="5"/>
  <c r="AW460" i="5"/>
  <c r="AY460" i="5"/>
  <c r="BC460" i="5"/>
  <c r="AX460" i="5"/>
  <c r="BB460" i="5"/>
  <c r="BA460" i="5"/>
  <c r="AZ460" i="5"/>
  <c r="AW457" i="5"/>
  <c r="AY457" i="5"/>
  <c r="BC457" i="5"/>
  <c r="AX457" i="5"/>
  <c r="BB457" i="5"/>
  <c r="BA457" i="5"/>
  <c r="AZ457" i="5"/>
  <c r="AW455" i="5"/>
  <c r="AY455" i="5"/>
  <c r="BC455" i="5"/>
  <c r="AX455" i="5"/>
  <c r="BB455" i="5"/>
  <c r="BA455" i="5"/>
  <c r="AZ455" i="5"/>
  <c r="AW454" i="5"/>
  <c r="AY454" i="5"/>
  <c r="BC454" i="5"/>
  <c r="AX454" i="5"/>
  <c r="BB454" i="5"/>
  <c r="BA454" i="5"/>
  <c r="AZ454" i="5"/>
  <c r="AW452" i="5"/>
  <c r="AY452" i="5"/>
  <c r="BC452" i="5"/>
  <c r="AX452" i="5"/>
  <c r="BB452" i="5"/>
  <c r="BA452" i="5"/>
  <c r="AZ452" i="5"/>
  <c r="AW449" i="5"/>
  <c r="AY449" i="5"/>
  <c r="BC449" i="5"/>
  <c r="AX449" i="5"/>
  <c r="BB449" i="5"/>
  <c r="BA449" i="5"/>
  <c r="AZ449" i="5"/>
  <c r="AW448" i="5"/>
  <c r="AY448" i="5"/>
  <c r="BC448" i="5"/>
  <c r="AX448" i="5"/>
  <c r="BB448" i="5"/>
  <c r="BA448" i="5"/>
  <c r="AZ448" i="5"/>
  <c r="AW447" i="5"/>
  <c r="AY447" i="5"/>
  <c r="BC447" i="5"/>
  <c r="AX447" i="5"/>
  <c r="BB447" i="5"/>
  <c r="BA447" i="5"/>
  <c r="AZ447" i="5"/>
  <c r="AW446" i="5"/>
  <c r="AY446" i="5"/>
  <c r="BC446" i="5"/>
  <c r="AX446" i="5"/>
  <c r="BB446" i="5"/>
  <c r="BA446" i="5"/>
  <c r="AZ446" i="5"/>
  <c r="AW445" i="5"/>
  <c r="AY445" i="5"/>
  <c r="BC445" i="5"/>
  <c r="AX445" i="5"/>
  <c r="BB445" i="5"/>
  <c r="BA445" i="5"/>
  <c r="AZ445" i="5"/>
  <c r="AW444" i="5"/>
  <c r="AY444" i="5"/>
  <c r="BC444" i="5"/>
  <c r="AX444" i="5"/>
  <c r="BB444" i="5"/>
  <c r="BA444" i="5"/>
  <c r="AZ444" i="5"/>
  <c r="AW442" i="5"/>
  <c r="AY442" i="5"/>
  <c r="BC442" i="5"/>
  <c r="AX442" i="5"/>
  <c r="BB442" i="5"/>
  <c r="BA442" i="5"/>
  <c r="AZ442" i="5"/>
  <c r="AW441" i="5"/>
  <c r="AY441" i="5"/>
  <c r="BC441" i="5"/>
  <c r="AX441" i="5"/>
  <c r="BB441" i="5"/>
  <c r="BA441" i="5"/>
  <c r="AZ441" i="5"/>
  <c r="AW440" i="5"/>
  <c r="AY440" i="5"/>
  <c r="BC440" i="5"/>
  <c r="AX440" i="5"/>
  <c r="BB440" i="5"/>
  <c r="BA440" i="5"/>
  <c r="AZ440" i="5"/>
  <c r="AW439" i="5"/>
  <c r="AY439" i="5"/>
  <c r="BC439" i="5"/>
  <c r="AX439" i="5"/>
  <c r="BB439" i="5"/>
  <c r="BA439" i="5"/>
  <c r="AZ439" i="5"/>
  <c r="AW438" i="5"/>
  <c r="AY438" i="5"/>
  <c r="BC438" i="5"/>
  <c r="AX438" i="5"/>
  <c r="BB438" i="5"/>
  <c r="BA438" i="5"/>
  <c r="AZ438" i="5"/>
  <c r="AW437" i="5"/>
  <c r="AY437" i="5"/>
  <c r="BC437" i="5"/>
  <c r="AX437" i="5"/>
  <c r="BB437" i="5"/>
  <c r="BA437" i="5"/>
  <c r="AZ437" i="5"/>
  <c r="AW436" i="5"/>
  <c r="AY436" i="5"/>
  <c r="BC436" i="5"/>
  <c r="AX436" i="5"/>
  <c r="BB436" i="5"/>
  <c r="BA436" i="5"/>
  <c r="AZ436" i="5"/>
  <c r="AW435" i="5"/>
  <c r="AY435" i="5"/>
  <c r="BC435" i="5"/>
  <c r="AX435" i="5"/>
  <c r="BB435" i="5"/>
  <c r="BA435" i="5"/>
  <c r="AZ435" i="5"/>
  <c r="AW434" i="5"/>
  <c r="AY434" i="5"/>
  <c r="BC434" i="5"/>
  <c r="AX434" i="5"/>
  <c r="BB434" i="5"/>
  <c r="BA434" i="5"/>
  <c r="AZ434" i="5"/>
  <c r="AW433" i="5"/>
  <c r="AY433" i="5"/>
  <c r="BC433" i="5"/>
  <c r="AX433" i="5"/>
  <c r="BB433" i="5"/>
  <c r="BA433" i="5"/>
  <c r="AZ433" i="5"/>
  <c r="AW432" i="5"/>
  <c r="AY432" i="5"/>
  <c r="BC432" i="5"/>
  <c r="AX432" i="5"/>
  <c r="BB432" i="5"/>
  <c r="BA432" i="5"/>
  <c r="AZ432" i="5"/>
  <c r="AW431" i="5"/>
  <c r="AY431" i="5"/>
  <c r="BC431" i="5"/>
  <c r="AX431" i="5"/>
  <c r="BB431" i="5"/>
  <c r="BA431" i="5"/>
  <c r="AZ431" i="5"/>
  <c r="AW430" i="5"/>
  <c r="AY430" i="5"/>
  <c r="BC430" i="5"/>
  <c r="AX430" i="5"/>
  <c r="BB430" i="5"/>
  <c r="BA430" i="5"/>
  <c r="AZ430" i="5"/>
  <c r="AW429" i="5"/>
  <c r="AY429" i="5"/>
  <c r="BC429" i="5"/>
  <c r="AX429" i="5"/>
  <c r="BB429" i="5"/>
  <c r="BA429" i="5"/>
  <c r="AZ429" i="5"/>
  <c r="AW428" i="5"/>
  <c r="AY428" i="5"/>
  <c r="BC428" i="5"/>
  <c r="AX428" i="5"/>
  <c r="BB428" i="5"/>
  <c r="BA428" i="5"/>
  <c r="AZ428" i="5"/>
  <c r="AW427" i="5"/>
  <c r="AY427" i="5"/>
  <c r="BC427" i="5"/>
  <c r="AX427" i="5"/>
  <c r="BB427" i="5"/>
  <c r="BA427" i="5"/>
  <c r="AZ427" i="5"/>
  <c r="AW426" i="5"/>
  <c r="AY426" i="5"/>
  <c r="BC426" i="5"/>
  <c r="AX426" i="5"/>
  <c r="BB426" i="5"/>
  <c r="BA426" i="5"/>
  <c r="AZ426" i="5"/>
  <c r="AW425" i="5"/>
  <c r="AY425" i="5"/>
  <c r="BC425" i="5"/>
  <c r="AX425" i="5"/>
  <c r="BB425" i="5"/>
  <c r="BA425" i="5"/>
  <c r="AZ425" i="5"/>
  <c r="AW424" i="5"/>
  <c r="AY424" i="5"/>
  <c r="BC424" i="5"/>
  <c r="AX424" i="5"/>
  <c r="BB424" i="5"/>
  <c r="BA424" i="5"/>
  <c r="AZ424" i="5"/>
  <c r="AW423" i="5"/>
  <c r="AY423" i="5"/>
  <c r="BC423" i="5"/>
  <c r="AX423" i="5"/>
  <c r="BB423" i="5"/>
  <c r="BA423" i="5"/>
  <c r="AZ423" i="5"/>
  <c r="AW421" i="5"/>
  <c r="AY421" i="5"/>
  <c r="BC421" i="5"/>
  <c r="AX421" i="5"/>
  <c r="BB421" i="5"/>
  <c r="BA421" i="5"/>
  <c r="AZ421" i="5"/>
  <c r="AW418" i="5"/>
  <c r="AY418" i="5"/>
  <c r="BC418" i="5"/>
  <c r="AX418" i="5"/>
  <c r="BB418" i="5"/>
  <c r="BA418" i="5"/>
  <c r="AZ418" i="5"/>
  <c r="AW417" i="5"/>
  <c r="AY417" i="5"/>
  <c r="BC417" i="5"/>
  <c r="AX417" i="5"/>
  <c r="BB417" i="5"/>
  <c r="BA417" i="5"/>
  <c r="AZ417" i="5"/>
  <c r="AW416" i="5"/>
  <c r="AY416" i="5"/>
  <c r="BC416" i="5"/>
  <c r="AX416" i="5"/>
  <c r="BB416" i="5"/>
  <c r="BA416" i="5"/>
  <c r="AZ416" i="5"/>
  <c r="AW415" i="5"/>
  <c r="AY415" i="5"/>
  <c r="BC415" i="5"/>
  <c r="AX415" i="5"/>
  <c r="BB415" i="5"/>
  <c r="BA415" i="5"/>
  <c r="AZ415" i="5"/>
  <c r="AW414" i="5"/>
  <c r="AY414" i="5"/>
  <c r="BC414" i="5"/>
  <c r="AX414" i="5"/>
  <c r="BB414" i="5"/>
  <c r="BA414" i="5"/>
  <c r="AZ414" i="5"/>
  <c r="AW413" i="5"/>
  <c r="AY413" i="5"/>
  <c r="BC413" i="5"/>
  <c r="AX413" i="5"/>
  <c r="BB413" i="5"/>
  <c r="BA413" i="5"/>
  <c r="AZ413" i="5"/>
  <c r="AW412" i="5"/>
  <c r="AY412" i="5"/>
  <c r="BC412" i="5"/>
  <c r="AX412" i="5"/>
  <c r="BB412" i="5"/>
  <c r="BA412" i="5"/>
  <c r="AZ412" i="5"/>
  <c r="AW411" i="5"/>
  <c r="AY411" i="5"/>
  <c r="BC411" i="5"/>
  <c r="AX411" i="5"/>
  <c r="BB411" i="5"/>
  <c r="BA411" i="5"/>
  <c r="AZ411" i="5"/>
  <c r="AW410" i="5"/>
  <c r="AY410" i="5"/>
  <c r="BC410" i="5"/>
  <c r="AX410" i="5"/>
  <c r="BB410" i="5"/>
  <c r="BA410" i="5"/>
  <c r="AZ410" i="5"/>
  <c r="AW409" i="5"/>
  <c r="AY409" i="5"/>
  <c r="BC409" i="5"/>
  <c r="AX409" i="5"/>
  <c r="BB409" i="5"/>
  <c r="BA409" i="5"/>
  <c r="AZ409" i="5"/>
  <c r="AW408" i="5"/>
  <c r="AY408" i="5"/>
  <c r="BC408" i="5"/>
  <c r="AX408" i="5"/>
  <c r="BB408" i="5"/>
  <c r="BA408" i="5"/>
  <c r="AZ408" i="5"/>
  <c r="AW407" i="5"/>
  <c r="AY407" i="5"/>
  <c r="BC407" i="5"/>
  <c r="AX407" i="5"/>
  <c r="BB407" i="5"/>
  <c r="BA407" i="5"/>
  <c r="AZ407" i="5"/>
  <c r="AW406" i="5"/>
  <c r="AY406" i="5"/>
  <c r="BC406" i="5"/>
  <c r="AX406" i="5"/>
  <c r="BB406" i="5"/>
  <c r="BA406" i="5"/>
  <c r="AZ406" i="5"/>
  <c r="AW405" i="5"/>
  <c r="AY405" i="5"/>
  <c r="BC405" i="5"/>
  <c r="AX405" i="5"/>
  <c r="BB405" i="5"/>
  <c r="BA405" i="5"/>
  <c r="AZ405" i="5"/>
  <c r="AW404" i="5"/>
  <c r="AY404" i="5"/>
  <c r="BC404" i="5"/>
  <c r="AX404" i="5"/>
  <c r="BB404" i="5"/>
  <c r="BA404" i="5"/>
  <c r="AZ404" i="5"/>
  <c r="AW403" i="5"/>
  <c r="AY403" i="5"/>
  <c r="BC403" i="5"/>
  <c r="AX403" i="5"/>
  <c r="BB403" i="5"/>
  <c r="BA403" i="5"/>
  <c r="AZ403" i="5"/>
  <c r="AW402" i="5"/>
  <c r="AY402" i="5"/>
  <c r="BC402" i="5"/>
  <c r="AX402" i="5"/>
  <c r="BB402" i="5"/>
  <c r="BA402" i="5"/>
  <c r="AZ402" i="5"/>
  <c r="AW401" i="5"/>
  <c r="AY401" i="5"/>
  <c r="BC401" i="5"/>
  <c r="AX401" i="5"/>
  <c r="BB401" i="5"/>
  <c r="BA401" i="5"/>
  <c r="AZ401" i="5"/>
  <c r="AW400" i="5"/>
  <c r="AY400" i="5"/>
  <c r="BC400" i="5"/>
  <c r="AX400" i="5"/>
  <c r="BB400" i="5"/>
  <c r="BA400" i="5"/>
  <c r="AZ400" i="5"/>
  <c r="AW399" i="5"/>
  <c r="AY399" i="5"/>
  <c r="BC399" i="5"/>
  <c r="AX399" i="5"/>
  <c r="BB399" i="5"/>
  <c r="BA399" i="5"/>
  <c r="AZ399" i="5"/>
  <c r="AW398" i="5"/>
  <c r="AY398" i="5"/>
  <c r="BC398" i="5"/>
  <c r="AX398" i="5"/>
  <c r="BB398" i="5"/>
  <c r="BA398" i="5"/>
  <c r="AZ398" i="5"/>
  <c r="AW397" i="5"/>
  <c r="AY397" i="5"/>
  <c r="BC397" i="5"/>
  <c r="AX397" i="5"/>
  <c r="BB397" i="5"/>
  <c r="BA397" i="5"/>
  <c r="AZ397" i="5"/>
  <c r="AW396" i="5"/>
  <c r="AY396" i="5"/>
  <c r="BC396" i="5"/>
  <c r="AX396" i="5"/>
  <c r="BB396" i="5"/>
  <c r="BA396" i="5"/>
  <c r="AZ396" i="5"/>
  <c r="AW395" i="5"/>
  <c r="AY395" i="5"/>
  <c r="BC395" i="5"/>
  <c r="AX395" i="5"/>
  <c r="BB395" i="5"/>
  <c r="BA395" i="5"/>
  <c r="AZ395" i="5"/>
  <c r="AW394" i="5"/>
  <c r="AY394" i="5"/>
  <c r="BC394" i="5"/>
  <c r="AX394" i="5"/>
  <c r="BB394" i="5"/>
  <c r="BA394" i="5"/>
  <c r="AZ394" i="5"/>
  <c r="AW393" i="5"/>
  <c r="AY393" i="5"/>
  <c r="BC393" i="5"/>
  <c r="AX393" i="5"/>
  <c r="BB393" i="5"/>
  <c r="BA393" i="5"/>
  <c r="AZ393" i="5"/>
  <c r="AW392" i="5"/>
  <c r="AY392" i="5"/>
  <c r="BC392" i="5"/>
  <c r="AX392" i="5"/>
  <c r="BB392" i="5"/>
  <c r="BA392" i="5"/>
  <c r="AZ392" i="5"/>
  <c r="AW391" i="5"/>
  <c r="AY391" i="5"/>
  <c r="BC391" i="5"/>
  <c r="AX391" i="5"/>
  <c r="BB391" i="5"/>
  <c r="BA391" i="5"/>
  <c r="AZ391" i="5"/>
  <c r="AW390" i="5"/>
  <c r="AY390" i="5"/>
  <c r="BC390" i="5"/>
  <c r="AX390" i="5"/>
  <c r="BB390" i="5"/>
  <c r="BA390" i="5"/>
  <c r="AZ390" i="5"/>
  <c r="AW389" i="5"/>
  <c r="AY389" i="5"/>
  <c r="BC389" i="5"/>
  <c r="AX389" i="5"/>
  <c r="BB389" i="5"/>
  <c r="BA389" i="5"/>
  <c r="AZ389" i="5"/>
  <c r="AW388" i="5"/>
  <c r="AY388" i="5"/>
  <c r="BC388" i="5"/>
  <c r="AX388" i="5"/>
  <c r="BB388" i="5"/>
  <c r="BA388" i="5"/>
  <c r="AZ388" i="5"/>
  <c r="AW387" i="5"/>
  <c r="AY387" i="5"/>
  <c r="BC387" i="5"/>
  <c r="AX387" i="5"/>
  <c r="BB387" i="5"/>
  <c r="BA387" i="5"/>
  <c r="AZ387" i="5"/>
  <c r="AW386" i="5"/>
  <c r="AY386" i="5"/>
  <c r="BC386" i="5"/>
  <c r="AX386" i="5"/>
  <c r="BB386" i="5"/>
  <c r="BA386" i="5"/>
  <c r="AZ386" i="5"/>
  <c r="AW385" i="5"/>
  <c r="AY385" i="5"/>
  <c r="BC385" i="5"/>
  <c r="AX385" i="5"/>
  <c r="BB385" i="5"/>
  <c r="BA385" i="5"/>
  <c r="AZ385" i="5"/>
  <c r="AW384" i="5"/>
  <c r="AY384" i="5"/>
  <c r="BC384" i="5"/>
  <c r="AX384" i="5"/>
  <c r="BB384" i="5"/>
  <c r="BA384" i="5"/>
  <c r="AZ384" i="5"/>
  <c r="AW383" i="5"/>
  <c r="AY383" i="5"/>
  <c r="BC383" i="5"/>
  <c r="AX383" i="5"/>
  <c r="BB383" i="5"/>
  <c r="BA383" i="5"/>
  <c r="AZ383" i="5"/>
  <c r="AW382" i="5"/>
  <c r="AY382" i="5"/>
  <c r="BC382" i="5"/>
  <c r="AX382" i="5"/>
  <c r="BB382" i="5"/>
  <c r="BA382" i="5"/>
  <c r="AZ382" i="5"/>
  <c r="AW381" i="5"/>
  <c r="AY381" i="5"/>
  <c r="BC381" i="5"/>
  <c r="AX381" i="5"/>
  <c r="BB381" i="5"/>
  <c r="BA381" i="5"/>
  <c r="AZ381" i="5"/>
  <c r="AW380" i="5"/>
  <c r="AY380" i="5"/>
  <c r="BC380" i="5"/>
  <c r="AX380" i="5"/>
  <c r="BB380" i="5"/>
  <c r="BA380" i="5"/>
  <c r="AZ380" i="5"/>
  <c r="AW379" i="5"/>
  <c r="AY379" i="5"/>
  <c r="BC379" i="5"/>
  <c r="AX379" i="5"/>
  <c r="BB379" i="5"/>
  <c r="BA379" i="5"/>
  <c r="AZ379" i="5"/>
  <c r="AW378" i="5"/>
  <c r="AY378" i="5"/>
  <c r="BC378" i="5"/>
  <c r="AX378" i="5"/>
  <c r="BB378" i="5"/>
  <c r="BA378" i="5"/>
  <c r="AZ378" i="5"/>
  <c r="AW377" i="5"/>
  <c r="AY377" i="5"/>
  <c r="BC377" i="5"/>
  <c r="AX377" i="5"/>
  <c r="BB377" i="5"/>
  <c r="BA377" i="5"/>
  <c r="AZ377" i="5"/>
  <c r="AW376" i="5"/>
  <c r="AY376" i="5"/>
  <c r="BC376" i="5"/>
  <c r="AX376" i="5"/>
  <c r="BB376" i="5"/>
  <c r="BA376" i="5"/>
  <c r="AZ376" i="5"/>
  <c r="AW374" i="5"/>
  <c r="AY374" i="5"/>
  <c r="BC374" i="5"/>
  <c r="AX374" i="5"/>
  <c r="BB374" i="5"/>
  <c r="BA374" i="5"/>
  <c r="AZ374" i="5"/>
  <c r="AW373" i="5"/>
  <c r="AY373" i="5"/>
  <c r="BC373" i="5"/>
  <c r="AX373" i="5"/>
  <c r="BB373" i="5"/>
  <c r="BA373" i="5"/>
  <c r="AZ373" i="5"/>
  <c r="AW372" i="5"/>
  <c r="AY372" i="5"/>
  <c r="BC372" i="5"/>
  <c r="AX372" i="5"/>
  <c r="BB372" i="5"/>
  <c r="BA372" i="5"/>
  <c r="AZ372" i="5"/>
  <c r="AW371" i="5"/>
  <c r="AY371" i="5"/>
  <c r="BC371" i="5"/>
  <c r="AX371" i="5"/>
  <c r="BB371" i="5"/>
  <c r="BA371" i="5"/>
  <c r="AZ371" i="5"/>
  <c r="AW370" i="5"/>
  <c r="AY370" i="5"/>
  <c r="BC370" i="5"/>
  <c r="AX370" i="5"/>
  <c r="BB370" i="5"/>
  <c r="BA370" i="5"/>
  <c r="AZ370" i="5"/>
  <c r="AW369" i="5"/>
  <c r="AY369" i="5"/>
  <c r="BC369" i="5"/>
  <c r="AX369" i="5"/>
  <c r="BB369" i="5"/>
  <c r="BA369" i="5"/>
  <c r="AZ369" i="5"/>
  <c r="AW368" i="5"/>
  <c r="AY368" i="5"/>
  <c r="BC368" i="5"/>
  <c r="AX368" i="5"/>
  <c r="BB368" i="5"/>
  <c r="BA368" i="5"/>
  <c r="AZ368" i="5"/>
  <c r="AW367" i="5"/>
  <c r="AY367" i="5"/>
  <c r="BC367" i="5"/>
  <c r="AX367" i="5"/>
  <c r="BB367" i="5"/>
  <c r="BA367" i="5"/>
  <c r="AZ367" i="5"/>
  <c r="AW366" i="5"/>
  <c r="AY366" i="5"/>
  <c r="BC366" i="5"/>
  <c r="AX366" i="5"/>
  <c r="BB366" i="5"/>
  <c r="BA366" i="5"/>
  <c r="AZ366" i="5"/>
  <c r="AW365" i="5"/>
  <c r="AY365" i="5"/>
  <c r="BC365" i="5"/>
  <c r="AX365" i="5"/>
  <c r="BB365" i="5"/>
  <c r="BA365" i="5"/>
  <c r="AZ365" i="5"/>
  <c r="AW363" i="5"/>
  <c r="AY363" i="5"/>
  <c r="BC363" i="5"/>
  <c r="AX363" i="5"/>
  <c r="BB363" i="5"/>
  <c r="BA363" i="5"/>
  <c r="AZ363" i="5"/>
  <c r="AW362" i="5"/>
  <c r="AY362" i="5"/>
  <c r="BC362" i="5"/>
  <c r="AX362" i="5"/>
  <c r="BB362" i="5"/>
  <c r="BA362" i="5"/>
  <c r="AZ362" i="5"/>
  <c r="AW361" i="5"/>
  <c r="AY361" i="5"/>
  <c r="BC361" i="5"/>
  <c r="AX361" i="5"/>
  <c r="BB361" i="5"/>
  <c r="BA361" i="5"/>
  <c r="AZ361" i="5"/>
  <c r="AW360" i="5"/>
  <c r="AY360" i="5"/>
  <c r="BC360" i="5"/>
  <c r="AX360" i="5"/>
  <c r="BB360" i="5"/>
  <c r="BA360" i="5"/>
  <c r="AZ360" i="5"/>
  <c r="AW358" i="5"/>
  <c r="AY358" i="5"/>
  <c r="BC358" i="5"/>
  <c r="AX358" i="5"/>
  <c r="BB358" i="5"/>
  <c r="BA358" i="5"/>
  <c r="AZ358" i="5"/>
  <c r="AW357" i="5"/>
  <c r="AY357" i="5"/>
  <c r="BC357" i="5"/>
  <c r="AX357" i="5"/>
  <c r="BB357" i="5"/>
  <c r="BA357" i="5"/>
  <c r="AZ357" i="5"/>
  <c r="AW356" i="5"/>
  <c r="AY356" i="5"/>
  <c r="BC356" i="5"/>
  <c r="AX356" i="5"/>
  <c r="BB356" i="5"/>
  <c r="BA356" i="5"/>
  <c r="AZ356" i="5"/>
  <c r="AW355" i="5"/>
  <c r="AY355" i="5"/>
  <c r="BC355" i="5"/>
  <c r="AX355" i="5"/>
  <c r="BB355" i="5"/>
  <c r="BA355" i="5"/>
  <c r="AZ355" i="5"/>
  <c r="AW354" i="5"/>
  <c r="AY354" i="5"/>
  <c r="BC354" i="5"/>
  <c r="AX354" i="5"/>
  <c r="BB354" i="5"/>
  <c r="BA354" i="5"/>
  <c r="AZ354" i="5"/>
  <c r="AW353" i="5"/>
  <c r="AY353" i="5"/>
  <c r="BC353" i="5"/>
  <c r="AX353" i="5"/>
  <c r="BB353" i="5"/>
  <c r="BA353" i="5"/>
  <c r="AZ353" i="5"/>
  <c r="AW351" i="5"/>
  <c r="AY351" i="5"/>
  <c r="BC351" i="5"/>
  <c r="AX351" i="5"/>
  <c r="BB351" i="5"/>
  <c r="BA351" i="5"/>
  <c r="AZ351" i="5"/>
  <c r="AW350" i="5"/>
  <c r="AY350" i="5"/>
  <c r="BC350" i="5"/>
  <c r="AX350" i="5"/>
  <c r="BB350" i="5"/>
  <c r="BA350" i="5"/>
  <c r="AZ350" i="5"/>
  <c r="AW349" i="5"/>
  <c r="AY349" i="5"/>
  <c r="BC349" i="5"/>
  <c r="AX349" i="5"/>
  <c r="BB349" i="5"/>
  <c r="BA349" i="5"/>
  <c r="AZ349" i="5"/>
  <c r="AW348" i="5"/>
  <c r="AY348" i="5"/>
  <c r="BC348" i="5"/>
  <c r="AX348" i="5"/>
  <c r="BB348" i="5"/>
  <c r="BA348" i="5"/>
  <c r="AZ348" i="5"/>
  <c r="AW347" i="5"/>
  <c r="AY347" i="5"/>
  <c r="BC347" i="5"/>
  <c r="AX347" i="5"/>
  <c r="BB347" i="5"/>
  <c r="BA347" i="5"/>
  <c r="AZ347" i="5"/>
  <c r="AW346" i="5"/>
  <c r="AY346" i="5"/>
  <c r="BC346" i="5"/>
  <c r="AX346" i="5"/>
  <c r="BB346" i="5"/>
  <c r="BA346" i="5"/>
  <c r="AZ346" i="5"/>
  <c r="AW345" i="5"/>
  <c r="AY345" i="5"/>
  <c r="BC345" i="5"/>
  <c r="AX345" i="5"/>
  <c r="BB345" i="5"/>
  <c r="BA345" i="5"/>
  <c r="AZ345" i="5"/>
  <c r="AW344" i="5"/>
  <c r="AY344" i="5"/>
  <c r="BC344" i="5"/>
  <c r="AX344" i="5"/>
  <c r="BB344" i="5"/>
  <c r="BA344" i="5"/>
  <c r="AZ344" i="5"/>
  <c r="AW343" i="5"/>
  <c r="AY343" i="5"/>
  <c r="BC343" i="5"/>
  <c r="AX343" i="5"/>
  <c r="BB343" i="5"/>
  <c r="BA343" i="5"/>
  <c r="AZ343" i="5"/>
  <c r="AW342" i="5"/>
  <c r="AY342" i="5"/>
  <c r="BC342" i="5"/>
  <c r="AX342" i="5"/>
  <c r="BB342" i="5"/>
  <c r="BA342" i="5"/>
  <c r="AZ342" i="5"/>
  <c r="AW341" i="5"/>
  <c r="AY341" i="5"/>
  <c r="BC341" i="5"/>
  <c r="AX341" i="5"/>
  <c r="BB341" i="5"/>
  <c r="BA341" i="5"/>
  <c r="AZ341" i="5"/>
  <c r="AW340" i="5"/>
  <c r="AY340" i="5"/>
  <c r="BC340" i="5"/>
  <c r="AX340" i="5"/>
  <c r="BB340" i="5"/>
  <c r="BA340" i="5"/>
  <c r="AZ340" i="5"/>
  <c r="AW339" i="5"/>
  <c r="AY339" i="5"/>
  <c r="BC339" i="5"/>
  <c r="AX339" i="5"/>
  <c r="BB339" i="5"/>
  <c r="BA339" i="5"/>
  <c r="AZ339" i="5"/>
  <c r="AW338" i="5"/>
  <c r="AY338" i="5"/>
  <c r="BC338" i="5"/>
  <c r="AX338" i="5"/>
  <c r="BB338" i="5"/>
  <c r="BA338" i="5"/>
  <c r="AZ338" i="5"/>
  <c r="AW337" i="5"/>
  <c r="AY337" i="5"/>
  <c r="BC337" i="5"/>
  <c r="AX337" i="5"/>
  <c r="BB337" i="5"/>
  <c r="BA337" i="5"/>
  <c r="AZ337" i="5"/>
  <c r="AW336" i="5"/>
  <c r="AY336" i="5"/>
  <c r="BC336" i="5"/>
  <c r="AX336" i="5"/>
  <c r="BB336" i="5"/>
  <c r="BA336" i="5"/>
  <c r="AZ336" i="5"/>
  <c r="AW335" i="5"/>
  <c r="AY335" i="5"/>
  <c r="BC335" i="5"/>
  <c r="AX335" i="5"/>
  <c r="BB335" i="5"/>
  <c r="BA335" i="5"/>
  <c r="AZ335" i="5"/>
  <c r="AW334" i="5"/>
  <c r="AY334" i="5"/>
  <c r="BC334" i="5"/>
  <c r="AX334" i="5"/>
  <c r="BB334" i="5"/>
  <c r="BA334" i="5"/>
  <c r="AZ334" i="5"/>
  <c r="AW333" i="5"/>
  <c r="AY333" i="5"/>
  <c r="BC333" i="5"/>
  <c r="AX333" i="5"/>
  <c r="BB333" i="5"/>
  <c r="BA333" i="5"/>
  <c r="AZ333" i="5"/>
  <c r="AW332" i="5"/>
  <c r="AY332" i="5"/>
  <c r="BC332" i="5"/>
  <c r="AX332" i="5"/>
  <c r="BB332" i="5"/>
  <c r="BA332" i="5"/>
  <c r="AZ332" i="5"/>
  <c r="AW331" i="5"/>
  <c r="AY331" i="5"/>
  <c r="BC331" i="5"/>
  <c r="AX331" i="5"/>
  <c r="BB331" i="5"/>
  <c r="BA331" i="5"/>
  <c r="AZ331" i="5"/>
  <c r="AW330" i="5"/>
  <c r="AY330" i="5"/>
  <c r="BC330" i="5"/>
  <c r="AX330" i="5"/>
  <c r="BB330" i="5"/>
  <c r="BA330" i="5"/>
  <c r="AZ330" i="5"/>
  <c r="AW329" i="5"/>
  <c r="AY329" i="5"/>
  <c r="BC329" i="5"/>
  <c r="AX329" i="5"/>
  <c r="BB329" i="5"/>
  <c r="BA329" i="5"/>
  <c r="AZ329" i="5"/>
  <c r="AW328" i="5"/>
  <c r="AY328" i="5"/>
  <c r="BC328" i="5"/>
  <c r="AX328" i="5"/>
  <c r="BB328" i="5"/>
  <c r="BA328" i="5"/>
  <c r="AZ328" i="5"/>
  <c r="AW327" i="5"/>
  <c r="AY327" i="5"/>
  <c r="BC327" i="5"/>
  <c r="AX327" i="5"/>
  <c r="BB327" i="5"/>
  <c r="BA327" i="5"/>
  <c r="AZ327" i="5"/>
  <c r="AW326" i="5"/>
  <c r="AY326" i="5"/>
  <c r="BC326" i="5"/>
  <c r="AX326" i="5"/>
  <c r="BB326" i="5"/>
  <c r="BA326" i="5"/>
  <c r="AZ326" i="5"/>
  <c r="AW325" i="5"/>
  <c r="AY325" i="5"/>
  <c r="BC325" i="5"/>
  <c r="AX325" i="5"/>
  <c r="BB325" i="5"/>
  <c r="BA325" i="5"/>
  <c r="AZ325" i="5"/>
  <c r="AW324" i="5"/>
  <c r="AY324" i="5"/>
  <c r="BC324" i="5"/>
  <c r="AX324" i="5"/>
  <c r="BB324" i="5"/>
  <c r="BA324" i="5"/>
  <c r="AZ324" i="5"/>
  <c r="AW323" i="5"/>
  <c r="AY323" i="5"/>
  <c r="BC323" i="5"/>
  <c r="AX323" i="5"/>
  <c r="BB323" i="5"/>
  <c r="BA323" i="5"/>
  <c r="AZ323" i="5"/>
  <c r="AW322" i="5"/>
  <c r="AY322" i="5"/>
  <c r="BC322" i="5"/>
  <c r="AX322" i="5"/>
  <c r="BB322" i="5"/>
  <c r="BA322" i="5"/>
  <c r="AZ322" i="5"/>
  <c r="AW321" i="5"/>
  <c r="AY321" i="5"/>
  <c r="BC321" i="5"/>
  <c r="AX321" i="5"/>
  <c r="BB321" i="5"/>
  <c r="BA321" i="5"/>
  <c r="AZ321" i="5"/>
  <c r="AW320" i="5"/>
  <c r="AY320" i="5"/>
  <c r="BC320" i="5"/>
  <c r="AX320" i="5"/>
  <c r="BB320" i="5"/>
  <c r="BA320" i="5"/>
  <c r="AZ320" i="5"/>
  <c r="AW319" i="5"/>
  <c r="AY319" i="5"/>
  <c r="BC319" i="5"/>
  <c r="AX319" i="5"/>
  <c r="BB319" i="5"/>
  <c r="BA319" i="5"/>
  <c r="AZ319" i="5"/>
  <c r="AW317" i="5"/>
  <c r="AY317" i="5"/>
  <c r="BC317" i="5"/>
  <c r="AX317" i="5"/>
  <c r="BB317" i="5"/>
  <c r="BA317" i="5"/>
  <c r="AZ317" i="5"/>
  <c r="AW316" i="5"/>
  <c r="AY316" i="5"/>
  <c r="BC316" i="5"/>
  <c r="AX316" i="5"/>
  <c r="BB316" i="5"/>
  <c r="BA316" i="5"/>
  <c r="AZ316" i="5"/>
  <c r="AW315" i="5"/>
  <c r="AY315" i="5"/>
  <c r="BC315" i="5"/>
  <c r="AX315" i="5"/>
  <c r="BB315" i="5"/>
  <c r="BA315" i="5"/>
  <c r="AZ315" i="5"/>
  <c r="AW314" i="5"/>
  <c r="AY314" i="5"/>
  <c r="BC314" i="5"/>
  <c r="AX314" i="5"/>
  <c r="BB314" i="5"/>
  <c r="BA314" i="5"/>
  <c r="AZ314" i="5"/>
  <c r="AW313" i="5"/>
  <c r="AY313" i="5"/>
  <c r="BC313" i="5"/>
  <c r="AX313" i="5"/>
  <c r="BB313" i="5"/>
  <c r="BA313" i="5"/>
  <c r="AZ313" i="5"/>
  <c r="AW312" i="5"/>
  <c r="AY312" i="5"/>
  <c r="BC312" i="5"/>
  <c r="AX312" i="5"/>
  <c r="BB312" i="5"/>
  <c r="BA312" i="5"/>
  <c r="AZ312" i="5"/>
  <c r="AW311" i="5"/>
  <c r="AY311" i="5"/>
  <c r="BC311" i="5"/>
  <c r="AX311" i="5"/>
  <c r="BB311" i="5"/>
  <c r="BA311" i="5"/>
  <c r="AZ311" i="5"/>
  <c r="AW310" i="5"/>
  <c r="AY310" i="5"/>
  <c r="BC310" i="5"/>
  <c r="AX310" i="5"/>
  <c r="BB310" i="5"/>
  <c r="BA310" i="5"/>
  <c r="AZ310" i="5"/>
  <c r="AW309" i="5"/>
  <c r="AY309" i="5"/>
  <c r="BC309" i="5"/>
  <c r="AX309" i="5"/>
  <c r="BB309" i="5"/>
  <c r="BA309" i="5"/>
  <c r="AZ309" i="5"/>
  <c r="AW308" i="5"/>
  <c r="AY308" i="5"/>
  <c r="BC308" i="5"/>
  <c r="AX308" i="5"/>
  <c r="BB308" i="5"/>
  <c r="BA308" i="5"/>
  <c r="AZ308" i="5"/>
  <c r="AW307" i="5"/>
  <c r="AY307" i="5"/>
  <c r="BC307" i="5"/>
  <c r="AX307" i="5"/>
  <c r="BB307" i="5"/>
  <c r="BA307" i="5"/>
  <c r="AZ307" i="5"/>
  <c r="AW306" i="5"/>
  <c r="AY306" i="5"/>
  <c r="BC306" i="5"/>
  <c r="AX306" i="5"/>
  <c r="BB306" i="5"/>
  <c r="BA306" i="5"/>
  <c r="AZ306" i="5"/>
  <c r="AW305" i="5"/>
  <c r="AY305" i="5"/>
  <c r="BC305" i="5"/>
  <c r="AX305" i="5"/>
  <c r="BB305" i="5"/>
  <c r="BA305" i="5"/>
  <c r="AZ305" i="5"/>
  <c r="AW304" i="5"/>
  <c r="AY304" i="5"/>
  <c r="BC304" i="5"/>
  <c r="AX304" i="5"/>
  <c r="BB304" i="5"/>
  <c r="BA304" i="5"/>
  <c r="AZ304" i="5"/>
  <c r="AW303" i="5"/>
  <c r="AY303" i="5"/>
  <c r="BC303" i="5"/>
  <c r="AX303" i="5"/>
  <c r="BB303" i="5"/>
  <c r="BA303" i="5"/>
  <c r="AZ303" i="5"/>
  <c r="AW302" i="5"/>
  <c r="AY302" i="5"/>
  <c r="BC302" i="5"/>
  <c r="AX302" i="5"/>
  <c r="BB302" i="5"/>
  <c r="BA302" i="5"/>
  <c r="AZ302" i="5"/>
  <c r="AW301" i="5"/>
  <c r="AY301" i="5"/>
  <c r="BC301" i="5"/>
  <c r="AX301" i="5"/>
  <c r="BB301" i="5"/>
  <c r="BA301" i="5"/>
  <c r="AZ301" i="5"/>
  <c r="AW300" i="5"/>
  <c r="AY300" i="5"/>
  <c r="BC300" i="5"/>
  <c r="AX300" i="5"/>
  <c r="BB300" i="5"/>
  <c r="BA300" i="5"/>
  <c r="AZ300" i="5"/>
  <c r="AW299" i="5"/>
  <c r="AY299" i="5"/>
  <c r="BC299" i="5"/>
  <c r="AX299" i="5"/>
  <c r="BB299" i="5"/>
  <c r="BA299" i="5"/>
  <c r="AZ299" i="5"/>
  <c r="AW298" i="5"/>
  <c r="AY298" i="5"/>
  <c r="BC298" i="5"/>
  <c r="AX298" i="5"/>
  <c r="BB298" i="5"/>
  <c r="BA298" i="5"/>
  <c r="AZ298" i="5"/>
  <c r="AW297" i="5"/>
  <c r="AY297" i="5"/>
  <c r="BC297" i="5"/>
  <c r="AX297" i="5"/>
  <c r="BB297" i="5"/>
  <c r="BA297" i="5"/>
  <c r="AZ297" i="5"/>
  <c r="AW296" i="5"/>
  <c r="AY296" i="5"/>
  <c r="BC296" i="5"/>
  <c r="AX296" i="5"/>
  <c r="BB296" i="5"/>
  <c r="BA296" i="5"/>
  <c r="AZ296" i="5"/>
  <c r="AW295" i="5"/>
  <c r="AY295" i="5"/>
  <c r="BC295" i="5"/>
  <c r="AX295" i="5"/>
  <c r="BB295" i="5"/>
  <c r="BA295" i="5"/>
  <c r="AZ295" i="5"/>
  <c r="AW294" i="5"/>
  <c r="AY294" i="5"/>
  <c r="BC294" i="5"/>
  <c r="AX294" i="5"/>
  <c r="BB294" i="5"/>
  <c r="BA294" i="5"/>
  <c r="AZ294" i="5"/>
  <c r="AW293" i="5"/>
  <c r="AY293" i="5"/>
  <c r="BC293" i="5"/>
  <c r="AX293" i="5"/>
  <c r="BB293" i="5"/>
  <c r="BA293" i="5"/>
  <c r="AZ293" i="5"/>
  <c r="AW292" i="5"/>
  <c r="AY292" i="5"/>
  <c r="BC292" i="5"/>
  <c r="AX292" i="5"/>
  <c r="BB292" i="5"/>
  <c r="BA292" i="5"/>
  <c r="AZ292" i="5"/>
  <c r="AW291" i="5"/>
  <c r="AY291" i="5"/>
  <c r="BC291" i="5"/>
  <c r="AX291" i="5"/>
  <c r="BB291" i="5"/>
  <c r="BA291" i="5"/>
  <c r="AZ291" i="5"/>
  <c r="AW290" i="5"/>
  <c r="AY290" i="5"/>
  <c r="BC290" i="5"/>
  <c r="AX290" i="5"/>
  <c r="BB290" i="5"/>
  <c r="BA290" i="5"/>
  <c r="AZ290" i="5"/>
  <c r="AW289" i="5"/>
  <c r="AY289" i="5"/>
  <c r="BC289" i="5"/>
  <c r="AX289" i="5"/>
  <c r="BB289" i="5"/>
  <c r="BA289" i="5"/>
  <c r="AZ289" i="5"/>
  <c r="AW288" i="5"/>
  <c r="AY288" i="5"/>
  <c r="BC288" i="5"/>
  <c r="AX288" i="5"/>
  <c r="BB288" i="5"/>
  <c r="BA288" i="5"/>
  <c r="AZ288" i="5"/>
  <c r="AW287" i="5"/>
  <c r="AY287" i="5"/>
  <c r="BC287" i="5"/>
  <c r="AX287" i="5"/>
  <c r="BB287" i="5"/>
  <c r="BA287" i="5"/>
  <c r="AZ287" i="5"/>
  <c r="AW286" i="5"/>
  <c r="AY286" i="5"/>
  <c r="BC286" i="5"/>
  <c r="AX286" i="5"/>
  <c r="BB286" i="5"/>
  <c r="BA286" i="5"/>
  <c r="AZ286" i="5"/>
  <c r="AW284" i="5"/>
  <c r="AY284" i="5"/>
  <c r="BC284" i="5"/>
  <c r="AX284" i="5"/>
  <c r="BB284" i="5"/>
  <c r="BA284" i="5"/>
  <c r="AZ284" i="5"/>
  <c r="AW283" i="5"/>
  <c r="AY283" i="5"/>
  <c r="BC283" i="5"/>
  <c r="AX283" i="5"/>
  <c r="BB283" i="5"/>
  <c r="BA283" i="5"/>
  <c r="AZ283" i="5"/>
  <c r="AW282" i="5"/>
  <c r="AY282" i="5"/>
  <c r="BC282" i="5"/>
  <c r="AX282" i="5"/>
  <c r="BB282" i="5"/>
  <c r="BA282" i="5"/>
  <c r="AZ282" i="5"/>
  <c r="AW280" i="5"/>
  <c r="AY280" i="5"/>
  <c r="BC280" i="5"/>
  <c r="AX280" i="5"/>
  <c r="BB280" i="5"/>
  <c r="BA280" i="5"/>
  <c r="AZ280" i="5"/>
  <c r="AW279" i="5"/>
  <c r="AY279" i="5"/>
  <c r="BC279" i="5"/>
  <c r="AX279" i="5"/>
  <c r="BB279" i="5"/>
  <c r="BA279" i="5"/>
  <c r="AZ279" i="5"/>
  <c r="AW278" i="5"/>
  <c r="AY278" i="5"/>
  <c r="BC278" i="5"/>
  <c r="AX278" i="5"/>
  <c r="BB278" i="5"/>
  <c r="BA278" i="5"/>
  <c r="AZ278" i="5"/>
  <c r="AW277" i="5"/>
  <c r="AY277" i="5"/>
  <c r="BC277" i="5"/>
  <c r="AX277" i="5"/>
  <c r="BB277" i="5"/>
  <c r="BA277" i="5"/>
  <c r="AZ277" i="5"/>
  <c r="AW276" i="5"/>
  <c r="AY276" i="5"/>
  <c r="BC276" i="5"/>
  <c r="AX276" i="5"/>
  <c r="BB276" i="5"/>
  <c r="BA276" i="5"/>
  <c r="AZ276" i="5"/>
  <c r="AW275" i="5"/>
  <c r="AY275" i="5"/>
  <c r="BC275" i="5"/>
  <c r="AX275" i="5"/>
  <c r="BB275" i="5"/>
  <c r="BA275" i="5"/>
  <c r="AZ275" i="5"/>
  <c r="AW274" i="5"/>
  <c r="AY274" i="5"/>
  <c r="BC274" i="5"/>
  <c r="AX274" i="5"/>
  <c r="BB274" i="5"/>
  <c r="BA274" i="5"/>
  <c r="AZ274" i="5"/>
  <c r="AW273" i="5"/>
  <c r="AY273" i="5"/>
  <c r="BC273" i="5"/>
  <c r="AX273" i="5"/>
  <c r="BB273" i="5"/>
  <c r="BA273" i="5"/>
  <c r="AZ273" i="5"/>
  <c r="AW272" i="5"/>
  <c r="AY272" i="5"/>
  <c r="BC272" i="5"/>
  <c r="AX272" i="5"/>
  <c r="BB272" i="5"/>
  <c r="BA272" i="5"/>
  <c r="AZ272" i="5"/>
  <c r="AW271" i="5"/>
  <c r="AY271" i="5"/>
  <c r="BC271" i="5"/>
  <c r="AX271" i="5"/>
  <c r="BB271" i="5"/>
  <c r="BA271" i="5"/>
  <c r="AZ271" i="5"/>
  <c r="AW270" i="5"/>
  <c r="AY270" i="5"/>
  <c r="BC270" i="5"/>
  <c r="AX270" i="5"/>
  <c r="BB270" i="5"/>
  <c r="BA270" i="5"/>
  <c r="AZ270" i="5"/>
  <c r="AW269" i="5"/>
  <c r="AY269" i="5"/>
  <c r="BC269" i="5"/>
  <c r="AX269" i="5"/>
  <c r="BB269" i="5"/>
  <c r="BA269" i="5"/>
  <c r="AZ269" i="5"/>
  <c r="AW268" i="5"/>
  <c r="AY268" i="5"/>
  <c r="BC268" i="5"/>
  <c r="AX268" i="5"/>
  <c r="BB268" i="5"/>
  <c r="BA268" i="5"/>
  <c r="AZ268" i="5"/>
  <c r="AW267" i="5"/>
  <c r="AY267" i="5"/>
  <c r="BC267" i="5"/>
  <c r="AX267" i="5"/>
  <c r="BB267" i="5"/>
  <c r="BA267" i="5"/>
  <c r="AZ267" i="5"/>
  <c r="AW266" i="5"/>
  <c r="AY266" i="5"/>
  <c r="BC266" i="5"/>
  <c r="AX266" i="5"/>
  <c r="BB266" i="5"/>
  <c r="BA266" i="5"/>
  <c r="AZ266" i="5"/>
  <c r="AW265" i="5"/>
  <c r="AY265" i="5"/>
  <c r="BC265" i="5"/>
  <c r="AX265" i="5"/>
  <c r="BB265" i="5"/>
  <c r="BA265" i="5"/>
  <c r="AZ265" i="5"/>
  <c r="AW264" i="5"/>
  <c r="AY264" i="5"/>
  <c r="BC264" i="5"/>
  <c r="AX264" i="5"/>
  <c r="BB264" i="5"/>
  <c r="BA264" i="5"/>
  <c r="AZ264" i="5"/>
  <c r="AW263" i="5"/>
  <c r="AY263" i="5"/>
  <c r="BC263" i="5"/>
  <c r="AX263" i="5"/>
  <c r="BB263" i="5"/>
  <c r="BA263" i="5"/>
  <c r="AZ263" i="5"/>
  <c r="AW262" i="5"/>
  <c r="AY262" i="5"/>
  <c r="BC262" i="5"/>
  <c r="AX262" i="5"/>
  <c r="BB262" i="5"/>
  <c r="BA262" i="5"/>
  <c r="AZ262" i="5"/>
  <c r="AW261" i="5"/>
  <c r="AY261" i="5"/>
  <c r="BC261" i="5"/>
  <c r="AX261" i="5"/>
  <c r="BB261" i="5"/>
  <c r="BA261" i="5"/>
  <c r="AZ261" i="5"/>
  <c r="AW260" i="5"/>
  <c r="AY260" i="5"/>
  <c r="BC260" i="5"/>
  <c r="AX260" i="5"/>
  <c r="BB260" i="5"/>
  <c r="BA260" i="5"/>
  <c r="AZ260" i="5"/>
  <c r="AW259" i="5"/>
  <c r="AY259" i="5"/>
  <c r="BC259" i="5"/>
  <c r="AX259" i="5"/>
  <c r="BB259" i="5"/>
  <c r="BA259" i="5"/>
  <c r="AZ259" i="5"/>
  <c r="AW258" i="5"/>
  <c r="AY258" i="5"/>
  <c r="BC258" i="5"/>
  <c r="AX258" i="5"/>
  <c r="BB258" i="5"/>
  <c r="BA258" i="5"/>
  <c r="AZ258" i="5"/>
  <c r="AW257" i="5"/>
  <c r="AY257" i="5"/>
  <c r="BC257" i="5"/>
  <c r="AX257" i="5"/>
  <c r="BB257" i="5"/>
  <c r="BA257" i="5"/>
  <c r="AZ257" i="5"/>
  <c r="AW256" i="5"/>
  <c r="AY256" i="5"/>
  <c r="BC256" i="5"/>
  <c r="AX256" i="5"/>
  <c r="BB256" i="5"/>
  <c r="BA256" i="5"/>
  <c r="AZ256" i="5"/>
  <c r="AW255" i="5"/>
  <c r="AY255" i="5"/>
  <c r="BC255" i="5"/>
  <c r="AX255" i="5"/>
  <c r="BB255" i="5"/>
  <c r="BA255" i="5"/>
  <c r="AZ255" i="5"/>
  <c r="AW254" i="5"/>
  <c r="AY254" i="5"/>
  <c r="BC254" i="5"/>
  <c r="AX254" i="5"/>
  <c r="BB254" i="5"/>
  <c r="BA254" i="5"/>
  <c r="AZ254" i="5"/>
  <c r="AW253" i="5"/>
  <c r="AY253" i="5"/>
  <c r="BC253" i="5"/>
  <c r="AX253" i="5"/>
  <c r="BB253" i="5"/>
  <c r="BA253" i="5"/>
  <c r="AZ253" i="5"/>
  <c r="AW252" i="5"/>
  <c r="AY252" i="5"/>
  <c r="BC252" i="5"/>
  <c r="AX252" i="5"/>
  <c r="BB252" i="5"/>
  <c r="BA252" i="5"/>
  <c r="AZ252" i="5"/>
  <c r="AW251" i="5"/>
  <c r="AY251" i="5"/>
  <c r="BC251" i="5"/>
  <c r="AX251" i="5"/>
  <c r="BB251" i="5"/>
  <c r="BA251" i="5"/>
  <c r="AZ251" i="5"/>
  <c r="AW250" i="5"/>
  <c r="AY250" i="5"/>
  <c r="BC250" i="5"/>
  <c r="AX250" i="5"/>
  <c r="BB250" i="5"/>
  <c r="BA250" i="5"/>
  <c r="AZ250" i="5"/>
  <c r="AW249" i="5"/>
  <c r="AY249" i="5"/>
  <c r="BC249" i="5"/>
  <c r="AX249" i="5"/>
  <c r="BB249" i="5"/>
  <c r="BA249" i="5"/>
  <c r="AZ249" i="5"/>
  <c r="AW248" i="5"/>
  <c r="AY248" i="5"/>
  <c r="BC248" i="5"/>
  <c r="AX248" i="5"/>
  <c r="BB248" i="5"/>
  <c r="BA248" i="5"/>
  <c r="AZ248" i="5"/>
  <c r="AW247" i="5"/>
  <c r="AY247" i="5"/>
  <c r="BC247" i="5"/>
  <c r="AX247" i="5"/>
  <c r="BB247" i="5"/>
  <c r="BA247" i="5"/>
  <c r="AZ247" i="5"/>
  <c r="AW246" i="5"/>
  <c r="AY246" i="5"/>
  <c r="BC246" i="5"/>
  <c r="AX246" i="5"/>
  <c r="BB246" i="5"/>
  <c r="BA246" i="5"/>
  <c r="AZ246" i="5"/>
  <c r="AW245" i="5"/>
  <c r="AY245" i="5"/>
  <c r="BC245" i="5"/>
  <c r="AX245" i="5"/>
  <c r="BB245" i="5"/>
  <c r="BA245" i="5"/>
  <c r="AZ245" i="5"/>
  <c r="AW244" i="5"/>
  <c r="AY244" i="5"/>
  <c r="BC244" i="5"/>
  <c r="AX244" i="5"/>
  <c r="BB244" i="5"/>
  <c r="BA244" i="5"/>
  <c r="AZ244" i="5"/>
  <c r="AW243" i="5"/>
  <c r="AY243" i="5"/>
  <c r="BC243" i="5"/>
  <c r="AX243" i="5"/>
  <c r="BB243" i="5"/>
  <c r="BA243" i="5"/>
  <c r="AZ243" i="5"/>
  <c r="AW242" i="5"/>
  <c r="AY242" i="5"/>
  <c r="BC242" i="5"/>
  <c r="AX242" i="5"/>
  <c r="BB242" i="5"/>
  <c r="BA242" i="5"/>
  <c r="AZ242" i="5"/>
  <c r="AW241" i="5"/>
  <c r="AY241" i="5"/>
  <c r="BC241" i="5"/>
  <c r="AX241" i="5"/>
  <c r="BB241" i="5"/>
  <c r="BA241" i="5"/>
  <c r="AZ241" i="5"/>
  <c r="AW240" i="5"/>
  <c r="AY240" i="5"/>
  <c r="BC240" i="5"/>
  <c r="AX240" i="5"/>
  <c r="BB240" i="5"/>
  <c r="BA240" i="5"/>
  <c r="AZ240" i="5"/>
  <c r="AW239" i="5"/>
  <c r="AY239" i="5"/>
  <c r="BC239" i="5"/>
  <c r="AX239" i="5"/>
  <c r="BB239" i="5"/>
  <c r="BA239" i="5"/>
  <c r="AZ239" i="5"/>
  <c r="AW238" i="5"/>
  <c r="AY238" i="5"/>
  <c r="BC238" i="5"/>
  <c r="AX238" i="5"/>
  <c r="BB238" i="5"/>
  <c r="BA238" i="5"/>
  <c r="AZ238" i="5"/>
  <c r="AW237" i="5"/>
  <c r="AY237" i="5"/>
  <c r="BC237" i="5"/>
  <c r="AX237" i="5"/>
  <c r="BB237" i="5"/>
  <c r="BA237" i="5"/>
  <c r="AZ237" i="5"/>
  <c r="AW236" i="5"/>
  <c r="AY236" i="5"/>
  <c r="BC236" i="5"/>
  <c r="AX236" i="5"/>
  <c r="BB236" i="5"/>
  <c r="BA236" i="5"/>
  <c r="AZ236" i="5"/>
  <c r="AW235" i="5"/>
  <c r="AY235" i="5"/>
  <c r="BC235" i="5"/>
  <c r="AX235" i="5"/>
  <c r="BB235" i="5"/>
  <c r="BA235" i="5"/>
  <c r="AZ235" i="5"/>
  <c r="AW234" i="5"/>
  <c r="AY234" i="5"/>
  <c r="BC234" i="5"/>
  <c r="AX234" i="5"/>
  <c r="BB234" i="5"/>
  <c r="BA234" i="5"/>
  <c r="AZ234" i="5"/>
  <c r="AW233" i="5"/>
  <c r="AY233" i="5"/>
  <c r="BC233" i="5"/>
  <c r="AX233" i="5"/>
  <c r="BB233" i="5"/>
  <c r="BA233" i="5"/>
  <c r="AZ233" i="5"/>
  <c r="AW232" i="5"/>
  <c r="AY232" i="5"/>
  <c r="BC232" i="5"/>
  <c r="AX232" i="5"/>
  <c r="BB232" i="5"/>
  <c r="BA232" i="5"/>
  <c r="AZ232" i="5"/>
  <c r="AW231" i="5"/>
  <c r="AY231" i="5"/>
  <c r="BC231" i="5"/>
  <c r="AX231" i="5"/>
  <c r="BB231" i="5"/>
  <c r="BA231" i="5"/>
  <c r="AZ231" i="5"/>
  <c r="AW230" i="5"/>
  <c r="AY230" i="5"/>
  <c r="BC230" i="5"/>
  <c r="AX230" i="5"/>
  <c r="BB230" i="5"/>
  <c r="BA230" i="5"/>
  <c r="AZ230" i="5"/>
  <c r="AW229" i="5"/>
  <c r="AY229" i="5"/>
  <c r="BC229" i="5"/>
  <c r="AX229" i="5"/>
  <c r="BB229" i="5"/>
  <c r="BA229" i="5"/>
  <c r="AZ229" i="5"/>
  <c r="AW228" i="5"/>
  <c r="AY228" i="5"/>
  <c r="BC228" i="5"/>
  <c r="AX228" i="5"/>
  <c r="BB228" i="5"/>
  <c r="BA228" i="5"/>
  <c r="AZ228" i="5"/>
  <c r="AW227" i="5"/>
  <c r="AY227" i="5"/>
  <c r="BC227" i="5"/>
  <c r="AX227" i="5"/>
  <c r="BB227" i="5"/>
  <c r="BA227" i="5"/>
  <c r="AZ227" i="5"/>
  <c r="AW226" i="5"/>
  <c r="AY226" i="5"/>
  <c r="BC226" i="5"/>
  <c r="AX226" i="5"/>
  <c r="BB226" i="5"/>
  <c r="BA226" i="5"/>
  <c r="AZ226" i="5"/>
  <c r="AW225" i="5"/>
  <c r="AY225" i="5"/>
  <c r="BC225" i="5"/>
  <c r="AX225" i="5"/>
  <c r="BB225" i="5"/>
  <c r="BA225" i="5"/>
  <c r="AZ225" i="5"/>
  <c r="AW224" i="5"/>
  <c r="AY224" i="5"/>
  <c r="BC224" i="5"/>
  <c r="AX224" i="5"/>
  <c r="BB224" i="5"/>
  <c r="BA224" i="5"/>
  <c r="AZ224" i="5"/>
  <c r="AW223" i="5"/>
  <c r="AY223" i="5"/>
  <c r="BC223" i="5"/>
  <c r="AX223" i="5"/>
  <c r="BB223" i="5"/>
  <c r="BA223" i="5"/>
  <c r="AZ223" i="5"/>
  <c r="AW222" i="5"/>
  <c r="AY222" i="5"/>
  <c r="BC222" i="5"/>
  <c r="AX222" i="5"/>
  <c r="BB222" i="5"/>
  <c r="BA222" i="5"/>
  <c r="AZ222" i="5"/>
  <c r="AW221" i="5"/>
  <c r="AY221" i="5"/>
  <c r="BC221" i="5"/>
  <c r="AX221" i="5"/>
  <c r="BB221" i="5"/>
  <c r="BA221" i="5"/>
  <c r="AZ221" i="5"/>
  <c r="AW220" i="5"/>
  <c r="AY220" i="5"/>
  <c r="BC220" i="5"/>
  <c r="AX220" i="5"/>
  <c r="BB220" i="5"/>
  <c r="BA220" i="5"/>
  <c r="AZ220" i="5"/>
  <c r="AW218" i="5"/>
  <c r="AY218" i="5"/>
  <c r="BC218" i="5"/>
  <c r="AX218" i="5"/>
  <c r="BB218" i="5"/>
  <c r="BA218" i="5"/>
  <c r="AZ218" i="5"/>
  <c r="AW217" i="5"/>
  <c r="AY217" i="5"/>
  <c r="BC217" i="5"/>
  <c r="AX217" i="5"/>
  <c r="BB217" i="5"/>
  <c r="BA217" i="5"/>
  <c r="AZ217" i="5"/>
  <c r="AW216" i="5"/>
  <c r="AY216" i="5"/>
  <c r="BC216" i="5"/>
  <c r="AX216" i="5"/>
  <c r="BB216" i="5"/>
  <c r="BA216" i="5"/>
  <c r="AZ216" i="5"/>
  <c r="AW215" i="5"/>
  <c r="AY215" i="5"/>
  <c r="BC215" i="5"/>
  <c r="AX215" i="5"/>
  <c r="BB215" i="5"/>
  <c r="BA215" i="5"/>
  <c r="AZ215" i="5"/>
  <c r="AW214" i="5"/>
  <c r="AY214" i="5"/>
  <c r="BC214" i="5"/>
  <c r="AX214" i="5"/>
  <c r="BB214" i="5"/>
  <c r="BA214" i="5"/>
  <c r="AZ214" i="5"/>
  <c r="AW213" i="5"/>
  <c r="AY213" i="5"/>
  <c r="BC213" i="5"/>
  <c r="AX213" i="5"/>
  <c r="BB213" i="5"/>
  <c r="BA213" i="5"/>
  <c r="AZ213" i="5"/>
  <c r="AW212" i="5"/>
  <c r="AY212" i="5"/>
  <c r="BC212" i="5"/>
  <c r="AX212" i="5"/>
  <c r="BB212" i="5"/>
  <c r="BA212" i="5"/>
  <c r="AZ212" i="5"/>
  <c r="AW211" i="5"/>
  <c r="AY211" i="5"/>
  <c r="BC211" i="5"/>
  <c r="AX211" i="5"/>
  <c r="BB211" i="5"/>
  <c r="BA211" i="5"/>
  <c r="AZ211" i="5"/>
  <c r="AW210" i="5"/>
  <c r="AY210" i="5"/>
  <c r="BC210" i="5"/>
  <c r="AX210" i="5"/>
  <c r="BB210" i="5"/>
  <c r="BA210" i="5"/>
  <c r="AZ210" i="5"/>
  <c r="AW209" i="5"/>
  <c r="AY209" i="5"/>
  <c r="BC209" i="5"/>
  <c r="AX209" i="5"/>
  <c r="BB209" i="5"/>
  <c r="BA209" i="5"/>
  <c r="AZ209" i="5"/>
  <c r="AW208" i="5"/>
  <c r="AY208" i="5"/>
  <c r="BC208" i="5"/>
  <c r="AX208" i="5"/>
  <c r="BB208" i="5"/>
  <c r="BA208" i="5"/>
  <c r="AZ208" i="5"/>
  <c r="AW207" i="5"/>
  <c r="AY207" i="5"/>
  <c r="BC207" i="5"/>
  <c r="AX207" i="5"/>
  <c r="BB207" i="5"/>
  <c r="BA207" i="5"/>
  <c r="AZ207" i="5"/>
  <c r="AW206" i="5"/>
  <c r="AY206" i="5"/>
  <c r="BC206" i="5"/>
  <c r="AX206" i="5"/>
  <c r="BB206" i="5"/>
  <c r="BA206" i="5"/>
  <c r="AZ206" i="5"/>
  <c r="AW205" i="5"/>
  <c r="AY205" i="5"/>
  <c r="BC205" i="5"/>
  <c r="AX205" i="5"/>
  <c r="BB205" i="5"/>
  <c r="BA205" i="5"/>
  <c r="AZ205" i="5"/>
  <c r="AW204" i="5"/>
  <c r="AY204" i="5"/>
  <c r="BC204" i="5"/>
  <c r="AX204" i="5"/>
  <c r="BB204" i="5"/>
  <c r="BA204" i="5"/>
  <c r="AZ204" i="5"/>
  <c r="AW203" i="5"/>
  <c r="AY203" i="5"/>
  <c r="BC203" i="5"/>
  <c r="AX203" i="5"/>
  <c r="BB203" i="5"/>
  <c r="BA203" i="5"/>
  <c r="AZ203" i="5"/>
  <c r="AW202" i="5"/>
  <c r="AY202" i="5"/>
  <c r="BC202" i="5"/>
  <c r="AX202" i="5"/>
  <c r="BB202" i="5"/>
  <c r="BA202" i="5"/>
  <c r="AZ202" i="5"/>
  <c r="AW201" i="5"/>
  <c r="AY201" i="5"/>
  <c r="BC201" i="5"/>
  <c r="AX201" i="5"/>
  <c r="BB201" i="5"/>
  <c r="BA201" i="5"/>
  <c r="AZ201" i="5"/>
  <c r="AW200" i="5"/>
  <c r="AY200" i="5"/>
  <c r="BC200" i="5"/>
  <c r="AX200" i="5"/>
  <c r="BB200" i="5"/>
  <c r="BA200" i="5"/>
  <c r="AZ200" i="5"/>
  <c r="AW199" i="5"/>
  <c r="AY199" i="5"/>
  <c r="BC199" i="5"/>
  <c r="AX199" i="5"/>
  <c r="BB199" i="5"/>
  <c r="BA199" i="5"/>
  <c r="AZ199" i="5"/>
  <c r="AW198" i="5"/>
  <c r="AY198" i="5"/>
  <c r="BC198" i="5"/>
  <c r="AX198" i="5"/>
  <c r="BB198" i="5"/>
  <c r="BA198" i="5"/>
  <c r="AZ198" i="5"/>
  <c r="AW197" i="5"/>
  <c r="AY197" i="5"/>
  <c r="BC197" i="5"/>
  <c r="AX197" i="5"/>
  <c r="BB197" i="5"/>
  <c r="BA197" i="5"/>
  <c r="AZ197" i="5"/>
  <c r="AW196" i="5"/>
  <c r="AY196" i="5"/>
  <c r="BC196" i="5"/>
  <c r="AX196" i="5"/>
  <c r="BB196" i="5"/>
  <c r="BA196" i="5"/>
  <c r="AZ196" i="5"/>
  <c r="AW195" i="5"/>
  <c r="AY195" i="5"/>
  <c r="BC195" i="5"/>
  <c r="AX195" i="5"/>
  <c r="BB195" i="5"/>
  <c r="BA195" i="5"/>
  <c r="AZ195" i="5"/>
  <c r="AW194" i="5"/>
  <c r="AY194" i="5"/>
  <c r="BC194" i="5"/>
  <c r="AX194" i="5"/>
  <c r="BB194" i="5"/>
  <c r="BA194" i="5"/>
  <c r="AZ194" i="5"/>
  <c r="AW193" i="5"/>
  <c r="AY193" i="5"/>
  <c r="BC193" i="5"/>
  <c r="AX193" i="5"/>
  <c r="BB193" i="5"/>
  <c r="BA193" i="5"/>
  <c r="AZ193" i="5"/>
  <c r="AW192" i="5"/>
  <c r="AY192" i="5"/>
  <c r="BC192" i="5"/>
  <c r="AX192" i="5"/>
  <c r="BB192" i="5"/>
  <c r="BA192" i="5"/>
  <c r="AZ192" i="5"/>
  <c r="AW191" i="5"/>
  <c r="AY191" i="5"/>
  <c r="BC191" i="5"/>
  <c r="AX191" i="5"/>
  <c r="BB191" i="5"/>
  <c r="BA191" i="5"/>
  <c r="AZ191" i="5"/>
  <c r="AW190" i="5"/>
  <c r="AY190" i="5"/>
  <c r="BC190" i="5"/>
  <c r="AX190" i="5"/>
  <c r="BB190" i="5"/>
  <c r="BA190" i="5"/>
  <c r="AZ190" i="5"/>
  <c r="AW189" i="5"/>
  <c r="AY189" i="5"/>
  <c r="BC189" i="5"/>
  <c r="AX189" i="5"/>
  <c r="BB189" i="5"/>
  <c r="BA189" i="5"/>
  <c r="AZ189" i="5"/>
  <c r="AW188" i="5"/>
  <c r="AY188" i="5"/>
  <c r="BC188" i="5"/>
  <c r="AX188" i="5"/>
  <c r="BB188" i="5"/>
  <c r="BA188" i="5"/>
  <c r="AZ188" i="5"/>
  <c r="AW187" i="5"/>
  <c r="AY187" i="5"/>
  <c r="BC187" i="5"/>
  <c r="AX187" i="5"/>
  <c r="BB187" i="5"/>
  <c r="BA187" i="5"/>
  <c r="AZ187" i="5"/>
  <c r="AW186" i="5"/>
  <c r="AY186" i="5"/>
  <c r="BC186" i="5"/>
  <c r="AX186" i="5"/>
  <c r="BB186" i="5"/>
  <c r="BA186" i="5"/>
  <c r="AZ186" i="5"/>
  <c r="AW185" i="5"/>
  <c r="AY185" i="5"/>
  <c r="BC185" i="5"/>
  <c r="AX185" i="5"/>
  <c r="BB185" i="5"/>
  <c r="BA185" i="5"/>
  <c r="AZ185" i="5"/>
  <c r="AW184" i="5"/>
  <c r="AY184" i="5"/>
  <c r="BC184" i="5"/>
  <c r="AX184" i="5"/>
  <c r="BB184" i="5"/>
  <c r="BA184" i="5"/>
  <c r="AZ184" i="5"/>
  <c r="AW183" i="5"/>
  <c r="AY183" i="5"/>
  <c r="BC183" i="5"/>
  <c r="AX183" i="5"/>
  <c r="BB183" i="5"/>
  <c r="BA183" i="5"/>
  <c r="AZ183" i="5"/>
  <c r="AW182" i="5"/>
  <c r="AY182" i="5"/>
  <c r="BC182" i="5"/>
  <c r="AX182" i="5"/>
  <c r="BB182" i="5"/>
  <c r="BA182" i="5"/>
  <c r="AZ182" i="5"/>
  <c r="AW181" i="5"/>
  <c r="AY181" i="5"/>
  <c r="BC181" i="5"/>
  <c r="AX181" i="5"/>
  <c r="BB181" i="5"/>
  <c r="BA181" i="5"/>
  <c r="AZ181" i="5"/>
  <c r="AW180" i="5"/>
  <c r="AY180" i="5"/>
  <c r="BC180" i="5"/>
  <c r="AX180" i="5"/>
  <c r="BB180" i="5"/>
  <c r="BA180" i="5"/>
  <c r="AZ180" i="5"/>
  <c r="AW179" i="5"/>
  <c r="AY179" i="5"/>
  <c r="BC179" i="5"/>
  <c r="AX179" i="5"/>
  <c r="BB179" i="5"/>
  <c r="BA179" i="5"/>
  <c r="AZ179" i="5"/>
  <c r="AW177" i="5"/>
  <c r="AY177" i="5"/>
  <c r="BC177" i="5"/>
  <c r="AX177" i="5"/>
  <c r="BB177" i="5"/>
  <c r="BA177" i="5"/>
  <c r="AZ177" i="5"/>
  <c r="AW176" i="5"/>
  <c r="AY176" i="5"/>
  <c r="BC176" i="5"/>
  <c r="AX176" i="5"/>
  <c r="BB176" i="5"/>
  <c r="BA176" i="5"/>
  <c r="AZ176" i="5"/>
  <c r="AW175" i="5"/>
  <c r="AY175" i="5"/>
  <c r="BC175" i="5"/>
  <c r="AX175" i="5"/>
  <c r="BB175" i="5"/>
  <c r="BA175" i="5"/>
  <c r="AZ175" i="5"/>
  <c r="AW174" i="5"/>
  <c r="AY174" i="5"/>
  <c r="BC174" i="5"/>
  <c r="AX174" i="5"/>
  <c r="BB174" i="5"/>
  <c r="BA174" i="5"/>
  <c r="AZ174" i="5"/>
  <c r="AW173" i="5"/>
  <c r="AY173" i="5"/>
  <c r="BC173" i="5"/>
  <c r="AX173" i="5"/>
  <c r="BB173" i="5"/>
  <c r="BA173" i="5"/>
  <c r="AZ173" i="5"/>
  <c r="AW172" i="5"/>
  <c r="AY172" i="5"/>
  <c r="BC172" i="5"/>
  <c r="AX172" i="5"/>
  <c r="BB172" i="5"/>
  <c r="BA172" i="5"/>
  <c r="AZ172" i="5"/>
  <c r="AW171" i="5"/>
  <c r="AY171" i="5"/>
  <c r="BC171" i="5"/>
  <c r="AX171" i="5"/>
  <c r="BB171" i="5"/>
  <c r="BA171" i="5"/>
  <c r="AZ171" i="5"/>
  <c r="AW170" i="5"/>
  <c r="AY170" i="5"/>
  <c r="BC170" i="5"/>
  <c r="AX170" i="5"/>
  <c r="BB170" i="5"/>
  <c r="BA170" i="5"/>
  <c r="AZ170" i="5"/>
  <c r="AW169" i="5"/>
  <c r="AY169" i="5"/>
  <c r="BC169" i="5"/>
  <c r="AX169" i="5"/>
  <c r="BB169" i="5"/>
  <c r="BA169" i="5"/>
  <c r="AZ169" i="5"/>
  <c r="AW168" i="5"/>
  <c r="AY168" i="5"/>
  <c r="BC168" i="5"/>
  <c r="AX168" i="5"/>
  <c r="BB168" i="5"/>
  <c r="BA168" i="5"/>
  <c r="AZ168" i="5"/>
  <c r="AW167" i="5"/>
  <c r="AY167" i="5"/>
  <c r="BC167" i="5"/>
  <c r="AX167" i="5"/>
  <c r="BB167" i="5"/>
  <c r="BA167" i="5"/>
  <c r="AZ167" i="5"/>
  <c r="AW166" i="5"/>
  <c r="AY166" i="5"/>
  <c r="BC166" i="5"/>
  <c r="AX166" i="5"/>
  <c r="BB166" i="5"/>
  <c r="BA166" i="5"/>
  <c r="AZ166" i="5"/>
  <c r="AW165" i="5"/>
  <c r="AY165" i="5"/>
  <c r="BC165" i="5"/>
  <c r="AX165" i="5"/>
  <c r="BB165" i="5"/>
  <c r="BA165" i="5"/>
  <c r="AZ165" i="5"/>
  <c r="AW164" i="5"/>
  <c r="AY164" i="5"/>
  <c r="BC164" i="5"/>
  <c r="AX164" i="5"/>
  <c r="BB164" i="5"/>
  <c r="BA164" i="5"/>
  <c r="AZ164" i="5"/>
  <c r="AW163" i="5"/>
  <c r="AY163" i="5"/>
  <c r="BC163" i="5"/>
  <c r="AX163" i="5"/>
  <c r="BB163" i="5"/>
  <c r="BA163" i="5"/>
  <c r="AZ163" i="5"/>
  <c r="AW162" i="5"/>
  <c r="AY162" i="5"/>
  <c r="BC162" i="5"/>
  <c r="AX162" i="5"/>
  <c r="BB162" i="5"/>
  <c r="BA162" i="5"/>
  <c r="AZ162" i="5"/>
  <c r="AW161" i="5"/>
  <c r="AY161" i="5"/>
  <c r="BC161" i="5"/>
  <c r="AX161" i="5"/>
  <c r="BB161" i="5"/>
  <c r="BA161" i="5"/>
  <c r="AZ161" i="5"/>
  <c r="AW160" i="5"/>
  <c r="AY160" i="5"/>
  <c r="BC160" i="5"/>
  <c r="AX160" i="5"/>
  <c r="BB160" i="5"/>
  <c r="BA160" i="5"/>
  <c r="AZ160" i="5"/>
  <c r="AW159" i="5"/>
  <c r="AY159" i="5"/>
  <c r="BC159" i="5"/>
  <c r="AX159" i="5"/>
  <c r="BB159" i="5"/>
  <c r="BA159" i="5"/>
  <c r="AZ159" i="5"/>
  <c r="AW158" i="5"/>
  <c r="AY158" i="5"/>
  <c r="BC158" i="5"/>
  <c r="AX158" i="5"/>
  <c r="BB158" i="5"/>
  <c r="BA158" i="5"/>
  <c r="AZ158" i="5"/>
  <c r="AW157" i="5"/>
  <c r="AY157" i="5"/>
  <c r="BC157" i="5"/>
  <c r="AX157" i="5"/>
  <c r="BB157" i="5"/>
  <c r="BA157" i="5"/>
  <c r="AZ157" i="5"/>
  <c r="AW156" i="5"/>
  <c r="AY156" i="5"/>
  <c r="BC156" i="5"/>
  <c r="AX156" i="5"/>
  <c r="BB156" i="5"/>
  <c r="BA156" i="5"/>
  <c r="AZ156" i="5"/>
  <c r="AW155" i="5"/>
  <c r="AY155" i="5"/>
  <c r="BC155" i="5"/>
  <c r="AX155" i="5"/>
  <c r="BB155" i="5"/>
  <c r="BA155" i="5"/>
  <c r="AZ155" i="5"/>
  <c r="AW154" i="5"/>
  <c r="AY154" i="5"/>
  <c r="BC154" i="5"/>
  <c r="AX154" i="5"/>
  <c r="BB154" i="5"/>
  <c r="BA154" i="5"/>
  <c r="AZ154" i="5"/>
  <c r="AW153" i="5"/>
  <c r="AY153" i="5"/>
  <c r="BC153" i="5"/>
  <c r="AX153" i="5"/>
  <c r="BB153" i="5"/>
  <c r="BA153" i="5"/>
  <c r="AZ153" i="5"/>
  <c r="AW152" i="5"/>
  <c r="AY152" i="5"/>
  <c r="BC152" i="5"/>
  <c r="AX152" i="5"/>
  <c r="BB152" i="5"/>
  <c r="BA152" i="5"/>
  <c r="AZ152" i="5"/>
  <c r="AW151" i="5"/>
  <c r="AY151" i="5"/>
  <c r="BC151" i="5"/>
  <c r="AX151" i="5"/>
  <c r="BB151" i="5"/>
  <c r="BA151" i="5"/>
  <c r="AZ151" i="5"/>
  <c r="AW150" i="5"/>
  <c r="AY150" i="5"/>
  <c r="BC150" i="5"/>
  <c r="AX150" i="5"/>
  <c r="BB150" i="5"/>
  <c r="BA150" i="5"/>
  <c r="AZ150" i="5"/>
  <c r="AW149" i="5"/>
  <c r="AY149" i="5"/>
  <c r="BC149" i="5"/>
  <c r="AX149" i="5"/>
  <c r="BB149" i="5"/>
  <c r="BA149" i="5"/>
  <c r="AZ149" i="5"/>
  <c r="AW148" i="5"/>
  <c r="AY148" i="5"/>
  <c r="BC148" i="5"/>
  <c r="AX148" i="5"/>
  <c r="BB148" i="5"/>
  <c r="BA148" i="5"/>
  <c r="AZ148" i="5"/>
  <c r="AW147" i="5"/>
  <c r="AY147" i="5"/>
  <c r="BC147" i="5"/>
  <c r="AX147" i="5"/>
  <c r="BB147" i="5"/>
  <c r="BA147" i="5"/>
  <c r="AZ147" i="5"/>
  <c r="AW146" i="5"/>
  <c r="AY146" i="5"/>
  <c r="BC146" i="5"/>
  <c r="AX146" i="5"/>
  <c r="BB146" i="5"/>
  <c r="BA146" i="5"/>
  <c r="AZ146" i="5"/>
  <c r="AW145" i="5"/>
  <c r="AY145" i="5"/>
  <c r="BC145" i="5"/>
  <c r="AX145" i="5"/>
  <c r="BB145" i="5"/>
  <c r="BA145" i="5"/>
  <c r="AZ145" i="5"/>
  <c r="AW143" i="5"/>
  <c r="AY143" i="5"/>
  <c r="BC143" i="5"/>
  <c r="AX143" i="5"/>
  <c r="BB143" i="5"/>
  <c r="BA143" i="5"/>
  <c r="AZ143" i="5"/>
  <c r="AW142" i="5"/>
  <c r="AY142" i="5"/>
  <c r="BC142" i="5"/>
  <c r="AX142" i="5"/>
  <c r="BB142" i="5"/>
  <c r="BA142" i="5"/>
  <c r="AZ142" i="5"/>
  <c r="AW141" i="5"/>
  <c r="AY141" i="5"/>
  <c r="BC141" i="5"/>
  <c r="AX141" i="5"/>
  <c r="BB141" i="5"/>
  <c r="BA141" i="5"/>
  <c r="AZ141" i="5"/>
  <c r="AW140" i="5"/>
  <c r="AY140" i="5"/>
  <c r="BC140" i="5"/>
  <c r="AX140" i="5"/>
  <c r="BB140" i="5"/>
  <c r="BA140" i="5"/>
  <c r="AZ140" i="5"/>
  <c r="AW139" i="5"/>
  <c r="AY139" i="5"/>
  <c r="BC139" i="5"/>
  <c r="AX139" i="5"/>
  <c r="BB139" i="5"/>
  <c r="BA139" i="5"/>
  <c r="AZ139" i="5"/>
  <c r="AW138" i="5"/>
  <c r="AY138" i="5"/>
  <c r="BC138" i="5"/>
  <c r="AX138" i="5"/>
  <c r="BB138" i="5"/>
  <c r="BA138" i="5"/>
  <c r="AZ138" i="5"/>
  <c r="AW137" i="5"/>
  <c r="AY137" i="5"/>
  <c r="BC137" i="5"/>
  <c r="AX137" i="5"/>
  <c r="BB137" i="5"/>
  <c r="BA137" i="5"/>
  <c r="AZ137" i="5"/>
  <c r="AW136" i="5"/>
  <c r="AY136" i="5"/>
  <c r="BC136" i="5"/>
  <c r="AX136" i="5"/>
  <c r="BB136" i="5"/>
  <c r="BA136" i="5"/>
  <c r="AZ136" i="5"/>
  <c r="AW135" i="5"/>
  <c r="AY135" i="5"/>
  <c r="BC135" i="5"/>
  <c r="AX135" i="5"/>
  <c r="BB135" i="5"/>
  <c r="BA135" i="5"/>
  <c r="AZ135" i="5"/>
  <c r="AW134" i="5"/>
  <c r="AY134" i="5"/>
  <c r="BC134" i="5"/>
  <c r="AX134" i="5"/>
  <c r="BB134" i="5"/>
  <c r="BA134" i="5"/>
  <c r="AZ134" i="5"/>
  <c r="AW133" i="5"/>
  <c r="AY133" i="5"/>
  <c r="BC133" i="5"/>
  <c r="AX133" i="5"/>
  <c r="BB133" i="5"/>
  <c r="BA133" i="5"/>
  <c r="AZ133" i="5"/>
  <c r="AW132" i="5"/>
  <c r="AY132" i="5"/>
  <c r="BC132" i="5"/>
  <c r="AX132" i="5"/>
  <c r="BB132" i="5"/>
  <c r="BA132" i="5"/>
  <c r="AZ132" i="5"/>
  <c r="AW131" i="5"/>
  <c r="AY131" i="5"/>
  <c r="BC131" i="5"/>
  <c r="AX131" i="5"/>
  <c r="BB131" i="5"/>
  <c r="BA131" i="5"/>
  <c r="AZ131" i="5"/>
  <c r="AW130" i="5"/>
  <c r="AY130" i="5"/>
  <c r="BC130" i="5"/>
  <c r="AX130" i="5"/>
  <c r="BB130" i="5"/>
  <c r="BA130" i="5"/>
  <c r="AZ130" i="5"/>
  <c r="AW129" i="5"/>
  <c r="AY129" i="5"/>
  <c r="BC129" i="5"/>
  <c r="AX129" i="5"/>
  <c r="BB129" i="5"/>
  <c r="BA129" i="5"/>
  <c r="AZ129" i="5"/>
  <c r="AW128" i="5"/>
  <c r="AY128" i="5"/>
  <c r="BC128" i="5"/>
  <c r="AX128" i="5"/>
  <c r="BB128" i="5"/>
  <c r="BA128" i="5"/>
  <c r="AZ128" i="5"/>
  <c r="AW127" i="5"/>
  <c r="AY127" i="5"/>
  <c r="BC127" i="5"/>
  <c r="AX127" i="5"/>
  <c r="BB127" i="5"/>
  <c r="BA127" i="5"/>
  <c r="AZ127" i="5"/>
  <c r="AW126" i="5"/>
  <c r="AY126" i="5"/>
  <c r="BC126" i="5"/>
  <c r="AX126" i="5"/>
  <c r="BB126" i="5"/>
  <c r="BA126" i="5"/>
  <c r="AZ126" i="5"/>
  <c r="AW125" i="5"/>
  <c r="AY125" i="5"/>
  <c r="BC125" i="5"/>
  <c r="AX125" i="5"/>
  <c r="BB125" i="5"/>
  <c r="BA125" i="5"/>
  <c r="AZ125" i="5"/>
  <c r="AW124" i="5"/>
  <c r="AY124" i="5"/>
  <c r="BC124" i="5"/>
  <c r="AX124" i="5"/>
  <c r="BB124" i="5"/>
  <c r="BA124" i="5"/>
  <c r="AZ124" i="5"/>
  <c r="AW123" i="5"/>
  <c r="AY123" i="5"/>
  <c r="BC123" i="5"/>
  <c r="AX123" i="5"/>
  <c r="BB123" i="5"/>
  <c r="BA123" i="5"/>
  <c r="AZ123" i="5"/>
  <c r="AW122" i="5"/>
  <c r="AY122" i="5"/>
  <c r="BC122" i="5"/>
  <c r="AX122" i="5"/>
  <c r="BB122" i="5"/>
  <c r="BA122" i="5"/>
  <c r="AZ122" i="5"/>
  <c r="AW121" i="5"/>
  <c r="AY121" i="5"/>
  <c r="BC121" i="5"/>
  <c r="AX121" i="5"/>
  <c r="BB121" i="5"/>
  <c r="BA121" i="5"/>
  <c r="AZ121" i="5"/>
  <c r="AW120" i="5"/>
  <c r="AY120" i="5"/>
  <c r="BC120" i="5"/>
  <c r="AX120" i="5"/>
  <c r="BB120" i="5"/>
  <c r="BA120" i="5"/>
  <c r="AZ120" i="5"/>
  <c r="AW119" i="5"/>
  <c r="AY119" i="5"/>
  <c r="BC119" i="5"/>
  <c r="AX119" i="5"/>
  <c r="BB119" i="5"/>
  <c r="BA119" i="5"/>
  <c r="AZ119" i="5"/>
  <c r="AW118" i="5"/>
  <c r="AY118" i="5"/>
  <c r="BC118" i="5"/>
  <c r="AX118" i="5"/>
  <c r="BB118" i="5"/>
  <c r="BA118" i="5"/>
  <c r="AZ118" i="5"/>
  <c r="AW117" i="5"/>
  <c r="AY117" i="5"/>
  <c r="BC117" i="5"/>
  <c r="AX117" i="5"/>
  <c r="BB117" i="5"/>
  <c r="BA117" i="5"/>
  <c r="AZ117" i="5"/>
  <c r="AW116" i="5"/>
  <c r="AY116" i="5"/>
  <c r="BC116" i="5"/>
  <c r="AX116" i="5"/>
  <c r="BB116" i="5"/>
  <c r="BA116" i="5"/>
  <c r="AZ116" i="5"/>
  <c r="AW115" i="5"/>
  <c r="AY115" i="5"/>
  <c r="BC115" i="5"/>
  <c r="AX115" i="5"/>
  <c r="BB115" i="5"/>
  <c r="BA115" i="5"/>
  <c r="AZ115" i="5"/>
  <c r="AW114" i="5"/>
  <c r="AY114" i="5"/>
  <c r="BC114" i="5"/>
  <c r="AX114" i="5"/>
  <c r="BB114" i="5"/>
  <c r="BA114" i="5"/>
  <c r="AZ114" i="5"/>
  <c r="AW113" i="5"/>
  <c r="AY113" i="5"/>
  <c r="BC113" i="5"/>
  <c r="AX113" i="5"/>
  <c r="BB113" i="5"/>
  <c r="BA113" i="5"/>
  <c r="AZ113" i="5"/>
  <c r="AW112" i="5"/>
  <c r="AY112" i="5"/>
  <c r="BC112" i="5"/>
  <c r="AX112" i="5"/>
  <c r="BB112" i="5"/>
  <c r="BA112" i="5"/>
  <c r="AZ112" i="5"/>
  <c r="AW110" i="5"/>
  <c r="AY110" i="5"/>
  <c r="BC110" i="5"/>
  <c r="AX110" i="5"/>
  <c r="BB110" i="5"/>
  <c r="BA110" i="5"/>
  <c r="AZ110" i="5"/>
  <c r="AW109" i="5"/>
  <c r="AY109" i="5"/>
  <c r="BC109" i="5"/>
  <c r="AX109" i="5"/>
  <c r="BB109" i="5"/>
  <c r="BA109" i="5"/>
  <c r="AZ109" i="5"/>
  <c r="AW108" i="5"/>
  <c r="AY108" i="5"/>
  <c r="BC108" i="5"/>
  <c r="AX108" i="5"/>
  <c r="BB108" i="5"/>
  <c r="BA108" i="5"/>
  <c r="AZ108" i="5"/>
  <c r="AW107" i="5"/>
  <c r="AY107" i="5"/>
  <c r="BC107" i="5"/>
  <c r="AX107" i="5"/>
  <c r="BB107" i="5"/>
  <c r="BA107" i="5"/>
  <c r="AZ107" i="5"/>
  <c r="AW106" i="5"/>
  <c r="AY106" i="5"/>
  <c r="BC106" i="5"/>
  <c r="AX106" i="5"/>
  <c r="BB106" i="5"/>
  <c r="BA106" i="5"/>
  <c r="AZ106" i="5"/>
  <c r="AW105" i="5"/>
  <c r="AY105" i="5"/>
  <c r="BC105" i="5"/>
  <c r="AX105" i="5"/>
  <c r="BB105" i="5"/>
  <c r="BA105" i="5"/>
  <c r="AZ105" i="5"/>
  <c r="AW104" i="5"/>
  <c r="AY104" i="5"/>
  <c r="BC104" i="5"/>
  <c r="AX104" i="5"/>
  <c r="BB104" i="5"/>
  <c r="BA104" i="5"/>
  <c r="AZ104" i="5"/>
  <c r="AW102" i="5"/>
  <c r="AY102" i="5"/>
  <c r="BC102" i="5"/>
  <c r="AX102" i="5"/>
  <c r="BB102" i="5"/>
  <c r="BA102" i="5"/>
  <c r="AZ102" i="5"/>
  <c r="AW100" i="5"/>
  <c r="AY100" i="5"/>
  <c r="BC100" i="5"/>
  <c r="AX100" i="5"/>
  <c r="BB100" i="5"/>
  <c r="BA100" i="5"/>
  <c r="AZ100" i="5"/>
  <c r="AW99" i="5"/>
  <c r="AY99" i="5"/>
  <c r="BC99" i="5"/>
  <c r="AX99" i="5"/>
  <c r="BB99" i="5"/>
  <c r="BA99" i="5"/>
  <c r="AZ99" i="5"/>
  <c r="AW98" i="5"/>
  <c r="AY98" i="5"/>
  <c r="BC98" i="5"/>
  <c r="AX98" i="5"/>
  <c r="BB98" i="5"/>
  <c r="BA98" i="5"/>
  <c r="AZ98" i="5"/>
  <c r="AW97" i="5"/>
  <c r="AY97" i="5"/>
  <c r="BC97" i="5"/>
  <c r="AX97" i="5"/>
  <c r="BB97" i="5"/>
  <c r="BA97" i="5"/>
  <c r="AZ97" i="5"/>
  <c r="AW96" i="5"/>
  <c r="AY96" i="5"/>
  <c r="BC96" i="5"/>
  <c r="AX96" i="5"/>
  <c r="BB96" i="5"/>
  <c r="BA96" i="5"/>
  <c r="AZ96" i="5"/>
  <c r="AW95" i="5"/>
  <c r="AY95" i="5"/>
  <c r="BC95" i="5"/>
  <c r="AX95" i="5"/>
  <c r="BB95" i="5"/>
  <c r="BA95" i="5"/>
  <c r="AZ95" i="5"/>
  <c r="AW94" i="5"/>
  <c r="AY94" i="5"/>
  <c r="BC94" i="5"/>
  <c r="AX94" i="5"/>
  <c r="BB94" i="5"/>
  <c r="BA94" i="5"/>
  <c r="AZ94" i="5"/>
  <c r="AW93" i="5"/>
  <c r="AY93" i="5"/>
  <c r="BC93" i="5"/>
  <c r="AX93" i="5"/>
  <c r="BB93" i="5"/>
  <c r="BA93" i="5"/>
  <c r="AZ93" i="5"/>
  <c r="AW92" i="5"/>
  <c r="AY92" i="5"/>
  <c r="BC92" i="5"/>
  <c r="AX92" i="5"/>
  <c r="BB92" i="5"/>
  <c r="BA92" i="5"/>
  <c r="AZ92" i="5"/>
  <c r="AW91" i="5"/>
  <c r="AY91" i="5"/>
  <c r="BC91" i="5"/>
  <c r="AX91" i="5"/>
  <c r="BB91" i="5"/>
  <c r="BA91" i="5"/>
  <c r="AZ91" i="5"/>
  <c r="AW90" i="5"/>
  <c r="AY90" i="5"/>
  <c r="BC90" i="5"/>
  <c r="AX90" i="5"/>
  <c r="BB90" i="5"/>
  <c r="BA90" i="5"/>
  <c r="AZ90" i="5"/>
  <c r="AW89" i="5"/>
  <c r="AY89" i="5"/>
  <c r="BC89" i="5"/>
  <c r="AX89" i="5"/>
  <c r="BB89" i="5"/>
  <c r="BA89" i="5"/>
  <c r="AZ89" i="5"/>
  <c r="AW88" i="5"/>
  <c r="AY88" i="5"/>
  <c r="BC88" i="5"/>
  <c r="AX88" i="5"/>
  <c r="BB88" i="5"/>
  <c r="BA88" i="5"/>
  <c r="AZ88" i="5"/>
  <c r="AW87" i="5"/>
  <c r="AY87" i="5"/>
  <c r="BC87" i="5"/>
  <c r="AX87" i="5"/>
  <c r="BB87" i="5"/>
  <c r="BA87" i="5"/>
  <c r="AZ87" i="5"/>
  <c r="AW86" i="5"/>
  <c r="AY86" i="5"/>
  <c r="BC86" i="5"/>
  <c r="AX86" i="5"/>
  <c r="BB86" i="5"/>
  <c r="BA86" i="5"/>
  <c r="AZ86" i="5"/>
  <c r="AW85" i="5"/>
  <c r="AY85" i="5"/>
  <c r="BC85" i="5"/>
  <c r="AX85" i="5"/>
  <c r="BB85" i="5"/>
  <c r="BA85" i="5"/>
  <c r="AZ85" i="5"/>
  <c r="AW84" i="5"/>
  <c r="AY84" i="5"/>
  <c r="BC84" i="5"/>
  <c r="AX84" i="5"/>
  <c r="BB84" i="5"/>
  <c r="BA84" i="5"/>
  <c r="AZ84" i="5"/>
  <c r="AW83" i="5"/>
  <c r="AY83" i="5"/>
  <c r="BC83" i="5"/>
  <c r="AX83" i="5"/>
  <c r="BB83" i="5"/>
  <c r="BA83" i="5"/>
  <c r="AZ83" i="5"/>
  <c r="AW82" i="5"/>
  <c r="AY82" i="5"/>
  <c r="BC82" i="5"/>
  <c r="AX82" i="5"/>
  <c r="BB82" i="5"/>
  <c r="BA82" i="5"/>
  <c r="AZ82" i="5"/>
  <c r="AW81" i="5"/>
  <c r="AY81" i="5"/>
  <c r="BC81" i="5"/>
  <c r="AX81" i="5"/>
  <c r="BB81" i="5"/>
  <c r="BA81" i="5"/>
  <c r="AZ81" i="5"/>
  <c r="AW80" i="5"/>
  <c r="AY80" i="5"/>
  <c r="BC80" i="5"/>
  <c r="AX80" i="5"/>
  <c r="BB80" i="5"/>
  <c r="BA80" i="5"/>
  <c r="AZ80" i="5"/>
  <c r="AW79" i="5"/>
  <c r="AY79" i="5"/>
  <c r="BC79" i="5"/>
  <c r="AX79" i="5"/>
  <c r="BB79" i="5"/>
  <c r="BA79" i="5"/>
  <c r="AZ79" i="5"/>
  <c r="AW78" i="5"/>
  <c r="AY78" i="5"/>
  <c r="BC78" i="5"/>
  <c r="AX78" i="5"/>
  <c r="BB78" i="5"/>
  <c r="BA78" i="5"/>
  <c r="AZ78" i="5"/>
  <c r="AW76" i="5"/>
  <c r="AY76" i="5"/>
  <c r="BC76" i="5"/>
  <c r="AX76" i="5"/>
  <c r="BB76" i="5"/>
  <c r="BA76" i="5"/>
  <c r="AZ76" i="5"/>
  <c r="AW74" i="5"/>
  <c r="AY74" i="5"/>
  <c r="BC74" i="5"/>
  <c r="AX74" i="5"/>
  <c r="BB74" i="5"/>
  <c r="BA74" i="5"/>
  <c r="AZ74" i="5"/>
  <c r="AW73" i="5"/>
  <c r="AY73" i="5"/>
  <c r="BC73" i="5"/>
  <c r="AX73" i="5"/>
  <c r="BB73" i="5"/>
  <c r="BA73" i="5"/>
  <c r="AZ73" i="5"/>
  <c r="AW72" i="5"/>
  <c r="AY72" i="5"/>
  <c r="BC72" i="5"/>
  <c r="AX72" i="5"/>
  <c r="BB72" i="5"/>
  <c r="BA72" i="5"/>
  <c r="AZ72" i="5"/>
  <c r="AW71" i="5"/>
  <c r="AY71" i="5"/>
  <c r="BC71" i="5"/>
  <c r="AX71" i="5"/>
  <c r="BB71" i="5"/>
  <c r="BA71" i="5"/>
  <c r="AZ71" i="5"/>
  <c r="AW70" i="5"/>
  <c r="AY70" i="5"/>
  <c r="BC70" i="5"/>
  <c r="AX70" i="5"/>
  <c r="BB70" i="5"/>
  <c r="BA70" i="5"/>
  <c r="AZ70" i="5"/>
  <c r="AW69" i="5"/>
  <c r="AY69" i="5"/>
  <c r="BC69" i="5"/>
  <c r="AX69" i="5"/>
  <c r="BB69" i="5"/>
  <c r="BA69" i="5"/>
  <c r="AZ69" i="5"/>
  <c r="AW68" i="5"/>
  <c r="AY68" i="5"/>
  <c r="BC68" i="5"/>
  <c r="AX68" i="5"/>
  <c r="BB68" i="5"/>
  <c r="BA68" i="5"/>
  <c r="AZ68" i="5"/>
  <c r="AW67" i="5"/>
  <c r="AY67" i="5"/>
  <c r="BC67" i="5"/>
  <c r="AX67" i="5"/>
  <c r="BB67" i="5"/>
  <c r="BA67" i="5"/>
  <c r="AZ67" i="5"/>
  <c r="AW66" i="5"/>
  <c r="AY66" i="5"/>
  <c r="BC66" i="5"/>
  <c r="AX66" i="5"/>
  <c r="BB66" i="5"/>
  <c r="BA66" i="5"/>
  <c r="AZ66" i="5"/>
  <c r="AW65" i="5"/>
  <c r="AY65" i="5"/>
  <c r="BC65" i="5"/>
  <c r="AX65" i="5"/>
  <c r="BB65" i="5"/>
  <c r="BA65" i="5"/>
  <c r="AZ65" i="5"/>
  <c r="AW64" i="5"/>
  <c r="AY64" i="5"/>
  <c r="BC64" i="5"/>
  <c r="AX64" i="5"/>
  <c r="BB64" i="5"/>
  <c r="BA64" i="5"/>
  <c r="AZ64" i="5"/>
  <c r="AW63" i="5"/>
  <c r="AY63" i="5"/>
  <c r="BC63" i="5"/>
  <c r="AX63" i="5"/>
  <c r="BB63" i="5"/>
  <c r="BA63" i="5"/>
  <c r="AZ63" i="5"/>
  <c r="AW61" i="5"/>
  <c r="AY61" i="5"/>
  <c r="BC61" i="5"/>
  <c r="AX61" i="5"/>
  <c r="BB61" i="5"/>
  <c r="BA61" i="5"/>
  <c r="AZ61" i="5"/>
  <c r="AW60" i="5"/>
  <c r="AY60" i="5"/>
  <c r="BC60" i="5"/>
  <c r="AX60" i="5"/>
  <c r="BB60" i="5"/>
  <c r="BA60" i="5"/>
  <c r="AZ60" i="5"/>
  <c r="AW59" i="5"/>
  <c r="AY59" i="5"/>
  <c r="BC59" i="5"/>
  <c r="AX59" i="5"/>
  <c r="BB59" i="5"/>
  <c r="BA59" i="5"/>
  <c r="AZ59" i="5"/>
  <c r="AW58" i="5"/>
  <c r="AY58" i="5"/>
  <c r="BC58" i="5"/>
  <c r="AX58" i="5"/>
  <c r="BB58" i="5"/>
  <c r="BA58" i="5"/>
  <c r="AZ58" i="5"/>
  <c r="AW57" i="5"/>
  <c r="AY57" i="5"/>
  <c r="BC57" i="5"/>
  <c r="AX57" i="5"/>
  <c r="BB57" i="5"/>
  <c r="BA57" i="5"/>
  <c r="AZ57" i="5"/>
  <c r="AW56" i="5"/>
  <c r="AY56" i="5"/>
  <c r="BC56" i="5"/>
  <c r="AX56" i="5"/>
  <c r="BB56" i="5"/>
  <c r="BA56" i="5"/>
  <c r="AZ56" i="5"/>
  <c r="AW55" i="5"/>
  <c r="AY55" i="5"/>
  <c r="BC55" i="5"/>
  <c r="AX55" i="5"/>
  <c r="BB55" i="5"/>
  <c r="BA55" i="5"/>
  <c r="AZ55" i="5"/>
  <c r="AW54" i="5"/>
  <c r="AY54" i="5"/>
  <c r="BC54" i="5"/>
  <c r="AX54" i="5"/>
  <c r="BB54" i="5"/>
  <c r="BA54" i="5"/>
  <c r="AZ54" i="5"/>
  <c r="AW53" i="5"/>
  <c r="AY53" i="5"/>
  <c r="BC53" i="5"/>
  <c r="AX53" i="5"/>
  <c r="BB53" i="5"/>
  <c r="BA53" i="5"/>
  <c r="AZ53" i="5"/>
  <c r="AW52" i="5"/>
  <c r="AY52" i="5"/>
  <c r="BC52" i="5"/>
  <c r="AX52" i="5"/>
  <c r="BB52" i="5"/>
  <c r="BA52" i="5"/>
  <c r="AZ52" i="5"/>
  <c r="AW51" i="5"/>
  <c r="AY51" i="5"/>
  <c r="BC51" i="5"/>
  <c r="AX51" i="5"/>
  <c r="BB51" i="5"/>
  <c r="BA51" i="5"/>
  <c r="AZ51" i="5"/>
  <c r="AW50" i="5"/>
  <c r="AY50" i="5"/>
  <c r="BC50" i="5"/>
  <c r="AX50" i="5"/>
  <c r="BB50" i="5"/>
  <c r="BA50" i="5"/>
  <c r="AZ50" i="5"/>
  <c r="AW47" i="5"/>
  <c r="AY47" i="5"/>
  <c r="BC47" i="5"/>
  <c r="AX47" i="5"/>
  <c r="BB47" i="5"/>
  <c r="BA47" i="5"/>
  <c r="AZ47" i="5"/>
  <c r="AW46" i="5"/>
  <c r="AY46" i="5"/>
  <c r="BC46" i="5"/>
  <c r="AX46" i="5"/>
  <c r="BB46" i="5"/>
  <c r="BA46" i="5"/>
  <c r="AZ46" i="5"/>
  <c r="AW45" i="5"/>
  <c r="AY45" i="5"/>
  <c r="BC45" i="5"/>
  <c r="AX45" i="5"/>
  <c r="BB45" i="5"/>
  <c r="BA45" i="5"/>
  <c r="AZ45" i="5"/>
  <c r="AW44" i="5"/>
  <c r="AY44" i="5"/>
  <c r="BC44" i="5"/>
  <c r="AX44" i="5"/>
  <c r="BB44" i="5"/>
  <c r="BA44" i="5"/>
  <c r="AZ44" i="5"/>
  <c r="AW43" i="5"/>
  <c r="AY43" i="5"/>
  <c r="BC43" i="5"/>
  <c r="AX43" i="5"/>
  <c r="BB43" i="5"/>
  <c r="BA43" i="5"/>
  <c r="AZ43" i="5"/>
  <c r="AW42" i="5"/>
  <c r="AY42" i="5"/>
  <c r="BC42" i="5"/>
  <c r="AX42" i="5"/>
  <c r="BB42" i="5"/>
  <c r="BA42" i="5"/>
  <c r="AZ42" i="5"/>
  <c r="AW41" i="5"/>
  <c r="AY41" i="5"/>
  <c r="BC41" i="5"/>
  <c r="AX41" i="5"/>
  <c r="BB41" i="5"/>
  <c r="BA41" i="5"/>
  <c r="AZ41" i="5"/>
  <c r="AW40" i="5"/>
  <c r="AY40" i="5"/>
  <c r="BC40" i="5"/>
  <c r="AX40" i="5"/>
  <c r="BB40" i="5"/>
  <c r="BA40" i="5"/>
  <c r="AZ40" i="5"/>
  <c r="AW39" i="5"/>
  <c r="AY39" i="5"/>
  <c r="BC39" i="5"/>
  <c r="AX39" i="5"/>
  <c r="BB39" i="5"/>
  <c r="BA39" i="5"/>
  <c r="AZ39" i="5"/>
  <c r="AW38" i="5"/>
  <c r="AY38" i="5"/>
  <c r="BC38" i="5"/>
  <c r="AX38" i="5"/>
  <c r="BB38" i="5"/>
  <c r="BA38" i="5"/>
  <c r="AZ38" i="5"/>
  <c r="AW37" i="5"/>
  <c r="AY37" i="5"/>
  <c r="BC37" i="5"/>
  <c r="AX37" i="5"/>
  <c r="BB37" i="5"/>
  <c r="BA37" i="5"/>
  <c r="AZ37" i="5"/>
  <c r="AW36" i="5"/>
  <c r="AY36" i="5"/>
  <c r="BC36" i="5"/>
  <c r="AX36" i="5"/>
  <c r="BB36" i="5"/>
  <c r="BA36" i="5"/>
  <c r="AZ36" i="5"/>
  <c r="AW35" i="5"/>
  <c r="AY35" i="5"/>
  <c r="BC35" i="5"/>
  <c r="AX35" i="5"/>
  <c r="BB35" i="5"/>
  <c r="BA35" i="5"/>
  <c r="AZ35" i="5"/>
  <c r="AW34" i="5"/>
  <c r="AY34" i="5"/>
  <c r="BC34" i="5"/>
  <c r="AX34" i="5"/>
  <c r="BB34" i="5"/>
  <c r="BA34" i="5"/>
  <c r="AZ34" i="5"/>
  <c r="AW33" i="5"/>
  <c r="AY33" i="5"/>
  <c r="BC33" i="5"/>
  <c r="AX33" i="5"/>
  <c r="BB33" i="5"/>
  <c r="BA33" i="5"/>
  <c r="AZ33" i="5"/>
  <c r="AW32" i="5"/>
  <c r="AY32" i="5"/>
  <c r="BC32" i="5"/>
  <c r="AX32" i="5"/>
  <c r="BB32" i="5"/>
  <c r="BA32" i="5"/>
  <c r="AZ32" i="5"/>
  <c r="AW31" i="5"/>
  <c r="AY31" i="5"/>
  <c r="BC31" i="5"/>
  <c r="AX31" i="5"/>
  <c r="BB31" i="5"/>
  <c r="BA31" i="5"/>
  <c r="AZ31" i="5"/>
  <c r="AW30" i="5"/>
  <c r="AY30" i="5"/>
  <c r="BC30" i="5"/>
  <c r="AX30" i="5"/>
  <c r="BB30" i="5"/>
  <c r="BA30" i="5"/>
  <c r="AZ30" i="5"/>
  <c r="AW29" i="5"/>
  <c r="AY29" i="5"/>
  <c r="BC29" i="5"/>
  <c r="AX29" i="5"/>
  <c r="BB29" i="5"/>
  <c r="BA29" i="5"/>
  <c r="AZ29" i="5"/>
  <c r="AW28" i="5"/>
  <c r="AY28" i="5"/>
  <c r="BC28" i="5"/>
  <c r="AX28" i="5"/>
  <c r="BB28" i="5"/>
  <c r="BA28" i="5"/>
  <c r="AZ28" i="5"/>
  <c r="AW27" i="5"/>
  <c r="AY27" i="5"/>
  <c r="BC27" i="5"/>
  <c r="AX27" i="5"/>
  <c r="BB27" i="5"/>
  <c r="BA27" i="5"/>
  <c r="AZ27" i="5"/>
  <c r="AW26" i="5"/>
  <c r="AY26" i="5"/>
  <c r="BC26" i="5"/>
  <c r="AX26" i="5"/>
  <c r="BB26" i="5"/>
  <c r="BA26" i="5"/>
  <c r="AZ26" i="5"/>
  <c r="AW25" i="5"/>
  <c r="AY25" i="5"/>
  <c r="BC25" i="5"/>
  <c r="AX25" i="5"/>
  <c r="BB25" i="5"/>
  <c r="BA25" i="5"/>
  <c r="AZ25" i="5"/>
  <c r="AW24" i="5"/>
  <c r="AY24" i="5"/>
  <c r="BC24" i="5"/>
  <c r="AX24" i="5"/>
  <c r="BB24" i="5"/>
  <c r="BA24" i="5"/>
  <c r="AZ24" i="5"/>
  <c r="AW23" i="5"/>
  <c r="AY23" i="5"/>
  <c r="BC23" i="5"/>
  <c r="AX23" i="5"/>
  <c r="BB23" i="5"/>
  <c r="BA23" i="5"/>
  <c r="AZ23" i="5"/>
  <c r="AW22" i="5"/>
  <c r="AY22" i="5"/>
  <c r="BC22" i="5"/>
  <c r="AX22" i="5"/>
  <c r="BB22" i="5"/>
  <c r="BA22" i="5"/>
  <c r="AZ22" i="5"/>
  <c r="AW21" i="5"/>
  <c r="AY21" i="5"/>
  <c r="BC21" i="5"/>
  <c r="AX21" i="5"/>
  <c r="BB21" i="5"/>
  <c r="BA21" i="5"/>
  <c r="AZ21" i="5"/>
  <c r="AW20" i="5"/>
  <c r="AY20" i="5"/>
  <c r="BC20" i="5"/>
  <c r="AX20" i="5"/>
  <c r="BB20" i="5"/>
  <c r="BA20" i="5"/>
  <c r="AZ20" i="5"/>
  <c r="AW19" i="5"/>
  <c r="AY19" i="5"/>
  <c r="BC19" i="5"/>
  <c r="AX19" i="5"/>
  <c r="BB19" i="5"/>
  <c r="BA19" i="5"/>
  <c r="AZ19" i="5"/>
  <c r="AW18" i="5"/>
  <c r="AY18" i="5"/>
  <c r="BC18" i="5"/>
  <c r="AX18" i="5"/>
  <c r="BB18" i="5"/>
  <c r="BA18" i="5"/>
  <c r="AZ18" i="5"/>
  <c r="AW17" i="5"/>
  <c r="AY17" i="5"/>
  <c r="BC17" i="5"/>
  <c r="AX17" i="5"/>
  <c r="BB17" i="5"/>
  <c r="BA17" i="5"/>
  <c r="AZ17" i="5"/>
  <c r="AW16" i="5"/>
  <c r="AY16" i="5"/>
  <c r="BC16" i="5"/>
  <c r="AX16" i="5"/>
  <c r="BB16" i="5"/>
  <c r="BA16" i="5"/>
  <c r="AZ16" i="5"/>
  <c r="AW14" i="5"/>
  <c r="AY14" i="5"/>
  <c r="BC14" i="5"/>
  <c r="AX14" i="5"/>
  <c r="BB14" i="5"/>
  <c r="BA14" i="5"/>
  <c r="AZ14" i="5"/>
  <c r="AW13" i="5"/>
  <c r="AY13" i="5"/>
  <c r="BC13" i="5"/>
  <c r="AX13" i="5"/>
  <c r="BB13" i="5"/>
  <c r="BA13" i="5"/>
  <c r="AZ13" i="5"/>
  <c r="AW12" i="5"/>
  <c r="AY12" i="5"/>
  <c r="BC12" i="5"/>
  <c r="AX12" i="5"/>
  <c r="BB12" i="5"/>
  <c r="BA12" i="5"/>
  <c r="AZ12" i="5"/>
  <c r="AW11" i="5"/>
  <c r="AY11" i="5"/>
  <c r="BC11" i="5"/>
  <c r="AX11" i="5"/>
  <c r="BB11" i="5"/>
  <c r="BA11" i="5"/>
  <c r="AZ11" i="5"/>
  <c r="AW10" i="5"/>
  <c r="AY10" i="5"/>
  <c r="BC10" i="5"/>
  <c r="AX10" i="5"/>
  <c r="BB10" i="5"/>
  <c r="BA10" i="5"/>
  <c r="AZ10" i="5"/>
  <c r="AW9" i="5"/>
  <c r="AY9" i="5"/>
  <c r="BC9" i="5"/>
  <c r="AX9" i="5"/>
  <c r="BB9" i="5"/>
  <c r="BA9" i="5"/>
  <c r="AZ9" i="5"/>
  <c r="AW8" i="5"/>
  <c r="AY8" i="5"/>
  <c r="BC8" i="5"/>
  <c r="AX8" i="5"/>
  <c r="BB8" i="5"/>
  <c r="BA8" i="5"/>
  <c r="AZ8" i="5"/>
  <c r="AW7" i="5"/>
  <c r="AY7" i="5"/>
  <c r="BC7" i="5"/>
  <c r="AX7" i="5"/>
  <c r="BB7" i="5"/>
  <c r="BA7" i="5"/>
  <c r="AZ7" i="5"/>
  <c r="AW6" i="5"/>
  <c r="AY6" i="5"/>
  <c r="BC6" i="5"/>
  <c r="AX6" i="5"/>
  <c r="BB6" i="5"/>
  <c r="BA6" i="5"/>
  <c r="AZ6" i="5"/>
  <c r="AW5" i="5"/>
  <c r="AY5" i="5"/>
  <c r="BC5" i="5"/>
  <c r="AX5" i="5"/>
  <c r="BB5" i="5"/>
  <c r="BA5" i="5"/>
  <c r="AZ5" i="5"/>
  <c r="AW4" i="5"/>
  <c r="AY4" i="5"/>
  <c r="BC4" i="5"/>
  <c r="AX4" i="5"/>
  <c r="BB4" i="5"/>
  <c r="BA4" i="5"/>
  <c r="AZ4" i="5"/>
  <c r="AW3" i="5"/>
  <c r="AY3" i="5"/>
  <c r="BC3" i="5"/>
  <c r="AX3" i="5"/>
  <c r="BB3" i="5"/>
  <c r="BA3" i="5"/>
  <c r="AZ3" i="5"/>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E8" i="2"/>
  <c r="AE7" i="2"/>
  <c r="AE6" i="2"/>
  <c r="AE5" i="2"/>
  <c r="AE4"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7" i="2"/>
  <c r="AC6" i="2"/>
  <c r="AC5" i="2"/>
  <c r="AC4" i="2"/>
  <c r="J4" i="2"/>
  <c r="K4" i="2"/>
  <c r="J5" i="2"/>
  <c r="K5" i="2"/>
  <c r="J6" i="2"/>
  <c r="K6" i="2"/>
  <c r="J7" i="2"/>
  <c r="K7" i="2"/>
  <c r="J8" i="2"/>
  <c r="K8" i="2"/>
  <c r="J9" i="2"/>
  <c r="K9" i="2"/>
  <c r="J10" i="2"/>
  <c r="K10" i="2"/>
  <c r="J11" i="2"/>
  <c r="K11" i="2"/>
  <c r="J12" i="2"/>
  <c r="K12" i="2"/>
  <c r="J13" i="2"/>
  <c r="K13" i="2"/>
  <c r="J14" i="2"/>
  <c r="K14" i="2"/>
  <c r="J15" i="2"/>
  <c r="K15" i="2"/>
  <c r="J16" i="2"/>
  <c r="K16" i="2"/>
  <c r="J17" i="2"/>
  <c r="K17" i="2"/>
  <c r="J18" i="2"/>
  <c r="K18" i="2"/>
  <c r="J19" i="2"/>
  <c r="K19" i="2"/>
  <c r="J20" i="2"/>
  <c r="K20" i="2"/>
  <c r="J21" i="2"/>
  <c r="K21" i="2"/>
  <c r="J22" i="2"/>
  <c r="K22" i="2"/>
  <c r="J23" i="2"/>
  <c r="K23" i="2"/>
  <c r="J24" i="2"/>
  <c r="K24" i="2"/>
  <c r="J25" i="2"/>
  <c r="K25" i="2"/>
  <c r="J26" i="2"/>
  <c r="K26" i="2"/>
  <c r="J27" i="2"/>
  <c r="K27" i="2"/>
  <c r="J28" i="2"/>
  <c r="K28" i="2"/>
  <c r="J29" i="2"/>
  <c r="K29" i="2"/>
  <c r="J30" i="2"/>
  <c r="K30" i="2"/>
  <c r="J31" i="2"/>
  <c r="K31" i="2"/>
  <c r="J32" i="2"/>
  <c r="K32" i="2"/>
  <c r="J33" i="2"/>
  <c r="K33" i="2"/>
  <c r="J34" i="2"/>
  <c r="K34" i="2"/>
  <c r="J35" i="2"/>
  <c r="K35" i="2"/>
  <c r="J36" i="2"/>
  <c r="K36" i="2"/>
  <c r="J37" i="2"/>
  <c r="K37" i="2"/>
  <c r="J38" i="2"/>
  <c r="K38" i="2"/>
  <c r="J39" i="2"/>
  <c r="K39" i="2"/>
  <c r="J40" i="2"/>
  <c r="K40" i="2"/>
  <c r="J41" i="2"/>
  <c r="K41" i="2"/>
  <c r="J42" i="2"/>
  <c r="K42" i="2"/>
  <c r="J43" i="2"/>
  <c r="K43" i="2"/>
  <c r="J44" i="2"/>
  <c r="K44" i="2"/>
  <c r="J45" i="2"/>
  <c r="K45" i="2"/>
  <c r="J46" i="2"/>
  <c r="K46" i="2"/>
  <c r="J47" i="2"/>
  <c r="K47" i="2"/>
  <c r="J48" i="2"/>
  <c r="K48" i="2"/>
  <c r="J49" i="2"/>
  <c r="K49" i="2"/>
  <c r="J50" i="2"/>
  <c r="K50" i="2"/>
  <c r="J51" i="2"/>
  <c r="K51" i="2"/>
  <c r="J52" i="2"/>
  <c r="K52" i="2"/>
  <c r="J53" i="2"/>
  <c r="K53" i="2"/>
  <c r="J54" i="2"/>
  <c r="K54" i="2"/>
  <c r="J55" i="2"/>
  <c r="K55" i="2"/>
  <c r="J56" i="2"/>
  <c r="K56" i="2"/>
  <c r="J57" i="2"/>
  <c r="K57" i="2"/>
  <c r="J58" i="2"/>
  <c r="K58" i="2"/>
  <c r="J59" i="2"/>
  <c r="K59" i="2"/>
  <c r="J60" i="2"/>
  <c r="K60" i="2"/>
  <c r="J61" i="2"/>
  <c r="K61" i="2"/>
  <c r="J62" i="2"/>
  <c r="K62" i="2"/>
  <c r="J63" i="2"/>
  <c r="K63" i="2"/>
  <c r="J64" i="2"/>
  <c r="K64" i="2"/>
  <c r="J65" i="2"/>
  <c r="K65" i="2"/>
  <c r="J66" i="2"/>
  <c r="K66" i="2"/>
  <c r="J67" i="2"/>
  <c r="K67" i="2"/>
  <c r="J68" i="2"/>
  <c r="K68" i="2"/>
  <c r="J69" i="2"/>
  <c r="K69" i="2"/>
  <c r="J70" i="2"/>
  <c r="K70" i="2"/>
  <c r="J71" i="2"/>
  <c r="K71" i="2"/>
  <c r="J72" i="2"/>
  <c r="K72" i="2"/>
  <c r="J73" i="2"/>
  <c r="K73" i="2"/>
  <c r="J74" i="2"/>
  <c r="K74" i="2"/>
  <c r="J75" i="2"/>
  <c r="K75" i="2"/>
  <c r="J76" i="2"/>
  <c r="K76" i="2"/>
  <c r="J77" i="2"/>
  <c r="K77" i="2"/>
  <c r="J78" i="2"/>
  <c r="K78" i="2"/>
  <c r="J79" i="2"/>
  <c r="K79" i="2"/>
  <c r="J80" i="2"/>
  <c r="K80" i="2"/>
  <c r="J81" i="2"/>
  <c r="K81" i="2"/>
  <c r="J82" i="2"/>
  <c r="K82" i="2"/>
  <c r="J83" i="2"/>
  <c r="K83" i="2"/>
  <c r="J84" i="2"/>
  <c r="K84" i="2"/>
  <c r="J85" i="2"/>
  <c r="K85" i="2"/>
  <c r="J86" i="2"/>
  <c r="K86" i="2"/>
  <c r="J87" i="2"/>
  <c r="K87" i="2"/>
  <c r="J88" i="2"/>
  <c r="K88" i="2"/>
  <c r="J89" i="2"/>
  <c r="K89" i="2"/>
  <c r="J90" i="2"/>
  <c r="K90" i="2"/>
  <c r="J91" i="2"/>
  <c r="K91" i="2"/>
  <c r="J92" i="2"/>
  <c r="K92" i="2"/>
  <c r="J93" i="2"/>
  <c r="K93" i="2"/>
  <c r="J94" i="2"/>
  <c r="K94" i="2"/>
  <c r="J95" i="2"/>
  <c r="K95" i="2"/>
  <c r="J96" i="2"/>
  <c r="K96" i="2"/>
  <c r="J97" i="2"/>
  <c r="K97" i="2"/>
  <c r="J98" i="2"/>
  <c r="K98" i="2"/>
  <c r="J99" i="2"/>
  <c r="K99" i="2"/>
  <c r="J100" i="2"/>
  <c r="K100" i="2"/>
  <c r="J101" i="2"/>
  <c r="K101" i="2"/>
  <c r="J102" i="2"/>
  <c r="K102" i="2"/>
  <c r="J103" i="2"/>
  <c r="K103" i="2"/>
  <c r="J104" i="2"/>
  <c r="K104" i="2"/>
  <c r="J105" i="2"/>
  <c r="K105" i="2"/>
  <c r="J106" i="2"/>
  <c r="K106" i="2"/>
  <c r="J107" i="2"/>
  <c r="K107" i="2"/>
  <c r="J108" i="2"/>
  <c r="K108" i="2"/>
  <c r="J109" i="2"/>
  <c r="K109" i="2"/>
  <c r="J110" i="2"/>
  <c r="K110" i="2"/>
  <c r="J111" i="2"/>
  <c r="K111" i="2"/>
  <c r="J112" i="2"/>
  <c r="K112" i="2"/>
  <c r="J113" i="2"/>
  <c r="K113" i="2"/>
  <c r="J114" i="2"/>
  <c r="K114" i="2"/>
  <c r="J115" i="2"/>
  <c r="K115" i="2"/>
  <c r="J116" i="2"/>
  <c r="K116" i="2"/>
  <c r="J117" i="2"/>
  <c r="K117" i="2"/>
  <c r="J118" i="2"/>
  <c r="K118" i="2"/>
  <c r="J119" i="2"/>
  <c r="K119" i="2"/>
  <c r="J120" i="2"/>
  <c r="K120" i="2"/>
  <c r="J121" i="2"/>
  <c r="K121" i="2"/>
  <c r="J122" i="2"/>
  <c r="K122" i="2"/>
  <c r="J123" i="2"/>
  <c r="K123" i="2"/>
  <c r="J124" i="2"/>
  <c r="K124" i="2"/>
  <c r="J125" i="2"/>
  <c r="K125" i="2"/>
  <c r="J126" i="2"/>
  <c r="K126" i="2"/>
  <c r="J127" i="2"/>
  <c r="K127" i="2"/>
  <c r="J128" i="2"/>
  <c r="K128" i="2"/>
  <c r="J129" i="2"/>
  <c r="K129" i="2"/>
  <c r="J130" i="2"/>
  <c r="K130" i="2"/>
  <c r="J131" i="2"/>
  <c r="K131" i="2"/>
  <c r="J132" i="2"/>
  <c r="K132" i="2"/>
  <c r="J133" i="2"/>
  <c r="K133" i="2"/>
  <c r="J134" i="2"/>
  <c r="K134" i="2"/>
  <c r="J135" i="2"/>
  <c r="K135" i="2"/>
  <c r="J136" i="2"/>
  <c r="K136" i="2"/>
  <c r="J137" i="2"/>
  <c r="K137" i="2"/>
  <c r="J138" i="2"/>
  <c r="K138" i="2"/>
  <c r="J139" i="2"/>
  <c r="K139" i="2"/>
  <c r="J140" i="2"/>
  <c r="K140" i="2"/>
  <c r="J141" i="2"/>
  <c r="K141" i="2"/>
  <c r="J142" i="2"/>
  <c r="K142" i="2"/>
  <c r="J143" i="2"/>
  <c r="K143" i="2"/>
  <c r="J144" i="2"/>
  <c r="K144" i="2"/>
  <c r="J145" i="2"/>
  <c r="K145" i="2"/>
  <c r="J146" i="2"/>
  <c r="K146" i="2"/>
  <c r="J147" i="2"/>
  <c r="K147" i="2"/>
  <c r="J148" i="2"/>
  <c r="K148" i="2"/>
  <c r="J149" i="2"/>
  <c r="K149" i="2"/>
  <c r="J150" i="2"/>
  <c r="K150" i="2"/>
  <c r="J151" i="2"/>
  <c r="K151" i="2"/>
  <c r="J152" i="2"/>
  <c r="K152" i="2"/>
  <c r="J153" i="2"/>
  <c r="K153" i="2"/>
  <c r="J154" i="2"/>
  <c r="K154" i="2"/>
  <c r="J155" i="2"/>
  <c r="K155" i="2"/>
  <c r="J156" i="2"/>
  <c r="K156" i="2"/>
  <c r="J157" i="2"/>
  <c r="K157" i="2"/>
  <c r="J158" i="2"/>
  <c r="K158" i="2"/>
  <c r="J159" i="2"/>
  <c r="K159" i="2"/>
  <c r="J160" i="2"/>
  <c r="K160" i="2"/>
  <c r="J161" i="2"/>
  <c r="K161" i="2"/>
  <c r="J162" i="2"/>
  <c r="K162" i="2"/>
  <c r="J163" i="2"/>
  <c r="K163" i="2"/>
  <c r="J164" i="2"/>
  <c r="K164" i="2"/>
  <c r="J165" i="2"/>
  <c r="K165" i="2"/>
  <c r="J166" i="2"/>
  <c r="K166" i="2"/>
  <c r="J167" i="2"/>
  <c r="K167" i="2"/>
  <c r="J168" i="2"/>
  <c r="K168" i="2"/>
  <c r="J169" i="2"/>
  <c r="K169" i="2"/>
  <c r="J170" i="2"/>
  <c r="K170" i="2"/>
  <c r="J171" i="2"/>
  <c r="K171" i="2"/>
  <c r="J172" i="2"/>
  <c r="K172" i="2"/>
  <c r="J173" i="2"/>
  <c r="K173" i="2"/>
  <c r="J174" i="2"/>
  <c r="K174" i="2"/>
  <c r="J175" i="2"/>
  <c r="K175" i="2"/>
  <c r="J176" i="2"/>
  <c r="K176" i="2"/>
  <c r="J177" i="2"/>
  <c r="K177" i="2"/>
  <c r="J178" i="2"/>
  <c r="K178" i="2"/>
  <c r="J179" i="2"/>
  <c r="K179" i="2"/>
  <c r="J180" i="2"/>
  <c r="K180" i="2"/>
  <c r="J181" i="2"/>
  <c r="K181" i="2"/>
  <c r="J182" i="2"/>
  <c r="K182" i="2"/>
  <c r="J183" i="2"/>
  <c r="K183" i="2"/>
  <c r="J184" i="2"/>
  <c r="K184" i="2"/>
  <c r="J185" i="2"/>
  <c r="K185" i="2"/>
  <c r="J186" i="2"/>
  <c r="K186" i="2"/>
  <c r="J187" i="2"/>
  <c r="K187" i="2"/>
  <c r="J188" i="2"/>
  <c r="K188" i="2"/>
  <c r="J189" i="2"/>
  <c r="K189" i="2"/>
  <c r="J190" i="2"/>
  <c r="K190" i="2"/>
  <c r="J191" i="2"/>
  <c r="K191" i="2"/>
  <c r="J192" i="2"/>
  <c r="K192" i="2"/>
  <c r="J193" i="2"/>
  <c r="K193" i="2"/>
  <c r="J194" i="2"/>
  <c r="K194" i="2"/>
  <c r="J195" i="2"/>
  <c r="K195" i="2"/>
  <c r="J196" i="2"/>
  <c r="K196" i="2"/>
  <c r="J197" i="2"/>
  <c r="K197" i="2"/>
  <c r="J198" i="2"/>
  <c r="K198" i="2"/>
  <c r="J199" i="2"/>
  <c r="K199" i="2"/>
  <c r="J200" i="2"/>
  <c r="K200" i="2"/>
  <c r="J201" i="2"/>
  <c r="K201" i="2"/>
  <c r="J202" i="2"/>
  <c r="K202" i="2"/>
  <c r="J203" i="2"/>
  <c r="K203" i="2"/>
  <c r="J204" i="2"/>
  <c r="K204" i="2"/>
  <c r="J205" i="2"/>
  <c r="K205" i="2"/>
  <c r="J206" i="2"/>
  <c r="K206" i="2"/>
  <c r="J207" i="2"/>
  <c r="K207" i="2"/>
  <c r="J208" i="2"/>
  <c r="K208" i="2"/>
  <c r="J209" i="2"/>
  <c r="K209" i="2"/>
  <c r="J210" i="2"/>
  <c r="K210" i="2"/>
  <c r="J211" i="2"/>
  <c r="K211" i="2"/>
  <c r="J212" i="2"/>
  <c r="K212" i="2"/>
  <c r="J213" i="2"/>
  <c r="K213" i="2"/>
  <c r="J214" i="2"/>
  <c r="K214" i="2"/>
  <c r="J215" i="2"/>
  <c r="K215" i="2"/>
  <c r="J216" i="2"/>
  <c r="K216" i="2"/>
  <c r="J217" i="2"/>
  <c r="K217" i="2"/>
  <c r="J218" i="2"/>
  <c r="K218" i="2"/>
  <c r="J219" i="2"/>
  <c r="K219" i="2"/>
  <c r="J220" i="2"/>
  <c r="K220" i="2"/>
  <c r="J221" i="2"/>
  <c r="K221" i="2"/>
  <c r="J222" i="2"/>
  <c r="K222" i="2"/>
  <c r="J223" i="2"/>
  <c r="K223" i="2"/>
  <c r="J224" i="2"/>
  <c r="K224" i="2"/>
  <c r="J225" i="2"/>
  <c r="K225" i="2"/>
  <c r="J226" i="2"/>
  <c r="K226" i="2"/>
  <c r="J227" i="2"/>
  <c r="K227" i="2"/>
  <c r="J228" i="2"/>
  <c r="K228" i="2"/>
  <c r="J229" i="2"/>
  <c r="K229" i="2"/>
  <c r="J230" i="2"/>
  <c r="K230" i="2"/>
  <c r="J231" i="2"/>
  <c r="K231" i="2"/>
  <c r="J232" i="2"/>
  <c r="K232" i="2"/>
  <c r="J233" i="2"/>
  <c r="K233" i="2"/>
  <c r="J234" i="2"/>
  <c r="K234" i="2"/>
  <c r="J235" i="2"/>
  <c r="K235" i="2"/>
  <c r="J236" i="2"/>
  <c r="K236" i="2"/>
  <c r="J237" i="2"/>
  <c r="K237" i="2"/>
  <c r="J238" i="2"/>
  <c r="K238" i="2"/>
  <c r="J239" i="2"/>
  <c r="K239" i="2"/>
  <c r="J240" i="2"/>
  <c r="K240" i="2"/>
  <c r="J241" i="2"/>
  <c r="K241" i="2"/>
  <c r="J242" i="2"/>
  <c r="K242" i="2"/>
  <c r="J243" i="2"/>
  <c r="K243" i="2"/>
  <c r="J244" i="2"/>
  <c r="K244" i="2"/>
  <c r="J245" i="2"/>
  <c r="K245" i="2"/>
  <c r="J246" i="2"/>
  <c r="K246" i="2"/>
  <c r="J247" i="2"/>
  <c r="K247" i="2"/>
  <c r="J248" i="2"/>
  <c r="K248" i="2"/>
  <c r="J249" i="2"/>
  <c r="K249" i="2"/>
  <c r="J250" i="2"/>
  <c r="K250" i="2"/>
  <c r="J251" i="2"/>
  <c r="K251" i="2"/>
  <c r="J252" i="2"/>
  <c r="K252" i="2"/>
  <c r="J253" i="2"/>
  <c r="K253" i="2"/>
  <c r="J254" i="2"/>
  <c r="K254" i="2"/>
  <c r="J255" i="2"/>
  <c r="K255" i="2"/>
  <c r="J256" i="2"/>
  <c r="K256" i="2"/>
  <c r="J257" i="2"/>
  <c r="K257" i="2"/>
  <c r="J258" i="2"/>
  <c r="K258" i="2"/>
  <c r="J259" i="2"/>
  <c r="K259" i="2"/>
  <c r="J260" i="2"/>
  <c r="K260" i="2"/>
  <c r="J261" i="2"/>
  <c r="K261" i="2"/>
  <c r="J262" i="2"/>
  <c r="K262" i="2"/>
  <c r="J263" i="2"/>
  <c r="K263" i="2"/>
  <c r="J264" i="2"/>
  <c r="K264" i="2"/>
  <c r="J265" i="2"/>
  <c r="K265" i="2"/>
  <c r="J266" i="2"/>
  <c r="K266" i="2"/>
  <c r="J267" i="2"/>
  <c r="K267" i="2"/>
  <c r="J268" i="2"/>
  <c r="K268" i="2"/>
  <c r="J269" i="2"/>
  <c r="K269" i="2"/>
  <c r="J270" i="2"/>
  <c r="K270" i="2"/>
  <c r="J271" i="2"/>
  <c r="K271" i="2"/>
  <c r="J272" i="2"/>
  <c r="K272" i="2"/>
  <c r="J273" i="2"/>
  <c r="K273" i="2"/>
  <c r="J274" i="2"/>
  <c r="K274" i="2"/>
  <c r="J275" i="2"/>
  <c r="K275" i="2"/>
  <c r="J276" i="2"/>
  <c r="K276" i="2"/>
  <c r="J277" i="2"/>
  <c r="K277" i="2"/>
  <c r="J278" i="2"/>
  <c r="K278" i="2"/>
  <c r="J279" i="2"/>
  <c r="K279" i="2"/>
  <c r="J280" i="2"/>
  <c r="K280" i="2"/>
  <c r="J281" i="2"/>
  <c r="K281" i="2"/>
  <c r="J282" i="2"/>
  <c r="K282" i="2"/>
  <c r="J283" i="2"/>
  <c r="K283" i="2"/>
  <c r="J284" i="2"/>
  <c r="K284" i="2"/>
  <c r="J285" i="2"/>
  <c r="K285" i="2"/>
  <c r="J286" i="2"/>
  <c r="K286" i="2"/>
  <c r="J287" i="2"/>
  <c r="K287" i="2"/>
  <c r="J288" i="2"/>
  <c r="K288" i="2"/>
  <c r="J289" i="2"/>
  <c r="K289" i="2"/>
  <c r="J290" i="2"/>
  <c r="K290" i="2"/>
  <c r="J291" i="2"/>
  <c r="K291" i="2"/>
  <c r="J292" i="2"/>
  <c r="K292" i="2"/>
  <c r="J293" i="2"/>
  <c r="K293" i="2"/>
  <c r="J294" i="2"/>
  <c r="K294" i="2"/>
  <c r="J295" i="2"/>
  <c r="K295" i="2"/>
  <c r="J296" i="2"/>
  <c r="K296" i="2"/>
  <c r="J297" i="2"/>
  <c r="K297" i="2"/>
  <c r="J298" i="2"/>
  <c r="K298" i="2"/>
  <c r="J299" i="2"/>
  <c r="K299" i="2"/>
  <c r="J300" i="2"/>
  <c r="K300" i="2"/>
  <c r="J301" i="2"/>
  <c r="K301" i="2"/>
  <c r="J302" i="2"/>
  <c r="K302" i="2"/>
  <c r="J303" i="2"/>
  <c r="K303" i="2"/>
  <c r="J304" i="2"/>
  <c r="K304" i="2"/>
  <c r="J305" i="2"/>
  <c r="K305" i="2"/>
  <c r="J306" i="2"/>
  <c r="K306" i="2"/>
  <c r="J307" i="2"/>
  <c r="K307" i="2"/>
  <c r="J308" i="2"/>
  <c r="K308" i="2"/>
  <c r="J309" i="2"/>
  <c r="K309" i="2"/>
  <c r="J310" i="2"/>
  <c r="K310" i="2"/>
  <c r="J311" i="2"/>
  <c r="K311" i="2"/>
  <c r="J312" i="2"/>
  <c r="K312" i="2"/>
  <c r="J313" i="2"/>
  <c r="K313" i="2"/>
  <c r="J314" i="2"/>
  <c r="K314" i="2"/>
  <c r="J315" i="2"/>
  <c r="K315" i="2"/>
  <c r="J316" i="2"/>
  <c r="K316" i="2"/>
  <c r="J317" i="2"/>
  <c r="K317" i="2"/>
  <c r="J318" i="2"/>
  <c r="K318" i="2"/>
  <c r="J319" i="2"/>
  <c r="K319" i="2"/>
  <c r="J320" i="2"/>
  <c r="K320" i="2"/>
  <c r="J321" i="2"/>
  <c r="K321" i="2"/>
  <c r="J322" i="2"/>
  <c r="K322" i="2"/>
  <c r="J323" i="2"/>
  <c r="K323" i="2"/>
  <c r="J324" i="2"/>
  <c r="K324" i="2"/>
  <c r="J325" i="2"/>
  <c r="K325" i="2"/>
  <c r="J326" i="2"/>
  <c r="K326" i="2"/>
  <c r="J327" i="2"/>
  <c r="K327" i="2"/>
  <c r="J328" i="2"/>
  <c r="K328" i="2"/>
  <c r="J329" i="2"/>
  <c r="K329" i="2"/>
  <c r="J330" i="2"/>
  <c r="K330" i="2"/>
  <c r="J331" i="2"/>
  <c r="K331" i="2"/>
  <c r="J332" i="2"/>
  <c r="K332" i="2"/>
  <c r="J333" i="2"/>
  <c r="K333" i="2"/>
  <c r="J334" i="2"/>
  <c r="K334" i="2"/>
  <c r="J335" i="2"/>
  <c r="K335" i="2"/>
  <c r="J336" i="2"/>
  <c r="K336" i="2"/>
  <c r="J337" i="2"/>
  <c r="K337" i="2"/>
  <c r="J338" i="2"/>
  <c r="K338" i="2"/>
  <c r="J339" i="2"/>
  <c r="K339" i="2"/>
  <c r="J340" i="2"/>
  <c r="K340" i="2"/>
  <c r="J341" i="2"/>
  <c r="K341" i="2"/>
  <c r="J342" i="2"/>
  <c r="K342" i="2"/>
  <c r="J343" i="2"/>
  <c r="K343" i="2"/>
  <c r="J344" i="2"/>
  <c r="K344" i="2"/>
  <c r="J345" i="2"/>
  <c r="K345" i="2"/>
  <c r="J346" i="2"/>
  <c r="K346" i="2"/>
  <c r="J347" i="2"/>
  <c r="K347" i="2"/>
  <c r="J348" i="2"/>
  <c r="K348" i="2"/>
  <c r="J349" i="2"/>
  <c r="K349" i="2"/>
  <c r="J350" i="2"/>
  <c r="K350" i="2"/>
  <c r="J351" i="2"/>
  <c r="K351" i="2"/>
  <c r="J352" i="2"/>
  <c r="K352" i="2"/>
  <c r="J353" i="2"/>
  <c r="K353" i="2"/>
  <c r="J354" i="2"/>
  <c r="K354" i="2"/>
  <c r="J355" i="2"/>
  <c r="K355" i="2"/>
  <c r="J356" i="2"/>
  <c r="K356" i="2"/>
  <c r="J357" i="2"/>
  <c r="K357" i="2"/>
  <c r="J358" i="2"/>
  <c r="K358" i="2"/>
  <c r="J359" i="2"/>
  <c r="K359" i="2"/>
  <c r="J360" i="2"/>
  <c r="K360" i="2"/>
  <c r="J361" i="2"/>
  <c r="K361" i="2"/>
  <c r="J362" i="2"/>
  <c r="K362" i="2"/>
  <c r="J363" i="2"/>
  <c r="K363" i="2"/>
  <c r="J364" i="2"/>
  <c r="K364" i="2"/>
  <c r="J365" i="2"/>
  <c r="K365" i="2"/>
  <c r="J366" i="2"/>
  <c r="K366" i="2"/>
  <c r="J367" i="2"/>
  <c r="K367" i="2"/>
  <c r="J368" i="2"/>
  <c r="K368" i="2"/>
  <c r="J369" i="2"/>
  <c r="K369" i="2"/>
  <c r="J370" i="2"/>
  <c r="K370" i="2"/>
  <c r="J371" i="2"/>
  <c r="K371" i="2"/>
  <c r="J372" i="2"/>
  <c r="K372" i="2"/>
  <c r="J373" i="2"/>
  <c r="K373" i="2"/>
  <c r="J374" i="2"/>
  <c r="K374" i="2"/>
  <c r="J375" i="2"/>
  <c r="K375" i="2"/>
  <c r="J376" i="2"/>
  <c r="K376" i="2"/>
  <c r="J377" i="2"/>
  <c r="K377" i="2"/>
  <c r="J378" i="2"/>
  <c r="K378" i="2"/>
  <c r="J379" i="2"/>
  <c r="K379" i="2"/>
  <c r="J380" i="2"/>
  <c r="K380" i="2"/>
  <c r="J381" i="2"/>
  <c r="K381" i="2"/>
  <c r="J382" i="2"/>
  <c r="K382" i="2"/>
  <c r="J383" i="2"/>
  <c r="K383" i="2"/>
  <c r="J384" i="2"/>
  <c r="K384" i="2"/>
  <c r="J385" i="2"/>
  <c r="K385" i="2"/>
  <c r="J386" i="2"/>
  <c r="K386" i="2"/>
  <c r="J387" i="2"/>
  <c r="K387" i="2"/>
  <c r="J388" i="2"/>
  <c r="K388" i="2"/>
  <c r="J389" i="2"/>
  <c r="K389" i="2"/>
  <c r="J390" i="2"/>
  <c r="K390" i="2"/>
  <c r="J391" i="2"/>
  <c r="K391" i="2"/>
  <c r="J392" i="2"/>
  <c r="K392" i="2"/>
  <c r="J393" i="2"/>
  <c r="K393" i="2"/>
  <c r="J394" i="2"/>
  <c r="K394" i="2"/>
  <c r="J395" i="2"/>
  <c r="K395" i="2"/>
  <c r="J396" i="2"/>
  <c r="K396" i="2"/>
  <c r="J397" i="2"/>
  <c r="K397" i="2"/>
  <c r="J398" i="2"/>
  <c r="K398" i="2"/>
  <c r="J399" i="2"/>
  <c r="K399" i="2"/>
  <c r="J400" i="2"/>
  <c r="K400" i="2"/>
  <c r="J401" i="2"/>
  <c r="K401" i="2"/>
  <c r="J402" i="2"/>
  <c r="K402" i="2"/>
  <c r="J403" i="2"/>
  <c r="K403" i="2"/>
  <c r="J404" i="2"/>
  <c r="K404" i="2"/>
  <c r="J405" i="2"/>
  <c r="K405" i="2"/>
  <c r="J406" i="2"/>
  <c r="K406" i="2"/>
  <c r="J407" i="2"/>
  <c r="K407" i="2"/>
  <c r="J408" i="2"/>
  <c r="K408" i="2"/>
  <c r="J409" i="2"/>
  <c r="K409" i="2"/>
  <c r="J410" i="2"/>
  <c r="K410" i="2"/>
  <c r="J411" i="2"/>
  <c r="K411" i="2"/>
  <c r="J412" i="2"/>
  <c r="K412" i="2"/>
  <c r="J413" i="2"/>
  <c r="K413" i="2"/>
  <c r="J414" i="2"/>
  <c r="K414" i="2"/>
  <c r="J415" i="2"/>
  <c r="K415" i="2"/>
  <c r="J416" i="2"/>
  <c r="K416" i="2"/>
  <c r="J417" i="2"/>
  <c r="K417" i="2"/>
  <c r="J418" i="2"/>
  <c r="K418" i="2"/>
  <c r="J419" i="2"/>
  <c r="K419" i="2"/>
  <c r="J420" i="2"/>
  <c r="K420" i="2"/>
  <c r="J421" i="2"/>
  <c r="K421" i="2"/>
  <c r="J422" i="2"/>
  <c r="K422" i="2"/>
  <c r="J423" i="2"/>
  <c r="K423" i="2"/>
  <c r="J424" i="2"/>
  <c r="K424" i="2"/>
  <c r="J425" i="2"/>
  <c r="K425" i="2"/>
  <c r="J426" i="2"/>
  <c r="K426" i="2"/>
  <c r="J427" i="2"/>
  <c r="K427" i="2"/>
  <c r="J428" i="2"/>
  <c r="K428" i="2"/>
  <c r="J429" i="2"/>
  <c r="K429" i="2"/>
  <c r="J430" i="2"/>
  <c r="K430" i="2"/>
  <c r="J431" i="2"/>
  <c r="K431" i="2"/>
  <c r="J432" i="2"/>
  <c r="K432" i="2"/>
  <c r="J433" i="2"/>
  <c r="K433" i="2"/>
  <c r="J434" i="2"/>
  <c r="K434" i="2"/>
  <c r="J435" i="2"/>
  <c r="K435" i="2"/>
  <c r="J436" i="2"/>
  <c r="K436" i="2"/>
  <c r="J437" i="2"/>
  <c r="K437" i="2"/>
  <c r="J438" i="2"/>
  <c r="K438" i="2"/>
  <c r="J439" i="2"/>
  <c r="K439" i="2"/>
  <c r="J440" i="2"/>
  <c r="K440" i="2"/>
  <c r="J441" i="2"/>
  <c r="K441" i="2"/>
  <c r="J442" i="2"/>
  <c r="K442" i="2"/>
  <c r="J443" i="2"/>
  <c r="K443" i="2"/>
  <c r="J444" i="2"/>
  <c r="K444" i="2"/>
  <c r="J445" i="2"/>
  <c r="K445" i="2"/>
  <c r="J446" i="2"/>
  <c r="K446" i="2"/>
  <c r="J447" i="2"/>
  <c r="K447" i="2"/>
  <c r="J448" i="2"/>
  <c r="K448" i="2"/>
  <c r="J449" i="2"/>
  <c r="K449" i="2"/>
  <c r="J450" i="2"/>
  <c r="K450" i="2"/>
  <c r="J451" i="2"/>
  <c r="K451" i="2"/>
  <c r="J452" i="2"/>
  <c r="K452" i="2"/>
  <c r="J453" i="2"/>
  <c r="K453" i="2"/>
  <c r="J454" i="2"/>
  <c r="K454" i="2"/>
  <c r="J455" i="2"/>
  <c r="K455" i="2"/>
  <c r="J456" i="2"/>
  <c r="K456" i="2"/>
  <c r="J457" i="2"/>
  <c r="K457" i="2"/>
  <c r="J458" i="2"/>
  <c r="K458" i="2"/>
  <c r="J459" i="2"/>
  <c r="K459" i="2"/>
  <c r="J460" i="2"/>
  <c r="K460" i="2"/>
  <c r="J461" i="2"/>
  <c r="K461" i="2"/>
  <c r="J462" i="2"/>
  <c r="K462" i="2"/>
  <c r="J463" i="2"/>
  <c r="K463" i="2"/>
  <c r="J464" i="2"/>
  <c r="K464" i="2"/>
  <c r="J465" i="2"/>
  <c r="K465" i="2"/>
  <c r="J466" i="2"/>
  <c r="K466" i="2"/>
  <c r="J467" i="2"/>
  <c r="K467" i="2"/>
  <c r="J468" i="2"/>
  <c r="K468" i="2"/>
  <c r="J469" i="2"/>
  <c r="K469" i="2"/>
  <c r="J470" i="2"/>
  <c r="K470" i="2"/>
  <c r="J471" i="2"/>
  <c r="K471" i="2"/>
  <c r="J472" i="2"/>
  <c r="K472" i="2"/>
  <c r="J473" i="2"/>
  <c r="K473" i="2"/>
  <c r="J474" i="2"/>
  <c r="K474" i="2"/>
  <c r="J475" i="2"/>
  <c r="K475" i="2"/>
  <c r="J476" i="2"/>
  <c r="K476" i="2"/>
  <c r="J477" i="2"/>
  <c r="K477" i="2"/>
  <c r="J478" i="2"/>
  <c r="K478" i="2"/>
  <c r="J479" i="2"/>
  <c r="K479" i="2"/>
  <c r="J480" i="2"/>
  <c r="K480" i="2"/>
  <c r="J481" i="2"/>
  <c r="K481" i="2"/>
  <c r="J482" i="2"/>
  <c r="K482" i="2"/>
  <c r="J483" i="2"/>
  <c r="K483" i="2"/>
  <c r="J484" i="2"/>
  <c r="K484" i="2"/>
  <c r="J485" i="2"/>
  <c r="K485" i="2"/>
  <c r="J486" i="2"/>
  <c r="K486" i="2"/>
  <c r="J487" i="2"/>
  <c r="K487" i="2"/>
  <c r="J488" i="2"/>
  <c r="K488" i="2"/>
  <c r="J489" i="2"/>
  <c r="K489" i="2"/>
  <c r="J490" i="2"/>
  <c r="K490" i="2"/>
  <c r="J491" i="2"/>
  <c r="K491" i="2"/>
  <c r="J492" i="2"/>
  <c r="K492" i="2"/>
  <c r="J493" i="2"/>
  <c r="K493" i="2"/>
  <c r="J494" i="2"/>
  <c r="K494" i="2"/>
  <c r="J495" i="2"/>
  <c r="K495" i="2"/>
  <c r="J496" i="2"/>
  <c r="K496" i="2"/>
  <c r="J497" i="2"/>
  <c r="K497" i="2"/>
  <c r="J498" i="2"/>
  <c r="K498" i="2"/>
  <c r="J499" i="2"/>
  <c r="K499" i="2"/>
  <c r="J500" i="2"/>
  <c r="K500" i="2"/>
  <c r="J501" i="2"/>
  <c r="K501" i="2"/>
  <c r="J502" i="2"/>
  <c r="K502" i="2"/>
  <c r="J503" i="2"/>
  <c r="K503" i="2"/>
  <c r="J504" i="2"/>
  <c r="K504" i="2"/>
  <c r="J505" i="2"/>
  <c r="K505" i="2"/>
  <c r="J506" i="2"/>
  <c r="K506" i="2"/>
  <c r="J507" i="2"/>
  <c r="K507" i="2"/>
  <c r="J508" i="2"/>
  <c r="K508" i="2"/>
  <c r="J509" i="2"/>
  <c r="K509" i="2"/>
  <c r="J510" i="2"/>
  <c r="K510" i="2"/>
  <c r="J511" i="2"/>
  <c r="K511" i="2"/>
  <c r="J512" i="2"/>
  <c r="K512" i="2"/>
  <c r="J513" i="2"/>
  <c r="K513" i="2"/>
  <c r="J514" i="2"/>
  <c r="K514" i="2"/>
  <c r="J515" i="2"/>
  <c r="K515" i="2"/>
  <c r="J516" i="2"/>
  <c r="K516" i="2"/>
  <c r="J517" i="2"/>
  <c r="K517" i="2"/>
  <c r="J518" i="2"/>
  <c r="K518" i="2"/>
  <c r="J519" i="2"/>
  <c r="K519" i="2"/>
  <c r="J520" i="2"/>
  <c r="K520" i="2"/>
  <c r="J521" i="2"/>
  <c r="K521" i="2"/>
  <c r="J522" i="2"/>
  <c r="K522" i="2"/>
  <c r="J523" i="2"/>
  <c r="K523" i="2"/>
  <c r="J524" i="2"/>
  <c r="K524" i="2"/>
  <c r="J525" i="2"/>
  <c r="K525" i="2"/>
  <c r="J526" i="2"/>
  <c r="K526" i="2"/>
  <c r="J527" i="2"/>
  <c r="K527" i="2"/>
  <c r="J528" i="2"/>
  <c r="K528" i="2"/>
  <c r="J529" i="2"/>
  <c r="K529" i="2"/>
  <c r="J530" i="2"/>
  <c r="K530" i="2"/>
  <c r="J531" i="2"/>
  <c r="K531" i="2"/>
  <c r="J532" i="2"/>
  <c r="K532" i="2"/>
  <c r="J533" i="2"/>
  <c r="K533" i="2"/>
  <c r="J534" i="2"/>
  <c r="K534" i="2"/>
  <c r="J535" i="2"/>
  <c r="K535" i="2"/>
  <c r="J536" i="2"/>
  <c r="K536" i="2"/>
  <c r="J537" i="2"/>
  <c r="K537" i="2"/>
  <c r="J538" i="2"/>
  <c r="K538" i="2"/>
  <c r="J539" i="2"/>
  <c r="K539" i="2"/>
  <c r="J540" i="2"/>
  <c r="K540" i="2"/>
  <c r="J541" i="2"/>
  <c r="K541" i="2"/>
  <c r="J542" i="2"/>
  <c r="K542" i="2"/>
  <c r="J543" i="2"/>
  <c r="K543" i="2"/>
  <c r="J544" i="2"/>
  <c r="K544" i="2"/>
  <c r="J545" i="2"/>
  <c r="K545" i="2"/>
  <c r="J546" i="2"/>
  <c r="K546" i="2"/>
  <c r="J547" i="2"/>
  <c r="K547" i="2"/>
  <c r="J548" i="2"/>
  <c r="K548" i="2"/>
  <c r="J549" i="2"/>
  <c r="K549" i="2"/>
  <c r="J550" i="2"/>
  <c r="K550" i="2"/>
  <c r="J551" i="2"/>
  <c r="K551" i="2"/>
  <c r="J552" i="2"/>
  <c r="K552" i="2"/>
  <c r="J553" i="2"/>
  <c r="K553" i="2"/>
  <c r="J554" i="2"/>
  <c r="K554" i="2"/>
  <c r="J555" i="2"/>
  <c r="K555" i="2"/>
  <c r="J556" i="2"/>
  <c r="K556" i="2"/>
  <c r="J557" i="2"/>
  <c r="K557" i="2"/>
  <c r="J558" i="2"/>
  <c r="K558" i="2"/>
  <c r="J559" i="2"/>
  <c r="K559" i="2"/>
  <c r="J560" i="2"/>
  <c r="K560" i="2"/>
  <c r="J561" i="2"/>
  <c r="K561" i="2"/>
  <c r="J562" i="2"/>
  <c r="K562" i="2"/>
  <c r="J563" i="2"/>
  <c r="K563" i="2"/>
  <c r="J564" i="2"/>
  <c r="K564" i="2"/>
  <c r="J565" i="2"/>
  <c r="K565" i="2"/>
  <c r="J566" i="2"/>
  <c r="K566" i="2"/>
  <c r="J567" i="2"/>
  <c r="K567" i="2"/>
  <c r="J568" i="2"/>
  <c r="K568" i="2"/>
  <c r="J569" i="2"/>
  <c r="K569" i="2"/>
  <c r="J570" i="2"/>
  <c r="K570" i="2"/>
  <c r="J571" i="2"/>
  <c r="K571" i="2"/>
  <c r="J572" i="2"/>
  <c r="K572" i="2"/>
  <c r="J573" i="2"/>
  <c r="K573" i="2"/>
  <c r="J574" i="2"/>
  <c r="K574" i="2"/>
  <c r="J575" i="2"/>
  <c r="K575" i="2"/>
  <c r="J576" i="2"/>
  <c r="K576" i="2"/>
  <c r="J577" i="2"/>
  <c r="K577" i="2"/>
  <c r="J578" i="2"/>
  <c r="K578" i="2"/>
  <c r="J579" i="2"/>
  <c r="K579" i="2"/>
  <c r="J580" i="2"/>
  <c r="K580" i="2"/>
  <c r="J581" i="2"/>
  <c r="K581" i="2"/>
  <c r="J582" i="2"/>
  <c r="K582" i="2"/>
  <c r="J583" i="2"/>
  <c r="K583" i="2"/>
  <c r="J584" i="2"/>
  <c r="K584" i="2"/>
  <c r="J585" i="2"/>
  <c r="K585" i="2"/>
  <c r="J586" i="2"/>
  <c r="K586" i="2"/>
  <c r="J587" i="2"/>
  <c r="K587" i="2"/>
  <c r="J588" i="2"/>
  <c r="K588" i="2"/>
  <c r="J589" i="2"/>
  <c r="K589" i="2"/>
  <c r="J590" i="2"/>
  <c r="K590" i="2"/>
  <c r="J591" i="2"/>
  <c r="K591" i="2"/>
  <c r="J592" i="2"/>
  <c r="K592" i="2"/>
  <c r="J593" i="2"/>
  <c r="K593" i="2"/>
  <c r="J594" i="2"/>
  <c r="K594" i="2"/>
  <c r="J595" i="2"/>
  <c r="K595" i="2"/>
  <c r="J596" i="2"/>
  <c r="K596" i="2"/>
  <c r="J597" i="2"/>
  <c r="K597" i="2"/>
  <c r="J598" i="2"/>
  <c r="K598" i="2"/>
  <c r="J599" i="2"/>
  <c r="K599" i="2"/>
  <c r="J600" i="2"/>
  <c r="K600" i="2"/>
  <c r="J601" i="2"/>
  <c r="K601" i="2"/>
  <c r="J602" i="2"/>
  <c r="K602" i="2"/>
  <c r="J603" i="2"/>
  <c r="K603" i="2"/>
  <c r="J604" i="2"/>
  <c r="K604" i="2"/>
  <c r="J605" i="2"/>
  <c r="K605" i="2"/>
  <c r="J606" i="2"/>
  <c r="K606" i="2"/>
  <c r="J607" i="2"/>
  <c r="K607" i="2"/>
  <c r="J608" i="2"/>
  <c r="K608" i="2"/>
  <c r="J609" i="2"/>
  <c r="K609" i="2"/>
  <c r="J610" i="2"/>
  <c r="K610" i="2"/>
  <c r="J611" i="2"/>
  <c r="K611" i="2"/>
  <c r="J612" i="2"/>
  <c r="K612" i="2"/>
  <c r="J613" i="2"/>
  <c r="K613" i="2"/>
  <c r="J614" i="2"/>
  <c r="K614" i="2"/>
  <c r="J615" i="2"/>
  <c r="K615" i="2"/>
  <c r="J616" i="2"/>
  <c r="K616" i="2"/>
  <c r="J617" i="2"/>
  <c r="K617" i="2"/>
  <c r="J618" i="2"/>
  <c r="K618" i="2"/>
  <c r="J619" i="2"/>
  <c r="K619" i="2"/>
  <c r="J620" i="2"/>
  <c r="K620" i="2"/>
  <c r="J621" i="2"/>
  <c r="K621" i="2"/>
  <c r="J622" i="2"/>
  <c r="K622" i="2"/>
  <c r="J623" i="2"/>
  <c r="K623" i="2"/>
  <c r="J624" i="2"/>
  <c r="K624" i="2"/>
  <c r="J625" i="2"/>
  <c r="K625"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J626" i="2"/>
  <c r="K626" i="2"/>
  <c r="J627" i="2"/>
  <c r="K627" i="2"/>
  <c r="J628" i="2"/>
  <c r="K628" i="2"/>
  <c r="J629" i="2"/>
  <c r="K629" i="2"/>
  <c r="J630" i="2"/>
  <c r="K630" i="2"/>
  <c r="J631" i="2"/>
  <c r="K631" i="2"/>
  <c r="J632" i="2"/>
  <c r="K632" i="2"/>
  <c r="J633" i="2"/>
  <c r="K633" i="2"/>
  <c r="J634" i="2"/>
  <c r="K634" i="2"/>
  <c r="J635" i="2"/>
  <c r="K635" i="2"/>
  <c r="J636" i="2"/>
  <c r="K636" i="2"/>
  <c r="J637" i="2"/>
  <c r="K637" i="2"/>
  <c r="J638" i="2"/>
  <c r="K638" i="2"/>
  <c r="J639" i="2"/>
  <c r="K639" i="2"/>
  <c r="J640" i="2"/>
  <c r="K640" i="2"/>
  <c r="J641" i="2"/>
  <c r="K641" i="2"/>
  <c r="J642" i="2"/>
  <c r="K642" i="2"/>
  <c r="J643" i="2"/>
  <c r="K643" i="2"/>
  <c r="J644" i="2"/>
  <c r="K644" i="2"/>
  <c r="J645" i="2"/>
  <c r="K645" i="2"/>
  <c r="J646" i="2"/>
  <c r="K646" i="2"/>
  <c r="J647" i="2"/>
  <c r="K647"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E3" i="2"/>
  <c r="AC3" i="2"/>
  <c r="G3" i="2"/>
  <c r="K3" i="2"/>
  <c r="J3" i="2"/>
  <c r="P3"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K946" i="2"/>
  <c r="J946" i="2"/>
  <c r="G945" i="2"/>
  <c r="K945" i="2"/>
  <c r="J945" i="2"/>
  <c r="G944" i="2"/>
  <c r="K944" i="2"/>
  <c r="J944" i="2"/>
  <c r="G943" i="2"/>
  <c r="K943" i="2"/>
  <c r="J943" i="2"/>
  <c r="G942" i="2"/>
  <c r="K942" i="2"/>
  <c r="J942" i="2"/>
  <c r="G941" i="2"/>
  <c r="K941" i="2"/>
  <c r="J941" i="2"/>
  <c r="G940" i="2"/>
  <c r="K940" i="2"/>
  <c r="J940" i="2"/>
  <c r="G939" i="2"/>
  <c r="K939" i="2"/>
  <c r="J939" i="2"/>
  <c r="G938" i="2"/>
  <c r="K938" i="2"/>
  <c r="J938" i="2"/>
  <c r="G937" i="2"/>
  <c r="K937" i="2"/>
  <c r="J937" i="2"/>
  <c r="G936" i="2"/>
  <c r="K936" i="2"/>
  <c r="J936" i="2"/>
  <c r="G935" i="2"/>
  <c r="K935" i="2"/>
  <c r="J935" i="2"/>
  <c r="G934" i="2"/>
  <c r="K934" i="2"/>
  <c r="J934" i="2"/>
  <c r="G933" i="2"/>
  <c r="K933" i="2"/>
  <c r="J933" i="2"/>
  <c r="G932" i="2"/>
  <c r="K932" i="2"/>
  <c r="J932" i="2"/>
  <c r="G931" i="2"/>
  <c r="K931" i="2"/>
  <c r="J931" i="2"/>
  <c r="G930" i="2"/>
  <c r="K930" i="2"/>
  <c r="J930" i="2"/>
  <c r="G929" i="2"/>
  <c r="K929" i="2"/>
  <c r="J929" i="2"/>
  <c r="G928" i="2"/>
  <c r="K928" i="2"/>
  <c r="J928" i="2"/>
  <c r="G927" i="2"/>
  <c r="K927" i="2"/>
  <c r="J927" i="2"/>
  <c r="G926" i="2"/>
  <c r="K926" i="2"/>
  <c r="J926" i="2"/>
  <c r="G925" i="2"/>
  <c r="K925" i="2"/>
  <c r="J925" i="2"/>
  <c r="G924" i="2"/>
  <c r="K924" i="2"/>
  <c r="J924" i="2"/>
  <c r="G923" i="2"/>
  <c r="K923" i="2"/>
  <c r="J923" i="2"/>
  <c r="G922" i="2"/>
  <c r="K922" i="2"/>
  <c r="J922" i="2"/>
  <c r="G921" i="2"/>
  <c r="K921" i="2"/>
  <c r="J921" i="2"/>
  <c r="G920" i="2"/>
  <c r="K920" i="2"/>
  <c r="J920" i="2"/>
  <c r="G919" i="2"/>
  <c r="K919" i="2"/>
  <c r="J919" i="2"/>
  <c r="G918" i="2"/>
  <c r="K918" i="2"/>
  <c r="J918" i="2"/>
  <c r="G917" i="2"/>
  <c r="K917" i="2"/>
  <c r="J917" i="2"/>
  <c r="G916" i="2"/>
  <c r="K916" i="2"/>
  <c r="J916" i="2"/>
  <c r="G915" i="2"/>
  <c r="K915" i="2"/>
  <c r="J915" i="2"/>
  <c r="G914" i="2"/>
  <c r="K914" i="2"/>
  <c r="J914" i="2"/>
  <c r="G913" i="2"/>
  <c r="K913" i="2"/>
  <c r="J913" i="2"/>
  <c r="G912" i="2"/>
  <c r="K912" i="2"/>
  <c r="J912" i="2"/>
  <c r="G911" i="2"/>
  <c r="K911" i="2"/>
  <c r="J911" i="2"/>
  <c r="G910" i="2"/>
  <c r="K910" i="2"/>
  <c r="J910" i="2"/>
  <c r="G909" i="2"/>
  <c r="K909" i="2"/>
  <c r="J909" i="2"/>
  <c r="G908" i="2"/>
  <c r="K908" i="2"/>
  <c r="J908" i="2"/>
  <c r="G907" i="2"/>
  <c r="K907" i="2"/>
  <c r="J907" i="2"/>
  <c r="G906" i="2"/>
  <c r="K906" i="2"/>
  <c r="J906" i="2"/>
  <c r="G905" i="2"/>
  <c r="K905" i="2"/>
  <c r="J905" i="2"/>
  <c r="G904" i="2"/>
  <c r="K904" i="2"/>
  <c r="J904" i="2"/>
  <c r="G903" i="2"/>
  <c r="K903" i="2"/>
  <c r="J903" i="2"/>
  <c r="G902" i="2"/>
  <c r="K902" i="2"/>
  <c r="J902" i="2"/>
  <c r="G901" i="2"/>
  <c r="K901" i="2"/>
  <c r="J901" i="2"/>
  <c r="G900" i="2"/>
  <c r="K900" i="2"/>
  <c r="J900" i="2"/>
  <c r="G899" i="2"/>
  <c r="K899" i="2"/>
  <c r="J899" i="2"/>
  <c r="G898" i="2"/>
  <c r="K898" i="2"/>
  <c r="J898" i="2"/>
  <c r="G897" i="2"/>
  <c r="K897" i="2"/>
  <c r="J897" i="2"/>
  <c r="G896" i="2"/>
  <c r="K896" i="2"/>
  <c r="J896" i="2"/>
  <c r="G895" i="2"/>
  <c r="K895" i="2"/>
  <c r="J895" i="2"/>
  <c r="G894" i="2"/>
  <c r="K894" i="2"/>
  <c r="J894" i="2"/>
  <c r="G893" i="2"/>
  <c r="K893" i="2"/>
  <c r="J893" i="2"/>
  <c r="G892" i="2"/>
  <c r="K892" i="2"/>
  <c r="J892" i="2"/>
  <c r="G891" i="2"/>
  <c r="K891" i="2"/>
  <c r="J891" i="2"/>
  <c r="G890" i="2"/>
  <c r="K890" i="2"/>
  <c r="J890" i="2"/>
  <c r="G889" i="2"/>
  <c r="K889" i="2"/>
  <c r="J889" i="2"/>
  <c r="G888" i="2"/>
  <c r="K888" i="2"/>
  <c r="J888" i="2"/>
  <c r="G887" i="2"/>
  <c r="K887" i="2"/>
  <c r="J887" i="2"/>
  <c r="G886" i="2"/>
  <c r="K886" i="2"/>
  <c r="J886" i="2"/>
  <c r="G885" i="2"/>
  <c r="K885" i="2"/>
  <c r="J885" i="2"/>
  <c r="G884" i="2"/>
  <c r="K884" i="2"/>
  <c r="J884" i="2"/>
  <c r="G883" i="2"/>
  <c r="K883" i="2"/>
  <c r="J883" i="2"/>
  <c r="G882" i="2"/>
  <c r="K882" i="2"/>
  <c r="J882" i="2"/>
  <c r="G881" i="2"/>
  <c r="K881" i="2"/>
  <c r="J881" i="2"/>
  <c r="G880" i="2"/>
  <c r="K880" i="2"/>
  <c r="J880" i="2"/>
  <c r="G879" i="2"/>
  <c r="K879" i="2"/>
  <c r="J879" i="2"/>
  <c r="G878" i="2"/>
  <c r="K878" i="2"/>
  <c r="J878" i="2"/>
  <c r="G877" i="2"/>
  <c r="K877" i="2"/>
  <c r="J877" i="2"/>
  <c r="G876" i="2"/>
  <c r="K876" i="2"/>
  <c r="J876" i="2"/>
  <c r="G875" i="2"/>
  <c r="K875" i="2"/>
  <c r="J875" i="2"/>
  <c r="G874" i="2"/>
  <c r="K874" i="2"/>
  <c r="J874" i="2"/>
  <c r="G873" i="2"/>
  <c r="K873" i="2"/>
  <c r="J873" i="2"/>
  <c r="G872" i="2"/>
  <c r="K872" i="2"/>
  <c r="J872" i="2"/>
  <c r="G871" i="2"/>
  <c r="K871" i="2"/>
  <c r="J871" i="2"/>
  <c r="G870" i="2"/>
  <c r="K870" i="2"/>
  <c r="J870" i="2"/>
  <c r="G869" i="2"/>
  <c r="K869" i="2"/>
  <c r="J869" i="2"/>
  <c r="G868" i="2"/>
  <c r="K868" i="2"/>
  <c r="J868" i="2"/>
  <c r="G867" i="2"/>
  <c r="K867" i="2"/>
  <c r="J867" i="2"/>
  <c r="G866" i="2"/>
  <c r="K866" i="2"/>
  <c r="J866" i="2"/>
  <c r="G865" i="2"/>
  <c r="K865" i="2"/>
  <c r="J865" i="2"/>
  <c r="G864" i="2"/>
  <c r="K864" i="2"/>
  <c r="J864" i="2"/>
  <c r="G863" i="2"/>
  <c r="K863" i="2"/>
  <c r="J863" i="2"/>
  <c r="G862" i="2"/>
  <c r="K862" i="2"/>
  <c r="J862" i="2"/>
  <c r="G861" i="2"/>
  <c r="K861" i="2"/>
  <c r="J861" i="2"/>
  <c r="G860" i="2"/>
  <c r="K860" i="2"/>
  <c r="J860" i="2"/>
  <c r="G859" i="2"/>
  <c r="K859" i="2"/>
  <c r="J859" i="2"/>
  <c r="G858" i="2"/>
  <c r="K858" i="2"/>
  <c r="J858" i="2"/>
  <c r="G857" i="2"/>
  <c r="K857" i="2"/>
  <c r="J857" i="2"/>
  <c r="G856" i="2"/>
  <c r="K856" i="2"/>
  <c r="J856" i="2"/>
  <c r="G855" i="2"/>
  <c r="K855" i="2"/>
  <c r="J855" i="2"/>
  <c r="G854" i="2"/>
  <c r="K854" i="2"/>
  <c r="J854" i="2"/>
  <c r="G853" i="2"/>
  <c r="K853" i="2"/>
  <c r="J853" i="2"/>
  <c r="G852" i="2"/>
  <c r="K852" i="2"/>
  <c r="J852" i="2"/>
  <c r="G851" i="2"/>
  <c r="K851" i="2"/>
  <c r="J851" i="2"/>
  <c r="G850" i="2"/>
  <c r="K850" i="2"/>
  <c r="J850" i="2"/>
  <c r="G849" i="2"/>
  <c r="K849" i="2"/>
  <c r="J849" i="2"/>
  <c r="G848" i="2"/>
  <c r="K848" i="2"/>
  <c r="J848" i="2"/>
  <c r="G847" i="2"/>
  <c r="K847" i="2"/>
  <c r="J847" i="2"/>
  <c r="G846" i="2"/>
  <c r="K846" i="2"/>
  <c r="J846" i="2"/>
  <c r="G845" i="2"/>
  <c r="K845" i="2"/>
  <c r="J845" i="2"/>
  <c r="G844" i="2"/>
  <c r="K844" i="2"/>
  <c r="J844" i="2"/>
  <c r="G843" i="2"/>
  <c r="K843" i="2"/>
  <c r="J843" i="2"/>
  <c r="G842" i="2"/>
  <c r="K842" i="2"/>
  <c r="J842" i="2"/>
  <c r="G841" i="2"/>
  <c r="K841" i="2"/>
  <c r="J841" i="2"/>
  <c r="G840" i="2"/>
  <c r="K840" i="2"/>
  <c r="J840" i="2"/>
  <c r="G839" i="2"/>
  <c r="K839" i="2"/>
  <c r="J839" i="2"/>
  <c r="G838" i="2"/>
  <c r="K838" i="2"/>
  <c r="J838" i="2"/>
  <c r="G837" i="2"/>
  <c r="K837" i="2"/>
  <c r="J837" i="2"/>
  <c r="G836" i="2"/>
  <c r="K836" i="2"/>
  <c r="J836" i="2"/>
  <c r="G835" i="2"/>
  <c r="K835" i="2"/>
  <c r="J835" i="2"/>
  <c r="G834" i="2"/>
  <c r="K834" i="2"/>
  <c r="J834" i="2"/>
  <c r="G833" i="2"/>
  <c r="K833" i="2"/>
  <c r="J833" i="2"/>
  <c r="G832" i="2"/>
  <c r="K832" i="2"/>
  <c r="J832" i="2"/>
  <c r="G831" i="2"/>
  <c r="K831" i="2"/>
  <c r="J831" i="2"/>
  <c r="G830" i="2"/>
  <c r="K830" i="2"/>
  <c r="J830" i="2"/>
  <c r="G829" i="2"/>
  <c r="K829" i="2"/>
  <c r="J829" i="2"/>
  <c r="G828" i="2"/>
  <c r="K828" i="2"/>
  <c r="J828" i="2"/>
  <c r="G827" i="2"/>
  <c r="K827" i="2"/>
  <c r="J827" i="2"/>
  <c r="G826" i="2"/>
  <c r="K826" i="2"/>
  <c r="J826" i="2"/>
  <c r="G825" i="2"/>
  <c r="K825" i="2"/>
  <c r="J825" i="2"/>
  <c r="G824" i="2"/>
  <c r="K824" i="2"/>
  <c r="J824" i="2"/>
  <c r="G823" i="2"/>
  <c r="K823" i="2"/>
  <c r="J823" i="2"/>
  <c r="G822" i="2"/>
  <c r="K822" i="2"/>
  <c r="J822" i="2"/>
  <c r="G821" i="2"/>
  <c r="K821" i="2"/>
  <c r="J821" i="2"/>
  <c r="G820" i="2"/>
  <c r="K820" i="2"/>
  <c r="J820" i="2"/>
  <c r="G819" i="2"/>
  <c r="K819" i="2"/>
  <c r="J819" i="2"/>
  <c r="G818" i="2"/>
  <c r="K818" i="2"/>
  <c r="J818" i="2"/>
  <c r="G817" i="2"/>
  <c r="K817" i="2"/>
  <c r="J817" i="2"/>
  <c r="G816" i="2"/>
  <c r="K816" i="2"/>
  <c r="J816" i="2"/>
  <c r="G815" i="2"/>
  <c r="K815" i="2"/>
  <c r="J815" i="2"/>
  <c r="G814" i="2"/>
  <c r="K814" i="2"/>
  <c r="J814" i="2"/>
  <c r="G813" i="2"/>
  <c r="K813" i="2"/>
  <c r="J813" i="2"/>
  <c r="G812" i="2"/>
  <c r="K812" i="2"/>
  <c r="J812" i="2"/>
  <c r="G811" i="2"/>
  <c r="K811" i="2"/>
  <c r="J811" i="2"/>
  <c r="G810" i="2"/>
  <c r="K810" i="2"/>
  <c r="J810" i="2"/>
  <c r="G809" i="2"/>
  <c r="K809" i="2"/>
  <c r="J809" i="2"/>
  <c r="G808" i="2"/>
  <c r="K808" i="2"/>
  <c r="J808" i="2"/>
  <c r="G807" i="2"/>
  <c r="K807" i="2"/>
  <c r="J807" i="2"/>
  <c r="G806" i="2"/>
  <c r="K806" i="2"/>
  <c r="J806" i="2"/>
  <c r="G805" i="2"/>
  <c r="K805" i="2"/>
  <c r="J805" i="2"/>
  <c r="G804" i="2"/>
  <c r="K804" i="2"/>
  <c r="J804" i="2"/>
  <c r="G803" i="2"/>
  <c r="K803" i="2"/>
  <c r="J803" i="2"/>
  <c r="G802" i="2"/>
  <c r="K802" i="2"/>
  <c r="J802" i="2"/>
  <c r="G801" i="2"/>
  <c r="K801" i="2"/>
  <c r="J801" i="2"/>
  <c r="G800" i="2"/>
  <c r="K800" i="2"/>
  <c r="J800" i="2"/>
  <c r="G799" i="2"/>
  <c r="K799" i="2"/>
  <c r="J799" i="2"/>
  <c r="G798" i="2"/>
  <c r="K798" i="2"/>
  <c r="J798" i="2"/>
  <c r="G797" i="2"/>
  <c r="K797" i="2"/>
  <c r="J797" i="2"/>
  <c r="G796" i="2"/>
  <c r="K796" i="2"/>
  <c r="J796" i="2"/>
  <c r="G795" i="2"/>
  <c r="K795" i="2"/>
  <c r="J795" i="2"/>
  <c r="G794" i="2"/>
  <c r="K794" i="2"/>
  <c r="J794" i="2"/>
  <c r="G793" i="2"/>
  <c r="K793" i="2"/>
  <c r="J793" i="2"/>
  <c r="G792" i="2"/>
  <c r="K792" i="2"/>
  <c r="J792" i="2"/>
  <c r="G791" i="2"/>
  <c r="K791" i="2"/>
  <c r="J791" i="2"/>
  <c r="G790" i="2"/>
  <c r="K790" i="2"/>
  <c r="J790" i="2"/>
  <c r="G789" i="2"/>
  <c r="K789" i="2"/>
  <c r="J789" i="2"/>
  <c r="G788" i="2"/>
  <c r="K788" i="2"/>
  <c r="J788" i="2"/>
  <c r="G787" i="2"/>
  <c r="K787" i="2"/>
  <c r="J787" i="2"/>
  <c r="G786" i="2"/>
  <c r="K786" i="2"/>
  <c r="J786" i="2"/>
  <c r="G785" i="2"/>
  <c r="K785" i="2"/>
  <c r="J785" i="2"/>
  <c r="G784" i="2"/>
  <c r="K784" i="2"/>
  <c r="J784" i="2"/>
  <c r="G783" i="2"/>
  <c r="K783" i="2"/>
  <c r="J783" i="2"/>
  <c r="G782" i="2"/>
  <c r="K782" i="2"/>
  <c r="J782" i="2"/>
  <c r="G781" i="2"/>
  <c r="K781" i="2"/>
  <c r="J781" i="2"/>
  <c r="G780" i="2"/>
  <c r="K780" i="2"/>
  <c r="J780" i="2"/>
  <c r="G779" i="2"/>
  <c r="K779" i="2"/>
  <c r="J779" i="2"/>
  <c r="G778" i="2"/>
  <c r="K778" i="2"/>
  <c r="J778" i="2"/>
  <c r="G777" i="2"/>
  <c r="K777" i="2"/>
  <c r="J777" i="2"/>
  <c r="G776" i="2"/>
  <c r="K776" i="2"/>
  <c r="J776" i="2"/>
  <c r="G775" i="2"/>
  <c r="K775" i="2"/>
  <c r="J775" i="2"/>
  <c r="G774" i="2"/>
  <c r="K774" i="2"/>
  <c r="J774" i="2"/>
  <c r="G773" i="2"/>
  <c r="K773" i="2"/>
  <c r="J773" i="2"/>
  <c r="G772" i="2"/>
  <c r="K772" i="2"/>
  <c r="J772" i="2"/>
  <c r="G771" i="2"/>
  <c r="K771" i="2"/>
  <c r="J771" i="2"/>
  <c r="G770" i="2"/>
  <c r="K770" i="2"/>
  <c r="J770" i="2"/>
  <c r="G769" i="2"/>
  <c r="K769" i="2"/>
  <c r="J769" i="2"/>
  <c r="G768" i="2"/>
  <c r="K768" i="2"/>
  <c r="J768" i="2"/>
  <c r="G767" i="2"/>
  <c r="K767" i="2"/>
  <c r="J767" i="2"/>
  <c r="G766" i="2"/>
  <c r="K766" i="2"/>
  <c r="J766" i="2"/>
  <c r="G765" i="2"/>
  <c r="K765" i="2"/>
  <c r="J765" i="2"/>
  <c r="G764" i="2"/>
  <c r="K764" i="2"/>
  <c r="J764" i="2"/>
  <c r="G763" i="2"/>
  <c r="K763" i="2"/>
  <c r="J763" i="2"/>
  <c r="G762" i="2"/>
  <c r="K762" i="2"/>
  <c r="J762" i="2"/>
  <c r="G761" i="2"/>
  <c r="K761" i="2"/>
  <c r="J761" i="2"/>
  <c r="G760" i="2"/>
  <c r="K760" i="2"/>
  <c r="J760" i="2"/>
  <c r="G759" i="2"/>
  <c r="K759" i="2"/>
  <c r="J759" i="2"/>
  <c r="G758" i="2"/>
  <c r="K758" i="2"/>
  <c r="J758" i="2"/>
  <c r="G757" i="2"/>
  <c r="K757" i="2"/>
  <c r="J757" i="2"/>
  <c r="G756" i="2"/>
  <c r="K756" i="2"/>
  <c r="J756" i="2"/>
  <c r="G755" i="2"/>
  <c r="K755" i="2"/>
  <c r="J755" i="2"/>
  <c r="G754" i="2"/>
  <c r="K754" i="2"/>
  <c r="J754" i="2"/>
  <c r="G753" i="2"/>
  <c r="K753" i="2"/>
  <c r="J753" i="2"/>
  <c r="G752" i="2"/>
  <c r="K752" i="2"/>
  <c r="J752" i="2"/>
  <c r="G751" i="2"/>
  <c r="K751" i="2"/>
  <c r="J751" i="2"/>
  <c r="G750" i="2"/>
  <c r="K750" i="2"/>
  <c r="J750" i="2"/>
  <c r="G749" i="2"/>
  <c r="K749" i="2"/>
  <c r="J749" i="2"/>
  <c r="G748" i="2"/>
  <c r="K748" i="2"/>
  <c r="J748" i="2"/>
  <c r="G747" i="2"/>
  <c r="K747" i="2"/>
  <c r="J747" i="2"/>
  <c r="G746" i="2"/>
  <c r="K746" i="2"/>
  <c r="J746" i="2"/>
  <c r="G745" i="2"/>
  <c r="K745" i="2"/>
  <c r="J745" i="2"/>
  <c r="G744" i="2"/>
  <c r="K744" i="2"/>
  <c r="J744" i="2"/>
  <c r="G743" i="2"/>
  <c r="K743" i="2"/>
  <c r="J743" i="2"/>
  <c r="G742" i="2"/>
  <c r="K742" i="2"/>
  <c r="J742" i="2"/>
  <c r="G741" i="2"/>
  <c r="K741" i="2"/>
  <c r="J741" i="2"/>
  <c r="G740" i="2"/>
  <c r="K740" i="2"/>
  <c r="J740" i="2"/>
  <c r="G739" i="2"/>
  <c r="K739" i="2"/>
  <c r="J739" i="2"/>
  <c r="G738" i="2"/>
  <c r="K738" i="2"/>
  <c r="J738" i="2"/>
  <c r="G737" i="2"/>
  <c r="K737" i="2"/>
  <c r="J737" i="2"/>
  <c r="G736" i="2"/>
  <c r="K736" i="2"/>
  <c r="J736" i="2"/>
  <c r="G735" i="2"/>
  <c r="K735" i="2"/>
  <c r="J735" i="2"/>
  <c r="G734" i="2"/>
  <c r="K734" i="2"/>
  <c r="J734" i="2"/>
  <c r="G733" i="2"/>
  <c r="K733" i="2"/>
  <c r="J733" i="2"/>
  <c r="G732" i="2"/>
  <c r="K732" i="2"/>
  <c r="J732" i="2"/>
  <c r="G731" i="2"/>
  <c r="K731" i="2"/>
  <c r="J731" i="2"/>
  <c r="G730" i="2"/>
  <c r="K730" i="2"/>
  <c r="J730" i="2"/>
  <c r="G729" i="2"/>
  <c r="K729" i="2"/>
  <c r="J729" i="2"/>
  <c r="G728" i="2"/>
  <c r="K728" i="2"/>
  <c r="J728" i="2"/>
  <c r="G727" i="2"/>
  <c r="K727" i="2"/>
  <c r="J727" i="2"/>
  <c r="G726" i="2"/>
  <c r="K726" i="2"/>
  <c r="J726" i="2"/>
  <c r="G725" i="2"/>
  <c r="K725" i="2"/>
  <c r="J725" i="2"/>
  <c r="G724" i="2"/>
  <c r="K724" i="2"/>
  <c r="J724" i="2"/>
  <c r="G723" i="2"/>
  <c r="K723" i="2"/>
  <c r="J723" i="2"/>
  <c r="G722" i="2"/>
  <c r="K722" i="2"/>
  <c r="J722" i="2"/>
  <c r="G721" i="2"/>
  <c r="K721" i="2"/>
  <c r="J721" i="2"/>
  <c r="G720" i="2"/>
  <c r="K720" i="2"/>
  <c r="J720" i="2"/>
  <c r="G719" i="2"/>
  <c r="K719" i="2"/>
  <c r="J719" i="2"/>
  <c r="G718" i="2"/>
  <c r="K718" i="2"/>
  <c r="J718" i="2"/>
  <c r="G717" i="2"/>
  <c r="K717" i="2"/>
  <c r="J717" i="2"/>
  <c r="G716" i="2"/>
  <c r="K716" i="2"/>
  <c r="J716" i="2"/>
  <c r="G715" i="2"/>
  <c r="K715" i="2"/>
  <c r="J715" i="2"/>
  <c r="G714" i="2"/>
  <c r="K714" i="2"/>
  <c r="J714" i="2"/>
  <c r="G713" i="2"/>
  <c r="K713" i="2"/>
  <c r="J713" i="2"/>
  <c r="G712" i="2"/>
  <c r="K712" i="2"/>
  <c r="J712" i="2"/>
  <c r="G711" i="2"/>
  <c r="K711" i="2"/>
  <c r="J711" i="2"/>
  <c r="G710" i="2"/>
  <c r="K710" i="2"/>
  <c r="J710" i="2"/>
  <c r="G709" i="2"/>
  <c r="K709" i="2"/>
  <c r="J709" i="2"/>
  <c r="G708" i="2"/>
  <c r="K708" i="2"/>
  <c r="J708" i="2"/>
  <c r="G707" i="2"/>
  <c r="K707" i="2"/>
  <c r="J707" i="2"/>
  <c r="G706" i="2"/>
  <c r="K706" i="2"/>
  <c r="J706" i="2"/>
  <c r="G705" i="2"/>
  <c r="K705" i="2"/>
  <c r="J705" i="2"/>
  <c r="G704" i="2"/>
  <c r="K704" i="2"/>
  <c r="J704" i="2"/>
  <c r="G703" i="2"/>
  <c r="K703" i="2"/>
  <c r="J703" i="2"/>
  <c r="G702" i="2"/>
  <c r="K702" i="2"/>
  <c r="J702" i="2"/>
  <c r="G701" i="2"/>
  <c r="K701" i="2"/>
  <c r="J701" i="2"/>
  <c r="G700" i="2"/>
  <c r="K700" i="2"/>
  <c r="J700" i="2"/>
  <c r="G699" i="2"/>
  <c r="K699" i="2"/>
  <c r="J699" i="2"/>
  <c r="G698" i="2"/>
  <c r="K698" i="2"/>
  <c r="J698" i="2"/>
  <c r="G697" i="2"/>
  <c r="K697" i="2"/>
  <c r="J697" i="2"/>
  <c r="G696" i="2"/>
  <c r="K696" i="2"/>
  <c r="J696" i="2"/>
  <c r="G695" i="2"/>
  <c r="K695" i="2"/>
  <c r="J695" i="2"/>
  <c r="G694" i="2"/>
  <c r="K694" i="2"/>
  <c r="J694" i="2"/>
  <c r="G693" i="2"/>
  <c r="K693" i="2"/>
  <c r="J693" i="2"/>
  <c r="G692" i="2"/>
  <c r="K692" i="2"/>
  <c r="J692" i="2"/>
  <c r="G691" i="2"/>
  <c r="K691" i="2"/>
  <c r="J691" i="2"/>
  <c r="G690" i="2"/>
  <c r="K690" i="2"/>
  <c r="J690" i="2"/>
  <c r="G689" i="2"/>
  <c r="K689" i="2"/>
  <c r="J689" i="2"/>
  <c r="G688" i="2"/>
  <c r="K688" i="2"/>
  <c r="J688" i="2"/>
  <c r="G687" i="2"/>
  <c r="K687" i="2"/>
  <c r="J687" i="2"/>
  <c r="G686" i="2"/>
  <c r="K686" i="2"/>
  <c r="J686" i="2"/>
  <c r="G685" i="2"/>
  <c r="K685" i="2"/>
  <c r="J685" i="2"/>
  <c r="G684" i="2"/>
  <c r="K684" i="2"/>
  <c r="J684" i="2"/>
  <c r="G683" i="2"/>
  <c r="K683" i="2"/>
  <c r="J683" i="2"/>
  <c r="G682" i="2"/>
  <c r="K682" i="2"/>
  <c r="J682" i="2"/>
  <c r="G681" i="2"/>
  <c r="K681" i="2"/>
  <c r="J681" i="2"/>
  <c r="G680" i="2"/>
  <c r="K680" i="2"/>
  <c r="J680" i="2"/>
  <c r="G679" i="2"/>
  <c r="K679" i="2"/>
  <c r="J679" i="2"/>
  <c r="G678" i="2"/>
  <c r="K678" i="2"/>
  <c r="J678" i="2"/>
  <c r="G677" i="2"/>
  <c r="K677" i="2"/>
  <c r="J677" i="2"/>
  <c r="G676" i="2"/>
  <c r="K676" i="2"/>
  <c r="J676" i="2"/>
  <c r="G675" i="2"/>
  <c r="K675" i="2"/>
  <c r="J675" i="2"/>
  <c r="G674" i="2"/>
  <c r="K674" i="2"/>
  <c r="J674" i="2"/>
  <c r="G673" i="2"/>
  <c r="K673" i="2"/>
  <c r="J673" i="2"/>
  <c r="G672" i="2"/>
  <c r="K672" i="2"/>
  <c r="J672" i="2"/>
  <c r="G671" i="2"/>
  <c r="K671" i="2"/>
  <c r="J671" i="2"/>
  <c r="G670" i="2"/>
  <c r="K670" i="2"/>
  <c r="J670" i="2"/>
  <c r="G669" i="2"/>
  <c r="K669" i="2"/>
  <c r="J669" i="2"/>
  <c r="G668" i="2"/>
  <c r="K668" i="2"/>
  <c r="J668" i="2"/>
  <c r="G667" i="2"/>
  <c r="K667" i="2"/>
  <c r="J667" i="2"/>
  <c r="G666" i="2"/>
  <c r="K666" i="2"/>
  <c r="J666" i="2"/>
  <c r="G665" i="2"/>
  <c r="K665" i="2"/>
  <c r="J665" i="2"/>
  <c r="G664" i="2"/>
  <c r="K664" i="2"/>
  <c r="J664" i="2"/>
  <c r="G663" i="2"/>
  <c r="K663" i="2"/>
  <c r="J663" i="2"/>
  <c r="G662" i="2"/>
  <c r="K662" i="2"/>
  <c r="J662" i="2"/>
  <c r="G661" i="2"/>
  <c r="K661" i="2"/>
  <c r="J661" i="2"/>
  <c r="G660" i="2"/>
  <c r="K660" i="2"/>
  <c r="J660" i="2"/>
  <c r="G659" i="2"/>
  <c r="K659" i="2"/>
  <c r="J659" i="2"/>
  <c r="G658" i="2"/>
  <c r="K658" i="2"/>
  <c r="J658" i="2"/>
  <c r="G657" i="2"/>
  <c r="K657" i="2"/>
  <c r="J657" i="2"/>
  <c r="G656" i="2"/>
  <c r="K656" i="2"/>
  <c r="J656" i="2"/>
  <c r="G655" i="2"/>
  <c r="K655" i="2"/>
  <c r="J655" i="2"/>
  <c r="G654" i="2"/>
  <c r="K654" i="2"/>
  <c r="J654" i="2"/>
  <c r="G653" i="2"/>
  <c r="K653" i="2"/>
  <c r="J653" i="2"/>
  <c r="G652" i="2"/>
  <c r="K652" i="2"/>
  <c r="J652" i="2"/>
  <c r="G651" i="2"/>
  <c r="K651" i="2"/>
  <c r="J651" i="2"/>
  <c r="G650" i="2"/>
  <c r="K650" i="2"/>
  <c r="J650" i="2"/>
  <c r="G649" i="2"/>
  <c r="K649" i="2"/>
  <c r="J649" i="2"/>
  <c r="G648" i="2"/>
  <c r="K648" i="2"/>
  <c r="J648" i="2"/>
  <c r="G647" i="2"/>
  <c r="G646" i="2"/>
  <c r="G645" i="2"/>
  <c r="G644" i="2"/>
  <c r="G643" i="2"/>
  <c r="G642" i="2"/>
  <c r="G641" i="2"/>
  <c r="G640" i="2"/>
  <c r="G639" i="2"/>
  <c r="G638" i="2"/>
  <c r="G637" i="2"/>
  <c r="G636" i="2"/>
  <c r="G635" i="2"/>
  <c r="G634" i="2"/>
  <c r="G633" i="2"/>
  <c r="G632" i="2"/>
  <c r="G631" i="2"/>
  <c r="G630" i="2"/>
  <c r="G629" i="2"/>
  <c r="G628" i="2"/>
  <c r="G627" i="2"/>
  <c r="G626" i="2"/>
  <c r="G625" i="2"/>
  <c r="G624" i="2"/>
  <c r="P1" i="7"/>
  <c r="Q1" i="7"/>
  <c r="R1" i="7"/>
  <c r="M1" i="7"/>
  <c r="N1" i="7"/>
  <c r="O1" i="7"/>
  <c r="L1" i="7"/>
  <c r="K1" i="7"/>
  <c r="J1" i="7"/>
  <c r="I1" i="7"/>
  <c r="H1" i="7"/>
  <c r="G1" i="7"/>
  <c r="F1" i="7"/>
  <c r="E1" i="7"/>
  <c r="D1" i="7"/>
  <c r="C1" i="7"/>
  <c r="B1" i="7"/>
  <c r="A1" i="7"/>
</calcChain>
</file>

<file path=xl/sharedStrings.xml><?xml version="1.0" encoding="utf-8"?>
<sst xmlns="http://schemas.openxmlformats.org/spreadsheetml/2006/main" count="44971" uniqueCount="4487">
  <si>
    <t>&lt;2%</t>
  </si>
  <si>
    <t>pervasive</t>
  </si>
  <si>
    <t>Basalt</t>
  </si>
  <si>
    <t>Diabase</t>
  </si>
  <si>
    <t>Gabbro</t>
  </si>
  <si>
    <t>olivine gabbro</t>
  </si>
  <si>
    <t>Gabbronorite</t>
  </si>
  <si>
    <t>Troctolite</t>
  </si>
  <si>
    <t>Diorite</t>
  </si>
  <si>
    <t>Tonalite</t>
  </si>
  <si>
    <t>Trondjhemite</t>
  </si>
  <si>
    <t>Wehrlite</t>
  </si>
  <si>
    <t>Dunite</t>
  </si>
  <si>
    <t>Harzburgite</t>
  </si>
  <si>
    <t>Lherzolite</t>
  </si>
  <si>
    <t>ophicalcite</t>
  </si>
  <si>
    <t>listvenite</t>
  </si>
  <si>
    <t>serpentinite</t>
  </si>
  <si>
    <t>Not recovered</t>
  </si>
  <si>
    <t>foliated</t>
  </si>
  <si>
    <t>Grain size</t>
  </si>
  <si>
    <t>Modal</t>
  </si>
  <si>
    <t>Colour</t>
  </si>
  <si>
    <t>Sheared</t>
  </si>
  <si>
    <t>Tectonic</t>
  </si>
  <si>
    <t xml:space="preserve">Disseminated oxide </t>
  </si>
  <si>
    <t xml:space="preserve">Oxide </t>
  </si>
  <si>
    <t xml:space="preserve">Olivine-bearing </t>
  </si>
  <si>
    <t xml:space="preserve">Orthopyroxene-bearing </t>
  </si>
  <si>
    <t xml:space="preserve">Troctolitic </t>
  </si>
  <si>
    <t xml:space="preserve">Olivine-rich </t>
  </si>
  <si>
    <t xml:space="preserve">Anorthositic </t>
  </si>
  <si>
    <t>Glassy</t>
  </si>
  <si>
    <t>ICDP Exp/Hole number</t>
  </si>
  <si>
    <t>Chikyu Exp/Hole number</t>
  </si>
  <si>
    <t>Core</t>
  </si>
  <si>
    <t>Section</t>
  </si>
  <si>
    <t>Interval top (cm)</t>
  </si>
  <si>
    <t>Interval bottom (cm)</t>
  </si>
  <si>
    <t>Top depth (m downhole)</t>
  </si>
  <si>
    <t>Bottom depth (m downhole)</t>
  </si>
  <si>
    <t>Unit/subunit</t>
  </si>
  <si>
    <t>Pieces in unit</t>
  </si>
  <si>
    <t>Unit lithology modifier</t>
  </si>
  <si>
    <t>Unit principal lithology</t>
  </si>
  <si>
    <t>Unit lithology name</t>
  </si>
  <si>
    <t>OL (%)</t>
  </si>
  <si>
    <t>OL size MIN (mm)</t>
  </si>
  <si>
    <t>OL size MAX (mm)</t>
  </si>
  <si>
    <t>OL size MODE (mm)</t>
  </si>
  <si>
    <t>OL habit</t>
  </si>
  <si>
    <t>OL shape</t>
  </si>
  <si>
    <t>OL comments</t>
  </si>
  <si>
    <t>PLAG (%)</t>
  </si>
  <si>
    <t>PLAG size MIN (mm)</t>
  </si>
  <si>
    <t>PLAG size MAX (mm)</t>
  </si>
  <si>
    <t>PLAG size MODE (mm)</t>
  </si>
  <si>
    <t>PLAG habit</t>
  </si>
  <si>
    <t>PLAG shape</t>
  </si>
  <si>
    <t>PLAG comments</t>
  </si>
  <si>
    <t>CPX (%)</t>
  </si>
  <si>
    <t>CPX size MIN (mm)</t>
  </si>
  <si>
    <t>CPX size MAX (mm)</t>
  </si>
  <si>
    <t>CPX size MODE (mm)</t>
  </si>
  <si>
    <t>CPX habit</t>
  </si>
  <si>
    <t>CPX shape</t>
  </si>
  <si>
    <t>CPX comments</t>
  </si>
  <si>
    <t>OPX (%)</t>
  </si>
  <si>
    <t>OPX size MIN (mm)</t>
  </si>
  <si>
    <t>OPX size MAX (mm)</t>
  </si>
  <si>
    <t>OPX size MODE (mm)</t>
  </si>
  <si>
    <t>OPX habit</t>
  </si>
  <si>
    <t>OPX shape</t>
  </si>
  <si>
    <t>OPX comments</t>
  </si>
  <si>
    <t>AMPH (%)</t>
  </si>
  <si>
    <t>AMPH size MIN (mm)</t>
  </si>
  <si>
    <t>AMPH size MAX (mm)</t>
  </si>
  <si>
    <t>AMPH size MODE (mm)</t>
  </si>
  <si>
    <t>AMPH habit</t>
  </si>
  <si>
    <t>AMPH shape</t>
  </si>
  <si>
    <t>AMPH comments</t>
  </si>
  <si>
    <t>OXs (%)</t>
  </si>
  <si>
    <t>OX size MIN (mm)</t>
  </si>
  <si>
    <t>OX size MAX (mm)</t>
  </si>
  <si>
    <t>OX size MODE (mm)</t>
  </si>
  <si>
    <t>OX habit</t>
  </si>
  <si>
    <t>OX shape</t>
  </si>
  <si>
    <t>OX comments</t>
  </si>
  <si>
    <t>QTZ (%)</t>
  </si>
  <si>
    <t>QTZ size MIN (mm)</t>
  </si>
  <si>
    <t>QTZ  size MAX (mm)</t>
  </si>
  <si>
    <t>QTZ size MODE (mm)</t>
  </si>
  <si>
    <t>QTZ habit</t>
  </si>
  <si>
    <t>QTZ shape</t>
  </si>
  <si>
    <t>QTZ comments</t>
  </si>
  <si>
    <t>SULFs (%)</t>
  </si>
  <si>
    <t>SULF size MIN (mm)</t>
  </si>
  <si>
    <t>SULF size MAX (mm)</t>
  </si>
  <si>
    <t>SULF size MODE (mm)</t>
  </si>
  <si>
    <t>SULF habit</t>
  </si>
  <si>
    <t>SULF shape</t>
  </si>
  <si>
    <t>SULF comments</t>
  </si>
  <si>
    <t>Texture</t>
  </si>
  <si>
    <t>Additional comments</t>
  </si>
  <si>
    <t>Top contact</t>
  </si>
  <si>
    <t>Lower contact</t>
  </si>
  <si>
    <t>Summary for VCD</t>
  </si>
  <si>
    <t>General grain size</t>
  </si>
  <si>
    <t>Background alteration color</t>
  </si>
  <si>
    <t>Background alteration texture</t>
  </si>
  <si>
    <t>Background alteration intensity</t>
  </si>
  <si>
    <t>Background alteration rank</t>
  </si>
  <si>
    <t>Background alteration proportion</t>
  </si>
  <si>
    <t>recrystallized</t>
  </si>
  <si>
    <t>patchy</t>
  </si>
  <si>
    <t>Patch alteration proportion</t>
  </si>
  <si>
    <t>Halo alteration proportion</t>
  </si>
  <si>
    <t>Patch alteration color</t>
  </si>
  <si>
    <t>Patch shape</t>
  </si>
  <si>
    <t>Patch size name</t>
  </si>
  <si>
    <t>Alteration in patch (%)</t>
  </si>
  <si>
    <t>Halo alteration colour</t>
  </si>
  <si>
    <t>Halo alteration %</t>
  </si>
  <si>
    <t>patch alteration intensity</t>
  </si>
  <si>
    <t>patch alteration rank</t>
  </si>
  <si>
    <t>Halo alteration intensity</t>
  </si>
  <si>
    <t>Halo alteration rank</t>
  </si>
  <si>
    <t>Deformation related alteration proportion</t>
  </si>
  <si>
    <t>Type of fault rock</t>
  </si>
  <si>
    <t>Apparent Fault offset [cm]</t>
  </si>
  <si>
    <t>Fault sense of shear</t>
  </si>
  <si>
    <t>Clast in fault rock [%]</t>
  </si>
  <si>
    <t>Matrix in fault rock [%]</t>
  </si>
  <si>
    <t>Average size of clast in fault rock [mm]</t>
  </si>
  <si>
    <t>Fracture morphology</t>
  </si>
  <si>
    <t>Fracture morphology network (might be in "veins")</t>
  </si>
  <si>
    <t>Brittle feature comments</t>
  </si>
  <si>
    <t>apparent dip direction 1 [deg]</t>
  </si>
  <si>
    <t>apparent dip angle 1 [deg]</t>
  </si>
  <si>
    <t>apparent dip direction 2 [deg]</t>
  </si>
  <si>
    <t>apparent dip angle 2 [deg]</t>
  </si>
  <si>
    <t>dip azimuth measured [deg]</t>
  </si>
  <si>
    <t>dip angle measured [deg]</t>
  </si>
  <si>
    <t>dip azimuth calculated in CRF [deg]</t>
  </si>
  <si>
    <t>dip angle calculated in CRF [deg]</t>
  </si>
  <si>
    <t>Nature of layering</t>
  </si>
  <si>
    <t>Layering intensity name</t>
  </si>
  <si>
    <t>Layering intensity rank</t>
  </si>
  <si>
    <t>Layering quality name</t>
  </si>
  <si>
    <t>Layering quality rank</t>
  </si>
  <si>
    <t>Layering perpendicular thickness [cm]</t>
  </si>
  <si>
    <t>Comments (layering/ banding)</t>
  </si>
  <si>
    <t>MF fabric geometry</t>
  </si>
  <si>
    <t>MF intensity</t>
  </si>
  <si>
    <t>MF intensity rank</t>
  </si>
  <si>
    <t>MF quality</t>
  </si>
  <si>
    <t>MF quality rank</t>
  </si>
  <si>
    <t>MF sense of shear</t>
  </si>
  <si>
    <t>MF comments</t>
  </si>
  <si>
    <t>EXPEDITION</t>
  </si>
  <si>
    <t>SITE</t>
  </si>
  <si>
    <t>HOLE</t>
  </si>
  <si>
    <t>CORE</t>
  </si>
  <si>
    <t>SECTION</t>
  </si>
  <si>
    <t>A</t>
  </si>
  <si>
    <t>Core-Section</t>
  </si>
  <si>
    <t>albite</t>
  </si>
  <si>
    <t>chlorite</t>
  </si>
  <si>
    <t>epidote</t>
  </si>
  <si>
    <t>clinozoisite</t>
  </si>
  <si>
    <t>prehnite</t>
  </si>
  <si>
    <t>pumpellyite</t>
  </si>
  <si>
    <t>zeolite (undefined)</t>
  </si>
  <si>
    <t>laumontite</t>
  </si>
  <si>
    <t>calcite</t>
  </si>
  <si>
    <t>quartz</t>
  </si>
  <si>
    <t>pyrite</t>
  </si>
  <si>
    <t>chalcopyrite</t>
  </si>
  <si>
    <t>iron oxy-hydroxides</t>
  </si>
  <si>
    <t>serpentine</t>
  </si>
  <si>
    <t>amphibole (undefined)</t>
  </si>
  <si>
    <t>actinolite</t>
  </si>
  <si>
    <t>Check total alteration 100%</t>
  </si>
  <si>
    <t>Secondary mineral assemblage BGD</t>
  </si>
  <si>
    <t>Secondary mineral assemblage PATCH</t>
  </si>
  <si>
    <t>Secondary mineral assemblage HALO</t>
  </si>
  <si>
    <t>Patch Comments</t>
  </si>
  <si>
    <t>Background Comments</t>
  </si>
  <si>
    <t>Halo Comments</t>
  </si>
  <si>
    <t>Deformation alteration colour</t>
  </si>
  <si>
    <t>Deformaiton alteration %</t>
  </si>
  <si>
    <t>Deformatoin alteration intensity</t>
  </si>
  <si>
    <t>Deformation alteration rank</t>
  </si>
  <si>
    <t>Deformation alteration Comments</t>
  </si>
  <si>
    <t>Secondary mineral assemblage DEF</t>
  </si>
  <si>
    <t>Cryptocrystalline &lt;0.1mm</t>
  </si>
  <si>
    <t>Microcrystalline 0.1-0.2mm</t>
  </si>
  <si>
    <t>Fine grained 0.2-1mm</t>
  </si>
  <si>
    <t>Medium grained 1-5mm</t>
  </si>
  <si>
    <t>Coarse grained 5-30mm</t>
  </si>
  <si>
    <t>Pegmatitic &gt;30mm</t>
  </si>
  <si>
    <t>Equigranular</t>
  </si>
  <si>
    <t>Seriate</t>
  </si>
  <si>
    <t>Varitextured</t>
  </si>
  <si>
    <t>Poikilitic</t>
  </si>
  <si>
    <t>Granular</t>
  </si>
  <si>
    <t>Intergranular</t>
  </si>
  <si>
    <t>Intersertal</t>
  </si>
  <si>
    <t>Subophitic</t>
  </si>
  <si>
    <t>Ophitic</t>
  </si>
  <si>
    <t>Porphyritic</t>
  </si>
  <si>
    <t>Comb structure</t>
  </si>
  <si>
    <t>Skeletal</t>
  </si>
  <si>
    <t>Dendritic</t>
  </si>
  <si>
    <t>GS_distribution</t>
  </si>
  <si>
    <t>Grain_size</t>
  </si>
  <si>
    <t>Grain size Distribution</t>
  </si>
  <si>
    <t>Habit</t>
  </si>
  <si>
    <t>Euhedral</t>
  </si>
  <si>
    <t>Subhedral</t>
  </si>
  <si>
    <t>Anhedral</t>
  </si>
  <si>
    <t>Shape</t>
  </si>
  <si>
    <t>Equant</t>
  </si>
  <si>
    <t>Subequant</t>
  </si>
  <si>
    <t>Tabular</t>
  </si>
  <si>
    <t>Elongate</t>
  </si>
  <si>
    <t>Interstitial</t>
  </si>
  <si>
    <t>3-10%</t>
  </si>
  <si>
    <t>11-30%</t>
  </si>
  <si>
    <t>31-60%</t>
  </si>
  <si>
    <t>61-90%</t>
  </si>
  <si>
    <t>&gt;91%</t>
  </si>
  <si>
    <t>Total alteration intensity %</t>
  </si>
  <si>
    <t>Total alteration intensity rank</t>
  </si>
  <si>
    <t>Total alteration intensity rank number</t>
  </si>
  <si>
    <t>BGD_type</t>
  </si>
  <si>
    <t>fresh</t>
  </si>
  <si>
    <t>slight</t>
  </si>
  <si>
    <t>moderate</t>
  </si>
  <si>
    <t>substantial</t>
  </si>
  <si>
    <t>extensive</t>
  </si>
  <si>
    <t>complete</t>
  </si>
  <si>
    <t>Contacts</t>
  </si>
  <si>
    <t>Lithology</t>
  </si>
  <si>
    <t>Modifier</t>
  </si>
  <si>
    <t>CORE_TYPE</t>
  </si>
  <si>
    <t>SECTION_ID</t>
  </si>
  <si>
    <t>REV_LENGTH</t>
  </si>
  <si>
    <t>BOTTOM_DEPTH</t>
  </si>
  <si>
    <t>MCD_TOP</t>
  </si>
  <si>
    <t>MCD_BOTTOM</t>
  </si>
  <si>
    <t>SEC_MCD_OFFSET</t>
  </si>
  <si>
    <t>ANALYST</t>
  </si>
  <si>
    <t>REMARKS</t>
  </si>
  <si>
    <t>CC</t>
  </si>
  <si>
    <t>PIECES</t>
  </si>
  <si>
    <t>BOX</t>
  </si>
  <si>
    <t>SLOT</t>
  </si>
  <si>
    <t>POSITION</t>
  </si>
  <si>
    <t>WHOLE_ROUND</t>
  </si>
  <si>
    <t>WR_TOP</t>
  </si>
  <si>
    <t>WR_BOT</t>
  </si>
  <si>
    <t>IGSN</t>
  </si>
  <si>
    <t>Z</t>
  </si>
  <si>
    <t>JC</t>
  </si>
  <si>
    <t>Clay, gravel, cobbles. discont. to 2-1</t>
  </si>
  <si>
    <t>no</t>
  </si>
  <si>
    <t>T</t>
  </si>
  <si>
    <t>ICDP5057ESK7IU2</t>
  </si>
  <si>
    <t>discont. to 3-1. pc1=gravel, pc2, pc3=gravel, pc4a-d, pc5=gravel</t>
  </si>
  <si>
    <t>M</t>
  </si>
  <si>
    <t>ICDP5057ESM7IU2</t>
  </si>
  <si>
    <t>cont. to 3-2. pc1=gravel. pc2a-f, e=gravel in bag</t>
  </si>
  <si>
    <t>ICDP5057ESO7IU2</t>
  </si>
  <si>
    <t>cont. to 3-3. pc1a-e, b=gravel in bag</t>
  </si>
  <si>
    <t>B</t>
  </si>
  <si>
    <t>ICDP5057ESQ7IU2</t>
  </si>
  <si>
    <t>discont. to 4-1. pc1a-f, b and f in bag</t>
  </si>
  <si>
    <t>ICDP5057ESY7IU2</t>
  </si>
  <si>
    <t>cont. to 4-2. pc1=gravel. pc2a-c. pc3a-b plus gravel. pc4a-e, b and d in bags</t>
  </si>
  <si>
    <t>ICDP5057ES08IU2</t>
  </si>
  <si>
    <t>cont. to 5-1. pc1a-i, b and g in bags. pc2a-c, a in bag</t>
  </si>
  <si>
    <t>ICDP5057ES28IU2</t>
  </si>
  <si>
    <t>discont. to 5-2. pc1a-c, b in bag. pc2 = highly fractured rock sausage" is too broken to tape together but still semi-consolidated (pieces fit together) when packed into box"</t>
  </si>
  <si>
    <t>ICDP5057ES48IU2</t>
  </si>
  <si>
    <t>cont. to 5-3. pc1a-h, d and f in bags</t>
  </si>
  <si>
    <t>ICDP5057ES68IU2</t>
  </si>
  <si>
    <t>cont. to 5-4. pc1a-h, c and h in bags</t>
  </si>
  <si>
    <t>ICDP5057ES88IU2</t>
  </si>
  <si>
    <t>cont. to 6-1. pc1a-b</t>
  </si>
  <si>
    <t>ICDP5057ESA8IU2</t>
  </si>
  <si>
    <t>cont. to 6-2. pc1.</t>
  </si>
  <si>
    <t>ICDP5057ESC8IU2</t>
  </si>
  <si>
    <t>discont. to 6-3. pc1a-h, h in bag</t>
  </si>
  <si>
    <t>ICDP5057ESE8IU2</t>
  </si>
  <si>
    <t>discont. to 6-4. pc1a-g, f in bag. pc2a-e, a=rubble, b and e in bags</t>
  </si>
  <si>
    <t>ICDP5057ESG8IU2</t>
  </si>
  <si>
    <t>cont. to 7-1. pc1a-h, d and g in bags</t>
  </si>
  <si>
    <t>ICDP5057ESI8IU2</t>
  </si>
  <si>
    <t>SM</t>
  </si>
  <si>
    <t>ICDP5057ESM8IU2</t>
  </si>
  <si>
    <t>ICDP5057ESO8IU2</t>
  </si>
  <si>
    <t>ICDP5057ESQ8IU2</t>
  </si>
  <si>
    <t>ICDP5057ESS8IU2</t>
  </si>
  <si>
    <t>cont. to 7-2. pc1a-b, b in bag</t>
  </si>
  <si>
    <t>ICDP5057ESK8IU2</t>
  </si>
  <si>
    <t>cont. to 8-3. pc1a-c</t>
  </si>
  <si>
    <t>ICDP5057ESU8IU2</t>
  </si>
  <si>
    <t>cont. to 8-4. pc1a-c</t>
  </si>
  <si>
    <t>ICDP5057ESW8IU2</t>
  </si>
  <si>
    <t>discont. pc1a-b</t>
  </si>
  <si>
    <t>ICDP5057ESY8IU2</t>
  </si>
  <si>
    <t>discont. reamed material. pc1 = gabbro rubble. pc2a-c. pc3 = altered gabbro gravel</t>
  </si>
  <si>
    <t>ICDP5057ES69IU2</t>
  </si>
  <si>
    <t>discont. 10-2. pc1a-c, c in bag</t>
  </si>
  <si>
    <t>ICDP5057ES89IU2</t>
  </si>
  <si>
    <t>cont. 10-3. pc1a-b</t>
  </si>
  <si>
    <t>ICDP5057ESA9IU2</t>
  </si>
  <si>
    <t>cont. 10-4. pc1a-c</t>
  </si>
  <si>
    <t>ICDP5057ESC9IU2</t>
  </si>
  <si>
    <t>discont. 11-1. pc1a-e, e is fragments</t>
  </si>
  <si>
    <t>ICDP5057ESE9IU2</t>
  </si>
  <si>
    <t>sawn 11-2. pc1a-e, c in bag</t>
  </si>
  <si>
    <t>ICDP5057ESG9IU2</t>
  </si>
  <si>
    <t>cont. 11-3. pc1a-d</t>
  </si>
  <si>
    <t>ICDP5057ESI9IU2</t>
  </si>
  <si>
    <t>cont. 11-4. pc1a-c, b in bag</t>
  </si>
  <si>
    <t>ICDP5057ESK9IU2</t>
  </si>
  <si>
    <t>discont. 12-1. pc1a-d, b in bag</t>
  </si>
  <si>
    <t>ICDP5057ESM9IU2</t>
  </si>
  <si>
    <t>cont. 12-2. pc1a-d, b in bag</t>
  </si>
  <si>
    <t>ICDP5057ESO9IU2</t>
  </si>
  <si>
    <t>cont. 12-3. pc1a-c</t>
  </si>
  <si>
    <t>ICDP5057ESQ9IU2</t>
  </si>
  <si>
    <t>cont. 12-4. pc1a-e</t>
  </si>
  <si>
    <t>ICDP5057ESS9IU2</t>
  </si>
  <si>
    <t>cont. 13-1. pc1a-c, b in bag</t>
  </si>
  <si>
    <t>ICDP5057ESU9IU2</t>
  </si>
  <si>
    <t>cont. to 13-2. pc1a-g, d in bag</t>
  </si>
  <si>
    <t>ICDP5057ESW9IU2</t>
  </si>
  <si>
    <t>cont. to 13-3. pc1a-e</t>
  </si>
  <si>
    <t>ICDP5057ESY9IU2</t>
  </si>
  <si>
    <t>~cont. to 13-4. pc1a-f, f in bag</t>
  </si>
  <si>
    <t>ICDP5057ES0AIU2</t>
  </si>
  <si>
    <t>cont to 14-1. pc1a-c</t>
  </si>
  <si>
    <t>ICDP5057ES2AIU2</t>
  </si>
  <si>
    <t>~cont. to 14-2. pc1a-g, g in bag</t>
  </si>
  <si>
    <t>ICDP5057ES8AIU2</t>
  </si>
  <si>
    <t>cont. to 14.3. pc1a-f, d in bag</t>
  </si>
  <si>
    <t>ICDP5057ESAAIU2</t>
  </si>
  <si>
    <t>cont. to 14-4. pc1a-e</t>
  </si>
  <si>
    <t>ICDP5057ESCAIU2</t>
  </si>
  <si>
    <t>cont. to 15-1. pc1a-c</t>
  </si>
  <si>
    <t>ICDP5057ESEAIU2</t>
  </si>
  <si>
    <t>cont. to 15-2. pc1a-g, d in bag</t>
  </si>
  <si>
    <t>ICDP5057ESIAIU2</t>
  </si>
  <si>
    <t>cont. to 15-3. pc1a-b</t>
  </si>
  <si>
    <t>ICDP5057ESKAIU2</t>
  </si>
  <si>
    <t>cont. to 15-4. pc1a-c, b in bag</t>
  </si>
  <si>
    <t>ICDP5057ESMAIU2</t>
  </si>
  <si>
    <t>cont. to 16-1. pc1a-c</t>
  </si>
  <si>
    <t>ICDP5057ESOAIU2</t>
  </si>
  <si>
    <t>cont. 16-2. pc1a-d, b in bag</t>
  </si>
  <si>
    <t>ICDP5057ESQAIU2</t>
  </si>
  <si>
    <t>cont. 16-3. pc1a-f, c in bag</t>
  </si>
  <si>
    <t>ICDP5057ESSAIU2</t>
  </si>
  <si>
    <t>cont. 16-4. pc1a-b</t>
  </si>
  <si>
    <t>ICDP5057ESUAIU2</t>
  </si>
  <si>
    <t>cont. 17-1. pc1a-e, c in bag</t>
  </si>
  <si>
    <t>ICDP5057ESWAIU2</t>
  </si>
  <si>
    <t>sawn 17-2. pc1a-c</t>
  </si>
  <si>
    <t>ICDP5057ESYAIU2</t>
  </si>
  <si>
    <t>cont. 17-3. pc1a-b</t>
  </si>
  <si>
    <t>ICDP5057ES0BIU2</t>
  </si>
  <si>
    <t>sawn 17-4. pc1a-b</t>
  </si>
  <si>
    <t>ICDP5057ES2BIU2</t>
  </si>
  <si>
    <t>cont. 18-1. pc1a-b</t>
  </si>
  <si>
    <t>ICDP5057ES4BIU2</t>
  </si>
  <si>
    <t>sawn 18-2. pc1a-c</t>
  </si>
  <si>
    <t>ICDP5057ES6BIU2</t>
  </si>
  <si>
    <t>cont. 18-3. pc1a-c</t>
  </si>
  <si>
    <t>ICDP5057ES8BIU2</t>
  </si>
  <si>
    <t>cont. 18-4. pc1a-d, a and c in bags</t>
  </si>
  <si>
    <t>ICDP5057ESABIU2</t>
  </si>
  <si>
    <t>cont. 19-1. pc1a-e, a in bag</t>
  </si>
  <si>
    <t>ICDP5057ESCBIU2</t>
  </si>
  <si>
    <t>cont. 19-2. pca-e, d in bag</t>
  </si>
  <si>
    <t>ICDP5057ESGBIU2</t>
  </si>
  <si>
    <t>cont. 19-3. pc1a-c</t>
  </si>
  <si>
    <t>ICDP5057ESIBIU2</t>
  </si>
  <si>
    <t>cont. 19-4. pc1a-c</t>
  </si>
  <si>
    <t>ICDP5057ESKBIU2</t>
  </si>
  <si>
    <t>cont. 20-1. pc1a-d, c in bag</t>
  </si>
  <si>
    <t>ICDP5057ESMBIU2</t>
  </si>
  <si>
    <t>cont. 20-2. pc1a-b</t>
  </si>
  <si>
    <t>ICDP5057ESOBIU2</t>
  </si>
  <si>
    <t>cont. 20-3. pc1a-d, d in bag</t>
  </si>
  <si>
    <t>ICDP5057ESQBIU2</t>
  </si>
  <si>
    <t>sawn 20-4. pc1a-d</t>
  </si>
  <si>
    <t>ICDP5057ESSBIU2</t>
  </si>
  <si>
    <t>cont. 21-1. pc1a-d, d in bag</t>
  </si>
  <si>
    <t>ICDP5057ESUBIU2</t>
  </si>
  <si>
    <t>sawn 21-2. pc1</t>
  </si>
  <si>
    <t>ICDP5057ESWBIU2</t>
  </si>
  <si>
    <t>discont. 21-3. pc1a-d, c in bag</t>
  </si>
  <si>
    <t>ICDP5057ESYBIU2</t>
  </si>
  <si>
    <t>sawn 21-4. pc1</t>
  </si>
  <si>
    <t>ICDP5057ES0CIU2</t>
  </si>
  <si>
    <t>cont. 22-1. pc1</t>
  </si>
  <si>
    <t>ICDP5057ES2CIU2</t>
  </si>
  <si>
    <t>sawn 22-2. pc1</t>
  </si>
  <si>
    <t>ICDP5057ES4CIU2</t>
  </si>
  <si>
    <t>sawn 22-3. pc1</t>
  </si>
  <si>
    <t>ICDP5057ES6CIU2</t>
  </si>
  <si>
    <t>cont. 22-4. pc1a-b</t>
  </si>
  <si>
    <t>ICDP5057ES8CIU2</t>
  </si>
  <si>
    <t>cont. 23-1. pc1a-f, a in bag</t>
  </si>
  <si>
    <t>ICDP5057ESACIU2</t>
  </si>
  <si>
    <t>NB</t>
  </si>
  <si>
    <t>cont. 23-2. pc1</t>
  </si>
  <si>
    <t>ICDP5057ESCCIU2</t>
  </si>
  <si>
    <t>cont. 23-3. pc1aq-c, b in bag</t>
  </si>
  <si>
    <t>ICDP5057ESECIU2</t>
  </si>
  <si>
    <t>cont. 23-4. pc1a-f, d in bag</t>
  </si>
  <si>
    <t>ICDP5057ESGCIU2</t>
  </si>
  <si>
    <t>cont. 24-1. pc1a-c, b in bag</t>
  </si>
  <si>
    <t>ICDP5057ESICIU2</t>
  </si>
  <si>
    <t>cont. 24-2. pc1a-f, f in bag</t>
  </si>
  <si>
    <t>ICDP5057ESKCIU2</t>
  </si>
  <si>
    <t>sawn 24-3. pc1a-c</t>
  </si>
  <si>
    <t>ICDP5057ESMCIU2</t>
  </si>
  <si>
    <t>cont. 24-4. pc1a-c, c in bag</t>
  </si>
  <si>
    <t>ICDP5057ESOCIU2</t>
  </si>
  <si>
    <t>cont. 25-1. pc1a-d</t>
  </si>
  <si>
    <t>ICDP5057ESQCIU2</t>
  </si>
  <si>
    <t>cont. to 25-2. pc1a-d</t>
  </si>
  <si>
    <t>ICDP5057ESSCIU2</t>
  </si>
  <si>
    <t>cont. to 25-3. pc1a-g, d in bag</t>
  </si>
  <si>
    <t>ICDP5057ESUCIU2</t>
  </si>
  <si>
    <t>cont. to 25-4. pc1</t>
  </si>
  <si>
    <t>ICDP5057ESWCIU2</t>
  </si>
  <si>
    <t>cont. to 26-1. pc1a-c, b in bag</t>
  </si>
  <si>
    <t>ICDP5057ESYCIU2</t>
  </si>
  <si>
    <t>cont. to 26-2. pc1a-b</t>
  </si>
  <si>
    <t>ICDP5057ES0DIU2</t>
  </si>
  <si>
    <t>cont. to 26-3. pc1a-i, c, e, i in bags</t>
  </si>
  <si>
    <t>ICDP5057ES2DIU2</t>
  </si>
  <si>
    <t>cont. to 27-1. pc1a-f, b and e in bags</t>
  </si>
  <si>
    <t>ICDP5057ES4DIU2</t>
  </si>
  <si>
    <t>cont. to 28-1. pc1a-b</t>
  </si>
  <si>
    <t>ICDP5057ES6DIU2</t>
  </si>
  <si>
    <t>cont. to 28-2. pc1a-b</t>
  </si>
  <si>
    <t>ICDP5057ES8DIU2</t>
  </si>
  <si>
    <t>cont. 28-3. pc1</t>
  </si>
  <si>
    <t>ICDP5057ESADIU2</t>
  </si>
  <si>
    <t>cont. 28-4. pc1a-d, a in bag</t>
  </si>
  <si>
    <t>ICDP5057ESCDIU2</t>
  </si>
  <si>
    <t>cont. to 29-1. pc1a-f, c and f in bags</t>
  </si>
  <si>
    <t>ICDP5057ESEDIU2</t>
  </si>
  <si>
    <t>cont. to 29-2. pc1a-c, c in bag</t>
  </si>
  <si>
    <t>ICDP5057ESGDIU2</t>
  </si>
  <si>
    <t>sawn to 29-3. pc1a-c, b in bag</t>
  </si>
  <si>
    <t>ICDP5057ESIDIU2</t>
  </si>
  <si>
    <t>cont. 29-4. pc1a-b</t>
  </si>
  <si>
    <t>ICDP5057ESKDIU2</t>
  </si>
  <si>
    <t>cont. to 30-1. pc1a-c</t>
  </si>
  <si>
    <t>ICDP5057ESMDIU2</t>
  </si>
  <si>
    <t>cont to 30-2. pc1a-b, b in bag</t>
  </si>
  <si>
    <t>ICDP5057ESODIU2</t>
  </si>
  <si>
    <t>cont. to 30-3. pc1a-c, b in bag</t>
  </si>
  <si>
    <t>ICDP5057ESQDIU2</t>
  </si>
  <si>
    <t>cont. to 30-4. pc1a-c</t>
  </si>
  <si>
    <t>ICDP5057ESSDIU2</t>
  </si>
  <si>
    <t>cont. to 31-1. pc1</t>
  </si>
  <si>
    <t>ICDP5057ESUDIU2</t>
  </si>
  <si>
    <t>sawn to 31-2. pc1a-b</t>
  </si>
  <si>
    <t>ICDP5057ESWDIU2</t>
  </si>
  <si>
    <t>cont. to 31.3. pc1</t>
  </si>
  <si>
    <t>ICDP5057ESYDIU2</t>
  </si>
  <si>
    <t>sawn to 31-4. pc1a-b</t>
  </si>
  <si>
    <t>ICDP5057ES0EIU2</t>
  </si>
  <si>
    <t>cont. to 32-1. pc1</t>
  </si>
  <si>
    <t>ICDP5057ES2EIU2</t>
  </si>
  <si>
    <t>sawn to 32-2. pc1</t>
  </si>
  <si>
    <t>ICDP5057ES4EIU2</t>
  </si>
  <si>
    <t>cont. to 32-3. pc1a-b</t>
  </si>
  <si>
    <t>ICDP5057ES6EIU2</t>
  </si>
  <si>
    <t>sawn to 32-4. pc1a-b</t>
  </si>
  <si>
    <t>ICDP5057ES8EIU2</t>
  </si>
  <si>
    <t>cont. to 33-1. pc1a-b</t>
  </si>
  <si>
    <t>ICDP5057ESAEIU2</t>
  </si>
  <si>
    <t>cont. to 33-2. pc1a-d, b and d in bags</t>
  </si>
  <si>
    <t>ICDP5057ESCEIU2</t>
  </si>
  <si>
    <t>cont. to 33-3. pc1a-d, c in bag</t>
  </si>
  <si>
    <t>ICDP5057ESEEIU2</t>
  </si>
  <si>
    <t>cont. to 33-4. pc1a-b, a in bag</t>
  </si>
  <si>
    <t>ICDP5057ESGEIU2</t>
  </si>
  <si>
    <t>cont. to 34-1. pc1a-d, c in bag</t>
  </si>
  <si>
    <t>ICDP5057ESIEIU2</t>
  </si>
  <si>
    <t>cont. to 34-2. pc1</t>
  </si>
  <si>
    <t>ICDP5057ESKEIU2</t>
  </si>
  <si>
    <t>cont. to 34-3. pc1</t>
  </si>
  <si>
    <t>ICDP5057ESMEIU2</t>
  </si>
  <si>
    <t>cont. to 34-3. pc1a-f, c and f in bags</t>
  </si>
  <si>
    <t>ICDP5057ESOEIU2</t>
  </si>
  <si>
    <t>cont. to 35-1. pc1a-g, b and e in bags</t>
  </si>
  <si>
    <t>ICDP5057ESQEIU2</t>
  </si>
  <si>
    <t>cont. to 36-1. pc1</t>
  </si>
  <si>
    <t>ICDP5057ESSEIU2</t>
  </si>
  <si>
    <t>sawn to 36-2. pc1. pc2a-e, a and d in bags</t>
  </si>
  <si>
    <t>ICDP5057ESUEIU2</t>
  </si>
  <si>
    <t>cont. to 36-3. pc1a-d, b in bag</t>
  </si>
  <si>
    <t>ICDP5057ESWEIU2</t>
  </si>
  <si>
    <t>discont. to 37-1. pc1a-i, b,d,i in bags</t>
  </si>
  <si>
    <t>ICDP5057ES4FIU2</t>
  </si>
  <si>
    <t>cont. to 37-2. pc1. pc2.</t>
  </si>
  <si>
    <t>ICDP5057ES6FIU2</t>
  </si>
  <si>
    <t>cont. to 37-3. pc1a-e, c in bag</t>
  </si>
  <si>
    <t>ICDP5057ES8FIU2</t>
  </si>
  <si>
    <t>cont. to 37-4. pc1a-b</t>
  </si>
  <si>
    <t>ICDP5057ESAFIU2</t>
  </si>
  <si>
    <t>cont. to 38-1. pc1a-b</t>
  </si>
  <si>
    <t>ICDP5057ESCFIU2</t>
  </si>
  <si>
    <t>cont. to 38-2. pc1a-e</t>
  </si>
  <si>
    <t>ICDP5057ESEFIU2</t>
  </si>
  <si>
    <t>cont. to 38-3. pc1</t>
  </si>
  <si>
    <t>ICDP5057ESGFIU2</t>
  </si>
  <si>
    <t>cont. to 38-4. pc1a-b</t>
  </si>
  <si>
    <t>ICDP5057ESIFIU2</t>
  </si>
  <si>
    <t>cont. to 39-1. pc1a-d, b in bag</t>
  </si>
  <si>
    <t>ICDP5057ESKFIU2</t>
  </si>
  <si>
    <t>cont. to 39-2. pc1. pc2. pc3 = rubble. pc4. pc5a-d, c in bag</t>
  </si>
  <si>
    <t>ICDP5057ESQFIU2</t>
  </si>
  <si>
    <t>cont. to 39-3. pc1</t>
  </si>
  <si>
    <t>ICDP5057ESSFIU2</t>
  </si>
  <si>
    <t>discont. to 40-1. pc1a-c. pc2. pc3, part in bag, part loose in bin, both to stay in box. pc4. pc5 in bag to stay in box. pc6a-c, c in bag.</t>
  </si>
  <si>
    <t>ICDP5057ESUFIU2</t>
  </si>
  <si>
    <t>discont. to 41-1. pc1a-d, a in bag</t>
  </si>
  <si>
    <t>ICDP5057ESWFIU2</t>
  </si>
  <si>
    <t>cont. to 41-2. pc1a-f, d in bag</t>
  </si>
  <si>
    <t>ICDP5057ESYFIU2</t>
  </si>
  <si>
    <t>sawn to 41-3. pc1a-b</t>
  </si>
  <si>
    <t>ICDP5057ES0GIU2</t>
  </si>
  <si>
    <t>cont. to 42-1. pc1a-e, b and e in bags</t>
  </si>
  <si>
    <t>ICDP5057ES2GIU2</t>
  </si>
  <si>
    <t>cont. to 43-1. pc1a-b</t>
  </si>
  <si>
    <t>ICDP5057ES4GIU2</t>
  </si>
  <si>
    <t>cont. to 44-1. pc1a-b. pc2a-c, c in bag, cont. to 44-1. pc1a-b. pc2a-c, c in bag</t>
  </si>
  <si>
    <t>ICDP5057ES6GIU2</t>
  </si>
  <si>
    <t>cont. to 44-2. pc1a-b. pc2a-c, c in bag</t>
  </si>
  <si>
    <t>ICDP5057ES8GIU2</t>
  </si>
  <si>
    <t>sawn to 44-3. pc1a-b</t>
  </si>
  <si>
    <t>ICDP5057ESAGIU2</t>
  </si>
  <si>
    <t>cont. to 45-1. pc1a-b</t>
  </si>
  <si>
    <t>ICDP5057ESCGIU2</t>
  </si>
  <si>
    <t>sawn to 45-2. pc1a-b</t>
  </si>
  <si>
    <t>ICDP5057ESEGIU2</t>
  </si>
  <si>
    <t>cont. to 45-3. pc1a-d</t>
  </si>
  <si>
    <t>ICDP5057ESGGIU2</t>
  </si>
  <si>
    <t>cont. to 45-4. pc1a-c, b in bag</t>
  </si>
  <si>
    <t>ICDP5057ESIGIU2</t>
  </si>
  <si>
    <t>cont. 46-1. pc1</t>
  </si>
  <si>
    <t>ICDP5057ESKGIU2</t>
  </si>
  <si>
    <t>cont. to 46-2. pc1a-e</t>
  </si>
  <si>
    <t>ICDP5057ESOGIU2</t>
  </si>
  <si>
    <t>cont. to 46-3. pc1a-c, b in bag</t>
  </si>
  <si>
    <t>ICDP5057ESQGIU2</t>
  </si>
  <si>
    <t>cont. to 46-4. pc1a-h, c,e,g in bags</t>
  </si>
  <si>
    <t>ICDP5057ESSGIU2</t>
  </si>
  <si>
    <t>cont. to 47-1. pc1a-d, c in bag</t>
  </si>
  <si>
    <t>ICDP5057ESUGIU2</t>
  </si>
  <si>
    <t>cont. to 47-2. pc1a-g, b in bag</t>
  </si>
  <si>
    <t>ICDP5057ESWGIU2</t>
  </si>
  <si>
    <t>cont. to 47-3. pc1a-d, b in bag</t>
  </si>
  <si>
    <t>ICDP5057ESYGIU2</t>
  </si>
  <si>
    <t>cont. to 47-4. pc1a-d, b in bag</t>
  </si>
  <si>
    <t>ICDP5057ES0HIU2</t>
  </si>
  <si>
    <t>cont. to 48-1 but way-up lines rotated. pc1a-b</t>
  </si>
  <si>
    <t>ICDP5057ES2HIU2</t>
  </si>
  <si>
    <t>cont. to 48-2. pc1a-b, b in bag. pc2a-d, a in bag.</t>
  </si>
  <si>
    <t>ICDP5057ES6HIU2</t>
  </si>
  <si>
    <t>cont. to 48-3. pc1a-f, a,d, f in bags</t>
  </si>
  <si>
    <t>ICDP5057ES8HIU2</t>
  </si>
  <si>
    <t>cont. to 48-4. pc1a-d, a in bag</t>
  </si>
  <si>
    <t>ICDP5057ESAHIU2</t>
  </si>
  <si>
    <t>cont. to 49-1. pc1a-e, a and c in bags</t>
  </si>
  <si>
    <t>ICDP5057ESCHIU2</t>
  </si>
  <si>
    <t>cont. to 49-2. pc1a-e, d in bag</t>
  </si>
  <si>
    <t>ICDP5057ESKHIU2</t>
  </si>
  <si>
    <t>cont. to 49-3. pc1a-d</t>
  </si>
  <si>
    <t>ICDP5057ESMHIU2</t>
  </si>
  <si>
    <t>cont. to 49-4. pc1a-d, b in bag</t>
  </si>
  <si>
    <t>ICDP5057ESOHIU2</t>
  </si>
  <si>
    <t>cont. to 50-1. pc1a-d, a in bag</t>
  </si>
  <si>
    <t>ICDP5057ESQHIU2</t>
  </si>
  <si>
    <t>cont. to 50-2. pc1a-b</t>
  </si>
  <si>
    <t>ICDP5057ESSHIU2</t>
  </si>
  <si>
    <t>cont. to 50-3. pc1a-c, a in bag</t>
  </si>
  <si>
    <t>ICDP5057ESUHIU2</t>
  </si>
  <si>
    <t>cont. to 50-4. pc1a-c</t>
  </si>
  <si>
    <t>ICDP5057ESWHIU2</t>
  </si>
  <si>
    <t>cont. to 51-1. pc1a-l, a,g,j in bags</t>
  </si>
  <si>
    <t>ICDP5057ES0IIU2</t>
  </si>
  <si>
    <t>cont. to 51-2. pc1a-f, b in bag</t>
  </si>
  <si>
    <t>ICDP5057ES2IIU2</t>
  </si>
  <si>
    <t>cont. to 51-3. pc1</t>
  </si>
  <si>
    <t>ICDP5057ES4IIU2</t>
  </si>
  <si>
    <t>cont. to 51-4. pc1a-e</t>
  </si>
  <si>
    <t>ICDP5057ES6IIU2</t>
  </si>
  <si>
    <t>cont. to 52-1. pc1. pc2 partly in bag in box (rubble). pc3a-b.</t>
  </si>
  <si>
    <t>ICDP5057ES8IIU2</t>
  </si>
  <si>
    <t>sawn to 52-2. pc1a-c</t>
  </si>
  <si>
    <t>ICDP5057ESAIIU2</t>
  </si>
  <si>
    <t>cont. to 52-3. pc1a-b</t>
  </si>
  <si>
    <t>ICDP5057ESCIIU2</t>
  </si>
  <si>
    <t>cont. to 52-4. pc1a-c, b in bag</t>
  </si>
  <si>
    <t>ICDP5057ESEIIU2</t>
  </si>
  <si>
    <t>cont. to 53-1. pc1a-c, b in bag.</t>
  </si>
  <si>
    <t>ICDP5057ESGIIU2</t>
  </si>
  <si>
    <t>cont. to 53-2. pc1a-c, c in bag</t>
  </si>
  <si>
    <t>ICDP5057ESIIIU2</t>
  </si>
  <si>
    <t>cont. to 53-3. pc1a-b</t>
  </si>
  <si>
    <t>ICDP5057ESKIIU2</t>
  </si>
  <si>
    <t>cont. to 53-4. pc1a-c, a in bag</t>
  </si>
  <si>
    <t>ICDP5057ESMIIU2</t>
  </si>
  <si>
    <t>cont. to 54-1. pc1</t>
  </si>
  <si>
    <t>ICDP5057ESOIIU2</t>
  </si>
  <si>
    <t>cont. 54-2. pc1a-b</t>
  </si>
  <si>
    <t>ICDP5057ESWIIU2</t>
  </si>
  <si>
    <t>cont. 54-3. pc1a-c, b in bag</t>
  </si>
  <si>
    <t>ICDP5057ESYIIU2</t>
  </si>
  <si>
    <t>cont. 54-4. pc1a-d, c in bag</t>
  </si>
  <si>
    <t>ICDP5057ES0JIU2</t>
  </si>
  <si>
    <t>cont. 55-1. pc1a-g, b &amp; d in bag</t>
  </si>
  <si>
    <t>ICDP5057ES2JIU2</t>
  </si>
  <si>
    <t>cont. 55-2. pc1a-d, b in bag</t>
  </si>
  <si>
    <t>ICDP5057ES4JIU2</t>
  </si>
  <si>
    <t>cont. 55-3. pc1a-f</t>
  </si>
  <si>
    <t>ICDP5057ES6JIU2</t>
  </si>
  <si>
    <t>cont. 55-4. pc1a-g, b in bag</t>
  </si>
  <si>
    <t>ICDP5057ES8JIU2</t>
  </si>
  <si>
    <t>cont. 56-1. pc1a-h, b &amp; d in bag</t>
  </si>
  <si>
    <t>ICDP5057ESAJIU2</t>
  </si>
  <si>
    <t>discont. 56-2. pc1a-f, b in bag</t>
  </si>
  <si>
    <t>ICDP5057ESCJIU2</t>
  </si>
  <si>
    <t>discont. 57-1. pc1, pc2, pc3.</t>
  </si>
  <si>
    <t>ICDP5057ESEJIU2</t>
  </si>
  <si>
    <t>cont. 57-2. pc1a-h, a,e &amp; g in bag</t>
  </si>
  <si>
    <t>ICDP5057ESGJIU2</t>
  </si>
  <si>
    <t>cont. 57-3. pc1a-e, b in bag</t>
  </si>
  <si>
    <t>ICDP5057ESIJIU2</t>
  </si>
  <si>
    <t>cont. to 58-1. pc1a-e</t>
  </si>
  <si>
    <t>ICDP5057ESUJIU2</t>
  </si>
  <si>
    <t>cont. to 58-2. pc1a-b</t>
  </si>
  <si>
    <t>ICDP5057ESYJIU2</t>
  </si>
  <si>
    <t>discont. to 59-1. pc1a-d, a and c in bags</t>
  </si>
  <si>
    <t>ICDP5057ES0KIU2</t>
  </si>
  <si>
    <t>cont. to 59-2. pc1a-b</t>
  </si>
  <si>
    <t>ICDP5057ES4KIU2</t>
  </si>
  <si>
    <t>cont. to 59-3. pc1a-c.</t>
  </si>
  <si>
    <t>ICDP5057ES6KIU2</t>
  </si>
  <si>
    <t>cont. to 60-1. pc1a-d</t>
  </si>
  <si>
    <t>ICDP5057ES8KIU2</t>
  </si>
  <si>
    <t>cont. to 60-2. pc1a-b</t>
  </si>
  <si>
    <t>ICDP5057ESAKIU2</t>
  </si>
  <si>
    <t>cont. to 60-3. pc1a-b</t>
  </si>
  <si>
    <t>ICDP5057ESCKIU2</t>
  </si>
  <si>
    <t>cont. to 60-4. pc1a-h</t>
  </si>
  <si>
    <t>ICDP5057ESEKIU2</t>
  </si>
  <si>
    <t>cont. to 61-1 but way-up lines rotated. pc1. pc2a-c, a and c in bags. pc3a-e</t>
  </si>
  <si>
    <t>ICDP5057ESGKIU2</t>
  </si>
  <si>
    <t>cont. to 61-2. pc1a-j, a and h in bags</t>
  </si>
  <si>
    <t>ICDP5057ESIKIU2</t>
  </si>
  <si>
    <t>sawn to 61-3. pc1</t>
  </si>
  <si>
    <t>ICDP5057ESKKIU2</t>
  </si>
  <si>
    <t>cont. to 61-4. pc1</t>
  </si>
  <si>
    <t>ICDP5057ESMKIU2</t>
  </si>
  <si>
    <t>cont. to 62-1. pc1a-c</t>
  </si>
  <si>
    <t>ICDP5057ESOKIU2</t>
  </si>
  <si>
    <t>sawn to 62-2. pc1</t>
  </si>
  <si>
    <t>ICDP5057ESQKIU2</t>
  </si>
  <si>
    <t>sawn to 62-3. pc1a-d</t>
  </si>
  <si>
    <t>ICDP5057ESSKIU2</t>
  </si>
  <si>
    <t>cont. 62-4. pc1a-d, c in bag</t>
  </si>
  <si>
    <t>ICDP5057ESALIU2</t>
  </si>
  <si>
    <t>cont. 63-1. pc1a-d, c in bag</t>
  </si>
  <si>
    <t>ICDP5057ESCLIU2</t>
  </si>
  <si>
    <t>cont. 63.2. pc1a-e, c in bag</t>
  </si>
  <si>
    <t>ICDP5057ESWKIU2</t>
  </si>
  <si>
    <t>cont. 63-3. pc1a-d, c in bag</t>
  </si>
  <si>
    <t>ICDP5057ESYKIU2</t>
  </si>
  <si>
    <t>sawn to 63-4. pc1</t>
  </si>
  <si>
    <t>ICDP5057ES0LIU2</t>
  </si>
  <si>
    <t>cont. 64-1. pc1a-c</t>
  </si>
  <si>
    <t>ICDP5057ES2LIU2</t>
  </si>
  <si>
    <t>sawn to 64-2. pc1</t>
  </si>
  <si>
    <t>ICDP5057ESELIU2</t>
  </si>
  <si>
    <t>cont. 64-3. pc1</t>
  </si>
  <si>
    <t>ICDP5057ESGLIU2</t>
  </si>
  <si>
    <t>sawn to 64-4. pc1a-b, a in bag</t>
  </si>
  <si>
    <t>ICDP5057ESILIU2</t>
  </si>
  <si>
    <t>cont. 65-1. pc1a-b</t>
  </si>
  <si>
    <t>ICDP5057ESKLIU2</t>
  </si>
  <si>
    <t>cont. to 65-2. pc1a-b</t>
  </si>
  <si>
    <t>ICDP5057ESOLIU2</t>
  </si>
  <si>
    <t>cont to 65-3. pc1</t>
  </si>
  <si>
    <t>ICDP5057ESQLIU2</t>
  </si>
  <si>
    <t>cont. 65-4. pc1</t>
  </si>
  <si>
    <t>ICDP5057ESULIU2</t>
  </si>
  <si>
    <t>discontinue 66-1. pc1a-f, b &amp; e in bag</t>
  </si>
  <si>
    <t>ICDP5057ESWLIU2</t>
  </si>
  <si>
    <t>sawn to 66-2. pc1a-f, b &amp; f in bag. pc2. pc3a-c</t>
  </si>
  <si>
    <t>ICDP5057ES0MIU2</t>
  </si>
  <si>
    <t>cont. 66-3. pc1a-c.</t>
  </si>
  <si>
    <t>ICDP5057ES2MIU2</t>
  </si>
  <si>
    <t>sawn to 66-3. pc1a-g, c in bag</t>
  </si>
  <si>
    <t>ICDP5057ES4MIU2</t>
  </si>
  <si>
    <t>cont. 67-1. pc1a-c</t>
  </si>
  <si>
    <t>ICDP5057ES6MIU2</t>
  </si>
  <si>
    <t>sawn to 67-2. pc1a-g, b &amp; d in bag</t>
  </si>
  <si>
    <t>ICDP5057ES8MIU2</t>
  </si>
  <si>
    <t>cont. 67-3. pc1a-e, c in bag</t>
  </si>
  <si>
    <t>ICDP5057ESAMIU2</t>
  </si>
  <si>
    <t>cont. to 67-4. pc1a-c, b in bag</t>
  </si>
  <si>
    <t>ICDP5057ESCMIU2</t>
  </si>
  <si>
    <t>cont. to 68-1. pc1a-e, d in bag</t>
  </si>
  <si>
    <t>ICDP5057ESEMIU2</t>
  </si>
  <si>
    <t>cont. to 68-2. pc1a-d, a and c in bags</t>
  </si>
  <si>
    <t>ICDP5057ESGMIU2</t>
  </si>
  <si>
    <t>cont. to 68-3. pc1a-b, a in bag</t>
  </si>
  <si>
    <t>ICDP5057ESIMIU2</t>
  </si>
  <si>
    <t>cont. to 68-4. pc1a-d, a and d in bags</t>
  </si>
  <si>
    <t>ICDP5057ESKMIU2</t>
  </si>
  <si>
    <t>cont. to 69-1. pc1a-e, b and d in bags</t>
  </si>
  <si>
    <t>ICDP5057ESMMIU2</t>
  </si>
  <si>
    <t>cont. to 69-2. pc1</t>
  </si>
  <si>
    <t>ICDP5057ESOMIU2</t>
  </si>
  <si>
    <t>cont. to 62-3. pc1</t>
  </si>
  <si>
    <t>ICDP5057ESQMIU2</t>
  </si>
  <si>
    <t>cont. to 69-4. pc1</t>
  </si>
  <si>
    <t>ICDP5057ESSMIU2</t>
  </si>
  <si>
    <t>discont. to 69-5. pc1a-c, b in bag</t>
  </si>
  <si>
    <t>ICDP5057ESUMIU2</t>
  </si>
  <si>
    <t>cont. to 70-1. pc1</t>
  </si>
  <si>
    <t>ICDP5057ESWMIU2</t>
  </si>
  <si>
    <t>cont. to 71-1. pc1</t>
  </si>
  <si>
    <t>ICDP5057ES0NIU2</t>
  </si>
  <si>
    <t>sawn to 71-2. pc1</t>
  </si>
  <si>
    <t>ICDP5057ES2NIU2</t>
  </si>
  <si>
    <t>cont. to 71-3. pc1</t>
  </si>
  <si>
    <t>ICDP5057ES4NIU2</t>
  </si>
  <si>
    <t>cont. to 71-4. pc1</t>
  </si>
  <si>
    <t>ICDP5057ES6NIU2</t>
  </si>
  <si>
    <t>cont. to 72-1. pc1a-c</t>
  </si>
  <si>
    <t>ICDP5057ES8NIU2</t>
  </si>
  <si>
    <t>cont. to 72-2. pc1a-b</t>
  </si>
  <si>
    <t>ICDP5057ESANIU2</t>
  </si>
  <si>
    <t>cont. to 72-3. pc1a-b</t>
  </si>
  <si>
    <t>ICDP5057ESCNIU2</t>
  </si>
  <si>
    <t>cont. to 72-4. pc1a-b</t>
  </si>
  <si>
    <t>ICDP5057ESENIU2</t>
  </si>
  <si>
    <t>discont. to 73-1. pc1a-g, d and f in bags</t>
  </si>
  <si>
    <t>ICDP5057ESGNIU2</t>
  </si>
  <si>
    <t>cont. 73-2. pc1a-i, a and f in bags</t>
  </si>
  <si>
    <t>ICDP5057ESINIU2</t>
  </si>
  <si>
    <t>cont. to 73-3. pc1a-d</t>
  </si>
  <si>
    <t>ICDP5057ESKNIU2</t>
  </si>
  <si>
    <t>cont. to 73-4. pc1</t>
  </si>
  <si>
    <t>ICDP5057ESMNIU2</t>
  </si>
  <si>
    <t>cont. to 74-1. pc1a-h, b and e in bags</t>
  </si>
  <si>
    <t>ICDP5057ESONIU2</t>
  </si>
  <si>
    <t>sawn to 74-2. pc1</t>
  </si>
  <si>
    <t>ICDP5057ESSNIU2</t>
  </si>
  <si>
    <t>cont. to 74-3. pc1a-b</t>
  </si>
  <si>
    <t>ICDP5057ESUNIU2</t>
  </si>
  <si>
    <t>sawn to 74-4. pc1a-b</t>
  </si>
  <si>
    <t>ICDP5057ESWNIU2</t>
  </si>
  <si>
    <t>cont. to 75-1. pc1a-b</t>
  </si>
  <si>
    <t>ICDP5057ESYNIU2</t>
  </si>
  <si>
    <t>sawn to 75-2. pc1a-d, b and c in bags (c staying in box)</t>
  </si>
  <si>
    <t>ICDP5057ES0OIU2</t>
  </si>
  <si>
    <t>cont. to 75-3. pc1a-b, b in bag</t>
  </si>
  <si>
    <t>ICDP5057ES2OIU2</t>
  </si>
  <si>
    <t>cont. to 75-4. pc1</t>
  </si>
  <si>
    <t>ICDP5057ES4OIU2</t>
  </si>
  <si>
    <t>cont. to 76-1. pc1a-b</t>
  </si>
  <si>
    <t>ICDP5057ES6OIU2</t>
  </si>
  <si>
    <t>sawn to 76-2. pc1</t>
  </si>
  <si>
    <t>ICDP5057ES8OIU2</t>
  </si>
  <si>
    <t>cont. to 76-3. pc1a-e, c in bag</t>
  </si>
  <si>
    <t>ICDP5057ESAOIU2</t>
  </si>
  <si>
    <t>cont. to 76-4. pc1a-f, f in bag</t>
  </si>
  <si>
    <t>ICDP5057ESCOIU2</t>
  </si>
  <si>
    <t>cont. to 77-1. pc1a-i</t>
  </si>
  <si>
    <t>ICDP5057ESGOIU2</t>
  </si>
  <si>
    <t>cont. to 77-2. pc1a-c</t>
  </si>
  <si>
    <t>ICDP5057ESIOIU2</t>
  </si>
  <si>
    <t>cont. to 77-3. pc1a-d</t>
  </si>
  <si>
    <t>ICDP5057ESKOIU2</t>
  </si>
  <si>
    <t>cont. to 77-4. pc1a-j, a,d &amp; f in bag</t>
  </si>
  <si>
    <t>ICDP5057ESMOIU2</t>
  </si>
  <si>
    <t>cont. to 78-1. pc1a-c</t>
  </si>
  <si>
    <t>ICDP5057ESOOIU2</t>
  </si>
  <si>
    <t>sawn to 78-2. pc1</t>
  </si>
  <si>
    <t>ICDP5057ESUOIU2</t>
  </si>
  <si>
    <t>cont. to 78-3. pc1a-f, d in bag</t>
  </si>
  <si>
    <t>ICDP5057ESWOIU2</t>
  </si>
  <si>
    <t>cont. to 78-4. pc1a-h, b and g in bag</t>
  </si>
  <si>
    <t>ICDP5057ESYOIU2</t>
  </si>
  <si>
    <t>cont. to 79-1 but lines rotated. pc1a-e, a in bag</t>
  </si>
  <si>
    <t>ICDP5057ES0PIU2</t>
  </si>
  <si>
    <t>sawn to 79-2. pc1a-b</t>
  </si>
  <si>
    <t>ICDP5057ES2PIU2</t>
  </si>
  <si>
    <t>cont. to 79-3. pc1a-c, c in bag</t>
  </si>
  <si>
    <t>ICDP5057ES4PIU2</t>
  </si>
  <si>
    <t>sawn to 79-4. pc1a-c</t>
  </si>
  <si>
    <t>ICDP5057ES6PIU2</t>
  </si>
  <si>
    <t>cont. to 81-1. pc1a-c, c in bag</t>
  </si>
  <si>
    <t>ICDP5057ES8PIU2</t>
  </si>
  <si>
    <t>cont. to 80-2. pc1a-g</t>
  </si>
  <si>
    <t>ICDP5057ESAPIU2</t>
  </si>
  <si>
    <t>cont. to 80-3. pc1a-i, f and i in bag</t>
  </si>
  <si>
    <t>ICDP5057ESCPIU2</t>
  </si>
  <si>
    <t>discont. to 81-1. pc1a-f, c and f in bag</t>
  </si>
  <si>
    <t>ICDP5057ESEPIU2</t>
  </si>
  <si>
    <t>cont. to 81-2. pc1a-b, a and b in bag. pc2a-i, g and i in bag</t>
  </si>
  <si>
    <t>ICDP5057ESKPIU2</t>
  </si>
  <si>
    <t>cont. to 82-1. pc1</t>
  </si>
  <si>
    <t>ICDP5057ESMPIU2</t>
  </si>
  <si>
    <t>cont. to 82-2. pc1a-b</t>
  </si>
  <si>
    <t>ICDP5057ESOPIU2</t>
  </si>
  <si>
    <t>cont. to 82-3. pc1a-f, a in bag</t>
  </si>
  <si>
    <t>ICDP5057ESQPIU2</t>
  </si>
  <si>
    <t>cont. to 82-4. pc1a-b</t>
  </si>
  <si>
    <t>ICDP5057ESSPIU2</t>
  </si>
  <si>
    <t>cont. to 83-1. pc1a-g</t>
  </si>
  <si>
    <t>ICDP5057ESUPIU2</t>
  </si>
  <si>
    <t>cont. to 83-2. pc1a-e</t>
  </si>
  <si>
    <t>ICDP5057ESWPIU2</t>
  </si>
  <si>
    <t>cont. to 83-3. pc1a-g, b in bag. pc2</t>
  </si>
  <si>
    <t>ICDP5057ESYPIU2</t>
  </si>
  <si>
    <t>cont. to 83-4. pc1a-c, b in bag</t>
  </si>
  <si>
    <t>ICDP5057ES0QIU2</t>
  </si>
  <si>
    <t>discont. to 84-1. pc1a-g</t>
  </si>
  <si>
    <t>ICDP5057ES2QIU2</t>
  </si>
  <si>
    <t>cont. to 84-2. pc1a-j, a, b and j in bag</t>
  </si>
  <si>
    <t>ICDP5057ES4QIU2</t>
  </si>
  <si>
    <t>cont. to 84-3. pc1a-g, c and f in bag</t>
  </si>
  <si>
    <t>ICDP5057ES6QIU2</t>
  </si>
  <si>
    <t>discont. to 85-1. pc1a-g, a, c and e in bag.</t>
  </si>
  <si>
    <t>ICDP5057ES8QIU2</t>
  </si>
  <si>
    <t>cont. to 86-1. pc1. pc2a-c</t>
  </si>
  <si>
    <t>ICDP5057ESEQIU2</t>
  </si>
  <si>
    <t>cont. to 86-2. pc1a-e</t>
  </si>
  <si>
    <t>ICDP5057ESIQIU2</t>
  </si>
  <si>
    <t>cont. to 86-3. pc1a-f, b and d in bags</t>
  </si>
  <si>
    <t>ICDP5057ESKQIU2</t>
  </si>
  <si>
    <t>cont. to 86-4. pc1a-e, c in bag</t>
  </si>
  <si>
    <t>ICDP5057ESMQIU2</t>
  </si>
  <si>
    <t>cont. to 87-1. pc1a-b</t>
  </si>
  <si>
    <t>ICDP5057ESOQIU2</t>
  </si>
  <si>
    <t>cont. to 87-2. pc1a-c, b in bag</t>
  </si>
  <si>
    <t>ICDP5057ESSQIU2</t>
  </si>
  <si>
    <t>cont. to 87-3. pc1a-b</t>
  </si>
  <si>
    <t>ICDP5057ESUQIU2</t>
  </si>
  <si>
    <t>cont. to 87-4. pc1a-c, b in bag</t>
  </si>
  <si>
    <t>ICDP5057ESWQIU2</t>
  </si>
  <si>
    <t>cont. to 88-1. pc1a-d</t>
  </si>
  <si>
    <t>ICDP5057ESYQIU2</t>
  </si>
  <si>
    <t>cont. to 88-2. pc1a-d, d in bag</t>
  </si>
  <si>
    <t>ICDP5057ES0RIU2</t>
  </si>
  <si>
    <t>cont. to 88-3. pc1a-e</t>
  </si>
  <si>
    <t>ICDP5057ES2RIU2</t>
  </si>
  <si>
    <t>cont. to 88-4. pc1a-i, f in bag</t>
  </si>
  <si>
    <t>ICDP5057ES4RIU2</t>
  </si>
  <si>
    <t>cont. 89-1. a-c, a in bag</t>
  </si>
  <si>
    <t>ICDP5057ES8RIU2</t>
  </si>
  <si>
    <t>cont. 89-2. pc1a-h, a in bag.</t>
  </si>
  <si>
    <t>ICDP5057ESARIU2</t>
  </si>
  <si>
    <t>cont. to 90-1. pc1a-e, c in bag.</t>
  </si>
  <si>
    <t>ICDP5057ESCRIU2</t>
  </si>
  <si>
    <t>cont. to 90-2. pc1a-b</t>
  </si>
  <si>
    <t>ICDP5057ESERIU2</t>
  </si>
  <si>
    <t>cont. to 91-1. pc1a-d, b in bag</t>
  </si>
  <si>
    <t>ICDP5057ESGRIU2</t>
  </si>
  <si>
    <t>cont. to  91-2. pc1a-b</t>
  </si>
  <si>
    <t>ICDP5057ESKRIU2</t>
  </si>
  <si>
    <t>cont. to 91-3. pc1a-h, c and f in bag</t>
  </si>
  <si>
    <t>ICDP5057ESMRIU2</t>
  </si>
  <si>
    <t>cont. to 91-4. pc1a-b, b in bag.</t>
  </si>
  <si>
    <t>ICDP5057ESORIU2</t>
  </si>
  <si>
    <t>cont. to 92-1. pc1a-e, b and c in bag</t>
  </si>
  <si>
    <t>ICDP5057ESQRIU2</t>
  </si>
  <si>
    <t>cont. to 92-2. pc1a-g, g in bag</t>
  </si>
  <si>
    <t>ICDP5057ESSRIU2</t>
  </si>
  <si>
    <t>cont. to 92-3. pc1a-d</t>
  </si>
  <si>
    <t>ICDP5057ESURIU2</t>
  </si>
  <si>
    <t>cont. 92-4. pc1a-e</t>
  </si>
  <si>
    <t>ICDP5057ESWRIU2</t>
  </si>
  <si>
    <t>cont. to 93-1. pc1a-c</t>
  </si>
  <si>
    <t>ICDP5057ESYRIU2</t>
  </si>
  <si>
    <t>cont. to 93-2. pc1a-e, e in bag</t>
  </si>
  <si>
    <t>ICDP5057ES0SIU2</t>
  </si>
  <si>
    <t>cont. to 93-3. pc1a-c, c in bag</t>
  </si>
  <si>
    <t>ICDP5057ES2SIU2</t>
  </si>
  <si>
    <t>cont. 93-4. pc1a-e, a,c,e in bag</t>
  </si>
  <si>
    <t>ICDP5057ES4SIU2</t>
  </si>
  <si>
    <t>cont. 94-1. pc1a-e. a, c in bag</t>
  </si>
  <si>
    <t>ICDP5057ES6SIU2</t>
  </si>
  <si>
    <t>cont. to 94-2. pc1a-d. a and d in bag.</t>
  </si>
  <si>
    <t>ICDP5057ES8SIU2</t>
  </si>
  <si>
    <t>cont. 94-3. pc1a-d. d in bag</t>
  </si>
  <si>
    <t>ICDP5057ESASIU2</t>
  </si>
  <si>
    <t>cont. 94-4. pc1a-f. c and f in bag.</t>
  </si>
  <si>
    <t>ICDP5057ESCSIU2</t>
  </si>
  <si>
    <t>cont. 95-1. pc1a-d. a in bag</t>
  </si>
  <si>
    <t>ICDP5057ESESIU2</t>
  </si>
  <si>
    <t>cont. to 95-2. pc1a-b. pc2a-b, a in bag to stay in box. pc3a-b</t>
  </si>
  <si>
    <t>ICDP5057ESGSIU2</t>
  </si>
  <si>
    <t>sawn to 95-3. pc1a-c</t>
  </si>
  <si>
    <t>ICDP5057ESISIU2</t>
  </si>
  <si>
    <t>cont. to 95-4. pc1a-h, f in bag</t>
  </si>
  <si>
    <t>ICDP5057ESKSIU2</t>
  </si>
  <si>
    <t>cont. to 96-1. pc1a-g, a in bag</t>
  </si>
  <si>
    <t>ICDP5057ESMSIU2</t>
  </si>
  <si>
    <t>cont. to 96-2. pc1a-b</t>
  </si>
  <si>
    <t>ICDP5057ESOSIU2</t>
  </si>
  <si>
    <t>cont. to 96-3. pc1a-e, c in bag</t>
  </si>
  <si>
    <t>ICDP5057ESQSIU2</t>
  </si>
  <si>
    <t>cont. 96-4. pc1a-d, a in bag.</t>
  </si>
  <si>
    <t>ICDP5057ESSSIU2</t>
  </si>
  <si>
    <t>cont. to 97-1. pc1a-f, e in bag</t>
  </si>
  <si>
    <t>ICDP5057ESUSIU2</t>
  </si>
  <si>
    <t>cont. to 97-2. pc1</t>
  </si>
  <si>
    <t>ICDP5057ESWSIU2</t>
  </si>
  <si>
    <t>cont. to 97-3. pc1a-b</t>
  </si>
  <si>
    <t>ICDP5057ESYSIU2</t>
  </si>
  <si>
    <t>sawn to 97-4. pc1a-c</t>
  </si>
  <si>
    <t>ICDP5057ES0TIU2</t>
  </si>
  <si>
    <t>cont. to 98-1. pc1a-c</t>
  </si>
  <si>
    <t>ICDP5057ES2TIU2</t>
  </si>
  <si>
    <t>cont. to 98-2. pc1</t>
  </si>
  <si>
    <t>ICDP5057ES4TIU2</t>
  </si>
  <si>
    <t>cont. to 98-3. pc1a-d</t>
  </si>
  <si>
    <t>ICDP5057ES6TIU2</t>
  </si>
  <si>
    <t>cont. to 98-4. pc1a-e, a and c in bags</t>
  </si>
  <si>
    <t>ICDP5057ES8TIU2</t>
  </si>
  <si>
    <t>cont. to 99-1. pc1a-f, c in bag</t>
  </si>
  <si>
    <t>ICDP5057ESATIU2</t>
  </si>
  <si>
    <t>cont. to 99-2. pc1a-e, a in bag</t>
  </si>
  <si>
    <t>ICDP5057ESCTIU2</t>
  </si>
  <si>
    <t>cont. to 99-3. pc1a-f, b and c in bags</t>
  </si>
  <si>
    <t>ICDP5057ESETIU2</t>
  </si>
  <si>
    <t>cont. to 99-4. pc1a-b</t>
  </si>
  <si>
    <t>ICDP5057ESGTIU2</t>
  </si>
  <si>
    <t>cont. to 100-1. pc1a-f, a in bag</t>
  </si>
  <si>
    <t>ICDP5057ESITIU2</t>
  </si>
  <si>
    <t>cont. to 100-2. pc1a-b</t>
  </si>
  <si>
    <t>ICDP5057ESKTIU2</t>
  </si>
  <si>
    <t>cont. to 100-3. pc1a-d, a in bag</t>
  </si>
  <si>
    <t>ICDP5057ESMTIU2</t>
  </si>
  <si>
    <t>cont. to 100-4. pc1</t>
  </si>
  <si>
    <t>ICDP5057ESOTIU2</t>
  </si>
  <si>
    <t>pc1.</t>
  </si>
  <si>
    <t>F</t>
  </si>
  <si>
    <t>ICDP5057ESQTIU2</t>
  </si>
  <si>
    <t>discont. to 101-2. pc1, pc2a-d, pc3, pc4</t>
  </si>
  <si>
    <t>ICDP5057ESSTIU2</t>
  </si>
  <si>
    <t>cont. to 102-1. pc1a-f, e in bag</t>
  </si>
  <si>
    <t>ICDP5057ESUTIU2</t>
  </si>
  <si>
    <t>cont. to 102-2. pieces 1a-g (c,d in bag)</t>
  </si>
  <si>
    <t>ICDP5057ESYTIU2</t>
  </si>
  <si>
    <t>MH</t>
  </si>
  <si>
    <t>cont to 102-3. pieces 1a-b</t>
  </si>
  <si>
    <t>ICDP5057ES0UIU2</t>
  </si>
  <si>
    <t>cont to 102-4. pieces 1a-d</t>
  </si>
  <si>
    <t>ICDP5057ES2UIU2</t>
  </si>
  <si>
    <t>cont 102-3. pieces a-c (b in bag)</t>
  </si>
  <si>
    <t>ICDP5057ES4UIU2</t>
  </si>
  <si>
    <t>cont to 104-1. piece 1a-c</t>
  </si>
  <si>
    <t>ICDP5057ES6UIU2</t>
  </si>
  <si>
    <t>sawn - cont 104-2. pieces 1a-b</t>
  </si>
  <si>
    <t>ICDP5057ES8UIU2</t>
  </si>
  <si>
    <t>sawn-cont to 104-3. pieces 1a-h, (b,c in bag)</t>
  </si>
  <si>
    <t>ICDP5057ESAUIU2</t>
  </si>
  <si>
    <t>cont 104-4, piece 1</t>
  </si>
  <si>
    <t>ICDP5057ESCUIU2</t>
  </si>
  <si>
    <t>cont. to 105-1. pc1a-c</t>
  </si>
  <si>
    <t>ICDP5057ESIUIU2</t>
  </si>
  <si>
    <t>cont. to 105-2. pc1a-d</t>
  </si>
  <si>
    <t>ICDP5057ESKUIU2</t>
  </si>
  <si>
    <t>sawn to 105-3. pc1</t>
  </si>
  <si>
    <t>ICDP5057ESMUIU2</t>
  </si>
  <si>
    <t>cont. to 105-4. pc1</t>
  </si>
  <si>
    <t>ICDP5057ESOUIU2</t>
  </si>
  <si>
    <t>cont. to 106-1. pc1a-c</t>
  </si>
  <si>
    <t>ICDP5057ESQUIU2</t>
  </si>
  <si>
    <t>cont. to 106-2. pc1a-b</t>
  </si>
  <si>
    <t>ICDP5057ESUUIU2</t>
  </si>
  <si>
    <t>cont. to 106-3. pc1a-b</t>
  </si>
  <si>
    <t>ICDP5057ESWUIU2</t>
  </si>
  <si>
    <t>cont. to 106-4. pc1a-d</t>
  </si>
  <si>
    <t>ICDP5057ESYUIU2</t>
  </si>
  <si>
    <t>cont. to 107-1. pc1a-d</t>
  </si>
  <si>
    <t>ICDP5057ES0VIU2</t>
  </si>
  <si>
    <t>sawn to 107-2. pc1</t>
  </si>
  <si>
    <t>ICDP5057ES2VIU2</t>
  </si>
  <si>
    <t>cont. to 107-3. pc1</t>
  </si>
  <si>
    <t>ICDP5057ES4VIU2</t>
  </si>
  <si>
    <t>cont. to 107-4. pc1a-c. pc2a-b, a in bag</t>
  </si>
  <si>
    <t>ICDP5057ES6VIU2</t>
  </si>
  <si>
    <t>cont. to 108-1. pc1a-g, b in bag</t>
  </si>
  <si>
    <t>ICDP5057ES8VIU2</t>
  </si>
  <si>
    <t>cont. to 108-2. pc1a-f, c in bag</t>
  </si>
  <si>
    <t>ICDP5057ESAVIU2</t>
  </si>
  <si>
    <t>cont. to 108-3. pc1a-h, c in bag</t>
  </si>
  <si>
    <t>ICDP5057ESCVIU2</t>
  </si>
  <si>
    <t>discont. to 108-4. pc1a-e, a in bag. pc2 in bag</t>
  </si>
  <si>
    <t>ICDP5057ESEVIU2</t>
  </si>
  <si>
    <t>cont. to 109-1. pc1a-i, a, e and h in bags</t>
  </si>
  <si>
    <t>ICDP5057ESGVIU2</t>
  </si>
  <si>
    <t>cont. to 109-2. pc1a-g, e in bag</t>
  </si>
  <si>
    <t>ICDP5057ESKVIU2</t>
  </si>
  <si>
    <t>cont. to 109-3. pc1a-f</t>
  </si>
  <si>
    <t>ICDP5057ESMVIU2</t>
  </si>
  <si>
    <t>discont. to 110-1. pc1a-i, b in bag. pc2 in bag in box</t>
  </si>
  <si>
    <t>ICDP5057ESOVIU2</t>
  </si>
  <si>
    <t>discont from 109-3, cont. to 111-1. pc1a-k, a and e in bag</t>
  </si>
  <si>
    <t>ICDP5057ESQVIU2</t>
  </si>
  <si>
    <t>cont. to 111-2. pc1a-i, a and i in bag</t>
  </si>
  <si>
    <t>ICDP5057ESSVIU2</t>
  </si>
  <si>
    <t>cont 112-1. piece 1a-f; a, c in bag; piece 2 in bag</t>
  </si>
  <si>
    <t>ICDP5057ESUVIU2</t>
  </si>
  <si>
    <t>cont 112-2. piece 1a-m</t>
  </si>
  <si>
    <t>ICDP5057ESWVIU2</t>
  </si>
  <si>
    <t>cont 113-1. piece 1a-c, a in bag</t>
  </si>
  <si>
    <t>ICDP5057ESYVIU2</t>
  </si>
  <si>
    <t>cont 113-2. piece 1a-d, a in bag</t>
  </si>
  <si>
    <t>ICDP5057ES0WIU2</t>
  </si>
  <si>
    <t>sawn 113-3. piece 1a-c</t>
  </si>
  <si>
    <t>ICDP5057ES2WIU2</t>
  </si>
  <si>
    <t>sawn 113-4. piece 1a-b</t>
  </si>
  <si>
    <t>ICDP5057ES4WIU2</t>
  </si>
  <si>
    <t>cont 114-1. piece 1a-d</t>
  </si>
  <si>
    <t>ICDP5057ES6WIU2</t>
  </si>
  <si>
    <t>cont 114-2. piece 1a-I, b in bag</t>
  </si>
  <si>
    <t>ICDP5057ES8WIU2</t>
  </si>
  <si>
    <t>cont 114-3. piece 1a-d, a in bag</t>
  </si>
  <si>
    <t>ICDP5057ESAWIU2</t>
  </si>
  <si>
    <t>cont 114-4. piece 1a-b</t>
  </si>
  <si>
    <t>ICDP5057ESCWIU2</t>
  </si>
  <si>
    <t>cont 115-1. piece 1</t>
  </si>
  <si>
    <t>ICDP5057ESEWIU2</t>
  </si>
  <si>
    <t>cont 115-2. piece 1</t>
  </si>
  <si>
    <t>ICDP5057ESGWIU2</t>
  </si>
  <si>
    <t>cont 115-3. piece 1</t>
  </si>
  <si>
    <t>ICDP5057ESIWIU2</t>
  </si>
  <si>
    <t>cont 115-4. piece 1a-f, d in bag</t>
  </si>
  <si>
    <t>ICDP5057ESKWIU2</t>
  </si>
  <si>
    <t>cont 115-1. piece 1a-h: a,c,f in bags</t>
  </si>
  <si>
    <t>ICDP5057ESMWIU2</t>
  </si>
  <si>
    <t>cont 116-2. piece 1a-e: b and e in bag. Piece 2a-b</t>
  </si>
  <si>
    <t>ICDP5057ESOWIU2</t>
  </si>
  <si>
    <t>cont 116-3. piece 1a-e: c in bag</t>
  </si>
  <si>
    <t>ICDP5057ESQWIU2</t>
  </si>
  <si>
    <t>cont 116-4. piece 1a-d</t>
  </si>
  <si>
    <t>ICDP5057ESYWIU2</t>
  </si>
  <si>
    <t>cont 117-1. piece 1a-l, c-e-j in bags</t>
  </si>
  <si>
    <t>ICDP5057ES0XIU2</t>
  </si>
  <si>
    <t>cont 117-2. pieve 1a-f, 1f in bag</t>
  </si>
  <si>
    <t>ICDP5057ES2XIU2</t>
  </si>
  <si>
    <t>cont 117-3. piece 1a-j, c and h in bags</t>
  </si>
  <si>
    <t>ICDP5057ES4XIU2</t>
  </si>
  <si>
    <t>cont 117-4. piece 1a-c, pc1b in bag</t>
  </si>
  <si>
    <t>ICDP5057ES6XIU2</t>
  </si>
  <si>
    <t>pcont 118-1. piece 1a-d, 1b in bag</t>
  </si>
  <si>
    <t>ICDP5057ES8XIU2</t>
  </si>
  <si>
    <t>cont 118-2. piece 1a-f</t>
  </si>
  <si>
    <t>ICDP5057ESAXIU2</t>
  </si>
  <si>
    <t>cont 118-3. piece 1a-f, pc 1b in bag</t>
  </si>
  <si>
    <t>ICDP5057ESCXIU2</t>
  </si>
  <si>
    <t>cont 118-4. piece 1a-e, pc 1a and 1c in bag</t>
  </si>
  <si>
    <t>ICDP5057ESEXIU2</t>
  </si>
  <si>
    <t>cont 199-1. piece 1a-d, pc 1c in bag</t>
  </si>
  <si>
    <t>ICDP5057ESGXIU2</t>
  </si>
  <si>
    <t>cont 119-2. piece 1a-i, pc 1a in bag</t>
  </si>
  <si>
    <t>ICDP5057ESIXIU2</t>
  </si>
  <si>
    <t>cont. to 119-3. pc1a-d</t>
  </si>
  <si>
    <t>ICDP5057ESKXIU2</t>
  </si>
  <si>
    <t>sawn to 119-4. pc1a-g, a and f in bag</t>
  </si>
  <si>
    <t>ICDP5057ESMXIU2</t>
  </si>
  <si>
    <t>cont. to 120-1. pc1a-c</t>
  </si>
  <si>
    <t>ICDP5057ESOXIU2</t>
  </si>
  <si>
    <t>cont. to 120-2. pc1a-b</t>
  </si>
  <si>
    <t>ICDP5057ESQXIU2</t>
  </si>
  <si>
    <t>sawn to 120-3. pc1a-e, b in bag</t>
  </si>
  <si>
    <t>ICDP5057ESSXIU2</t>
  </si>
  <si>
    <t>cont. to 120-4. pc1a-c</t>
  </si>
  <si>
    <t>ICDP5057ESUXIU2</t>
  </si>
  <si>
    <t>cont. to 121-1. pc1a-c</t>
  </si>
  <si>
    <t>ICDP5057ESWXIU2</t>
  </si>
  <si>
    <t>sawn to 121-2. pc1</t>
  </si>
  <si>
    <t>ICDP5057ESYXIU2</t>
  </si>
  <si>
    <t>cont. to 121-3. pc1</t>
  </si>
  <si>
    <t>ICDP5057ES0YIU2</t>
  </si>
  <si>
    <t>sawn to 121-4. pc1a-c, b in bag</t>
  </si>
  <si>
    <t>ICDP5057ES2YIU2</t>
  </si>
  <si>
    <t>discont. to 122-1. pc1a-d, b in bag</t>
  </si>
  <si>
    <t>ICDP5057ES4YIU2</t>
  </si>
  <si>
    <t>cont. to 122-2. pc1a-d, a and c in bag</t>
  </si>
  <si>
    <t>ICDP5057ES6YIU2</t>
  </si>
  <si>
    <t>cont. to 122-3. pc1a-c</t>
  </si>
  <si>
    <t>ICDP5057ES8YIU2</t>
  </si>
  <si>
    <t>sawn to 122-4. pc1</t>
  </si>
  <si>
    <t>ICDP5057ESAYIU2</t>
  </si>
  <si>
    <t>cont. to 123-1. pc1a-c</t>
  </si>
  <si>
    <t>ICDP5057ESCYIU2</t>
  </si>
  <si>
    <t>sawn to 123-2. pc1</t>
  </si>
  <si>
    <t>ICDP5057ESEYIU2</t>
  </si>
  <si>
    <t>sawn to 123-3. pc1</t>
  </si>
  <si>
    <t>ICDP5057ESGYIU2</t>
  </si>
  <si>
    <t>cont. to 123-4. pc1</t>
  </si>
  <si>
    <t>ICDP5057ESIYIU2</t>
  </si>
  <si>
    <t>cont. to 124-1. pc1a-c</t>
  </si>
  <si>
    <t>ICDP5057ESKYIU2</t>
  </si>
  <si>
    <t>cont. to 124-2. pc1a-b</t>
  </si>
  <si>
    <t>ICDP5057ESMYIU2</t>
  </si>
  <si>
    <t>cont to 124-3. piece 1a-e, piece 1c in bag</t>
  </si>
  <si>
    <t>ICDP5057ESOYIU2</t>
  </si>
  <si>
    <t>cont to 124-4</t>
  </si>
  <si>
    <t>ICDP5057ESSYIU2</t>
  </si>
  <si>
    <t>cont to 125-1. piece 1a-d</t>
  </si>
  <si>
    <t>ICDP5057ESUYIU2</t>
  </si>
  <si>
    <t>cont to 126-1. piece 1a-d</t>
  </si>
  <si>
    <t>ICDP5057ESWYIU2</t>
  </si>
  <si>
    <t>piece 1</t>
  </si>
  <si>
    <t>ICDP5057ESYYIU2</t>
  </si>
  <si>
    <t>cont. to 127-2. pc1a-b</t>
  </si>
  <si>
    <t>ICDP5057ES0ZIU2</t>
  </si>
  <si>
    <t>cont. to 127-3. pc1</t>
  </si>
  <si>
    <t>ICDP5057ES2ZIU2</t>
  </si>
  <si>
    <t>cont. to 128-1. pc1a-c</t>
  </si>
  <si>
    <t>ICDP5057ES4ZIU2</t>
  </si>
  <si>
    <t>sawn to 128-2. pc1</t>
  </si>
  <si>
    <t>ICDP5057ES6ZIU2</t>
  </si>
  <si>
    <t>cont. to 128-3. pc1</t>
  </si>
  <si>
    <t>ICDP5057ES8ZIU2</t>
  </si>
  <si>
    <t>cont. to 128-4. pc1</t>
  </si>
  <si>
    <t>ICDP5057ESAZIU2</t>
  </si>
  <si>
    <t>cont. to 129-1. pc1a-c</t>
  </si>
  <si>
    <t>ICDP5057ESCZIU2</t>
  </si>
  <si>
    <t>cont. to 129-2. pc1a-b, b in bag</t>
  </si>
  <si>
    <t>ICDP5057ESEZIU2</t>
  </si>
  <si>
    <t>cont. to 129-3. pc1a-b</t>
  </si>
  <si>
    <t>ICDP5057ESGZIU2</t>
  </si>
  <si>
    <t>cont. to 129-4. pc1</t>
  </si>
  <si>
    <t>ICDP5057ESIZIU2</t>
  </si>
  <si>
    <t>cont. to 130-1. pc1</t>
  </si>
  <si>
    <t>ICDP5057ESKZIU2</t>
  </si>
  <si>
    <t>sawn to 130-2. pc1</t>
  </si>
  <si>
    <t>ICDP5057ESMZIU2</t>
  </si>
  <si>
    <t>cont. to 130-3. pc1</t>
  </si>
  <si>
    <t>ICDP5057ESOZIU2</t>
  </si>
  <si>
    <t>cont. to 130-4. pc1</t>
  </si>
  <si>
    <t>ICDP5057ESQZIU2</t>
  </si>
  <si>
    <t>to 131-1. pc1a-g, d and f in bag</t>
  </si>
  <si>
    <t>ICDP5057ESSZIU2</t>
  </si>
  <si>
    <t>cont. to 131-2. pc1a-i, c, d and f in bag</t>
  </si>
  <si>
    <t>ICDP5057ESWZIU2</t>
  </si>
  <si>
    <t>cont. 131-3. pc1a-j, c, g, j in bag</t>
  </si>
  <si>
    <t>ICDP5057ESYZIU2</t>
  </si>
  <si>
    <t>cont. to 131-4. pc1a-j, d and g in bag</t>
  </si>
  <si>
    <t>ICDP5057ES00JU2</t>
  </si>
  <si>
    <t>cont. to 132-1. pc1a-k, d and g in bag</t>
  </si>
  <si>
    <t>ICDP5057ES20JU2</t>
  </si>
  <si>
    <t>cont. to 132-2. pc1a-j, d and h in bag</t>
  </si>
  <si>
    <t>ICDP5057ES40JU2</t>
  </si>
  <si>
    <t>cont. to 132-3. pc1a-e</t>
  </si>
  <si>
    <t>ICDP5057ES60JU2</t>
  </si>
  <si>
    <t>cont. to 132-4. pc1a-f, d in bag</t>
  </si>
  <si>
    <t>ICDP5057ES80JU2</t>
  </si>
  <si>
    <t>cont. to 133-1. pc1a-e, d in bag</t>
  </si>
  <si>
    <t>ICDP5057ESA0JU2</t>
  </si>
  <si>
    <t>cont. to 133-2. pc1</t>
  </si>
  <si>
    <t>ICDP5057ESE0JU2</t>
  </si>
  <si>
    <t>cont. to 133-3. pc1a-i; b, d, e, h in bag</t>
  </si>
  <si>
    <t>ICDP5057ESG0JU2</t>
  </si>
  <si>
    <t>cont to 133-4. pc 1.</t>
  </si>
  <si>
    <t>ICDP5057ESK0JU2</t>
  </si>
  <si>
    <t>cont. 134-1. pc1</t>
  </si>
  <si>
    <t>ICDP5057ESM0JU2</t>
  </si>
  <si>
    <t>cont 134-2. pc1a-b</t>
  </si>
  <si>
    <t>ICDP5057ESO0JU2</t>
  </si>
  <si>
    <t>cont 134-3. pc 1</t>
  </si>
  <si>
    <t>ICDP5057ESQ0JU2</t>
  </si>
  <si>
    <t>cont .134-4. piece 1a-c</t>
  </si>
  <si>
    <t>ICDP5057ESS0JU2</t>
  </si>
  <si>
    <t>cont. to 135-1. pc1a-f, b in bag</t>
  </si>
  <si>
    <t>ICDP5057ESU0JU2</t>
  </si>
  <si>
    <t>sawn to 135-2. pc1a-l, b, g and k in bags</t>
  </si>
  <si>
    <t>ICDP5057ESW0JU2</t>
  </si>
  <si>
    <t>cont. to 135-3. pc1a-e</t>
  </si>
  <si>
    <t>ICDP5057ESY0JU2</t>
  </si>
  <si>
    <t>cont. 135-4. pc1a-d, a in two bags, one to stay in box, c in bag</t>
  </si>
  <si>
    <t>ICDP5057ES01JU2</t>
  </si>
  <si>
    <t>cont. to 136-1. pc1a-b</t>
  </si>
  <si>
    <t>ICDP5057ES21JU2</t>
  </si>
  <si>
    <t>cont. to 136-2. pc1a-d, c in bag</t>
  </si>
  <si>
    <t>ICDP5057ES41JU2</t>
  </si>
  <si>
    <t>sawn to 136-3. pc1a-d, b in bag</t>
  </si>
  <si>
    <t>ICDP5057ES61JU2</t>
  </si>
  <si>
    <t>cont. to 136-4. pc1a-e, b and d in bags</t>
  </si>
  <si>
    <t>ICDP5057ES81JU2</t>
  </si>
  <si>
    <t>cont. to 137-1. pc1a-h, g in bag</t>
  </si>
  <si>
    <t>ICDP5057ESA1JU2</t>
  </si>
  <si>
    <t>cont. to 137-2. pc1a-j, a and h in bags</t>
  </si>
  <si>
    <t>ICDP5057ESE1JU2</t>
  </si>
  <si>
    <t>cont. to 137-3. pc1a-d, b and d in bags</t>
  </si>
  <si>
    <t>ICDP5057ESG1JU2</t>
  </si>
  <si>
    <t>cont. to 137-4. pc1a-c</t>
  </si>
  <si>
    <t>ICDP5057ESI1JU2</t>
  </si>
  <si>
    <t>cont. to 138-1. pc1a-g, d and f in bags</t>
  </si>
  <si>
    <t>ICDP5057ESK1JU2</t>
  </si>
  <si>
    <t>cont. to 138-2. pc1</t>
  </si>
  <si>
    <t>ICDP5057ESM1JU2</t>
  </si>
  <si>
    <t>cont. to 138-3. pc1</t>
  </si>
  <si>
    <t>ICDP5057ESO1JU2</t>
  </si>
  <si>
    <t>cont. to 138-4. pc1a-e</t>
  </si>
  <si>
    <t>ICDP5057ESQ1JU2</t>
  </si>
  <si>
    <t>cont. to 139-1 but rotated way up lines. pc1a-f, b in bag</t>
  </si>
  <si>
    <t>ICDP5057ESS1JU2</t>
  </si>
  <si>
    <t>sawn to 139-2. pc1</t>
  </si>
  <si>
    <t>ICDP5057ESY1JU2</t>
  </si>
  <si>
    <t>cont. to 139-3. pc1</t>
  </si>
  <si>
    <t>ICDP5057ES02JU2</t>
  </si>
  <si>
    <t>sawn to 139-4. pc1a-b</t>
  </si>
  <si>
    <t>ICDP5057ES22JU2</t>
  </si>
  <si>
    <t>cont. to 140-1. pc1a-d, b in bag</t>
  </si>
  <si>
    <t>ICDP5057ES42JU2</t>
  </si>
  <si>
    <t>sawn to 140-2. pc1a-c, b in bag</t>
  </si>
  <si>
    <t>ICDP5057ES82JU2</t>
  </si>
  <si>
    <t>cont. to 140-3. pc1</t>
  </si>
  <si>
    <t>ICDP5057ESA2JU2</t>
  </si>
  <si>
    <t>cont. to 140-4. pc1a-b, a in bag</t>
  </si>
  <si>
    <t>ICDP5057ESC2JU2</t>
  </si>
  <si>
    <t>cont. to 141-1. pc1a-c</t>
  </si>
  <si>
    <t>ICDP5057ESE2JU2</t>
  </si>
  <si>
    <t>sawn to 141-2. pc1</t>
  </si>
  <si>
    <t>ICDP5057ESI2JU2</t>
  </si>
  <si>
    <t>cont. to 141-3. pc1a-b</t>
  </si>
  <si>
    <t>ICDP5057ESK2JU2</t>
  </si>
  <si>
    <t>cont. to 141-4. pc1</t>
  </si>
  <si>
    <t>ICDP5057ESM2JU2</t>
  </si>
  <si>
    <t>cont. to 142-1. pc1a-c</t>
  </si>
  <si>
    <t>ICDP5057ESO2JU2</t>
  </si>
  <si>
    <t>sawn to 142-2. pc1</t>
  </si>
  <si>
    <t>ICDP5057ESQ2JU2</t>
  </si>
  <si>
    <t>sawn to 142-3. pc1</t>
  </si>
  <si>
    <t>ICDP5057ESW2JU2</t>
  </si>
  <si>
    <t>cont. to 143-1. pc1a-b</t>
  </si>
  <si>
    <t>ICDP5057ESY2JU2</t>
  </si>
  <si>
    <t>cont. to 143-2. pc1</t>
  </si>
  <si>
    <t>ICDP5057ESS2JU2</t>
  </si>
  <si>
    <t>cont. to 144-1. pc1</t>
  </si>
  <si>
    <t>ICDP5057ESU2JU2</t>
  </si>
  <si>
    <t>cont. to 144-2. pc1</t>
  </si>
  <si>
    <t>ICDP5057ES03JU2</t>
  </si>
  <si>
    <t>cont. to 144-3. pc1a-b</t>
  </si>
  <si>
    <t>ICDP5057ES23JU2</t>
  </si>
  <si>
    <t>to 145-1. pc1a-f</t>
  </si>
  <si>
    <t>ICDP5057ES43JU2</t>
  </si>
  <si>
    <t>sawn to 145-2. pc1a-b</t>
  </si>
  <si>
    <t>ICDP5057ES63JU2</t>
  </si>
  <si>
    <t>cont. to 145-3. pc1</t>
  </si>
  <si>
    <t>ICDP5057ES83JU2</t>
  </si>
  <si>
    <t>sawn to 145-4. pc1a-b</t>
  </si>
  <si>
    <t>ICDP5057ESA3JU2</t>
  </si>
  <si>
    <t>cont. to 146-1. pc1a-b</t>
  </si>
  <si>
    <t>ICDP5057ESC3JU2</t>
  </si>
  <si>
    <t>cont. to 146-2. pc1</t>
  </si>
  <si>
    <t>ICDP5057ESE3JU2</t>
  </si>
  <si>
    <t>cont. to 146-3. pc1</t>
  </si>
  <si>
    <t>ICDP5057ESG3JU2</t>
  </si>
  <si>
    <t>cont. to 146-4. pc1</t>
  </si>
  <si>
    <t>ICDP5057ESI3JU2</t>
  </si>
  <si>
    <t>to 147-1. pc1a-d</t>
  </si>
  <si>
    <t>ICDP5057ESK3JU2</t>
  </si>
  <si>
    <t>cont. to 147-2. pc1a-b, a in bag</t>
  </si>
  <si>
    <t>ICDP5057ESM3JU2</t>
  </si>
  <si>
    <t>cont. to 147-3. pc1a-d, d in bag</t>
  </si>
  <si>
    <t>ICDP5057ESO3JU2</t>
  </si>
  <si>
    <t>cont. to 147-4. pc1</t>
  </si>
  <si>
    <t>ICDP5057ESQ3JU2</t>
  </si>
  <si>
    <t>to 148-1. pc1a-d, b in bag.</t>
  </si>
  <si>
    <t>ICDP5057ESS3JU2</t>
  </si>
  <si>
    <t>sawn to 148-2. pc1a-c, a in bag</t>
  </si>
  <si>
    <t>ICDP5057ESU3JU2</t>
  </si>
  <si>
    <t>cont. 148-3. pc1a-b</t>
  </si>
  <si>
    <t>ICDP5057ESW3JU2</t>
  </si>
  <si>
    <t>cont. to 148-4. pc1a-c, b in bag</t>
  </si>
  <si>
    <t>ICDP5057ESY3JU2</t>
  </si>
  <si>
    <t>discont. to 149-1. pc1a-h, e in bag</t>
  </si>
  <si>
    <t>ICDP5057ES04JU2</t>
  </si>
  <si>
    <t>sawn to 149-2. pc1a-f, a and f in bag; pc2a-c.</t>
  </si>
  <si>
    <t>ICDP5057ES24JU2</t>
  </si>
  <si>
    <t>cont. to 149-3. pc1a-c</t>
  </si>
  <si>
    <t>ICDP5057ES44JU2</t>
  </si>
  <si>
    <t>cont. to 149-4. pc1a-c</t>
  </si>
  <si>
    <t>ICDP5057ES64JU2</t>
  </si>
  <si>
    <t>cont. to 150-1. pc1a-c</t>
  </si>
  <si>
    <t>ICDP5057ES84JU2</t>
  </si>
  <si>
    <t>cont. to 150-2. pc1a-b</t>
  </si>
  <si>
    <t>ICDP5057ESA4JU2</t>
  </si>
  <si>
    <t>cont. to 150-3. pc1a-b</t>
  </si>
  <si>
    <t>ICDP5057ESC4JU2</t>
  </si>
  <si>
    <t>cont. to 150-4. pc1</t>
  </si>
  <si>
    <t>ICDP5057ESE4JU2</t>
  </si>
  <si>
    <t>cont. to 151-1. pc1a-i, c and g in bags</t>
  </si>
  <si>
    <t>ICDP5057ESG4JU2</t>
  </si>
  <si>
    <t>sawn to 151-2. pc1a-b</t>
  </si>
  <si>
    <t>ICDP5057ESI4JU2</t>
  </si>
  <si>
    <t>cont. to 151-3. pc1a-b</t>
  </si>
  <si>
    <t>ICDP5057ESK4JU2</t>
  </si>
  <si>
    <t>cont. to 151-4. pc1</t>
  </si>
  <si>
    <t>ICDP5057ESM4JU2</t>
  </si>
  <si>
    <t>cont. to 152-1. pc1a-d</t>
  </si>
  <si>
    <t>ICDP5057ESO4JU2</t>
  </si>
  <si>
    <t>sawn to 152-2. pc1</t>
  </si>
  <si>
    <t>ICDP5057ESQ4JU2</t>
  </si>
  <si>
    <t>cont. to 153-2. pc1a-e, d in bag</t>
  </si>
  <si>
    <t>ICDP5057ESS4JU2</t>
  </si>
  <si>
    <t>cont. to 152-4. pc1a-c, c in bag</t>
  </si>
  <si>
    <t>ICDP5057ESU4JU2</t>
  </si>
  <si>
    <t>cont. to 153-1. pc1a-b, a in a bag</t>
  </si>
  <si>
    <t>ICDP5057ESW4JU2</t>
  </si>
  <si>
    <t>sawn to 153-2. pc1a-d</t>
  </si>
  <si>
    <t>ICDP5057ESY4JU2</t>
  </si>
  <si>
    <t>cont. 153-3. pc1a-b</t>
  </si>
  <si>
    <t>ICDP5057ES05JU2</t>
  </si>
  <si>
    <t>cont. to 153-4. pc1a-g, a and f in bag</t>
  </si>
  <si>
    <t>ICDP5057ES25JU2</t>
  </si>
  <si>
    <t>cont. to 154-1. pc1a-g, b and e in bag</t>
  </si>
  <si>
    <t>ICDP5057ES45JU2</t>
  </si>
  <si>
    <t>sawn to 154-2. pc1a-d</t>
  </si>
  <si>
    <t>ICDP5057ES65JU2</t>
  </si>
  <si>
    <t>cont. to 154-3. pc1a-d, c in bag</t>
  </si>
  <si>
    <t>ICDP5057ES85JU2</t>
  </si>
  <si>
    <t>sawn to 154-4. pc1a-b</t>
  </si>
  <si>
    <t>ICDP5057ESA5JU2</t>
  </si>
  <si>
    <t>cont. to 155-1. pc1a-b</t>
  </si>
  <si>
    <t>ICDP5057ESC5JU2</t>
  </si>
  <si>
    <t>sawn to 155-2. pc1a-b</t>
  </si>
  <si>
    <t>ICDP5057ESE5JU2</t>
  </si>
  <si>
    <t>cont. to 153-3. pc1a-b</t>
  </si>
  <si>
    <t>ICDP5057ESG5JU2</t>
  </si>
  <si>
    <t>cont. 155-4. pc1</t>
  </si>
  <si>
    <t>ICDP5057ESI5JU2</t>
  </si>
  <si>
    <t>cont. to 156-1. pc1a-d</t>
  </si>
  <si>
    <t>ICDP5057ESK5JU2</t>
  </si>
  <si>
    <t>cont. to 156-2. pc1a-e</t>
  </si>
  <si>
    <t>ICDP5057ESM5JU2</t>
  </si>
  <si>
    <t>last core GT1. pc1. Youhou !</t>
  </si>
  <si>
    <t>ICDP5057ESO5JU2</t>
  </si>
  <si>
    <t>sharp</t>
  </si>
  <si>
    <t>diffuse</t>
  </si>
  <si>
    <t>branched</t>
  </si>
  <si>
    <t>combined grain size and modal boundary/contact</t>
  </si>
  <si>
    <t xml:space="preserve"> irregular</t>
  </si>
  <si>
    <t xml:space="preserve"> planar</t>
  </si>
  <si>
    <t xml:space="preserve"> curved</t>
  </si>
  <si>
    <t xml:space="preserve"> anastomosing</t>
  </si>
  <si>
    <t>Boundary_layer</t>
  </si>
  <si>
    <t>Nature_layer</t>
  </si>
  <si>
    <t>Intensity_layer</t>
  </si>
  <si>
    <t>weak</t>
  </si>
  <si>
    <t>strong</t>
  </si>
  <si>
    <t>n/a</t>
  </si>
  <si>
    <t>Alteration intensity rank table</t>
  </si>
  <si>
    <t>modal</t>
  </si>
  <si>
    <t>grain size</t>
  </si>
  <si>
    <t>Layering boundary geometry</t>
  </si>
  <si>
    <t>linear</t>
  </si>
  <si>
    <t>MF_geometry</t>
  </si>
  <si>
    <t>anastomosing/irregular</t>
  </si>
  <si>
    <t>planar-linear</t>
  </si>
  <si>
    <t>planar</t>
  </si>
  <si>
    <t>isotropic</t>
  </si>
  <si>
    <t>MF intensity rank table</t>
  </si>
  <si>
    <t>Layer intensity rank table</t>
  </si>
  <si>
    <t>CP_geometry</t>
  </si>
  <si>
    <t>CP intensity rank table</t>
  </si>
  <si>
    <t>gradational</t>
  </si>
  <si>
    <t>undeformed</t>
  </si>
  <si>
    <t>weakly foliated</t>
  </si>
  <si>
    <t>mylonite</t>
  </si>
  <si>
    <t>ultramylonite</t>
  </si>
  <si>
    <t>CP_boundary</t>
  </si>
  <si>
    <t>fault gouge</t>
  </si>
  <si>
    <t>Fault_type</t>
  </si>
  <si>
    <t>Fault rock cohesion table</t>
  </si>
  <si>
    <t>incohesive</t>
  </si>
  <si>
    <t>semicohesive</t>
  </si>
  <si>
    <t>cohesive</t>
  </si>
  <si>
    <t>fault breccia</t>
  </si>
  <si>
    <t>cataclasite</t>
  </si>
  <si>
    <t>hydrothermal breccia</t>
  </si>
  <si>
    <t>BD intensity rank table</t>
  </si>
  <si>
    <t>minor fracturing</t>
  </si>
  <si>
    <t>moderate fracturing</t>
  </si>
  <si>
    <t>Fracture_type</t>
  </si>
  <si>
    <t>curved</t>
  </si>
  <si>
    <t>irregular</t>
  </si>
  <si>
    <t>none</t>
  </si>
  <si>
    <t>Fracture_network</t>
  </si>
  <si>
    <t>stepped</t>
  </si>
  <si>
    <t>splayed</t>
  </si>
  <si>
    <t>anastomosing</t>
  </si>
  <si>
    <t>Fracture intensity rank table</t>
  </si>
  <si>
    <t>no open fractures</t>
  </si>
  <si>
    <t>&lt;1/10cm</t>
  </si>
  <si>
    <t>1-5/10cm</t>
  </si>
  <si>
    <t>&gt;5/10cm</t>
  </si>
  <si>
    <t>pseudotachylite</t>
  </si>
  <si>
    <t>Vein_texture</t>
  </si>
  <si>
    <t>massive</t>
  </si>
  <si>
    <t>cross fiber</t>
  </si>
  <si>
    <t>vuggy</t>
  </si>
  <si>
    <t>polycrystalline</t>
  </si>
  <si>
    <t>crack seal</t>
  </si>
  <si>
    <t>sheared</t>
  </si>
  <si>
    <t>overgrowth</t>
  </si>
  <si>
    <t>brecciated</t>
  </si>
  <si>
    <t>Vein_connectivity</t>
  </si>
  <si>
    <t>isolated</t>
  </si>
  <si>
    <t>single</t>
  </si>
  <si>
    <t>network</t>
  </si>
  <si>
    <t>en enchelon</t>
  </si>
  <si>
    <t>cross cutting</t>
  </si>
  <si>
    <t>ribbon</t>
  </si>
  <si>
    <t>parallel</t>
  </si>
  <si>
    <t>overlapping</t>
  </si>
  <si>
    <t>slip fiber</t>
  </si>
  <si>
    <t>continuous</t>
  </si>
  <si>
    <t>Vein summary for VCD</t>
  </si>
  <si>
    <t>Alteration Summary for VCD</t>
  </si>
  <si>
    <t>Patch size</t>
  </si>
  <si>
    <t>round</t>
  </si>
  <si>
    <t>elongate</t>
  </si>
  <si>
    <t>Date Stamp</t>
  </si>
  <si>
    <t>Scientist Initials</t>
  </si>
  <si>
    <t>5057-1A</t>
  </si>
  <si>
    <t>light to medium grey</t>
  </si>
  <si>
    <t>Texture Comment</t>
  </si>
  <si>
    <t>Vein_morph</t>
  </si>
  <si>
    <t>Quality_name</t>
  </si>
  <si>
    <t>uncertain</t>
  </si>
  <si>
    <t>likely</t>
  </si>
  <si>
    <t>certain</t>
  </si>
  <si>
    <t>Alluvium</t>
  </si>
  <si>
    <t>banded</t>
  </si>
  <si>
    <t>gypsum</t>
  </si>
  <si>
    <t>pull-apart</t>
  </si>
  <si>
    <t>fault vein</t>
  </si>
  <si>
    <t>&lt;3cm</t>
  </si>
  <si>
    <t>3-6cm</t>
  </si>
  <si>
    <t>&gt;6cm</t>
  </si>
  <si>
    <t>Nature of top Contact</t>
  </si>
  <si>
    <t>Top contact geometry</t>
  </si>
  <si>
    <t>contact_geom</t>
  </si>
  <si>
    <t>contact_nature</t>
  </si>
  <si>
    <t xml:space="preserve">Nature of layering boundary </t>
  </si>
  <si>
    <t>Magmatic Unit Top Contact Type</t>
  </si>
  <si>
    <t>Nature of margins of the top contact</t>
  </si>
  <si>
    <t>sutured</t>
  </si>
  <si>
    <t>Magmatic Unit top contact geometry</t>
  </si>
  <si>
    <t>Magmatic top contact comments</t>
  </si>
  <si>
    <t>Magmatic layering/banding type</t>
  </si>
  <si>
    <t>Nature of margins of the layering</t>
  </si>
  <si>
    <t>Geometry of layering</t>
  </si>
  <si>
    <t>Layering perpendicular thickness  [cm]</t>
  </si>
  <si>
    <t>Comments (layering/banding)</t>
  </si>
  <si>
    <t>n</t>
  </si>
  <si>
    <t>r</t>
  </si>
  <si>
    <t>d</t>
  </si>
  <si>
    <t>s</t>
  </si>
  <si>
    <t>nd</t>
  </si>
  <si>
    <t>ns</t>
  </si>
  <si>
    <t>rd</t>
  </si>
  <si>
    <t>rs</t>
  </si>
  <si>
    <t>unknown</t>
  </si>
  <si>
    <t>sense_shear</t>
  </si>
  <si>
    <t>Dominant SPO defining phase</t>
  </si>
  <si>
    <t>olivine</t>
  </si>
  <si>
    <t>plagioclase</t>
  </si>
  <si>
    <t>pyroxene</t>
  </si>
  <si>
    <t>oxide</t>
  </si>
  <si>
    <t>other</t>
  </si>
  <si>
    <t>SPO_phase</t>
  </si>
  <si>
    <t>Magmatic vein type</t>
  </si>
  <si>
    <t>Contact (magmatic veins)</t>
  </si>
  <si>
    <t>Geometry (magmatic veins)</t>
  </si>
  <si>
    <t>Mean Perpendicular thickness [cm]</t>
  </si>
  <si>
    <t>Comments (magmatic veins)</t>
  </si>
  <si>
    <t>Sharp</t>
  </si>
  <si>
    <t>Planar</t>
  </si>
  <si>
    <t>Gradational</t>
  </si>
  <si>
    <t>Curved</t>
  </si>
  <si>
    <t>Sutured</t>
  </si>
  <si>
    <t>Irregular</t>
  </si>
  <si>
    <t>Other</t>
  </si>
  <si>
    <t>mag_vein</t>
  </si>
  <si>
    <t>mag_vein_con</t>
  </si>
  <si>
    <t>mag_vein_geom</t>
  </si>
  <si>
    <t xml:space="preserve"> lineation trend [deg]</t>
  </si>
  <si>
    <t xml:space="preserve"> lineation plunge [deg]</t>
  </si>
  <si>
    <t>apparent dip plunge 1 [deg]</t>
  </si>
  <si>
    <t xml:space="preserve"> apparent dip plunge 2 [deg]</t>
  </si>
  <si>
    <t xml:space="preserve"> dip azimuth calculated in CRF [deg]</t>
  </si>
  <si>
    <t>fracture_type</t>
  </si>
  <si>
    <t xml:space="preserve">slickenside </t>
  </si>
  <si>
    <t>fault zone</t>
  </si>
  <si>
    <t xml:space="preserve"> cataclastic zone</t>
  </si>
  <si>
    <t xml:space="preserve"> shear vein</t>
  </si>
  <si>
    <t xml:space="preserve"> Hydrothermal breccia vein</t>
  </si>
  <si>
    <t xml:space="preserve"> joint</t>
  </si>
  <si>
    <t>Type of fracture</t>
  </si>
  <si>
    <t>Certainty of the observed fault rock (uncertain, likely, certain)</t>
  </si>
  <si>
    <t>Certainty rank of the observed fault rock (uncertain, likely, certain)</t>
  </si>
  <si>
    <t>Fault rock cohesiveness (incohesive
semicohesive
cohesive)</t>
  </si>
  <si>
    <t>Damage zone thickness [cm]</t>
  </si>
  <si>
    <t>Brittle Deformation  intensity</t>
  </si>
  <si>
    <t>Brittle deformation   intensity rank</t>
  </si>
  <si>
    <t>FRACTURE dip azimuth measured [deg]</t>
  </si>
  <si>
    <t>FRACTURE dip angle measured [deg]</t>
  </si>
  <si>
    <t>LINEATION Trend in core CRF [deg]</t>
  </si>
  <si>
    <t>LINEATION Plunge in core CRF [deg]</t>
  </si>
  <si>
    <t>fracturing with incipient grain size reduction and rotation</t>
  </si>
  <si>
    <t>well-developed cataclasis</t>
  </si>
  <si>
    <t>Ultracataclasite (or fault gouge)</t>
  </si>
  <si>
    <t>moderately foliated</t>
  </si>
  <si>
    <t>Protomylonite</t>
  </si>
  <si>
    <t>2017_07_17</t>
  </si>
  <si>
    <t>KF-BA-MB</t>
  </si>
  <si>
    <t>gravel and boulders</t>
  </si>
  <si>
    <t>Gravels and boulders from the surface / top of the Hole</t>
  </si>
  <si>
    <t>Predominant texture is granular</t>
  </si>
  <si>
    <t>sedimentary breccia</t>
  </si>
  <si>
    <t>Gravel and boulders without any sedimentary matrix</t>
  </si>
  <si>
    <t>multiple</t>
  </si>
  <si>
    <t>Highly serpentinized</t>
  </si>
  <si>
    <t>not recovered</t>
  </si>
  <si>
    <t>Grain size varies several times downsection</t>
  </si>
  <si>
    <t>Layering is most distinct at the top and then decreases</t>
  </si>
  <si>
    <t>Heterogeneous for modal abundance and grain size</t>
  </si>
  <si>
    <t>Highly fractured, only gravels left</t>
  </si>
  <si>
    <t>gabbro</t>
  </si>
  <si>
    <t>Highly altered and broken, just gravels left</t>
  </si>
  <si>
    <t>2017_07_16</t>
  </si>
  <si>
    <t>SU-MB</t>
  </si>
  <si>
    <t>ranges from 3-10 cm</t>
  </si>
  <si>
    <t>olivine elongation parallel to the layering</t>
  </si>
  <si>
    <t>-</t>
  </si>
  <si>
    <t>&lt;1</t>
  </si>
  <si>
    <t>ranges from 0.5-2 cm</t>
  </si>
  <si>
    <t>ranges from 0.5-3 cm</t>
  </si>
  <si>
    <t>ranges from 1-3 cm</t>
  </si>
  <si>
    <t>ranges from 2-4 cm</t>
  </si>
  <si>
    <t>ranges from 0.5-1 cm</t>
  </si>
  <si>
    <t>SU-YK</t>
  </si>
  <si>
    <t>Cpx makes modal layering</t>
  </si>
  <si>
    <t>SULF is often included in olivine.</t>
  </si>
  <si>
    <t>OX is inluded in olivine or Cpx.</t>
  </si>
  <si>
    <t>partly altered to iddingsite</t>
  </si>
  <si>
    <t>2017_07_18</t>
  </si>
  <si>
    <t>UKU-KF</t>
  </si>
  <si>
    <t>C5701A</t>
  </si>
  <si>
    <t>ranges from 1 to 3 cm</t>
  </si>
  <si>
    <t>37a</t>
  </si>
  <si>
    <t>ranges from 10 to 20 cm</t>
  </si>
  <si>
    <t>Finer grained Ol-rich layer between 45 and 55 cm</t>
  </si>
  <si>
    <t>ranges from 0.5 to 20 cm</t>
  </si>
  <si>
    <t>Increase in Ol content towards the contact</t>
  </si>
  <si>
    <t>Very Ol-rich band crosscutting unit 37a and an oblique angle compared to unit 37a</t>
  </si>
  <si>
    <t>Few cm sized felsic patches</t>
  </si>
  <si>
    <t>ranges from 1 to 10 cm</t>
  </si>
  <si>
    <t>Igneous texture partly overprinted by alteration</t>
  </si>
  <si>
    <t>Possibly some weak igneous layering overprinted by alteration and difficult to characterized now</t>
  </si>
  <si>
    <t>ranges from 1 to 15 cm</t>
  </si>
  <si>
    <t>Some layers are sheared</t>
  </si>
  <si>
    <t>Some Ol are elongated</t>
  </si>
  <si>
    <t>ranges from 1 cm to 50 cm</t>
  </si>
  <si>
    <t>Ol-rich layer at the center of the secion</t>
  </si>
  <si>
    <t>Some cm thick felsic veins</t>
  </si>
  <si>
    <t>ranges from 0.5 to 1 cm thick</t>
  </si>
  <si>
    <t>ranges from 2 to 10 cm</t>
  </si>
  <si>
    <t>Presence of felsic veins / Ol-poor layers present at the center of the section</t>
  </si>
  <si>
    <t>37b</t>
  </si>
  <si>
    <t>Ol-poor layer crosscutting unit 37a</t>
  </si>
  <si>
    <t xml:space="preserve">Some cm scale felsic patches </t>
  </si>
  <si>
    <t>37c</t>
  </si>
  <si>
    <t>37d</t>
  </si>
  <si>
    <t>DM; MH</t>
  </si>
  <si>
    <t>medium grey</t>
  </si>
  <si>
    <t>variable grey</t>
  </si>
  <si>
    <t>variably altered pieces, intensity increasing downsection</t>
  </si>
  <si>
    <t>alteration intensity increases downsection from 50 to 90 cm patchy background alteration dominates</t>
  </si>
  <si>
    <t>variable degrees of oxidation,</t>
  </si>
  <si>
    <t>pervasive patchy background alteration, extend of alteration decreases downsection</t>
  </si>
  <si>
    <t>variable grey-green</t>
  </si>
  <si>
    <t>predominantly dark grey alteration except around narrow white-green halos</t>
  </si>
  <si>
    <t>uniform patchy grey backfground alteration with mixed white-green halo from 12 to 25 cm</t>
  </si>
  <si>
    <t>mixed grey</t>
  </si>
  <si>
    <t>similar to sec 3-2, no halos</t>
  </si>
  <si>
    <t>pervasive patchy background alteration</t>
  </si>
  <si>
    <t>orange, grey</t>
  </si>
  <si>
    <t>variably oxidized from surface wethering</t>
  </si>
  <si>
    <t>cream</t>
  </si>
  <si>
    <t>patchy orange grey backgrnd alt with intensity uniform downsection</t>
  </si>
  <si>
    <t>DM; BZ; MS</t>
  </si>
  <si>
    <t>mixed-grey</t>
  </si>
  <si>
    <t>oxidized olivine around cracks</t>
  </si>
  <si>
    <t>patchy background alteration uniform downsection</t>
  </si>
  <si>
    <t>mixed-grey, greenish, brownish</t>
  </si>
  <si>
    <t>oxidation around cracks</t>
  </si>
  <si>
    <t>background alteration uniform</t>
  </si>
  <si>
    <t>medium grey, to greenish</t>
  </si>
  <si>
    <t>predominantly pervasive, but partially patchy alteration</t>
  </si>
  <si>
    <t>light-grey to greenish</t>
  </si>
  <si>
    <t>medium to dark grey</t>
  </si>
  <si>
    <t>some oxidation along cracks</t>
  </si>
  <si>
    <t>uniform patchy background alteration</t>
  </si>
  <si>
    <t>milky-white to greenish</t>
  </si>
  <si>
    <t>medium to dark grey, greenish</t>
  </si>
  <si>
    <t>milky-white to pale-green</t>
  </si>
  <si>
    <t>shape and alteration intensity of halo are irregular</t>
  </si>
  <si>
    <t>alteration intesity increases downsection, alteration is mainly focused in halo</t>
  </si>
  <si>
    <t>medium grey to greenish</t>
  </si>
  <si>
    <t>uniform background alteration</t>
  </si>
  <si>
    <t>medium-grey</t>
  </si>
  <si>
    <t>alteration trends from patchy to uniform upsection, oxidation along fractures</t>
  </si>
  <si>
    <t>medium-grey to pale-green</t>
  </si>
  <si>
    <t>background alteration intensity increases downsection</t>
  </si>
  <si>
    <t>whitish to brownish</t>
  </si>
  <si>
    <t>pyroxenes are most fresh, plag and ol completely altered</t>
  </si>
  <si>
    <t>uniform alteration, mostly on plagioclase and olivine</t>
  </si>
  <si>
    <t>whitish to pale-green</t>
  </si>
  <si>
    <t>uniform and completely altered</t>
  </si>
  <si>
    <t>light to medium grey, greenish</t>
  </si>
  <si>
    <t>background alteration patches are mainly related to vein networks, little oxidation along veins and cracks</t>
  </si>
  <si>
    <t>whitish to greenish</t>
  </si>
  <si>
    <t>halos concentrate on top 9 cm of the section, related to vein</t>
  </si>
  <si>
    <t>background alteration increases downsection related to more extensive vein network</t>
  </si>
  <si>
    <t>grumbles of almost completely altered rock, pyroxenes less altered than plag and ol</t>
  </si>
  <si>
    <t>uniform high background alteration</t>
  </si>
  <si>
    <t>alteration intesity decreases downsection</t>
  </si>
  <si>
    <t>symmetric halos along both sides of veins</t>
  </si>
  <si>
    <t>uniform background alteration, more intense alteration (halos) along veins</t>
  </si>
  <si>
    <t>predominantly pervasive alteration, patches related to veins and between 30 and 50 cm, oxidation along cracks and veins</t>
  </si>
  <si>
    <t>light grey to greenish</t>
  </si>
  <si>
    <t>irregular halo shape and intensity</t>
  </si>
  <si>
    <t>mostly uniform alteration partially concentrates on halos</t>
  </si>
  <si>
    <t>oxidation along cracks and veins</t>
  </si>
  <si>
    <t>uniform pervasive alteration</t>
  </si>
  <si>
    <t>alteration related to igneous layering, oxidation along cracks and veins</t>
  </si>
  <si>
    <t>alteration intensity is uniform downsection, 2nd mineral assemblages are bound to initial magmatic layering</t>
  </si>
  <si>
    <t>patchy alteration concentrates between 28 and 45 cm, little oxidation along cracks</t>
  </si>
  <si>
    <t>patch located between 2 and 10 cm</t>
  </si>
  <si>
    <t>alteration intensity decreases downsection</t>
  </si>
  <si>
    <t>banded, 2nd minerals change with modal layering</t>
  </si>
  <si>
    <t>creamy, green</t>
  </si>
  <si>
    <t>alteration intensity is bound to igneous layering and slightly increases downsection</t>
  </si>
  <si>
    <t>medium to pale grey</t>
  </si>
  <si>
    <t>2nd mineral assemblages are bound to igneous layering, upsection dominating chlorite, downsection albite, oxidation along veins</t>
  </si>
  <si>
    <t>alteration intensity slightly increases downsection, 2nd mineral assemblages bond to igneous layering</t>
  </si>
  <si>
    <t>medium to light grey</t>
  </si>
  <si>
    <t>equally distributed patches along whole interval</t>
  </si>
  <si>
    <t>uniform patchy alteration texture</t>
  </si>
  <si>
    <t>tiny oxides along cracks</t>
  </si>
  <si>
    <t>light grey</t>
  </si>
  <si>
    <t>backround alteration intensity increases along veins</t>
  </si>
  <si>
    <t>oxidation along cracks and veins, alteration intensity slightly increases downsection due to extensive vein networks, grumbled rock from 0 to 28 cm</t>
  </si>
  <si>
    <t>medium-grey to dark-green</t>
  </si>
  <si>
    <t>alteration intensity increases downsection due to extensive vein network, upper part of interval (28cm) is grumbled</t>
  </si>
  <si>
    <t>grumbly, Fe-ox on probably former veins</t>
  </si>
  <si>
    <t>uniform background alteration, but completely grumbled</t>
  </si>
  <si>
    <t>dark to meddium grey</t>
  </si>
  <si>
    <t>oxidation along veins</t>
  </si>
  <si>
    <t>uniform alteration downsection</t>
  </si>
  <si>
    <t>more pervasive alteration between 5 and 30 cm, patchy below, oxidation along veins</t>
  </si>
  <si>
    <t>medium-grey to greenish</t>
  </si>
  <si>
    <t>uppermost halo is cut by section end</t>
  </si>
  <si>
    <t>alteration intensity slightly increases downsection</t>
  </si>
  <si>
    <t>oxidation along cracks, 2nd mineral assemblage is bound to igneous layering</t>
  </si>
  <si>
    <t>irregular halo shape</t>
  </si>
  <si>
    <t>2nd mineral assemblages is bound to igneous layering, background alteration intensity is uniform downsection</t>
  </si>
  <si>
    <t>oxides along fractures, 2nd mineral assemblage bounds to igneous layering</t>
  </si>
  <si>
    <t>light grey to milky-white, greenish</t>
  </si>
  <si>
    <t>irregular shape and intensity</t>
  </si>
  <si>
    <t>uniform alteration intensity</t>
  </si>
  <si>
    <t>oxides along cracks</t>
  </si>
  <si>
    <t>irregular shape, oxides along cracks</t>
  </si>
  <si>
    <t xml:space="preserve">medium to light grey </t>
  </si>
  <si>
    <t xml:space="preserve">secondary minerals assemblage bond to igneous layering, oxidation along veins, </t>
  </si>
  <si>
    <t>secondary mineral assamblages bond to igneous layering, extinsive vien network partialy with oxidation rimps</t>
  </si>
  <si>
    <t>Fe-ox along cracks</t>
  </si>
  <si>
    <t>medium to light grey, greenish</t>
  </si>
  <si>
    <t>irregular shape, uniform intensity</t>
  </si>
  <si>
    <t>uniform background alteration intensity</t>
  </si>
  <si>
    <t>patchy alteration shows a weak correlation with initial magmatic layering</t>
  </si>
  <si>
    <t>symmetric shape on both sides of veins</t>
  </si>
  <si>
    <t>background alteration concentrates in patches with weak correlation to initial magmatic layering</t>
  </si>
  <si>
    <t>several alteration patches between 69 to 75 cm</t>
  </si>
  <si>
    <t>light grey to milky white, greenish</t>
  </si>
  <si>
    <t>background alteration intensity slghtly increases downsection</t>
  </si>
  <si>
    <t>light grey to milky-white to greenish</t>
  </si>
  <si>
    <t>grey to brownish, redish</t>
  </si>
  <si>
    <t>irregular in shape, uniform in intensity, relationsship to veeins unclear</t>
  </si>
  <si>
    <t>alteration intensity cconcentrates in halos and patches</t>
  </si>
  <si>
    <t>dark to medium grey</t>
  </si>
  <si>
    <t>various grey to greenish</t>
  </si>
  <si>
    <t>2nd mineral assemblages are bound to igneous layering, oxidation along cracks and veins</t>
  </si>
  <si>
    <t>alteration intensity slightly decreases downsection, alteration assemblage bound to initial magmatic layering</t>
  </si>
  <si>
    <t>strong oxidation along cracks and veins, background alteration is only visible from 30 to 34 cm</t>
  </si>
  <si>
    <t>medium to light grey to greenish</t>
  </si>
  <si>
    <t>strong oxidation along cracks and veins, localized only between 22 and 30 cm</t>
  </si>
  <si>
    <t>uniform alteration intensity, the upper part of the interval is dominated by deformation related alteration</t>
  </si>
  <si>
    <t>uniform background alterationstrong oxidation along cracks and veins</t>
  </si>
  <si>
    <t>greyish brownish, greenish</t>
  </si>
  <si>
    <t>strong oxidation along cracks and veins, background alteration is only visible from 2 to 16 cm and 34 to 41cm</t>
  </si>
  <si>
    <t>light greyish to whitish, greenish, brownish</t>
  </si>
  <si>
    <t>deformation related alteration from 16 to 36 cm, strong oxidation along cracks and veins</t>
  </si>
  <si>
    <t>middle part of the interval is dominated by deformation related alteration, alteration intensity is uniform</t>
  </si>
  <si>
    <t>strong oxidation along cracks and veins</t>
  </si>
  <si>
    <t>medium grey to milky white</t>
  </si>
  <si>
    <t>alteration intensity is uniform, strong oxidation along cracks and veins, oxidation of olivines between 41 and 46 cm</t>
  </si>
  <si>
    <t>increasing alteration intesity downsection</t>
  </si>
  <si>
    <t>irregular shape</t>
  </si>
  <si>
    <t>alteration intensity increases downsection</t>
  </si>
  <si>
    <t>background alteration in the upper part of the section between 41 and 54 cm</t>
  </si>
  <si>
    <t>milky white to greenish</t>
  </si>
  <si>
    <t>irregular shape, uniform intensity, some oxidation along cracks</t>
  </si>
  <si>
    <t>background alteration dominates in the upper part from 41 to 54 cm, extended halo from 54 to 71 cm</t>
  </si>
  <si>
    <t>DM; BZ</t>
  </si>
  <si>
    <t>oxidation along cracks</t>
  </si>
  <si>
    <t>medium grey to milky white to greenish</t>
  </si>
  <si>
    <t>patchy alteration may be related to unconnected veins</t>
  </si>
  <si>
    <t>pale-green</t>
  </si>
  <si>
    <t>shape of halo irregular, possibly related to vein in previous section</t>
  </si>
  <si>
    <t>halo on top of the interval may connect to vein in presious section, alteration intensity decreases in background altered mid-interval</t>
  </si>
  <si>
    <t>minor oxidation along cracks</t>
  </si>
  <si>
    <t>light grey to slightly greenish</t>
  </si>
  <si>
    <t>shape irregular, alteration intensity uniform</t>
  </si>
  <si>
    <t>alteration intesity slightly increases downsection</t>
  </si>
  <si>
    <t>light grey to greenish to brownish</t>
  </si>
  <si>
    <t>grumbly pieces</t>
  </si>
  <si>
    <t>medium to light grey to slightly greenish</t>
  </si>
  <si>
    <t>alteration intensity slightly decreasing downsection, strong oxxidation along cracks and veins</t>
  </si>
  <si>
    <t>medium to light grey to greenish and brownish</t>
  </si>
  <si>
    <t>strong oxidation along cracks, partially olivine completely oxidized, halos irregular in shape and intensity</t>
  </si>
  <si>
    <t>alteration intensity slightly decreases downsection, pronounced oxidation along cracks and veins</t>
  </si>
  <si>
    <t>2nd mineral assemblage is bound to primary magmatic layering</t>
  </si>
  <si>
    <t>2nd mineral assemblages is bound to igneous layering, background alteration intensity is more pronounced in mid-section between 22 and 40 cm</t>
  </si>
  <si>
    <t>area of slightly higher alteration intensity between 33 and 49 cm</t>
  </si>
  <si>
    <t>2nd mineral assemblage bound to initial magmatic layering</t>
  </si>
  <si>
    <t>deformation related alteration concentrates on 35 to 44 cm, grain size significantly reduced compared to background alteration</t>
  </si>
  <si>
    <t>background alteration is unevenly distributed along the section, deformation related alteration concentrates mid-section between 35 and 44 cm</t>
  </si>
  <si>
    <t>light grey, milky white to greenish, silver green</t>
  </si>
  <si>
    <t>few oxidation along cracks</t>
  </si>
  <si>
    <t>shape and intensity of halos is irregular</t>
  </si>
  <si>
    <t>background alteration unevenly distributed</t>
  </si>
  <si>
    <t>medium to light grey, silver greenish</t>
  </si>
  <si>
    <t>first occurence of pervasive alteration of pyroxenes over the whole section (silver greenish, define mineral by thin-section analysis), oxidation along cracks and open space field veins</t>
  </si>
  <si>
    <t>light grey to white to greenish</t>
  </si>
  <si>
    <t>irregular in shape and intensity</t>
  </si>
  <si>
    <t>background alteration intensity slightly decreases downsection, first appearance of pervasive alteration of clinopyroxene mainly found in upper part of the section (1-15 cm)</t>
  </si>
  <si>
    <t>2nd mineral assemblage bound to primary igneous mineral proportions</t>
  </si>
  <si>
    <t>light grey to milky white to slightly pinkish</t>
  </si>
  <si>
    <t>elongated patches at 55-56 cm and 61-62 cm, round patch at 68-73 cm</t>
  </si>
  <si>
    <t>irregular in shape, uniform intensity</t>
  </si>
  <si>
    <t>background alteration increases downsection, tree prominent patches of alteration between 54 to 73</t>
  </si>
  <si>
    <t>medium to light grey to silver green</t>
  </si>
  <si>
    <t>small alteration patches are evenly ditributed along the section</t>
  </si>
  <si>
    <t>symmetric in shape, uniform in alteration intensity</t>
  </si>
  <si>
    <t>alteration of pyroxenes concentrates on the upper 35 cm of the section</t>
  </si>
  <si>
    <t>tendency to patchiness especially in te lower section part (57 - 96 cm)</t>
  </si>
  <si>
    <t>light grey to milky  to pale green</t>
  </si>
  <si>
    <t xml:space="preserve">irregular shape due to complicated vein network, irregular intensity </t>
  </si>
  <si>
    <t>2nd mineral assemblage bound to initial magmatic layering, background alteration slightly increases downsection</t>
  </si>
  <si>
    <t>medium to light grey to milky white</t>
  </si>
  <si>
    <t>mm-sized halo alteration along crack /vein between 11 and 23 cm</t>
  </si>
  <si>
    <t>uniformly distributed patches in background alteration</t>
  </si>
  <si>
    <t>uniform pervasive background alteration with a little patch of slightly higher alteration intensity between 5 andd 10 cm</t>
  </si>
  <si>
    <t>alteration intensity slightly decreases donwsection</t>
  </si>
  <si>
    <t>medium to light gre to milky white</t>
  </si>
  <si>
    <t>slightly higher alteration intensity between 36 and 44 cm</t>
  </si>
  <si>
    <t>light grey to milky white whitish</t>
  </si>
  <si>
    <t>background alteration intensity is not unofirmly distributed downsection, region with slightly hieer alteration intensity between 36 and 44 cm</t>
  </si>
  <si>
    <t>light grey to milky white to greenish</t>
  </si>
  <si>
    <t>symmetric in shape, but halo is discontinuous</t>
  </si>
  <si>
    <t>background alteration intensity uniform</t>
  </si>
  <si>
    <t>background alteration intensity is uniform</t>
  </si>
  <si>
    <t>few areas of more altered plagioclase</t>
  </si>
  <si>
    <t>light grey to milky white</t>
  </si>
  <si>
    <t>symmetric shape on both sides of vein, heterogeneous aalteration intensity</t>
  </si>
  <si>
    <t>symmetric in shape, heterogeneous in alteration intensity</t>
  </si>
  <si>
    <t>backgraound alteration is uniform</t>
  </si>
  <si>
    <t>unifrom background alteration</t>
  </si>
  <si>
    <t>irregular halo shape due to extensive vein network, uniform intensity</t>
  </si>
  <si>
    <t>uniform background alteration, halo alteration aound extensive vein network between 35 and 55 cm</t>
  </si>
  <si>
    <t>alteration texture significantly changes from pervasive to patchy downsection</t>
  </si>
  <si>
    <t>lighty grey to milky white</t>
  </si>
  <si>
    <t>irregular in shape, heterogeneous intensity</t>
  </si>
  <si>
    <t>background alteration texture changes from pervasive to more patchy downsection</t>
  </si>
  <si>
    <t>symmetric in shape, uniform in intensity</t>
  </si>
  <si>
    <t>background alteration intensity is uniform, 2nd mineral assemblage is bound to initial magmatic composition, therefore 2nd mineral assemblage between 11 and 26 is significantly different from surrounding assemblage</t>
  </si>
  <si>
    <t>symmetric shape, uniform intensity</t>
  </si>
  <si>
    <t>background alteration intensity is uniform, between 11 and 26 cm: 2nd mineral assemblage is significantly different due to difference in initial magmatic composition</t>
  </si>
  <si>
    <t>medium grey to milky white and silver greenish</t>
  </si>
  <si>
    <t>assymmetric in shape, heterogeneous intensity, alteration intensity in halo between 61 and 73 cm is significantly higher than in halo between 3 and 12 cm</t>
  </si>
  <si>
    <t>few areas of more altered plagioclase between 21 and 36 cm</t>
  </si>
  <si>
    <t>symmetric halo shape, except between 64 and 74, where alteration is bound to extenisve vein network</t>
  </si>
  <si>
    <t>irregular halo alteration in shape and intensity</t>
  </si>
  <si>
    <t>medium grey to milky white to silver greenish</t>
  </si>
  <si>
    <t>irregular halo shape due to extensive vein network, homogeneous intensity</t>
  </si>
  <si>
    <t xml:space="preserve">background alteration is substantial and uniform, extensive halo alteration </t>
  </si>
  <si>
    <t>light grey to milky white to silver greenish</t>
  </si>
  <si>
    <t>irregular sharp and heteroneous intensity</t>
  </si>
  <si>
    <t>light grey to milky white to pale green</t>
  </si>
  <si>
    <t>uniform extensive alteration intensity</t>
  </si>
  <si>
    <t>background alteration is substantial and uniform</t>
  </si>
  <si>
    <t>medium grey to pale green</t>
  </si>
  <si>
    <t>deformation related alteration between 9 and 19 cm, grain is significantly reduced compared to background/halo alteration</t>
  </si>
  <si>
    <t>background alteration is substantial and uniform, extensive halo alteration, 3 cm thick zone of extensive deformation related alteration</t>
  </si>
  <si>
    <t>medium to light grey, slightly greenish</t>
  </si>
  <si>
    <t>few areas of slightly more altered plagioclase</t>
  </si>
  <si>
    <t>symmetric shape and uniform intensity</t>
  </si>
  <si>
    <t>uniform background alteration intensity, oxidation along cracks</t>
  </si>
  <si>
    <t>medium grey to milky white, slightly greenish</t>
  </si>
  <si>
    <t>symmetric shape and uniform alteration intensity</t>
  </si>
  <si>
    <t>background alteration is substantial and uniform, minor amount of extensive halo alteration</t>
  </si>
  <si>
    <t xml:space="preserve">medium grey to dark green </t>
  </si>
  <si>
    <t>medium grey to milky white to dark green</t>
  </si>
  <si>
    <t>MC, Salim</t>
  </si>
  <si>
    <t xml:space="preserve"> Alluvium</t>
  </si>
  <si>
    <t>Olivine-bearing  Gabbro</t>
  </si>
  <si>
    <t>Boulder in alluvium</t>
  </si>
  <si>
    <t xml:space="preserve"> olivine gabbro</t>
  </si>
  <si>
    <t>2-1</t>
  </si>
  <si>
    <t>anothositic band</t>
  </si>
  <si>
    <t>weak plag layering</t>
  </si>
  <si>
    <t>very weak plag</t>
  </si>
  <si>
    <t>apparent elongate olivines defining sub horizontal fabric (measured dip)</t>
  </si>
  <si>
    <t>single plag layer at 5.59m</t>
  </si>
  <si>
    <t>smashed rock- not a igneous unit</t>
  </si>
  <si>
    <t>altered ol gabbro- not igneous unit</t>
  </si>
  <si>
    <t>More likely an alteration margin &amp; not a mag contact</t>
  </si>
  <si>
    <t>single plag layer at 6.94m</t>
  </si>
  <si>
    <t>single plag layer at 7.24m</t>
  </si>
  <si>
    <t>5-3</t>
  </si>
  <si>
    <t>single plag layer at 7.93m</t>
  </si>
  <si>
    <t>ol and pyroxene,  dip angle = min fabric</t>
  </si>
  <si>
    <t>sub horizontal ol and px weak fineral foliation</t>
  </si>
  <si>
    <t>sparse weak olivine foliation</t>
  </si>
  <si>
    <t>More likely alteration</t>
  </si>
  <si>
    <t>single plag layer at 10.47m</t>
  </si>
  <si>
    <t>single plag layer at 11.4m</t>
  </si>
  <si>
    <t>more likely alteration</t>
  </si>
  <si>
    <t>olivine rich modal layering</t>
  </si>
  <si>
    <t>7-1</t>
  </si>
  <si>
    <t>single plag layer at 12.08m</t>
  </si>
  <si>
    <t>sparse weak olivine foliation  ADD DIP 15/90-  likely parallel to plag band</t>
  </si>
  <si>
    <t>single plag layer at 12.73m</t>
  </si>
  <si>
    <t>Single plag- but irregular at 13.56m</t>
  </si>
  <si>
    <t>clear  often defined by elongate ols</t>
  </si>
  <si>
    <t>0+AV47:BB47</t>
  </si>
  <si>
    <t>olivine rich  modal layering -50cm scale variation</t>
  </si>
  <si>
    <t>Very nice olivine foliation defined by elongate olivines</t>
  </si>
  <si>
    <t>Very hard to deiscern contact-  likely sub- horizontal</t>
  </si>
  <si>
    <t>30 cm scale modal and grain size layering</t>
  </si>
  <si>
    <t>more steeply dipping layering</t>
  </si>
  <si>
    <t>VERY WEAK.  NOTE irregular anorthositic layer at 11-28cm</t>
  </si>
  <si>
    <t>1cm plag layers 27- 52cm</t>
  </si>
  <si>
    <t>I cm Modal &amp; GS  ol layering on 10-50cm scale &amp; 1cm plag layers</t>
  </si>
  <si>
    <t>Looks like folding of the layering..</t>
  </si>
  <si>
    <t>10- 30cm Modal  layering   Ol rich</t>
  </si>
  <si>
    <t>Dip to right reports fabric</t>
  </si>
  <si>
    <t xml:space="preserve">Modal plagioclase layering </t>
  </si>
  <si>
    <t>Just a fault zone</t>
  </si>
  <si>
    <t>Olivine-bearing  gabbro</t>
  </si>
  <si>
    <t>just a fault zone</t>
  </si>
  <si>
    <t>ranges from 0.5-2 cm plag rich layering</t>
  </si>
  <si>
    <t>0livine gabbro</t>
  </si>
  <si>
    <t>10-3</t>
  </si>
  <si>
    <t xml:space="preserve">planar </t>
  </si>
  <si>
    <t>Plagioclase</t>
  </si>
  <si>
    <t>Plage rich layer has a foliation</t>
  </si>
  <si>
    <t>Plage 1cm layering</t>
  </si>
  <si>
    <t>Anothosite layer</t>
  </si>
  <si>
    <t>ol rich layer</t>
  </si>
  <si>
    <t>laminated intervened with 0.5-1 cm layers</t>
  </si>
  <si>
    <t>very weak</t>
  </si>
  <si>
    <t>laminated</t>
  </si>
  <si>
    <t>ranges from 0.5 - 4 cm</t>
  </si>
  <si>
    <t>Plag rich layers ranges from 1 to 3 cm</t>
  </si>
  <si>
    <t>modal ol layering - very weak ranges from 10 to 20 cm</t>
  </si>
  <si>
    <t>weak plag bands and olivine rich layers -  ranges from 0.5 to 20 cm</t>
  </si>
  <si>
    <t>Olivine-rich  Gabbro</t>
  </si>
  <si>
    <t>Weak modal variation  ranges from 1 to 15 cm. Reverse faults appear to offset 2-3cm ol rich band.</t>
  </si>
  <si>
    <t>Weak 1cm plag banding</t>
  </si>
  <si>
    <t>~20cm thick olivine rich (troctolite?)- contacts hard to measure</t>
  </si>
  <si>
    <t>very weak plag layering</t>
  </si>
  <si>
    <t>Plag banding- ranges from 0.5 to 1 cm thick</t>
  </si>
  <si>
    <t>plag layering ranges from 1 tp 2 cm at 31-32cm</t>
  </si>
  <si>
    <t>Anorthosic layer</t>
  </si>
  <si>
    <t>a few  plagioclase rich layers-  one measured at 18 cm</t>
  </si>
  <si>
    <t>plagioclase lens at 14 cm</t>
  </si>
  <si>
    <t>plagioclase lens at 56 and 73 cm</t>
  </si>
  <si>
    <t>Anorthositic  Gabbro</t>
  </si>
  <si>
    <t>distictive anothositic layer shows foliation</t>
  </si>
  <si>
    <t>very weak. Note orientation of contacts given here</t>
  </si>
  <si>
    <t>very minor plag layer at 73 cm</t>
  </si>
  <si>
    <t>thin plag band</t>
  </si>
  <si>
    <t>one plagioclase rich layer at 41 cm</t>
  </si>
  <si>
    <t>a few plag rich patches- but no layering</t>
  </si>
  <si>
    <t>Plag band at 33 cm &amp; weak plag patches elsewhere</t>
  </si>
  <si>
    <t>plag rich layers at 16 and 23 cm ranging from 0.5 cm to 2 cm</t>
  </si>
  <si>
    <t>one plagioclase rich layer at 76 cｍ and weak patchy areas</t>
  </si>
  <si>
    <t>fault- not igneous contact</t>
  </si>
  <si>
    <t>one plag rich layer at 70cm</t>
  </si>
  <si>
    <t xml:space="preserve"> olivine gabbro coarse grained gabbro</t>
  </si>
  <si>
    <t>plag rich layer ranging from 0.3 cm to 0.8 cm  at 36cm</t>
  </si>
  <si>
    <t>medium grey to light grey</t>
  </si>
  <si>
    <t>substantial uniform background alteration</t>
  </si>
  <si>
    <t>uniform background alteration, oxidation along cracks and veins</t>
  </si>
  <si>
    <t>medium to leight grey to greenish</t>
  </si>
  <si>
    <t>small area of deformation related alteration between 36 and 38 cm, significantly reduced grain size</t>
  </si>
  <si>
    <t>substantial uniform background alteration, minor area of deformation related alteration</t>
  </si>
  <si>
    <t>patches in cm-scale of more altered plagioclase</t>
  </si>
  <si>
    <t>substantial uniform background alteration with variabla alteration of plagioclase</t>
  </si>
  <si>
    <t>irregular shape, uniform alteration intensity</t>
  </si>
  <si>
    <t>uniform background alteration with small areas of variable plagioclase alteration, oxidation along veins and cracks</t>
  </si>
  <si>
    <t>uniform background alteration, oxidation along cracks</t>
  </si>
  <si>
    <t>decreasing alteration intensity downsection</t>
  </si>
  <si>
    <t>irregular shape and alteration intensity</t>
  </si>
  <si>
    <t>substantial background alteration slightly decreasing downsection</t>
  </si>
  <si>
    <t>variable degree of alteration in pyroxenes, minor orxidation along cracks and veins</t>
  </si>
  <si>
    <t>symmetric shape along both vein sides, uniform intensity</t>
  </si>
  <si>
    <t>substantial background alteration with variable altertaion intensity in pyroxenes</t>
  </si>
  <si>
    <t xml:space="preserve">uniform background alteration intensity, minor oxidation along cracks </t>
  </si>
  <si>
    <t>regular shape, uniform intensity</t>
  </si>
  <si>
    <t>substantial and uniform background alteration intensity</t>
  </si>
  <si>
    <t>uniform background alteration, oxidation along veins</t>
  </si>
  <si>
    <t>irregular in shape and heterogeneous intensity</t>
  </si>
  <si>
    <t>light grey to greenish and silver greenish</t>
  </si>
  <si>
    <t>heterogeneous alteration intensity, region between 36 and 44 cm</t>
  </si>
  <si>
    <t>substantial uniform background alteration with minor zone of deformation related alteration between 36 and 44 cm</t>
  </si>
  <si>
    <t>uniform background alteration, minor oxidation along cracks</t>
  </si>
  <si>
    <t>pale grey to milky white to greenish</t>
  </si>
  <si>
    <t>light grey to pale green to greenish</t>
  </si>
  <si>
    <t>grain size reduction compared to background, interval: 32 - 47 cm</t>
  </si>
  <si>
    <t>substantial uniform background alteration, deformation relation alteration between 32 and 46 cm</t>
  </si>
  <si>
    <t>2nd mineral assemblage is bound to initial igneous composition, uniform background alteration intensity</t>
  </si>
  <si>
    <t>2nd mineral assemblage is bound to initial igneous composition, substantial uniform background alteration intensity</t>
  </si>
  <si>
    <t>extensive uniform background alteration</t>
  </si>
  <si>
    <t>uniform background alteration intensity, oxidation along veins</t>
  </si>
  <si>
    <t>irregular shape, heterogeneous intensity</t>
  </si>
  <si>
    <t>extensive uniform background alteration, oxidation along veins</t>
  </si>
  <si>
    <t>light grey to greeenish</t>
  </si>
  <si>
    <t>interval: 1-4 cm</t>
  </si>
  <si>
    <t>light grey to slightly pinkish</t>
  </si>
  <si>
    <t>uniform background alteration intensity with small areas of variably altered plagioclase</t>
  </si>
  <si>
    <t xml:space="preserve">uniform background alteration intensity </t>
  </si>
  <si>
    <t>light grey to slightly pink to greenish</t>
  </si>
  <si>
    <t>irregular shape and intensity due to extensive vein network, oxidation along cracks (verify white mineral [prehnite?])</t>
  </si>
  <si>
    <t>extensive uniform backgground alteration, large area of halo alteration between 44 and 72 cm</t>
  </si>
  <si>
    <t>medium grey to milky white greenish to slightly pinkish</t>
  </si>
  <si>
    <t>irregular shape and heterogeneous intensity due to extensive vein network</t>
  </si>
  <si>
    <t>huge amount of halo alteration due to extensive vein network, minor amount of background alteration</t>
  </si>
  <si>
    <t>alteration intensity decreases downsection, oxidation along cracks and veins</t>
  </si>
  <si>
    <t>light grey to greenish to pinkish</t>
  </si>
  <si>
    <t>irregular shape and heterogeneous intensity due to extensive vein network, oxidation (hematite) along veins</t>
  </si>
  <si>
    <t>light grey to pinkish to greenish</t>
  </si>
  <si>
    <t>brecciated,interval: 41-48 cm</t>
  </si>
  <si>
    <t>huge amount of halo alteration due to extensive vein network, minor amount of deformation realted alteration (41-48 cm), extensive background alteration decreases downsection</t>
  </si>
  <si>
    <t>alteration intensity decreases downsection, staining of minerals along veins due to oxidation</t>
  </si>
  <si>
    <t>milky white to greenish, pinkish</t>
  </si>
  <si>
    <t>extensive background alteration decreasing downsection, staining of secondary mineral with hematit (?) along veins</t>
  </si>
  <si>
    <t>alteration intensity decreases downsection, oxidation along veins</t>
  </si>
  <si>
    <t>irregular in shape, intensity decreases with distance from vein</t>
  </si>
  <si>
    <t>extensive background alteration intensity decreases downsection, extensive halo alteration between 19 and 53 cm, intensity clearly decreases with distance from vein</t>
  </si>
  <si>
    <t>light grey to milky white to slightly greenish</t>
  </si>
  <si>
    <t xml:space="preserve">extensive and uniform background alteration </t>
  </si>
  <si>
    <t>patchy background alteration due to initial igneous composition</t>
  </si>
  <si>
    <t>symmetric shape, uniform intensity, grain size significantly reduced compared to background</t>
  </si>
  <si>
    <t>extensive and uniform background alteration, 2nd mineral assemblage bound to differences in initial magmatic composition</t>
  </si>
  <si>
    <t xml:space="preserve">DM; BZ </t>
  </si>
  <si>
    <t>patches of altered plagioclase mainly between 14 and 22 cmm</t>
  </si>
  <si>
    <t>extensive and uniform background alteration</t>
  </si>
  <si>
    <t>irregular shap, uniform intensity</t>
  </si>
  <si>
    <t>patchy background alteration due to initial igneous composition, oxidation along cracks</t>
  </si>
  <si>
    <t>milky white to greenish, redishs</t>
  </si>
  <si>
    <t>irregular shape, heterogeneous intensity due to vein network</t>
  </si>
  <si>
    <t>medium to light grey, to slightly greenish</t>
  </si>
  <si>
    <t>background alteration more patchy between 5 and 24 cm</t>
  </si>
  <si>
    <t>milky white to pale green</t>
  </si>
  <si>
    <t>patch between 24 and 26 cm</t>
  </si>
  <si>
    <t>background alteration is uniform</t>
  </si>
  <si>
    <t>patchy background alteration between 3 and 35 cm due to differences in initial igneous composition</t>
  </si>
  <si>
    <t>extensive backround alteration, more patchy between 3 and 34 cm</t>
  </si>
  <si>
    <t>milky white to pale greenish</t>
  </si>
  <si>
    <t>symmetric shape , uniform intensity</t>
  </si>
  <si>
    <t>light grey to milky white to pinkish greenish</t>
  </si>
  <si>
    <t>significant reduction grain size compared to background, partially brecciated</t>
  </si>
  <si>
    <t>complete uniforrm deformation related alteration</t>
  </si>
  <si>
    <t>light grey to milky to silver green</t>
  </si>
  <si>
    <t>irregular in shape, heterogeneous intensity due to vein network</t>
  </si>
  <si>
    <t>heterogeneous alteration intensity</t>
  </si>
  <si>
    <t>irregular in shaape due to vein network, uniform intensity</t>
  </si>
  <si>
    <t>extensive uniform background alteration, extensively altered halo aroud vein network from 2-18 cm</t>
  </si>
  <si>
    <t>light grey to greenish to slightly pinkish</t>
  </si>
  <si>
    <t>irregular shape, heterogeneous intensity, chalcopyrite</t>
  </si>
  <si>
    <t>extensive background alteration witch patchy texture</t>
  </si>
  <si>
    <t>light grey to milky white to slightly pale greenish</t>
  </si>
  <si>
    <t>complete uniform alteration in patch</t>
  </si>
  <si>
    <t>medium to light grey to milky white to greenish</t>
  </si>
  <si>
    <t>irregular shape and heterogeneous in intensity and composition</t>
  </si>
  <si>
    <t>extensive halo alteration, heterogeneous distribution of 2nd mineral assemblages</t>
  </si>
  <si>
    <t>irregular shape and heterogeneous intensity</t>
  </si>
  <si>
    <t>extensive uniform background alteration, extensive halo alteration between 3 and 21 cm (continues halo in section 32-4)</t>
  </si>
  <si>
    <t>medium to light gry to slightly greenish</t>
  </si>
  <si>
    <t>2nd plagioclase more abundant in section 49 -61 cm due to initial magmatic composition, oxidation along cracks and veins</t>
  </si>
  <si>
    <t>extensive uniform background alteration, 2nd plagioclase more abundant downsection</t>
  </si>
  <si>
    <t>mm-sized patches of chlorite uniformly distributed in section, alteration intensity uniform</t>
  </si>
  <si>
    <t>mm-sized patches of chlorite uniformly distributed in section, alteration intensity uniform, oxidation along cracks</t>
  </si>
  <si>
    <t>light grey to milky white to pale greenish</t>
  </si>
  <si>
    <t>patch between 30 and 40 cm</t>
  </si>
  <si>
    <t>light grey to pale green</t>
  </si>
  <si>
    <t>halo around extensive sub-mm-sized vein network between 19 and 70 cm</t>
  </si>
  <si>
    <t>section dominated by extensive halo alteration around sub-mm-sized vein network</t>
  </si>
  <si>
    <t>medium grey to milky white to pale green, slightly pinkish</t>
  </si>
  <si>
    <t>extensive uniform background alteration, extensive halo alteration along vertical vein running through whole section</t>
  </si>
  <si>
    <t>light grey to milky white, slightly greenish</t>
  </si>
  <si>
    <t>interval: 66-71 cm; oxidation along crack</t>
  </si>
  <si>
    <t>extensive uniform background alteration, complete halo alteration along cm-sized vertical vein</t>
  </si>
  <si>
    <t>light grey to milky white and various shades of green</t>
  </si>
  <si>
    <t>significant grain size reduction compared to background alteration, alteration increases with increasing degree of deformation</t>
  </si>
  <si>
    <t>complete alteration</t>
  </si>
  <si>
    <t>significant grain size reduction compared to background alteration, alteration increases with increasing degree of deformation, ductile deformed ol-rich layer between 11 and 13 cm</t>
  </si>
  <si>
    <t>2017_07_19</t>
  </si>
  <si>
    <t>0.5 to 1 cm sized felsic veins</t>
  </si>
  <si>
    <t>0.5 to 1 cm sized felsic veins, not continous through the core</t>
  </si>
  <si>
    <t>Distribution of Ol is heterogeneous but does not form distinct layers</t>
  </si>
  <si>
    <t xml:space="preserve"> sharp</t>
  </si>
  <si>
    <t>slight foliation due to elongated olivines</t>
  </si>
  <si>
    <t>Slight foliation due to elongated olivines</t>
  </si>
  <si>
    <t>37e</t>
  </si>
  <si>
    <t>39a</t>
  </si>
  <si>
    <t>39b</t>
  </si>
  <si>
    <t>Pegmatitic vein crosscutting unit 39a</t>
  </si>
  <si>
    <t>Pl also occurs interstitial</t>
  </si>
  <si>
    <t>Patches with higher concentration of Pl are also present</t>
  </si>
  <si>
    <t>Cpx are very anhedral</t>
  </si>
  <si>
    <t>Anhedral Cpx</t>
  </si>
  <si>
    <t>Cpx are anhedral</t>
  </si>
  <si>
    <t>Medium grained Ol-gabbro with some larger Cpx</t>
  </si>
  <si>
    <t>Cpx oikocryst up to 2 cm</t>
  </si>
  <si>
    <t>Large (2cm) Cpx oikocrysts</t>
  </si>
  <si>
    <t>Cpx oikocryst cm sized</t>
  </si>
  <si>
    <t>Granular where the grain size is medium but poikilitic where the grain size is coarse</t>
  </si>
  <si>
    <t>Ol grains are larger than Cpx and Pl grains (~5 mm)</t>
  </si>
  <si>
    <t>The top and the bottom part are altered and igneous characteristics are overprinted by alteration</t>
  </si>
  <si>
    <t>Almost no fresh Olivine are present due to alteration</t>
  </si>
  <si>
    <t>Weak modal layering towards the bottom of the section</t>
  </si>
  <si>
    <t>The top contact is not clear</t>
  </si>
  <si>
    <t>The modal abundance of Ol increases towards the bottom of the section</t>
  </si>
  <si>
    <t>Ol grain size is up to 0.5 cm (general grain size based on the descrition of Pl and Cpx)</t>
  </si>
  <si>
    <t>The second half of the section is completely altered, almost no igneous features are left</t>
  </si>
  <si>
    <t>plag rich layer at 6.5cm</t>
  </si>
  <si>
    <t>plag rich anorthositic layer at 64.5cm</t>
  </si>
  <si>
    <t>5 plag rich anorthositic  layers at 4.5, 10.5, 39.5, 49, 54</t>
  </si>
  <si>
    <t>plag rich anorthositic layer at 4.5cm</t>
  </si>
  <si>
    <t>plag rich anorthositic layer at 10.5cm</t>
  </si>
  <si>
    <t>plag rich anorthositic layer at 49cm</t>
  </si>
  <si>
    <t>22-2</t>
  </si>
  <si>
    <t>discontinuous plag rich anorthositic layers at 12 cm, 48cm and 58cm… (measured one at 58cm)</t>
  </si>
  <si>
    <t>3  plag rich anorthositic  layers at 11, 54 &amp; 68 cm</t>
  </si>
  <si>
    <t>plag rich anorthositic layer at 11cm</t>
  </si>
  <si>
    <t>plag rich anorthositic layer at 68cm</t>
  </si>
  <si>
    <t>plag rich anorthositic layer at 55cm</t>
  </si>
  <si>
    <t>top of plag rich anorthositic layer at 17.5cm</t>
  </si>
  <si>
    <t>bottom of plag rich anorthositic layer at 25cm</t>
  </si>
  <si>
    <t>plag rich anorthositic layer at 31cm</t>
  </si>
  <si>
    <t>plag rich anorthositic layer at 61cm</t>
  </si>
  <si>
    <t>plag rich anorthositic layer at 59cm-  double band, each 1cm thick</t>
  </si>
  <si>
    <t>plag rich anorthositic layer at 64cm</t>
  </si>
  <si>
    <t>clear, more steep fabric- but hard to measure 2-d</t>
  </si>
  <si>
    <t>discontinuous plag rich anorthositic layer at 48cm</t>
  </si>
  <si>
    <t>discontinuous plag rich fels bands</t>
  </si>
  <si>
    <t>very weak ol foliation??? Dipping…  - but hard to measure 2-d</t>
  </si>
  <si>
    <t>very weak ol foliation??? Gently dipping…  - but hard to measure 2-d</t>
  </si>
  <si>
    <t>discontinuous plag rich anorthositic layer at 24cm</t>
  </si>
  <si>
    <t>discontinuous plag rich anorthositic layer at 52.5cm</t>
  </si>
  <si>
    <t>discontinuous plag rich anorthositic layer at 55cm</t>
  </si>
  <si>
    <t>plag foliation visible in anorthositic layer</t>
  </si>
  <si>
    <t>Bottom of above Anorthositic layer</t>
  </si>
  <si>
    <t>patchy plagioclase rich patches- no distict layers</t>
  </si>
  <si>
    <t xml:space="preserve">very weak ol foliation??? </t>
  </si>
  <si>
    <t>weak ol foliation around Semi-brittle fault at 39-44 cm,  Fabric steepens towards fault &amp; shallows below it</t>
  </si>
  <si>
    <t>plag rich anorthositic layer at 52cm, discontinuous layer at 26cm</t>
  </si>
  <si>
    <t>range from 1 to 8 cm</t>
  </si>
  <si>
    <t>sharp bottom to a 1.5cm thick anothositic layer spliting the larger px poor troctolitic layer</t>
  </si>
  <si>
    <t>bottom boundary of px poor layer</t>
  </si>
  <si>
    <t>weak ol &amp; plag  foliation</t>
  </si>
  <si>
    <t>weak ol &amp; plag  foliation.</t>
  </si>
  <si>
    <t>Note core split badly in this area-  core fits together, but not split in the same way-  so foliation dip variation with depth is meaningless (very difficult to measure dip on side of core in these samples)</t>
  </si>
  <si>
    <t>modal &amp; grain size?</t>
  </si>
  <si>
    <t>possiblr grain size  and modal contact; slightly larger grain size and higher modal cpx below</t>
  </si>
  <si>
    <t xml:space="preserve"> olivine gabbro- pegmatite</t>
  </si>
  <si>
    <t>contact hard to measure-  core just too small</t>
  </si>
  <si>
    <t>contact appears steep-  but could be local issue</t>
  </si>
  <si>
    <t xml:space="preserve"> olivine gabbro pegmatite</t>
  </si>
  <si>
    <t>difficult to measure</t>
  </si>
  <si>
    <t>Difficult to measure</t>
  </si>
  <si>
    <t>possible contact between heterogeneoous textured gabbro below and homogeneous 1cm scaled cpx gabbro above</t>
  </si>
  <si>
    <t xml:space="preserve">very weak plag foliation??? </t>
  </si>
  <si>
    <t>possible contact between overlying 1cm dia cpx homogeneous spotted gabbro and fine grained heterogeneous gabbro below</t>
  </si>
  <si>
    <t>Spectacular coarse to fine 10-20 cm irregular layering starts at 61cm and contines to 10cm in core 31.3</t>
  </si>
  <si>
    <t>Spectacular coarse to fine 10-20 cm irregular layering: 0cm coarse, 4c, fine, 16cm, coarse, 28cm, fine, 51 cm coarse, 54 cm, fine, 63 cm, coarse, 73 cm fine</t>
  </si>
  <si>
    <t>Continuing, but more irregular, spectacular coarse to fine 10-20-cm layering-  0cm coarse, 15cm, mixed, 34cm coarse, 45cm fine, 55cm mixed-90- very irregular boundares</t>
  </si>
  <si>
    <t>End of layering above</t>
  </si>
  <si>
    <t>1cm</t>
  </si>
  <si>
    <t>Weak plag band layering. Moderately steeply dipping</t>
  </si>
  <si>
    <t>Weaker  plag band layering. Moderately steeply dipping. More distinct at top of section</t>
  </si>
  <si>
    <t>5cm subtle modal layers parallel to very weak plag banding</t>
  </si>
  <si>
    <t>very weak plag band layering. Moderately steeply dipping.</t>
  </si>
  <si>
    <t>Maybe weak foliation</t>
  </si>
  <si>
    <t>Sparse Olivine phenocrysts define a clear layering/ foliation</t>
  </si>
  <si>
    <t>No contact visible- just a subtle difference inmodal ol</t>
  </si>
  <si>
    <t>Possible vertical plag  vein -  sheared- maybe metamorphic</t>
  </si>
  <si>
    <t>2017_07_20</t>
  </si>
  <si>
    <t>1/2</t>
  </si>
  <si>
    <t>Rubble</t>
  </si>
  <si>
    <t>Weak foliation marked by elongated olivines</t>
  </si>
  <si>
    <t>Foliation marked by elongated olivines</t>
  </si>
  <si>
    <t>Distribution of olivines is heterogeneous but does not form distinct layers</t>
  </si>
  <si>
    <t>Weak foliation disturbed by shearing ?</t>
  </si>
  <si>
    <t>1/2/3</t>
  </si>
  <si>
    <t>4/5/6</t>
  </si>
  <si>
    <t>Some olivines are elongated</t>
  </si>
  <si>
    <t>2</t>
  </si>
  <si>
    <t xml:space="preserve">Patches with coarser grain size </t>
  </si>
  <si>
    <t>Cpx are subhedral to anhedral</t>
  </si>
  <si>
    <t>51a</t>
  </si>
  <si>
    <t>45-1</t>
  </si>
  <si>
    <t>51b</t>
  </si>
  <si>
    <t>51c</t>
  </si>
  <si>
    <t>51d</t>
  </si>
  <si>
    <t>51e</t>
  </si>
  <si>
    <t>51f</t>
  </si>
  <si>
    <t>51g</t>
  </si>
  <si>
    <t>51h</t>
  </si>
  <si>
    <t>51i</t>
  </si>
  <si>
    <t>The modal abundance of Olivine increases towards the bottom part of the subunit</t>
  </si>
  <si>
    <t>51j</t>
  </si>
  <si>
    <t>Cpx oikocrysts at the top of the section</t>
  </si>
  <si>
    <t>ranging from 2 to 10 cm</t>
  </si>
  <si>
    <t>ranging from 2 to 40 cm</t>
  </si>
  <si>
    <t>ranging from 2 to 5 cm</t>
  </si>
  <si>
    <t>ranging from 2 to 20 cm</t>
  </si>
  <si>
    <t>Elongated cpx in coarser grained areas</t>
  </si>
  <si>
    <t>ranging from 1 to 15 cm</t>
  </si>
  <si>
    <t>ranging from 1 to 20 cm</t>
  </si>
  <si>
    <t>Heterogeneous subunit with gradational variations in modal abundances and grain sizes, description of modal abundances and grain size are based on medium grained areas and fine grained areas are described in ''additional comments''</t>
  </si>
  <si>
    <t>Heterogeneous subunit with gradational variations in modal abundances and grain sizes, description of modal abundances and grain size are based on medium grained areas and fine grained areas are described in ''additional comments'' / Cpx oikocrysts at the top of the section</t>
  </si>
  <si>
    <t>Heterogeneous subunit with gradational variations in modal abundances and grain sizes, description of modal abundances and grain size are based on medium grained areas and fine grained areas are described in ''additional comments'' / Majority of the section consists of fine grained layers</t>
  </si>
  <si>
    <t>Heterogeneous subunit with gradational variations in modal abundances and grain sizes, description of modal abundances and grain size are based on medium grained areas and fine grained areas are described in ''additional comments'' / Foliated; sheared &amp; alteration on top of the section</t>
  </si>
  <si>
    <t>Heterogeneous subunit with gradational variations in modal abundances and grain sizes, description of modal abundances and grain size are based on medium grained areas and fine grained areas are described in ''additional comments'' / Veins &amp; alteration halos</t>
  </si>
  <si>
    <t>Heterogeneous subunit with gradational variations in modal abundances and grain sizes, description of modal abundances and grain size are based on medium grained areas and fine grained areas are described in ''additional comments'' / Intervened by 2-6 cm thick coarse-grained layers</t>
  </si>
  <si>
    <t>Heterogeneous subunit with gradational variations in modal abundances and grain sizes, description of modal abundances and grain size are based on medium grained areas and fine grained areas are described in ''additional comments'' / the modal abundance of olivine increases towards the bottom of the section</t>
  </si>
  <si>
    <t xml:space="preserve">Heterogeneous subunit with gradational variations in modal abundances and grain sizes, description of modal abundances and grain size are based on medium grained areas and fine grained areas are described in ''additional comments'' </t>
  </si>
  <si>
    <t>Heterogeneous subunit with gradational variations in modal abundances and grain sizes, description of modal abundances and grain size are based on medium grained areas and fine grained areas are described in ''additional comments'' / Distribution of Olivines is heterogeneous but does not form distinct layers</t>
  </si>
  <si>
    <t>2017_07_21</t>
  </si>
  <si>
    <t>Heterogeneous subunit with gradational variations in modal abundances and grain sizes, description of modal abundances and grain size are based on medium grained areas and fine grained areas are described in ''additional comments'' / Section with low abundance of Ol (or olivine altered)</t>
  </si>
  <si>
    <t>ranging from 1 to 5 cm</t>
  </si>
  <si>
    <t>Heterogeneous subunit with gradational variations in modal abundances and grain sizes, description of modal abundances and grain size are based on medium grained areas and fine grained areas are described in ''additional comments'' / Disappearance of coarser grain domains that were present in the previous sections</t>
  </si>
  <si>
    <t>Disappearance of coarser grained domains that were present in the previous sections</t>
  </si>
  <si>
    <t>The upper part of the section is more altered and the lower part has higher modal olivine abundance than previously</t>
  </si>
  <si>
    <t>51k</t>
  </si>
  <si>
    <t>The main difference to previous unit (51j) is the total disappearance of coarser grained material</t>
  </si>
  <si>
    <t>ranging from 1 to 5 cm / some contacts are sharp and others gradational</t>
  </si>
  <si>
    <t>ranging from 3 to 10 cm</t>
  </si>
  <si>
    <t>Irregular patches of different graine size at the top of the section</t>
  </si>
  <si>
    <t>The contact is marked by the onset of coarser grained domains again, coarse grained layer at the top of the unit</t>
  </si>
  <si>
    <t>No coarser grain domains in this section</t>
  </si>
  <si>
    <t>The grain size increases towards the bottom of the section</t>
  </si>
  <si>
    <t>Elongated Ol in some domains</t>
  </si>
  <si>
    <t>The modal abundance of Ol decreases towards the bottom of the section</t>
  </si>
  <si>
    <t>The distribution of Olivine is heterogeneous but does not form distinct layers</t>
  </si>
  <si>
    <t>The layer is coarser grained and has a higher modal abundance of Ol</t>
  </si>
  <si>
    <t>Layering is highly uncertain due to the overprint of alteration</t>
  </si>
  <si>
    <t>70% of the section is made up of a finer grained Ol-poor layer, leading to the rock name 'olivine-poor gabbro'</t>
  </si>
  <si>
    <t>Some layers have elongated olivines</t>
  </si>
  <si>
    <t>ranges from 2 to 20 cm</t>
  </si>
  <si>
    <t>ranges from 0.5 to 10 cm</t>
  </si>
  <si>
    <t>Coarser grained layer at the top of the section</t>
  </si>
  <si>
    <t>medium grey to milky white to various shades of green</t>
  </si>
  <si>
    <t>substantial grain size reduction, oxidation along cracks</t>
  </si>
  <si>
    <t>complete alteration related to deformation</t>
  </si>
  <si>
    <t>medium to light grey to various shaeds of grey</t>
  </si>
  <si>
    <t>alteration along discrete deformation zones more intense</t>
  </si>
  <si>
    <t xml:space="preserve">extensive background alteration more intense along discrete mm-sized deformation zones </t>
  </si>
  <si>
    <t>light grey to various shades of green</t>
  </si>
  <si>
    <t>substantial grain size reduction</t>
  </si>
  <si>
    <t>complete alteration related to deformation, texture and 2nd mineral assemblages heterogeneous and strongly dependent on deformation intensity</t>
  </si>
  <si>
    <t>substantial grain size reduction, oxidation along cracks, lower 15 cm are grumbly with high chlorite abundance</t>
  </si>
  <si>
    <t>green to pale green</t>
  </si>
  <si>
    <t>grrumbly</t>
  </si>
  <si>
    <t xml:space="preserve">medium grey </t>
  </si>
  <si>
    <t>uniform background alteration, area of slightly higher alteration between 6 and 9 cm</t>
  </si>
  <si>
    <t>light grey to milky to dark green</t>
  </si>
  <si>
    <t>amphibole shows hint of brown color, symmetric shape, uniform intensity</t>
  </si>
  <si>
    <t xml:space="preserve">uniform background alteration </t>
  </si>
  <si>
    <t>milky white to various shades of green</t>
  </si>
  <si>
    <t>substantial uniform background alteration, zone of deformation related alteration between 4 and 11 cm</t>
  </si>
  <si>
    <t>light grey to milky white to various shades of green</t>
  </si>
  <si>
    <t>uniform intensity, irregular shape due to vein network</t>
  </si>
  <si>
    <t>substantial unifrom background alteration, 50% of total alteration is halo due to extensive vein network</t>
  </si>
  <si>
    <t xml:space="preserve">alteration more patchy between 61 and 80 cm </t>
  </si>
  <si>
    <t>milky white to dark green to blueish</t>
  </si>
  <si>
    <t>substantial uniform background alteration, texture more patch between 61 and 80 cm, patch alteration between 18 and 30 cm</t>
  </si>
  <si>
    <t xml:space="preserve">medium to light grey  </t>
  </si>
  <si>
    <t>medium grey, slightly greenish</t>
  </si>
  <si>
    <t>milky white to greenish to blueish</t>
  </si>
  <si>
    <t>patch between 25 an 37 cm contains chlorite and amphibole as main 2nd phases, patch between 39 and 49 contains albite and chlorite as main phases</t>
  </si>
  <si>
    <t>substantial uniform background alteration, patch alteration between 23 and 49 cm</t>
  </si>
  <si>
    <t>uniform background alteration intensity, amount of 2nd plagioclase increases downsection</t>
  </si>
  <si>
    <t>greenish</t>
  </si>
  <si>
    <t>between 26 and 30 cm</t>
  </si>
  <si>
    <t>uniform alteration intensity, higher amount of 2nd plagioclase between 66 and 73 cm</t>
  </si>
  <si>
    <t>various patches in 3 - 6 cm size with milky white 2nd plagioclase (?) distributed to whole section</t>
  </si>
  <si>
    <t>medium grey to slightly greenish</t>
  </si>
  <si>
    <t>extensive background alteration, very patch in texture</t>
  </si>
  <si>
    <t>various shades of green</t>
  </si>
  <si>
    <t>substantial grain size reduction compared to background</t>
  </si>
  <si>
    <t>extensive uniform background alteration, 3 zones of deformation related alteration: 5-10 cm; 25-32 cm; 47-55 cm</t>
  </si>
  <si>
    <t xml:space="preserve">medium grey to milky white  </t>
  </si>
  <si>
    <t>dark grey to dark greenish</t>
  </si>
  <si>
    <t>symmetric shape, heterogeneous intensity</t>
  </si>
  <si>
    <t xml:space="preserve">extensive uniform background alteration </t>
  </si>
  <si>
    <t>higher abundance of 2nd plagioclase between 40 and 64 cm</t>
  </si>
  <si>
    <t xml:space="preserve">extensive uniform background alteration, higher abundance of 2nd plagioclase between 40 and 64 cm </t>
  </si>
  <si>
    <t>medium to light grey to milky white, slightly greenish</t>
  </si>
  <si>
    <t xml:space="preserve">medium grey to milky white </t>
  </si>
  <si>
    <t>milky white to slightly greenish</t>
  </si>
  <si>
    <t>2nd mineral assemblage strongly bound to initial magmatic layering</t>
  </si>
  <si>
    <t>light grey to milky white to dark green</t>
  </si>
  <si>
    <t>uniform bacground alteration intensity</t>
  </si>
  <si>
    <t>irregular in shape, heterogeneous intensity due to extensive vein network</t>
  </si>
  <si>
    <t>substantial uniform background alteration, extensive halo alteration due to complex vein network</t>
  </si>
  <si>
    <t>chlorite abundance increases downsection</t>
  </si>
  <si>
    <t>irregular shape, heterogeneous intensity due to complex vein network</t>
  </si>
  <si>
    <t>medium to light grey to pale green</t>
  </si>
  <si>
    <t>milky white to white to greenish</t>
  </si>
  <si>
    <t>alteration intensity slightly decreases downsection</t>
  </si>
  <si>
    <t>substantial uniform background alteration, intensity slightly decreasing downsection</t>
  </si>
  <si>
    <t>medium grey to milky white to dark greenish</t>
  </si>
  <si>
    <t>patch between 8 and 13 cm</t>
  </si>
  <si>
    <t>medium to light grey to milky white to slightly greenish</t>
  </si>
  <si>
    <t>light grey to milky white to light green</t>
  </si>
  <si>
    <t>irregular shape, heterogeneous intensity and composition</t>
  </si>
  <si>
    <t>irregular shape, heterogeneous composition</t>
  </si>
  <si>
    <t>pale green</t>
  </si>
  <si>
    <t>patch between 51 and 53 cm</t>
  </si>
  <si>
    <t>medium to light grey to milky white, various shades of green</t>
  </si>
  <si>
    <t>irregular in shape, heterogeneous intensity and composition</t>
  </si>
  <si>
    <t>substantial uniform background alteration, intensity slightly increases downsection</t>
  </si>
  <si>
    <t>background alteration intensity slightly decreases downsection</t>
  </si>
  <si>
    <t>light grey to milky white to silver greenish and green</t>
  </si>
  <si>
    <t>irregular shape, heterogeneous composition, homogeneous intensity</t>
  </si>
  <si>
    <t>substantial uniform background alteration, intensity slightly decreases downsection</t>
  </si>
  <si>
    <t>medium to light grey to various shades of green</t>
  </si>
  <si>
    <t>grain size reduction, 3-6cm: pieces in grumbles</t>
  </si>
  <si>
    <t>complete deformation related alteration</t>
  </si>
  <si>
    <t>complete alteration due to extensive vein network</t>
  </si>
  <si>
    <t xml:space="preserve">uniform alteration intensity </t>
  </si>
  <si>
    <t>light grey to milky white tto greenish</t>
  </si>
  <si>
    <t>intensity slightly decreases downsection</t>
  </si>
  <si>
    <t>irregular shape, uniform intensity and composition</t>
  </si>
  <si>
    <t>uniform substantial background alteration</t>
  </si>
  <si>
    <t>symmetric shape, uniform intensity and composition</t>
  </si>
  <si>
    <t>uniform background alteration intensity, 2nd mineral assemblage bound to differences in initial igneous composition</t>
  </si>
  <si>
    <t>uniform substantial background alteration intensity, 2nd mineral assemblage bound to differences in initial magmatic composition</t>
  </si>
  <si>
    <t>light grey to milky white to slightly pinkish to greenish</t>
  </si>
  <si>
    <t>grain size partially reduced, deformation related alteration between 20 and 25 cm</t>
  </si>
  <si>
    <t>uniform substantial background alteration intensity, 2nd mineral assemblage bound to differences in initial magmatic composition, deformation related alteration between 20 and 25 cm</t>
  </si>
  <si>
    <t>uniform background alteration intensity, rusty red olivines between 18 and 23 cm</t>
  </si>
  <si>
    <t>interval: 0-16 cm</t>
  </si>
  <si>
    <t>uniform substantial background alteration, patch alteration between 0 and 16 cm</t>
  </si>
  <si>
    <t>medium grey to dark greenish</t>
  </si>
  <si>
    <t>uniform extensive background alteration</t>
  </si>
  <si>
    <t>asymmetric shape, uniform intensity and composition</t>
  </si>
  <si>
    <t>uniform extensive background alteration, between 45 and 57 extensively altered halo around vein network</t>
  </si>
  <si>
    <t>uniform intensity and composition</t>
  </si>
  <si>
    <t>green</t>
  </si>
  <si>
    <t>section broken to pieces in cm-scale, oxidation along cracks</t>
  </si>
  <si>
    <t>oxidation along veins and cracks, uniform background alteration intensity, 2nd mineral assemblage changes due to different initial magmatic composition</t>
  </si>
  <si>
    <t>uniform extensive background alteration, 2nd mineral assemblage changes due to differences in initial magmatic composition</t>
  </si>
  <si>
    <t xml:space="preserve">medium grey  </t>
  </si>
  <si>
    <t>background alteration intensity decreases downsection</t>
  </si>
  <si>
    <t>interval: 73-84cm</t>
  </si>
  <si>
    <t>light grey milky white to greenish</t>
  </si>
  <si>
    <t>substantial uniform background alteration, patch alteration between 73 and 83 cm</t>
  </si>
  <si>
    <t xml:space="preserve">light grey to greenish </t>
  </si>
  <si>
    <t>substantial unifrom background alteration</t>
  </si>
  <si>
    <t>medium grey to brownish</t>
  </si>
  <si>
    <t>uniform backround alteration intensity</t>
  </si>
  <si>
    <t>light grey to greenish to dark green</t>
  </si>
  <si>
    <t>increasing background alteration intensity downsection</t>
  </si>
  <si>
    <t>medium to light grey to white to greenish</t>
  </si>
  <si>
    <t>extensive uniform background alteration intensity</t>
  </si>
  <si>
    <t>medium to light grey to greenish to silver green</t>
  </si>
  <si>
    <t>light grey to milky white to green</t>
  </si>
  <si>
    <t>medium to light grey to silver greenish</t>
  </si>
  <si>
    <t>interval: 75-77 cm</t>
  </si>
  <si>
    <t>extensive uniform background alteration intensity, patch alteration between 75 and 77 cm</t>
  </si>
  <si>
    <t>medium grey to dark greenish/blueish to brownish</t>
  </si>
  <si>
    <t>medium to light grey to milky white, greenish</t>
  </si>
  <si>
    <t>extensive uniform background alteration intensity, alteration banded between 29 and 56 cm, possibly due to differences in initial magmatic composition</t>
  </si>
  <si>
    <t>medium grey to dark greenish to brownish</t>
  </si>
  <si>
    <t>heterogeneous background alteration intensity</t>
  </si>
  <si>
    <t>extensive heterogeneous background alteration intensity</t>
  </si>
  <si>
    <t>medium grey to slightly brownish</t>
  </si>
  <si>
    <t>dark greenish to blueish</t>
  </si>
  <si>
    <t>uniform to slightly banded background alteration intensity due to initinal magmatic composition</t>
  </si>
  <si>
    <t>lighty grey to milky white to slightly greenish</t>
  </si>
  <si>
    <t>irregular shape and heterogeneous intensity and composition due to extensive vein network</t>
  </si>
  <si>
    <t>extensive uniform and slightly banded background alteration intensity</t>
  </si>
  <si>
    <t>medium to light grey slightly greenish</t>
  </si>
  <si>
    <t>interval: 41-45 cm</t>
  </si>
  <si>
    <t>extensive uniform background alteration intensity, patch alteration between 41 and 45 cm</t>
  </si>
  <si>
    <t>medium grey to slightly brownish to greenish</t>
  </si>
  <si>
    <t>heterogeneous background alteration intensity due to differences in initial magmatic composition</t>
  </si>
  <si>
    <t>extensive heterogeneous background alteration intensity, due to differences in initial magmatic composition</t>
  </si>
  <si>
    <t>medium grey to to greenish</t>
  </si>
  <si>
    <t>light grey to milky white and dark greenish</t>
  </si>
  <si>
    <t>extensive uniform background alteration intensity, complete halo alteration around extensive vein systems</t>
  </si>
  <si>
    <t>medium grey slightly brownish</t>
  </si>
  <si>
    <t>light grey to milky white to silver greenish, slightly pale green</t>
  </si>
  <si>
    <t>background alteration intensity increases downsection, complete halo alteration around extensive vein systems</t>
  </si>
  <si>
    <t>medium grey to light grey to greenish</t>
  </si>
  <si>
    <t>uniform background alteration intensity, intervall in pieces</t>
  </si>
  <si>
    <t>extensive uniform background alteration intensity, intervall in pieces</t>
  </si>
  <si>
    <t>uniform backgground alteration intensity, 2nd mineral assemblages bound to differences in initial magmatic composition</t>
  </si>
  <si>
    <t>milky white to dark green</t>
  </si>
  <si>
    <t>symmetric in shape, uniform in intensity and composition</t>
  </si>
  <si>
    <t>extensive uniform backround alteration intensiy</t>
  </si>
  <si>
    <t>light grey to miky white to greenish</t>
  </si>
  <si>
    <t>irregular shape, heterogeneous intensity and composition due to extensive vein network</t>
  </si>
  <si>
    <t>extensive uniform backround alteration intensiy, complete halo alteration due to extensive vein network</t>
  </si>
  <si>
    <t xml:space="preserve">medium to light grey to greenish  </t>
  </si>
  <si>
    <t>background alteration intensity decreases downsection, oxidized olivine</t>
  </si>
  <si>
    <t>irregular shape due to extensive vein network, uniform intensity and composition</t>
  </si>
  <si>
    <t>extensive uniform backround alteration intensiy, extensive halo alteration due to extensive vein network</t>
  </si>
  <si>
    <t>uniform background alteration intensity, patchy between 11 and 21 cm due to coarse grained initial magmatic composition</t>
  </si>
  <si>
    <t>substantial uniform background alteration, extensive halo alteration due to vein network</t>
  </si>
  <si>
    <t>substantial uniform background alteration intensity</t>
  </si>
  <si>
    <t>uniform background alteration with patches n cm-sclae of more altered plagioclase</t>
  </si>
  <si>
    <t>substantial uniform background deformation with patches of more altered plagioclase in cm-scale</t>
  </si>
  <si>
    <t>substantial uniform background information</t>
  </si>
  <si>
    <t>medium grey to light grey to slightly greenish</t>
  </si>
  <si>
    <t>irregular shape due to extensive vein network, alteration intensity depends on distance from veins</t>
  </si>
  <si>
    <t>substantial uniform background alteration, halo alteration intensity depends on distance from vein</t>
  </si>
  <si>
    <t>light grey to milky white to dark green to green</t>
  </si>
  <si>
    <t>partially irregular shape due to extensive vein network, alteration intensity depends on distance from veins</t>
  </si>
  <si>
    <t>extensive uniform background alteration, extensive halo alteration due to vein network</t>
  </si>
  <si>
    <t>medium grey to dark green to brownish</t>
  </si>
  <si>
    <t>medium grey to brownish to greenish</t>
  </si>
  <si>
    <t>intervals: 48-52cm and 64-75cmoxidized minerals nearby veins</t>
  </si>
  <si>
    <t>medium grey to greenish to blueish</t>
  </si>
  <si>
    <t>extensive background alteration intensity increases downsection, patch alteration between 48 and 52 cm and 64 and 75 cm</t>
  </si>
  <si>
    <t>light grey to milky white to greenish to brownish</t>
  </si>
  <si>
    <t>interval: 50-60cm</t>
  </si>
  <si>
    <t>extensive halo alteration, patch alteration between 50 and 60 cm</t>
  </si>
  <si>
    <t>irregular shape, heterogeneous intensity and vomposition</t>
  </si>
  <si>
    <t>substantial uniform background alteration intensity, halo alteration on top and bottom of the section</t>
  </si>
  <si>
    <t>intervals: 16-25cm, 30-33cm, 58-62cm</t>
  </si>
  <si>
    <t>extensive uniform background alteration, patches of higher alteration between 16 and 25cm, 30 and 33cm, 58 and 62cm</t>
  </si>
  <si>
    <t>irregular shape, eterogeneous intensity and composition</t>
  </si>
  <si>
    <t>uniform background alteration intensity, oxidized olivines</t>
  </si>
  <si>
    <t>light grey to milky white to greenish, slightly pinkish</t>
  </si>
  <si>
    <t>symmetric shape, uniform intensity, heterogeneous composition</t>
  </si>
  <si>
    <t>extensive uniform background alteration, 50% of the section is halo altered due to extensive vein network</t>
  </si>
  <si>
    <t>uniform background alteration intensity, oxidized olivines (Do not seem to be related to any vein/crack)</t>
  </si>
  <si>
    <t>symmetric shape, heterogeneous intensity and composition</t>
  </si>
  <si>
    <t>extensive uniform background alteration, 30% of the section is halo altered due to extensive vein network</t>
  </si>
  <si>
    <t>uniforrm background alteration intensity, localized oxidized olivines</t>
  </si>
  <si>
    <t>medium to light grey, milky white greenish</t>
  </si>
  <si>
    <t>medium to light rey to silver-green</t>
  </si>
  <si>
    <t>interval: 57-64cm</t>
  </si>
  <si>
    <t>interval:43-47cm</t>
  </si>
  <si>
    <t>light grey to dark green</t>
  </si>
  <si>
    <t>LC</t>
  </si>
  <si>
    <t>Top and bottom MODERATE FRACTURING</t>
  </si>
  <si>
    <t>R</t>
  </si>
  <si>
    <t>Low grade protomylonite</t>
  </si>
  <si>
    <t>continue in the top of core 6-2</t>
  </si>
  <si>
    <t>Anasomosing fractures with alteration minerals</t>
  </si>
  <si>
    <t>with intense alteration /continue in core 6-3</t>
  </si>
  <si>
    <t>with veins and intense alteration/continue in core 6-4</t>
  </si>
  <si>
    <t xml:space="preserve">  </t>
  </si>
  <si>
    <t>with vein network</t>
  </si>
  <si>
    <t>vein with microbreccia filling</t>
  </si>
  <si>
    <t>fracturing associated to vein</t>
  </si>
  <si>
    <t>anastomosing brittle/duct shear fract</t>
  </si>
  <si>
    <t>vein network w brecciation</t>
  </si>
  <si>
    <t>see VEIN LOG</t>
  </si>
  <si>
    <t>with veining</t>
  </si>
  <si>
    <t>brittle-duct with alteration min</t>
  </si>
  <si>
    <t>r?</t>
  </si>
  <si>
    <t>vertical shear or hydrothermal veins set</t>
  </si>
  <si>
    <t>n?</t>
  </si>
  <si>
    <t>cut vertical  vein</t>
  </si>
  <si>
    <t>w veining/breccia vein</t>
  </si>
  <si>
    <t>intense weathering, veining</t>
  </si>
  <si>
    <t>dn</t>
  </si>
  <si>
    <t>see vein log</t>
  </si>
  <si>
    <t>drag and banding of veinlets</t>
  </si>
  <si>
    <t>foliated cataclasite cut by ?qtz veins/ norm and rev movement</t>
  </si>
  <si>
    <t>brittle-duct/veining at the bottom (continue in 13-4)</t>
  </si>
  <si>
    <t>breccia vein cut the fault zone</t>
  </si>
  <si>
    <t>complex fault zone. Different types of fault rock and slip zone</t>
  </si>
  <si>
    <t>Foliated cataclasite/Brittle- Duct</t>
  </si>
  <si>
    <t>to check microstructure of the very fine grained fault rock</t>
  </si>
  <si>
    <t>fluid assisted deformation/cataclastic flow</t>
  </si>
  <si>
    <t>set of brittle-duct shear vein</t>
  </si>
  <si>
    <t>with shear veins</t>
  </si>
  <si>
    <t>damage zone limited by shear zone/brittle ductile structure?</t>
  </si>
  <si>
    <t>linked to veining</t>
  </si>
  <si>
    <t>set of parallel steeply dipping brittle ductile shear zones</t>
  </si>
  <si>
    <t>?r</t>
  </si>
  <si>
    <t xml:space="preserve">set parallel slip zones. Cm scale app Reverse offset of a Magmatic level </t>
  </si>
  <si>
    <t>oblique slip. With anastomosing veining</t>
  </si>
  <si>
    <t>brittle-duct with veining, alteration and shear bands</t>
  </si>
  <si>
    <t>?n</t>
  </si>
  <si>
    <t>with breccia vein and slickensides</t>
  </si>
  <si>
    <t>3 shear veins see vein log</t>
  </si>
  <si>
    <t>Brittle-Ductile/ low T protomylonite with veining. S-C microstr</t>
  </si>
  <si>
    <t>alter wall rock</t>
  </si>
  <si>
    <t>Br-Duct shear zone at the top of a coarser grained gabbro</t>
  </si>
  <si>
    <t>shear zone at the bottom of a coarser grained gabbro</t>
  </si>
  <si>
    <t>cataclastic flow brittle-ductile</t>
  </si>
  <si>
    <t>brittle-ductile</t>
  </si>
  <si>
    <t>brittle-ductile en echelon T gashes</t>
  </si>
  <si>
    <t>3 main shear veins, 2 steeply dipping at the top and bottom of the core</t>
  </si>
  <si>
    <t>dr</t>
  </si>
  <si>
    <t>with s-c microstr</t>
  </si>
  <si>
    <t>Brittle-ductile struct. Folding of MF</t>
  </si>
  <si>
    <t>fluid assisted</t>
  </si>
  <si>
    <t>epidote vein</t>
  </si>
  <si>
    <t>fracturing linked to steeply dipping vein /cut the upper ep vein</t>
  </si>
  <si>
    <t>around a Pink Epidote vein</t>
  </si>
  <si>
    <t>?dn</t>
  </si>
  <si>
    <t>Very fine grained fault rock (gouge-ultracataclasite)/multiple slip event. Sharp contact</t>
  </si>
  <si>
    <t>set of shear veins</t>
  </si>
  <si>
    <t>Pull apart epidote vein w shear</t>
  </si>
  <si>
    <t>cataclasite to ultracatacl (with pink epidote vein/alter)</t>
  </si>
  <si>
    <t>set of shear veins (see vein log)</t>
  </si>
  <si>
    <t>Olivine-bearing  Gabbro: highly deformed</t>
  </si>
  <si>
    <t>Maybe weak foliation- but maybe deformation related</t>
  </si>
  <si>
    <t xml:space="preserve">Weak plag band layering. </t>
  </si>
  <si>
    <t>Weak plag band layering.</t>
  </si>
  <si>
    <t>Heterogeneous patches 33-74 cm</t>
  </si>
  <si>
    <t>Weak foliation but- very uncertain</t>
  </si>
  <si>
    <t>start of 10 cm scale layering better developed in next section</t>
  </si>
  <si>
    <t>very weak discontinuous plag band layering</t>
  </si>
  <si>
    <t xml:space="preserve">Weak foliation </t>
  </si>
  <si>
    <t>layering</t>
  </si>
  <si>
    <t>layering- very fine grained</t>
  </si>
  <si>
    <t>Continuation of layering from section above</t>
  </si>
  <si>
    <t xml:space="preserve">Weak pyroxene plus olivine  foliation </t>
  </si>
  <si>
    <t>possible sub vertical plag rich magmatic vein cutting primary layering</t>
  </si>
  <si>
    <t>subtle &amp; complicated layering-  folded?????</t>
  </si>
  <si>
    <t>very weak  plag band layering</t>
  </si>
  <si>
    <t xml:space="preserve">Weak olivine  foliation </t>
  </si>
  <si>
    <t>Possible isoclinal fold at 74 cm - subtle &amp; complicated layering-  folded?????</t>
  </si>
  <si>
    <t xml:space="preserve">subtle  layering-  </t>
  </si>
  <si>
    <t xml:space="preserve">possible graded bedding </t>
  </si>
  <si>
    <t>very subtle grainsize and modal layering</t>
  </si>
  <si>
    <t>subtle modal and grainsize grading</t>
  </si>
  <si>
    <t>very weak to no layering</t>
  </si>
  <si>
    <t xml:space="preserve"> olivine gabbro  deforned- nothing visible</t>
  </si>
  <si>
    <t>subtle layering</t>
  </si>
  <si>
    <t>ranging from 14 cm to 70 cm</t>
  </si>
  <si>
    <t xml:space="preserve">subtle layering </t>
  </si>
  <si>
    <t>Subtle layering</t>
  </si>
  <si>
    <t xml:space="preserve">Weak pyroxene and olivine  foliation </t>
  </si>
  <si>
    <t>irregular fels segregation 7-13 cm</t>
  </si>
  <si>
    <t>2cm vein halo to plag and amp vein</t>
  </si>
  <si>
    <t>coarse grained irregular layer, can't measure boundaries</t>
  </si>
  <si>
    <t>heterogeneous layering, thin plag bands at 61cm</t>
  </si>
  <si>
    <t>very little layerinf</t>
  </si>
  <si>
    <t xml:space="preserve">Very weak olivine  foliation </t>
  </si>
  <si>
    <t>very little layering- one layer boundary</t>
  </si>
  <si>
    <t>no visible layering</t>
  </si>
  <si>
    <t>very weak plagioclase bands</t>
  </si>
  <si>
    <t>single fine grained layer</t>
  </si>
  <si>
    <t>missing layer/contact</t>
  </si>
  <si>
    <t>coarser grained layer</t>
  </si>
  <si>
    <t>just looks like layer to me</t>
  </si>
  <si>
    <t>weak layering</t>
  </si>
  <si>
    <t xml:space="preserve">Weak pyroxene olivine  foliation </t>
  </si>
  <si>
    <t>very weak layering</t>
  </si>
  <si>
    <t>recognisable layering</t>
  </si>
  <si>
    <t>alternation of 1 cm thick layers in a 15 cm zone</t>
  </si>
  <si>
    <t xml:space="preserve"> olivine gabbro-  mostly rubble</t>
  </si>
  <si>
    <t xml:space="preserve"> olivine gabbro very altered</t>
  </si>
  <si>
    <t>no layering</t>
  </si>
  <si>
    <t xml:space="preserve">very weak  olivine  foliation </t>
  </si>
  <si>
    <t xml:space="preserve">maybe very weak  olivine  foliation </t>
  </si>
  <si>
    <t>just looks like a layer</t>
  </si>
  <si>
    <t>Coarsre grained layer</t>
  </si>
  <si>
    <t>37 cm wide Ol-poor fine grained layer in the middle of the section- not measued</t>
  </si>
  <si>
    <t>no layering, thin plagioclase stringer present</t>
  </si>
  <si>
    <t>Possible layer boundary</t>
  </si>
  <si>
    <t xml:space="preserve"> weak  olivine  foliation </t>
  </si>
  <si>
    <t>weak modal layering- less ol rich</t>
  </si>
  <si>
    <t>possible steeply dipping magmatic vein</t>
  </si>
  <si>
    <t>possible weak olivine and pyroxene foliation</t>
  </si>
  <si>
    <t>maybe subtle plag foliation</t>
  </si>
  <si>
    <t>plagioclase rich layers</t>
  </si>
  <si>
    <t>discontinuous plagioclase rich layers</t>
  </si>
  <si>
    <t>no visible foliation</t>
  </si>
  <si>
    <t>irregular plag rich layer</t>
  </si>
  <si>
    <t xml:space="preserve"> maybe sub horizontal weak  olivine  foliation </t>
  </si>
  <si>
    <t xml:space="preserve">sub horizontal weak  olivine  foliation </t>
  </si>
  <si>
    <t>plag rich layer</t>
  </si>
  <si>
    <t>coarse grained plagioclase rich patch</t>
  </si>
  <si>
    <t>discontinuous plag rich later</t>
  </si>
  <si>
    <t>2017_07_22</t>
  </si>
  <si>
    <t>Weak foliation is marked by elongated olivines</t>
  </si>
  <si>
    <t>ranges from 0.5 to 5 cm</t>
  </si>
  <si>
    <t>One layer with coarser grained olivine</t>
  </si>
  <si>
    <t>ranges from 0.5 to 3 cm</t>
  </si>
  <si>
    <t>subequant</t>
  </si>
  <si>
    <t>subhedral</t>
  </si>
  <si>
    <t>equant</t>
  </si>
  <si>
    <t>euhedral</t>
  </si>
  <si>
    <t>Altered, igneous description refers to fresh part at the center of the section</t>
  </si>
  <si>
    <t>Highly altered, the igneous description is based on the previous section</t>
  </si>
  <si>
    <t>ranges from 0.5 to 40 cm</t>
  </si>
  <si>
    <t xml:space="preserve"> </t>
  </si>
  <si>
    <t>One felsic layer around the center of the section / The grain size is around 1 mm</t>
  </si>
  <si>
    <t>Igneous characterstics are overprinted by alteration, description of the igneous features is only based on the bottom part of the section</t>
  </si>
  <si>
    <t>Graine size ranges from fine to medium grained / One 5 cm wide coarser grained layer at the bottom fo the section</t>
  </si>
  <si>
    <t>Weak foliation</t>
  </si>
  <si>
    <t>ranges from 1 to 20 cm</t>
  </si>
  <si>
    <t>Coarser grained Ol become more abundant towards the bottom of the section, their grain size changes from fine to medium grained</t>
  </si>
  <si>
    <t>The onset of unit 55 is marked by the appearance of more varitextured features / The grain size increases from fine to medium grained towards the bottom / Presence of a patch of coarse grained material at the top of the unit</t>
  </si>
  <si>
    <t>Grain size decreases towards the bottom of the section (probably end of coarser grained layer that started in the previous section)</t>
  </si>
  <si>
    <t>Top of the section is rather subophitic</t>
  </si>
  <si>
    <t>The grain size decreases towards the bottom of the section / The igneous features are largely overprinted by alteration</t>
  </si>
  <si>
    <t>Igneous features are largely overprinted by alteration / Grain size change within the section (no determination of layers due to alteration) / Cpx rich area (cpx&gt;80%) around 10-16 cm</t>
  </si>
  <si>
    <t>Weakly foliated due to elongated olivines (now altered)</t>
  </si>
  <si>
    <t>Igneous features are largely overprinted by alteration</t>
  </si>
  <si>
    <t>The grain size decreases towards the bottom of the section / Igneous features description is based on the less altered part of the section</t>
  </si>
  <si>
    <t>Foliated, ophitic Cpx partly present</t>
  </si>
  <si>
    <t xml:space="preserve">Some of the Cpx are elongated </t>
  </si>
  <si>
    <t>Highly altered / Igneous descriptions are based on 'preserved' patches within the section</t>
  </si>
  <si>
    <t>anhedral to subhedral</t>
  </si>
  <si>
    <t>Altered / Some layers are fine grained</t>
  </si>
  <si>
    <t>Altered / Igneous features are overprinted by alteration</t>
  </si>
  <si>
    <t>Some coarser grained Ol towards the bottom of the section</t>
  </si>
  <si>
    <t>Highly altered and fractured / The igneous description is based on the description of the previous section 68Z2</t>
  </si>
  <si>
    <t>anhedral</t>
  </si>
  <si>
    <t>tabular</t>
  </si>
  <si>
    <t>Highly altered and fractured / Igneous features are based on a fresher patch present at the bottom of the section</t>
  </si>
  <si>
    <t>some Pl-rich layers</t>
  </si>
  <si>
    <t>Elongated Ol at the bottom of the section</t>
  </si>
  <si>
    <t>Weak foliation in some areas</t>
  </si>
  <si>
    <t>Increase in Ol content towards the bottom of the section</t>
  </si>
  <si>
    <t>2017_07_23</t>
  </si>
  <si>
    <t>UKU-KF-TH</t>
  </si>
  <si>
    <t>Highly altered and fractured / Description of igneous features is based on the description of 69Z4</t>
  </si>
  <si>
    <t>Description of igneous features is largely based on the description of 69Z4</t>
  </si>
  <si>
    <t xml:space="preserve">The grain size is changing but due to the overprint of alteration no layering can be described </t>
  </si>
  <si>
    <t>Subhedral to Anhedral</t>
  </si>
  <si>
    <t>The section starts with a 5 cm wide Pl-poor interval followed by 20cm presenting distinct layering / In the rest of the section towards the bottom igneous features are overprinted by alteration</t>
  </si>
  <si>
    <t>Maximum 2.5mm Tabular in the Ol-rich layer</t>
  </si>
  <si>
    <t>Only one 5 cm wide coarser grained layer at the bottom of the section</t>
  </si>
  <si>
    <t>Some dark larger grained Ol are present at the center of the section</t>
  </si>
  <si>
    <t>0-7cm finer grained layer (Cpx: size mode 1mm) / 17-25cm coarser grained layer (Cpx size mode 4mm)</t>
  </si>
  <si>
    <t>In general it becomes more Ol-rich towards the bottom of the unit</t>
  </si>
  <si>
    <t>One 25 cm wide layer at the center of the section contains coarser grained Ol (1.5m)</t>
  </si>
  <si>
    <t xml:space="preserve"> ranged from 1 to 20 cm</t>
  </si>
  <si>
    <t>Grain size is heterogeneous but does not form distinct layers</t>
  </si>
  <si>
    <t>Patches containing coarser grained Cpx</t>
  </si>
  <si>
    <t>29-41cm : Ol-rich layer</t>
  </si>
  <si>
    <t>Presence of a 10 cm wide Ol-rich layer at the center of the section</t>
  </si>
  <si>
    <t>36 cm : sulfide concentration</t>
  </si>
  <si>
    <t>Multiple alteration halos not to be confused with layering</t>
  </si>
  <si>
    <t>very uncertain layering</t>
  </si>
  <si>
    <t>Lot of fine grained layers at the bottom of the section / Multiple alteration halos not to be confused with layering</t>
  </si>
  <si>
    <t>Igneous description is based on the top 20 cm of the section, in the following part of the section igneous features are overprinted by alteration</t>
  </si>
  <si>
    <t>Igneous features descriptions are largely based on top of the section</t>
  </si>
  <si>
    <t>Modal layering, 56-61 cm coarser grained layer (Ol grain size mode = 3 mm)</t>
  </si>
  <si>
    <t>Finer grained - more Cpx-rich and Ol-poor layer at the center of the section</t>
  </si>
  <si>
    <t>5 cm wide finer grained layer at the bottom of the section</t>
  </si>
  <si>
    <t>finer grained layer at the bottom of the section with approximate grain size of 0.3 mm and lower modal abundance of olivine?</t>
  </si>
  <si>
    <t>Highly altered, Igneous features are overprinted to some degree</t>
  </si>
  <si>
    <t>Presence of a section from 55 to 68 cm that is poikilitic and has Cpx oikocrysts</t>
  </si>
  <si>
    <t>two finer grained layers; with an approximate grain size of 1mm and higher modal abundance of olivine</t>
  </si>
  <si>
    <t>Coarser grained section but presence of 2 medium grained layers, one at the top and one at the center of section</t>
  </si>
  <si>
    <t>medium to light grey to dark greenish</t>
  </si>
  <si>
    <t>background alteration significantly decreases downsection, mm-sized bands of extensively altered olivine (?) layers</t>
  </si>
  <si>
    <t>intervals: between 39-43cm, 45-48cm, 49-52cm</t>
  </si>
  <si>
    <t>substantial background alteration intensity, decreasing downsection</t>
  </si>
  <si>
    <t>grain size reduction compared to background</t>
  </si>
  <si>
    <t>complete alteration due to deformation</t>
  </si>
  <si>
    <t>intervals: 61-77cm</t>
  </si>
  <si>
    <t>extensive uniform background alteration intensity, complete patch alteration between 61 and 77 cm</t>
  </si>
  <si>
    <t xml:space="preserve">extensive uniform background alteration  </t>
  </si>
  <si>
    <t>background alteration intensity decreasing downsection</t>
  </si>
  <si>
    <t>banded background alteration intensity due to differences in initial magmatic composition</t>
  </si>
  <si>
    <t>light grey to slightly dark green</t>
  </si>
  <si>
    <t>intervals: 31-32cm, 33-35cm</t>
  </si>
  <si>
    <t>symmetric shape, uniform intensity and ccomposition</t>
  </si>
  <si>
    <t>medium to light grey to slightly dark greenish</t>
  </si>
  <si>
    <t>heterogeneous extensive background alteration intensity</t>
  </si>
  <si>
    <t>medium grey to slightly dark greenish</t>
  </si>
  <si>
    <t>intervals: 4-9cm, 16-19cm, 24-29cm, 36-39cm, 42-46cm, 48-51cm; 6 patches</t>
  </si>
  <si>
    <t>extensive uniform background alteration, six extensively altered patches distributed over section</t>
  </si>
  <si>
    <t>interval: 83-86cm</t>
  </si>
  <si>
    <t>lieght grey to greenish</t>
  </si>
  <si>
    <t>intervals: 0-4cm, 8-12cm, 24-29cm, 52-56cm, 68-69cm, 71-73cm; 6 patches</t>
  </si>
  <si>
    <t>intervals: 21-39cm, 47-53cm</t>
  </si>
  <si>
    <t xml:space="preserve">light grey </t>
  </si>
  <si>
    <t xml:space="preserve">extensive uniform background alteration, patch alteration between 21 and 39cm and 47 and 53cm </t>
  </si>
  <si>
    <t>extensive uniform background alteration, extensively altered halo along vein network</t>
  </si>
  <si>
    <t>intervals: 11-14cm, 42-44cm, 53-55cm; 3 patches</t>
  </si>
  <si>
    <t>DM;BZ</t>
  </si>
  <si>
    <t>significant reduction in grain size, parts of the rocks grumbling</t>
  </si>
  <si>
    <t>light grey to green</t>
  </si>
  <si>
    <t>heterogenous intensity and 2nd mineral assemblage</t>
  </si>
  <si>
    <t>pale green to yellowish</t>
  </si>
  <si>
    <t>interval: 79-81cm</t>
  </si>
  <si>
    <t>light grey to yellowish to green</t>
  </si>
  <si>
    <t>irregular shape, heterogeneous composition, uniform intensity</t>
  </si>
  <si>
    <t>extensive very heterogeneous background alteration</t>
  </si>
  <si>
    <t>medium to light grey to dark green</t>
  </si>
  <si>
    <t>very regular dark green bands (connecting corona of altered olivines to chlorite)</t>
  </si>
  <si>
    <t>ligt grey to milky white to green</t>
  </si>
  <si>
    <t xml:space="preserve">extensive uniform background alteration, with regularly spaced highly altered olivine bands </t>
  </si>
  <si>
    <t>very regular dark green bands (connecting corona of altered olivines to chlorite; 48cm downwards)</t>
  </si>
  <si>
    <t>irregular shape, uniform intensity, heterogeneous composition</t>
  </si>
  <si>
    <t>extensive uniform background alteration, banded texture due to differences in initial magmatic composition</t>
  </si>
  <si>
    <t>medium to loght grey to slightly dark greenish</t>
  </si>
  <si>
    <t>extensive heterogeneous background alteration, complete halo alteration</t>
  </si>
  <si>
    <t>light grey milky white to greenish and yellowish</t>
  </si>
  <si>
    <t>extensive alteration due to deformation</t>
  </si>
  <si>
    <t>alteration slightly decreases downsection, very regular dark green bands (connecting corona of altered olivines to chlorite)</t>
  </si>
  <si>
    <t>extensive background alteration with decreasing intensity downsection, complete halo alteration</t>
  </si>
  <si>
    <t xml:space="preserve">extensive banded background alteration </t>
  </si>
  <si>
    <t>interval: 13-22cm</t>
  </si>
  <si>
    <t>light grey to dark greenish</t>
  </si>
  <si>
    <t>interval: 45-50cm; substantial grain size reduction</t>
  </si>
  <si>
    <t>extensive uniform background alteration, deformation related alteration between 45 and 50 cm</t>
  </si>
  <si>
    <t>interval: 24-31cm</t>
  </si>
  <si>
    <t>dark green</t>
  </si>
  <si>
    <t>extensive heterogeneous background alteration</t>
  </si>
  <si>
    <t>white to greenish</t>
  </si>
  <si>
    <t>interval:38,5-40cm</t>
  </si>
  <si>
    <t>medium grey to greenish to slightly redish</t>
  </si>
  <si>
    <t>extensive uniform background alteration, zone of deformation related alteration between 66 and 80 cm</t>
  </si>
  <si>
    <t>medium grey to dark green to redish</t>
  </si>
  <si>
    <t>heterogeneous background alteration around complex vein networrk</t>
  </si>
  <si>
    <t>complete heterogeneous background alteration around complex vein network</t>
  </si>
  <si>
    <t>significant grain size reduction</t>
  </si>
  <si>
    <t>medium grey to various shades of green</t>
  </si>
  <si>
    <t>partially grain size reduced, heterogenous alteration intensity</t>
  </si>
  <si>
    <t>extensive uniform background alteration, complete halo alteration</t>
  </si>
  <si>
    <t>light grey to greenish to slightly yellowish</t>
  </si>
  <si>
    <t>irregular shap, uniform intensity and composition</t>
  </si>
  <si>
    <t>irregular shape, heterogeneous intensity, uniforrm composition</t>
  </si>
  <si>
    <t>white to greenish to yellowish</t>
  </si>
  <si>
    <t>interval: 72-76cm</t>
  </si>
  <si>
    <t>medium grey to light grey to various shades of green</t>
  </si>
  <si>
    <t>weak modal layering</t>
  </si>
  <si>
    <t xml:space="preserve"> maybe weak  olivine  foliation </t>
  </si>
  <si>
    <t>63-1</t>
  </si>
  <si>
    <t>Thin plag rich anorthositic layers</t>
  </si>
  <si>
    <t xml:space="preserve"> maybe weak  pyroxene  foliation </t>
  </si>
  <si>
    <t>to diffuse to measue</t>
  </si>
  <si>
    <t xml:space="preserve"> Gabbro</t>
  </si>
  <si>
    <t xml:space="preserve"> maybe weak  pyroxene and olivine  foliation </t>
  </si>
  <si>
    <t xml:space="preserve"> maybe- very weak  olivine  foliation </t>
  </si>
  <si>
    <t>Thin plag rich anorthositic layer</t>
  </si>
  <si>
    <t>segregation- sub vertical- coarse grained</t>
  </si>
  <si>
    <t>Thin plag rich anorthositic layer at 76 cm</t>
  </si>
  <si>
    <t>no layering-   some modal variation</t>
  </si>
  <si>
    <t xml:space="preserve"> maybe-  very weak  olivine  foliation </t>
  </si>
  <si>
    <t>no lasyering</t>
  </si>
  <si>
    <t>very discontinuous thin plag rich anorthositic layer at 53 cm</t>
  </si>
  <si>
    <t>Thin plag rich anorthositic layer at 72 cm</t>
  </si>
  <si>
    <t xml:space="preserve"> Gabbronorite</t>
  </si>
  <si>
    <t>no layering- very altered</t>
  </si>
  <si>
    <t xml:space="preserve"> maybe weak  pyroxene foliation </t>
  </si>
  <si>
    <t>fine grained layer</t>
  </si>
  <si>
    <t>layered</t>
  </si>
  <si>
    <t>Thin plag rich anorthositic layer at 34 cm</t>
  </si>
  <si>
    <t>weak discontinuous plag rich layer at 73-75cm</t>
  </si>
  <si>
    <t>Thin plag rich anorthositic layer at 32 cm</t>
  </si>
  <si>
    <t>Thin plag rich anorthositic layer at 78 cm</t>
  </si>
  <si>
    <t xml:space="preserve"> maybe weak  pyroxene   foliation </t>
  </si>
  <si>
    <t>Thin plag rich anorthositic layer at 23 cm</t>
  </si>
  <si>
    <t>coarse grained layer-  weak layering</t>
  </si>
  <si>
    <t xml:space="preserve"> maybe- very very weak  olivine  foliation </t>
  </si>
  <si>
    <t>weak layering at bottom of the section</t>
  </si>
  <si>
    <t>Thin plag rich anorthositic layer at 83cm</t>
  </si>
  <si>
    <t xml:space="preserve">very weak layering  </t>
  </si>
  <si>
    <t>Thin plag rich anorthositic layer at 14.5 cm</t>
  </si>
  <si>
    <t xml:space="preserve">weak layering  </t>
  </si>
  <si>
    <t>Thin plag rich anorthositic layer at 83 cm</t>
  </si>
  <si>
    <t xml:space="preserve"> weak  olivine &amp; plag foliation </t>
  </si>
  <si>
    <t>discontinuous thin plag rich anorthositic layer at 2 cm</t>
  </si>
  <si>
    <t>olivine gabbro- rubble</t>
  </si>
  <si>
    <t>Texture comments</t>
  </si>
  <si>
    <t>Fault core with layers of ultra-fine grained fault rocks. Multiple slip zone and fault rock type.</t>
  </si>
  <si>
    <t>thin structures in low T altered protomylonite</t>
  </si>
  <si>
    <t>with thin layers of protomylonite</t>
  </si>
  <si>
    <t>?Ultracataclasite (or fault gouge)</t>
  </si>
  <si>
    <t xml:space="preserve">fluid assisted </t>
  </si>
  <si>
    <t>steeply dipping vein set w shear</t>
  </si>
  <si>
    <t>sn</t>
  </si>
  <si>
    <t>rubbles with slickensides</t>
  </si>
  <si>
    <t>linked to vein</t>
  </si>
  <si>
    <t>vein net. ? oblique slip</t>
  </si>
  <si>
    <t>fluid assist</t>
  </si>
  <si>
    <t>microbreccia filling vein. Serpentine or chlorite</t>
  </si>
  <si>
    <t>with veining and alteration</t>
  </si>
  <si>
    <t>minor fractures</t>
  </si>
  <si>
    <t>epidote and sulph. Superposed sense of shear</t>
  </si>
  <si>
    <t>?d</t>
  </si>
  <si>
    <t>witish-greenish alteration</t>
  </si>
  <si>
    <t>Low T protomyl</t>
  </si>
  <si>
    <t>low-T protomylonite</t>
  </si>
  <si>
    <t>23.07.2017 .06:00</t>
  </si>
  <si>
    <t>DM; BZ; KK</t>
  </si>
  <si>
    <t>whole interval grumbled into pieces</t>
  </si>
  <si>
    <t>medium to light grey milky white to greenish</t>
  </si>
  <si>
    <t>intensity decreasing downsection</t>
  </si>
  <si>
    <t>ligt grey to green</t>
  </si>
  <si>
    <t>background alteration intensity decreases downsection, deformation related alteration between 2 and 13 cm</t>
  </si>
  <si>
    <t>heterogeneous, very patchy background alteration</t>
  </si>
  <si>
    <t>extensive heterogeneous background alteration, very patchy</t>
  </si>
  <si>
    <t>extensive background alteration decreasing downsection</t>
  </si>
  <si>
    <t>heterogeneous background alteration intensity due to differences in initial magmatic composition and complex vein network</t>
  </si>
  <si>
    <t>medium to light grey, various shades of green</t>
  </si>
  <si>
    <t xml:space="preserve">partial grain size reduction </t>
  </si>
  <si>
    <t>medium grey, various shades of green, redish</t>
  </si>
  <si>
    <t>extensive uniform background alteration, extensive halo alteration</t>
  </si>
  <si>
    <t>medium grey to various shades of green to brownish</t>
  </si>
  <si>
    <t>light grey to milky white, greenish, redish</t>
  </si>
  <si>
    <t>pale grey to greenish, slightly redish</t>
  </si>
  <si>
    <t>symmetric shape, alteration intensity decreases with distance from the vein</t>
  </si>
  <si>
    <t>substantial uniform background alteration, extensive halo alteration between 25 and 45 cm</t>
  </si>
  <si>
    <t>light grey to pale green and green</t>
  </si>
  <si>
    <t>light grey to milky white to slightly dark green</t>
  </si>
  <si>
    <t>light grey to milky white to dark greenish</t>
  </si>
  <si>
    <t>background alteration intensity slightly increases downsection</t>
  </si>
  <si>
    <t>extensive uniform background alteration slightly decreasing downsection, extensive halo alteration</t>
  </si>
  <si>
    <t>light grey to dark greenish to yellowish</t>
  </si>
  <si>
    <t>interval: 65-68cm</t>
  </si>
  <si>
    <t xml:space="preserve">light grey to milky white to greenish </t>
  </si>
  <si>
    <t xml:space="preserve">substential uniform  background alteration </t>
  </si>
  <si>
    <t>medium grey to light grey to green</t>
  </si>
  <si>
    <t>heterogenouns background alteration intensity</t>
  </si>
  <si>
    <t xml:space="preserve">light grey to milky white to greenish to yellowish </t>
  </si>
  <si>
    <t xml:space="preserve">irregular shape, uniform intensity and composition </t>
  </si>
  <si>
    <t>significant grain size reduction, interval: 78 - 89 cm</t>
  </si>
  <si>
    <t xml:space="preserve">extensive heterogeneous background alteration, complete deformation related alteration between 78 - 89 cm </t>
  </si>
  <si>
    <t xml:space="preserve">substantial grain size reduction </t>
  </si>
  <si>
    <t>extensive uniform background alteration, complete deformation related alteration</t>
  </si>
  <si>
    <t>light grey to milky white to green to pinkish</t>
  </si>
  <si>
    <t>heterogeneous complete alteration due to complex vein network</t>
  </si>
  <si>
    <t>complete heterogeneous background alteration, patch texture due to complex vein network and deformation in interval 1</t>
  </si>
  <si>
    <t>23.07.2017 .12:00</t>
  </si>
  <si>
    <t xml:space="preserve">medium to light grey to greenish </t>
  </si>
  <si>
    <t xml:space="preserve">heterogeneous background alteration  </t>
  </si>
  <si>
    <t xml:space="preserve">symmetric shape, heterogeneous intesity and composition </t>
  </si>
  <si>
    <t xml:space="preserve">light grey to various shades of green </t>
  </si>
  <si>
    <t>interval: 63 - 68 cm</t>
  </si>
  <si>
    <t xml:space="preserve">light grey to green </t>
  </si>
  <si>
    <t xml:space="preserve">heterogeneous background alteration </t>
  </si>
  <si>
    <t xml:space="preserve">various shades green </t>
  </si>
  <si>
    <t>interval: 51 - 56 cm</t>
  </si>
  <si>
    <t xml:space="preserve">light grey to greenish  </t>
  </si>
  <si>
    <t xml:space="preserve">complete heterogeneous background alteration  </t>
  </si>
  <si>
    <t>light grey to milky white to very greenish</t>
  </si>
  <si>
    <t xml:space="preserve">homogeneous background alteration intensity </t>
  </si>
  <si>
    <t xml:space="preserve">light gree to dark greenish </t>
  </si>
  <si>
    <t xml:space="preserve">complete background alteration </t>
  </si>
  <si>
    <t>medium to light grey  to dark green</t>
  </si>
  <si>
    <t>homogeneous background alteration intensity, secondary mineral assemblages change down section due to differences in initial magmatic composition</t>
  </si>
  <si>
    <t>light grey to milky white to greenish to slightly yellowish</t>
  </si>
  <si>
    <t>interval: 0 - 7 cm</t>
  </si>
  <si>
    <t xml:space="preserve">dark green to milky white </t>
  </si>
  <si>
    <t>extensive background alteration, secondary mineral assemblage changes due to differences in initial magmatic composition</t>
  </si>
  <si>
    <t xml:space="preserve">medium to light grey to dark green </t>
  </si>
  <si>
    <t>pale green to slightly yeollowish</t>
  </si>
  <si>
    <t>intervals: 20-25cm, 33-39cm, 65-70cm; tree patches</t>
  </si>
  <si>
    <t>light grey milky white to white to various shades of green</t>
  </si>
  <si>
    <t>complete deformation related alteration, three patches of extensively altered background</t>
  </si>
  <si>
    <t>light grey to milky whit to various shades of green</t>
  </si>
  <si>
    <t>medium grey to dark green</t>
  </si>
  <si>
    <t>light grey to white to dark green</t>
  </si>
  <si>
    <t>intervals: 3-13cm, 23-32cm, 34-44cm, 50-68cm; 4 patches</t>
  </si>
  <si>
    <t>white to various shades of green</t>
  </si>
  <si>
    <t>very irregular, even difficult to distinguish between vein and deformation area</t>
  </si>
  <si>
    <t>complete deformation related alteration, very irregular</t>
  </si>
  <si>
    <t xml:space="preserve">highly heterogeneous background alteration </t>
  </si>
  <si>
    <t>intervals: 0-26cm, 32-40cm; 2 patches</t>
  </si>
  <si>
    <t>highly heterogeneous</t>
  </si>
  <si>
    <t>Thin plag rich anorthositic layer at 42 cm underlain by 2cm thick fine grained layer</t>
  </si>
  <si>
    <t>Thin plag rich anorthositic layer at 58.5cm</t>
  </si>
  <si>
    <t xml:space="preserve"> weak  olivine foliation </t>
  </si>
  <si>
    <t>Thin plag rich anorthositic "stringer" at 20.5cm</t>
  </si>
  <si>
    <t>Thin plag rich anorthositic layer at 71cm</t>
  </si>
  <si>
    <t>weak, thin plag rich anorthositic layers at 5-18cm</t>
  </si>
  <si>
    <t xml:space="preserve">weak layering </t>
  </si>
  <si>
    <t>weak layering, coarse layer</t>
  </si>
  <si>
    <t>No layering</t>
  </si>
  <si>
    <t xml:space="preserve">possible weak  olivine foliation </t>
  </si>
  <si>
    <t>possible coarse grained, fine grain contact</t>
  </si>
  <si>
    <t>Contact at end of core- not visible in core</t>
  </si>
  <si>
    <t>weak, thin plag rich doublet of  anorthositic layers at 55cm</t>
  </si>
  <si>
    <t>fining upwards layer</t>
  </si>
  <si>
    <t>weak, thin plag rich anorthositic layer at 90.5cm</t>
  </si>
  <si>
    <t>very subtle layering</t>
  </si>
  <si>
    <t>thin coarse grained layer- 14-16 cn</t>
  </si>
  <si>
    <t>Olivine-bearing  olivine gabbro</t>
  </si>
  <si>
    <t>fine grained layer at bottom of the core</t>
  </si>
  <si>
    <t xml:space="preserve"> gabbro</t>
  </si>
  <si>
    <t>coarse  grained layer</t>
  </si>
  <si>
    <t>olivine rich layer</t>
  </si>
  <si>
    <t>weak, thin plag rich anorthositic layer at 45cm . Could be isoclinal fold that connects with plag layer below</t>
  </si>
  <si>
    <t>coarse grained layer</t>
  </si>
  <si>
    <t>weak, thin plag rich anorthositic layer at 50cm</t>
  </si>
  <si>
    <t>very uncertain layering- grain size variations</t>
  </si>
  <si>
    <t xml:space="preserve">possible very  weak  olivine foliation </t>
  </si>
  <si>
    <t>Plagioclase rich, coarse grained layer</t>
  </si>
  <si>
    <t>Thin, plagioclase rich anothositic layer</t>
  </si>
  <si>
    <t>maybe grainsize layering-  but altered</t>
  </si>
  <si>
    <t>plagioclase rich layer</t>
  </si>
  <si>
    <t xml:space="preserve"> olivine gabbro- very altered</t>
  </si>
  <si>
    <t>single, discontinuous plagioclase rich layer</t>
  </si>
  <si>
    <t xml:space="preserve">possible very  weak  olivine, pyroxene and plagioclase foliation </t>
  </si>
  <si>
    <t>weak, thin plagioclase rich band</t>
  </si>
  <si>
    <t>medium grained</t>
  </si>
  <si>
    <t>irregulrly interlayed anorthositic and olivine rich layers</t>
  </si>
  <si>
    <t>fine grained layer at the bottom of the section</t>
  </si>
  <si>
    <t>weak plagioclase rich stringers</t>
  </si>
  <si>
    <t>weak plagioclase rich layer</t>
  </si>
  <si>
    <t>weak plagioclase rich layer at 68 cm</t>
  </si>
  <si>
    <t>Grain size layering</t>
  </si>
  <si>
    <t>grain size layering</t>
  </si>
  <si>
    <t>sub vertical coarse grained plg-amp segregation from 6 to 36 cm</t>
  </si>
  <si>
    <t>epidote ven, cut by green (chl) vein, cut by qtz-calchedony vein</t>
  </si>
  <si>
    <t>with green mineral (serp or chl?)</t>
  </si>
  <si>
    <t>vein network + brecciation</t>
  </si>
  <si>
    <t>shear vein</t>
  </si>
  <si>
    <t>with epidote</t>
  </si>
  <si>
    <t>foliated cataclasite+breccia, with veining (?qtz)</t>
  </si>
  <si>
    <t>rubbles with slickenside</t>
  </si>
  <si>
    <t>with veining, green epidote, qtz</t>
  </si>
  <si>
    <t>foliated cataclasite</t>
  </si>
  <si>
    <t xml:space="preserve">cataclaswith a cataclastic and sheared pink epidote vein </t>
  </si>
  <si>
    <t>set of shear vein w cataclasis. Positive flower structure?</t>
  </si>
  <si>
    <t>multiple slip zones. Sense of shear normal overprinted by rev oblique</t>
  </si>
  <si>
    <t>filling microbreccia + microxx qtz</t>
  </si>
  <si>
    <t>cut steeply dipping dark green (?serp) veinlets</t>
  </si>
  <si>
    <t>with composit qtz veining. cuts epidote (?) vein</t>
  </si>
  <si>
    <t>main epidote vein, associated to parallel veinlet</t>
  </si>
  <si>
    <t>"fluid assisted". Intense alteration in the footwall</t>
  </si>
  <si>
    <t>fine grained light green breccia (amph?)</t>
  </si>
  <si>
    <t>? With calchedony</t>
  </si>
  <si>
    <t>veins and alteration halo w amph</t>
  </si>
  <si>
    <t>with calchedony</t>
  </si>
  <si>
    <t>Vein net see Vein Log</t>
  </si>
  <si>
    <t>Vein sets see Vein Log</t>
  </si>
  <si>
    <t>qtz  breccia vein, cuts foliation of protomylonite</t>
  </si>
  <si>
    <t>4 parallel shear veins</t>
  </si>
  <si>
    <t>shear veins set</t>
  </si>
  <si>
    <t>composite with veining, breccia..At the bottom 3 cm wide brecciated epidote vein</t>
  </si>
  <si>
    <t>network of fracture and veins (damage zone)</t>
  </si>
  <si>
    <t>set of parallel slip zones. Cataclasite pockets</t>
  </si>
  <si>
    <t>with qtz veining</t>
  </si>
  <si>
    <t>with alteration</t>
  </si>
  <si>
    <t>angular clasts of variable size (mm to 1 cm)</t>
  </si>
  <si>
    <t>steeply dipping conjugate filled fracture  with qtz and breccia</t>
  </si>
  <si>
    <t>reddish alteration</t>
  </si>
  <si>
    <t>complex structure with steps of cracking and sealing with different composition, brecciation and alteration/rexx. Core with calchedony ?</t>
  </si>
  <si>
    <t>with  with calchedony vein</t>
  </si>
  <si>
    <t>offsets tiny epidote vein</t>
  </si>
  <si>
    <t>set of parallel shear veins</t>
  </si>
  <si>
    <t>slickenside</t>
  </si>
  <si>
    <t>With veining</t>
  </si>
  <si>
    <t xml:space="preserve">stepped </t>
  </si>
  <si>
    <t>Complex steeply dipping structure with superposed steps of cracking and seal, cataclasis, alteration rexx. Core with calchedony</t>
  </si>
  <si>
    <t>2017_07_24</t>
  </si>
  <si>
    <t>Description based on area from 51-56cm</t>
  </si>
  <si>
    <t>Highly altered, igneous features are overprinted by alteration / Coarser grained area with Cpx oikocrysts at the bottom of the section</t>
  </si>
  <si>
    <t xml:space="preserve"> ranges from 5 to 45 cm</t>
  </si>
  <si>
    <t>Some ophitic cpx present.</t>
  </si>
  <si>
    <t>Coarser grained area with Cpx oikocrysts at the top of the section (probably continuous layer from previous section)</t>
  </si>
  <si>
    <t>Based on area from 65-70cm</t>
  </si>
  <si>
    <t>Highly altered / Description of general igneous features is based on few less altered patches</t>
  </si>
  <si>
    <t>Based on area from 41-46 cm</t>
  </si>
  <si>
    <t>Based on area from 52-58 cm</t>
  </si>
  <si>
    <t>Description based on area from 65-73 cm / 0-14cm coarser grained</t>
  </si>
  <si>
    <t>Highly altered and deformed/ Igneous features are largely overprinted by alteration (maybe coarser grained area at the top of the section)</t>
  </si>
  <si>
    <t>Description based on area from 4-5cm</t>
  </si>
  <si>
    <t>Highly altered and deformed/ Igneous features are largely overprinted by alteration</t>
  </si>
  <si>
    <t>Now layers are sheared</t>
  </si>
  <si>
    <t>Coarser grained part from 6-21cm : Ol grain size mode = 4mm</t>
  </si>
  <si>
    <t>Sheared layers</t>
  </si>
  <si>
    <t>ranges from 5 to 10 cm</t>
  </si>
  <si>
    <t>Based on area from 26-28 cm</t>
  </si>
  <si>
    <t>Coarser grained layer at the end of the section (continuous in the next section 78Z3)</t>
  </si>
  <si>
    <t>Description based on area from 17-21cm</t>
  </si>
  <si>
    <t>Coarser grained layer at the top of the section, continuous from previous section 78Z2 / Total length of coarser grained layer is 60 cm</t>
  </si>
  <si>
    <t>ranges from ~10 to 20 cm</t>
  </si>
  <si>
    <t>Fine grained layer at the top of the section - followed by a 20cm long medium grained  layer (1.5mm) - followed by a 15cm long layer with coarser graines (2.5mm)</t>
  </si>
  <si>
    <t>ranges from 1 to 25 cm</t>
  </si>
  <si>
    <t>2 small felsic layers in the first third of the section + 25cm long coarser grained layer at the bottom of the section (continuous in the section)</t>
  </si>
  <si>
    <t>10 cm wide coarser grained layer at the top (continuous from previous section) / Generally finer grained towards the bottom of the section</t>
  </si>
  <si>
    <t>Based on area from 25-29cm</t>
  </si>
  <si>
    <t>Highly altered and fractured / Description of general igneous features is based on few fresher patches</t>
  </si>
  <si>
    <t>Based on area from 68-71 cm</t>
  </si>
  <si>
    <t>Exact position of the contact is unclear because of a highly deformed and altered area between the two different rock types in the section / The next unit is characterized in general by a higher modal abundance of (elongated) Ol</t>
  </si>
  <si>
    <t>Highly altered and deformed / Description of general igneous features is based on one less altered patch</t>
  </si>
  <si>
    <t>layers are sheared</t>
  </si>
  <si>
    <t xml:space="preserve">Altered and deformed </t>
  </si>
  <si>
    <t>Ol are smaller than the matrix</t>
  </si>
  <si>
    <t>Highly altered and deformed / Description of general igneous features is based on the previous section</t>
  </si>
  <si>
    <t>ranges fro 2 to 30 cm / Layering is mainly defined by the modal abundance of Ol</t>
  </si>
  <si>
    <t>10 cm wide layer at the center of the section where Ol appears to be interstitial</t>
  </si>
  <si>
    <t>one cm wide felsic layer at the center of the section</t>
  </si>
  <si>
    <t>The top half of the section is coarser grained</t>
  </si>
  <si>
    <t>Ol are more elongated after the top 20cm of the section</t>
  </si>
  <si>
    <t>Description based on area from 20-28cm</t>
  </si>
  <si>
    <t>Two layers : the first one from 0 to 20cm (more granular) and the second from 20 cm to the bottom (more elongated Ol)</t>
  </si>
  <si>
    <t>One very sharp layer contact at 53 cm / ''Tiger layer''</t>
  </si>
  <si>
    <t>Describe based on area from 20-30 cm / from 37 to 45 cm coarse grained, Olivine-clinopyroxenite layer</t>
  </si>
  <si>
    <t>Coarser grained Cpx-rich area (cm sized Cpx) at the center of the section - followed by a layer characterized by fine Ol-rich bands (''Tiger layer'' - this layer continues into the next section 83Z1 down to about 65 cm)</t>
  </si>
  <si>
    <t xml:space="preserve">Fine Ol-rich bands </t>
  </si>
  <si>
    <t>One large layer continuous from previous section which end at about 65 cm / the next layer is characterized by the disappearance of the Ol-rich bands (''Tiger layer'')</t>
  </si>
  <si>
    <t>10 cm long Ol-rich layer at the top - followed by an approximately 15cm long characterized by fine Ol bands ("Tiger layer'') - third layer (from 25cm to 48cm) gradationally becomes more granular and coarser grained</t>
  </si>
  <si>
    <t>Ol include sulfides / Ol-rich gabbro 0 - 10.5cm  / from 38 to 48.5 cm : fine grained Ol (&lt;1mm) and coarse grained Cpx (size mode 2.2mm)</t>
  </si>
  <si>
    <t>10 cm long Ol-rich layer at the top - followed by an approximately 15cm long characterized by fine Ol bands (''Tiger layer'') - third layer (from 25cm to 48cm) gradationally becomes more granular and coarser grained</t>
  </si>
  <si>
    <t>SUbhedral</t>
  </si>
  <si>
    <t>Description based on area from 33-39cm (coarse grained part) / Cpx grain size is reversely graded - decreases downhole (finer part cpx size mode &lt;1mm) / area from 0-31cm : texture similar to 83Z1</t>
  </si>
  <si>
    <t>The first 25 cm consist of a layer with fine Ol bands (''Tiger layer'') and the rest of the section is characterized by gradational modal and grain size layering</t>
  </si>
  <si>
    <t>Cpx oikocrysts</t>
  </si>
  <si>
    <t>Description based on area from 31-33 cm (coarser grained area) / Cpx grain size layering, finer grained part Cpx size mode &lt;1mm</t>
  </si>
  <si>
    <t>Coarser grained layer at the center of the section</t>
  </si>
  <si>
    <t>The layers are not as distinct as in the previous section</t>
  </si>
  <si>
    <t xml:space="preserve">Gradational, suttle changes in grain size but does not form distinct layers </t>
  </si>
  <si>
    <t>Description based on area from 31-35cm</t>
  </si>
  <si>
    <t>Grain size decreases towards the bottom of the section</t>
  </si>
  <si>
    <t>Only one 6 cm wide coarser grained layer at the center of the section</t>
  </si>
  <si>
    <t>Description based on area from 30-34 cm</t>
  </si>
  <si>
    <t xml:space="preserve">ranges from 5 to 20 cm </t>
  </si>
  <si>
    <t>Description based on area from 71-75cm</t>
  </si>
  <si>
    <t>Description based on area from 6-10 cm</t>
  </si>
  <si>
    <t xml:space="preserve">Description of the igneous features is based on the first 15 cm of the core, the rest of the section is highly altered and igneous features are highly overprinted by alteration </t>
  </si>
  <si>
    <t>Two patches with different grain size next to each other - area too altered to make a more precise description of layering</t>
  </si>
  <si>
    <t>Description based on area from 15-30cm</t>
  </si>
  <si>
    <t>Highly altered and fractured, description of igenous features is based on few less altered patches</t>
  </si>
  <si>
    <t>light grey to slightly yellowish and greenish</t>
  </si>
  <si>
    <t>brecciated, significant grain size reduction</t>
  </si>
  <si>
    <t>complete uniform background alteration, alteration related to deformation between 0 and 22 cm</t>
  </si>
  <si>
    <t>light grey to whiteish to dark green</t>
  </si>
  <si>
    <t>intervals: 63-65cm, 83-86cm; 2 patches</t>
  </si>
  <si>
    <t>uniform background alteration intensity, 2nd mineral assemblages change due to differences in initial magmatic composition</t>
  </si>
  <si>
    <t>interval: 0-6cm</t>
  </si>
  <si>
    <t>interval: 40-41cm, significant grain size reduction</t>
  </si>
  <si>
    <t>heterogeneous backfround alteration intensity</t>
  </si>
  <si>
    <t>light grey to white to green</t>
  </si>
  <si>
    <t>interval: 45-50, crosscut by dark amphibole vein</t>
  </si>
  <si>
    <t>interval: 35-42cm</t>
  </si>
  <si>
    <t>intervals: 55-60cm, 71-74cm; 2 patches)</t>
  </si>
  <si>
    <t>interval: 75-82cm; significant grain size reduction</t>
  </si>
  <si>
    <t>extensive uniform background alteration, deformation related alteration between 75 and 82 cm</t>
  </si>
  <si>
    <t>uniform background alteration intensity, slightly decreasing downsection</t>
  </si>
  <si>
    <t>light grey to green to black</t>
  </si>
  <si>
    <t>brecciated, partial grain size reduction</t>
  </si>
  <si>
    <t>complete deformation related alteration, extensive background alteration between 65 and 76 cm</t>
  </si>
  <si>
    <t>medium grey to dark green to black</t>
  </si>
  <si>
    <t>intervals: 27-31cm, 71-76cm; 2 patches</t>
  </si>
  <si>
    <t>medium to light grey to green</t>
  </si>
  <si>
    <t>medium grey to green</t>
  </si>
  <si>
    <t>DM; KK</t>
  </si>
  <si>
    <t>intervals: 13-17cm, 59-62cm; 2 patches</t>
  </si>
  <si>
    <t xml:space="preserve">medium grey to slightly greenish </t>
  </si>
  <si>
    <t xml:space="preserve">substantial uniform background alteration </t>
  </si>
  <si>
    <t>uniform background alteration intensity, secondary mineral assemblages change due to differences in initial magmatic composition</t>
  </si>
  <si>
    <t xml:space="preserve">light grey to pale green </t>
  </si>
  <si>
    <t xml:space="preserve">medium grey to greenish </t>
  </si>
  <si>
    <t>interval: 37 - 45 cm</t>
  </si>
  <si>
    <t>extensive unifrom background alteration</t>
  </si>
  <si>
    <t xml:space="preserve">light grey to milky white to green </t>
  </si>
  <si>
    <t>intervals: 72-77cm, 82-86cm</t>
  </si>
  <si>
    <t>interval: 59-65cm</t>
  </si>
  <si>
    <t>interval: 37-39cm</t>
  </si>
  <si>
    <t>irreuglar shape, heterogeneous intensity, uniform composition</t>
  </si>
  <si>
    <t>substantial uniform background alteration, substantial halo alteration</t>
  </si>
  <si>
    <t>medium to light grey to milky white, various shades of green, yellowish</t>
  </si>
  <si>
    <t>intervals: 16-24cm, 37-41cm; 2 patches</t>
  </si>
  <si>
    <t>intervals: 0-7cm, 43-50cm, 64-73cm; 4 patches</t>
  </si>
  <si>
    <t>partial grain size reduction</t>
  </si>
  <si>
    <t>complete deformation related alteration with patches of extensively altered gabbro</t>
  </si>
  <si>
    <t>medium to light grey to milky white to various shades of green</t>
  </si>
  <si>
    <t>extensive deformation related alteration</t>
  </si>
  <si>
    <t>background alteration intenssity slightly decreases downsection</t>
  </si>
  <si>
    <t>extensive background alteration, intensity slightly decreasing downsection</t>
  </si>
  <si>
    <t>heterogeneous backfround alteration intensity, appearance of sulfide (much less than 5%)</t>
  </si>
  <si>
    <t>medium grey to slighty dark green</t>
  </si>
  <si>
    <t>interval: 70-79cm</t>
  </si>
  <si>
    <t>light grey to milky white top greenish yellowish</t>
  </si>
  <si>
    <t>extensive uniform alteration intensity</t>
  </si>
  <si>
    <t>DM</t>
  </si>
  <si>
    <t>medium grey to black to greenish</t>
  </si>
  <si>
    <t>intervals: 0-11cm, 38-43cm; 2 patches; heterogeneous patch alteration intensity</t>
  </si>
  <si>
    <t>medium grey to greenish to brownish</t>
  </si>
  <si>
    <t>interval: 16-24cm</t>
  </si>
  <si>
    <t>light grey to greenish to yellowish</t>
  </si>
  <si>
    <t xml:space="preserve">medium grey to light grey to greenish </t>
  </si>
  <si>
    <t>background alteration intenssity increses downsection</t>
  </si>
  <si>
    <t>extensive background alteration intensity increases downsection</t>
  </si>
  <si>
    <t>medium grey to milky white to green</t>
  </si>
  <si>
    <t xml:space="preserve">medium grey to light grey to green </t>
  </si>
  <si>
    <t xml:space="preserve">background alteration intensity decreases downsection </t>
  </si>
  <si>
    <t>extensive background alteration intensity decreases downsection</t>
  </si>
  <si>
    <t>shear zone</t>
  </si>
  <si>
    <t>Brittle-ductile. To check thin section for CPF</t>
  </si>
  <si>
    <t>Vein w multiple  cracking and sealing</t>
  </si>
  <si>
    <t>Vein w multiple  cracking and sealing- one layer 1cm wide of ultracataclasite</t>
  </si>
  <si>
    <t>Vein system with one main steeply dipping shear vein</t>
  </si>
  <si>
    <t>Brittle-ductile domino structure on a felsic layer</t>
  </si>
  <si>
    <t>steeply dipping</t>
  </si>
  <si>
    <t>5 main shear veins. See Vein Log</t>
  </si>
  <si>
    <t>cataclastic zone with multiple stages og crack and seal, accompanied by cataclasis and alteration of the host rock</t>
  </si>
  <si>
    <t>epidote, qtz, laumontite…measurement rfers to a layer of foliated cataclasite 12-20 cm</t>
  </si>
  <si>
    <t>Complex structure with steeply dipping vein, alteration, recrystallization and fracturing</t>
  </si>
  <si>
    <t>Steeply dipping vein network with low angle breccia veins. See Vein Log</t>
  </si>
  <si>
    <t>Cut the steeply dipping veins</t>
  </si>
  <si>
    <t xml:space="preserve">  weak  pyroxene and olivine  foliation </t>
  </si>
  <si>
    <t>weak plagioclase-rich stringers at 16-17 cm</t>
  </si>
  <si>
    <t>grain size layering- fine layer</t>
  </si>
  <si>
    <t>weak plagioclase rich layer at 32cm</t>
  </si>
  <si>
    <t>weak plagioclase rich layer at 34.5-35.5cm</t>
  </si>
  <si>
    <t>grain size layering- coarse layer</t>
  </si>
  <si>
    <t>weak plagioclase-rich stringers at 31 cm</t>
  </si>
  <si>
    <t xml:space="preserve">olivine  foliation </t>
  </si>
  <si>
    <t>weak plagioclase-rich stringers at 45 cm</t>
  </si>
  <si>
    <t>coarse grainned layer with 0.25cm wide  plagioclase stringers</t>
  </si>
  <si>
    <t>plagioclase rich, thin, stringers at 34.5 cm</t>
  </si>
  <si>
    <t>grain size layering- top = plagioclase rich</t>
  </si>
  <si>
    <t>plagioclase rich 1-2cm thick layer</t>
  </si>
  <si>
    <t>Correct, but anomalous dip</t>
  </si>
  <si>
    <t>Possible plagioclase rich band</t>
  </si>
  <si>
    <t>Not measurable</t>
  </si>
  <si>
    <t>High modal olivine</t>
  </si>
  <si>
    <t>Mostly gouge</t>
  </si>
  <si>
    <t>large amphibole sub-vertical vein 83/90</t>
  </si>
  <si>
    <t>Maybe relict Plagioclase rich layer at 51 to 52 cm</t>
  </si>
  <si>
    <t>weak plagioclase stringers still recognisable in deformed rock</t>
  </si>
  <si>
    <t>clear layering</t>
  </si>
  <si>
    <t>Plagioclase rich layer</t>
  </si>
  <si>
    <t>nicely layered- grain size and modal</t>
  </si>
  <si>
    <t>coarse grained</t>
  </si>
  <si>
    <t>fine grained</t>
  </si>
  <si>
    <t>olivine rich</t>
  </si>
  <si>
    <t xml:space="preserve">  weak  pyroxene and olivine  foliation  (at 68cm)</t>
  </si>
  <si>
    <t xml:space="preserve">   pyroxene and olivine  foliation  </t>
  </si>
  <si>
    <t xml:space="preserve">  pyroxene and olivine  foliation  </t>
  </si>
  <si>
    <t>moderately coarse grained</t>
  </si>
  <si>
    <t>Tiger</t>
  </si>
  <si>
    <t xml:space="preserve">  pyroxene and olivine  foliation</t>
  </si>
  <si>
    <t>less foliated</t>
  </si>
  <si>
    <t xml:space="preserve"> strong olivine foliation </t>
  </si>
  <si>
    <t>medium coarse grained</t>
  </si>
  <si>
    <t>plagioclase rich layer 24.5-25.5</t>
  </si>
  <si>
    <t>weak plagioclase rich layers</t>
  </si>
  <si>
    <t>plagioclase rich layer at 41cm</t>
  </si>
  <si>
    <t>fining upward layer</t>
  </si>
  <si>
    <t>84-1</t>
  </si>
  <si>
    <t>Fine grained tiger</t>
  </si>
  <si>
    <t>plagioclase rich layer at 52.5-53cm</t>
  </si>
  <si>
    <t>plagioclase rich layer at 2.5-3.5cm</t>
  </si>
  <si>
    <t>plagioclase rich layer at 42cm</t>
  </si>
  <si>
    <t xml:space="preserve">coarse grained layer  </t>
  </si>
  <si>
    <t>plagioclase rich layer at 16cm</t>
  </si>
  <si>
    <t>plagioclase rich stringer at 20cm</t>
  </si>
  <si>
    <t>finer grained layer</t>
  </si>
  <si>
    <t>discontinuous plagioclase rich layer at 52cm</t>
  </si>
  <si>
    <t xml:space="preserve">plagioclase rich layer </t>
  </si>
  <si>
    <t>medium grained layer</t>
  </si>
  <si>
    <t>modal olivine variation</t>
  </si>
  <si>
    <t>weak olivine foliation</t>
  </si>
  <si>
    <t>86-4</t>
  </si>
  <si>
    <t>discontinuous plagioclase band at 39cm</t>
  </si>
  <si>
    <t>2017_07_25</t>
  </si>
  <si>
    <t>Highly altered and fractured, description of general igneous features is based on few less altered patches</t>
  </si>
  <si>
    <t>Ranges from 5 to 15 cm / Layer with higher modal abundance of Ol at the top of the section</t>
  </si>
  <si>
    <t>Ranges from 10 to 45 cm</t>
  </si>
  <si>
    <t>Based on domain from 7 to 15 cm</t>
  </si>
  <si>
    <t>Coarser grained (size mode 3mm) 45 cm wide layer at the top of the section</t>
  </si>
  <si>
    <t>Coaser grained Cpx (5mm) - layer at the center of the section</t>
  </si>
  <si>
    <t>7 cm long ''Tiger layer'' at the top of section - after this layer grain size and modal abundances change more gradational</t>
  </si>
  <si>
    <t>One wider layer at the bottom of the section that continues into the next section</t>
  </si>
  <si>
    <t>Layers are less distinct</t>
  </si>
  <si>
    <t>Based on domain from 28-48 cm</t>
  </si>
  <si>
    <t>One Opx bearing layer</t>
  </si>
  <si>
    <t>Based on domain from 48-55cm</t>
  </si>
  <si>
    <t>Gradational changes of modal abundance and grain size but does not form distinct layers</t>
  </si>
  <si>
    <t>Based on domain from 30 cm</t>
  </si>
  <si>
    <t>Fractured and altered / Description of igneous features are based on fresher patches</t>
  </si>
  <si>
    <t>Based on domain from 44-49 cm</t>
  </si>
  <si>
    <t>One big layer characterized by a lower abundance of Ol</t>
  </si>
  <si>
    <t>Based on area from 27-33 cm</t>
  </si>
  <si>
    <t>One 15 cm wide ''Tiger layer'' at the center of the section, the Ol bands are less disctinct compared to ''Tiger layers'' in previous sections</t>
  </si>
  <si>
    <t>Based on domain from 45-51 cm</t>
  </si>
  <si>
    <t>'Tiger layer'' at the bottom of the section that continues to the next section, the Ol bands are less disctinct compared to ''Tiger layers'' in previous sections</t>
  </si>
  <si>
    <t>The abundance of Ol increases gadationally towards the bottom of the unit</t>
  </si>
  <si>
    <t>Continuing ''Tiger layer'' from previous section, the end of this layer mark the end of the unit 57 (no more ''Tiger layers'' after that)</t>
  </si>
  <si>
    <t>The onset of the unit is marked by the complete disappearance of the ''Tiger layers'' / Generally this unit shows weaker layering with more gradational boundaries</t>
  </si>
  <si>
    <t>Domain with coarser grained Cpx at the center of the section but does not form a distinct layer</t>
  </si>
  <si>
    <t>Tiny</t>
  </si>
  <si>
    <t>Domain with coarser grained Cpx at the center of the section but does not form a distinct layer / Small patches with higher abundance of Ol</t>
  </si>
  <si>
    <t>Small patches with higher abundance of Ol</t>
  </si>
  <si>
    <t>Altered, description of igneous features is mainly based on fresher patches</t>
  </si>
  <si>
    <t>Altered, description of igneous features is mainly based on fresher patches / Small patches with higher abundance of Ol</t>
  </si>
  <si>
    <t>Grain size description and abundances referes to the Ol rich layer (bottom)</t>
  </si>
  <si>
    <t>Increase in Ol content towards the bottom of the section / First 30 cm are highly altered, description of igneous features is based on the bottom of the section</t>
  </si>
  <si>
    <t>Increasing Ol content continuous from previous section / sharp layer contact at about 22 cm, next layer characterized by lower modal abundance of Ol</t>
  </si>
  <si>
    <t>Domain : 7-12 cm</t>
  </si>
  <si>
    <t>Increasing Ol content continuous from previous section (probably layering on a scale that exceeds the section length)</t>
  </si>
  <si>
    <t>Domain : 84 - 91 cm</t>
  </si>
  <si>
    <t>Altered, description of igneous features based on less altered patches / Small patches with higher abundance of Ol</t>
  </si>
  <si>
    <t>Higher modal abundance of Ol in the first layer (down to 56 cm)</t>
  </si>
  <si>
    <t>Domain : 24-30 cm</t>
  </si>
  <si>
    <t>Domain : 80-87 cm</t>
  </si>
  <si>
    <t>Probably continuous with the layer that started in the previous section (uncertain, highly altered and igneous features largely overprinted by alteration)</t>
  </si>
  <si>
    <t>First 22 cm are probably continuous layers from the previous two sections / Next layer (22 to 64 cm) is characterized by a higher modal abundance of Ol</t>
  </si>
  <si>
    <t>Different modal abundance of Ol in the different pieces, but not continuous (broken up) : no visible layering</t>
  </si>
  <si>
    <t>Domain : 5-10 cm</t>
  </si>
  <si>
    <t>Appears that section 95Z - 95Z3 and 95Z4 are one layer / Modal abundance of Ol decreases towards the bottom of this layer / the last 15 cm of that section are highly altered</t>
  </si>
  <si>
    <t>One 15 cm thick finer grained layer at the center of the section</t>
  </si>
  <si>
    <t>The first 15 cm of the section are highly altered (seems to be continuous from the previous section) / One 15 cm thick fine grained layer at the center of the section</t>
  </si>
  <si>
    <t>One layer with coarser grained Cpx oikocrysts (5 mm)</t>
  </si>
  <si>
    <t>Some coarser grained and Ol-rich layers also present in the section</t>
  </si>
  <si>
    <t>One layer with lower modal abundance of Ol</t>
  </si>
  <si>
    <t>One 0.5 cm wide coarser grained (5 mm Cpx)  ''layer'' at the bottom of the section</t>
  </si>
  <si>
    <t>From 97Z2  to the end of the unit : very homogenous; almost the same material</t>
  </si>
  <si>
    <t>Rimming Ol</t>
  </si>
  <si>
    <t>Based on domain 30-40 cm</t>
  </si>
  <si>
    <t>light grey to milky whit to green</t>
  </si>
  <si>
    <t>interval: 79-84cm</t>
  </si>
  <si>
    <t>extensive uniform background alteration, deformation related alteration between 79 and 84 cm</t>
  </si>
  <si>
    <t>alteration intensity decreasing downsection</t>
  </si>
  <si>
    <t>interval: 0-11cm</t>
  </si>
  <si>
    <t>extensive background alteration ncreasing downsection, deformation related alterated between 0 and 11 cm</t>
  </si>
  <si>
    <t>extensive uniform background alteration, extensive uniform halo alteration</t>
  </si>
  <si>
    <t>alteration intensity increasing downsection</t>
  </si>
  <si>
    <t>interval: 0-15cm</t>
  </si>
  <si>
    <t>interval: 42-45cm</t>
  </si>
  <si>
    <t>extensive background alteration intensity increasing downsection</t>
  </si>
  <si>
    <t>irregular shape, uniform intensity and heterogeneous composition</t>
  </si>
  <si>
    <t>medium to light grey to pale green to yellowish</t>
  </si>
  <si>
    <t>interval: 77-81cm</t>
  </si>
  <si>
    <t>medium to light grey to whiteish and dark greenish</t>
  </si>
  <si>
    <t>irregular, uniform intensity and composition</t>
  </si>
  <si>
    <t>medium grey to dark green, slightly blackish</t>
  </si>
  <si>
    <t>oxidation along vein, 2nd mineral assemblage changes due to differences in initial magmatic composition</t>
  </si>
  <si>
    <t>significant grain size reduction, 45-50cm</t>
  </si>
  <si>
    <t>extensive background alteration slightly increases downsection</t>
  </si>
  <si>
    <t>symmetric shape, uniforrm intensity, heterogeneous composition</t>
  </si>
  <si>
    <t>medium to light grey to white and green</t>
  </si>
  <si>
    <t>complete uniform halo alteration</t>
  </si>
  <si>
    <t>medium grey to slightly greenish to blackish</t>
  </si>
  <si>
    <t>milky white to green</t>
  </si>
  <si>
    <t>interval: 3-5cm</t>
  </si>
  <si>
    <t>medium grey to silver green to green</t>
  </si>
  <si>
    <t>interval: 65-70cm</t>
  </si>
  <si>
    <t>extensive uniform bachground alteration, 2ndd mineral assemblage changes due to differences in initial magmatic composition</t>
  </si>
  <si>
    <t>medium grey to greenish to slightly blackish</t>
  </si>
  <si>
    <t>very heterogeneous background alteration intensity</t>
  </si>
  <si>
    <t>light grey to green to slightly yellowish and pinkish</t>
  </si>
  <si>
    <t>interval: 4-13cm</t>
  </si>
  <si>
    <t>intervals: 0-4cm, 46-50cm</t>
  </si>
  <si>
    <t>extensive heterogeneous bacckground alteration</t>
  </si>
  <si>
    <t>extensive uniform background alteration, redish stainy on plagioclase due to Fe-oxides?</t>
  </si>
  <si>
    <t>light grey to whiteish to various shades of green</t>
  </si>
  <si>
    <t>grain size reduction along intensive deformation zones, partially brecciated, interval partially in grumbles</t>
  </si>
  <si>
    <t>dark to medium grey, slightly greenish</t>
  </si>
  <si>
    <t>symmetric shape, heterogeneous intensity, uniform composition</t>
  </si>
  <si>
    <t>extensive uniform background alteration, extensive heterogeneous halo alteration</t>
  </si>
  <si>
    <t>light gre to milky white to white to green</t>
  </si>
  <si>
    <t>dark grey to slightly dark greenish</t>
  </si>
  <si>
    <t>substantial background alteration intensity increasing downsection</t>
  </si>
  <si>
    <t>light grey to whiteish to green</t>
  </si>
  <si>
    <t xml:space="preserve">  pyroxene and olivine  foliation , but clearly fault bounded at 42 and 52 centimetres</t>
  </si>
  <si>
    <t xml:space="preserve">  pyroxene and olivine  foliation , likely turning  vertical due to faulting</t>
  </si>
  <si>
    <t>Fine grained</t>
  </si>
  <si>
    <t>relict plagioclase rich layer</t>
  </si>
  <si>
    <t>possible upper slumped surface of a coarser grained layer</t>
  </si>
  <si>
    <t>may be grain size layered</t>
  </si>
  <si>
    <t>Nice layering</t>
  </si>
  <si>
    <t>fining upwards</t>
  </si>
  <si>
    <t>very olivine rich</t>
  </si>
  <si>
    <t>small elongate olivine</t>
  </si>
  <si>
    <t>olivine bearing</t>
  </si>
  <si>
    <t>olivine poor</t>
  </si>
  <si>
    <t>discontinuous plagioclase band</t>
  </si>
  <si>
    <t>less olivine</t>
  </si>
  <si>
    <t>more olivine</t>
  </si>
  <si>
    <t>as previous section</t>
  </si>
  <si>
    <t xml:space="preserve">  pyroxene foliation  </t>
  </si>
  <si>
    <t>as above</t>
  </si>
  <si>
    <t>slightly more olivine</t>
  </si>
  <si>
    <t>little olivine</t>
  </si>
  <si>
    <t>finer grain size</t>
  </si>
  <si>
    <t>92-1</t>
  </si>
  <si>
    <t>tectonic</t>
  </si>
  <si>
    <t>discontinuous plagioclase rich band-  No obvious layering</t>
  </si>
  <si>
    <t xml:space="preserve">discontinuous plagioclase rich band </t>
  </si>
  <si>
    <t>Fining upward sequence</t>
  </si>
  <si>
    <t>heterogeneous grain size variation- not laywering</t>
  </si>
  <si>
    <t>irregular plagioclase rich layer</t>
  </si>
  <si>
    <t>less modal olivine</t>
  </si>
  <si>
    <t>medium grain size</t>
  </si>
  <si>
    <t>ol rich</t>
  </si>
  <si>
    <t>possible very weak modal variation</t>
  </si>
  <si>
    <t>very weak pyroxene foliation- uncertain</t>
  </si>
  <si>
    <t>olivine rich with weak plagioclase bands</t>
  </si>
  <si>
    <t xml:space="preserve">anorthositic </t>
  </si>
  <si>
    <t>faulted  anorthositic vein</t>
  </si>
  <si>
    <t>no foliation</t>
  </si>
  <si>
    <t>olivine rich- upper boundary may be folded</t>
  </si>
  <si>
    <t>fine grained- discontinuous- folded?</t>
  </si>
  <si>
    <t xml:space="preserve">olivine rich </t>
  </si>
  <si>
    <t>plagioclase rich</t>
  </si>
  <si>
    <t>less  pyroxene</t>
  </si>
  <si>
    <t>weak pyroxene foliation</t>
  </si>
  <si>
    <t>more plagioclase rich</t>
  </si>
  <si>
    <t>plagioclase rich- as above</t>
  </si>
  <si>
    <t>weak pyroxene &amp; olivine foliation</t>
  </si>
  <si>
    <t>No visible foliation</t>
  </si>
  <si>
    <t>subtle grain size variation- not really layering</t>
  </si>
  <si>
    <t>limited grain size variation</t>
  </si>
  <si>
    <t>very little variation</t>
  </si>
  <si>
    <t>limited grain size and modal variation- not layered</t>
  </si>
  <si>
    <t>plagioclase stringers</t>
  </si>
  <si>
    <t xml:space="preserve">same as above.. But with    slight grain size variation                                </t>
  </si>
  <si>
    <t>Orthopyroxene-bearing  olivine gabbro</t>
  </si>
  <si>
    <t>on</t>
  </si>
  <si>
    <t>Amphibole rich microbreccia plus qtz vein. Insense alteration of the wall rocks. For orientations see also  Vein_Log</t>
  </si>
  <si>
    <t>epidote sheared vein with deformation and alt of the wall rock</t>
  </si>
  <si>
    <t>Steeply dipping vein with deformation of the wall rock. See Vein_Log for orientation</t>
  </si>
  <si>
    <t>Sheared ?qtz vein Cuts steeply dipping green shear vein</t>
  </si>
  <si>
    <t>set of parallel steeply dipping shear veins. See Vein_Log</t>
  </si>
  <si>
    <t>with vein</t>
  </si>
  <si>
    <t>vein network with alter of the wall rock</t>
  </si>
  <si>
    <t>up 50</t>
  </si>
  <si>
    <t>Different slip zones and types of fault rocks (breccia cataclasite, foliated cataclasite..). Heterogeneous size of the clasts (up to 5 cm) with subangular to subrounded shape. Intense alteration. Orientation refers to one of the main slip zone in the foliated cataclasite</t>
  </si>
  <si>
    <t>Low angle slip zone</t>
  </si>
  <si>
    <t>with layers of foliated cataclasite and ultracataclasito to gouge. Orientation refers to foliated cataclasite at 69-80 cm (sense of shear sn)</t>
  </si>
  <si>
    <t>?calchedony</t>
  </si>
  <si>
    <t>see Vein_Log</t>
  </si>
  <si>
    <t>set of 3 subparallel veins. See Vein_Log</t>
  </si>
  <si>
    <t>Brittle-plastic shear zone</t>
  </si>
  <si>
    <t>Shear veins and fractures</t>
  </si>
  <si>
    <t>Heterogeneous distrib. Of fault rock types: breccia, cataclasite, foliated cataclasite. Sense of shear refers to the foliated cataclasite</t>
  </si>
  <si>
    <t>with steeply dipping qtz veins</t>
  </si>
  <si>
    <t>steeply dipping veins, cataclastic and altered wall rock</t>
  </si>
  <si>
    <t>sr</t>
  </si>
  <si>
    <t>brittle-plastic. Cuts and bends the vertical veins</t>
  </si>
  <si>
    <t>with slickenside</t>
  </si>
  <si>
    <t>steeply dipping flower structure</t>
  </si>
  <si>
    <t>with steeply dipping vein (structure similat to core  sect 76-4)</t>
  </si>
  <si>
    <t>Brittle-plastic with alteration</t>
  </si>
  <si>
    <t>Brittle-plastic with sheared and fractured epidote vein</t>
  </si>
  <si>
    <t>Brittle-Plastic. Microstr S-C</t>
  </si>
  <si>
    <t>Two steeply dipping persisten shear veins cut by 2 parallel reverse shear veins. see Vein Log</t>
  </si>
  <si>
    <t>Low T Protomylonite</t>
  </si>
  <si>
    <t>Alteration. Damage zone of a  fault zone</t>
  </si>
  <si>
    <t>with transposition of ?qtz vein and intense alteration</t>
  </si>
  <si>
    <t>Brittle-plastic</t>
  </si>
  <si>
    <t>2017_07_26</t>
  </si>
  <si>
    <t>Domain : 55-62 cm</t>
  </si>
  <si>
    <t>The content of Ol decreases towards the end of the unit</t>
  </si>
  <si>
    <t>The onset of the new unit is actually marked by the disappearance of discrete Opx, but the contact is set at a very distinct layer contact / The layer contact is marked by a higher content of Ol in the new layer, then the Ol content decreases towards the end of the section</t>
  </si>
  <si>
    <t>Only rimming Ol</t>
  </si>
  <si>
    <t>Domain ~60cm</t>
  </si>
  <si>
    <t>First half of the section is highly altered, the description is based on the second half</t>
  </si>
  <si>
    <t>6 cm wide Cpx rich layer at the top of the section / The distribution of Ol is slightly heterogeneous in the second but does not form distinct layers</t>
  </si>
  <si>
    <t>Domain : 6-13 cm</t>
  </si>
  <si>
    <t xml:space="preserve">The grain size decreases downsection and foliation becomes more distinct / 99Z4 to 100Z3 : presence of layers with elongated Ol </t>
  </si>
  <si>
    <t>In some layers the foliation is marked by elongated Ol</t>
  </si>
  <si>
    <t>ranges from 5 to 30 cm</t>
  </si>
  <si>
    <t>Moderately foliated</t>
  </si>
  <si>
    <t>ranges from 10 to 30 cm</t>
  </si>
  <si>
    <t>One 6 mm large Cpx oikocryst</t>
  </si>
  <si>
    <t>Domain : 0-15 cm</t>
  </si>
  <si>
    <t>First layer at the top is continuous with previous section and foliation is marked by elongated Ol / layer end at around 15 cm, after that rock is Ol-bearing gabbro</t>
  </si>
  <si>
    <t>Altered, Igneous features are largely overprinted by alteration</t>
  </si>
  <si>
    <t>Domain : 5-10cm</t>
  </si>
  <si>
    <t>Altered, Igneous features are completely overprinted by alteration</t>
  </si>
  <si>
    <t>Few Ol at the top of the section are elongated</t>
  </si>
  <si>
    <t>Modal abundance of Ol increases and grain size decreases towards the bottom of the section / from 102Z1 to 104Z1 (bottom 56 cm), possible presence of a thick layer which starts with coarser grained and more felsic material, and gradationally becomes finer grained</t>
  </si>
  <si>
    <t>ranges from 2 to 15 cm</t>
  </si>
  <si>
    <t>On large layer continuous with the last 20 cm of the previous section / Some fine grained layers</t>
  </si>
  <si>
    <t>Altered and fractured, the description of igneous features is based on previous section 102Z3</t>
  </si>
  <si>
    <t>Sharp layer contact at 55 cm, second layer is coarser grained more Pl-rich / 104Z1 to 104Z3 contain coarse grained Pl-rich layers / from 104Z1 (56 cm) to 105Z3 (45 cm), possible presence of a the same type of layer described before ( thick layer which starts with coarser grained and more felsic material, and gradationally becomes finer grained)</t>
  </si>
  <si>
    <t>First layer is continuous with previous section, but no sharp contact towards more Cpx-rich layers / Fault zone between 50 and 70 cm</t>
  </si>
  <si>
    <t>Distribution of grain size and modal abundances is slightly heterogeneous but does not form distinct layers</t>
  </si>
  <si>
    <t>Domain : 30-43 cm</t>
  </si>
  <si>
    <t>More felsic layer (?) at the bottom of the section</t>
  </si>
  <si>
    <t>Domain : 30-37 cm</t>
  </si>
  <si>
    <t xml:space="preserve">Grain size might change between fine grained and medium grained </t>
  </si>
  <si>
    <t>One Ol-rich layer in the last 3 cm of the section, continuous into the next section (~6 cm thick)</t>
  </si>
  <si>
    <t>ranges from 5 to 40 cm</t>
  </si>
  <si>
    <t>One sulfide-rich layer - 2% (62-74 cm)</t>
  </si>
  <si>
    <t xml:space="preserve">Multiple different layers with different grain size and modal abundances, description is based on the longest layer / 4 cm wide gabbroic layer (82-86cm) -coarser grained layer (45-61cm) </t>
  </si>
  <si>
    <t>Continuous with the last layer from previous section</t>
  </si>
  <si>
    <t>with steeply dipping veins and fracturing</t>
  </si>
  <si>
    <t>Vein net</t>
  </si>
  <si>
    <t>sheared and cataclastic epidote vein</t>
  </si>
  <si>
    <t>with cataclasite-foliated cataclasite and ultracataclasite. Brittle-plastic</t>
  </si>
  <si>
    <t>cuts steeply dipping witish-greenish shear vein</t>
  </si>
  <si>
    <t>cuts steeply dipping witish-greenish shear vein (oriented 56/90 + 55/180)</t>
  </si>
  <si>
    <t>dark green shear veins</t>
  </si>
  <si>
    <t>ro</t>
  </si>
  <si>
    <t>S-C microstructure</t>
  </si>
  <si>
    <t>cuts epidote veins. Sharp contactof a 2 cm thick plag rich layer, with the host rock</t>
  </si>
  <si>
    <t>shears epidote vein</t>
  </si>
  <si>
    <t>Brittle-Plastic with qtz vein</t>
  </si>
  <si>
    <t>Brittle-Plastic. Cuts reverse steeply dipping shear veins</t>
  </si>
  <si>
    <t>With a 2 mm wide layer of ultracataclasite (at 26 to 36 cm rubbles with smeared surfaces)</t>
  </si>
  <si>
    <t>2 subparalle shear veins</t>
  </si>
  <si>
    <t>Pull-apart structure with epidote filling mineral and wallrock alteration</t>
  </si>
  <si>
    <t>tension gashes</t>
  </si>
  <si>
    <t>3 parallel epidote veins are sheared</t>
  </si>
  <si>
    <t>milky white filling matrix</t>
  </si>
  <si>
    <t>shear veins</t>
  </si>
  <si>
    <t>shear veins with green filling nineral and smeared sulph</t>
  </si>
  <si>
    <t>slickenside with smeared sulph</t>
  </si>
  <si>
    <t>vein breccia with white cement</t>
  </si>
  <si>
    <t>Brittle-plastic with cm yellowish (?epidote) vein</t>
  </si>
  <si>
    <t xml:space="preserve"> 5 cm wide zone with crck and seal deformed veins</t>
  </si>
  <si>
    <t>set of parallel shear veins (1 cm frequency)</t>
  </si>
  <si>
    <t>steeply dipping shear vein</t>
  </si>
  <si>
    <t>same structure of the bottom 99-4</t>
  </si>
  <si>
    <t>more coarse grained and more olivine rich</t>
  </si>
  <si>
    <t>subtle grain size variation</t>
  </si>
  <si>
    <t>olivine present</t>
  </si>
  <si>
    <t>weak olivine  foliation</t>
  </si>
  <si>
    <t>coarser grained</t>
  </si>
  <si>
    <t>plagioclase rich band at 52 cm</t>
  </si>
  <si>
    <t>coarser grained like above</t>
  </si>
  <si>
    <t>weak pyroxene &amp; foliation</t>
  </si>
  <si>
    <t>finer grained</t>
  </si>
  <si>
    <t>coarser grasined</t>
  </si>
  <si>
    <t>coarser grained as above</t>
  </si>
  <si>
    <t>normal olivine gabbro</t>
  </si>
  <si>
    <t>Section top (CCD (m))</t>
  </si>
  <si>
    <t>CCSL (m)</t>
  </si>
  <si>
    <t>CH57-1A</t>
  </si>
  <si>
    <t>Grain size changes gradually from medium to fine grained downsection</t>
  </si>
  <si>
    <t>Sedimentary breccia composed of embedded pieces of gabbro and more altered pebbles</t>
  </si>
  <si>
    <t>Varitextured with pesence of a Pl-rich layer (0.3cm thick)</t>
  </si>
  <si>
    <t>patches with coarser grains</t>
  </si>
  <si>
    <t>Slightly varitextured with changing grain size / sedimentary 'vein' (3cm width) at the top of the unit</t>
  </si>
  <si>
    <t xml:space="preserve">Slightly varitextured with changing grain size / sedimentary 'vein' </t>
  </si>
  <si>
    <t>Fractured and broken into many pieces (~10cm long)</t>
  </si>
  <si>
    <t>Fractured and broken into many pieces (~10cm long) with one intact piece of ~30cm long</t>
  </si>
  <si>
    <t>Fractured and altered Olivine gabbro broken into many pieces</t>
  </si>
  <si>
    <t>Highly altered Olivine-gabbro</t>
  </si>
  <si>
    <t>Small and sparse Pl rich layers</t>
  </si>
  <si>
    <t>Some Pl rich layers present too</t>
  </si>
  <si>
    <t>Lower modal abondance of Ol than in previous sections</t>
  </si>
  <si>
    <t>Highly altered Olivine-gabbro, almost no primary mineral left</t>
  </si>
  <si>
    <t>Highly altered Olivine-gabbro, almost no primary mineral left / the lowermost part is highly serpentinized</t>
  </si>
  <si>
    <t>The uppermost part has a higher modal abondance of Ol</t>
  </si>
  <si>
    <t>One Pl-rich layer /  Beginning of weak layering at the bottom of the section</t>
  </si>
  <si>
    <t>Troctolitic  olivine gabbro</t>
  </si>
  <si>
    <t>Layering becomes less distinct towards the bottom of the section</t>
  </si>
  <si>
    <t>The layering disappears compared to the previous section</t>
  </si>
  <si>
    <t>Troctolitic</t>
  </si>
  <si>
    <t>Troctolitic olivine gabbro</t>
  </si>
  <si>
    <t>modal</t>
    <phoneticPr fontId="0"/>
  </si>
  <si>
    <t>Some Pl-rich bands</t>
  </si>
  <si>
    <t>ranges from 0.5 - 4 cm</t>
    <phoneticPr fontId="0"/>
  </si>
  <si>
    <t>Presence of a 3 cm thick Ol-poor and Pl-rich layer at the top of the section</t>
  </si>
  <si>
    <t>Grain size and Ol abundance increase towards the bottom</t>
  </si>
  <si>
    <t>Presence of some cm sized felsic patches</t>
  </si>
  <si>
    <t>Igneous chacteristics overprinted by alteration and difficult to describe</t>
  </si>
  <si>
    <t>Distribution of Ol is heterogeneous but does not always form distinct layers / Presence of some felsic veins (0.5 to 1 cm thick)</t>
  </si>
  <si>
    <t>Presence of 2 to 5 mm thick sheared felsic veins</t>
  </si>
  <si>
    <t>Distribution of Ol is heterogeneous but does not always form distinct layers / Presence of some sheared felsic veins (0.5 to 1 cm thick)</t>
  </si>
  <si>
    <t>continuous</t>
    <phoneticPr fontId="10"/>
  </si>
  <si>
    <t>plagioclase lens at 56 and 73 cm</t>
    <phoneticPr fontId="10"/>
  </si>
  <si>
    <t>Modal</t>
    <phoneticPr fontId="10"/>
  </si>
  <si>
    <t>rangesfrom 0.5 cm to 1.5 cm</t>
  </si>
  <si>
    <t xml:space="preserve">11cm-16cm CPX rich </t>
    <phoneticPr fontId="14"/>
  </si>
  <si>
    <t>ranging from 0.5 cm to 2 cm</t>
    <phoneticPr fontId="10"/>
  </si>
  <si>
    <t>Distribution of Ol is heterogeneous but does not form distinct layers / Presence of a 2cm wide felsic vein in the upper part of the section</t>
  </si>
  <si>
    <t>Presence of 0.5 to 1 cm wide felsic veins / Distribution of Ol is heterogeneous but does not form distinct layers</t>
  </si>
  <si>
    <t xml:space="preserve">Presence of a 2 cm wide felsic vein at the top of the section and another one towards the bottom (not continuous through the core) </t>
  </si>
  <si>
    <t>Shear band at 34 - 47 cm / Veins and halos crosscutting foliation</t>
  </si>
  <si>
    <t>Modal</t>
    <phoneticPr fontId="16"/>
  </si>
  <si>
    <t>Veins crosscutting folation</t>
  </si>
  <si>
    <t>ranges from 1 to 8 cm</t>
  </si>
  <si>
    <t>Veins</t>
    <phoneticPr fontId="16"/>
  </si>
  <si>
    <t>Equigranular</t>
    <phoneticPr fontId="16"/>
  </si>
  <si>
    <t>Granular</t>
    <phoneticPr fontId="16"/>
  </si>
  <si>
    <t>Grain size</t>
    <phoneticPr fontId="16"/>
  </si>
  <si>
    <t>Several shear bands crosscutting foliation</t>
  </si>
  <si>
    <t>Veins &amp; alteration halos crosscutting weak foliation</t>
  </si>
  <si>
    <t>Veins &amp; alteration halos crosscutting foliation / moderate foliation marked by elongate olivine</t>
  </si>
  <si>
    <t>Veins &amp; alteration halos / Moderate foliation marked by elongate olivine</t>
  </si>
  <si>
    <t>Veins &amp; alteration halos / Weak foliation</t>
  </si>
  <si>
    <t>Low modal abundance of Ol in a 15cm wide zone around a vein (the presence of Ol is probably erased due to alteration)</t>
  </si>
  <si>
    <t>Low modal abundance of Ol probably due to alteration</t>
  </si>
  <si>
    <t>The modal abundance of Ol is heterogeneous but does not form distinct layers</t>
  </si>
  <si>
    <t>The modal abundance of Ol increases close to the contact</t>
  </si>
  <si>
    <t>-</t>
    <phoneticPr fontId="17"/>
  </si>
  <si>
    <t>Begining of the pegmatite unit / Description based on the same unit in 30Z1 / Patches with higher concentration of Pl are also present</t>
  </si>
  <si>
    <t>Large (2cm) Cpx oikocrysts, description based on 30Z3</t>
  </si>
  <si>
    <t>Large cm sized Cpx oikocrysts / the modal abundance of Pl is higher in an area from 60 to 82 cm</t>
  </si>
  <si>
    <t>Medium grained Ol-gabbro with coarse grained patches containing Cpx oikocrysts up to 2 cm large and patches of coarser grained material (layering?)</t>
  </si>
  <si>
    <t>Medium grained Ol-gabbro with coarse grained patches containing cm sized Cpx oikocrysts</t>
  </si>
  <si>
    <t>The bottom of the section shows weak modal layering in the last 10 cm</t>
  </si>
  <si>
    <t>Ol grain size is up to 0.5 cm (general grain size based on the descrition of Pl and Cpx) / Higher modal abundance of Ol at the top of the section (olivines are less altered in this area)</t>
  </si>
  <si>
    <t>Ol grain size is up to 0.5 cm (general grain size based on the descrition of Pl and Cpx) / The boundary to the next unit is marked by the gradational disappearance of the coarse grained Ol</t>
  </si>
  <si>
    <t>Completely altered, almost no igneous fetaures left / Igneous characteristics descriptions are based on the previous section 34Z4</t>
  </si>
  <si>
    <t>Completely altered, almost no igneous fetaures left / Igneous characteristics are based on the previous section 34Z4</t>
  </si>
  <si>
    <t>Completely altered, almost no igneous fetaures left / Igneous characteristics are based on the previous section 34Z4 / The bottom part is completely broken</t>
  </si>
  <si>
    <t>mela</t>
  </si>
  <si>
    <t>mela olivine gabbro</t>
  </si>
  <si>
    <t>Tabular</t>
    <phoneticPr fontId="19"/>
  </si>
  <si>
    <t>Weak foliation marked by elongated Ol</t>
  </si>
  <si>
    <t>Foliation marked by elongated Ol</t>
  </si>
  <si>
    <t>The modal abundance of Ol is increasing towards the bottom of the unit</t>
  </si>
  <si>
    <t>Higher modal abundance of Ol compared to previous sections</t>
  </si>
  <si>
    <t>-</t>
    <phoneticPr fontId="19"/>
  </si>
  <si>
    <t>Sheared and broken at the bottom of the section</t>
  </si>
  <si>
    <t>Disseminated oxide mela</t>
  </si>
  <si>
    <t>Disseminated oxide mela olivine gabbro</t>
  </si>
  <si>
    <t>The foliation is more distinct at the top of the section and then decreases</t>
  </si>
  <si>
    <t>Anorthositic  olivine gabbro</t>
  </si>
  <si>
    <t>Unit 51 is described with several subunits (which are actually layers) which have very different modal abundances and grain sizes described in the seperated subunits</t>
  </si>
  <si>
    <t>Unit 51 is described with several subunits (which are actually layers) which have very different modal abundances and grain sizes described in the seperated subunits / Veins &amp; alteration halos</t>
  </si>
  <si>
    <t>One layer</t>
  </si>
  <si>
    <t>Unit 51 is described with several subunits (which are actually layers) which have very different modal abundances and grain sizes described in the seperated subunits / Relatively fine grained at top contact</t>
  </si>
  <si>
    <t>Unit 51 is described with several subunits (which are actually layers) which have very different modal abundances and grain sizes described in the seperated subunits / Veins crosscutting layering</t>
  </si>
  <si>
    <t>Veins crosscutting foliation</t>
  </si>
  <si>
    <t>Partially layered / Veins &amp; alteration halos</t>
  </si>
  <si>
    <t>Heterogeneous subunit with gradational variations in modal abundances and grain sizes, description of modal abundances and grain size are based on medium grained areas and fine grained areas are described in ''additional comments'' / Intensely veined and altered, obsecuring layering / crosscut by a shear zone</t>
  </si>
  <si>
    <t>Finer grained and more Ol-rich (?) layer within subunit 51j</t>
  </si>
  <si>
    <t xml:space="preserve">Heterogeneous subunit with gradational variations in modal abundances and grain sizes / Description of modal abundances and grain size is based on medium grained areas and fine grained areas are described in ''additional comments'' </t>
  </si>
  <si>
    <t>Very distinct Ol layer at the top of the section</t>
  </si>
  <si>
    <t>Alternation of thin and thick layers / Veins &amp; alteration halos</t>
  </si>
  <si>
    <t>foliated cpx, pl &amp; ol</t>
    <phoneticPr fontId="20"/>
  </si>
  <si>
    <t>Veins &amp; alteration halos / Gravel due to low core recovery</t>
  </si>
  <si>
    <t>ranging from 0.5 to 20 cm</t>
    <phoneticPr fontId="20"/>
  </si>
  <si>
    <t>Modal &amp; grain-size differ only in the bottom 10 cm / Veins &amp; alteration halos</t>
  </si>
  <si>
    <t>40 cm wide fine grained Ol-poor layer in the middle of the section</t>
  </si>
  <si>
    <t>Weak foliation marked by elongated OL</t>
  </si>
  <si>
    <t>Disseminated oxide  olivine gabbro</t>
  </si>
  <si>
    <t>Completely altered and deformed</t>
  </si>
  <si>
    <t>ranging from 0.3 to 2 cm</t>
  </si>
  <si>
    <t>Contact between unit 55 and 56 / Description of Igenous features is based on section 73Z1</t>
  </si>
  <si>
    <t xml:space="preserve">Measured at 15-17 cm interval. </t>
    <phoneticPr fontId="22"/>
  </si>
  <si>
    <t xml:space="preserve">10 cm large patch with cm long fibrous minerals </t>
  </si>
  <si>
    <t>Measured at 45-47 cm interval.</t>
    <phoneticPr fontId="22"/>
  </si>
  <si>
    <t>Olivine Gabbro</t>
  </si>
  <si>
    <t>Measured at 15-17 cm interval.</t>
    <phoneticPr fontId="22"/>
  </si>
  <si>
    <t>Some poikilitic cpx present.</t>
    <phoneticPr fontId="22"/>
  </si>
  <si>
    <t>Ophitic cpx</t>
    <phoneticPr fontId="23"/>
  </si>
  <si>
    <t>Deformed</t>
    <phoneticPr fontId="23"/>
  </si>
  <si>
    <t xml:space="preserve">Orthopyroxene-bearing mela </t>
  </si>
  <si>
    <t>Orthopyroxene-bearing mela  Gabbro</t>
  </si>
  <si>
    <t>The abundance of Ol increases gradationally towards the bottom of the unit</t>
  </si>
  <si>
    <t>Domain with coarser grained Cpx at the center of the section but does not form distinct layers</t>
  </si>
  <si>
    <t>Orthopyroxene-bearing  gabbro</t>
  </si>
  <si>
    <t>Domain : 11-17cm</t>
  </si>
  <si>
    <t>Orthopyroxene-bearing mela  olivine gabbro</t>
  </si>
  <si>
    <t>Discrete Opx</t>
  </si>
  <si>
    <t>Domain : 24-30 cm)</t>
  </si>
  <si>
    <t>The onset of the unit is marked by the appearance of discrete Opx (before Opx always associated with Ol) / Heterogeneous, the modal abundance of Ol varies within the bottom of the section</t>
  </si>
  <si>
    <t>Some ophitic cpx</t>
    <phoneticPr fontId="24"/>
  </si>
  <si>
    <t>&lt;1</t>
    <phoneticPr fontId="24"/>
  </si>
  <si>
    <t>1/2/3/4</t>
  </si>
  <si>
    <t>2017_07_27</t>
  </si>
  <si>
    <t>ranges from 1 to 40 cm</t>
  </si>
  <si>
    <t>Highly altered, igneous features are based on the previous section 107Z1</t>
  </si>
  <si>
    <t>Domain : 10-20 cm</t>
  </si>
  <si>
    <t>The grain size and Cpx abundance increase towards the unit contact</t>
  </si>
  <si>
    <t xml:space="preserve"> Dunite</t>
  </si>
  <si>
    <t>Domain : 24-34 cm</t>
  </si>
  <si>
    <t>Very dark domain, basically altered (?) Ol and some Cpx</t>
  </si>
  <si>
    <t>Highly altered and serpentinized</t>
  </si>
  <si>
    <t>Domain : 50-57 cm</t>
  </si>
  <si>
    <t xml:space="preserve">Some more felsic patches </t>
  </si>
  <si>
    <t>Highly altered and fractured, description of igenous features is based on the second half of the section</t>
  </si>
  <si>
    <t>Highly altered and fractured, description of igenous features is based on some fresher patches</t>
  </si>
  <si>
    <t>Highly altered and fractured, description of igenous features is based on previous section</t>
  </si>
  <si>
    <t>Based on the description of 108Z1 (alteration)</t>
  </si>
  <si>
    <t>Altered and fractured, description of igenous features is based on some fresher patches</t>
  </si>
  <si>
    <t>Domain : 50-53 cm</t>
  </si>
  <si>
    <t>Some of the coarser Cpx are subophitic</t>
  </si>
  <si>
    <t>Domain : 59-64 cm</t>
  </si>
  <si>
    <t>Domain : 0-5 cm (light alteration at layering)</t>
  </si>
  <si>
    <t>Highly altered and fractured, description of igneous features are based on less altered patches</t>
  </si>
  <si>
    <t>&lt;1</t>
    <phoneticPr fontId="25"/>
  </si>
  <si>
    <t>Measured at 40-42 cm interval; Opx rimming ol is present lower than 54 cm</t>
    <phoneticPr fontId="25"/>
  </si>
  <si>
    <t>Highly altered and fractured, description of general igneous features are based on previous section</t>
  </si>
  <si>
    <t>Measured at 27-29 cm interval; Opx rimming ol is present in upper 26 cm</t>
    <phoneticPr fontId="25"/>
  </si>
  <si>
    <t>Domain : 62-67 cm</t>
  </si>
  <si>
    <t>Highly altered and fractured, description of igneous features are based on few less altered patches</t>
  </si>
  <si>
    <t>Domain : 70-76 cm</t>
  </si>
  <si>
    <t>One coarser grained Ol-rich layer between 15 and 33 cm</t>
  </si>
  <si>
    <t>Domain : 36-42 cm</t>
  </si>
  <si>
    <t>Altered and fractured, description of igneous features is based on few fresher patches</t>
  </si>
  <si>
    <t>Domain : 45-50 cm</t>
  </si>
  <si>
    <t>Altered and fractured at the top of the section</t>
  </si>
  <si>
    <t>Domain : 40-44 cm</t>
  </si>
  <si>
    <t>Domain : 50 - 64cm</t>
  </si>
  <si>
    <t>Altered and fractured at the top of the section, description of igneous features are based on the second half of the section</t>
  </si>
  <si>
    <t>Discrete</t>
  </si>
  <si>
    <t>Domain : 5-15 cm</t>
  </si>
  <si>
    <t>Highly altered and fractured at the top of the section, description of igneous features are based on the second half of the section / grain size decreases towards the bottom of the section</t>
  </si>
  <si>
    <t xml:space="preserve">ranges from 5 to 30 cm </t>
  </si>
  <si>
    <t>Domain : 5-9 cm</t>
  </si>
  <si>
    <t>Highly altered, description is based on the top half of the section</t>
  </si>
  <si>
    <t>Altered, layering might be present but overprinted by alteration</t>
  </si>
  <si>
    <t>Highly altered and deformed, igneous features are based on previous section 114Z4</t>
  </si>
  <si>
    <t>ranges to 50 cm</t>
  </si>
  <si>
    <t>Bands with interstital Ol in the center of the section / Layer with higher abundance of Ol at the bottom of the section (continuous in next section), Opx is rimming Ol in this layer</t>
  </si>
  <si>
    <t>Some Ol are highly anhedral</t>
  </si>
  <si>
    <t>Piece as a lower modal abundance of Ol than piece 2</t>
  </si>
  <si>
    <t>Domain 45-50 cm</t>
  </si>
  <si>
    <t>Domain : 14-19 cm</t>
  </si>
  <si>
    <t>Vertical alteration vein might overprint layering</t>
  </si>
  <si>
    <t>Domain : 53-58 cm</t>
  </si>
  <si>
    <t>Measured at 53-55 cm interval.</t>
    <phoneticPr fontId="25"/>
  </si>
  <si>
    <t>Modal abundance of Ol appears to be patchy, but probably only due to alteration</t>
  </si>
  <si>
    <t>Grain size increases towards the bottom of the section</t>
  </si>
  <si>
    <t>Grain size decreases towards the bottom of the section (could be gradiational grain size layering continuing from previous section)</t>
  </si>
  <si>
    <t>Weak foliation at the bottom of the section</t>
  </si>
  <si>
    <t>Domain : 31-37 cm (Ol-rich domain)</t>
  </si>
  <si>
    <t>Small (0.5 cm wide) felsic band, but do not form layer</t>
  </si>
  <si>
    <t>Opx bearing?</t>
  </si>
  <si>
    <t>Altered, description of igneous features is based on the second half of the section</t>
  </si>
  <si>
    <t>More felsic bands 1 to 4 cm wide</t>
  </si>
  <si>
    <t>to Tabular</t>
  </si>
  <si>
    <t>Altered, description of igneous features is based on less altered domains</t>
  </si>
  <si>
    <t>Domain : lower part of the section</t>
  </si>
  <si>
    <t>Altered in the central part of the section</t>
  </si>
  <si>
    <t>Some are Tabular to Elongate</t>
  </si>
  <si>
    <t>Some Cpx are poikilitic</t>
  </si>
  <si>
    <t>One 5 cm wide slightly more Ol-rich layer between 55 and 60 cm</t>
  </si>
  <si>
    <t>Cpx is poikilitic</t>
  </si>
  <si>
    <t xml:space="preserve">Altered at the top of the section, description of general igneous features is based on the lower part of the section / Some felsic bands (0.2 cm) </t>
  </si>
  <si>
    <t>To Subhedral</t>
  </si>
  <si>
    <t>Progressive decreasing grain size from 119Z4 to 120Z2 about the center of the section, then slowly starts to increase again down to the next section</t>
  </si>
  <si>
    <t>Distribution of Ol is slightly heterogeneous but does not form distinct layers</t>
  </si>
  <si>
    <t>2017_07_28</t>
  </si>
  <si>
    <t xml:space="preserve">Very weak foliation </t>
  </si>
  <si>
    <t>From 116Z2 to 121Z3 : very homogeneous sections</t>
  </si>
  <si>
    <t>Finer grained than previous section / coarser grained in the last 15 cm of the section (and contain Ol aggregates) / 1.5 cm thick felsic layer at the center of the section</t>
  </si>
  <si>
    <t>Altered at the bottom of the section / very similar to 121Z3 again</t>
  </si>
  <si>
    <t>Altered and fractured, description of igneous features are based on fresher patches</t>
  </si>
  <si>
    <t>Rare coarser grained (5 mm) poikilitic Cpx</t>
  </si>
  <si>
    <t>Domain : 26 - 35cm</t>
  </si>
  <si>
    <t>The distribution of Ol is slightly heterogeneous but does not form distinct layer</t>
  </si>
  <si>
    <t>Domain : 41-45 cm</t>
  </si>
  <si>
    <t>From 121Z3 to 123Z1 : Very homogeneous</t>
  </si>
  <si>
    <t>gradational at the top contact and sharp at the bottom contact</t>
  </si>
  <si>
    <t>Domain : 40-50 cm</t>
  </si>
  <si>
    <t>10 cm wide coarser grained layer in the fist half of the section</t>
  </si>
  <si>
    <t>Domain : 32-37 cm</t>
  </si>
  <si>
    <t>Altered, igneous features are moderately overprinted</t>
  </si>
  <si>
    <t>Measured at 40-42 cm interval.</t>
    <phoneticPr fontId="25"/>
  </si>
  <si>
    <t>Altered, igneous features are largely overprinted / appears that grain size gradually decreases towards the bottom of the section</t>
  </si>
  <si>
    <t>Highly altered and deformed, description of igneous features is based on few less altered patches at the bottom of the section</t>
  </si>
  <si>
    <t>Measured at 56-58 cm interval.</t>
    <phoneticPr fontId="25"/>
  </si>
  <si>
    <t>Highly altered and deformed, description of igneous features is based on few less altered patches at the bottom of the section Presumably, some coarser grained Ol (now highly altered) were present</t>
  </si>
  <si>
    <t>Highly altered, description of igneous features is uncertain</t>
  </si>
  <si>
    <t>Domain : 39-42 cm</t>
  </si>
  <si>
    <t>One 2 cm wide coarser grained layer at the bottom of the section</t>
  </si>
  <si>
    <t>Tini-tiny piece</t>
  </si>
  <si>
    <t>Domain : 50-56 cm</t>
  </si>
  <si>
    <t>One 7 cm wide coarser grained layer at the center of the section / Start of medium grained layer in the last  2 cm of the section</t>
  </si>
  <si>
    <t>Grain size distribution is slightly heterogeneous but does not form distinct layers</t>
  </si>
  <si>
    <t>Domain : 44-46 cm</t>
  </si>
  <si>
    <t>One 0.5 cm wide coarser grained layer in the center of the section</t>
  </si>
  <si>
    <t>Domain : 17 to 19 cm</t>
  </si>
  <si>
    <t>Domain : 35-37 cm</t>
  </si>
  <si>
    <t>Highly altered, description of igneous features is beased on one less latered patches at the bottom of the section</t>
  </si>
  <si>
    <t>Domain : 26-28 cm</t>
  </si>
  <si>
    <t>Domain : 37-39 cm</t>
  </si>
  <si>
    <t>ranges from 0.5 to2 cm</t>
  </si>
  <si>
    <t>3 coarser grained layers (2x 0.5 cm and 1x 1cm wide)</t>
  </si>
  <si>
    <t>Alteration overprints igneous features</t>
  </si>
  <si>
    <t>Highly altered and fractured, descrition of igneous features is based on few less altered patches at the bottom of the section / grain size increases towards the bottom of the section</t>
  </si>
  <si>
    <t>Highly altered, descrition of igneous features is based on previous section</t>
  </si>
  <si>
    <t>Highly altered and deformed, descrition of igneous features is based on previous section</t>
  </si>
  <si>
    <t>Highly altered and sheared, all broken</t>
  </si>
  <si>
    <t>Domain : 40-45 cm</t>
  </si>
  <si>
    <t>Hghly altered and factured, description of igneous features is based on 2 less altered domains in the center of the section</t>
  </si>
  <si>
    <t>Highly altered and deformed, description of igneous features is based on less altered areas</t>
  </si>
  <si>
    <t>Domain : 43-45 cm</t>
  </si>
  <si>
    <t>Very dark interval between 16 and 21 cm : highly altered Ol gabbro</t>
  </si>
  <si>
    <t>ranges from 0.5 to 2 cm</t>
  </si>
  <si>
    <t>Domain : 21-25 cm</t>
  </si>
  <si>
    <t>Highly altered, description of igneous features are based on previous section</t>
  </si>
  <si>
    <t>Highly altered an deformed, igneous description is based on few less altered patches</t>
  </si>
  <si>
    <t>Highly altered an deformed, igneous description is based on few less altered patches / one 2cm wide coarser grained layer at the top of the section</t>
  </si>
  <si>
    <t>Highly altered, similar (?) to 134Z2</t>
  </si>
  <si>
    <t>2017_07_29</t>
  </si>
  <si>
    <t>Highly altered, description of igneous features are based on few less altered patches</t>
  </si>
  <si>
    <t>Domain : 29-31 cm</t>
  </si>
  <si>
    <t>Highly altered, description of igneous features are based on few less altered domains</t>
  </si>
  <si>
    <t>Domain : 65-67 cm</t>
  </si>
  <si>
    <t>EUhedral</t>
  </si>
  <si>
    <t>Domain : 75-77 cm</t>
  </si>
  <si>
    <t>Domain : 38-42 cm</t>
  </si>
  <si>
    <t>Domain : 59-65 cm</t>
  </si>
  <si>
    <t>Highly altered, description of igneous features are based on few less altered domains / might be changes in grain size but does not form distinct layers</t>
  </si>
  <si>
    <t>Highly altered and deformed, description of igneous features are based on few less altered domains</t>
  </si>
  <si>
    <t>The description of igneous features is basd on previous sections</t>
  </si>
  <si>
    <t>Tabular to elongate</t>
  </si>
  <si>
    <t>Euhedral to anhedral</t>
  </si>
  <si>
    <t>Domain : 42-47 cm</t>
  </si>
  <si>
    <t>Description of igneous features is based on the second half of the section</t>
  </si>
  <si>
    <t>Grain size distribution is heterogeneous but does not form distinct layer</t>
  </si>
  <si>
    <t>Highly altered at the top of the section</t>
  </si>
  <si>
    <t>weak foliation</t>
  </si>
  <si>
    <t>Coarser grained layer at the top of the section (grain size mode 4 to 4.5 mm)</t>
  </si>
  <si>
    <t>One 7 cm wide coarse grained layer at the top of the section</t>
  </si>
  <si>
    <t>One coarser grained layer (size mode 2 mm)</t>
  </si>
  <si>
    <t>ranges from 2 to 5 cm</t>
  </si>
  <si>
    <t>More Ol-rich bands and a coarser grained layer (size mode 3 mm)</t>
  </si>
  <si>
    <t>coarser grained layer (same modal abundances) but grain size mode = 2 to 3 mm</t>
  </si>
  <si>
    <t>One coarser grained more Ol-rich layer</t>
  </si>
  <si>
    <t>Highly altered and deformed at the bottom of the section, description of igneous features is based on the first half of the section</t>
  </si>
  <si>
    <t>Highly altered and deformed at the top of the section, description of igneous features is based on the second half of the section</t>
  </si>
  <si>
    <t>Highly altered and deformed at the bottom of the section</t>
  </si>
  <si>
    <t>Highly altered and deformed, description of igneous features is based on previous section</t>
  </si>
  <si>
    <t>Grain size gradationally increases towards the bottom of the section</t>
  </si>
  <si>
    <t>A general increase in grain size from 142Z1 to 142Z3</t>
  </si>
  <si>
    <t>Domain : 33-38 cm</t>
  </si>
  <si>
    <t>The grain size is slightly smaller than in the previous section</t>
  </si>
  <si>
    <t>One 6 cm wide coarser rgained layer at the bottom of the section</t>
  </si>
  <si>
    <t>SUbequant</t>
  </si>
  <si>
    <t>Highly altered and deformed at the top of the section / grain size and modal abundance of Ol increase towards the bottom of the section</t>
  </si>
  <si>
    <t>2017_07_30</t>
  </si>
  <si>
    <t>Domain : 30-35 cm</t>
  </si>
  <si>
    <t xml:space="preserve">For the last several sections the material was very homogeneous </t>
  </si>
  <si>
    <t>"up-end = top chilled contact coarsening downward, felsic Ol-gabb 5 &amp; 20 cm layers alt" Umino San</t>
  </si>
  <si>
    <t>The onset of interval 62 is marked by the appearance of more heterogeneous features : more intense layering and more felsic rocks (at the beginning of the intervalle) / very felsic layer at the beginning of the unit after 27 cm sharp contact towards altered Ol gabbro, modal abundance of Ol increases  towards the bottom of the section / Igneous features are overprinted by alteration</t>
  </si>
  <si>
    <t>Domain : 25-27 cm</t>
  </si>
  <si>
    <t>Highly altered, probably layering but overprinted by alteration</t>
  </si>
  <si>
    <t>Olivine-bearing mela</t>
  </si>
  <si>
    <t>Olivine-bearing mela gabbro</t>
  </si>
  <si>
    <t>Intrusive contact</t>
  </si>
  <si>
    <t>Highly altered / finer grained layer at the bottom of the section which is continuous with the next section</t>
  </si>
  <si>
    <t>Fine grained layer at the top of the section, continuous with previous section / The rest of the section is dominated by more coarse grained (2mm) material</t>
  </si>
  <si>
    <t xml:space="preserve">Dendritic Ol </t>
  </si>
  <si>
    <t>Bottom part of the section is highly altered</t>
  </si>
  <si>
    <t>Domain : First half of the section</t>
  </si>
  <si>
    <t>Domain : 40-47 cm</t>
  </si>
  <si>
    <t>Modes and grain size refer to the varitextured part</t>
  </si>
  <si>
    <t>The first half of the section shows larger Pl crystals (5 mm) / the distribution of Ol is heterogeneous / The second half of the section is more homogeneous again (more heterogeneous layer ~50 cm long before)</t>
  </si>
  <si>
    <t>replaced 60% opx</t>
  </si>
  <si>
    <t>radial</t>
  </si>
  <si>
    <t>Domain : 65-70 cm</t>
  </si>
  <si>
    <t>Domain : 7-16 cm</t>
  </si>
  <si>
    <t>The second half of the section has a weak foliation</t>
  </si>
  <si>
    <t>ranges from 6 to 30</t>
  </si>
  <si>
    <t>Domain : 54-58 cm / 87-89 cm Opx discrete and elongate</t>
  </si>
  <si>
    <t>ranges from 7 to 15</t>
  </si>
  <si>
    <t>Large ophitic</t>
  </si>
  <si>
    <t>Domain : 23-25 cm</t>
  </si>
  <si>
    <t>elongation // foliation</t>
  </si>
  <si>
    <t>Second half has no layering and is more homogeneous</t>
  </si>
  <si>
    <t>Subequant to Tabular</t>
  </si>
  <si>
    <t>One 6 cm wide Cpx rich coarser grained layer between 64 and 71 cm and one 2 cm wide coarser, Ol-rich layer at the bottom of the section which continues into the next section</t>
  </si>
  <si>
    <t>One 2 cm wide Ol rich band at the top of the section</t>
  </si>
  <si>
    <t>Highly altered at the bottom of the section, description of igneous features is based on the first half of the section</t>
  </si>
  <si>
    <t>Highly altered and deformed, description of igneous features is based on one less altered domain between 64 and 73 cm</t>
  </si>
  <si>
    <t>Highly altered, description of igneous features is based on less altered domains / One 2 cm wide felsic ''vein'' at the top of the section</t>
  </si>
  <si>
    <t>2017_07_31</t>
  </si>
  <si>
    <t>Measured at 46-48 cm</t>
  </si>
  <si>
    <t>Measured at 42-44 cm</t>
  </si>
  <si>
    <t>Ol abundance increases towards the contact with the dunite</t>
  </si>
  <si>
    <t>Sulfide vein</t>
  </si>
  <si>
    <t>7 cm wide dunite crosscutting the Ol gabbro</t>
  </si>
  <si>
    <t>Subequant to Elongate / Euhedral to Anhedral</t>
  </si>
  <si>
    <t>Ranges from 2 to 40 cm</t>
  </si>
  <si>
    <t>Altered, description of igneous features is based on few less altered domains</t>
  </si>
  <si>
    <t>Highly altered, description of igneous features is based on few less altered domains</t>
  </si>
  <si>
    <t>Subequant to elongate</t>
  </si>
  <si>
    <t>Some ophitic Cpx</t>
  </si>
  <si>
    <t>Domain : 63-68 cm</t>
  </si>
  <si>
    <t>Description based on the top part of the section</t>
  </si>
  <si>
    <t>Weak foliation in some layers</t>
  </si>
  <si>
    <t>ELongate</t>
  </si>
  <si>
    <t>The bottom part of the section is altered</t>
  </si>
  <si>
    <t>Domain : 35-40 cm</t>
  </si>
  <si>
    <t>Ol are elongated</t>
  </si>
  <si>
    <t>Altered</t>
  </si>
  <si>
    <t>Domain : 8-12 cm</t>
  </si>
  <si>
    <t>ranges from 0.5 to 15 cm</t>
  </si>
  <si>
    <t>laminated intervened with 0.5-1 cm layers</t>
    <phoneticPr fontId="0"/>
  </si>
  <si>
    <t>gradational</t>
    <phoneticPr fontId="0"/>
  </si>
  <si>
    <t>sharp</t>
    <phoneticPr fontId="0"/>
  </si>
  <si>
    <t>planar</t>
    <phoneticPr fontId="0"/>
  </si>
  <si>
    <t>irregular</t>
    <phoneticPr fontId="0"/>
  </si>
  <si>
    <t>Modal</t>
    <phoneticPr fontId="0"/>
  </si>
  <si>
    <t>laminated</t>
    <phoneticPr fontId="0"/>
  </si>
  <si>
    <t>modal</t>
    <phoneticPr fontId="0"/>
  </si>
  <si>
    <t>Equigranular</t>
    <phoneticPr fontId="0"/>
  </si>
  <si>
    <t>Granular</t>
    <phoneticPr fontId="0"/>
  </si>
  <si>
    <t>continuous</t>
    <phoneticPr fontId="0"/>
  </si>
  <si>
    <t>Medium grained 1-5mm</t>
    <phoneticPr fontId="0"/>
  </si>
  <si>
    <t>Sheared</t>
    <phoneticPr fontId="0"/>
  </si>
  <si>
    <t>cueved</t>
    <phoneticPr fontId="0"/>
  </si>
  <si>
    <t>certain</t>
    <phoneticPr fontId="0"/>
  </si>
  <si>
    <t>ranges from 0.3 - 30 cm</t>
    <phoneticPr fontId="0"/>
  </si>
  <si>
    <t>weak</t>
    <phoneticPr fontId="0"/>
  </si>
  <si>
    <t>almost altered</t>
    <phoneticPr fontId="14"/>
  </si>
  <si>
    <t>-</t>
    <phoneticPr fontId="14"/>
  </si>
  <si>
    <t>-</t>
    <phoneticPr fontId="14"/>
  </si>
  <si>
    <t>Equigranular</t>
    <phoneticPr fontId="10"/>
  </si>
  <si>
    <t>Granular</t>
    <phoneticPr fontId="10"/>
  </si>
  <si>
    <t>n/a</t>
    <phoneticPr fontId="10"/>
  </si>
  <si>
    <t>some plagioclase rich layer</t>
    <phoneticPr fontId="10"/>
  </si>
  <si>
    <t>Granular</t>
    <phoneticPr fontId="10"/>
  </si>
  <si>
    <t>plagioclase lens at 14 cm</t>
    <phoneticPr fontId="10"/>
  </si>
  <si>
    <t>one plagioclase rich layer at 41 cm</t>
    <phoneticPr fontId="10"/>
  </si>
  <si>
    <t>one plagioclase rich layer at 76 cｍ</t>
    <phoneticPr fontId="10"/>
  </si>
  <si>
    <t>ranging from 0.3 cm to 0.8 cm</t>
    <phoneticPr fontId="10"/>
  </si>
  <si>
    <t>Ol elongation is parallel to the foliation.</t>
    <phoneticPr fontId="15"/>
  </si>
  <si>
    <t>continuous</t>
    <phoneticPr fontId="16"/>
  </si>
  <si>
    <t>Medium grained 1-5mm</t>
    <phoneticPr fontId="16"/>
  </si>
  <si>
    <t>n/a</t>
    <phoneticPr fontId="16"/>
  </si>
  <si>
    <t>plagioclse rich layer 22cm-40cm, 38cm-40cm</t>
    <phoneticPr fontId="15"/>
  </si>
  <si>
    <t>weak foliation</t>
    <phoneticPr fontId="16"/>
  </si>
  <si>
    <t>Veins &amp; alteration halos</t>
    <phoneticPr fontId="16"/>
  </si>
  <si>
    <t>SULF is often included in olivine.</t>
    <phoneticPr fontId="17"/>
  </si>
  <si>
    <t>Large SULF occurs near pegmatitic parts.</t>
    <phoneticPr fontId="17"/>
  </si>
  <si>
    <t>-</t>
    <phoneticPr fontId="17"/>
  </si>
  <si>
    <t>almost altered</t>
    <phoneticPr fontId="17"/>
  </si>
  <si>
    <t>almost altered</t>
    <phoneticPr fontId="17"/>
  </si>
  <si>
    <t>-</t>
    <phoneticPr fontId="17"/>
  </si>
  <si>
    <t>almost altered</t>
    <phoneticPr fontId="17"/>
  </si>
  <si>
    <t>-</t>
    <phoneticPr fontId="19"/>
  </si>
  <si>
    <t>-</t>
    <phoneticPr fontId="19"/>
  </si>
  <si>
    <t>Equant</t>
    <phoneticPr fontId="19"/>
  </si>
  <si>
    <t>-</t>
    <phoneticPr fontId="19"/>
  </si>
  <si>
    <t>modal</t>
    <phoneticPr fontId="18"/>
  </si>
  <si>
    <t>n/a</t>
    <phoneticPr fontId="18"/>
  </si>
  <si>
    <t>Grain size</t>
    <phoneticPr fontId="18"/>
  </si>
  <si>
    <t>-</t>
    <phoneticPr fontId="19"/>
  </si>
  <si>
    <t>-</t>
    <phoneticPr fontId="19"/>
  </si>
  <si>
    <t>sharp</t>
    <phoneticPr fontId="18"/>
  </si>
  <si>
    <t>Modal</t>
    <phoneticPr fontId="18"/>
  </si>
  <si>
    <t>Medium grained 1-5mm</t>
    <phoneticPr fontId="18"/>
  </si>
  <si>
    <t>Equigranular</t>
    <phoneticPr fontId="18"/>
  </si>
  <si>
    <t>continuous</t>
    <phoneticPr fontId="18"/>
  </si>
  <si>
    <t>ranging from 0.5 to 4 cm</t>
    <phoneticPr fontId="18"/>
  </si>
  <si>
    <t>Tabular</t>
    <phoneticPr fontId="19"/>
  </si>
  <si>
    <t>Subhedral</t>
    <phoneticPr fontId="19"/>
  </si>
  <si>
    <t>Subequant</t>
    <phoneticPr fontId="19"/>
  </si>
  <si>
    <t>Anhedral</t>
    <phoneticPr fontId="19"/>
  </si>
  <si>
    <t>ranging from 0.3 cm to 5 cm</t>
    <phoneticPr fontId="18"/>
  </si>
  <si>
    <t>Veins &amp; alteration halos</t>
    <phoneticPr fontId="18"/>
  </si>
  <si>
    <t>ranging from 0.2 to 1 cm</t>
    <phoneticPr fontId="18"/>
  </si>
  <si>
    <t xml:space="preserve">Some microgabbroic bands distribute in the subunit. The avarage modal composition of the parts is 5%Ol, 55%Pl, 40%Cpx, 0.1%Oxides and 0.01%Sulfides. The grain size of olivine is 0.2 to 1.5 mm (mode 1 mm). The grain size of plagioclase is 0.5 to 1.5 mm (mode 0.8 mm). The grain size of Cpx is 0.2 to 1.5 mm (mode 0.8 mm). The grain size of oxides is 0.1 to 1.5 mm (mode 1 mm). The grain size of sulfides is 0.01 to 0.2 mm (mode 0.05 mm). </t>
    <phoneticPr fontId="19"/>
  </si>
  <si>
    <t>ranging from 5 cm to 10 cm</t>
    <phoneticPr fontId="18"/>
  </si>
  <si>
    <t>ranging from 10 cm to 20 cm</t>
    <phoneticPr fontId="18"/>
  </si>
  <si>
    <t>Plag ophitically enclosed by cpx in finer part</t>
    <phoneticPr fontId="18"/>
  </si>
  <si>
    <t>ranging from 2 cm to 13 cm</t>
    <phoneticPr fontId="18"/>
  </si>
  <si>
    <t>ranging from 2 cm to 10 cm</t>
    <phoneticPr fontId="18"/>
  </si>
  <si>
    <t>-</t>
    <phoneticPr fontId="19"/>
  </si>
  <si>
    <t>Subequant</t>
    <phoneticPr fontId="21"/>
  </si>
  <si>
    <t>Subhedral</t>
    <phoneticPr fontId="21"/>
  </si>
  <si>
    <t>Tabular</t>
    <phoneticPr fontId="21"/>
  </si>
  <si>
    <t>Subhedral</t>
    <phoneticPr fontId="21"/>
  </si>
  <si>
    <t>-</t>
    <phoneticPr fontId="21"/>
  </si>
  <si>
    <t>Subequant</t>
    <phoneticPr fontId="21"/>
  </si>
  <si>
    <t>-</t>
    <phoneticPr fontId="21"/>
  </si>
  <si>
    <t>Equant</t>
    <phoneticPr fontId="21"/>
  </si>
  <si>
    <t>Euhedral</t>
    <phoneticPr fontId="21"/>
  </si>
  <si>
    <t>-</t>
    <phoneticPr fontId="21"/>
  </si>
  <si>
    <t>foliated cpx &amp; ol</t>
    <phoneticPr fontId="20"/>
  </si>
  <si>
    <t>alternation of 5 cm thick and 30 cm thick layers</t>
    <phoneticPr fontId="20"/>
  </si>
  <si>
    <t>Rhythmic layering of modal &amp; grain-size</t>
    <phoneticPr fontId="20"/>
  </si>
  <si>
    <t>partly weak foliation</t>
    <phoneticPr fontId="20"/>
  </si>
  <si>
    <t>Veined &amp; highly altered</t>
    <phoneticPr fontId="20"/>
  </si>
  <si>
    <t>Sigmoidal shaped olivine present</t>
    <phoneticPr fontId="22"/>
  </si>
  <si>
    <t>Sigmoidal shape present</t>
    <phoneticPr fontId="22"/>
  </si>
  <si>
    <t xml:space="preserve">Measured at 30-32 cm interval. </t>
    <phoneticPr fontId="22"/>
  </si>
  <si>
    <t>Some poikilitic cpx present</t>
    <phoneticPr fontId="22"/>
  </si>
  <si>
    <t>Measured at 37-39 cm interval.</t>
    <phoneticPr fontId="22"/>
  </si>
  <si>
    <t>Measured at 34-36 cm interval.</t>
    <phoneticPr fontId="22"/>
  </si>
  <si>
    <t>Measured at 35-37 cm interval.</t>
    <phoneticPr fontId="22"/>
  </si>
  <si>
    <t>Measured at 30-32 cm interval.</t>
    <phoneticPr fontId="22"/>
  </si>
  <si>
    <t>Measured at 66-68 cm interval</t>
    <phoneticPr fontId="23"/>
  </si>
  <si>
    <t>Rimming olivine</t>
    <phoneticPr fontId="23"/>
  </si>
  <si>
    <t>&lt;1</t>
    <phoneticPr fontId="23"/>
  </si>
  <si>
    <t>Measured at 12-14 cm intervl</t>
    <phoneticPr fontId="23"/>
  </si>
  <si>
    <t>Poikilitic to ophitic cpx</t>
    <phoneticPr fontId="23"/>
  </si>
  <si>
    <t>Measured at 15-17 cm intervl</t>
    <phoneticPr fontId="23"/>
  </si>
  <si>
    <t>Measured at 58-60 cm interval</t>
    <phoneticPr fontId="23"/>
  </si>
  <si>
    <t>Measured at 37-39 cm interval</t>
    <phoneticPr fontId="23"/>
  </si>
  <si>
    <t>Measured at 30-32 cm interval</t>
    <phoneticPr fontId="23"/>
  </si>
  <si>
    <t>Measured at 13-14 cm interval</t>
    <phoneticPr fontId="23"/>
  </si>
  <si>
    <t>Measured at 44-45 cm interval</t>
    <phoneticPr fontId="23"/>
  </si>
  <si>
    <t>&lt;1</t>
    <phoneticPr fontId="25"/>
  </si>
  <si>
    <t>Measured at 44-46 cm interval.</t>
    <phoneticPr fontId="25"/>
  </si>
  <si>
    <t>Some are poikilitic.</t>
    <phoneticPr fontId="25"/>
  </si>
  <si>
    <t>Measured at 21-23 cm interval.</t>
    <phoneticPr fontId="25"/>
  </si>
  <si>
    <t>Measured at 47-49 cm interval.</t>
    <phoneticPr fontId="25"/>
  </si>
  <si>
    <t>Some are ophitic.</t>
    <phoneticPr fontId="25"/>
  </si>
  <si>
    <t>Measured at 49-51 cm interval.</t>
    <phoneticPr fontId="25"/>
  </si>
  <si>
    <t>Rimming ol.</t>
    <phoneticPr fontId="25"/>
  </si>
  <si>
    <t>Measured at 43-45 cm interval.</t>
    <phoneticPr fontId="25"/>
  </si>
  <si>
    <t>Measured at 36-38 cm interval.</t>
    <phoneticPr fontId="25"/>
  </si>
  <si>
    <t>Measured at 77-79 cm interval.</t>
    <phoneticPr fontId="25"/>
  </si>
  <si>
    <t>Measured at 26-28 cm interval.</t>
    <phoneticPr fontId="25"/>
  </si>
  <si>
    <t>Some are poikilitic.</t>
    <phoneticPr fontId="25"/>
  </si>
  <si>
    <t>Measured at 31-33 cm interval.</t>
    <phoneticPr fontId="25"/>
  </si>
  <si>
    <t>Measured at 40-42 cm; sheared and altered.</t>
    <phoneticPr fontId="25"/>
  </si>
  <si>
    <t>Measured at 23-25 cm; sheared and altered.</t>
    <phoneticPr fontId="25"/>
  </si>
  <si>
    <t>Altered to red.</t>
    <phoneticPr fontId="25"/>
  </si>
  <si>
    <t>Measured at 14-16 cm; sheared and altered.</t>
    <phoneticPr fontId="25"/>
  </si>
  <si>
    <t>Measured at 42-45 cm; sheared and altered.</t>
    <phoneticPr fontId="25"/>
  </si>
  <si>
    <t>Very  wispy plag layering 39-60cm- not measured</t>
  </si>
  <si>
    <t>plag rich layers 14-35 cm &amp; weak 30cm ol rich modal layering</t>
  </si>
  <si>
    <t>anorthostic band</t>
  </si>
  <si>
    <t xml:space="preserve"> olivine gabbro -troctolie?</t>
  </si>
  <si>
    <t>plag + ol</t>
  </si>
  <si>
    <t>many chads in the px's</t>
  </si>
  <si>
    <t xml:space="preserve">patchy plag rich layers- sub horizontal </t>
  </si>
  <si>
    <t>sub horizontal</t>
  </si>
  <si>
    <t xml:space="preserve"> olivine gabbro- troc?</t>
  </si>
  <si>
    <t>Dip is foliation</t>
  </si>
  <si>
    <t xml:space="preserve"> olivine gabbro- </t>
  </si>
  <si>
    <t>Ollivine &amp; pyroxene</t>
  </si>
  <si>
    <t>plagioclase layers rangs from 0.5 - 4 cm</t>
  </si>
  <si>
    <t>plagioclase layers range from 0.5 - 4 cm</t>
  </si>
  <si>
    <t>plagioclsase layers range ranges from 0.3 - 3cm  esp 60-90cm</t>
  </si>
  <si>
    <t>px rich gbn?</t>
  </si>
  <si>
    <t>anorthsitic</t>
  </si>
  <si>
    <t>sparse plag defn twinning and kinked ol equil</t>
  </si>
  <si>
    <t xml:space="preserve"> olivine gabbro higly deformed- no info</t>
  </si>
  <si>
    <t>Weak foliation  apparently folded</t>
  </si>
  <si>
    <t>Weak foliation - very uncertain</t>
  </si>
  <si>
    <t>Weak foliation - very uncertain, more pronounced near the top of the section</t>
  </si>
  <si>
    <t>poss skel ol</t>
  </si>
  <si>
    <t>Plag ophitically enclosed by cpx in finer part</t>
    <phoneticPr fontId="14"/>
  </si>
  <si>
    <t>foliated cpx &amp; ol</t>
  </si>
  <si>
    <t>partly weak foliation</t>
  </si>
  <si>
    <t xml:space="preserve">10 cm large patche with cm long fibrous minerals </t>
  </si>
  <si>
    <t>olivine bearing gabbro</t>
  </si>
  <si>
    <t>weak pyroxene &amp; plagioclase foliation</t>
  </si>
  <si>
    <t>more coarse grained and plag rich</t>
  </si>
  <si>
    <t>as abve</t>
  </si>
  <si>
    <t>coarse and felsic</t>
  </si>
  <si>
    <t>plagioclse rich coarse grainned layer</t>
  </si>
  <si>
    <t>fine  medium</t>
  </si>
  <si>
    <t>Anothositic layer</t>
  </si>
  <si>
    <t>Fine</t>
  </si>
  <si>
    <t>gabbronorite</t>
  </si>
  <si>
    <t>plagioclase rich band</t>
  </si>
  <si>
    <t>oilivine gabbro</t>
  </si>
  <si>
    <t>plagioclase rich and coarser grainned  with plagioclase stringers near the top of the layer</t>
  </si>
  <si>
    <t>plagioclase rich and coarser grainned</t>
  </si>
  <si>
    <t>fine grained olivine gabbro</t>
  </si>
  <si>
    <t>gabbroic and coarser grainned</t>
  </si>
  <si>
    <t>finer grained olivine gabbro</t>
  </si>
  <si>
    <t>dunite layer</t>
  </si>
  <si>
    <t>dunite</t>
  </si>
  <si>
    <t>slightly finer grained</t>
  </si>
  <si>
    <t>medium fine grained</t>
  </si>
  <si>
    <t>medium grained gabbro</t>
  </si>
  <si>
    <t>anorthositic layer</t>
  </si>
  <si>
    <t>coarse grained gabbro</t>
  </si>
  <si>
    <t>medium grained olivine gabbro</t>
  </si>
  <si>
    <t>medium grained olivine bearing gabbro</t>
  </si>
  <si>
    <t>olivine rich gabbro</t>
  </si>
  <si>
    <t>possible plagioclase rich band</t>
  </si>
  <si>
    <t>altered/faulted</t>
  </si>
  <si>
    <t>maybe slight increase in grain size</t>
  </si>
  <si>
    <t>small plagioclase rich lens at 81 cm</t>
  </si>
  <si>
    <t>possible subtle variations in olivine and or grainsize</t>
  </si>
  <si>
    <t>highly altered</t>
  </si>
  <si>
    <t>116-2</t>
  </si>
  <si>
    <t>not layered</t>
  </si>
  <si>
    <t>thin plagioclase rich vein at 70.5 cm, not layered.</t>
  </si>
  <si>
    <t>coarse olivine gabbro</t>
  </si>
  <si>
    <t>olivine gabbro with thin plagioclase rich band at 16 cm</t>
  </si>
  <si>
    <t>coarser grained olivine gabbro</t>
  </si>
  <si>
    <t>weak pyroxene and plagioclase foliation</t>
  </si>
  <si>
    <t>no layering, finer grained</t>
  </si>
  <si>
    <t>same as above- no layering  verk weak plagioclase stringers  same dip</t>
  </si>
  <si>
    <t>no obvious layering</t>
  </si>
  <si>
    <t xml:space="preserve"> plagioclase rich band at 40cm-  overall maybe subtle grain-size</t>
  </si>
  <si>
    <t xml:space="preserve"> plagioclase rich band at 46cm</t>
  </si>
  <si>
    <t xml:space="preserve"> plagioclase rich band at 59cm</t>
  </si>
  <si>
    <t xml:space="preserve"> plagioclase rich band at 64cm</t>
  </si>
  <si>
    <t xml:space="preserve"> plagioclase rich babs at 40cm</t>
  </si>
  <si>
    <t>no layering- weak plagioclase rich band at 50cm</t>
  </si>
  <si>
    <t>no layering- maybe weak fine (bottom) to coarser (top) grain size variation</t>
  </si>
  <si>
    <t>subtle grain size variation in this section</t>
  </si>
  <si>
    <t>diffuse, weak, plagioclasse rich band</t>
  </si>
  <si>
    <t>more coarse grained pyroxene</t>
  </si>
  <si>
    <t>less olivine- olivine bearing gabbro</t>
  </si>
  <si>
    <t>grain size variation- more coarse at the top</t>
  </si>
  <si>
    <t>weak plagioclase rich band</t>
  </si>
  <si>
    <t>weak olivine  foliation at 34cm</t>
  </si>
  <si>
    <t xml:space="preserve">weak olivine  foliation </t>
  </si>
  <si>
    <t>irregular plagioclase rich patches</t>
  </si>
  <si>
    <t>olivine gabbto</t>
  </si>
  <si>
    <t xml:space="preserve">weak pyroxene  foliation </t>
  </si>
  <si>
    <t>olivine gabbro- hint of steep fabric</t>
  </si>
  <si>
    <t>more coarse gained olivine gabbro</t>
  </si>
  <si>
    <t>finer grained -  hint of steep fabric</t>
  </si>
  <si>
    <t>olivine rich band</t>
  </si>
  <si>
    <t>coarse, olivine gabbro</t>
  </si>
  <si>
    <t>as above, subtle grain size variations</t>
  </si>
  <si>
    <t>as above, subtle grain size variation in this section</t>
  </si>
  <si>
    <t>plagioclase poor layer</t>
  </si>
  <si>
    <t>Plagioclase rich layers at 4cm, 34cm and 61cm</t>
  </si>
  <si>
    <t>Plagioclase rich band</t>
  </si>
  <si>
    <t>Fining upward, coarse at the bottom</t>
  </si>
  <si>
    <t>as above, but with pyroxene foliation at 4cm</t>
  </si>
  <si>
    <t xml:space="preserve">weak pyroxene foliation </t>
  </si>
  <si>
    <t>typical olivine gabbro</t>
  </si>
  <si>
    <t xml:space="preserve">finer grained </t>
  </si>
  <si>
    <t>weak pyroxene and olivine foliation at 30 cm</t>
  </si>
  <si>
    <t>subtlely coarse on top</t>
  </si>
  <si>
    <t>fine</t>
  </si>
  <si>
    <t>as above- no layering</t>
  </si>
  <si>
    <t>as above, fine grained</t>
  </si>
  <si>
    <t>olivine rich vein at 8cm</t>
  </si>
  <si>
    <t>thin, coarser grained layer</t>
  </si>
  <si>
    <t>top of coarsening cycle</t>
  </si>
  <si>
    <t>very fine grained</t>
  </si>
  <si>
    <t>slightly more coarse than above</t>
  </si>
  <si>
    <t>olivine rich- olivine gabbro</t>
  </si>
  <si>
    <t>olivine  rich vein at 74 cm</t>
  </si>
  <si>
    <t>patchy plagioclase rich areas at 11-15cm, 29-31cm, 45-47cm</t>
  </si>
  <si>
    <t>no visible layering and very fine grained</t>
  </si>
  <si>
    <t>thin , 0,25cm coarse layer</t>
  </si>
  <si>
    <t>fine graine, no layering recognised</t>
  </si>
  <si>
    <t>weak pyroxene foliation-  faulted- maybe rotated foliation near the fault</t>
  </si>
  <si>
    <t>weak pyroxene foliation of clast in fault zone</t>
  </si>
  <si>
    <t>fine grained- fault zone</t>
  </si>
  <si>
    <t>weak olivine foliation of clast in fault zone</t>
  </si>
  <si>
    <t>as above  fault zone</t>
  </si>
  <si>
    <t>more coarse</t>
  </si>
  <si>
    <t>more coarse grained</t>
  </si>
  <si>
    <t>fine grained- no visible foliation or layering</t>
  </si>
  <si>
    <t>as above, very fine grained</t>
  </si>
  <si>
    <t>dunite- sharp irregular boundaries</t>
  </si>
  <si>
    <t>weak pyroxene foliation in clast in a fault zone?</t>
  </si>
  <si>
    <t>coarse grained in fault zone</t>
  </si>
  <si>
    <t>fine grained - in fault zone</t>
  </si>
  <si>
    <t>coarse grainned - in fault zone</t>
  </si>
  <si>
    <t>fine- grained in fault zone</t>
  </si>
  <si>
    <t>highly altered &amp; becciated</t>
  </si>
  <si>
    <t>weak pyroxene foliation at 13 cm</t>
  </si>
  <si>
    <t>as above - fine grained</t>
  </si>
  <si>
    <t>weak pyroxene foliation at 9cm</t>
  </si>
  <si>
    <t>fine-  altered and faulted</t>
  </si>
  <si>
    <t>coarse- altered and faulted</t>
  </si>
  <si>
    <t>coarser grainned</t>
  </si>
  <si>
    <t>slightly more coarse than above &amp; plagioclase rich</t>
  </si>
  <si>
    <t>slightly more coarse</t>
  </si>
  <si>
    <t>fine- altered and fractured</t>
  </si>
  <si>
    <t>slightly more coarse-  altered and fractures</t>
  </si>
  <si>
    <t>coarse</t>
  </si>
  <si>
    <t>135-2</t>
  </si>
  <si>
    <t>more coarse grained &amp; more olivine rich</t>
  </si>
  <si>
    <t>weak olivine foliation at 46cm</t>
  </si>
  <si>
    <t>weak pyroxene foliation at 27cm</t>
  </si>
  <si>
    <t>plagioclase rich and more coarse</t>
  </si>
  <si>
    <t>weak pyroxene foliation at 77cm</t>
  </si>
  <si>
    <t xml:space="preserve">possibly weak olivine foliation </t>
  </si>
  <si>
    <t>weak pyroxene foliation at 12cm</t>
  </si>
  <si>
    <t>weak olivine foliation at 66 cm</t>
  </si>
  <si>
    <t>weak pyroxene foliation at 29cm</t>
  </si>
  <si>
    <t>Very altered - no visible layering</t>
  </si>
  <si>
    <t>altered- gabbro (olivine poor)</t>
  </si>
  <si>
    <t>weak olivine foliation at 70 cm</t>
  </si>
  <si>
    <t>weak olivine foliation at 6cm</t>
  </si>
  <si>
    <t>more fine grained</t>
  </si>
  <si>
    <t>weak pyroxene foliation at 2 cm</t>
  </si>
  <si>
    <t>weak pyroxene foliation at 28cm</t>
  </si>
  <si>
    <t>weak olivine and pyroxene foliation at 27cm</t>
  </si>
  <si>
    <t>more coarse grained, fining downwards</t>
  </si>
  <si>
    <t>weak pyroxene foliation at 70cm</t>
  </si>
  <si>
    <t>weak pyroxene foliation at 16cm</t>
  </si>
  <si>
    <t>weak pyroxene foliation at 33cm</t>
  </si>
  <si>
    <t>weak pyroxene foliation at 46cm</t>
  </si>
  <si>
    <t>weak pyroxene foliation at 6cm</t>
  </si>
  <si>
    <t>weak olivine foliation at 36cm</t>
  </si>
  <si>
    <t>weak pyroxene foliation at 64cm</t>
  </si>
  <si>
    <t>weak olivine foliation at 24cm</t>
  </si>
  <si>
    <t>fine- medium grained</t>
  </si>
  <si>
    <t>weak olivine foliation at 59cm</t>
  </si>
  <si>
    <t>weak pyroxene foliation at 10cm</t>
  </si>
  <si>
    <t>TIGER</t>
  </si>
  <si>
    <t>weak pyroxene foliation at 20cm</t>
  </si>
  <si>
    <t>fine-medium grained</t>
  </si>
  <si>
    <t>medium grained- heterogeneous</t>
  </si>
  <si>
    <t>weak olivine foliation at 73cm</t>
  </si>
  <si>
    <t>as above throughout- no layering</t>
  </si>
  <si>
    <t>weak pyroxene foliation at 21cm</t>
  </si>
  <si>
    <t>medium</t>
  </si>
  <si>
    <t>more coarse and more olivine rich</t>
  </si>
  <si>
    <t>fine- no layering</t>
  </si>
  <si>
    <t>fining upwards, maybe more cpx</t>
  </si>
  <si>
    <t xml:space="preserve">heterogeneous grain size   </t>
  </si>
  <si>
    <t>heterogeneous grain size   - no layering</t>
  </si>
  <si>
    <t>fine medium grained</t>
  </si>
  <si>
    <t>locally more olivine rich</t>
  </si>
  <si>
    <t>weak olivine foliation at 7cm</t>
  </si>
  <si>
    <t>medium grainned</t>
  </si>
  <si>
    <t>weak olivine foliation at 45cm</t>
  </si>
  <si>
    <t>weak olivine foliation at 60cm</t>
  </si>
  <si>
    <t>medium grasined</t>
  </si>
  <si>
    <t>fine-medium grained- no layering</t>
  </si>
  <si>
    <t>145-3</t>
  </si>
  <si>
    <t>leuco gabbro</t>
  </si>
  <si>
    <t>145-4</t>
  </si>
  <si>
    <t>more heterogeneous grain size</t>
  </si>
  <si>
    <t>plagioclase rich stringers</t>
  </si>
  <si>
    <t>as above- but small shear zone at the end of the core</t>
  </si>
  <si>
    <t>pyroxene rich</t>
  </si>
  <si>
    <t>slightly more coarse grained</t>
  </si>
  <si>
    <t>medium fine grained olivine gabbro</t>
  </si>
  <si>
    <t>plagioclase rich gabbro</t>
  </si>
  <si>
    <t>medium-fine grained olivine gabbro</t>
  </si>
  <si>
    <t>146-3</t>
  </si>
  <si>
    <t>more coarse grained and heterogeneous</t>
  </si>
  <si>
    <t xml:space="preserve">weak olivine foliation </t>
  </si>
  <si>
    <t>olivine poor layer</t>
  </si>
  <si>
    <t>heterogeneous medium grained gabbro</t>
  </si>
  <si>
    <t>weak olivine foliation at 70cm</t>
  </si>
  <si>
    <t>heterogeneous medium grained olivinegabbro</t>
  </si>
  <si>
    <t>plagioclase rich leuco-gabbro</t>
  </si>
  <si>
    <t>fine-medium grained gabbro</t>
  </si>
  <si>
    <t>discontinuous fine grained selvage</t>
  </si>
  <si>
    <t>fine grained gabbro</t>
  </si>
  <si>
    <t>heterogeneous medium fine-grained gabbro</t>
  </si>
  <si>
    <t>quite heterogeneous with occasional big plagioclase</t>
  </si>
  <si>
    <t>discontinous plagioclase rich band</t>
  </si>
  <si>
    <t>medium gained</t>
  </si>
  <si>
    <t xml:space="preserve">fine grained </t>
  </si>
  <si>
    <t>olivine rich,olivine gabbro</t>
  </si>
  <si>
    <t>olivine gabro</t>
  </si>
  <si>
    <t>very olivine rich- dunite?</t>
  </si>
  <si>
    <t>heterogeneous medium fine-grained olivine gabbro</t>
  </si>
  <si>
    <t>plagioclase rich bands 0.5cm wide</t>
  </si>
  <si>
    <t>more coarse and olivine rich</t>
  </si>
  <si>
    <t>coarse grained and olivine rich</t>
  </si>
  <si>
    <t xml:space="preserve">weak pyroxene and olivine foliation </t>
  </si>
  <si>
    <t>as above, subtle GS variation</t>
  </si>
  <si>
    <t>as above, fine grained olivine gabbro</t>
  </si>
  <si>
    <t>discontinuous plagioclase rich segregations</t>
  </si>
  <si>
    <t>fine  grained olivine gabbro</t>
  </si>
  <si>
    <t>thin plagioclase rich segregations</t>
  </si>
  <si>
    <t>modal grading upwards towards dunite</t>
  </si>
  <si>
    <t>more olivine rich</t>
  </si>
  <si>
    <t>plagioclase rich bands- 0.5cm thick</t>
  </si>
  <si>
    <t>clinopyroxene</t>
  </si>
  <si>
    <t xml:space="preserve">weak clinopyroxene and olivine foliation </t>
  </si>
  <si>
    <t>as above no layering</t>
  </si>
  <si>
    <t>weak pyroxene foiation at 55 cm</t>
  </si>
  <si>
    <t>fine medium grained- no layering</t>
  </si>
  <si>
    <t>weak olivine foliation  at 69cm</t>
  </si>
  <si>
    <t>weak plagioclase rich bands</t>
  </si>
  <si>
    <t>154-1</t>
  </si>
  <si>
    <t>weak olivine foliation  at 66cm</t>
  </si>
  <si>
    <t>olivine gabbro, slightly more coarse</t>
  </si>
  <si>
    <t>weak olivine foliation  at 22cm</t>
  </si>
  <si>
    <t>more coarse olivine gabbro</t>
  </si>
  <si>
    <t>thin plagioclase bands</t>
  </si>
  <si>
    <t>more coarse, heterogeneous olivine gabbro</t>
  </si>
  <si>
    <t>even more coarse, heterogeneous  olivine gabbro</t>
  </si>
  <si>
    <t xml:space="preserve">weak proxene foliation </t>
  </si>
  <si>
    <t>weak olivine foliation  at 10cm</t>
  </si>
  <si>
    <t>as above- weak grain size layering</t>
  </si>
  <si>
    <t>olivine rich olivine gabbro</t>
  </si>
  <si>
    <t>weak olivine foliation  at 60cm</t>
  </si>
  <si>
    <t>as above-altered</t>
  </si>
  <si>
    <t>as above- altered</t>
  </si>
  <si>
    <t>fine-medium  grained</t>
  </si>
  <si>
    <t>fine-medium olivine gabbro</t>
  </si>
  <si>
    <t>weak proxene foliation  at 34cm</t>
  </si>
  <si>
    <t>fine graned</t>
  </si>
  <si>
    <t>27.07.2017 06:00 NQ</t>
  </si>
  <si>
    <t>medium grey to milky white, white and various shades of green</t>
  </si>
  <si>
    <t>extensive grain size reduction, gypsum = anhydrite</t>
  </si>
  <si>
    <t>complete halo alteration</t>
  </si>
  <si>
    <t>medium to light grey to greenish and yellowish</t>
  </si>
  <si>
    <t>intervals: 74-90cm; 78-92cm; 2 patches</t>
  </si>
  <si>
    <t xml:space="preserve">dark green </t>
  </si>
  <si>
    <t>extensive uniform background alteration, complete patch alteration between 74 and 91 cm</t>
  </si>
  <si>
    <t>light grey to milky white to greenish yellowish and dark green</t>
  </si>
  <si>
    <t xml:space="preserve">extensive uniform background alteration, complete halo alteration </t>
  </si>
  <si>
    <t>medium to light grey to slightly greenish and blackish</t>
  </si>
  <si>
    <t>uniform background alteration intensity, 2nd mineral assemblage bound to initial magmatic composition</t>
  </si>
  <si>
    <t>background alteration intensity slightly increasing downsection</t>
  </si>
  <si>
    <t>light grey to milky white to greenish and yellowish</t>
  </si>
  <si>
    <t>extensive uniform background alteration, complete halo alteration around extensive vein network</t>
  </si>
  <si>
    <t>medium to light grey to milky white and alightly greenish</t>
  </si>
  <si>
    <t>light grey to milky white, greenish and yellowish</t>
  </si>
  <si>
    <t>heterogeneous background alteration intensity increasing downsection</t>
  </si>
  <si>
    <t>interval: 51-56cm</t>
  </si>
  <si>
    <t>interval: 10-15cm</t>
  </si>
  <si>
    <t>extensive heterogeneous background alteration, complete patch alteration between 10 and 15 cm</t>
  </si>
  <si>
    <t xml:space="preserve">extensive uniform background alteration, complete irregular halo alteration </t>
  </si>
  <si>
    <t>interval: 39-52cm</t>
  </si>
  <si>
    <t>medium to light grey to milky white to green</t>
  </si>
  <si>
    <t>interval: 19-36cm, partial grain size reduction</t>
  </si>
  <si>
    <t>extensive uniform background alteration, complete deformation related alteration between 19 and 36 cm</t>
  </si>
  <si>
    <t>interval: 49-53cm</t>
  </si>
  <si>
    <t xml:space="preserve">uniform background alteration intensity, ´disseminated oxidized olivines </t>
  </si>
  <si>
    <t>background alteration intensity increasing downsection</t>
  </si>
  <si>
    <t>light grey to milky white to various shades of green and yellowish</t>
  </si>
  <si>
    <t>complete heterogeneous halo alteration</t>
  </si>
  <si>
    <t>extensivve uniform background alteration</t>
  </si>
  <si>
    <t>intervals: 30-33cm, 34-37cm; 2 patches</t>
  </si>
  <si>
    <t>extensive background alteration intensity decreasing downsection</t>
  </si>
  <si>
    <t>27.07.2017 12:00 NQ</t>
  </si>
  <si>
    <t>interval: 48-49cm</t>
  </si>
  <si>
    <t>substantial background alteration intensity decreasing downsection</t>
  </si>
  <si>
    <t>substantial uniform background alteration, extensive halo alteration along vertical vein</t>
  </si>
  <si>
    <t>light grey to milky white to whiteish and greenish</t>
  </si>
  <si>
    <t>irregular shape, heterogeneous intensity, uniform composition</t>
  </si>
  <si>
    <t>substantial uniform background alteration, extensive halo alteration</t>
  </si>
  <si>
    <t>light grey to milky white to white and green</t>
  </si>
  <si>
    <t>intervals: 10-16cm, 19-24cm, 44-49cm, 73-83cm; 4 patches</t>
  </si>
  <si>
    <t>interval: 24-28cm</t>
  </si>
  <si>
    <t>light grey to milky whitee to green</t>
  </si>
  <si>
    <t>light grey to milky white, white to greenish</t>
  </si>
  <si>
    <t>medium grey to slightly dark green</t>
  </si>
  <si>
    <t>medium to light grey to milky white and green</t>
  </si>
  <si>
    <t>grain size reduction, intervals: 16-18cm, 24-25cm, 37-39cm</t>
  </si>
  <si>
    <t>extensive uniform background alteration, deformation related alteration</t>
  </si>
  <si>
    <t>light grey to milky white and greenish</t>
  </si>
  <si>
    <t>interval: 13-19cm, brecciated, grain size reduction</t>
  </si>
  <si>
    <t>uniforrm background alteration intensity</t>
  </si>
  <si>
    <t>interval: 44-47cm</t>
  </si>
  <si>
    <t>light grey to greenish and yellowish</t>
  </si>
  <si>
    <t>interval: 73-78cm</t>
  </si>
  <si>
    <t>light rey to milky white to greenish</t>
  </si>
  <si>
    <t>interval: 30-35cm</t>
  </si>
  <si>
    <t>28.07.2017 06:00 NQ</t>
  </si>
  <si>
    <t>intervals: 4-11cm, 33-39cm, 55-60cm, 73-77cm; 4 patches</t>
  </si>
  <si>
    <t>extensive uniform background alteration, complete irregular halo alteration</t>
  </si>
  <si>
    <t>medium grey to brownish to slightly greenish</t>
  </si>
  <si>
    <t>irregular shape (almost patchy), heterogeneous intensity and composition</t>
  </si>
  <si>
    <t>extensive uniform background alteration, extensive irregular halo alteration</t>
  </si>
  <si>
    <t>light grey to milky white to white and dark green</t>
  </si>
  <si>
    <t>might grey to milky white to slightly greenish</t>
  </si>
  <si>
    <t>background alteration intensity slightly decreasing downsection</t>
  </si>
  <si>
    <t>grain size reduction</t>
  </si>
  <si>
    <t>extensive background alteration slightly decreasing downsection</t>
  </si>
  <si>
    <t>substantial background alteration intensity slightly increasing downsection</t>
  </si>
  <si>
    <t>intervals: 11-15cm, 29-32cm, 52-55cm; 3 patches</t>
  </si>
  <si>
    <t>light grey to milky white to greenish and slightly yellowish</t>
  </si>
  <si>
    <t>light grey to slightly yellowish and dark green</t>
  </si>
  <si>
    <t>interval: 79-90cm</t>
  </si>
  <si>
    <t>dark green to blackish</t>
  </si>
  <si>
    <t>interval: 43-59cm</t>
  </si>
  <si>
    <t>light grey to milky white to yellowish ande greenish</t>
  </si>
  <si>
    <t>interval: 75-85cm</t>
  </si>
  <si>
    <t>extensive uniform background alteration, complete irregular patch alteration between 75 and 85 cm, extensive halo alteration along vein network</t>
  </si>
  <si>
    <t>light grey to milky white to yellowish</t>
  </si>
  <si>
    <t>intervals: 11-15cm, 64-82cm; 2 patches</t>
  </si>
  <si>
    <t>irregular shape, uniforrm intensity and composition</t>
  </si>
  <si>
    <t>28.07.2017 12:00 NQ</t>
  </si>
  <si>
    <t>light grey to milky white to yellowish and greenish</t>
  </si>
  <si>
    <t>interval: 22-35cm</t>
  </si>
  <si>
    <t>light grey to milky white to yellowish and various shades of green</t>
  </si>
  <si>
    <t>brecciated, grain size reduction</t>
  </si>
  <si>
    <t>extensive uniform background alteration, complete irregular deformation related alteration</t>
  </si>
  <si>
    <t>extensive uniform background alteration, complete uniform halo alteration</t>
  </si>
  <si>
    <t>light grey to white to various shades of green</t>
  </si>
  <si>
    <t>complete deformation related alteration, extensive heterogeneous background alteration</t>
  </si>
  <si>
    <t>light grey to milky white to various shades of green to yellowish</t>
  </si>
  <si>
    <t>brecciated, grain size reduction, red staining (Fe-oxides?)</t>
  </si>
  <si>
    <t>extensive uniform background alteration, extensive deformation related alteration</t>
  </si>
  <si>
    <t>medium grey to dark green, redish</t>
  </si>
  <si>
    <t>medium to light grey to white to various shades of green</t>
  </si>
  <si>
    <t>breeciated, grain size reduction</t>
  </si>
  <si>
    <t>light grey to dark green and redish</t>
  </si>
  <si>
    <t>heterogeneous background alteration intensity, heavily fractured and veined</t>
  </si>
  <si>
    <t>heterogeneous background alteration</t>
  </si>
  <si>
    <t>light grey to milky white to pale green yellowish</t>
  </si>
  <si>
    <t>interval: 71-75cm</t>
  </si>
  <si>
    <t>light grey to milky white to pale green and green</t>
  </si>
  <si>
    <t>extensive uniform background alteration, complete patch and halo alteration</t>
  </si>
  <si>
    <t>interval: 15-27cm</t>
  </si>
  <si>
    <t>medium to light grey to pale green and greenish</t>
  </si>
  <si>
    <t>breeciated, massive grain size reduction; intervals11-15cm, 26-32cm, 71-82cm, 87-90cm</t>
  </si>
  <si>
    <t>light grey to milky white, white and green</t>
  </si>
  <si>
    <t>interval: 51-59cm</t>
  </si>
  <si>
    <t>light grey to white to yellowish and green</t>
  </si>
  <si>
    <t>light grey to yellowish and greenish</t>
  </si>
  <si>
    <t>extensive uniform background alteration, extensive heterogeneous halo alteration, complete deformation related alteration between 0 and 20 cm</t>
  </si>
  <si>
    <t>light grey to slightly whiteish to green</t>
  </si>
  <si>
    <t>patches distributed allover the section, surrounded by deformation related alteration</t>
  </si>
  <si>
    <t>light grey to pale green, yellowish</t>
  </si>
  <si>
    <t>brecciated, irregular</t>
  </si>
  <si>
    <t>complete deformation related alteration, extensively altered distributed patches</t>
  </si>
  <si>
    <t>medium to dark green</t>
  </si>
  <si>
    <t>heterogeneous background alteration intensity decreasing downsection</t>
  </si>
  <si>
    <t>heterogeneous and very patchy background alteration intensity</t>
  </si>
  <si>
    <t>light grey to milky white, white and greenish</t>
  </si>
  <si>
    <t>breeciated</t>
  </si>
  <si>
    <t>extensive very heterogeneous background alteration, complete deformation related alteration</t>
  </si>
  <si>
    <t>heterogeneous and very patchy background alteration intensity, boundary between background and deformation related alteration diffuse</t>
  </si>
  <si>
    <t>light grey to milky white and green</t>
  </si>
  <si>
    <t>intervals: 8-11cm, 19-25cm; 2 patches</t>
  </si>
  <si>
    <t>green to pale green and slightly yellowish</t>
  </si>
  <si>
    <t>brecciated, very irregular in shape, boundary between deformation related and background alteration diffuse</t>
  </si>
  <si>
    <t>extensive very heterogeneous background alteration, complete deformation related alteration, boundary between both diffuse</t>
  </si>
  <si>
    <t>30.07.2017 06:00 NQ</t>
  </si>
  <si>
    <t>light grey to milky white to slighty greenish</t>
  </si>
  <si>
    <t>heterogeneous background alteration, irregular halo alteration</t>
  </si>
  <si>
    <t>irregular halo alteration, heterogeneous background alteration</t>
  </si>
  <si>
    <t>light grey to milky white to green and silver green</t>
  </si>
  <si>
    <t>background alteration intensity increasing downsection, heterogeneous halo alteration</t>
  </si>
  <si>
    <t>uniform background alteration, irregular halo alteration</t>
  </si>
  <si>
    <t>medium to light grey to greenish and slightly yellowish</t>
  </si>
  <si>
    <t>light grey to milky white, whit and greenish</t>
  </si>
  <si>
    <t>medium to light grey to milky white to dark green</t>
  </si>
  <si>
    <t>medium to light grey, slightly dark greenish</t>
  </si>
  <si>
    <t>light grey to milky white to slightly yellowish and greenish</t>
  </si>
  <si>
    <t>symmetric shape, uniform intensity and heterogeneous composition</t>
  </si>
  <si>
    <t>medium grey to light grey to milky white to various shades of green</t>
  </si>
  <si>
    <t>light grey to milky white to dark green and yellow</t>
  </si>
  <si>
    <t>30.07.2017 12:00 NQ</t>
  </si>
  <si>
    <t>medium to light grey to dark green blackish</t>
  </si>
  <si>
    <t>medium to light grey to greenish and blackish</t>
  </si>
  <si>
    <t>heterogeneous background alteration due to differences in initial magmatic composition, extensive halo alteration</t>
  </si>
  <si>
    <t>interval: 75-79cm</t>
  </si>
  <si>
    <t>background alteration slightly decreasing downsection</t>
  </si>
  <si>
    <t>extensive halo alteration due to irregular vein network, uniform background alteration</t>
  </si>
  <si>
    <t>light grey to milky white and dark green</t>
  </si>
  <si>
    <t>interval: 66-71cm</t>
  </si>
  <si>
    <t xml:space="preserve">symmetric shape,  uniform intensity and composition </t>
  </si>
  <si>
    <t>background intensity increasing downsection</t>
  </si>
  <si>
    <t>light grey to milky white to green and yellowish</t>
  </si>
  <si>
    <t>interval: 17-24cm</t>
  </si>
  <si>
    <t>background intensity decreasing downsection</t>
  </si>
  <si>
    <t>background alteration decreasing downsection</t>
  </si>
  <si>
    <t>symmetric shape, uniform intensity composition</t>
  </si>
  <si>
    <t>medium to light grey to blackish</t>
  </si>
  <si>
    <t>irregular shape, uniform intensity composition, helo around ultramafic layer</t>
  </si>
  <si>
    <t>extensively altered helo around ultramafic layer</t>
  </si>
  <si>
    <t>uniform background alteration, extensive halo alteration due to irregular vein network</t>
  </si>
  <si>
    <t>31.07.2017 06:00 NQ</t>
  </si>
  <si>
    <t>uniform moderate background alteration</t>
  </si>
  <si>
    <t>bacground altertion intensity increasing downsection</t>
  </si>
  <si>
    <t>moderate background intensity increasing downsection</t>
  </si>
  <si>
    <t>irregular shape uniform intensity, heterogeneous composition</t>
  </si>
  <si>
    <t>extensive heterogeneous halo alteration, moderate uniform background alteration</t>
  </si>
  <si>
    <t xml:space="preserve">brecciated </t>
  </si>
  <si>
    <t xml:space="preserve">heterogeneous moderate background alteration, extensive halo alteration, complete deformation related alteration </t>
  </si>
  <si>
    <t xml:space="preserve">medium to light grey to milky white to greenish </t>
  </si>
  <si>
    <t>extensive heterogeneous halo alteration, substantial uniform background alteration</t>
  </si>
  <si>
    <t>symmetric shape, uniform intensity heterogeneous composition</t>
  </si>
  <si>
    <t>moderate uniform background alteration, extensive heterogeneous halo</t>
  </si>
  <si>
    <t xml:space="preserve">irregular shape heterogeneous intensity composition </t>
  </si>
  <si>
    <t>substantial background alteration intensity decreasing downsection, extensive heterogeneous halo alteration</t>
  </si>
  <si>
    <t>backgroun alteration intensity decreasing downsection</t>
  </si>
  <si>
    <t>moderate background alteration intensity decreasing downsection</t>
  </si>
  <si>
    <t>moderate uniform background alteration</t>
  </si>
  <si>
    <t>moderate background intensity slightly increasing downsection</t>
  </si>
  <si>
    <t>extensive heterogeneous halo alteration, substaintial background alteration</t>
  </si>
  <si>
    <t xml:space="preserve">extensive heterogeneous halo alteration, uniform moderate background alteration </t>
  </si>
  <si>
    <t>moderate background alteration intensity decreasing downsection, extensive heterogeneous halo alteration</t>
  </si>
  <si>
    <t xml:space="preserve">substantial halo alteration, uniform substantial background alteration </t>
  </si>
  <si>
    <t>steeply dipping with veining</t>
  </si>
  <si>
    <t>with veins. Continue in 103-1</t>
  </si>
  <si>
    <t>Sheared vein</t>
  </si>
  <si>
    <t>Brittle-plastic fabric</t>
  </si>
  <si>
    <t>Set of Brittle-plastic shear veins</t>
  </si>
  <si>
    <t>occurrence of a dunitic serpentinized layer</t>
  </si>
  <si>
    <t>cataclastic epidote. Alteration of the wall rock</t>
  </si>
  <si>
    <t>with qtz and epidote (deformed)</t>
  </si>
  <si>
    <t>Epidote veins (see Vein Log)</t>
  </si>
  <si>
    <t>Vertical shear vein cuts set of paralle epidote veins and epidote alteration</t>
  </si>
  <si>
    <t>fracture filled with microbreccia. Cuts epidote veins</t>
  </si>
  <si>
    <t>reverse shear zone with white mineral. Cuts epidote vein</t>
  </si>
  <si>
    <t>epidote veins</t>
  </si>
  <si>
    <t>Shear vein at 0-54 cm</t>
  </si>
  <si>
    <t>with veining and incipient mm scale Low-T protomylonite</t>
  </si>
  <si>
    <t>brittle-plastic deformation. Brownish layer with sharp contacts, cuts cataclasite</t>
  </si>
  <si>
    <t>Shear veins see Vein_Log</t>
  </si>
  <si>
    <t>Brittle-Plastic def.  Layer of mm scale foliated cataclasite</t>
  </si>
  <si>
    <t xml:space="preserve">dip slip </t>
  </si>
  <si>
    <t>Incipient brecciation and CPF in mm slip zones</t>
  </si>
  <si>
    <t>with a layer of ultracataclasite 1,5 cm thick</t>
  </si>
  <si>
    <t>Pull-apart structure w epidote and incipient shearing</t>
  </si>
  <si>
    <t>epidote veins (3 parallel). Pull-apart microstucture</t>
  </si>
  <si>
    <t>steeply dipping stepped vein</t>
  </si>
  <si>
    <t>?brittle-plastic fabric</t>
  </si>
  <si>
    <t>? Plastic deformation of qtz</t>
  </si>
  <si>
    <t>Ultracataclasite/gouge. Slip along an Epidote vein. Cut a microxx qtz+sulph vein</t>
  </si>
  <si>
    <t>with microxx qtz</t>
  </si>
  <si>
    <t>with veining microxx qtz/fluid assist. Continue at top of 34-4</t>
  </si>
  <si>
    <t>with veining microxx qtz/fluid assist. Likely continuation of 34-4 bottom struct</t>
  </si>
  <si>
    <t>Brittle-Plastic fabric(damage zone of a main fault zone)</t>
  </si>
  <si>
    <t>damage zone of a main fault zone) qtz plastic-ep brittle. Multiple slip zones. Continue in 35-1</t>
  </si>
  <si>
    <t>damage zone of a main fault zone) qtz plastic-ep brittle. Multiple slip zones. Continue in 36-1</t>
  </si>
  <si>
    <t>brittle-plastic (needs check thin sect)</t>
  </si>
  <si>
    <t>brittle-plastic fabric- foliated cataclasite</t>
  </si>
  <si>
    <t xml:space="preserve">foliated cataclasite </t>
  </si>
  <si>
    <t>microxx qtz vein net</t>
  </si>
  <si>
    <t>with qtz vein and ultracataclasite</t>
  </si>
  <si>
    <t>with veins</t>
  </si>
  <si>
    <t>Epidote pull-apart</t>
  </si>
  <si>
    <t>with white altered cement</t>
  </si>
  <si>
    <t>at the bottom of the section splayed vertical vein with incipient brecciation</t>
  </si>
  <si>
    <t>Curved subvertical vein cuts through the whole sectione</t>
  </si>
  <si>
    <t>Network of veinlets with incipient brecciation</t>
  </si>
  <si>
    <t xml:space="preserve">with veinis of epidote and white (?qtz)  filling mineral </t>
  </si>
  <si>
    <t>with incipient brecciaiton of the wallrock</t>
  </si>
  <si>
    <t>veinlets with incipient fracturing</t>
  </si>
  <si>
    <t>with green filling mineral</t>
  </si>
  <si>
    <t>with disrupted quarz veins, intense alteration and limited by to parallel shear zones at 25 and 35,5 (meaurement refers to the one at 35,5)</t>
  </si>
  <si>
    <t>with epidote cement</t>
  </si>
  <si>
    <t>with level of ultracataclasite and incohesive foliated cataclasite. Cataclastic flow with epidote and quartz</t>
  </si>
  <si>
    <t>amphibole rich</t>
  </si>
  <si>
    <t>grey-witish vein</t>
  </si>
  <si>
    <t>anastomosing shear veins</t>
  </si>
  <si>
    <t>intense veining and alteration</t>
  </si>
  <si>
    <t>incohesive and altered foliated cataclasite to ultracataclasite</t>
  </si>
  <si>
    <t>Numerous slip surfaces cuts the breccia clasts (orientation refers to one of these). At the bottom veinlets of ultracataclasite in one clast</t>
  </si>
  <si>
    <t>with epidote matrix</t>
  </si>
  <si>
    <t>Hydrraulic breccia, from medium to very fine grained, with epidote matrix. Cataclastic flow</t>
  </si>
  <si>
    <t>With vein</t>
  </si>
  <si>
    <t>with epidote. Grain size form medium to very fine. Granular flow</t>
  </si>
  <si>
    <t>with incipient brecciation</t>
  </si>
  <si>
    <t>with qtz and pink epidote. Cuts cohesive hydroth breccia with yellowish-green epidote</t>
  </si>
  <si>
    <t>veinlets network</t>
  </si>
  <si>
    <t>with veins network</t>
  </si>
  <si>
    <t>with epidote. Grain size form medium to very fine.</t>
  </si>
  <si>
    <t>incipient brecciation with vein</t>
  </si>
  <si>
    <t>with incipient foliation</t>
  </si>
  <si>
    <t>with qtz vein</t>
  </si>
  <si>
    <t>With anastomosing quartz vertical veins and with intense alteration.</t>
  </si>
  <si>
    <t>Epidote veins cut by vertical qtz vein</t>
  </si>
  <si>
    <t>epidote veins see Vein Log</t>
  </si>
  <si>
    <t>shear veins steeply dipping</t>
  </si>
  <si>
    <t>qtz shear vein steeply dipping</t>
  </si>
  <si>
    <t>epidote. Injection vein</t>
  </si>
  <si>
    <t>epidote. Injection vein. Composite vein w epidote microbreccia and later filling of prehnite, qtz, sulphyde</t>
  </si>
  <si>
    <t>with a foliated cataclasite level</t>
  </si>
  <si>
    <t>Brittle-Plastic fabric. With epidote. Incipient LowT protomylonite.</t>
  </si>
  <si>
    <t>Epidote veins (0,5 cm ) see Vein_Log</t>
  </si>
  <si>
    <t>Dilational Jog with epidote filling mineral</t>
  </si>
  <si>
    <t>with intense alteration</t>
  </si>
  <si>
    <t>steeply dipping curved shear vein with incipient breccia</t>
  </si>
  <si>
    <t>with vein. Brittle-plastic fabric</t>
  </si>
  <si>
    <t>alteration and irregular veins</t>
  </si>
  <si>
    <t>epidote and qtz vein</t>
  </si>
  <si>
    <t>Dark layer. Probably original dunite. Serpentine and chlorite. Microbreccia and microveins with sulphides. Slickenside with sulph</t>
  </si>
  <si>
    <t>qtz</t>
  </si>
  <si>
    <t>Breccia and foliated cataclasite. Intense alteration</t>
  </si>
  <si>
    <t>Shear veins. See Vein_log</t>
  </si>
  <si>
    <t>epidote filling</t>
  </si>
  <si>
    <t>shear veins see Vein_Log</t>
  </si>
  <si>
    <t>18//07/17</t>
  </si>
  <si>
    <t>BGD intensity corrected</t>
  </si>
  <si>
    <t>medium grey to slightly blackish</t>
  </si>
  <si>
    <t>interval: 36-39cm</t>
  </si>
  <si>
    <t>interval: 80-88cm</t>
  </si>
  <si>
    <t>heterogeneous background alteraion intensity due to extensive vein network</t>
  </si>
  <si>
    <t>interval: 0-12cm</t>
  </si>
  <si>
    <t>extensive heterogeneous background alteration due to extensive vein network, complete deformation related alterated</t>
  </si>
  <si>
    <t>symmetric shape, uniforrm intensity and composition</t>
  </si>
  <si>
    <t>substantial background alteration increasing downsection</t>
  </si>
  <si>
    <t>medium to light grey to greenish and silver green</t>
  </si>
  <si>
    <t>medium grey to slightly greenish to brownish</t>
  </si>
  <si>
    <t>heterogeneous background alteration intensity, intensity seems to increase in bands where plagioclase is completely altered to chlorite and pyroxenes are rimmed (most likely mix of chlorite/amphibole)</t>
  </si>
  <si>
    <t>substantial heterogeneous background alteration</t>
  </si>
  <si>
    <t>deep green</t>
  </si>
  <si>
    <t>extensive heterogeneous background</t>
  </si>
  <si>
    <t>26.07.2017  06:00 NQ</t>
  </si>
  <si>
    <t>heterogeneous background alteration intensity slightly increasing downsection</t>
  </si>
  <si>
    <t>extensiver heterogeneous background alteration, extensive uniform halo alteration</t>
  </si>
  <si>
    <t>uniform background alteration intensity, 2nd mineral assemblages bound to differences in initial magmatic composition</t>
  </si>
  <si>
    <t>intervals: 0-10cm, 6-12cm; 2 patches</t>
  </si>
  <si>
    <t>interval: 43-47cm</t>
  </si>
  <si>
    <t>light grey wo whiteish, slightly greenish</t>
  </si>
  <si>
    <t>light grey to milky white to green to slightly yellowish</t>
  </si>
  <si>
    <t>brecciated, significant grain size reduction in center of fault zone</t>
  </si>
  <si>
    <t>interval: 42-50cm</t>
  </si>
  <si>
    <t>26.07.2017  12:00 NQ</t>
  </si>
  <si>
    <t>background alteration intensity</t>
  </si>
  <si>
    <t>interval: 45-51cm</t>
  </si>
  <si>
    <t>heterogeneous backgorund alteration intensity</t>
  </si>
  <si>
    <t>substantial background alteration intensity increases downsection</t>
  </si>
  <si>
    <t>intervals: 9-11cm, 17-21cm, 58-62cm; 3 patches</t>
  </si>
  <si>
    <t>heterogeneous background alteration, 2nd mineral assemblages bound to differences in initial magmatic composition</t>
  </si>
  <si>
    <t>dark grey to medium grey</t>
  </si>
  <si>
    <t>extensive background alteration intensity slightly increasing downsection</t>
  </si>
  <si>
    <t>interval: 17-35cm</t>
  </si>
  <si>
    <t>extensive very heterogeneous background alteration due to vein networks</t>
  </si>
  <si>
    <t>dark to medium grey to dark green</t>
  </si>
  <si>
    <t>medium grey, slightly greenish to blueish</t>
  </si>
  <si>
    <t>interval: 24-42cm</t>
  </si>
  <si>
    <t>complete patch alteration, minor extensive background alteration</t>
  </si>
  <si>
    <t>intervals: 50-52cm, 65-67cm; 2 patches</t>
  </si>
  <si>
    <t>extensive background alteration intensity slightly decreasing downsection</t>
  </si>
  <si>
    <t>interval: 55-66cm; significant grain size reduction</t>
  </si>
  <si>
    <t>extensive uniform background alteration, deformation related alteration between 55 and 66 cm</t>
  </si>
  <si>
    <t>complete haloe alteration due to extensive vein network, extensive heterogeneous background alteration</t>
  </si>
  <si>
    <t>29.07.2017 6:00 NQ</t>
  </si>
  <si>
    <t>medium to ligt grey to various shades of green</t>
  </si>
  <si>
    <t>heterogeneous, very patchy background alteration intensity</t>
  </si>
  <si>
    <t>intervals: 24-34cm, 52-57cm, 85-87cm; 3 patches</t>
  </si>
  <si>
    <t>extensive uniform background alteration, complete heterogeneous deformation related alteration</t>
  </si>
  <si>
    <t>light grey to slighty greenish</t>
  </si>
  <si>
    <t>green to yellowish</t>
  </si>
  <si>
    <t>medium grey to brownish and greenish</t>
  </si>
  <si>
    <t>extensive uniform halo alteration along veins, extensive uniform background alteration</t>
  </si>
  <si>
    <t>very heterogeneous background alteration intensity and in 2nd mineral assemblage</t>
  </si>
  <si>
    <t>interval: 32-52cm, composition and intensity within patch highly variable</t>
  </si>
  <si>
    <t>extenisive heterogeneous background alteration, extensive heterogeneous patch alteration</t>
  </si>
  <si>
    <t>light grey to white to dark green and yellowish</t>
  </si>
  <si>
    <t>light grey tto greenish</t>
  </si>
  <si>
    <t>light grey to white to yellowish to green</t>
  </si>
  <si>
    <t>extensive heterogeneous halo alteration, extensive uniform background alteration</t>
  </si>
  <si>
    <t>various shades of green to slightly brownish</t>
  </si>
  <si>
    <t>complete halo and deformation related alteration</t>
  </si>
  <si>
    <t>breciated, grain size reduction</t>
  </si>
  <si>
    <t>light grey to milky white to dark green and slightly yellowish</t>
  </si>
  <si>
    <t>substantial background alteration intensity increasing downsection, complete deformation related deformation</t>
  </si>
  <si>
    <t>backround alteration intensity slightly decreasing downsection</t>
  </si>
  <si>
    <t>backround alteration intensity decreasing downsection</t>
  </si>
  <si>
    <t>medium grey to light grey to milky white and greenish</t>
  </si>
  <si>
    <t>uniform background alteration intensity, 2nd mineral assemblage strongly bound to initial magmatic composition between 44 and 50cm</t>
  </si>
  <si>
    <t>substantial uniform background alteration with strongly to initial magmatic composition bound 2nd mineral assemblage between 44 and 50 cm</t>
  </si>
  <si>
    <t>substantial background alteration slightly increasing downsection</t>
  </si>
  <si>
    <t>medium grey to slightly greenish and brownish</t>
  </si>
  <si>
    <t>substantial uniform background alteration, complete halo and deformation related alteration</t>
  </si>
  <si>
    <t>extenisive background alteration intensity decreasing downsection, extensive heterogeneous halo alteration, complete deformation related alteration</t>
  </si>
  <si>
    <t>extensive very heterogeneous background alteration, extensive heterogeneous halo alteration</t>
  </si>
  <si>
    <t>29.07.2017 12:00 NQ</t>
  </si>
  <si>
    <t>extensive halo and complete deformation related alteration</t>
  </si>
  <si>
    <t xml:space="preserve">medium to light grey to green </t>
  </si>
  <si>
    <t>light grey to milky white to greenish yellowish</t>
  </si>
  <si>
    <t>substantial heterogeneous background and halo alteration</t>
  </si>
  <si>
    <t>substantial uniform badkground and halo alteration</t>
  </si>
  <si>
    <t>medium grey to light grey to milky white to greenish</t>
  </si>
  <si>
    <t>uniform backgroun alteration intensity</t>
  </si>
  <si>
    <t>interval: 75 - 82 cm</t>
  </si>
  <si>
    <t xml:space="preserve">medium grey to milky white to greenish </t>
  </si>
  <si>
    <t>interval: 62 - 76</t>
  </si>
  <si>
    <t xml:space="preserve">light grey to milky white to greenish and yellowish </t>
  </si>
  <si>
    <t>extensive background alteration intensity decreasing down section, extensive halo and deformation related alteration</t>
  </si>
  <si>
    <t>qtz CPF? Fluid assist def. Low T protomylonite</t>
  </si>
  <si>
    <t>brittle-pkastic fabric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</si>
</sst>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dd/mm/yy;@"/>
  </numFmts>
  <fonts count="29" x14ac:knownFonts="1">
    <font>
      <sz val="11"/>
      <color theme="1"/>
      <name val="Calibri"/>
      <family val="2"/>
      <scheme val="minor"/>
    </font>
    <font>
      <sz val="12"/>
      <color theme="1"/>
      <name val="Calibri"/>
      <family val="2"/>
      <scheme val="minor"/>
    </font>
    <font>
      <sz val="11"/>
      <color rgb="FFFF0000"/>
      <name val="Calibri"/>
      <family val="2"/>
      <scheme val="minor"/>
    </font>
    <font>
      <u/>
      <sz val="11"/>
      <color theme="10"/>
      <name val="Calibri"/>
      <family val="2"/>
      <scheme val="minor"/>
    </font>
    <font>
      <u/>
      <sz val="11"/>
      <color theme="11"/>
      <name val="Calibri"/>
      <family val="2"/>
      <scheme val="minor"/>
    </font>
    <font>
      <sz val="11"/>
      <name val="Microsoft Sans Serif"/>
      <family val="2"/>
    </font>
    <font>
      <sz val="12"/>
      <color rgb="FF9C0006"/>
      <name val="Calibri"/>
      <family val="2"/>
      <scheme val="minor"/>
    </font>
    <font>
      <sz val="11"/>
      <color rgb="FF000000"/>
      <name val="Calibri"/>
      <family val="2"/>
      <scheme val="minor"/>
    </font>
    <font>
      <sz val="11"/>
      <color theme="1"/>
      <name val="Calibri"/>
      <family val="2"/>
    </font>
    <font>
      <sz val="11"/>
      <color rgb="FFFF0000"/>
      <name val="Calibri"/>
      <family val="2"/>
    </font>
    <font>
      <sz val="11"/>
      <name val="Calibri"/>
      <family val="2"/>
    </font>
    <font>
      <sz val="11"/>
      <name val="Calibri"/>
      <family val="2"/>
      <scheme val="minor"/>
    </font>
    <font>
      <sz val="11"/>
      <color rgb="FFFF0000"/>
      <name val="Microsoft Sans Serif"/>
      <family val="2"/>
    </font>
    <font>
      <b/>
      <sz val="12"/>
      <color theme="4" tint="-0.249977111117893"/>
      <name val="Calibri"/>
      <family val="2"/>
    </font>
    <font>
      <sz val="12"/>
      <name val="Microsoft Sans Serif"/>
      <family val="2"/>
    </font>
    <font>
      <sz val="14"/>
      <name val="Microsoft Sans Serif"/>
      <family val="2"/>
    </font>
    <font>
      <sz val="8"/>
      <color theme="1"/>
      <name val="Calibri"/>
      <family val="2"/>
      <scheme val="minor"/>
    </font>
    <font>
      <sz val="11"/>
      <color theme="0" tint="-0.499984740745262"/>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6500"/>
      <name val="Calibri"/>
      <family val="2"/>
      <scheme val="minor"/>
    </font>
    <font>
      <sz val="12"/>
      <color rgb="FF3F3F76"/>
      <name val="Calibri"/>
      <family val="2"/>
      <scheme val="minor"/>
    </font>
    <font>
      <sz val="12"/>
      <color rgb="FFFF0000"/>
      <name val="Calibri"/>
      <family val="2"/>
    </font>
    <font>
      <sz val="10"/>
      <color indexed="8"/>
      <name val="Arial"/>
      <family val="2"/>
    </font>
    <font>
      <b/>
      <sz val="10"/>
      <color indexed="8"/>
      <name val="Arial"/>
    </font>
  </fonts>
  <fills count="13">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rgb="FFBB2C64"/>
        <bgColor indexed="64"/>
      </patternFill>
    </fill>
    <fill>
      <patternFill patternType="solid">
        <fgColor theme="4" tint="-0.499984740745262"/>
        <bgColor indexed="64"/>
      </patternFill>
    </fill>
    <fill>
      <patternFill patternType="solid">
        <fgColor theme="4"/>
        <bgColor indexed="64"/>
      </patternFill>
    </fill>
    <fill>
      <patternFill patternType="solid">
        <fgColor theme="7" tint="0.39997558519241921"/>
        <bgColor indexed="64"/>
      </patternFill>
    </fill>
    <fill>
      <patternFill patternType="solid">
        <fgColor theme="5"/>
        <bgColor indexed="64"/>
      </patternFill>
    </fill>
    <fill>
      <patternFill patternType="solid">
        <fgColor theme="5" tint="0.39997558519241921"/>
        <bgColor indexed="64"/>
      </patternFill>
    </fill>
  </fills>
  <borders count="9">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1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6" fillId="2" borderId="0" applyNumberForma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64">
    <xf numFmtId="0" fontId="0" fillId="0" borderId="0" xfId="0"/>
    <xf numFmtId="0" fontId="0" fillId="0" borderId="0" xfId="0" applyFont="1" applyAlignment="1">
      <alignment wrapText="1"/>
    </xf>
    <xf numFmtId="0" fontId="0" fillId="0" borderId="0" xfId="0" applyFont="1"/>
    <xf numFmtId="0" fontId="5" fillId="0" borderId="0" xfId="0" applyFont="1" applyFill="1" applyAlignment="1" applyProtection="1">
      <alignment horizontal="center" vertical="center" wrapText="1"/>
      <protection locked="0"/>
    </xf>
    <xf numFmtId="0" fontId="7" fillId="0" borderId="0" xfId="0" applyFont="1"/>
    <xf numFmtId="0" fontId="2" fillId="0" borderId="0" xfId="0" applyFont="1"/>
    <xf numFmtId="0" fontId="8" fillId="0" borderId="0" xfId="0" applyFont="1" applyAlignment="1">
      <alignment wrapText="1"/>
    </xf>
    <xf numFmtId="0" fontId="9" fillId="0" borderId="0" xfId="0" applyFont="1" applyAlignment="1">
      <alignment wrapText="1"/>
    </xf>
    <xf numFmtId="0" fontId="10" fillId="0" borderId="0" xfId="0" applyFont="1" applyFill="1" applyAlignment="1" applyProtection="1">
      <alignment horizontal="center" vertical="center" wrapText="1"/>
      <protection locked="0"/>
    </xf>
    <xf numFmtId="0" fontId="8" fillId="0" borderId="0" xfId="0" applyFont="1"/>
    <xf numFmtId="0" fontId="9" fillId="0" borderId="0" xfId="0" applyFont="1"/>
    <xf numFmtId="0" fontId="8" fillId="0" borderId="0" xfId="0" applyFont="1" applyFill="1"/>
    <xf numFmtId="0" fontId="8" fillId="0" borderId="0" xfId="0" applyFont="1" applyFill="1" applyAlignment="1" applyProtection="1">
      <alignment horizontal="center" vertical="center" wrapText="1"/>
      <protection locked="0"/>
    </xf>
    <xf numFmtId="0" fontId="0" fillId="3" borderId="0" xfId="0" applyFont="1" applyFill="1"/>
    <xf numFmtId="2" fontId="9" fillId="0" borderId="0" xfId="0" applyNumberFormat="1" applyFont="1" applyAlignment="1">
      <alignment wrapText="1"/>
    </xf>
    <xf numFmtId="0" fontId="9" fillId="0" borderId="0" xfId="0" applyFont="1" applyFill="1"/>
    <xf numFmtId="0" fontId="9" fillId="0" borderId="0" xfId="0" applyFont="1" applyFill="1" applyAlignment="1" applyProtection="1">
      <alignment horizontal="center" vertical="center" wrapText="1"/>
      <protection locked="0"/>
    </xf>
    <xf numFmtId="0" fontId="6" fillId="2" borderId="0" xfId="3"/>
    <xf numFmtId="0" fontId="0" fillId="0" borderId="0" xfId="0" applyFont="1" applyAlignment="1">
      <alignment vertical="center" wrapText="1"/>
    </xf>
    <xf numFmtId="0" fontId="0" fillId="0" borderId="0" xfId="0" applyFont="1" applyBorder="1" applyAlignment="1">
      <alignment wrapText="1"/>
    </xf>
    <xf numFmtId="2" fontId="0" fillId="0" borderId="0" xfId="0" applyNumberFormat="1" applyFont="1"/>
    <xf numFmtId="0" fontId="11" fillId="0" borderId="0" xfId="0" applyFont="1" applyAlignment="1" applyProtection="1">
      <alignment vertical="top"/>
      <protection locked="0"/>
    </xf>
    <xf numFmtId="0" fontId="11" fillId="0" borderId="0" xfId="0" applyFont="1" applyAlignment="1" applyProtection="1">
      <alignment vertical="top" wrapText="1"/>
      <protection locked="0"/>
    </xf>
    <xf numFmtId="0" fontId="0" fillId="0" borderId="1" xfId="0" applyFont="1" applyBorder="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6" xfId="0" applyFont="1" applyBorder="1"/>
    <xf numFmtId="2" fontId="0" fillId="0" borderId="1" xfId="0" applyNumberFormat="1" applyFont="1" applyBorder="1"/>
    <xf numFmtId="0" fontId="0" fillId="0" borderId="7" xfId="0" applyFont="1" applyBorder="1"/>
    <xf numFmtId="2" fontId="0" fillId="0" borderId="3" xfId="0" applyNumberFormat="1" applyFont="1" applyBorder="1"/>
    <xf numFmtId="0" fontId="0" fillId="0" borderId="0" xfId="0" applyFont="1" applyBorder="1"/>
    <xf numFmtId="2" fontId="0" fillId="0" borderId="5" xfId="0" applyNumberFormat="1" applyFont="1" applyBorder="1"/>
    <xf numFmtId="0" fontId="0" fillId="0" borderId="8" xfId="0" applyFont="1" applyBorder="1"/>
    <xf numFmtId="0" fontId="0" fillId="0" borderId="0" xfId="0" applyFont="1" applyFill="1"/>
    <xf numFmtId="0" fontId="5"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2" fontId="9" fillId="0" borderId="0" xfId="0" applyNumberFormat="1" applyFont="1" applyFill="1" applyAlignment="1">
      <alignment wrapText="1"/>
    </xf>
    <xf numFmtId="0" fontId="0" fillId="0" borderId="0" xfId="0" applyFont="1" applyFill="1" applyBorder="1" applyAlignment="1">
      <alignment wrapText="1"/>
    </xf>
    <xf numFmtId="0" fontId="12" fillId="0" borderId="0" xfId="0" applyFont="1" applyFill="1" applyAlignment="1" applyProtection="1">
      <alignment horizontal="center" vertical="center" wrapText="1"/>
      <protection locked="0"/>
    </xf>
    <xf numFmtId="0" fontId="2" fillId="0" borderId="0" xfId="0" applyFont="1" applyFill="1"/>
    <xf numFmtId="0" fontId="5" fillId="4" borderId="0" xfId="0" applyFont="1" applyFill="1" applyBorder="1" applyAlignment="1" applyProtection="1">
      <alignment horizontal="center" vertical="center" wrapText="1"/>
      <protection locked="0"/>
    </xf>
    <xf numFmtId="0" fontId="10" fillId="0" borderId="0" xfId="0" applyFont="1" applyFill="1" applyAlignment="1">
      <alignment vertical="center" wrapText="1"/>
    </xf>
    <xf numFmtId="0" fontId="10" fillId="0" borderId="0" xfId="0" applyFont="1" applyFill="1" applyAlignment="1">
      <alignment wrapText="1"/>
    </xf>
    <xf numFmtId="0" fontId="10" fillId="0" borderId="0" xfId="0" applyFont="1" applyAlignment="1">
      <alignment wrapText="1"/>
    </xf>
    <xf numFmtId="0" fontId="13" fillId="0" borderId="0" xfId="0" applyFont="1" applyAlignment="1">
      <alignment vertical="center" wrapText="1"/>
    </xf>
    <xf numFmtId="2" fontId="8" fillId="0" borderId="0" xfId="0" applyNumberFormat="1" applyFont="1" applyAlignment="1">
      <alignment wrapText="1"/>
    </xf>
    <xf numFmtId="0" fontId="5" fillId="0" borderId="0" xfId="0" applyFont="1" applyFill="1" applyBorder="1" applyAlignment="1" applyProtection="1">
      <alignment horizontal="center" wrapText="1"/>
      <protection locked="0"/>
    </xf>
    <xf numFmtId="1" fontId="9" fillId="0" borderId="0" xfId="0" applyNumberFormat="1" applyFont="1" applyAlignment="1">
      <alignment wrapText="1"/>
    </xf>
    <xf numFmtId="0" fontId="14" fillId="0" borderId="0" xfId="0" applyFont="1" applyFill="1" applyBorder="1" applyAlignment="1" applyProtection="1">
      <alignment horizontal="center" vertical="center" wrapText="1"/>
      <protection locked="0"/>
    </xf>
    <xf numFmtId="0" fontId="0" fillId="0" borderId="0" xfId="0" applyFont="1" applyFill="1" applyBorder="1"/>
    <xf numFmtId="0" fontId="2" fillId="0" borderId="0" xfId="0" applyFont="1" applyFill="1" applyBorder="1"/>
    <xf numFmtId="0" fontId="9" fillId="0" borderId="0" xfId="0" applyFont="1" applyFill="1" applyBorder="1" applyAlignment="1">
      <alignment wrapText="1"/>
    </xf>
    <xf numFmtId="0" fontId="8" fillId="0" borderId="0" xfId="0" applyFont="1" applyFill="1" applyBorder="1" applyAlignment="1">
      <alignment wrapText="1"/>
    </xf>
    <xf numFmtId="0" fontId="15" fillId="0" borderId="0" xfId="0" applyFont="1" applyFill="1" applyBorder="1" applyAlignment="1" applyProtection="1">
      <alignment horizontal="center" vertical="center" wrapText="1"/>
      <protection locked="0"/>
    </xf>
    <xf numFmtId="0" fontId="9" fillId="0" borderId="0" xfId="0" applyFont="1" applyFill="1" applyBorder="1"/>
    <xf numFmtId="2" fontId="9" fillId="0" borderId="0" xfId="0" applyNumberFormat="1" applyFont="1" applyFill="1" applyBorder="1" applyAlignment="1">
      <alignment wrapText="1"/>
    </xf>
    <xf numFmtId="2" fontId="8" fillId="0" borderId="0" xfId="0" applyNumberFormat="1" applyFont="1" applyFill="1" applyBorder="1" applyAlignment="1">
      <alignment wrapText="1"/>
    </xf>
    <xf numFmtId="0" fontId="0" fillId="0" borderId="0" xfId="0" applyFill="1" applyBorder="1"/>
    <xf numFmtId="1" fontId="2" fillId="0" borderId="0" xfId="0" applyNumberFormat="1" applyFont="1"/>
    <xf numFmtId="0" fontId="0" fillId="4" borderId="3" xfId="0" applyFont="1" applyFill="1" applyBorder="1"/>
    <xf numFmtId="0" fontId="0" fillId="4" borderId="5" xfId="0" applyFont="1" applyFill="1" applyBorder="1"/>
    <xf numFmtId="0" fontId="9" fillId="6" borderId="0" xfId="0" applyFont="1" applyFill="1" applyAlignment="1">
      <alignment wrapText="1"/>
    </xf>
    <xf numFmtId="0" fontId="0" fillId="6" borderId="0" xfId="0" applyFont="1" applyFill="1"/>
    <xf numFmtId="0" fontId="9" fillId="6" borderId="0" xfId="0" applyFont="1" applyFill="1"/>
    <xf numFmtId="0" fontId="2" fillId="6" borderId="0" xfId="0" applyFont="1" applyFill="1"/>
    <xf numFmtId="0" fontId="8" fillId="7" borderId="0" xfId="0" applyFont="1" applyFill="1"/>
    <xf numFmtId="0" fontId="9" fillId="7" borderId="0" xfId="0" applyFont="1" applyFill="1"/>
    <xf numFmtId="0" fontId="9" fillId="7" borderId="0" xfId="0" applyFont="1" applyFill="1" applyAlignment="1">
      <alignment wrapText="1"/>
    </xf>
    <xf numFmtId="0" fontId="7" fillId="7" borderId="0" xfId="0" applyFont="1" applyFill="1"/>
    <xf numFmtId="0" fontId="2" fillId="7" borderId="0" xfId="0" applyFont="1" applyFill="1"/>
    <xf numFmtId="0" fontId="0" fillId="0" borderId="0" xfId="0" applyFont="1" applyFill="1" applyAlignment="1">
      <alignment wrapText="1"/>
    </xf>
    <xf numFmtId="0" fontId="9" fillId="0" borderId="0" xfId="0" applyFont="1" applyFill="1" applyAlignment="1">
      <alignment wrapText="1"/>
    </xf>
    <xf numFmtId="0" fontId="0" fillId="8" borderId="0" xfId="0" applyFont="1" applyFill="1" applyBorder="1"/>
    <xf numFmtId="0" fontId="9" fillId="8" borderId="0" xfId="0" applyFont="1" applyFill="1" applyBorder="1"/>
    <xf numFmtId="0" fontId="2" fillId="8" borderId="0" xfId="0" applyFont="1" applyFill="1" applyBorder="1"/>
    <xf numFmtId="0" fontId="0" fillId="8" borderId="0" xfId="0" applyFill="1" applyBorder="1"/>
    <xf numFmtId="0" fontId="0" fillId="9" borderId="0" xfId="0" applyFont="1" applyFill="1"/>
    <xf numFmtId="0" fontId="9" fillId="9" borderId="0" xfId="0" applyFont="1" applyFill="1"/>
    <xf numFmtId="0" fontId="9" fillId="9" borderId="0" xfId="0" applyFont="1" applyFill="1" applyAlignment="1">
      <alignment wrapText="1"/>
    </xf>
    <xf numFmtId="0" fontId="2" fillId="9" borderId="0" xfId="0" applyFont="1" applyFill="1"/>
    <xf numFmtId="0" fontId="0" fillId="10" borderId="0" xfId="0" applyFont="1" applyFill="1"/>
    <xf numFmtId="0" fontId="16" fillId="10" borderId="0" xfId="0" applyFont="1" applyFill="1"/>
    <xf numFmtId="0" fontId="16" fillId="0" borderId="0" xfId="0" applyFont="1" applyFill="1"/>
    <xf numFmtId="0" fontId="17" fillId="0" borderId="0" xfId="0" applyFont="1"/>
    <xf numFmtId="0" fontId="11" fillId="0" borderId="0" xfId="0" applyFont="1" applyFill="1"/>
    <xf numFmtId="0" fontId="11" fillId="0" borderId="0" xfId="0" applyFont="1"/>
    <xf numFmtId="22" fontId="8" fillId="0" borderId="0" xfId="0" applyNumberFormat="1" applyFont="1" applyFill="1"/>
    <xf numFmtId="14" fontId="0" fillId="0" borderId="0" xfId="0" applyNumberFormat="1" applyFont="1"/>
    <xf numFmtId="0" fontId="9" fillId="4" borderId="0" xfId="0" applyNumberFormat="1" applyFont="1" applyFill="1" applyAlignment="1">
      <alignment wrapText="1"/>
    </xf>
    <xf numFmtId="49" fontId="9" fillId="0" borderId="0" xfId="0" applyNumberFormat="1" applyFont="1"/>
    <xf numFmtId="0" fontId="0" fillId="4" borderId="0" xfId="0" applyFont="1" applyFill="1"/>
    <xf numFmtId="0" fontId="0" fillId="5" borderId="0" xfId="0" applyFont="1" applyFill="1"/>
    <xf numFmtId="0" fontId="9" fillId="9" borderId="0" xfId="0" applyFont="1" applyFill="1" applyAlignment="1">
      <alignment horizontal="center" wrapText="1"/>
    </xf>
    <xf numFmtId="0" fontId="9" fillId="0" borderId="0" xfId="0" applyFont="1" applyAlignment="1">
      <alignment horizontal="center" wrapText="1"/>
    </xf>
    <xf numFmtId="0" fontId="0" fillId="11" borderId="0" xfId="0" applyFont="1" applyFill="1"/>
    <xf numFmtId="0" fontId="10" fillId="0" borderId="0" xfId="0" applyFont="1" applyFill="1"/>
    <xf numFmtId="2" fontId="9" fillId="0" borderId="0" xfId="0" applyNumberFormat="1" applyFont="1" applyAlignment="1"/>
    <xf numFmtId="16" fontId="0" fillId="0" borderId="0" xfId="0" quotePrefix="1" applyNumberFormat="1" applyFont="1" applyFill="1"/>
    <xf numFmtId="0" fontId="0" fillId="0" borderId="0" xfId="0" quotePrefix="1" applyFont="1" applyFill="1"/>
    <xf numFmtId="0" fontId="0" fillId="0" borderId="0" xfId="0" applyFont="1" applyAlignment="1"/>
    <xf numFmtId="0" fontId="9" fillId="0" borderId="0" xfId="0" applyFont="1" applyAlignment="1"/>
    <xf numFmtId="0" fontId="9" fillId="4" borderId="0" xfId="0" applyNumberFormat="1" applyFont="1" applyFill="1" applyAlignment="1"/>
    <xf numFmtId="0" fontId="0" fillId="0" borderId="0" xfId="0" applyFont="1" applyFill="1" applyAlignment="1"/>
    <xf numFmtId="0" fontId="2" fillId="0" borderId="0" xfId="0" applyFont="1" applyFill="1" applyAlignment="1"/>
    <xf numFmtId="1" fontId="9" fillId="0" borderId="0" xfId="0" applyNumberFormat="1" applyFont="1" applyAlignment="1"/>
    <xf numFmtId="1" fontId="2" fillId="0" borderId="0" xfId="0" applyNumberFormat="1" applyFont="1" applyAlignment="1"/>
    <xf numFmtId="165" fontId="0" fillId="0" borderId="0" xfId="0" quotePrefix="1" applyNumberFormat="1" applyFont="1"/>
    <xf numFmtId="11" fontId="0" fillId="0" borderId="0" xfId="0" applyNumberFormat="1" applyFont="1"/>
    <xf numFmtId="0" fontId="2" fillId="4" borderId="0" xfId="0" applyFont="1" applyFill="1"/>
    <xf numFmtId="0" fontId="0" fillId="0" borderId="0" xfId="0" applyFont="1" applyAlignment="1">
      <alignment vertical="top"/>
    </xf>
    <xf numFmtId="0" fontId="9" fillId="0" borderId="0" xfId="0" applyFont="1" applyAlignment="1">
      <alignment vertical="top"/>
    </xf>
    <xf numFmtId="2" fontId="9" fillId="0" borderId="0" xfId="0" applyNumberFormat="1" applyFont="1" applyAlignment="1">
      <alignment vertical="top" wrapText="1"/>
    </xf>
    <xf numFmtId="0" fontId="9" fillId="4" borderId="0" xfId="0" applyNumberFormat="1" applyFont="1" applyFill="1" applyAlignment="1">
      <alignment vertical="top" wrapText="1"/>
    </xf>
    <xf numFmtId="0" fontId="2" fillId="4" borderId="0" xfId="0" applyFont="1" applyFill="1" applyAlignment="1">
      <alignment vertical="top"/>
    </xf>
    <xf numFmtId="0" fontId="0" fillId="0" borderId="0" xfId="0" applyFont="1" applyFill="1" applyAlignment="1">
      <alignment vertical="top"/>
    </xf>
    <xf numFmtId="0" fontId="2" fillId="0" borderId="0" xfId="0" applyFont="1" applyFill="1" applyAlignment="1">
      <alignment vertical="top"/>
    </xf>
    <xf numFmtId="2" fontId="9" fillId="0" borderId="0" xfId="0" applyNumberFormat="1" applyFont="1" applyAlignment="1">
      <alignment vertical="top"/>
    </xf>
    <xf numFmtId="1" fontId="9" fillId="0" borderId="0" xfId="0" applyNumberFormat="1" applyFont="1" applyAlignment="1">
      <alignment vertical="top" wrapText="1"/>
    </xf>
    <xf numFmtId="1" fontId="2" fillId="0" borderId="0" xfId="0" applyNumberFormat="1" applyFont="1" applyAlignment="1">
      <alignment vertical="top"/>
    </xf>
    <xf numFmtId="0" fontId="9" fillId="4" borderId="0" xfId="0" applyFont="1" applyFill="1" applyAlignment="1">
      <alignment vertical="center" wrapText="1"/>
    </xf>
    <xf numFmtId="1" fontId="0" fillId="0" borderId="0" xfId="0" applyNumberFormat="1" applyFont="1"/>
    <xf numFmtId="0" fontId="26" fillId="0" borderId="0" xfId="0" applyFont="1"/>
    <xf numFmtId="0" fontId="26" fillId="4" borderId="0" xfId="0" applyNumberFormat="1" applyFont="1" applyFill="1" applyAlignment="1">
      <alignment wrapText="1"/>
    </xf>
    <xf numFmtId="14" fontId="7" fillId="0" borderId="0" xfId="0" applyNumberFormat="1" applyFont="1"/>
    <xf numFmtId="2" fontId="28" fillId="0" borderId="0" xfId="142" applyNumberFormat="1" applyFont="1" applyAlignment="1">
      <alignment horizontal="center"/>
    </xf>
    <xf numFmtId="0" fontId="28" fillId="12" borderId="0" xfId="142" applyFont="1" applyFill="1" applyAlignment="1">
      <alignment horizontal="center"/>
    </xf>
    <xf numFmtId="0" fontId="0" fillId="12" borderId="0" xfId="0" applyFill="1"/>
    <xf numFmtId="0" fontId="0" fillId="0" borderId="0" xfId="0" quotePrefix="1" applyFont="1"/>
    <xf numFmtId="0" fontId="0" fillId="0" borderId="0" xfId="0" applyFill="1"/>
    <xf numFmtId="0" fontId="17" fillId="0" borderId="0" xfId="0" applyFont="1" applyFill="1"/>
    <xf numFmtId="14" fontId="0" fillId="0" borderId="0" xfId="0" quotePrefix="1" applyNumberFormat="1" applyFont="1" applyFill="1"/>
    <xf numFmtId="0" fontId="9" fillId="4" borderId="0" xfId="0" applyFont="1" applyFill="1"/>
    <xf numFmtId="2" fontId="9" fillId="4" borderId="0" xfId="0" applyNumberFormat="1" applyFont="1" applyFill="1" applyAlignment="1">
      <alignment wrapText="1"/>
    </xf>
    <xf numFmtId="1" fontId="9" fillId="4" borderId="0" xfId="0" applyNumberFormat="1" applyFont="1" applyFill="1" applyAlignment="1">
      <alignment wrapText="1"/>
    </xf>
    <xf numFmtId="1" fontId="2" fillId="4" borderId="0" xfId="0" applyNumberFormat="1" applyFont="1" applyFill="1"/>
    <xf numFmtId="2" fontId="2" fillId="0" borderId="0" xfId="0" applyNumberFormat="1" applyFont="1" applyFill="1"/>
    <xf numFmtId="0" fontId="2" fillId="4" borderId="0" xfId="0" applyFont="1" applyFill="1" applyAlignment="1"/>
    <xf numFmtId="0" fontId="1" fillId="0" borderId="0" xfId="0" applyFont="1"/>
    <xf numFmtId="1" fontId="2" fillId="0" borderId="0" xfId="0" applyNumberFormat="1" applyFont="1" applyFill="1" applyBorder="1"/>
    <xf numFmtId="0" fontId="5" fillId="0" borderId="0" xfId="0" applyFont="1" applyAlignment="1" applyProtection="1">
      <alignment horizontal="center" vertical="center" wrapText="1"/>
      <protection locked="0"/>
    </xf>
    <xf numFmtId="0" fontId="0" fillId="8" borderId="0" xfId="0" applyFont="1" applyFill="1" applyBorder="1" applyAlignment="1">
      <alignment horizontal="center"/>
    </xf>
    <xf numFmtId="0" fontId="0" fillId="0" borderId="0" xfId="0" applyFont="1" applyFill="1" applyBorder="1" applyAlignment="1">
      <alignment horizontal="center" wrapText="1"/>
    </xf>
    <xf numFmtId="14"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6" borderId="0" xfId="0" applyFont="1" applyFill="1" applyAlignment="1">
      <alignment horizontal="left"/>
    </xf>
    <xf numFmtId="0" fontId="5" fillId="0" borderId="0" xfId="0" applyFont="1" applyFill="1" applyAlignment="1" applyProtection="1">
      <alignment horizontal="left" vertical="center" wrapText="1"/>
      <protection locked="0"/>
    </xf>
    <xf numFmtId="0" fontId="0" fillId="0" borderId="0" xfId="0" applyFont="1" applyAlignment="1">
      <alignment horizontal="left"/>
    </xf>
    <xf numFmtId="0" fontId="0" fillId="0" borderId="0" xfId="0" applyFont="1" applyFill="1" applyAlignment="1">
      <alignment horizontal="left"/>
    </xf>
    <xf numFmtId="0" fontId="10" fillId="7" borderId="0" xfId="0" applyFont="1" applyFill="1"/>
    <xf numFmtId="0" fontId="10" fillId="0" borderId="0" xfId="0" applyFont="1"/>
    <xf numFmtId="0" fontId="8" fillId="0" borderId="0" xfId="0" applyFont="1" applyFill="1" applyAlignment="1">
      <alignment horizontal="center" wrapText="1"/>
    </xf>
    <xf numFmtId="0" fontId="8" fillId="0" borderId="0" xfId="0" applyFont="1" applyFill="1" applyAlignment="1">
      <alignment wrapText="1"/>
    </xf>
    <xf numFmtId="0" fontId="8" fillId="0" borderId="0" xfId="0" applyFont="1" applyFill="1" applyAlignment="1">
      <alignment textRotation="90"/>
    </xf>
    <xf numFmtId="0" fontId="7" fillId="0" borderId="0" xfId="0" applyFont="1" applyFill="1" applyAlignment="1">
      <alignment textRotation="90"/>
    </xf>
    <xf numFmtId="0" fontId="11" fillId="0" borderId="0" xfId="0" applyFont="1" applyFill="1" applyAlignment="1" applyProtection="1">
      <alignment horizontal="center" vertical="center" wrapText="1"/>
      <protection locked="0"/>
    </xf>
    <xf numFmtId="0" fontId="7" fillId="0" borderId="0" xfId="0" applyFont="1" applyFill="1" applyAlignment="1">
      <alignment wrapText="1"/>
    </xf>
    <xf numFmtId="0" fontId="2" fillId="0" borderId="0" xfId="0" applyFont="1" applyFill="1" applyAlignment="1" applyProtection="1">
      <alignment horizontal="center" vertical="center" wrapText="1"/>
      <protection locked="0"/>
    </xf>
    <xf numFmtId="0" fontId="7" fillId="0" borderId="0" xfId="0" applyFont="1" applyFill="1" applyAlignment="1" applyProtection="1">
      <alignment horizontal="center" vertical="center" wrapText="1"/>
      <protection locked="0"/>
    </xf>
    <xf numFmtId="14" fontId="8" fillId="0" borderId="0" xfId="0" applyNumberFormat="1" applyFont="1" applyFill="1"/>
    <xf numFmtId="14" fontId="0" fillId="0" borderId="0" xfId="0" applyNumberFormat="1" applyFont="1" applyFill="1"/>
    <xf numFmtId="0" fontId="8" fillId="7" borderId="0" xfId="0" applyFont="1" applyFill="1" applyAlignment="1">
      <alignment horizontal="center"/>
    </xf>
    <xf numFmtId="0" fontId="7" fillId="7" borderId="0" xfId="0" applyFont="1" applyFill="1" applyAlignment="1">
      <alignment horizontal="center"/>
    </xf>
  </cellXfs>
  <cellStyles count="211">
    <cellStyle name="Bad" xfId="3" builtinId="27"/>
    <cellStyle name="Followed Hyperlink" xfId="2"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Hyperlink" xfId="1"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Normal" xfId="0" builtinId="0"/>
    <cellStyle name="Normal_5057_OMAN_HOLES" xfId="1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20" Type="http://schemas.openxmlformats.org/officeDocument/2006/relationships/externalLink" Target="externalLinks/externalLink14.xml"/><Relationship Id="rId21" Type="http://schemas.openxmlformats.org/officeDocument/2006/relationships/externalLink" Target="externalLinks/externalLink15.xml"/><Relationship Id="rId22" Type="http://schemas.openxmlformats.org/officeDocument/2006/relationships/externalLink" Target="externalLinks/externalLink16.xml"/><Relationship Id="rId23" Type="http://schemas.openxmlformats.org/officeDocument/2006/relationships/externalLink" Target="externalLinks/externalLink17.xml"/><Relationship Id="rId24" Type="http://schemas.openxmlformats.org/officeDocument/2006/relationships/externalLink" Target="externalLinks/externalLink18.xml"/><Relationship Id="rId25" Type="http://schemas.openxmlformats.org/officeDocument/2006/relationships/theme" Target="theme/theme1.xml"/><Relationship Id="rId26" Type="http://schemas.openxmlformats.org/officeDocument/2006/relationships/styles" Target="styles.xml"/><Relationship Id="rId27"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externalLink" Target="externalLinks/externalLink4.xml"/><Relationship Id="rId11" Type="http://schemas.openxmlformats.org/officeDocument/2006/relationships/externalLink" Target="externalLinks/externalLink5.xml"/><Relationship Id="rId12" Type="http://schemas.openxmlformats.org/officeDocument/2006/relationships/externalLink" Target="externalLinks/externalLink6.xml"/><Relationship Id="rId13" Type="http://schemas.openxmlformats.org/officeDocument/2006/relationships/externalLink" Target="externalLinks/externalLink7.xml"/><Relationship Id="rId14" Type="http://schemas.openxmlformats.org/officeDocument/2006/relationships/externalLink" Target="externalLinks/externalLink8.xml"/><Relationship Id="rId15" Type="http://schemas.openxmlformats.org/officeDocument/2006/relationships/externalLink" Target="externalLinks/externalLink9.xml"/><Relationship Id="rId16" Type="http://schemas.openxmlformats.org/officeDocument/2006/relationships/externalLink" Target="externalLinks/externalLink10.xml"/><Relationship Id="rId17" Type="http://schemas.openxmlformats.org/officeDocument/2006/relationships/externalLink" Target="externalLinks/externalLink11.xml"/><Relationship Id="rId18" Type="http://schemas.openxmlformats.org/officeDocument/2006/relationships/externalLink" Target="externalLinks/externalLink12.xml"/><Relationship Id="rId19" Type="http://schemas.openxmlformats.org/officeDocument/2006/relationships/externalLink" Target="externalLinks/externalLink1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externalLink" Target="externalLinks/externalLink1.xml"/><Relationship Id="rId8"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Magmastic Fabric- Dip with Depth</a:t>
            </a:r>
          </a:p>
        </c:rich>
      </c:tx>
      <c:layout>
        <c:manualLayout>
          <c:xMode val="edge"/>
          <c:yMode val="edge"/>
          <c:x val="0.156007698455181"/>
          <c:y val="0.0"/>
        </c:manualLayout>
      </c:layout>
      <c:overlay val="0"/>
      <c:spPr>
        <a:noFill/>
        <a:ln>
          <a:noFill/>
        </a:ln>
        <a:effectLst/>
      </c:spPr>
    </c:title>
    <c:autoTitleDeleted val="0"/>
    <c:plotArea>
      <c:layout>
        <c:manualLayout>
          <c:layoutTarget val="inner"/>
          <c:xMode val="edge"/>
          <c:yMode val="edge"/>
          <c:x val="0.124775344537326"/>
          <c:y val="0.0735559255515951"/>
          <c:w val="0.839557996597114"/>
          <c:h val="0.910028095178837"/>
        </c:manualLayout>
      </c:layout>
      <c:scatterChart>
        <c:scatterStyle val="lineMarker"/>
        <c:varyColors val="0"/>
        <c:ser>
          <c:idx val="0"/>
          <c:order val="0"/>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xVal>
            <c:numRef>
              <c:f>'[18]magmatic fabric'!$BC$11:$BC$1493</c:f>
              <c:numCache>
                <c:formatCode>General</c:formatCode>
                <c:ptCount val="1483"/>
                <c:pt idx="0">
                  <c:v>0.0</c:v>
                </c:pt>
                <c:pt idx="1">
                  <c:v>0.0</c:v>
                </c:pt>
                <c:pt idx="2">
                  <c:v>0.0</c:v>
                </c:pt>
                <c:pt idx="3">
                  <c:v>0.0</c:v>
                </c:pt>
                <c:pt idx="4">
                  <c:v>0.0</c:v>
                </c:pt>
                <c:pt idx="5">
                  <c:v>29.4310667039166</c:v>
                </c:pt>
                <c:pt idx="6">
                  <c:v>0.0</c:v>
                </c:pt>
                <c:pt idx="7">
                  <c:v>0.0</c:v>
                </c:pt>
                <c:pt idx="8">
                  <c:v>0.0</c:v>
                </c:pt>
                <c:pt idx="9">
                  <c:v>19.79946849213782</c:v>
                </c:pt>
                <c:pt idx="10">
                  <c:v>13.0</c:v>
                </c:pt>
                <c:pt idx="11">
                  <c:v>0.0999999999999943</c:v>
                </c:pt>
                <c:pt idx="13">
                  <c:v>17.0</c:v>
                </c:pt>
                <c:pt idx="14">
                  <c:v>0.0</c:v>
                </c:pt>
                <c:pt idx="15">
                  <c:v>0.0</c:v>
                </c:pt>
                <c:pt idx="16">
                  <c:v>0.0</c:v>
                </c:pt>
                <c:pt idx="17">
                  <c:v>0.0</c:v>
                </c:pt>
                <c:pt idx="18">
                  <c:v>25.0</c:v>
                </c:pt>
                <c:pt idx="19">
                  <c:v>15.14032880320939</c:v>
                </c:pt>
                <c:pt idx="20">
                  <c:v>10.76270004937062</c:v>
                </c:pt>
                <c:pt idx="21">
                  <c:v>0.0999999999999943</c:v>
                </c:pt>
                <c:pt idx="22">
                  <c:v>0.0999999999999943</c:v>
                </c:pt>
                <c:pt idx="23">
                  <c:v>0.0999999999999943</c:v>
                </c:pt>
                <c:pt idx="24">
                  <c:v>0.0</c:v>
                </c:pt>
                <c:pt idx="25">
                  <c:v>0.0</c:v>
                </c:pt>
                <c:pt idx="26">
                  <c:v>0.0</c:v>
                </c:pt>
                <c:pt idx="27">
                  <c:v>16.0</c:v>
                </c:pt>
                <c:pt idx="28">
                  <c:v>23.0</c:v>
                </c:pt>
                <c:pt idx="29">
                  <c:v>0.0</c:v>
                </c:pt>
                <c:pt idx="30">
                  <c:v>0.0</c:v>
                </c:pt>
                <c:pt idx="31">
                  <c:v>0.0</c:v>
                </c:pt>
                <c:pt idx="32">
                  <c:v>21.42769463740126</c:v>
                </c:pt>
                <c:pt idx="33">
                  <c:v>7.274682917849205</c:v>
                </c:pt>
                <c:pt idx="34">
                  <c:v>7.0</c:v>
                </c:pt>
                <c:pt idx="35">
                  <c:v>0.141421212639628</c:v>
                </c:pt>
                <c:pt idx="36">
                  <c:v>0.0999999999999943</c:v>
                </c:pt>
                <c:pt idx="37">
                  <c:v>29.99999999999999</c:v>
                </c:pt>
                <c:pt idx="38">
                  <c:v>0.0</c:v>
                </c:pt>
                <c:pt idx="39">
                  <c:v>20.18968411417238</c:v>
                </c:pt>
                <c:pt idx="40">
                  <c:v>10.0</c:v>
                </c:pt>
                <c:pt idx="41">
                  <c:v>5.0</c:v>
                </c:pt>
                <c:pt idx="42">
                  <c:v>32.16521856956818</c:v>
                </c:pt>
                <c:pt idx="43">
                  <c:v>14.29573967268001</c:v>
                </c:pt>
                <c:pt idx="44">
                  <c:v>11.67173174916918</c:v>
                </c:pt>
                <c:pt idx="47">
                  <c:v>1.0</c:v>
                </c:pt>
                <c:pt idx="48">
                  <c:v>0.0</c:v>
                </c:pt>
                <c:pt idx="49">
                  <c:v>2.0</c:v>
                </c:pt>
                <c:pt idx="50">
                  <c:v>2.0</c:v>
                </c:pt>
                <c:pt idx="51">
                  <c:v>2.0</c:v>
                </c:pt>
                <c:pt idx="52">
                  <c:v>4.0</c:v>
                </c:pt>
                <c:pt idx="53">
                  <c:v>0.0</c:v>
                </c:pt>
                <c:pt idx="54">
                  <c:v>4.0</c:v>
                </c:pt>
                <c:pt idx="55">
                  <c:v>4.470322661093206</c:v>
                </c:pt>
                <c:pt idx="56">
                  <c:v>10.76270004937061</c:v>
                </c:pt>
                <c:pt idx="57">
                  <c:v>3.603526924787076</c:v>
                </c:pt>
                <c:pt idx="58">
                  <c:v>3.161700486705371</c:v>
                </c:pt>
                <c:pt idx="60">
                  <c:v>24.78981357361354</c:v>
                </c:pt>
                <c:pt idx="61">
                  <c:v>7.0</c:v>
                </c:pt>
                <c:pt idx="62">
                  <c:v>14.00032951826317</c:v>
                </c:pt>
                <c:pt idx="63">
                  <c:v>0.0</c:v>
                </c:pt>
                <c:pt idx="64">
                  <c:v>5.0</c:v>
                </c:pt>
                <c:pt idx="65">
                  <c:v>0.0</c:v>
                </c:pt>
                <c:pt idx="66">
                  <c:v>0.0</c:v>
                </c:pt>
                <c:pt idx="67">
                  <c:v>28.49322268086163</c:v>
                </c:pt>
                <c:pt idx="68">
                  <c:v>2.0</c:v>
                </c:pt>
                <c:pt idx="69">
                  <c:v>2.999999999999986</c:v>
                </c:pt>
                <c:pt idx="70">
                  <c:v>3.603526924787076</c:v>
                </c:pt>
                <c:pt idx="71">
                  <c:v>5.82314950176432</c:v>
                </c:pt>
                <c:pt idx="73">
                  <c:v>3.161700486705371</c:v>
                </c:pt>
                <c:pt idx="75">
                  <c:v>0.0</c:v>
                </c:pt>
                <c:pt idx="76">
                  <c:v>19.09042315421593</c:v>
                </c:pt>
                <c:pt idx="77">
                  <c:v>3.161700486705371</c:v>
                </c:pt>
                <c:pt idx="78">
                  <c:v>2.827279459073566</c:v>
                </c:pt>
                <c:pt idx="79">
                  <c:v>0.0</c:v>
                </c:pt>
                <c:pt idx="80">
                  <c:v>3.161700486705371</c:v>
                </c:pt>
                <c:pt idx="81">
                  <c:v>30.71918842025612</c:v>
                </c:pt>
                <c:pt idx="82">
                  <c:v>52.76851270287994</c:v>
                </c:pt>
                <c:pt idx="83">
                  <c:v>36.6347085150122</c:v>
                </c:pt>
                <c:pt idx="84">
                  <c:v>32.76887765045558</c:v>
                </c:pt>
                <c:pt idx="85">
                  <c:v>30.18097717697901</c:v>
                </c:pt>
                <c:pt idx="86">
                  <c:v>18.09691900745135</c:v>
                </c:pt>
                <c:pt idx="87">
                  <c:v>29.51532753608392</c:v>
                </c:pt>
                <c:pt idx="88">
                  <c:v>43.74832547080971</c:v>
                </c:pt>
                <c:pt idx="89">
                  <c:v>37.36143773414613</c:v>
                </c:pt>
                <c:pt idx="90">
                  <c:v>31.11836642245472</c:v>
                </c:pt>
                <c:pt idx="91">
                  <c:v>31.11836642245472</c:v>
                </c:pt>
                <c:pt idx="92">
                  <c:v>0.0</c:v>
                </c:pt>
                <c:pt idx="93">
                  <c:v>22.42218737042791</c:v>
                </c:pt>
                <c:pt idx="94">
                  <c:v>30.37103268891955</c:v>
                </c:pt>
                <c:pt idx="95">
                  <c:v>30.37103268891955</c:v>
                </c:pt>
                <c:pt idx="96">
                  <c:v>5.0</c:v>
                </c:pt>
                <c:pt idx="97">
                  <c:v>14.65406504597911</c:v>
                </c:pt>
                <c:pt idx="99">
                  <c:v>22.07349963504217</c:v>
                </c:pt>
                <c:pt idx="101">
                  <c:v>38.17332713125096</c:v>
                </c:pt>
                <c:pt idx="102">
                  <c:v>24.0</c:v>
                </c:pt>
                <c:pt idx="103">
                  <c:v>0.0</c:v>
                </c:pt>
                <c:pt idx="104">
                  <c:v>3.603526924787076</c:v>
                </c:pt>
                <c:pt idx="105">
                  <c:v>46.92705810895384</c:v>
                </c:pt>
                <c:pt idx="106">
                  <c:v>19.55852792794276</c:v>
                </c:pt>
                <c:pt idx="107">
                  <c:v>26.0</c:v>
                </c:pt>
                <c:pt idx="109">
                  <c:v>8.042673339131638</c:v>
                </c:pt>
                <c:pt idx="110">
                  <c:v>11.67173174916918</c:v>
                </c:pt>
                <c:pt idx="111">
                  <c:v>4.0</c:v>
                </c:pt>
                <c:pt idx="112">
                  <c:v>5.82314950176432</c:v>
                </c:pt>
                <c:pt idx="113">
                  <c:v>16.98272766012811</c:v>
                </c:pt>
                <c:pt idx="114">
                  <c:v>8.454533607433802</c:v>
                </c:pt>
                <c:pt idx="115">
                  <c:v>3.603526924787076</c:v>
                </c:pt>
                <c:pt idx="116">
                  <c:v>11.99999999999999</c:v>
                </c:pt>
                <c:pt idx="117">
                  <c:v>9.850821027578817</c:v>
                </c:pt>
                <c:pt idx="118">
                  <c:v>15.14032880320939</c:v>
                </c:pt>
                <c:pt idx="119">
                  <c:v>2.235704937822433</c:v>
                </c:pt>
                <c:pt idx="120">
                  <c:v>9.850821027578817</c:v>
                </c:pt>
                <c:pt idx="121">
                  <c:v>7.194986563387246</c:v>
                </c:pt>
                <c:pt idx="122">
                  <c:v>12.70676310579854</c:v>
                </c:pt>
                <c:pt idx="123">
                  <c:v>2.999999999999986</c:v>
                </c:pt>
                <c:pt idx="124">
                  <c:v>0.0</c:v>
                </c:pt>
                <c:pt idx="125">
                  <c:v>9.47142022734536</c:v>
                </c:pt>
                <c:pt idx="126">
                  <c:v>5.381408478990991</c:v>
                </c:pt>
                <c:pt idx="127">
                  <c:v>4.99416939310592</c:v>
                </c:pt>
                <c:pt idx="128">
                  <c:v>14.0</c:v>
                </c:pt>
                <c:pt idx="129">
                  <c:v>0.0</c:v>
                </c:pt>
                <c:pt idx="130">
                  <c:v>6.390501699292542</c:v>
                </c:pt>
                <c:pt idx="131">
                  <c:v>8.042673339131638</c:v>
                </c:pt>
                <c:pt idx="132">
                  <c:v>17.91563982003117</c:v>
                </c:pt>
                <c:pt idx="133">
                  <c:v>4.238772022564447</c:v>
                </c:pt>
                <c:pt idx="134">
                  <c:v>4.12231946081495</c:v>
                </c:pt>
                <c:pt idx="135">
                  <c:v>4.238772022564447</c:v>
                </c:pt>
                <c:pt idx="136">
                  <c:v>0.0</c:v>
                </c:pt>
                <c:pt idx="137">
                  <c:v>13.7917922523666</c:v>
                </c:pt>
                <c:pt idx="138">
                  <c:v>12.34849491957152</c:v>
                </c:pt>
                <c:pt idx="139">
                  <c:v>12.34849491957152</c:v>
                </c:pt>
                <c:pt idx="140">
                  <c:v>20.74879011589604</c:v>
                </c:pt>
                <c:pt idx="142">
                  <c:v>1.004985541706105</c:v>
                </c:pt>
                <c:pt idx="143">
                  <c:v>11.60028362250793</c:v>
                </c:pt>
                <c:pt idx="144">
                  <c:v>15.0</c:v>
                </c:pt>
                <c:pt idx="145">
                  <c:v>13.0</c:v>
                </c:pt>
                <c:pt idx="146">
                  <c:v>10.74062896120738</c:v>
                </c:pt>
                <c:pt idx="147">
                  <c:v>14.84636006300401</c:v>
                </c:pt>
                <c:pt idx="148">
                  <c:v>16.44388957882252</c:v>
                </c:pt>
                <c:pt idx="149">
                  <c:v>7.274682917849205</c:v>
                </c:pt>
                <c:pt idx="150">
                  <c:v>13.00035886010991</c:v>
                </c:pt>
                <c:pt idx="151">
                  <c:v>10.74062896120736</c:v>
                </c:pt>
                <c:pt idx="152">
                  <c:v>11.17170551647541</c:v>
                </c:pt>
                <c:pt idx="153">
                  <c:v>8.530448361257668</c:v>
                </c:pt>
                <c:pt idx="154">
                  <c:v>8.530448361257668</c:v>
                </c:pt>
                <c:pt idx="155">
                  <c:v>3.161700486705371</c:v>
                </c:pt>
                <c:pt idx="156">
                  <c:v>1.004985541706105</c:v>
                </c:pt>
                <c:pt idx="157">
                  <c:v>2.999999999999986</c:v>
                </c:pt>
                <c:pt idx="158">
                  <c:v>3.603526924787076</c:v>
                </c:pt>
                <c:pt idx="159">
                  <c:v>5.82314950176432</c:v>
                </c:pt>
                <c:pt idx="160">
                  <c:v>1.41406999932849</c:v>
                </c:pt>
                <c:pt idx="161">
                  <c:v>5.0</c:v>
                </c:pt>
                <c:pt idx="162">
                  <c:v>3.603526924787076</c:v>
                </c:pt>
                <c:pt idx="163">
                  <c:v>0.0999999999999943</c:v>
                </c:pt>
                <c:pt idx="164">
                  <c:v>1.41406999932849</c:v>
                </c:pt>
                <c:pt idx="165">
                  <c:v>9.181088678615111</c:v>
                </c:pt>
                <c:pt idx="166">
                  <c:v>9.95378266302744</c:v>
                </c:pt>
                <c:pt idx="167">
                  <c:v>8.239967168628482</c:v>
                </c:pt>
                <c:pt idx="168">
                  <c:v>16.68848013087259</c:v>
                </c:pt>
                <c:pt idx="169">
                  <c:v>23.78917780560661</c:v>
                </c:pt>
                <c:pt idx="170">
                  <c:v>11.33217642233485</c:v>
                </c:pt>
                <c:pt idx="171">
                  <c:v>20.52276159568626</c:v>
                </c:pt>
                <c:pt idx="172">
                  <c:v>10.74062896120736</c:v>
                </c:pt>
                <c:pt idx="173">
                  <c:v>20.52276159568626</c:v>
                </c:pt>
                <c:pt idx="174">
                  <c:v>17.64078802320188</c:v>
                </c:pt>
                <c:pt idx="176">
                  <c:v>20.52276159568626</c:v>
                </c:pt>
                <c:pt idx="177">
                  <c:v>12.61292673748693</c:v>
                </c:pt>
                <c:pt idx="178">
                  <c:v>24.72465913320509</c:v>
                </c:pt>
                <c:pt idx="179">
                  <c:v>4.99416939310592</c:v>
                </c:pt>
                <c:pt idx="180">
                  <c:v>4.99416939310592</c:v>
                </c:pt>
                <c:pt idx="181">
                  <c:v>45</c:v>
                </c:pt>
                <c:pt idx="182">
                  <c:v>29.21191293931867</c:v>
                </c:pt>
                <c:pt idx="183">
                  <c:v>17.42268615249841</c:v>
                </c:pt>
                <c:pt idx="184">
                  <c:v>4.99416939310592</c:v>
                </c:pt>
                <c:pt idx="185">
                  <c:v>15.27106285465473</c:v>
                </c:pt>
                <c:pt idx="186">
                  <c:v>7.053226656798628</c:v>
                </c:pt>
                <c:pt idx="187">
                  <c:v>0.0999999999999943</c:v>
                </c:pt>
                <c:pt idx="188">
                  <c:v>0.0</c:v>
                </c:pt>
                <c:pt idx="189">
                  <c:v>17.78424357657349</c:v>
                </c:pt>
                <c:pt idx="190">
                  <c:v>12.12652301751409</c:v>
                </c:pt>
                <c:pt idx="191">
                  <c:v>16.251153820835</c:v>
                </c:pt>
                <c:pt idx="192">
                  <c:v>22.0</c:v>
                </c:pt>
                <c:pt idx="193">
                  <c:v>26.0</c:v>
                </c:pt>
                <c:pt idx="194">
                  <c:v>0.0</c:v>
                </c:pt>
                <c:pt idx="195">
                  <c:v>10.99999999999999</c:v>
                </c:pt>
                <c:pt idx="196">
                  <c:v>0.0</c:v>
                </c:pt>
                <c:pt idx="197">
                  <c:v>0.0</c:v>
                </c:pt>
                <c:pt idx="198">
                  <c:v>0.0</c:v>
                </c:pt>
                <c:pt idx="199">
                  <c:v>15.0</c:v>
                </c:pt>
                <c:pt idx="200">
                  <c:v>4.99416939310592</c:v>
                </c:pt>
                <c:pt idx="201">
                  <c:v>5.098027547679948</c:v>
                </c:pt>
                <c:pt idx="202">
                  <c:v>13.86838193772915</c:v>
                </c:pt>
                <c:pt idx="203">
                  <c:v>0.0</c:v>
                </c:pt>
                <c:pt idx="204">
                  <c:v>7.604104453692599</c:v>
                </c:pt>
                <c:pt idx="205">
                  <c:v>48.51195818134202</c:v>
                </c:pt>
                <c:pt idx="206">
                  <c:v>0.0</c:v>
                </c:pt>
                <c:pt idx="207">
                  <c:v>16.68848013087259</c:v>
                </c:pt>
                <c:pt idx="208">
                  <c:v>0.0</c:v>
                </c:pt>
                <c:pt idx="209">
                  <c:v>14.00194216551692</c:v>
                </c:pt>
                <c:pt idx="210">
                  <c:v>0.0</c:v>
                </c:pt>
                <c:pt idx="211">
                  <c:v>4.0</c:v>
                </c:pt>
                <c:pt idx="212">
                  <c:v>0.0</c:v>
                </c:pt>
                <c:pt idx="213">
                  <c:v>75.1685179483718</c:v>
                </c:pt>
                <c:pt idx="214">
                  <c:v>2.235704937822433</c:v>
                </c:pt>
                <c:pt idx="215">
                  <c:v>21.48994867683918</c:v>
                </c:pt>
                <c:pt idx="217">
                  <c:v>25.13800954999715</c:v>
                </c:pt>
                <c:pt idx="218">
                  <c:v>24.0</c:v>
                </c:pt>
                <c:pt idx="219">
                  <c:v>0.0</c:v>
                </c:pt>
                <c:pt idx="220">
                  <c:v>12.70676310579856</c:v>
                </c:pt>
                <c:pt idx="221">
                  <c:v>38.06241384602372</c:v>
                </c:pt>
                <c:pt idx="222">
                  <c:v>38.9965242128499</c:v>
                </c:pt>
                <c:pt idx="223">
                  <c:v>38.9965242128499</c:v>
                </c:pt>
                <c:pt idx="224">
                  <c:v>35.72047335831461</c:v>
                </c:pt>
                <c:pt idx="225">
                  <c:v>45.39791771633355</c:v>
                </c:pt>
                <c:pt idx="226">
                  <c:v>0.0</c:v>
                </c:pt>
                <c:pt idx="227">
                  <c:v>40.0</c:v>
                </c:pt>
                <c:pt idx="228">
                  <c:v>35.03344376175723</c:v>
                </c:pt>
                <c:pt idx="229">
                  <c:v>0.0</c:v>
                </c:pt>
                <c:pt idx="230">
                  <c:v>46.6040659439219</c:v>
                </c:pt>
                <c:pt idx="231">
                  <c:v>41.9689038845616</c:v>
                </c:pt>
                <c:pt idx="232">
                  <c:v>46.40903982681824</c:v>
                </c:pt>
                <c:pt idx="233">
                  <c:v>51.04484614576278</c:v>
                </c:pt>
                <c:pt idx="234">
                  <c:v>49.05230845420741</c:v>
                </c:pt>
                <c:pt idx="235">
                  <c:v>55.0080448441002</c:v>
                </c:pt>
                <c:pt idx="236">
                  <c:v>0.0</c:v>
                </c:pt>
                <c:pt idx="237">
                  <c:v>0.0</c:v>
                </c:pt>
                <c:pt idx="238">
                  <c:v>0.0</c:v>
                </c:pt>
                <c:pt idx="239">
                  <c:v>30.55174438022111</c:v>
                </c:pt>
                <c:pt idx="240">
                  <c:v>52.06476712255242</c:v>
                </c:pt>
                <c:pt idx="241">
                  <c:v>26.01445046240496</c:v>
                </c:pt>
                <c:pt idx="242">
                  <c:v>0.0</c:v>
                </c:pt>
                <c:pt idx="243">
                  <c:v>0.0</c:v>
                </c:pt>
                <c:pt idx="244">
                  <c:v>0.0</c:v>
                </c:pt>
                <c:pt idx="245">
                  <c:v>26.61246172078623</c:v>
                </c:pt>
                <c:pt idx="246">
                  <c:v>26.0</c:v>
                </c:pt>
                <c:pt idx="247">
                  <c:v>10.74062896120736</c:v>
                </c:pt>
                <c:pt idx="248">
                  <c:v>38.94520951423159</c:v>
                </c:pt>
                <c:pt idx="249">
                  <c:v>33.93167877326019</c:v>
                </c:pt>
                <c:pt idx="250">
                  <c:v>27.9046525494774</c:v>
                </c:pt>
                <c:pt idx="251">
                  <c:v>30.28242613508814</c:v>
                </c:pt>
                <c:pt idx="252">
                  <c:v>22.83852306489987</c:v>
                </c:pt>
                <c:pt idx="253">
                  <c:v>32.72153645872364</c:v>
                </c:pt>
                <c:pt idx="254">
                  <c:v>46.80621173874666</c:v>
                </c:pt>
                <c:pt idx="255">
                  <c:v>86.0</c:v>
                </c:pt>
                <c:pt idx="256">
                  <c:v>64.0</c:v>
                </c:pt>
                <c:pt idx="257">
                  <c:v>72.0</c:v>
                </c:pt>
                <c:pt idx="258">
                  <c:v>59.55361568293476</c:v>
                </c:pt>
                <c:pt idx="259">
                  <c:v>62.53236512225578</c:v>
                </c:pt>
                <c:pt idx="260">
                  <c:v>49.70045247119928</c:v>
                </c:pt>
                <c:pt idx="261">
                  <c:v>0.0</c:v>
                </c:pt>
                <c:pt idx="262">
                  <c:v>0.0</c:v>
                </c:pt>
                <c:pt idx="263">
                  <c:v>16.0</c:v>
                </c:pt>
                <c:pt idx="264">
                  <c:v>0.0</c:v>
                </c:pt>
                <c:pt idx="265">
                  <c:v>0.0</c:v>
                </c:pt>
                <c:pt idx="266">
                  <c:v>27.40533485031533</c:v>
                </c:pt>
                <c:pt idx="267">
                  <c:v>0.0</c:v>
                </c:pt>
                <c:pt idx="268">
                  <c:v>31.1312265482896</c:v>
                </c:pt>
                <c:pt idx="269">
                  <c:v>34.00008892176217</c:v>
                </c:pt>
                <c:pt idx="270">
                  <c:v>29.04814088886117</c:v>
                </c:pt>
                <c:pt idx="271">
                  <c:v>31.01513652779379</c:v>
                </c:pt>
                <c:pt idx="272">
                  <c:v>29.13113955675586</c:v>
                </c:pt>
                <c:pt idx="273">
                  <c:v>4.469237332471223</c:v>
                </c:pt>
                <c:pt idx="274">
                  <c:v>26.35562330812318</c:v>
                </c:pt>
                <c:pt idx="275">
                  <c:v>0.0</c:v>
                </c:pt>
                <c:pt idx="276">
                  <c:v>31.99999999999999</c:v>
                </c:pt>
                <c:pt idx="277">
                  <c:v>41</c:v>
                </c:pt>
                <c:pt idx="279">
                  <c:v>32.36027127800583</c:v>
                </c:pt>
                <c:pt idx="280">
                  <c:v>34.07998006994837</c:v>
                </c:pt>
                <c:pt idx="281">
                  <c:v>30.04531969849435</c:v>
                </c:pt>
                <c:pt idx="283">
                  <c:v>35.20878620775118</c:v>
                </c:pt>
                <c:pt idx="284">
                  <c:v>0.0</c:v>
                </c:pt>
                <c:pt idx="285">
                  <c:v>41.00571808748985</c:v>
                </c:pt>
                <c:pt idx="286">
                  <c:v>35.00836230469978</c:v>
                </c:pt>
                <c:pt idx="287">
                  <c:v>34.00889156906351</c:v>
                </c:pt>
                <c:pt idx="288">
                  <c:v>34.00889156906351</c:v>
                </c:pt>
                <c:pt idx="289">
                  <c:v>34.00889156906351</c:v>
                </c:pt>
                <c:pt idx="290">
                  <c:v>34.07998006994837</c:v>
                </c:pt>
                <c:pt idx="291">
                  <c:v>0.0</c:v>
                </c:pt>
                <c:pt idx="292">
                  <c:v>30.43010194103859</c:v>
                </c:pt>
                <c:pt idx="293">
                  <c:v>27.4124875276006</c:v>
                </c:pt>
                <c:pt idx="294">
                  <c:v>31.01066971511703</c:v>
                </c:pt>
                <c:pt idx="295">
                  <c:v>13.56212218537885</c:v>
                </c:pt>
                <c:pt idx="296">
                  <c:v>5.82314950176432</c:v>
                </c:pt>
                <c:pt idx="297">
                  <c:v>5.381408478990991</c:v>
                </c:pt>
                <c:pt idx="298">
                  <c:v>0.0</c:v>
                </c:pt>
                <c:pt idx="299">
                  <c:v>3.603526924787076</c:v>
                </c:pt>
                <c:pt idx="300">
                  <c:v>7.274682917849205</c:v>
                </c:pt>
                <c:pt idx="301">
                  <c:v>4.99416939310592</c:v>
                </c:pt>
                <c:pt idx="302">
                  <c:v>0.0</c:v>
                </c:pt>
                <c:pt idx="303">
                  <c:v>12.03921717015908</c:v>
                </c:pt>
                <c:pt idx="304">
                  <c:v>5.647699650155147</c:v>
                </c:pt>
                <c:pt idx="305">
                  <c:v>3.161700486705371</c:v>
                </c:pt>
                <c:pt idx="306">
                  <c:v>8.573670184864994</c:v>
                </c:pt>
                <c:pt idx="307">
                  <c:v>3.00663499250129</c:v>
                </c:pt>
                <c:pt idx="308">
                  <c:v>70.00148723970645</c:v>
                </c:pt>
                <c:pt idx="309">
                  <c:v>14.29352357491965</c:v>
                </c:pt>
                <c:pt idx="310">
                  <c:v>24.40584607056243</c:v>
                </c:pt>
                <c:pt idx="311">
                  <c:v>17.23336647132335</c:v>
                </c:pt>
                <c:pt idx="312">
                  <c:v>33.03779426804992</c:v>
                </c:pt>
                <c:pt idx="313">
                  <c:v>35.03344376175723</c:v>
                </c:pt>
                <c:pt idx="314">
                  <c:v>32.09031208065275</c:v>
                </c:pt>
                <c:pt idx="316">
                  <c:v>16.68848013087259</c:v>
                </c:pt>
                <c:pt idx="317">
                  <c:v>6.309309902718737</c:v>
                </c:pt>
                <c:pt idx="318">
                  <c:v>17.23336647132335</c:v>
                </c:pt>
                <c:pt idx="319">
                  <c:v>7.274682917849205</c:v>
                </c:pt>
                <c:pt idx="320">
                  <c:v>4.469237332471223</c:v>
                </c:pt>
                <c:pt idx="321">
                  <c:v>8.530448361257668</c:v>
                </c:pt>
                <c:pt idx="322">
                  <c:v>10.04788456357367</c:v>
                </c:pt>
                <c:pt idx="323">
                  <c:v>7.274682917849205</c:v>
                </c:pt>
                <c:pt idx="324">
                  <c:v>4.238772022564447</c:v>
                </c:pt>
                <c:pt idx="325">
                  <c:v>8.239967168628482</c:v>
                </c:pt>
                <c:pt idx="326">
                  <c:v>10.19019160860641</c:v>
                </c:pt>
                <c:pt idx="327">
                  <c:v>10.42306418287625</c:v>
                </c:pt>
                <c:pt idx="328">
                  <c:v>15.12458308331799</c:v>
                </c:pt>
                <c:pt idx="329">
                  <c:v>3.161700486705371</c:v>
                </c:pt>
                <c:pt idx="330">
                  <c:v>8.239967168628482</c:v>
                </c:pt>
                <c:pt idx="331">
                  <c:v>10.2562270222744</c:v>
                </c:pt>
                <c:pt idx="332">
                  <c:v>0.0</c:v>
                </c:pt>
                <c:pt idx="333">
                  <c:v>12.03921717015908</c:v>
                </c:pt>
                <c:pt idx="334">
                  <c:v>14.0</c:v>
                </c:pt>
                <c:pt idx="335">
                  <c:v>12.15611353728546</c:v>
                </c:pt>
                <c:pt idx="336">
                  <c:v>17.64078802320188</c:v>
                </c:pt>
                <c:pt idx="337">
                  <c:v>13.7917922523666</c:v>
                </c:pt>
                <c:pt idx="338">
                  <c:v>11.33217642233485</c:v>
                </c:pt>
                <c:pt idx="339">
                  <c:v>12.94502023263108</c:v>
                </c:pt>
                <c:pt idx="340">
                  <c:v>3.603526924787076</c:v>
                </c:pt>
                <c:pt idx="341">
                  <c:v>9.82247704815046</c:v>
                </c:pt>
                <c:pt idx="342">
                  <c:v>5.647699650155147</c:v>
                </c:pt>
                <c:pt idx="343">
                  <c:v>9.212493739726738</c:v>
                </c:pt>
                <c:pt idx="344">
                  <c:v>7.274682917849205</c:v>
                </c:pt>
                <c:pt idx="345">
                  <c:v>4.99416939310592</c:v>
                </c:pt>
                <c:pt idx="346">
                  <c:v>12.61292673748693</c:v>
                </c:pt>
                <c:pt idx="347">
                  <c:v>11.3827090541518</c:v>
                </c:pt>
                <c:pt idx="348">
                  <c:v>12.61292673748693</c:v>
                </c:pt>
                <c:pt idx="350">
                  <c:v>9.212493739726738</c:v>
                </c:pt>
                <c:pt idx="351">
                  <c:v>11.04317574895111</c:v>
                </c:pt>
                <c:pt idx="352">
                  <c:v>0.0</c:v>
                </c:pt>
                <c:pt idx="353">
                  <c:v>22.07415597932099</c:v>
                </c:pt>
                <c:pt idx="354">
                  <c:v>6.698452979299731</c:v>
                </c:pt>
                <c:pt idx="355">
                  <c:v>4.00124170326842</c:v>
                </c:pt>
                <c:pt idx="357">
                  <c:v>7.787021987282372</c:v>
                </c:pt>
                <c:pt idx="358">
                  <c:v>20.08451551706409</c:v>
                </c:pt>
                <c:pt idx="359">
                  <c:v>15.47865144598462</c:v>
                </c:pt>
                <c:pt idx="360">
                  <c:v>14.29352357491963</c:v>
                </c:pt>
                <c:pt idx="362">
                  <c:v>75.0</c:v>
                </c:pt>
                <c:pt idx="363">
                  <c:v>6.390501699292542</c:v>
                </c:pt>
                <c:pt idx="364">
                  <c:v>10.42306418287625</c:v>
                </c:pt>
                <c:pt idx="365">
                  <c:v>0.0</c:v>
                </c:pt>
                <c:pt idx="366">
                  <c:v>14.13120013705631</c:v>
                </c:pt>
                <c:pt idx="367">
                  <c:v>0.0</c:v>
                </c:pt>
                <c:pt idx="368">
                  <c:v>0.0</c:v>
                </c:pt>
                <c:pt idx="369">
                  <c:v>7.053226656798628</c:v>
                </c:pt>
                <c:pt idx="370">
                  <c:v>6.390501699292542</c:v>
                </c:pt>
                <c:pt idx="371">
                  <c:v>20.52276159568626</c:v>
                </c:pt>
                <c:pt idx="373">
                  <c:v>27.12214151056827</c:v>
                </c:pt>
                <c:pt idx="374">
                  <c:v>0.0</c:v>
                </c:pt>
                <c:pt idx="375">
                  <c:v>11.17170551647541</c:v>
                </c:pt>
                <c:pt idx="376">
                  <c:v>3.603526924787076</c:v>
                </c:pt>
                <c:pt idx="377">
                  <c:v>2.235704937822433</c:v>
                </c:pt>
                <c:pt idx="378">
                  <c:v>6.71711876719867</c:v>
                </c:pt>
                <c:pt idx="379">
                  <c:v>12.03921717015908</c:v>
                </c:pt>
                <c:pt idx="380">
                  <c:v>12.03921717015908</c:v>
                </c:pt>
                <c:pt idx="381">
                  <c:v>4.0</c:v>
                </c:pt>
                <c:pt idx="382">
                  <c:v>10.99999999999999</c:v>
                </c:pt>
                <c:pt idx="383">
                  <c:v>10.0</c:v>
                </c:pt>
                <c:pt idx="384">
                  <c:v>6.319957006039218</c:v>
                </c:pt>
                <c:pt idx="385">
                  <c:v>9.05359024257359</c:v>
                </c:pt>
                <c:pt idx="386">
                  <c:v>9.212493739726738</c:v>
                </c:pt>
                <c:pt idx="387">
                  <c:v>0.0</c:v>
                </c:pt>
                <c:pt idx="388">
                  <c:v>17.10410280937771</c:v>
                </c:pt>
                <c:pt idx="389">
                  <c:v>0.0</c:v>
                </c:pt>
                <c:pt idx="390">
                  <c:v>18.21736295872729</c:v>
                </c:pt>
                <c:pt idx="391">
                  <c:v>18.21736295872729</c:v>
                </c:pt>
                <c:pt idx="392">
                  <c:v>16.0</c:v>
                </c:pt>
                <c:pt idx="393">
                  <c:v>28.0</c:v>
                </c:pt>
                <c:pt idx="394">
                  <c:v>0.0</c:v>
                </c:pt>
                <c:pt idx="395">
                  <c:v>9.82247704815046</c:v>
                </c:pt>
                <c:pt idx="396">
                  <c:v>20.33604665470072</c:v>
                </c:pt>
                <c:pt idx="397">
                  <c:v>20.33604665470072</c:v>
                </c:pt>
                <c:pt idx="398">
                  <c:v>13.56212218537885</c:v>
                </c:pt>
                <c:pt idx="399">
                  <c:v>0.0</c:v>
                </c:pt>
                <c:pt idx="400">
                  <c:v>9.82247704815046</c:v>
                </c:pt>
                <c:pt idx="401">
                  <c:v>0.0</c:v>
                </c:pt>
                <c:pt idx="402">
                  <c:v>15.47865144598462</c:v>
                </c:pt>
                <c:pt idx="403">
                  <c:v>0.0</c:v>
                </c:pt>
                <c:pt idx="404">
                  <c:v>13.56212218537885</c:v>
                </c:pt>
                <c:pt idx="405">
                  <c:v>0.0</c:v>
                </c:pt>
                <c:pt idx="406">
                  <c:v>0.0</c:v>
                </c:pt>
                <c:pt idx="407">
                  <c:v>12.61292673748693</c:v>
                </c:pt>
                <c:pt idx="408">
                  <c:v>0.0</c:v>
                </c:pt>
                <c:pt idx="409">
                  <c:v>11.99999999999999</c:v>
                </c:pt>
                <c:pt idx="410">
                  <c:v>11.99999999999999</c:v>
                </c:pt>
                <c:pt idx="411">
                  <c:v>0.0</c:v>
                </c:pt>
                <c:pt idx="412">
                  <c:v>24.40584607056243</c:v>
                </c:pt>
                <c:pt idx="413">
                  <c:v>19.55852792794273</c:v>
                </c:pt>
                <c:pt idx="414">
                  <c:v>11.17170551647541</c:v>
                </c:pt>
                <c:pt idx="415">
                  <c:v>29.04814088886118</c:v>
                </c:pt>
                <c:pt idx="418">
                  <c:v>31.04266355088654</c:v>
                </c:pt>
                <c:pt idx="420">
                  <c:v>0.0</c:v>
                </c:pt>
                <c:pt idx="421">
                  <c:v>29.0</c:v>
                </c:pt>
                <c:pt idx="422">
                  <c:v>25.0</c:v>
                </c:pt>
                <c:pt idx="423">
                  <c:v>0.0</c:v>
                </c:pt>
                <c:pt idx="424">
                  <c:v>11.99999999999999</c:v>
                </c:pt>
                <c:pt idx="425">
                  <c:v>24.06535070239214</c:v>
                </c:pt>
                <c:pt idx="426">
                  <c:v>0.0</c:v>
                </c:pt>
                <c:pt idx="427">
                  <c:v>0.0</c:v>
                </c:pt>
                <c:pt idx="428">
                  <c:v>6.0</c:v>
                </c:pt>
                <c:pt idx="429">
                  <c:v>5.0</c:v>
                </c:pt>
                <c:pt idx="430">
                  <c:v>6.081567051270155</c:v>
                </c:pt>
                <c:pt idx="431">
                  <c:v>0.0</c:v>
                </c:pt>
                <c:pt idx="432">
                  <c:v>19.99999999999999</c:v>
                </c:pt>
                <c:pt idx="433">
                  <c:v>16.0</c:v>
                </c:pt>
                <c:pt idx="434">
                  <c:v>4.469237332471223</c:v>
                </c:pt>
                <c:pt idx="435">
                  <c:v>18.0242772429396</c:v>
                </c:pt>
                <c:pt idx="436">
                  <c:v>10.04788456357367</c:v>
                </c:pt>
                <c:pt idx="437">
                  <c:v>15.12106435019329</c:v>
                </c:pt>
                <c:pt idx="438">
                  <c:v>19.99999999999999</c:v>
                </c:pt>
                <c:pt idx="439">
                  <c:v>0.0</c:v>
                </c:pt>
                <c:pt idx="441">
                  <c:v>18.0</c:v>
                </c:pt>
                <c:pt idx="442">
                  <c:v>26.0</c:v>
                </c:pt>
                <c:pt idx="443">
                  <c:v>18.0</c:v>
                </c:pt>
                <c:pt idx="444">
                  <c:v>6.081567051270155</c:v>
                </c:pt>
                <c:pt idx="445">
                  <c:v>6.0</c:v>
                </c:pt>
                <c:pt idx="446">
                  <c:v>5.381408478990991</c:v>
                </c:pt>
                <c:pt idx="449">
                  <c:v>0.0</c:v>
                </c:pt>
                <c:pt idx="451">
                  <c:v>59.3761268028649</c:v>
                </c:pt>
                <c:pt idx="452">
                  <c:v>0.0</c:v>
                </c:pt>
                <c:pt idx="454">
                  <c:v>15.0</c:v>
                </c:pt>
                <c:pt idx="457">
                  <c:v>0.0</c:v>
                </c:pt>
                <c:pt idx="459">
                  <c:v>2.999999999999986</c:v>
                </c:pt>
                <c:pt idx="460">
                  <c:v>0.0</c:v>
                </c:pt>
                <c:pt idx="461">
                  <c:v>0.0</c:v>
                </c:pt>
                <c:pt idx="462">
                  <c:v>2.999999999999986</c:v>
                </c:pt>
                <c:pt idx="463">
                  <c:v>4.99416939310592</c:v>
                </c:pt>
                <c:pt idx="464">
                  <c:v>3.00166012306066</c:v>
                </c:pt>
                <c:pt idx="466">
                  <c:v>13.31909128889521</c:v>
                </c:pt>
                <c:pt idx="467">
                  <c:v>15.27106285465473</c:v>
                </c:pt>
                <c:pt idx="472">
                  <c:v>12.15611353728546</c:v>
                </c:pt>
                <c:pt idx="473">
                  <c:v>11.3827090541518</c:v>
                </c:pt>
                <c:pt idx="476">
                  <c:v>30.10189844524711</c:v>
                </c:pt>
                <c:pt idx="477">
                  <c:v>0.0</c:v>
                </c:pt>
                <c:pt idx="478">
                  <c:v>22.16652498790151</c:v>
                </c:pt>
                <c:pt idx="479">
                  <c:v>20.52276159568626</c:v>
                </c:pt>
                <c:pt idx="481">
                  <c:v>0.0</c:v>
                </c:pt>
                <c:pt idx="482">
                  <c:v>33.03779426804992</c:v>
                </c:pt>
                <c:pt idx="483">
                  <c:v>34.03555892445514</c:v>
                </c:pt>
                <c:pt idx="484">
                  <c:v>0.0</c:v>
                </c:pt>
                <c:pt idx="485">
                  <c:v>32.04015900777875</c:v>
                </c:pt>
                <c:pt idx="486">
                  <c:v>29.01204103719844</c:v>
                </c:pt>
                <c:pt idx="487">
                  <c:v>32.04015900777875</c:v>
                </c:pt>
                <c:pt idx="489">
                  <c:v>31.99999999999999</c:v>
                </c:pt>
                <c:pt idx="490">
                  <c:v>31.99999999999999</c:v>
                </c:pt>
                <c:pt idx="491">
                  <c:v>27.21682285224224</c:v>
                </c:pt>
                <c:pt idx="492">
                  <c:v>73.29230886033686</c:v>
                </c:pt>
                <c:pt idx="494">
                  <c:v>0.0</c:v>
                </c:pt>
                <c:pt idx="495">
                  <c:v>37</c:v>
                </c:pt>
                <c:pt idx="496">
                  <c:v>31.99999999999999</c:v>
                </c:pt>
                <c:pt idx="497">
                  <c:v>22.01856087168301</c:v>
                </c:pt>
                <c:pt idx="498">
                  <c:v>90.0</c:v>
                </c:pt>
                <c:pt idx="499">
                  <c:v>25.06142061803072</c:v>
                </c:pt>
                <c:pt idx="500">
                  <c:v>0.0</c:v>
                </c:pt>
                <c:pt idx="501">
                  <c:v>0.0</c:v>
                </c:pt>
                <c:pt idx="502">
                  <c:v>29.10823006162632</c:v>
                </c:pt>
                <c:pt idx="503">
                  <c:v>24.01635274922997</c:v>
                </c:pt>
                <c:pt idx="504">
                  <c:v>10.04788456357367</c:v>
                </c:pt>
                <c:pt idx="505">
                  <c:v>8.060660867517555</c:v>
                </c:pt>
                <c:pt idx="506">
                  <c:v>16.0</c:v>
                </c:pt>
                <c:pt idx="507">
                  <c:v>37</c:v>
                </c:pt>
                <c:pt idx="508">
                  <c:v>23.0</c:v>
                </c:pt>
                <c:pt idx="509">
                  <c:v>3.603526924787076</c:v>
                </c:pt>
                <c:pt idx="510">
                  <c:v>11.99999999999999</c:v>
                </c:pt>
                <c:pt idx="511">
                  <c:v>11.99999999999999</c:v>
                </c:pt>
                <c:pt idx="513">
                  <c:v>5.0</c:v>
                </c:pt>
                <c:pt idx="515">
                  <c:v>0.0</c:v>
                </c:pt>
                <c:pt idx="516">
                  <c:v>12.70676310579854</c:v>
                </c:pt>
                <c:pt idx="517">
                  <c:v>15.97165262386986</c:v>
                </c:pt>
                <c:pt idx="518">
                  <c:v>12.70676310579854</c:v>
                </c:pt>
                <c:pt idx="520">
                  <c:v>8.239967168628482</c:v>
                </c:pt>
                <c:pt idx="521">
                  <c:v>17.71008620054619</c:v>
                </c:pt>
                <c:pt idx="522">
                  <c:v>6.182013101957664</c:v>
                </c:pt>
                <c:pt idx="523">
                  <c:v>15.5317690281381</c:v>
                </c:pt>
                <c:pt idx="524">
                  <c:v>12.03317679104445</c:v>
                </c:pt>
                <c:pt idx="525">
                  <c:v>13.56212218537884</c:v>
                </c:pt>
                <c:pt idx="526">
                  <c:v>20.70666870164609</c:v>
                </c:pt>
                <c:pt idx="527">
                  <c:v>0.0</c:v>
                </c:pt>
                <c:pt idx="528">
                  <c:v>7.194986563387246</c:v>
                </c:pt>
                <c:pt idx="530">
                  <c:v>3.603526924787076</c:v>
                </c:pt>
                <c:pt idx="531">
                  <c:v>4.12231946081495</c:v>
                </c:pt>
                <c:pt idx="532">
                  <c:v>4.469237332471223</c:v>
                </c:pt>
                <c:pt idx="533">
                  <c:v>4.469237332471223</c:v>
                </c:pt>
                <c:pt idx="534">
                  <c:v>8.042673339131638</c:v>
                </c:pt>
                <c:pt idx="535">
                  <c:v>2.827279459073566</c:v>
                </c:pt>
                <c:pt idx="536">
                  <c:v>0.141421212639628</c:v>
                </c:pt>
                <c:pt idx="537">
                  <c:v>0.200000000000003</c:v>
                </c:pt>
                <c:pt idx="540">
                  <c:v>7.069670735974753</c:v>
                </c:pt>
                <c:pt idx="541">
                  <c:v>1.41406999932849</c:v>
                </c:pt>
                <c:pt idx="543">
                  <c:v>1.004985541706105</c:v>
                </c:pt>
                <c:pt idx="544">
                  <c:v>0.0</c:v>
                </c:pt>
                <c:pt idx="545">
                  <c:v>0.0</c:v>
                </c:pt>
                <c:pt idx="547">
                  <c:v>14.13120013705631</c:v>
                </c:pt>
                <c:pt idx="549">
                  <c:v>3.603526924787076</c:v>
                </c:pt>
                <c:pt idx="550">
                  <c:v>12.03921717015908</c:v>
                </c:pt>
                <c:pt idx="551">
                  <c:v>2.827279459073566</c:v>
                </c:pt>
                <c:pt idx="553">
                  <c:v>2.827279459073566</c:v>
                </c:pt>
                <c:pt idx="554">
                  <c:v>10.00047997776808</c:v>
                </c:pt>
                <c:pt idx="555">
                  <c:v>10.00000479989217</c:v>
                </c:pt>
                <c:pt idx="556">
                  <c:v>13.14276777149004</c:v>
                </c:pt>
                <c:pt idx="558">
                  <c:v>13.14276777149004</c:v>
                </c:pt>
                <c:pt idx="561">
                  <c:v>3.161700486705371</c:v>
                </c:pt>
                <c:pt idx="562">
                  <c:v>4.469237332471223</c:v>
                </c:pt>
                <c:pt idx="563">
                  <c:v>3.161700486705371</c:v>
                </c:pt>
                <c:pt idx="564">
                  <c:v>7.274682917849205</c:v>
                </c:pt>
                <c:pt idx="565">
                  <c:v>27.05434217089633</c:v>
                </c:pt>
                <c:pt idx="566">
                  <c:v>0.0</c:v>
                </c:pt>
                <c:pt idx="571">
                  <c:v>25.54807925681186</c:v>
                </c:pt>
                <c:pt idx="572">
                  <c:v>14.84636006300401</c:v>
                </c:pt>
                <c:pt idx="573">
                  <c:v>28.45760366044682</c:v>
                </c:pt>
                <c:pt idx="574">
                  <c:v>0.0</c:v>
                </c:pt>
                <c:pt idx="576">
                  <c:v>9.212493739726738</c:v>
                </c:pt>
                <c:pt idx="578">
                  <c:v>21.07911521279682</c:v>
                </c:pt>
                <c:pt idx="579">
                  <c:v>26.12980567178558</c:v>
                </c:pt>
                <c:pt idx="582">
                  <c:v>8.042673339131638</c:v>
                </c:pt>
                <c:pt idx="583">
                  <c:v>26.49771803990828</c:v>
                </c:pt>
                <c:pt idx="584">
                  <c:v>16.19867881890633</c:v>
                </c:pt>
                <c:pt idx="586">
                  <c:v>24.95424024893866</c:v>
                </c:pt>
                <c:pt idx="587">
                  <c:v>0.0</c:v>
                </c:pt>
                <c:pt idx="588">
                  <c:v>0.0</c:v>
                </c:pt>
                <c:pt idx="589">
                  <c:v>19.09042315421593</c:v>
                </c:pt>
                <c:pt idx="590">
                  <c:v>14.13120013705631</c:v>
                </c:pt>
                <c:pt idx="591">
                  <c:v>19.09042315421593</c:v>
                </c:pt>
                <c:pt idx="592">
                  <c:v>19.20287436405185</c:v>
                </c:pt>
                <c:pt idx="593">
                  <c:v>19.09042315421593</c:v>
                </c:pt>
                <c:pt idx="597">
                  <c:v>13.0</c:v>
                </c:pt>
                <c:pt idx="599">
                  <c:v>10.57105091230505</c:v>
                </c:pt>
                <c:pt idx="600">
                  <c:v>9.181088678615111</c:v>
                </c:pt>
                <c:pt idx="601">
                  <c:v>13.03583746251114</c:v>
                </c:pt>
                <c:pt idx="602">
                  <c:v>0.0</c:v>
                </c:pt>
                <c:pt idx="604">
                  <c:v>17.10410280937771</c:v>
                </c:pt>
                <c:pt idx="609">
                  <c:v>16.0</c:v>
                </c:pt>
                <c:pt idx="610">
                  <c:v>13.33399382535052</c:v>
                </c:pt>
                <c:pt idx="611">
                  <c:v>37.02954209449547</c:v>
                </c:pt>
                <c:pt idx="613">
                  <c:v>12.4607728984595</c:v>
                </c:pt>
                <c:pt idx="614">
                  <c:v>0.0</c:v>
                </c:pt>
                <c:pt idx="615">
                  <c:v>0.0</c:v>
                </c:pt>
                <c:pt idx="616">
                  <c:v>0.0</c:v>
                </c:pt>
                <c:pt idx="618">
                  <c:v>0.0</c:v>
                </c:pt>
                <c:pt idx="619">
                  <c:v>0.0</c:v>
                </c:pt>
                <c:pt idx="620">
                  <c:v>0.0</c:v>
                </c:pt>
                <c:pt idx="621">
                  <c:v>4.99416939310592</c:v>
                </c:pt>
                <c:pt idx="623">
                  <c:v>7.604104453692599</c:v>
                </c:pt>
                <c:pt idx="626">
                  <c:v>0.0</c:v>
                </c:pt>
                <c:pt idx="627">
                  <c:v>13.29407331102617</c:v>
                </c:pt>
                <c:pt idx="632">
                  <c:v>14.51775825396651</c:v>
                </c:pt>
                <c:pt idx="634">
                  <c:v>14.29352357491965</c:v>
                </c:pt>
                <c:pt idx="635">
                  <c:v>13.0</c:v>
                </c:pt>
                <c:pt idx="636">
                  <c:v>13.0</c:v>
                </c:pt>
                <c:pt idx="638">
                  <c:v>15.97165262386986</c:v>
                </c:pt>
                <c:pt idx="639">
                  <c:v>13.4884434007262</c:v>
                </c:pt>
                <c:pt idx="640">
                  <c:v>1.0</c:v>
                </c:pt>
                <c:pt idx="642">
                  <c:v>6.0</c:v>
                </c:pt>
                <c:pt idx="645">
                  <c:v>18.38469637813775</c:v>
                </c:pt>
                <c:pt idx="646">
                  <c:v>29.76299843330497</c:v>
                </c:pt>
                <c:pt idx="647">
                  <c:v>13.31909128889521</c:v>
                </c:pt>
                <c:pt idx="650">
                  <c:v>27.87820260244797</c:v>
                </c:pt>
                <c:pt idx="652">
                  <c:v>0.0</c:v>
                </c:pt>
                <c:pt idx="653">
                  <c:v>0.0</c:v>
                </c:pt>
                <c:pt idx="654">
                  <c:v>0.0</c:v>
                </c:pt>
                <c:pt idx="655">
                  <c:v>0.0</c:v>
                </c:pt>
                <c:pt idx="656">
                  <c:v>14.03291389911936</c:v>
                </c:pt>
                <c:pt idx="657">
                  <c:v>2.235704937822433</c:v>
                </c:pt>
                <c:pt idx="658">
                  <c:v>2.235704937822433</c:v>
                </c:pt>
                <c:pt idx="659">
                  <c:v>16.02809697322705</c:v>
                </c:pt>
                <c:pt idx="660">
                  <c:v>9.05359024257359</c:v>
                </c:pt>
                <c:pt idx="661">
                  <c:v>0.0</c:v>
                </c:pt>
                <c:pt idx="662">
                  <c:v>2.235704937822433</c:v>
                </c:pt>
                <c:pt idx="663">
                  <c:v>2.0</c:v>
                </c:pt>
                <c:pt idx="667">
                  <c:v>0.0999999999999943</c:v>
                </c:pt>
                <c:pt idx="668">
                  <c:v>1.0</c:v>
                </c:pt>
                <c:pt idx="669">
                  <c:v>2.235704937822433</c:v>
                </c:pt>
                <c:pt idx="671">
                  <c:v>0.0</c:v>
                </c:pt>
                <c:pt idx="672">
                  <c:v>2.235704937822433</c:v>
                </c:pt>
                <c:pt idx="673">
                  <c:v>0.0</c:v>
                </c:pt>
                <c:pt idx="674">
                  <c:v>4.469237332471223</c:v>
                </c:pt>
                <c:pt idx="675">
                  <c:v>0.0</c:v>
                </c:pt>
                <c:pt idx="676">
                  <c:v>18.09691900745135</c:v>
                </c:pt>
                <c:pt idx="677">
                  <c:v>14.03291389911936</c:v>
                </c:pt>
                <c:pt idx="678">
                  <c:v>14.13120013705631</c:v>
                </c:pt>
                <c:pt idx="679">
                  <c:v>3.161700486705371</c:v>
                </c:pt>
                <c:pt idx="680">
                  <c:v>7.069670735974753</c:v>
                </c:pt>
                <c:pt idx="681">
                  <c:v>7.274682917849205</c:v>
                </c:pt>
                <c:pt idx="682">
                  <c:v>0.0</c:v>
                </c:pt>
                <c:pt idx="683">
                  <c:v>1.41406999932849</c:v>
                </c:pt>
                <c:pt idx="684">
                  <c:v>3.603526924787076</c:v>
                </c:pt>
                <c:pt idx="685">
                  <c:v>3.603526924787076</c:v>
                </c:pt>
                <c:pt idx="686">
                  <c:v>0.0</c:v>
                </c:pt>
                <c:pt idx="688">
                  <c:v>7.053226656798628</c:v>
                </c:pt>
                <c:pt idx="692">
                  <c:v>2.002494385342175</c:v>
                </c:pt>
                <c:pt idx="694">
                  <c:v>8.239967168628482</c:v>
                </c:pt>
                <c:pt idx="697">
                  <c:v>11.17170551647541</c:v>
                </c:pt>
                <c:pt idx="698">
                  <c:v>4.0</c:v>
                </c:pt>
                <c:pt idx="702">
                  <c:v>2.235704937822433</c:v>
                </c:pt>
                <c:pt idx="704">
                  <c:v>0.0</c:v>
                </c:pt>
                <c:pt idx="706">
                  <c:v>4.12231946081495</c:v>
                </c:pt>
                <c:pt idx="707">
                  <c:v>0.0</c:v>
                </c:pt>
                <c:pt idx="708">
                  <c:v>3.00166012306066</c:v>
                </c:pt>
                <c:pt idx="709">
                  <c:v>0.0</c:v>
                </c:pt>
                <c:pt idx="710">
                  <c:v>1.41406999932849</c:v>
                </c:pt>
                <c:pt idx="711">
                  <c:v>0.0</c:v>
                </c:pt>
                <c:pt idx="712">
                  <c:v>0.0</c:v>
                </c:pt>
                <c:pt idx="713">
                  <c:v>2.235704937822433</c:v>
                </c:pt>
                <c:pt idx="714">
                  <c:v>0.0</c:v>
                </c:pt>
                <c:pt idx="715">
                  <c:v>13.14276777149006</c:v>
                </c:pt>
                <c:pt idx="717">
                  <c:v>10.19019160860641</c:v>
                </c:pt>
                <c:pt idx="719">
                  <c:v>0.0999999999999943</c:v>
                </c:pt>
                <c:pt idx="720">
                  <c:v>9.0</c:v>
                </c:pt>
                <c:pt idx="721">
                  <c:v>0.0</c:v>
                </c:pt>
                <c:pt idx="722">
                  <c:v>0.0</c:v>
                </c:pt>
                <c:pt idx="723">
                  <c:v>10.99999999999999</c:v>
                </c:pt>
                <c:pt idx="725">
                  <c:v>2.0</c:v>
                </c:pt>
                <c:pt idx="726">
                  <c:v>2.235704937822433</c:v>
                </c:pt>
                <c:pt idx="727">
                  <c:v>3.603526924787076</c:v>
                </c:pt>
                <c:pt idx="728">
                  <c:v>0.0</c:v>
                </c:pt>
                <c:pt idx="729">
                  <c:v>0.0</c:v>
                </c:pt>
                <c:pt idx="730">
                  <c:v>0.0</c:v>
                </c:pt>
                <c:pt idx="731">
                  <c:v>0.0</c:v>
                </c:pt>
                <c:pt idx="732">
                  <c:v>0.0</c:v>
                </c:pt>
                <c:pt idx="733">
                  <c:v>0.0</c:v>
                </c:pt>
                <c:pt idx="734">
                  <c:v>1.0</c:v>
                </c:pt>
                <c:pt idx="735">
                  <c:v>0.0</c:v>
                </c:pt>
                <c:pt idx="736">
                  <c:v>0.0999999999999943</c:v>
                </c:pt>
                <c:pt idx="737">
                  <c:v>22.0</c:v>
                </c:pt>
                <c:pt idx="738">
                  <c:v>24.14681419370466</c:v>
                </c:pt>
                <c:pt idx="739">
                  <c:v>76.29873660771128</c:v>
                </c:pt>
                <c:pt idx="740">
                  <c:v>50.02725063316961</c:v>
                </c:pt>
                <c:pt idx="742">
                  <c:v>32.35277963279646</c:v>
                </c:pt>
                <c:pt idx="743">
                  <c:v>0.0</c:v>
                </c:pt>
                <c:pt idx="747">
                  <c:v>11.38270905415179</c:v>
                </c:pt>
                <c:pt idx="748">
                  <c:v>3.352877709326833</c:v>
                </c:pt>
                <c:pt idx="751">
                  <c:v>3.161700486705371</c:v>
                </c:pt>
                <c:pt idx="752">
                  <c:v>10.0</c:v>
                </c:pt>
                <c:pt idx="754">
                  <c:v>0.0</c:v>
                </c:pt>
                <c:pt idx="755">
                  <c:v>14.00032951826317</c:v>
                </c:pt>
                <c:pt idx="757">
                  <c:v>0.0</c:v>
                </c:pt>
                <c:pt idx="758">
                  <c:v>15.74158383842482</c:v>
                </c:pt>
                <c:pt idx="760">
                  <c:v>12.61292673748693</c:v>
                </c:pt>
                <c:pt idx="762">
                  <c:v>10.99999999999999</c:v>
                </c:pt>
                <c:pt idx="763">
                  <c:v>7.069670735974753</c:v>
                </c:pt>
                <c:pt idx="765">
                  <c:v>2.235704937822433</c:v>
                </c:pt>
                <c:pt idx="767">
                  <c:v>1.0</c:v>
                </c:pt>
                <c:pt idx="768">
                  <c:v>0.0</c:v>
                </c:pt>
                <c:pt idx="769">
                  <c:v>2.0</c:v>
                </c:pt>
                <c:pt idx="770">
                  <c:v>10.00047997776808</c:v>
                </c:pt>
                <c:pt idx="772">
                  <c:v>9.95378266302744</c:v>
                </c:pt>
                <c:pt idx="776">
                  <c:v>0.0</c:v>
                </c:pt>
                <c:pt idx="777">
                  <c:v>14.13120013705633</c:v>
                </c:pt>
                <c:pt idx="778">
                  <c:v>0.0</c:v>
                </c:pt>
                <c:pt idx="779">
                  <c:v>14.03291389911936</c:v>
                </c:pt>
                <c:pt idx="780">
                  <c:v>0.0</c:v>
                </c:pt>
                <c:pt idx="781">
                  <c:v>15.97165262386986</c:v>
                </c:pt>
                <c:pt idx="782">
                  <c:v>16.19867881890633</c:v>
                </c:pt>
                <c:pt idx="785">
                  <c:v>19.79946849213783</c:v>
                </c:pt>
                <c:pt idx="786">
                  <c:v>0.0</c:v>
                </c:pt>
                <c:pt idx="789">
                  <c:v>0.0</c:v>
                </c:pt>
                <c:pt idx="790">
                  <c:v>18.38469637813773</c:v>
                </c:pt>
                <c:pt idx="791">
                  <c:v>16.44388957882249</c:v>
                </c:pt>
                <c:pt idx="792">
                  <c:v>12.61292673748693</c:v>
                </c:pt>
                <c:pt idx="793">
                  <c:v>0.0</c:v>
                </c:pt>
                <c:pt idx="794">
                  <c:v>0.0</c:v>
                </c:pt>
                <c:pt idx="796">
                  <c:v>31.1183664224547</c:v>
                </c:pt>
                <c:pt idx="797">
                  <c:v>36.94136111151252</c:v>
                </c:pt>
                <c:pt idx="798">
                  <c:v>39.23152048359226</c:v>
                </c:pt>
                <c:pt idx="799">
                  <c:v>0.0</c:v>
                </c:pt>
                <c:pt idx="800">
                  <c:v>0.0</c:v>
                </c:pt>
                <c:pt idx="802">
                  <c:v>20.99999999999999</c:v>
                </c:pt>
                <c:pt idx="803">
                  <c:v>27.0</c:v>
                </c:pt>
                <c:pt idx="805">
                  <c:v>0.0</c:v>
                </c:pt>
                <c:pt idx="807">
                  <c:v>0.0</c:v>
                </c:pt>
                <c:pt idx="808">
                  <c:v>20.99999999999999</c:v>
                </c:pt>
                <c:pt idx="809">
                  <c:v>0.0</c:v>
                </c:pt>
                <c:pt idx="810">
                  <c:v>28.0</c:v>
                </c:pt>
                <c:pt idx="811">
                  <c:v>24.5825014633523</c:v>
                </c:pt>
                <c:pt idx="813">
                  <c:v>28.31841379352149</c:v>
                </c:pt>
                <c:pt idx="815">
                  <c:v>83.03649602220968</c:v>
                </c:pt>
                <c:pt idx="816">
                  <c:v>27.23631347517072</c:v>
                </c:pt>
                <c:pt idx="820">
                  <c:v>28.0</c:v>
                </c:pt>
                <c:pt idx="822">
                  <c:v>0.0</c:v>
                </c:pt>
                <c:pt idx="824">
                  <c:v>17.23336647132335</c:v>
                </c:pt>
                <c:pt idx="827">
                  <c:v>17.23336647132335</c:v>
                </c:pt>
                <c:pt idx="828">
                  <c:v>11.3827090541518</c:v>
                </c:pt>
                <c:pt idx="831">
                  <c:v>17.0</c:v>
                </c:pt>
                <c:pt idx="834">
                  <c:v>18.0</c:v>
                </c:pt>
                <c:pt idx="836">
                  <c:v>22.9004068564746</c:v>
                </c:pt>
                <c:pt idx="838">
                  <c:v>21.01292446820446</c:v>
                </c:pt>
                <c:pt idx="840">
                  <c:v>0.0</c:v>
                </c:pt>
                <c:pt idx="842">
                  <c:v>26.23038226608483</c:v>
                </c:pt>
                <c:pt idx="843">
                  <c:v>22.16652498790151</c:v>
                </c:pt>
                <c:pt idx="847">
                  <c:v>0.0</c:v>
                </c:pt>
                <c:pt idx="848">
                  <c:v>23.43177368398443</c:v>
                </c:pt>
                <c:pt idx="849">
                  <c:v>27.0</c:v>
                </c:pt>
                <c:pt idx="850">
                  <c:v>0.0</c:v>
                </c:pt>
                <c:pt idx="851">
                  <c:v>25.0</c:v>
                </c:pt>
                <c:pt idx="852">
                  <c:v>0.0</c:v>
                </c:pt>
                <c:pt idx="854">
                  <c:v>23.0</c:v>
                </c:pt>
                <c:pt idx="855">
                  <c:v>0.0</c:v>
                </c:pt>
                <c:pt idx="858">
                  <c:v>0.0</c:v>
                </c:pt>
                <c:pt idx="860">
                  <c:v>0.0</c:v>
                </c:pt>
                <c:pt idx="861">
                  <c:v>29.99999999999999</c:v>
                </c:pt>
                <c:pt idx="862">
                  <c:v>33.0</c:v>
                </c:pt>
                <c:pt idx="865">
                  <c:v>20.74879011589606</c:v>
                </c:pt>
                <c:pt idx="866">
                  <c:v>16.42245685955268</c:v>
                </c:pt>
                <c:pt idx="867">
                  <c:v>15.12106435019329</c:v>
                </c:pt>
                <c:pt idx="868">
                  <c:v>0.0</c:v>
                </c:pt>
                <c:pt idx="869">
                  <c:v>0.0999999999999943</c:v>
                </c:pt>
                <c:pt idx="870">
                  <c:v>2.0</c:v>
                </c:pt>
                <c:pt idx="874">
                  <c:v>0.0</c:v>
                </c:pt>
                <c:pt idx="875">
                  <c:v>20.99999999999999</c:v>
                </c:pt>
                <c:pt idx="876">
                  <c:v>20.99999999999999</c:v>
                </c:pt>
                <c:pt idx="877">
                  <c:v>32.76887765045558</c:v>
                </c:pt>
                <c:pt idx="878">
                  <c:v>0.0</c:v>
                </c:pt>
                <c:pt idx="881">
                  <c:v>16.05718169059561</c:v>
                </c:pt>
                <c:pt idx="882">
                  <c:v>32.99449741766501</c:v>
                </c:pt>
                <c:pt idx="883">
                  <c:v>0.0</c:v>
                </c:pt>
                <c:pt idx="885">
                  <c:v>0.0</c:v>
                </c:pt>
                <c:pt idx="886">
                  <c:v>13.56212218537885</c:v>
                </c:pt>
                <c:pt idx="887">
                  <c:v>0.0</c:v>
                </c:pt>
                <c:pt idx="888">
                  <c:v>0.0</c:v>
                </c:pt>
                <c:pt idx="890">
                  <c:v>0.0</c:v>
                </c:pt>
                <c:pt idx="892">
                  <c:v>0.0</c:v>
                </c:pt>
                <c:pt idx="893">
                  <c:v>0.0</c:v>
                </c:pt>
                <c:pt idx="894">
                  <c:v>28.0</c:v>
                </c:pt>
                <c:pt idx="895">
                  <c:v>19.99999999999999</c:v>
                </c:pt>
                <c:pt idx="896">
                  <c:v>24.0</c:v>
                </c:pt>
                <c:pt idx="897">
                  <c:v>17.23336647132335</c:v>
                </c:pt>
                <c:pt idx="901">
                  <c:v>0.0</c:v>
                </c:pt>
                <c:pt idx="902">
                  <c:v>10.76270004937061</c:v>
                </c:pt>
                <c:pt idx="904">
                  <c:v>0.0</c:v>
                </c:pt>
                <c:pt idx="907">
                  <c:v>26.0</c:v>
                </c:pt>
                <c:pt idx="908">
                  <c:v>19.99999999999999</c:v>
                </c:pt>
                <c:pt idx="911">
                  <c:v>13.03583746251124</c:v>
                </c:pt>
                <c:pt idx="912">
                  <c:v>5.82314950176432</c:v>
                </c:pt>
                <c:pt idx="913">
                  <c:v>0.0</c:v>
                </c:pt>
                <c:pt idx="914">
                  <c:v>13.31909128889521</c:v>
                </c:pt>
                <c:pt idx="915">
                  <c:v>0.0</c:v>
                </c:pt>
                <c:pt idx="917">
                  <c:v>22.42218737042789</c:v>
                </c:pt>
                <c:pt idx="918">
                  <c:v>23.28092954068956</c:v>
                </c:pt>
                <c:pt idx="919">
                  <c:v>23.28092954068956</c:v>
                </c:pt>
                <c:pt idx="923">
                  <c:v>18.38469637813775</c:v>
                </c:pt>
                <c:pt idx="924">
                  <c:v>18.38469637813775</c:v>
                </c:pt>
                <c:pt idx="925">
                  <c:v>0.0</c:v>
                </c:pt>
                <c:pt idx="927">
                  <c:v>11.17170551647541</c:v>
                </c:pt>
                <c:pt idx="929">
                  <c:v>3.161700486705371</c:v>
                </c:pt>
                <c:pt idx="934">
                  <c:v>8.921263722919605</c:v>
                </c:pt>
                <c:pt idx="935">
                  <c:v>4.12231946081495</c:v>
                </c:pt>
                <c:pt idx="936">
                  <c:v>17.71008620054617</c:v>
                </c:pt>
                <c:pt idx="938">
                  <c:v>0.0</c:v>
                </c:pt>
                <c:pt idx="943">
                  <c:v>0.0</c:v>
                </c:pt>
                <c:pt idx="944">
                  <c:v>0.0</c:v>
                </c:pt>
                <c:pt idx="945">
                  <c:v>25.42348580528893</c:v>
                </c:pt>
                <c:pt idx="946">
                  <c:v>0.0</c:v>
                </c:pt>
                <c:pt idx="948">
                  <c:v>16.44388957882252</c:v>
                </c:pt>
                <c:pt idx="949">
                  <c:v>13.56212218537884</c:v>
                </c:pt>
                <c:pt idx="950">
                  <c:v>0.0</c:v>
                </c:pt>
                <c:pt idx="951">
                  <c:v>22.16652498790151</c:v>
                </c:pt>
                <c:pt idx="952">
                  <c:v>0.0</c:v>
                </c:pt>
                <c:pt idx="954">
                  <c:v>23.3167963088984</c:v>
                </c:pt>
                <c:pt idx="956">
                  <c:v>0.0</c:v>
                </c:pt>
                <c:pt idx="957">
                  <c:v>0.0</c:v>
                </c:pt>
                <c:pt idx="959">
                  <c:v>9.399923431973263</c:v>
                </c:pt>
                <c:pt idx="962">
                  <c:v>0.0</c:v>
                </c:pt>
                <c:pt idx="963">
                  <c:v>8.573670184864994</c:v>
                </c:pt>
                <c:pt idx="966">
                  <c:v>0.0</c:v>
                </c:pt>
                <c:pt idx="968">
                  <c:v>25.74346316009728</c:v>
                </c:pt>
                <c:pt idx="969">
                  <c:v>0.0</c:v>
                </c:pt>
                <c:pt idx="970">
                  <c:v>32.99449741766501</c:v>
                </c:pt>
                <c:pt idx="971">
                  <c:v>0.0</c:v>
                </c:pt>
                <c:pt idx="972">
                  <c:v>44.46959661715394</c:v>
                </c:pt>
                <c:pt idx="973">
                  <c:v>44.46959661715394</c:v>
                </c:pt>
                <c:pt idx="975">
                  <c:v>51.00806831929643</c:v>
                </c:pt>
                <c:pt idx="978">
                  <c:v>0.0</c:v>
                </c:pt>
                <c:pt idx="980">
                  <c:v>43.76963561404747</c:v>
                </c:pt>
                <c:pt idx="981">
                  <c:v>0.0</c:v>
                </c:pt>
                <c:pt idx="983">
                  <c:v>61.45781006076921</c:v>
                </c:pt>
                <c:pt idx="984">
                  <c:v>0.0</c:v>
                </c:pt>
                <c:pt idx="985">
                  <c:v>28.71242703312521</c:v>
                </c:pt>
                <c:pt idx="987">
                  <c:v>0.0</c:v>
                </c:pt>
                <c:pt idx="988">
                  <c:v>0.0</c:v>
                </c:pt>
                <c:pt idx="991">
                  <c:v>38.6924929343713</c:v>
                </c:pt>
                <c:pt idx="994">
                  <c:v>0.0</c:v>
                </c:pt>
                <c:pt idx="997">
                  <c:v>31.11836642245472</c:v>
                </c:pt>
                <c:pt idx="999">
                  <c:v>0.0</c:v>
                </c:pt>
                <c:pt idx="1001">
                  <c:v>22.12330055576645</c:v>
                </c:pt>
                <c:pt idx="1002">
                  <c:v>0.0</c:v>
                </c:pt>
                <c:pt idx="1003">
                  <c:v>0.0</c:v>
                </c:pt>
                <c:pt idx="1004">
                  <c:v>0.0</c:v>
                </c:pt>
                <c:pt idx="1005">
                  <c:v>25.39672334726387</c:v>
                </c:pt>
                <c:pt idx="1008">
                  <c:v>25.78967727507489</c:v>
                </c:pt>
                <c:pt idx="1012">
                  <c:v>29.79637360328785</c:v>
                </c:pt>
                <c:pt idx="1019">
                  <c:v>30.31354865300408</c:v>
                </c:pt>
                <c:pt idx="1021">
                  <c:v>0.0</c:v>
                </c:pt>
                <c:pt idx="1022">
                  <c:v>0.0</c:v>
                </c:pt>
                <c:pt idx="1023">
                  <c:v>22.29524117139893</c:v>
                </c:pt>
                <c:pt idx="1027">
                  <c:v>22.85498292586344</c:v>
                </c:pt>
                <c:pt idx="1028">
                  <c:v>0.0</c:v>
                </c:pt>
                <c:pt idx="1031">
                  <c:v>17.28924345830845</c:v>
                </c:pt>
                <c:pt idx="1035">
                  <c:v>0.0</c:v>
                </c:pt>
                <c:pt idx="1037">
                  <c:v>65.25372677405393</c:v>
                </c:pt>
                <c:pt idx="1038">
                  <c:v>0.0</c:v>
                </c:pt>
                <c:pt idx="1039">
                  <c:v>3.603526924787076</c:v>
                </c:pt>
                <c:pt idx="1040">
                  <c:v>0.0</c:v>
                </c:pt>
                <c:pt idx="1043">
                  <c:v>14.00194216551692</c:v>
                </c:pt>
                <c:pt idx="1045">
                  <c:v>0.0</c:v>
                </c:pt>
                <c:pt idx="1050">
                  <c:v>24.04373081249101</c:v>
                </c:pt>
                <c:pt idx="1051">
                  <c:v>22.07349963504217</c:v>
                </c:pt>
                <c:pt idx="1052">
                  <c:v>0.0</c:v>
                </c:pt>
                <c:pt idx="1053">
                  <c:v>0.0</c:v>
                </c:pt>
                <c:pt idx="1056">
                  <c:v>36.62243310383835</c:v>
                </c:pt>
                <c:pt idx="1058">
                  <c:v>0.0</c:v>
                </c:pt>
                <c:pt idx="1061">
                  <c:v>18.60434608159369</c:v>
                </c:pt>
                <c:pt idx="1063">
                  <c:v>0.0</c:v>
                </c:pt>
                <c:pt idx="1064">
                  <c:v>24.53800810398035</c:v>
                </c:pt>
                <c:pt idx="1065">
                  <c:v>22.27191596439266</c:v>
                </c:pt>
                <c:pt idx="1067">
                  <c:v>24.09113717603188</c:v>
                </c:pt>
                <c:pt idx="1068">
                  <c:v>22.89294898569682</c:v>
                </c:pt>
                <c:pt idx="1069">
                  <c:v>21.73166605351886</c:v>
                </c:pt>
                <c:pt idx="1070">
                  <c:v>24.13666205090387</c:v>
                </c:pt>
                <c:pt idx="1071">
                  <c:v>0.0</c:v>
                </c:pt>
                <c:pt idx="1073">
                  <c:v>49.47561239275513</c:v>
                </c:pt>
                <c:pt idx="1074">
                  <c:v>0.0</c:v>
                </c:pt>
                <c:pt idx="1076">
                  <c:v>0.0</c:v>
                </c:pt>
                <c:pt idx="1078">
                  <c:v>23.00017419917441</c:v>
                </c:pt>
                <c:pt idx="1081">
                  <c:v>0.0</c:v>
                </c:pt>
                <c:pt idx="1082">
                  <c:v>0.0</c:v>
                </c:pt>
                <c:pt idx="1083">
                  <c:v>0.0</c:v>
                </c:pt>
                <c:pt idx="1084">
                  <c:v>0.0</c:v>
                </c:pt>
                <c:pt idx="1088">
                  <c:v>23.69112416281185</c:v>
                </c:pt>
                <c:pt idx="1090">
                  <c:v>40.23643146531958</c:v>
                </c:pt>
                <c:pt idx="1092">
                  <c:v>27.9046525494774</c:v>
                </c:pt>
                <c:pt idx="1093">
                  <c:v>43.50225286879452</c:v>
                </c:pt>
                <c:pt idx="1095">
                  <c:v>0.0</c:v>
                </c:pt>
                <c:pt idx="1096">
                  <c:v>0.0</c:v>
                </c:pt>
                <c:pt idx="1097">
                  <c:v>0.0</c:v>
                </c:pt>
                <c:pt idx="1100">
                  <c:v>0.0</c:v>
                </c:pt>
                <c:pt idx="1101">
                  <c:v>21.48994867683918</c:v>
                </c:pt>
                <c:pt idx="1103">
                  <c:v>0.0</c:v>
                </c:pt>
                <c:pt idx="1104">
                  <c:v>0.0</c:v>
                </c:pt>
                <c:pt idx="1107">
                  <c:v>21.01292446820443</c:v>
                </c:pt>
                <c:pt idx="1108">
                  <c:v>0.0</c:v>
                </c:pt>
                <c:pt idx="1110">
                  <c:v>40.0071498159242</c:v>
                </c:pt>
                <c:pt idx="1111">
                  <c:v>32.04015900777877</c:v>
                </c:pt>
                <c:pt idx="1113">
                  <c:v>32.04015900777877</c:v>
                </c:pt>
                <c:pt idx="1117">
                  <c:v>0.0</c:v>
                </c:pt>
                <c:pt idx="1118">
                  <c:v>10.19019160860641</c:v>
                </c:pt>
                <c:pt idx="1121">
                  <c:v>16.05718169059561</c:v>
                </c:pt>
                <c:pt idx="1122">
                  <c:v>10.42306418287623</c:v>
                </c:pt>
                <c:pt idx="1124">
                  <c:v>10.74062896120736</c:v>
                </c:pt>
                <c:pt idx="1126">
                  <c:v>9.95378266302744</c:v>
                </c:pt>
                <c:pt idx="1127">
                  <c:v>5.647699650155147</c:v>
                </c:pt>
                <c:pt idx="1128">
                  <c:v>3.603526924787076</c:v>
                </c:pt>
                <c:pt idx="1130">
                  <c:v>20.7378936000082</c:v>
                </c:pt>
                <c:pt idx="1131">
                  <c:v>16.98151270908339</c:v>
                </c:pt>
                <c:pt idx="1132">
                  <c:v>16.98151270908339</c:v>
                </c:pt>
                <c:pt idx="1133">
                  <c:v>0.0</c:v>
                </c:pt>
                <c:pt idx="1134">
                  <c:v>17.28924345830845</c:v>
                </c:pt>
                <c:pt idx="1137">
                  <c:v>0.0</c:v>
                </c:pt>
                <c:pt idx="1139">
                  <c:v>18.59737710721079</c:v>
                </c:pt>
                <c:pt idx="1140">
                  <c:v>0.0</c:v>
                </c:pt>
                <c:pt idx="1141">
                  <c:v>18.59737710721079</c:v>
                </c:pt>
                <c:pt idx="1143">
                  <c:v>0.0</c:v>
                </c:pt>
                <c:pt idx="1144">
                  <c:v>15.27106285465472</c:v>
                </c:pt>
                <c:pt idx="1145">
                  <c:v>19.64330494252033</c:v>
                </c:pt>
                <c:pt idx="1149">
                  <c:v>25.33419717446135</c:v>
                </c:pt>
                <c:pt idx="1150">
                  <c:v>0.0</c:v>
                </c:pt>
                <c:pt idx="1153">
                  <c:v>39.92428016473192</c:v>
                </c:pt>
                <c:pt idx="1154">
                  <c:v>17.78424357657349</c:v>
                </c:pt>
                <c:pt idx="1155">
                  <c:v>65.22006728416483</c:v>
                </c:pt>
                <c:pt idx="1156">
                  <c:v>0.0</c:v>
                </c:pt>
                <c:pt idx="1157">
                  <c:v>80.00687468553908</c:v>
                </c:pt>
                <c:pt idx="1158">
                  <c:v>61.26429206102164</c:v>
                </c:pt>
                <c:pt idx="1159">
                  <c:v>85.00085995042396</c:v>
                </c:pt>
                <c:pt idx="1160">
                  <c:v>17.78424357657349</c:v>
                </c:pt>
                <c:pt idx="1162">
                  <c:v>0.0</c:v>
                </c:pt>
                <c:pt idx="1163">
                  <c:v>0.0</c:v>
                </c:pt>
                <c:pt idx="1164">
                  <c:v>0.0</c:v>
                </c:pt>
                <c:pt idx="1165">
                  <c:v>0.0</c:v>
                </c:pt>
                <c:pt idx="1166">
                  <c:v>0.0</c:v>
                </c:pt>
                <c:pt idx="1170">
                  <c:v>4.469237332471223</c:v>
                </c:pt>
                <c:pt idx="1171">
                  <c:v>9.471420227345376</c:v>
                </c:pt>
                <c:pt idx="1173">
                  <c:v>32.04015900777877</c:v>
                </c:pt>
                <c:pt idx="1174">
                  <c:v>0.0</c:v>
                </c:pt>
                <c:pt idx="1177">
                  <c:v>0.0</c:v>
                </c:pt>
                <c:pt idx="1178">
                  <c:v>8.454533607433802</c:v>
                </c:pt>
                <c:pt idx="1179">
                  <c:v>20.52276159568625</c:v>
                </c:pt>
                <c:pt idx="1182">
                  <c:v>0.0</c:v>
                </c:pt>
                <c:pt idx="1184">
                  <c:v>5.098027547679962</c:v>
                </c:pt>
                <c:pt idx="1186">
                  <c:v>0.0</c:v>
                </c:pt>
                <c:pt idx="1189">
                  <c:v>0.0</c:v>
                </c:pt>
                <c:pt idx="1191">
                  <c:v>16.42245685955265</c:v>
                </c:pt>
                <c:pt idx="1192">
                  <c:v>11.33217642233485</c:v>
                </c:pt>
                <c:pt idx="1193">
                  <c:v>6.698452979299731</c:v>
                </c:pt>
                <c:pt idx="1194">
                  <c:v>0.0</c:v>
                </c:pt>
                <c:pt idx="1196">
                  <c:v>2.999999999999986</c:v>
                </c:pt>
                <c:pt idx="1198">
                  <c:v>16.11209891914017</c:v>
                </c:pt>
                <c:pt idx="1199">
                  <c:v>0.0</c:v>
                </c:pt>
                <c:pt idx="1201">
                  <c:v>27.40533485031533</c:v>
                </c:pt>
                <c:pt idx="1204">
                  <c:v>41.86540729278304</c:v>
                </c:pt>
                <c:pt idx="1206">
                  <c:v>0.0</c:v>
                </c:pt>
                <c:pt idx="1208">
                  <c:v>0.0</c:v>
                </c:pt>
                <c:pt idx="1209">
                  <c:v>32.99449741766501</c:v>
                </c:pt>
                <c:pt idx="1210">
                  <c:v>0.0</c:v>
                </c:pt>
                <c:pt idx="1212">
                  <c:v>22.65924146724207</c:v>
                </c:pt>
                <c:pt idx="1214">
                  <c:v>23.69112416281185</c:v>
                </c:pt>
                <c:pt idx="1215">
                  <c:v>52.4184731301598</c:v>
                </c:pt>
                <c:pt idx="1216">
                  <c:v>0.0</c:v>
                </c:pt>
                <c:pt idx="1217">
                  <c:v>0.0</c:v>
                </c:pt>
                <c:pt idx="1218">
                  <c:v>0.0</c:v>
                </c:pt>
                <c:pt idx="1220">
                  <c:v>30.4060809456381</c:v>
                </c:pt>
                <c:pt idx="1221">
                  <c:v>32.51135946643024</c:v>
                </c:pt>
                <c:pt idx="1222">
                  <c:v>37.40990240949613</c:v>
                </c:pt>
                <c:pt idx="1223">
                  <c:v>32.05474070870339</c:v>
                </c:pt>
                <c:pt idx="1226">
                  <c:v>0.0</c:v>
                </c:pt>
                <c:pt idx="1227">
                  <c:v>34.71632737527948</c:v>
                </c:pt>
                <c:pt idx="1231">
                  <c:v>0.0</c:v>
                </c:pt>
                <c:pt idx="1232">
                  <c:v>37.12560928054483</c:v>
                </c:pt>
                <c:pt idx="1235">
                  <c:v>27.4124875276006</c:v>
                </c:pt>
                <c:pt idx="1239">
                  <c:v>0.0</c:v>
                </c:pt>
                <c:pt idx="1241">
                  <c:v>32.63871132717127</c:v>
                </c:pt>
                <c:pt idx="1243">
                  <c:v>18.59737710721079</c:v>
                </c:pt>
                <c:pt idx="1244">
                  <c:v>25.9109894419301</c:v>
                </c:pt>
                <c:pt idx="1246">
                  <c:v>26.49771803990826</c:v>
                </c:pt>
                <c:pt idx="1248">
                  <c:v>31.6778209131429</c:v>
                </c:pt>
                <c:pt idx="1251">
                  <c:v>28.62139754645058</c:v>
                </c:pt>
                <c:pt idx="1252">
                  <c:v>23.45900049330204</c:v>
                </c:pt>
                <c:pt idx="1254">
                  <c:v>30.18563796618822</c:v>
                </c:pt>
                <c:pt idx="1258">
                  <c:v>24.32123689864731</c:v>
                </c:pt>
                <c:pt idx="1260">
                  <c:v>35.3708116390453</c:v>
                </c:pt>
                <c:pt idx="1261">
                  <c:v>0.0</c:v>
                </c:pt>
                <c:pt idx="1262">
                  <c:v>0.0</c:v>
                </c:pt>
                <c:pt idx="1263">
                  <c:v>0.0</c:v>
                </c:pt>
                <c:pt idx="1264">
                  <c:v>25.39672334726387</c:v>
                </c:pt>
                <c:pt idx="1265">
                  <c:v>15.97165262386986</c:v>
                </c:pt>
                <c:pt idx="1266">
                  <c:v>0.0</c:v>
                </c:pt>
                <c:pt idx="1268">
                  <c:v>22.65924146724205</c:v>
                </c:pt>
                <c:pt idx="1272">
                  <c:v>40.0549295445338</c:v>
                </c:pt>
                <c:pt idx="1274">
                  <c:v>43.40656253127259</c:v>
                </c:pt>
                <c:pt idx="1275">
                  <c:v>0.0</c:v>
                </c:pt>
                <c:pt idx="1276">
                  <c:v>0.0</c:v>
                </c:pt>
                <c:pt idx="1277">
                  <c:v>0.0</c:v>
                </c:pt>
                <c:pt idx="1278">
                  <c:v>22.00018568115414</c:v>
                </c:pt>
                <c:pt idx="1282">
                  <c:v>19.00022657560739</c:v>
                </c:pt>
                <c:pt idx="1283">
                  <c:v>27.86894802011463</c:v>
                </c:pt>
                <c:pt idx="1284">
                  <c:v>19.20287436405184</c:v>
                </c:pt>
                <c:pt idx="1286">
                  <c:v>31.0106697151171</c:v>
                </c:pt>
                <c:pt idx="1287">
                  <c:v>0.0</c:v>
                </c:pt>
                <c:pt idx="1290">
                  <c:v>31.87328957072943</c:v>
                </c:pt>
                <c:pt idx="1293">
                  <c:v>0.0</c:v>
                </c:pt>
                <c:pt idx="1294">
                  <c:v>0.0</c:v>
                </c:pt>
                <c:pt idx="1296">
                  <c:v>0.0</c:v>
                </c:pt>
                <c:pt idx="1299">
                  <c:v>32.05361767167448</c:v>
                </c:pt>
                <c:pt idx="1300">
                  <c:v>0.0</c:v>
                </c:pt>
                <c:pt idx="1302">
                  <c:v>29.29987287976517</c:v>
                </c:pt>
                <c:pt idx="1304">
                  <c:v>0.0</c:v>
                </c:pt>
                <c:pt idx="1306">
                  <c:v>45.00004363325422</c:v>
                </c:pt>
                <c:pt idx="1310">
                  <c:v>32.16521856956818</c:v>
                </c:pt>
                <c:pt idx="1315">
                  <c:v>30.43010194103862</c:v>
                </c:pt>
                <c:pt idx="1316">
                  <c:v>0.0</c:v>
                </c:pt>
                <c:pt idx="1318">
                  <c:v>14.70510355767637</c:v>
                </c:pt>
                <c:pt idx="1320">
                  <c:v>16.06823714849895</c:v>
                </c:pt>
                <c:pt idx="1321">
                  <c:v>21.3138187560053</c:v>
                </c:pt>
                <c:pt idx="1322">
                  <c:v>30.37103268891953</c:v>
                </c:pt>
                <c:pt idx="1325">
                  <c:v>20.28839360582695</c:v>
                </c:pt>
                <c:pt idx="1326">
                  <c:v>0.0</c:v>
                </c:pt>
                <c:pt idx="1327">
                  <c:v>0.0</c:v>
                </c:pt>
                <c:pt idx="1328">
                  <c:v>0.0</c:v>
                </c:pt>
                <c:pt idx="1329">
                  <c:v>0.0</c:v>
                </c:pt>
                <c:pt idx="1330">
                  <c:v>0.0</c:v>
                </c:pt>
                <c:pt idx="1331">
                  <c:v>0.0</c:v>
                </c:pt>
                <c:pt idx="1332">
                  <c:v>0.0</c:v>
                </c:pt>
                <c:pt idx="1333">
                  <c:v>20.7535709836848</c:v>
                </c:pt>
                <c:pt idx="1334">
                  <c:v>25.86424727345765</c:v>
                </c:pt>
                <c:pt idx="1335">
                  <c:v>0.0</c:v>
                </c:pt>
                <c:pt idx="1336">
                  <c:v>0.0</c:v>
                </c:pt>
                <c:pt idx="1337">
                  <c:v>0.0</c:v>
                </c:pt>
                <c:pt idx="1338">
                  <c:v>0.0</c:v>
                </c:pt>
                <c:pt idx="1339">
                  <c:v>0.0</c:v>
                </c:pt>
                <c:pt idx="1340">
                  <c:v>0.0</c:v>
                </c:pt>
                <c:pt idx="1341">
                  <c:v>0.0</c:v>
                </c:pt>
                <c:pt idx="1342">
                  <c:v>20.4232890717265</c:v>
                </c:pt>
                <c:pt idx="1345">
                  <c:v>24.04373081249099</c:v>
                </c:pt>
                <c:pt idx="1346">
                  <c:v>0.0</c:v>
                </c:pt>
                <c:pt idx="1348">
                  <c:v>7.0</c:v>
                </c:pt>
                <c:pt idx="1349">
                  <c:v>0.0</c:v>
                </c:pt>
                <c:pt idx="1354">
                  <c:v>11.33217642233485</c:v>
                </c:pt>
                <c:pt idx="1357">
                  <c:v>26.61246172078623</c:v>
                </c:pt>
                <c:pt idx="1360">
                  <c:v>16.42245685955267</c:v>
                </c:pt>
                <c:pt idx="1362">
                  <c:v>22.27191596439266</c:v>
                </c:pt>
                <c:pt idx="1365">
                  <c:v>0.0</c:v>
                </c:pt>
                <c:pt idx="1367">
                  <c:v>16.79386518407331</c:v>
                </c:pt>
                <c:pt idx="1368">
                  <c:v>40.21975150519431</c:v>
                </c:pt>
                <c:pt idx="1371">
                  <c:v>0.0</c:v>
                </c:pt>
                <c:pt idx="1374">
                  <c:v>21.65002050900318</c:v>
                </c:pt>
                <c:pt idx="1375">
                  <c:v>0.0</c:v>
                </c:pt>
                <c:pt idx="1376">
                  <c:v>0.0</c:v>
                </c:pt>
                <c:pt idx="1377">
                  <c:v>0.0</c:v>
                </c:pt>
                <c:pt idx="1378">
                  <c:v>28.69706118426904</c:v>
                </c:pt>
                <c:pt idx="1379">
                  <c:v>0.0</c:v>
                </c:pt>
                <c:pt idx="1380">
                  <c:v>24.67905738932383</c:v>
                </c:pt>
                <c:pt idx="1381">
                  <c:v>0.0</c:v>
                </c:pt>
                <c:pt idx="1382">
                  <c:v>0.0</c:v>
                </c:pt>
                <c:pt idx="1383">
                  <c:v>0.0</c:v>
                </c:pt>
                <c:pt idx="1384">
                  <c:v>0.0</c:v>
                </c:pt>
                <c:pt idx="1385">
                  <c:v>29.10823006162632</c:v>
                </c:pt>
                <c:pt idx="1386">
                  <c:v>20.74879011589604</c:v>
                </c:pt>
                <c:pt idx="1387">
                  <c:v>21.17761593887172</c:v>
                </c:pt>
                <c:pt idx="1388">
                  <c:v>0.0</c:v>
                </c:pt>
                <c:pt idx="1389">
                  <c:v>26.70012886541583</c:v>
                </c:pt>
                <c:pt idx="1392">
                  <c:v>25.0</c:v>
                </c:pt>
                <c:pt idx="1394">
                  <c:v>36.23876315108929</c:v>
                </c:pt>
                <c:pt idx="1397">
                  <c:v>0.0</c:v>
                </c:pt>
                <c:pt idx="1399">
                  <c:v>21.01980521922363</c:v>
                </c:pt>
                <c:pt idx="1401">
                  <c:v>30.10189844524711</c:v>
                </c:pt>
                <c:pt idx="1402">
                  <c:v>0.0</c:v>
                </c:pt>
                <c:pt idx="1403">
                  <c:v>36.38444770261145</c:v>
                </c:pt>
                <c:pt idx="1404">
                  <c:v>36.38444770261145</c:v>
                </c:pt>
                <c:pt idx="1405">
                  <c:v>0.0</c:v>
                </c:pt>
                <c:pt idx="1406">
                  <c:v>0.0</c:v>
                </c:pt>
                <c:pt idx="1407">
                  <c:v>37.18452960729997</c:v>
                </c:pt>
                <c:pt idx="1408">
                  <c:v>0.0</c:v>
                </c:pt>
                <c:pt idx="1409">
                  <c:v>31.38251962528973</c:v>
                </c:pt>
                <c:pt idx="1413">
                  <c:v>0.0</c:v>
                </c:pt>
                <c:pt idx="1415">
                  <c:v>34.22192369756313</c:v>
                </c:pt>
                <c:pt idx="1416">
                  <c:v>26.51593136416835</c:v>
                </c:pt>
                <c:pt idx="1417">
                  <c:v>21.48994867683918</c:v>
                </c:pt>
                <c:pt idx="1418">
                  <c:v>27.13367305305236</c:v>
                </c:pt>
                <c:pt idx="1421">
                  <c:v>38.05946961880917</c:v>
                </c:pt>
                <c:pt idx="1422">
                  <c:v>36.1257009533716</c:v>
                </c:pt>
                <c:pt idx="1423">
                  <c:v>0.0</c:v>
                </c:pt>
                <c:pt idx="1424">
                  <c:v>31.26598285642382</c:v>
                </c:pt>
                <c:pt idx="1425">
                  <c:v>0.0</c:v>
                </c:pt>
                <c:pt idx="1426">
                  <c:v>26.86969294219647</c:v>
                </c:pt>
                <c:pt idx="1427">
                  <c:v>0.0</c:v>
                </c:pt>
                <c:pt idx="1428">
                  <c:v>22.23389626799585</c:v>
                </c:pt>
                <c:pt idx="1429">
                  <c:v>0.0</c:v>
                </c:pt>
                <c:pt idx="1430">
                  <c:v>16.0</c:v>
                </c:pt>
                <c:pt idx="1431">
                  <c:v>0.0</c:v>
                </c:pt>
                <c:pt idx="1433">
                  <c:v>20.74879011589604</c:v>
                </c:pt>
                <c:pt idx="1435">
                  <c:v>20.0806284071268</c:v>
                </c:pt>
                <c:pt idx="1436">
                  <c:v>0.0</c:v>
                </c:pt>
                <c:pt idx="1437">
                  <c:v>0.0</c:v>
                </c:pt>
                <c:pt idx="1438">
                  <c:v>26.35920880112445</c:v>
                </c:pt>
                <c:pt idx="1439">
                  <c:v>0.0</c:v>
                </c:pt>
                <c:pt idx="1440">
                  <c:v>0.0</c:v>
                </c:pt>
                <c:pt idx="1441">
                  <c:v>0.0</c:v>
                </c:pt>
                <c:pt idx="1442">
                  <c:v>23.83951299898727</c:v>
                </c:pt>
                <c:pt idx="1443">
                  <c:v>25.02709985375604</c:v>
                </c:pt>
                <c:pt idx="1444">
                  <c:v>11.60028362250793</c:v>
                </c:pt>
                <c:pt idx="1445">
                  <c:v>21.3138187560053</c:v>
                </c:pt>
                <c:pt idx="1446">
                  <c:v>0.0</c:v>
                </c:pt>
                <c:pt idx="1447">
                  <c:v>19.49457686255467</c:v>
                </c:pt>
                <c:pt idx="1448">
                  <c:v>0.0</c:v>
                </c:pt>
                <c:pt idx="1452">
                  <c:v>22.45972173618134</c:v>
                </c:pt>
                <c:pt idx="1454">
                  <c:v>0.0</c:v>
                </c:pt>
                <c:pt idx="1455">
                  <c:v>21.48994867683918</c:v>
                </c:pt>
                <c:pt idx="1456">
                  <c:v>15.27106285465473</c:v>
                </c:pt>
                <c:pt idx="1457">
                  <c:v>10.19019160860641</c:v>
                </c:pt>
                <c:pt idx="1458">
                  <c:v>0.0</c:v>
                </c:pt>
                <c:pt idx="1459">
                  <c:v>18.21736295872729</c:v>
                </c:pt>
                <c:pt idx="1460">
                  <c:v>18.0</c:v>
                </c:pt>
                <c:pt idx="1461">
                  <c:v>0.0</c:v>
                </c:pt>
                <c:pt idx="1462">
                  <c:v>10.2562270222744</c:v>
                </c:pt>
                <c:pt idx="1463">
                  <c:v>27.21682285224224</c:v>
                </c:pt>
                <c:pt idx="1464">
                  <c:v>0.0</c:v>
                </c:pt>
                <c:pt idx="1465">
                  <c:v>0.0</c:v>
                </c:pt>
                <c:pt idx="1466">
                  <c:v>0.0</c:v>
                </c:pt>
                <c:pt idx="1467">
                  <c:v>0.0</c:v>
                </c:pt>
                <c:pt idx="1468">
                  <c:v>0.0</c:v>
                </c:pt>
                <c:pt idx="1469">
                  <c:v>0.0</c:v>
                </c:pt>
                <c:pt idx="1470">
                  <c:v>40.0</c:v>
                </c:pt>
                <c:pt idx="1471">
                  <c:v>28.45760366044682</c:v>
                </c:pt>
                <c:pt idx="1472">
                  <c:v>0.0</c:v>
                </c:pt>
                <c:pt idx="1473">
                  <c:v>0.0</c:v>
                </c:pt>
                <c:pt idx="1474">
                  <c:v>0.0</c:v>
                </c:pt>
                <c:pt idx="1475">
                  <c:v>14.65406504597911</c:v>
                </c:pt>
                <c:pt idx="1476">
                  <c:v>0.0</c:v>
                </c:pt>
                <c:pt idx="1477">
                  <c:v>0.0</c:v>
                </c:pt>
                <c:pt idx="1478">
                  <c:v>0.0</c:v>
                </c:pt>
                <c:pt idx="1479">
                  <c:v>0.0</c:v>
                </c:pt>
                <c:pt idx="1480">
                  <c:v>0.0</c:v>
                </c:pt>
                <c:pt idx="1481">
                  <c:v>38.05946961880917</c:v>
                </c:pt>
                <c:pt idx="1482">
                  <c:v>41.5726937375433</c:v>
                </c:pt>
              </c:numCache>
            </c:numRef>
          </c:xVal>
          <c:yVal>
            <c:numRef>
              <c:f>'[18]magmatic fabric'!$J$11:$J$1493</c:f>
              <c:numCache>
                <c:formatCode>General</c:formatCode>
                <c:ptCount val="1483"/>
                <c:pt idx="0">
                  <c:v>0.0</c:v>
                </c:pt>
                <c:pt idx="1">
                  <c:v>1.9</c:v>
                </c:pt>
                <c:pt idx="2">
                  <c:v>1.98</c:v>
                </c:pt>
                <c:pt idx="3">
                  <c:v>2.24</c:v>
                </c:pt>
                <c:pt idx="4">
                  <c:v>2.48</c:v>
                </c:pt>
                <c:pt idx="5">
                  <c:v>2.65</c:v>
                </c:pt>
                <c:pt idx="6">
                  <c:v>2.7</c:v>
                </c:pt>
                <c:pt idx="7">
                  <c:v>2.81</c:v>
                </c:pt>
                <c:pt idx="8">
                  <c:v>2.7</c:v>
                </c:pt>
                <c:pt idx="9">
                  <c:v>2.83</c:v>
                </c:pt>
                <c:pt idx="10">
                  <c:v>3.57</c:v>
                </c:pt>
                <c:pt idx="11">
                  <c:v>4.19</c:v>
                </c:pt>
                <c:pt idx="12">
                  <c:v>5.1</c:v>
                </c:pt>
                <c:pt idx="13">
                  <c:v>5.3</c:v>
                </c:pt>
                <c:pt idx="14">
                  <c:v>5.48</c:v>
                </c:pt>
                <c:pt idx="15">
                  <c:v>5.75</c:v>
                </c:pt>
                <c:pt idx="16">
                  <c:v>6.19</c:v>
                </c:pt>
                <c:pt idx="17">
                  <c:v>6.5</c:v>
                </c:pt>
                <c:pt idx="18">
                  <c:v>6.73</c:v>
                </c:pt>
                <c:pt idx="19">
                  <c:v>7.11</c:v>
                </c:pt>
                <c:pt idx="20">
                  <c:v>7.27</c:v>
                </c:pt>
                <c:pt idx="21">
                  <c:v>7.97</c:v>
                </c:pt>
                <c:pt idx="22">
                  <c:v>8.8</c:v>
                </c:pt>
                <c:pt idx="23">
                  <c:v>9.28</c:v>
                </c:pt>
                <c:pt idx="24">
                  <c:v>9.899999999999998</c:v>
                </c:pt>
                <c:pt idx="25">
                  <c:v>10.14</c:v>
                </c:pt>
                <c:pt idx="26">
                  <c:v>10.98</c:v>
                </c:pt>
                <c:pt idx="27">
                  <c:v>11.06</c:v>
                </c:pt>
                <c:pt idx="28">
                  <c:v>11.4</c:v>
                </c:pt>
                <c:pt idx="29">
                  <c:v>11.55</c:v>
                </c:pt>
                <c:pt idx="30">
                  <c:v>11.87</c:v>
                </c:pt>
                <c:pt idx="31">
                  <c:v>11.85</c:v>
                </c:pt>
                <c:pt idx="32">
                  <c:v>11.72</c:v>
                </c:pt>
                <c:pt idx="33">
                  <c:v>12.43</c:v>
                </c:pt>
                <c:pt idx="34">
                  <c:v>13.31</c:v>
                </c:pt>
                <c:pt idx="35">
                  <c:v>13.85</c:v>
                </c:pt>
                <c:pt idx="36">
                  <c:v>14.17</c:v>
                </c:pt>
                <c:pt idx="37">
                  <c:v>14.62</c:v>
                </c:pt>
                <c:pt idx="38">
                  <c:v>14.9</c:v>
                </c:pt>
                <c:pt idx="39">
                  <c:v>15.17</c:v>
                </c:pt>
                <c:pt idx="40">
                  <c:v>15.48</c:v>
                </c:pt>
                <c:pt idx="41">
                  <c:v>15.61</c:v>
                </c:pt>
                <c:pt idx="42">
                  <c:v>16.29</c:v>
                </c:pt>
                <c:pt idx="43">
                  <c:v>16.36</c:v>
                </c:pt>
                <c:pt idx="44">
                  <c:v>16.53</c:v>
                </c:pt>
                <c:pt idx="45">
                  <c:v>17.13</c:v>
                </c:pt>
                <c:pt idx="46">
                  <c:v>10.55</c:v>
                </c:pt>
                <c:pt idx="47">
                  <c:v>10.84</c:v>
                </c:pt>
                <c:pt idx="48">
                  <c:v>11.31</c:v>
                </c:pt>
                <c:pt idx="49">
                  <c:v>11.85</c:v>
                </c:pt>
                <c:pt idx="50">
                  <c:v>12.53</c:v>
                </c:pt>
                <c:pt idx="51">
                  <c:v>12.55</c:v>
                </c:pt>
                <c:pt idx="52">
                  <c:v>12.88</c:v>
                </c:pt>
                <c:pt idx="53">
                  <c:v>13.35</c:v>
                </c:pt>
                <c:pt idx="54">
                  <c:v>13.35</c:v>
                </c:pt>
                <c:pt idx="55">
                  <c:v>13.35</c:v>
                </c:pt>
                <c:pt idx="56">
                  <c:v>13.35</c:v>
                </c:pt>
                <c:pt idx="57">
                  <c:v>14.1</c:v>
                </c:pt>
                <c:pt idx="58">
                  <c:v>14.06</c:v>
                </c:pt>
                <c:pt idx="59">
                  <c:v>14.26</c:v>
                </c:pt>
                <c:pt idx="60">
                  <c:v>14.6</c:v>
                </c:pt>
                <c:pt idx="61">
                  <c:v>14.9</c:v>
                </c:pt>
                <c:pt idx="62">
                  <c:v>15.07</c:v>
                </c:pt>
                <c:pt idx="63">
                  <c:v>15.16</c:v>
                </c:pt>
                <c:pt idx="64">
                  <c:v>15.72</c:v>
                </c:pt>
                <c:pt idx="65">
                  <c:v>16.11</c:v>
                </c:pt>
                <c:pt idx="66">
                  <c:v>16.22</c:v>
                </c:pt>
                <c:pt idx="67">
                  <c:v>16.39</c:v>
                </c:pt>
                <c:pt idx="68">
                  <c:v>16.63</c:v>
                </c:pt>
                <c:pt idx="69">
                  <c:v>16.89</c:v>
                </c:pt>
                <c:pt idx="70">
                  <c:v>17.33</c:v>
                </c:pt>
                <c:pt idx="71">
                  <c:v>17.95</c:v>
                </c:pt>
                <c:pt idx="72">
                  <c:v>18.34</c:v>
                </c:pt>
                <c:pt idx="73">
                  <c:v>18.72</c:v>
                </c:pt>
                <c:pt idx="74">
                  <c:v>19.07</c:v>
                </c:pt>
                <c:pt idx="75">
                  <c:v>19.61</c:v>
                </c:pt>
                <c:pt idx="76">
                  <c:v>20.0</c:v>
                </c:pt>
                <c:pt idx="77">
                  <c:v>20.015</c:v>
                </c:pt>
                <c:pt idx="78">
                  <c:v>20.02</c:v>
                </c:pt>
                <c:pt idx="79">
                  <c:v>20.29</c:v>
                </c:pt>
                <c:pt idx="80">
                  <c:v>20.7</c:v>
                </c:pt>
                <c:pt idx="81">
                  <c:v>21.0</c:v>
                </c:pt>
                <c:pt idx="82">
                  <c:v>21.73</c:v>
                </c:pt>
                <c:pt idx="83">
                  <c:v>22.13</c:v>
                </c:pt>
                <c:pt idx="84">
                  <c:v>22.15</c:v>
                </c:pt>
                <c:pt idx="85">
                  <c:v>22.51</c:v>
                </c:pt>
                <c:pt idx="86">
                  <c:v>23.26</c:v>
                </c:pt>
                <c:pt idx="87">
                  <c:v>24.12</c:v>
                </c:pt>
                <c:pt idx="88">
                  <c:v>24.05</c:v>
                </c:pt>
                <c:pt idx="89">
                  <c:v>24.1</c:v>
                </c:pt>
                <c:pt idx="90">
                  <c:v>24.75</c:v>
                </c:pt>
                <c:pt idx="91">
                  <c:v>25.35</c:v>
                </c:pt>
                <c:pt idx="92">
                  <c:v>25.63</c:v>
                </c:pt>
                <c:pt idx="93">
                  <c:v>25.63</c:v>
                </c:pt>
                <c:pt idx="94">
                  <c:v>26.04</c:v>
                </c:pt>
                <c:pt idx="95">
                  <c:v>26.04</c:v>
                </c:pt>
                <c:pt idx="96">
                  <c:v>26.29</c:v>
                </c:pt>
                <c:pt idx="97">
                  <c:v>26.62</c:v>
                </c:pt>
                <c:pt idx="98">
                  <c:v>26.63</c:v>
                </c:pt>
                <c:pt idx="99">
                  <c:v>27.1</c:v>
                </c:pt>
                <c:pt idx="100">
                  <c:v>27.47</c:v>
                </c:pt>
                <c:pt idx="101">
                  <c:v>27.58</c:v>
                </c:pt>
                <c:pt idx="102">
                  <c:v>27.6</c:v>
                </c:pt>
                <c:pt idx="103">
                  <c:v>28.0</c:v>
                </c:pt>
                <c:pt idx="104">
                  <c:v>28.64</c:v>
                </c:pt>
                <c:pt idx="105">
                  <c:v>29.32</c:v>
                </c:pt>
                <c:pt idx="106">
                  <c:v>30.15</c:v>
                </c:pt>
                <c:pt idx="107">
                  <c:v>30.96</c:v>
                </c:pt>
                <c:pt idx="108">
                  <c:v>31.3</c:v>
                </c:pt>
                <c:pt idx="109">
                  <c:v>31.49</c:v>
                </c:pt>
                <c:pt idx="110">
                  <c:v>31.54</c:v>
                </c:pt>
                <c:pt idx="111">
                  <c:v>31.87</c:v>
                </c:pt>
                <c:pt idx="112">
                  <c:v>32.07</c:v>
                </c:pt>
                <c:pt idx="113">
                  <c:v>32.59</c:v>
                </c:pt>
                <c:pt idx="114">
                  <c:v>32.85</c:v>
                </c:pt>
                <c:pt idx="115">
                  <c:v>33.2</c:v>
                </c:pt>
                <c:pt idx="116">
                  <c:v>33.75</c:v>
                </c:pt>
                <c:pt idx="117">
                  <c:v>33.97</c:v>
                </c:pt>
                <c:pt idx="118">
                  <c:v>34.69</c:v>
                </c:pt>
                <c:pt idx="119">
                  <c:v>35.46</c:v>
                </c:pt>
                <c:pt idx="120">
                  <c:v>35.78</c:v>
                </c:pt>
                <c:pt idx="121">
                  <c:v>36.25</c:v>
                </c:pt>
                <c:pt idx="122">
                  <c:v>37.0</c:v>
                </c:pt>
                <c:pt idx="123">
                  <c:v>37.6</c:v>
                </c:pt>
                <c:pt idx="124">
                  <c:v>37.76</c:v>
                </c:pt>
                <c:pt idx="125">
                  <c:v>38.29</c:v>
                </c:pt>
                <c:pt idx="126">
                  <c:v>38.34</c:v>
                </c:pt>
                <c:pt idx="127">
                  <c:v>38.44</c:v>
                </c:pt>
                <c:pt idx="128">
                  <c:v>39.3</c:v>
                </c:pt>
                <c:pt idx="129">
                  <c:v>40.12</c:v>
                </c:pt>
                <c:pt idx="130">
                  <c:v>40.23</c:v>
                </c:pt>
                <c:pt idx="131">
                  <c:v>40.38</c:v>
                </c:pt>
                <c:pt idx="132">
                  <c:v>40.9</c:v>
                </c:pt>
                <c:pt idx="133">
                  <c:v>41.64</c:v>
                </c:pt>
                <c:pt idx="134">
                  <c:v>42.35</c:v>
                </c:pt>
                <c:pt idx="135">
                  <c:v>42.8</c:v>
                </c:pt>
                <c:pt idx="136">
                  <c:v>42.98</c:v>
                </c:pt>
                <c:pt idx="137">
                  <c:v>43.78</c:v>
                </c:pt>
                <c:pt idx="138">
                  <c:v>44.71</c:v>
                </c:pt>
                <c:pt idx="139">
                  <c:v>45.4</c:v>
                </c:pt>
                <c:pt idx="140">
                  <c:v>46.28</c:v>
                </c:pt>
                <c:pt idx="141">
                  <c:v>46.98</c:v>
                </c:pt>
                <c:pt idx="142">
                  <c:v>47.02</c:v>
                </c:pt>
                <c:pt idx="143">
                  <c:v>47.09</c:v>
                </c:pt>
                <c:pt idx="144">
                  <c:v>47.22</c:v>
                </c:pt>
                <c:pt idx="145">
                  <c:v>47.62</c:v>
                </c:pt>
                <c:pt idx="146">
                  <c:v>47.87</c:v>
                </c:pt>
                <c:pt idx="147">
                  <c:v>47.935</c:v>
                </c:pt>
                <c:pt idx="148">
                  <c:v>48.515</c:v>
                </c:pt>
                <c:pt idx="149">
                  <c:v>48.45</c:v>
                </c:pt>
                <c:pt idx="150">
                  <c:v>48.495</c:v>
                </c:pt>
                <c:pt idx="151">
                  <c:v>48.555</c:v>
                </c:pt>
                <c:pt idx="152">
                  <c:v>48.94</c:v>
                </c:pt>
                <c:pt idx="153">
                  <c:v>49.09</c:v>
                </c:pt>
                <c:pt idx="154">
                  <c:v>49.67</c:v>
                </c:pt>
                <c:pt idx="155">
                  <c:v>49.78</c:v>
                </c:pt>
                <c:pt idx="156">
                  <c:v>49.89</c:v>
                </c:pt>
                <c:pt idx="157">
                  <c:v>50.46</c:v>
                </c:pt>
                <c:pt idx="158">
                  <c:v>50.6</c:v>
                </c:pt>
                <c:pt idx="159">
                  <c:v>51.15</c:v>
                </c:pt>
                <c:pt idx="160">
                  <c:v>51.5</c:v>
                </c:pt>
                <c:pt idx="161">
                  <c:v>51.675</c:v>
                </c:pt>
                <c:pt idx="162">
                  <c:v>51.75</c:v>
                </c:pt>
                <c:pt idx="163">
                  <c:v>51.81</c:v>
                </c:pt>
                <c:pt idx="164">
                  <c:v>52.11</c:v>
                </c:pt>
                <c:pt idx="165">
                  <c:v>52.0</c:v>
                </c:pt>
                <c:pt idx="166">
                  <c:v>52.59</c:v>
                </c:pt>
                <c:pt idx="167">
                  <c:v>52.64</c:v>
                </c:pt>
                <c:pt idx="168">
                  <c:v>52.95</c:v>
                </c:pt>
                <c:pt idx="169">
                  <c:v>53.43</c:v>
                </c:pt>
                <c:pt idx="170">
                  <c:v>53.58</c:v>
                </c:pt>
                <c:pt idx="171">
                  <c:v>54.55</c:v>
                </c:pt>
                <c:pt idx="172">
                  <c:v>54.79</c:v>
                </c:pt>
                <c:pt idx="173">
                  <c:v>55.29</c:v>
                </c:pt>
                <c:pt idx="174">
                  <c:v>55.815</c:v>
                </c:pt>
                <c:pt idx="175">
                  <c:v>56.14</c:v>
                </c:pt>
                <c:pt idx="176">
                  <c:v>56.27</c:v>
                </c:pt>
                <c:pt idx="177">
                  <c:v>56.295</c:v>
                </c:pt>
                <c:pt idx="178">
                  <c:v>56.69</c:v>
                </c:pt>
                <c:pt idx="179">
                  <c:v>56.89</c:v>
                </c:pt>
                <c:pt idx="180">
                  <c:v>57.6</c:v>
                </c:pt>
                <c:pt idx="181">
                  <c:v>57.85</c:v>
                </c:pt>
                <c:pt idx="182">
                  <c:v>58.3</c:v>
                </c:pt>
                <c:pt idx="183">
                  <c:v>58.55</c:v>
                </c:pt>
                <c:pt idx="184">
                  <c:v>59.39</c:v>
                </c:pt>
                <c:pt idx="185">
                  <c:v>59.61</c:v>
                </c:pt>
                <c:pt idx="186">
                  <c:v>59.715</c:v>
                </c:pt>
                <c:pt idx="187">
                  <c:v>59.79</c:v>
                </c:pt>
                <c:pt idx="188">
                  <c:v>60.07</c:v>
                </c:pt>
                <c:pt idx="189">
                  <c:v>60.47</c:v>
                </c:pt>
                <c:pt idx="190">
                  <c:v>60.47</c:v>
                </c:pt>
                <c:pt idx="191">
                  <c:v>60.65</c:v>
                </c:pt>
                <c:pt idx="192">
                  <c:v>61.44</c:v>
                </c:pt>
                <c:pt idx="193">
                  <c:v>61.74</c:v>
                </c:pt>
                <c:pt idx="194">
                  <c:v>62.29</c:v>
                </c:pt>
                <c:pt idx="195">
                  <c:v>63.15</c:v>
                </c:pt>
                <c:pt idx="196">
                  <c:v>63.7</c:v>
                </c:pt>
                <c:pt idx="197">
                  <c:v>64.18000000000001</c:v>
                </c:pt>
                <c:pt idx="198">
                  <c:v>64.95</c:v>
                </c:pt>
                <c:pt idx="199">
                  <c:v>65.73</c:v>
                </c:pt>
                <c:pt idx="200">
                  <c:v>66.75</c:v>
                </c:pt>
                <c:pt idx="201">
                  <c:v>67.66</c:v>
                </c:pt>
                <c:pt idx="202">
                  <c:v>68.17</c:v>
                </c:pt>
                <c:pt idx="203">
                  <c:v>68.41</c:v>
                </c:pt>
                <c:pt idx="204">
                  <c:v>68.57</c:v>
                </c:pt>
                <c:pt idx="205">
                  <c:v>68.72</c:v>
                </c:pt>
                <c:pt idx="206">
                  <c:v>69.11</c:v>
                </c:pt>
                <c:pt idx="207">
                  <c:v>69.91</c:v>
                </c:pt>
                <c:pt idx="208">
                  <c:v>69.8</c:v>
                </c:pt>
                <c:pt idx="209">
                  <c:v>70.4</c:v>
                </c:pt>
                <c:pt idx="210">
                  <c:v>70.78</c:v>
                </c:pt>
                <c:pt idx="211">
                  <c:v>71.26</c:v>
                </c:pt>
                <c:pt idx="212">
                  <c:v>71.35</c:v>
                </c:pt>
                <c:pt idx="213">
                  <c:v>71.62</c:v>
                </c:pt>
                <c:pt idx="214">
                  <c:v>72.16</c:v>
                </c:pt>
                <c:pt idx="215">
                  <c:v>72.77</c:v>
                </c:pt>
                <c:pt idx="216">
                  <c:v>72.91</c:v>
                </c:pt>
                <c:pt idx="217">
                  <c:v>72.85</c:v>
                </c:pt>
                <c:pt idx="218">
                  <c:v>73.68000000000001</c:v>
                </c:pt>
                <c:pt idx="219">
                  <c:v>74.55</c:v>
                </c:pt>
                <c:pt idx="220">
                  <c:v>74.75</c:v>
                </c:pt>
                <c:pt idx="221">
                  <c:v>75.22</c:v>
                </c:pt>
                <c:pt idx="222">
                  <c:v>75.9</c:v>
                </c:pt>
                <c:pt idx="223">
                  <c:v>75.9</c:v>
                </c:pt>
                <c:pt idx="224">
                  <c:v>76.57</c:v>
                </c:pt>
                <c:pt idx="225">
                  <c:v>77.23</c:v>
                </c:pt>
                <c:pt idx="226">
                  <c:v>77.97</c:v>
                </c:pt>
                <c:pt idx="227">
                  <c:v>78.15000000000001</c:v>
                </c:pt>
                <c:pt idx="228">
                  <c:v>78.95</c:v>
                </c:pt>
                <c:pt idx="229">
                  <c:v>79.81</c:v>
                </c:pt>
                <c:pt idx="230">
                  <c:v>80.32000000000001</c:v>
                </c:pt>
                <c:pt idx="231">
                  <c:v>80.4</c:v>
                </c:pt>
                <c:pt idx="232">
                  <c:v>81.29</c:v>
                </c:pt>
                <c:pt idx="233">
                  <c:v>82.0</c:v>
                </c:pt>
                <c:pt idx="234">
                  <c:v>82.69</c:v>
                </c:pt>
                <c:pt idx="235">
                  <c:v>83.42</c:v>
                </c:pt>
                <c:pt idx="236">
                  <c:v>84.14</c:v>
                </c:pt>
                <c:pt idx="237">
                  <c:v>85.05</c:v>
                </c:pt>
                <c:pt idx="238">
                  <c:v>85.25</c:v>
                </c:pt>
                <c:pt idx="239">
                  <c:v>86.01</c:v>
                </c:pt>
                <c:pt idx="240">
                  <c:v>86.23</c:v>
                </c:pt>
                <c:pt idx="241">
                  <c:v>86.24</c:v>
                </c:pt>
                <c:pt idx="242">
                  <c:v>86.91</c:v>
                </c:pt>
                <c:pt idx="243">
                  <c:v>88.1</c:v>
                </c:pt>
                <c:pt idx="244">
                  <c:v>88.16</c:v>
                </c:pt>
                <c:pt idx="245">
                  <c:v>88.84</c:v>
                </c:pt>
                <c:pt idx="246">
                  <c:v>89.09</c:v>
                </c:pt>
                <c:pt idx="247">
                  <c:v>89.10000000000001</c:v>
                </c:pt>
                <c:pt idx="248">
                  <c:v>89.67</c:v>
                </c:pt>
                <c:pt idx="249">
                  <c:v>90.32</c:v>
                </c:pt>
                <c:pt idx="250">
                  <c:v>90.57</c:v>
                </c:pt>
                <c:pt idx="251">
                  <c:v>91.15000000000001</c:v>
                </c:pt>
                <c:pt idx="252">
                  <c:v>91.61</c:v>
                </c:pt>
                <c:pt idx="253">
                  <c:v>91.62</c:v>
                </c:pt>
                <c:pt idx="254">
                  <c:v>92.0</c:v>
                </c:pt>
                <c:pt idx="255">
                  <c:v>92.92</c:v>
                </c:pt>
                <c:pt idx="256">
                  <c:v>93.12</c:v>
                </c:pt>
                <c:pt idx="257">
                  <c:v>93.52</c:v>
                </c:pt>
                <c:pt idx="258">
                  <c:v>93.58</c:v>
                </c:pt>
                <c:pt idx="259">
                  <c:v>93.76</c:v>
                </c:pt>
                <c:pt idx="260">
                  <c:v>94.0</c:v>
                </c:pt>
                <c:pt idx="261">
                  <c:v>94.2</c:v>
                </c:pt>
                <c:pt idx="262">
                  <c:v>94.54</c:v>
                </c:pt>
                <c:pt idx="263">
                  <c:v>95.0</c:v>
                </c:pt>
                <c:pt idx="264">
                  <c:v>95.98</c:v>
                </c:pt>
                <c:pt idx="265">
                  <c:v>96.3</c:v>
                </c:pt>
                <c:pt idx="266">
                  <c:v>96.7</c:v>
                </c:pt>
                <c:pt idx="267">
                  <c:v>97.25</c:v>
                </c:pt>
                <c:pt idx="268">
                  <c:v>98.14</c:v>
                </c:pt>
                <c:pt idx="269">
                  <c:v>99.01</c:v>
                </c:pt>
                <c:pt idx="270">
                  <c:v>99.85</c:v>
                </c:pt>
                <c:pt idx="271">
                  <c:v>100.3</c:v>
                </c:pt>
                <c:pt idx="272">
                  <c:v>100.9</c:v>
                </c:pt>
                <c:pt idx="273">
                  <c:v>101.23</c:v>
                </c:pt>
                <c:pt idx="274">
                  <c:v>101.33</c:v>
                </c:pt>
                <c:pt idx="275">
                  <c:v>101.68</c:v>
                </c:pt>
                <c:pt idx="276">
                  <c:v>101.8</c:v>
                </c:pt>
                <c:pt idx="277">
                  <c:v>101.92</c:v>
                </c:pt>
                <c:pt idx="278">
                  <c:v>102.44</c:v>
                </c:pt>
                <c:pt idx="279">
                  <c:v>102.67</c:v>
                </c:pt>
                <c:pt idx="280">
                  <c:v>102.675</c:v>
                </c:pt>
                <c:pt idx="281">
                  <c:v>103.35</c:v>
                </c:pt>
                <c:pt idx="282">
                  <c:v>103.75</c:v>
                </c:pt>
                <c:pt idx="283">
                  <c:v>103.83</c:v>
                </c:pt>
                <c:pt idx="284">
                  <c:v>103.87</c:v>
                </c:pt>
                <c:pt idx="285">
                  <c:v>103.94</c:v>
                </c:pt>
                <c:pt idx="286">
                  <c:v>104.02</c:v>
                </c:pt>
                <c:pt idx="287">
                  <c:v>104.05</c:v>
                </c:pt>
                <c:pt idx="288">
                  <c:v>104.16</c:v>
                </c:pt>
                <c:pt idx="289">
                  <c:v>104.27</c:v>
                </c:pt>
                <c:pt idx="290">
                  <c:v>104.29</c:v>
                </c:pt>
                <c:pt idx="291">
                  <c:v>104.46</c:v>
                </c:pt>
                <c:pt idx="292">
                  <c:v>104.6</c:v>
                </c:pt>
                <c:pt idx="293">
                  <c:v>104.72</c:v>
                </c:pt>
                <c:pt idx="294">
                  <c:v>105.26</c:v>
                </c:pt>
                <c:pt idx="295">
                  <c:v>105.48</c:v>
                </c:pt>
                <c:pt idx="296">
                  <c:v>105.98</c:v>
                </c:pt>
                <c:pt idx="297">
                  <c:v>106.02</c:v>
                </c:pt>
                <c:pt idx="298">
                  <c:v>106.4</c:v>
                </c:pt>
                <c:pt idx="299">
                  <c:v>107.02</c:v>
                </c:pt>
                <c:pt idx="300">
                  <c:v>107.35</c:v>
                </c:pt>
                <c:pt idx="301">
                  <c:v>108.19</c:v>
                </c:pt>
                <c:pt idx="302">
                  <c:v>108.28</c:v>
                </c:pt>
                <c:pt idx="303">
                  <c:v>108.36</c:v>
                </c:pt>
                <c:pt idx="304">
                  <c:v>108.41</c:v>
                </c:pt>
                <c:pt idx="305">
                  <c:v>108.44</c:v>
                </c:pt>
                <c:pt idx="306">
                  <c:v>108.53</c:v>
                </c:pt>
                <c:pt idx="307">
                  <c:v>108.64</c:v>
                </c:pt>
                <c:pt idx="308">
                  <c:v>108.75</c:v>
                </c:pt>
                <c:pt idx="309">
                  <c:v>108.94</c:v>
                </c:pt>
                <c:pt idx="310">
                  <c:v>109.12</c:v>
                </c:pt>
                <c:pt idx="311">
                  <c:v>109.27</c:v>
                </c:pt>
                <c:pt idx="312">
                  <c:v>109.41</c:v>
                </c:pt>
                <c:pt idx="313">
                  <c:v>109.45</c:v>
                </c:pt>
                <c:pt idx="314">
                  <c:v>109.58</c:v>
                </c:pt>
                <c:pt idx="315">
                  <c:v>109.97</c:v>
                </c:pt>
                <c:pt idx="316">
                  <c:v>110.19</c:v>
                </c:pt>
                <c:pt idx="317">
                  <c:v>110.31</c:v>
                </c:pt>
                <c:pt idx="318">
                  <c:v>110.77</c:v>
                </c:pt>
                <c:pt idx="319">
                  <c:v>110.84</c:v>
                </c:pt>
                <c:pt idx="320">
                  <c:v>111.04</c:v>
                </c:pt>
                <c:pt idx="321">
                  <c:v>111.14</c:v>
                </c:pt>
                <c:pt idx="322">
                  <c:v>111.23</c:v>
                </c:pt>
                <c:pt idx="323">
                  <c:v>111.77</c:v>
                </c:pt>
                <c:pt idx="324">
                  <c:v>112.37</c:v>
                </c:pt>
                <c:pt idx="325">
                  <c:v>112.5</c:v>
                </c:pt>
                <c:pt idx="326">
                  <c:v>113.37</c:v>
                </c:pt>
                <c:pt idx="327">
                  <c:v>114.11</c:v>
                </c:pt>
                <c:pt idx="328">
                  <c:v>114.63</c:v>
                </c:pt>
                <c:pt idx="329">
                  <c:v>114.69</c:v>
                </c:pt>
                <c:pt idx="330">
                  <c:v>114.79</c:v>
                </c:pt>
                <c:pt idx="331">
                  <c:v>114.89</c:v>
                </c:pt>
                <c:pt idx="332">
                  <c:v>114.97</c:v>
                </c:pt>
                <c:pt idx="333">
                  <c:v>115.55</c:v>
                </c:pt>
                <c:pt idx="334">
                  <c:v>116.49</c:v>
                </c:pt>
                <c:pt idx="335">
                  <c:v>117.12</c:v>
                </c:pt>
                <c:pt idx="336">
                  <c:v>117.21</c:v>
                </c:pt>
                <c:pt idx="337">
                  <c:v>117.43</c:v>
                </c:pt>
                <c:pt idx="338">
                  <c:v>117.88</c:v>
                </c:pt>
                <c:pt idx="339">
                  <c:v>117.97</c:v>
                </c:pt>
                <c:pt idx="340">
                  <c:v>118.24</c:v>
                </c:pt>
                <c:pt idx="341">
                  <c:v>118.6</c:v>
                </c:pt>
                <c:pt idx="342">
                  <c:v>118.7</c:v>
                </c:pt>
                <c:pt idx="343">
                  <c:v>119.36</c:v>
                </c:pt>
                <c:pt idx="344">
                  <c:v>119.62</c:v>
                </c:pt>
                <c:pt idx="345">
                  <c:v>119.74</c:v>
                </c:pt>
                <c:pt idx="346">
                  <c:v>120.07</c:v>
                </c:pt>
                <c:pt idx="347">
                  <c:v>120.09</c:v>
                </c:pt>
                <c:pt idx="348">
                  <c:v>120.15</c:v>
                </c:pt>
                <c:pt idx="349">
                  <c:v>120.2</c:v>
                </c:pt>
                <c:pt idx="350">
                  <c:v>120.5</c:v>
                </c:pt>
                <c:pt idx="351">
                  <c:v>120.66</c:v>
                </c:pt>
                <c:pt idx="352">
                  <c:v>120.81</c:v>
                </c:pt>
                <c:pt idx="353">
                  <c:v>121.18</c:v>
                </c:pt>
                <c:pt idx="354">
                  <c:v>121.47</c:v>
                </c:pt>
                <c:pt idx="355">
                  <c:v>121.54</c:v>
                </c:pt>
                <c:pt idx="356">
                  <c:v>121.65</c:v>
                </c:pt>
                <c:pt idx="357">
                  <c:v>122.18</c:v>
                </c:pt>
                <c:pt idx="358">
                  <c:v>122.26</c:v>
                </c:pt>
                <c:pt idx="359">
                  <c:v>122.37</c:v>
                </c:pt>
                <c:pt idx="360">
                  <c:v>122.47</c:v>
                </c:pt>
                <c:pt idx="361">
                  <c:v>122.54</c:v>
                </c:pt>
                <c:pt idx="362">
                  <c:v>123.14</c:v>
                </c:pt>
                <c:pt idx="363">
                  <c:v>123.14</c:v>
                </c:pt>
                <c:pt idx="364">
                  <c:v>123.14</c:v>
                </c:pt>
                <c:pt idx="365">
                  <c:v>123.39</c:v>
                </c:pt>
                <c:pt idx="366">
                  <c:v>123.58</c:v>
                </c:pt>
                <c:pt idx="367">
                  <c:v>123.69</c:v>
                </c:pt>
                <c:pt idx="368">
                  <c:v>123.61</c:v>
                </c:pt>
                <c:pt idx="369">
                  <c:v>123.92</c:v>
                </c:pt>
                <c:pt idx="370">
                  <c:v>123.98</c:v>
                </c:pt>
                <c:pt idx="371">
                  <c:v>124.7</c:v>
                </c:pt>
                <c:pt idx="372">
                  <c:v>125.39</c:v>
                </c:pt>
                <c:pt idx="373">
                  <c:v>125.48</c:v>
                </c:pt>
                <c:pt idx="374">
                  <c:v>125.63</c:v>
                </c:pt>
                <c:pt idx="375">
                  <c:v>126.54</c:v>
                </c:pt>
                <c:pt idx="376">
                  <c:v>126.67</c:v>
                </c:pt>
                <c:pt idx="377">
                  <c:v>127.21</c:v>
                </c:pt>
                <c:pt idx="378">
                  <c:v>127.75</c:v>
                </c:pt>
                <c:pt idx="379">
                  <c:v>128.34</c:v>
                </c:pt>
                <c:pt idx="380">
                  <c:v>129.07</c:v>
                </c:pt>
                <c:pt idx="381">
                  <c:v>129.25</c:v>
                </c:pt>
                <c:pt idx="382">
                  <c:v>129.55</c:v>
                </c:pt>
                <c:pt idx="383">
                  <c:v>129.8</c:v>
                </c:pt>
                <c:pt idx="384">
                  <c:v>130.17</c:v>
                </c:pt>
                <c:pt idx="385">
                  <c:v>130.39</c:v>
                </c:pt>
                <c:pt idx="386">
                  <c:v>130.52</c:v>
                </c:pt>
                <c:pt idx="387">
                  <c:v>130.8</c:v>
                </c:pt>
                <c:pt idx="388">
                  <c:v>130.89</c:v>
                </c:pt>
                <c:pt idx="389">
                  <c:v>130.93</c:v>
                </c:pt>
                <c:pt idx="390">
                  <c:v>131.16</c:v>
                </c:pt>
                <c:pt idx="391">
                  <c:v>131.33</c:v>
                </c:pt>
                <c:pt idx="392">
                  <c:v>131.67</c:v>
                </c:pt>
                <c:pt idx="393">
                  <c:v>131.84</c:v>
                </c:pt>
                <c:pt idx="394">
                  <c:v>131.87</c:v>
                </c:pt>
                <c:pt idx="395">
                  <c:v>132.36</c:v>
                </c:pt>
                <c:pt idx="396">
                  <c:v>132.48</c:v>
                </c:pt>
                <c:pt idx="397">
                  <c:v>132.52</c:v>
                </c:pt>
                <c:pt idx="398">
                  <c:v>132.73</c:v>
                </c:pt>
                <c:pt idx="399">
                  <c:v>132.74</c:v>
                </c:pt>
                <c:pt idx="400">
                  <c:v>132.95</c:v>
                </c:pt>
                <c:pt idx="401">
                  <c:v>133.015</c:v>
                </c:pt>
                <c:pt idx="402">
                  <c:v>133.04</c:v>
                </c:pt>
                <c:pt idx="403">
                  <c:v>133.05</c:v>
                </c:pt>
                <c:pt idx="404">
                  <c:v>133.065</c:v>
                </c:pt>
                <c:pt idx="405">
                  <c:v>133.2</c:v>
                </c:pt>
                <c:pt idx="406">
                  <c:v>133.24</c:v>
                </c:pt>
                <c:pt idx="407">
                  <c:v>133.27</c:v>
                </c:pt>
                <c:pt idx="408">
                  <c:v>133.29</c:v>
                </c:pt>
                <c:pt idx="409">
                  <c:v>133.85</c:v>
                </c:pt>
                <c:pt idx="410">
                  <c:v>134.42</c:v>
                </c:pt>
                <c:pt idx="411">
                  <c:v>134.5</c:v>
                </c:pt>
                <c:pt idx="412">
                  <c:v>134.7</c:v>
                </c:pt>
                <c:pt idx="413">
                  <c:v>135.23</c:v>
                </c:pt>
                <c:pt idx="414">
                  <c:v>135.41</c:v>
                </c:pt>
                <c:pt idx="415">
                  <c:v>135.515</c:v>
                </c:pt>
                <c:pt idx="416">
                  <c:v>135.59</c:v>
                </c:pt>
                <c:pt idx="417">
                  <c:v>135.67</c:v>
                </c:pt>
                <c:pt idx="418">
                  <c:v>135.81</c:v>
                </c:pt>
                <c:pt idx="419">
                  <c:v>136.05</c:v>
                </c:pt>
                <c:pt idx="420">
                  <c:v>136.08</c:v>
                </c:pt>
                <c:pt idx="421">
                  <c:v>136.19</c:v>
                </c:pt>
                <c:pt idx="422">
                  <c:v>136.45</c:v>
                </c:pt>
                <c:pt idx="423">
                  <c:v>136.47</c:v>
                </c:pt>
                <c:pt idx="424">
                  <c:v>136.9</c:v>
                </c:pt>
                <c:pt idx="425">
                  <c:v>137.25</c:v>
                </c:pt>
                <c:pt idx="426">
                  <c:v>137.38</c:v>
                </c:pt>
                <c:pt idx="427">
                  <c:v>137.74</c:v>
                </c:pt>
                <c:pt idx="428">
                  <c:v>137.9</c:v>
                </c:pt>
                <c:pt idx="429">
                  <c:v>138.4</c:v>
                </c:pt>
                <c:pt idx="430">
                  <c:v>138.43</c:v>
                </c:pt>
                <c:pt idx="431">
                  <c:v>138.53</c:v>
                </c:pt>
                <c:pt idx="432">
                  <c:v>138.68</c:v>
                </c:pt>
                <c:pt idx="433">
                  <c:v>139.14</c:v>
                </c:pt>
                <c:pt idx="434">
                  <c:v>139.95</c:v>
                </c:pt>
                <c:pt idx="435">
                  <c:v>140.06</c:v>
                </c:pt>
                <c:pt idx="436">
                  <c:v>140.16</c:v>
                </c:pt>
                <c:pt idx="437">
                  <c:v>140.53</c:v>
                </c:pt>
                <c:pt idx="438">
                  <c:v>140.95</c:v>
                </c:pt>
                <c:pt idx="439">
                  <c:v>141.08</c:v>
                </c:pt>
                <c:pt idx="440">
                  <c:v>141.45</c:v>
                </c:pt>
                <c:pt idx="441">
                  <c:v>141.77</c:v>
                </c:pt>
                <c:pt idx="442">
                  <c:v>142.46</c:v>
                </c:pt>
                <c:pt idx="443">
                  <c:v>143.0</c:v>
                </c:pt>
                <c:pt idx="444">
                  <c:v>143.68</c:v>
                </c:pt>
                <c:pt idx="445">
                  <c:v>144.1</c:v>
                </c:pt>
                <c:pt idx="446">
                  <c:v>144.39</c:v>
                </c:pt>
                <c:pt idx="447">
                  <c:v>144.91</c:v>
                </c:pt>
                <c:pt idx="448">
                  <c:v>145.0</c:v>
                </c:pt>
                <c:pt idx="449">
                  <c:v>145.13</c:v>
                </c:pt>
                <c:pt idx="450">
                  <c:v>146.05</c:v>
                </c:pt>
                <c:pt idx="451">
                  <c:v>146.06</c:v>
                </c:pt>
                <c:pt idx="452">
                  <c:v>146.84</c:v>
                </c:pt>
                <c:pt idx="453">
                  <c:v>147.49</c:v>
                </c:pt>
                <c:pt idx="454">
                  <c:v>147.775</c:v>
                </c:pt>
                <c:pt idx="455">
                  <c:v>147.795</c:v>
                </c:pt>
                <c:pt idx="456">
                  <c:v>147.84</c:v>
                </c:pt>
                <c:pt idx="457">
                  <c:v>147.86</c:v>
                </c:pt>
                <c:pt idx="458">
                  <c:v>148.11</c:v>
                </c:pt>
                <c:pt idx="459">
                  <c:v>148.33</c:v>
                </c:pt>
                <c:pt idx="460">
                  <c:v>148.44</c:v>
                </c:pt>
                <c:pt idx="461">
                  <c:v>149.1</c:v>
                </c:pt>
                <c:pt idx="462">
                  <c:v>149.98</c:v>
                </c:pt>
                <c:pt idx="463">
                  <c:v>150.83</c:v>
                </c:pt>
                <c:pt idx="464">
                  <c:v>150.885</c:v>
                </c:pt>
                <c:pt idx="465">
                  <c:v>150.9</c:v>
                </c:pt>
                <c:pt idx="466">
                  <c:v>151.4</c:v>
                </c:pt>
                <c:pt idx="467">
                  <c:v>151.47</c:v>
                </c:pt>
                <c:pt idx="468">
                  <c:v>151.63</c:v>
                </c:pt>
                <c:pt idx="469">
                  <c:v>151.72</c:v>
                </c:pt>
                <c:pt idx="470">
                  <c:v>151.77</c:v>
                </c:pt>
                <c:pt idx="471">
                  <c:v>152.06</c:v>
                </c:pt>
                <c:pt idx="472">
                  <c:v>152.08</c:v>
                </c:pt>
                <c:pt idx="473">
                  <c:v>152.15</c:v>
                </c:pt>
                <c:pt idx="474">
                  <c:v>152.365</c:v>
                </c:pt>
                <c:pt idx="475">
                  <c:v>152.42</c:v>
                </c:pt>
                <c:pt idx="476">
                  <c:v>152.15</c:v>
                </c:pt>
                <c:pt idx="477">
                  <c:v>152.53</c:v>
                </c:pt>
                <c:pt idx="478">
                  <c:v>152.8</c:v>
                </c:pt>
                <c:pt idx="479">
                  <c:v>152.96</c:v>
                </c:pt>
                <c:pt idx="480">
                  <c:v>153.0</c:v>
                </c:pt>
                <c:pt idx="481">
                  <c:v>153.06</c:v>
                </c:pt>
                <c:pt idx="482">
                  <c:v>153.69</c:v>
                </c:pt>
                <c:pt idx="483">
                  <c:v>153.81</c:v>
                </c:pt>
                <c:pt idx="484">
                  <c:v>153.99</c:v>
                </c:pt>
                <c:pt idx="485">
                  <c:v>154.57</c:v>
                </c:pt>
                <c:pt idx="486">
                  <c:v>154.705</c:v>
                </c:pt>
                <c:pt idx="487">
                  <c:v>154.855</c:v>
                </c:pt>
                <c:pt idx="488">
                  <c:v>155.2</c:v>
                </c:pt>
                <c:pt idx="489">
                  <c:v>155.87</c:v>
                </c:pt>
                <c:pt idx="490">
                  <c:v>156.47</c:v>
                </c:pt>
                <c:pt idx="491">
                  <c:v>156.65</c:v>
                </c:pt>
                <c:pt idx="492">
                  <c:v>156.91</c:v>
                </c:pt>
                <c:pt idx="493">
                  <c:v>156.93</c:v>
                </c:pt>
                <c:pt idx="494">
                  <c:v>157.13</c:v>
                </c:pt>
                <c:pt idx="495">
                  <c:v>157.45</c:v>
                </c:pt>
                <c:pt idx="496">
                  <c:v>157.95</c:v>
                </c:pt>
                <c:pt idx="497">
                  <c:v>158.2</c:v>
                </c:pt>
                <c:pt idx="498">
                  <c:v>158.38</c:v>
                </c:pt>
                <c:pt idx="499">
                  <c:v>158.78</c:v>
                </c:pt>
                <c:pt idx="500">
                  <c:v>159.5</c:v>
                </c:pt>
                <c:pt idx="501">
                  <c:v>160.34</c:v>
                </c:pt>
                <c:pt idx="502">
                  <c:v>161.2</c:v>
                </c:pt>
                <c:pt idx="503">
                  <c:v>161.93</c:v>
                </c:pt>
                <c:pt idx="504">
                  <c:v>162.65</c:v>
                </c:pt>
                <c:pt idx="505">
                  <c:v>162.9</c:v>
                </c:pt>
                <c:pt idx="506">
                  <c:v>163.52</c:v>
                </c:pt>
                <c:pt idx="507">
                  <c:v>164.05</c:v>
                </c:pt>
                <c:pt idx="508">
                  <c:v>164.24</c:v>
                </c:pt>
                <c:pt idx="509">
                  <c:v>164.2</c:v>
                </c:pt>
                <c:pt idx="510">
                  <c:v>164.98</c:v>
                </c:pt>
                <c:pt idx="511">
                  <c:v>165.125</c:v>
                </c:pt>
                <c:pt idx="512">
                  <c:v>165.165</c:v>
                </c:pt>
                <c:pt idx="513">
                  <c:v>165.32</c:v>
                </c:pt>
                <c:pt idx="514">
                  <c:v>165.335</c:v>
                </c:pt>
                <c:pt idx="515">
                  <c:v>165.71</c:v>
                </c:pt>
                <c:pt idx="516">
                  <c:v>165.81</c:v>
                </c:pt>
                <c:pt idx="517">
                  <c:v>166.06</c:v>
                </c:pt>
                <c:pt idx="518">
                  <c:v>166.13</c:v>
                </c:pt>
                <c:pt idx="519">
                  <c:v>166.14</c:v>
                </c:pt>
                <c:pt idx="520">
                  <c:v>166.18</c:v>
                </c:pt>
                <c:pt idx="521">
                  <c:v>166.59</c:v>
                </c:pt>
                <c:pt idx="522">
                  <c:v>166.69</c:v>
                </c:pt>
                <c:pt idx="523">
                  <c:v>166.92</c:v>
                </c:pt>
                <c:pt idx="524">
                  <c:v>167.2</c:v>
                </c:pt>
                <c:pt idx="525">
                  <c:v>167.43</c:v>
                </c:pt>
                <c:pt idx="526">
                  <c:v>167.8</c:v>
                </c:pt>
                <c:pt idx="527">
                  <c:v>168.56</c:v>
                </c:pt>
                <c:pt idx="528">
                  <c:v>168.6</c:v>
                </c:pt>
                <c:pt idx="529">
                  <c:v>169.39</c:v>
                </c:pt>
                <c:pt idx="530">
                  <c:v>170.2</c:v>
                </c:pt>
                <c:pt idx="531">
                  <c:v>170.345</c:v>
                </c:pt>
                <c:pt idx="532">
                  <c:v>170.4</c:v>
                </c:pt>
                <c:pt idx="533">
                  <c:v>170.72</c:v>
                </c:pt>
                <c:pt idx="534">
                  <c:v>171.22</c:v>
                </c:pt>
                <c:pt idx="535">
                  <c:v>171.31</c:v>
                </c:pt>
                <c:pt idx="536">
                  <c:v>171.475</c:v>
                </c:pt>
                <c:pt idx="537">
                  <c:v>171.77</c:v>
                </c:pt>
                <c:pt idx="538">
                  <c:v>171.94</c:v>
                </c:pt>
                <c:pt idx="539">
                  <c:v>172.065</c:v>
                </c:pt>
                <c:pt idx="540">
                  <c:v>172.14</c:v>
                </c:pt>
                <c:pt idx="541">
                  <c:v>171.94</c:v>
                </c:pt>
                <c:pt idx="542">
                  <c:v>171.96</c:v>
                </c:pt>
                <c:pt idx="543">
                  <c:v>172.195</c:v>
                </c:pt>
                <c:pt idx="544">
                  <c:v>172.27</c:v>
                </c:pt>
                <c:pt idx="545">
                  <c:v>172.9</c:v>
                </c:pt>
                <c:pt idx="546">
                  <c:v>173.2</c:v>
                </c:pt>
                <c:pt idx="547">
                  <c:v>173.62</c:v>
                </c:pt>
                <c:pt idx="548">
                  <c:v>173.65</c:v>
                </c:pt>
                <c:pt idx="549">
                  <c:v>173.785</c:v>
                </c:pt>
                <c:pt idx="550">
                  <c:v>173.99</c:v>
                </c:pt>
                <c:pt idx="551">
                  <c:v>174.62</c:v>
                </c:pt>
                <c:pt idx="552">
                  <c:v>174.825</c:v>
                </c:pt>
                <c:pt idx="553">
                  <c:v>175.33</c:v>
                </c:pt>
                <c:pt idx="554">
                  <c:v>175.34</c:v>
                </c:pt>
                <c:pt idx="555">
                  <c:v>175.39</c:v>
                </c:pt>
                <c:pt idx="556">
                  <c:v>176.2</c:v>
                </c:pt>
                <c:pt idx="557">
                  <c:v>176.38</c:v>
                </c:pt>
                <c:pt idx="558">
                  <c:v>176.46</c:v>
                </c:pt>
                <c:pt idx="559">
                  <c:v>176.54</c:v>
                </c:pt>
                <c:pt idx="560">
                  <c:v>176.57</c:v>
                </c:pt>
                <c:pt idx="561">
                  <c:v>177.04</c:v>
                </c:pt>
                <c:pt idx="562">
                  <c:v>177.2</c:v>
                </c:pt>
                <c:pt idx="563">
                  <c:v>177.66</c:v>
                </c:pt>
                <c:pt idx="564">
                  <c:v>178.27</c:v>
                </c:pt>
                <c:pt idx="565">
                  <c:v>178.43</c:v>
                </c:pt>
                <c:pt idx="566">
                  <c:v>179.219</c:v>
                </c:pt>
                <c:pt idx="567">
                  <c:v>179.2</c:v>
                </c:pt>
                <c:pt idx="568">
                  <c:v>179.2</c:v>
                </c:pt>
                <c:pt idx="569">
                  <c:v>179.555</c:v>
                </c:pt>
                <c:pt idx="570">
                  <c:v>179.72</c:v>
                </c:pt>
                <c:pt idx="571">
                  <c:v>179.75</c:v>
                </c:pt>
                <c:pt idx="572">
                  <c:v>179.79</c:v>
                </c:pt>
                <c:pt idx="573">
                  <c:v>180.105</c:v>
                </c:pt>
                <c:pt idx="574">
                  <c:v>180.115</c:v>
                </c:pt>
                <c:pt idx="575">
                  <c:v>180.15</c:v>
                </c:pt>
                <c:pt idx="576">
                  <c:v>180.29</c:v>
                </c:pt>
                <c:pt idx="577">
                  <c:v>180.91</c:v>
                </c:pt>
                <c:pt idx="578">
                  <c:v>181.62</c:v>
                </c:pt>
                <c:pt idx="579">
                  <c:v>181.6</c:v>
                </c:pt>
                <c:pt idx="580">
                  <c:v>181.87</c:v>
                </c:pt>
                <c:pt idx="581">
                  <c:v>181.97</c:v>
                </c:pt>
                <c:pt idx="582">
                  <c:v>182.125</c:v>
                </c:pt>
                <c:pt idx="583">
                  <c:v>182.2</c:v>
                </c:pt>
                <c:pt idx="584">
                  <c:v>182.65</c:v>
                </c:pt>
                <c:pt idx="585">
                  <c:v>182.67</c:v>
                </c:pt>
                <c:pt idx="586">
                  <c:v>182.7</c:v>
                </c:pt>
                <c:pt idx="587">
                  <c:v>182.725</c:v>
                </c:pt>
                <c:pt idx="588">
                  <c:v>182.89</c:v>
                </c:pt>
                <c:pt idx="589">
                  <c:v>183.6</c:v>
                </c:pt>
                <c:pt idx="590">
                  <c:v>183.83</c:v>
                </c:pt>
                <c:pt idx="591">
                  <c:v>183.85</c:v>
                </c:pt>
                <c:pt idx="592">
                  <c:v>183.97</c:v>
                </c:pt>
                <c:pt idx="593">
                  <c:v>184.29</c:v>
                </c:pt>
                <c:pt idx="594">
                  <c:v>184.33</c:v>
                </c:pt>
                <c:pt idx="595">
                  <c:v>184.44</c:v>
                </c:pt>
                <c:pt idx="596">
                  <c:v>184.505</c:v>
                </c:pt>
                <c:pt idx="597">
                  <c:v>184.515</c:v>
                </c:pt>
                <c:pt idx="598">
                  <c:v>185.2</c:v>
                </c:pt>
                <c:pt idx="599">
                  <c:v>185.43</c:v>
                </c:pt>
                <c:pt idx="600">
                  <c:v>185.99</c:v>
                </c:pt>
                <c:pt idx="601">
                  <c:v>186.27</c:v>
                </c:pt>
                <c:pt idx="602">
                  <c:v>186.6</c:v>
                </c:pt>
                <c:pt idx="603">
                  <c:v>186.67</c:v>
                </c:pt>
                <c:pt idx="604">
                  <c:v>187.16</c:v>
                </c:pt>
                <c:pt idx="605">
                  <c:v>187.32</c:v>
                </c:pt>
                <c:pt idx="606">
                  <c:v>187.38</c:v>
                </c:pt>
                <c:pt idx="607">
                  <c:v>187.39</c:v>
                </c:pt>
                <c:pt idx="608">
                  <c:v>187.53</c:v>
                </c:pt>
                <c:pt idx="609">
                  <c:v>187.91</c:v>
                </c:pt>
                <c:pt idx="610">
                  <c:v>188.21</c:v>
                </c:pt>
                <c:pt idx="611">
                  <c:v>188.2</c:v>
                </c:pt>
                <c:pt idx="612">
                  <c:v>189.13</c:v>
                </c:pt>
                <c:pt idx="613">
                  <c:v>189.82</c:v>
                </c:pt>
                <c:pt idx="614">
                  <c:v>189.89</c:v>
                </c:pt>
                <c:pt idx="615">
                  <c:v>190.59</c:v>
                </c:pt>
                <c:pt idx="616">
                  <c:v>191.2</c:v>
                </c:pt>
                <c:pt idx="617">
                  <c:v>192.13</c:v>
                </c:pt>
                <c:pt idx="618">
                  <c:v>192.27</c:v>
                </c:pt>
                <c:pt idx="619">
                  <c:v>193.06</c:v>
                </c:pt>
                <c:pt idx="620">
                  <c:v>193.6</c:v>
                </c:pt>
                <c:pt idx="621">
                  <c:v>194.2</c:v>
                </c:pt>
                <c:pt idx="622">
                  <c:v>194.36</c:v>
                </c:pt>
                <c:pt idx="623">
                  <c:v>194.43</c:v>
                </c:pt>
                <c:pt idx="624">
                  <c:v>194.6</c:v>
                </c:pt>
                <c:pt idx="625">
                  <c:v>194.85</c:v>
                </c:pt>
                <c:pt idx="626">
                  <c:v>194.9</c:v>
                </c:pt>
                <c:pt idx="627">
                  <c:v>195.1</c:v>
                </c:pt>
                <c:pt idx="628">
                  <c:v>195.17</c:v>
                </c:pt>
                <c:pt idx="629">
                  <c:v>195.25</c:v>
                </c:pt>
                <c:pt idx="630">
                  <c:v>195.36</c:v>
                </c:pt>
                <c:pt idx="631">
                  <c:v>195.42</c:v>
                </c:pt>
                <c:pt idx="632">
                  <c:v>195.445</c:v>
                </c:pt>
                <c:pt idx="633">
                  <c:v>195.68</c:v>
                </c:pt>
                <c:pt idx="634">
                  <c:v>196.03</c:v>
                </c:pt>
                <c:pt idx="635">
                  <c:v>196.63</c:v>
                </c:pt>
                <c:pt idx="636">
                  <c:v>197.08</c:v>
                </c:pt>
                <c:pt idx="637">
                  <c:v>197.2</c:v>
                </c:pt>
                <c:pt idx="638">
                  <c:v>197.64</c:v>
                </c:pt>
                <c:pt idx="639">
                  <c:v>197.76</c:v>
                </c:pt>
                <c:pt idx="640">
                  <c:v>197.79</c:v>
                </c:pt>
                <c:pt idx="641">
                  <c:v>198.135</c:v>
                </c:pt>
                <c:pt idx="642">
                  <c:v>198.31</c:v>
                </c:pt>
                <c:pt idx="643">
                  <c:v>198.45</c:v>
                </c:pt>
                <c:pt idx="644">
                  <c:v>198.52</c:v>
                </c:pt>
                <c:pt idx="645">
                  <c:v>198.705</c:v>
                </c:pt>
                <c:pt idx="646">
                  <c:v>198.75</c:v>
                </c:pt>
                <c:pt idx="647">
                  <c:v>198.94</c:v>
                </c:pt>
                <c:pt idx="648">
                  <c:v>199.29</c:v>
                </c:pt>
                <c:pt idx="649">
                  <c:v>199.71</c:v>
                </c:pt>
                <c:pt idx="650">
                  <c:v>199.97</c:v>
                </c:pt>
                <c:pt idx="651">
                  <c:v>200.2</c:v>
                </c:pt>
                <c:pt idx="652">
                  <c:v>200.22</c:v>
                </c:pt>
                <c:pt idx="653">
                  <c:v>200.84</c:v>
                </c:pt>
                <c:pt idx="654">
                  <c:v>201.0</c:v>
                </c:pt>
                <c:pt idx="655">
                  <c:v>201.94</c:v>
                </c:pt>
                <c:pt idx="656">
                  <c:v>202.2</c:v>
                </c:pt>
                <c:pt idx="657">
                  <c:v>203.01</c:v>
                </c:pt>
                <c:pt idx="658">
                  <c:v>203.09</c:v>
                </c:pt>
                <c:pt idx="659">
                  <c:v>203.2</c:v>
                </c:pt>
                <c:pt idx="660">
                  <c:v>203.5</c:v>
                </c:pt>
                <c:pt idx="661">
                  <c:v>203.65</c:v>
                </c:pt>
                <c:pt idx="662">
                  <c:v>204.02</c:v>
                </c:pt>
                <c:pt idx="663">
                  <c:v>204.165</c:v>
                </c:pt>
                <c:pt idx="664">
                  <c:v>204.21</c:v>
                </c:pt>
                <c:pt idx="665">
                  <c:v>204.275</c:v>
                </c:pt>
                <c:pt idx="666">
                  <c:v>204.29</c:v>
                </c:pt>
                <c:pt idx="667">
                  <c:v>204.335</c:v>
                </c:pt>
                <c:pt idx="668">
                  <c:v>204.59</c:v>
                </c:pt>
                <c:pt idx="669">
                  <c:v>204.795</c:v>
                </c:pt>
                <c:pt idx="670">
                  <c:v>204.99</c:v>
                </c:pt>
                <c:pt idx="671">
                  <c:v>205.27</c:v>
                </c:pt>
                <c:pt idx="672">
                  <c:v>204.59</c:v>
                </c:pt>
                <c:pt idx="673">
                  <c:v>204.66</c:v>
                </c:pt>
                <c:pt idx="674">
                  <c:v>204.84</c:v>
                </c:pt>
                <c:pt idx="675">
                  <c:v>205.04</c:v>
                </c:pt>
                <c:pt idx="676">
                  <c:v>205.1</c:v>
                </c:pt>
                <c:pt idx="677">
                  <c:v>205.12</c:v>
                </c:pt>
                <c:pt idx="678">
                  <c:v>205.24</c:v>
                </c:pt>
                <c:pt idx="679">
                  <c:v>205.4</c:v>
                </c:pt>
                <c:pt idx="680">
                  <c:v>206.2</c:v>
                </c:pt>
                <c:pt idx="681">
                  <c:v>206.265</c:v>
                </c:pt>
                <c:pt idx="682">
                  <c:v>206.33</c:v>
                </c:pt>
                <c:pt idx="683">
                  <c:v>206.46</c:v>
                </c:pt>
                <c:pt idx="684">
                  <c:v>206.615</c:v>
                </c:pt>
                <c:pt idx="685">
                  <c:v>206.72</c:v>
                </c:pt>
                <c:pt idx="686">
                  <c:v>206.95</c:v>
                </c:pt>
                <c:pt idx="687">
                  <c:v>206.98</c:v>
                </c:pt>
                <c:pt idx="688">
                  <c:v>207.08</c:v>
                </c:pt>
                <c:pt idx="689">
                  <c:v>207.22</c:v>
                </c:pt>
                <c:pt idx="690">
                  <c:v>207.285</c:v>
                </c:pt>
                <c:pt idx="691">
                  <c:v>207.37</c:v>
                </c:pt>
                <c:pt idx="692">
                  <c:v>207.48</c:v>
                </c:pt>
                <c:pt idx="693">
                  <c:v>207.72</c:v>
                </c:pt>
                <c:pt idx="694">
                  <c:v>207.725</c:v>
                </c:pt>
                <c:pt idx="695">
                  <c:v>207.785</c:v>
                </c:pt>
                <c:pt idx="696">
                  <c:v>207.93</c:v>
                </c:pt>
                <c:pt idx="697">
                  <c:v>208.18</c:v>
                </c:pt>
                <c:pt idx="698">
                  <c:v>208.26</c:v>
                </c:pt>
                <c:pt idx="699">
                  <c:v>208.485</c:v>
                </c:pt>
                <c:pt idx="700">
                  <c:v>208.535</c:v>
                </c:pt>
                <c:pt idx="701">
                  <c:v>208.64</c:v>
                </c:pt>
                <c:pt idx="702">
                  <c:v>208.67</c:v>
                </c:pt>
                <c:pt idx="703">
                  <c:v>208.84</c:v>
                </c:pt>
                <c:pt idx="704">
                  <c:v>209.01</c:v>
                </c:pt>
                <c:pt idx="705">
                  <c:v>209.2</c:v>
                </c:pt>
                <c:pt idx="706">
                  <c:v>209.2</c:v>
                </c:pt>
                <c:pt idx="707">
                  <c:v>209.56</c:v>
                </c:pt>
                <c:pt idx="708">
                  <c:v>210.11</c:v>
                </c:pt>
                <c:pt idx="709">
                  <c:v>210.22</c:v>
                </c:pt>
                <c:pt idx="710">
                  <c:v>210.28</c:v>
                </c:pt>
                <c:pt idx="711">
                  <c:v>210.47</c:v>
                </c:pt>
                <c:pt idx="712">
                  <c:v>210.55</c:v>
                </c:pt>
                <c:pt idx="713">
                  <c:v>210.62</c:v>
                </c:pt>
                <c:pt idx="714">
                  <c:v>210.635</c:v>
                </c:pt>
                <c:pt idx="715">
                  <c:v>210.81</c:v>
                </c:pt>
                <c:pt idx="716">
                  <c:v>210.835</c:v>
                </c:pt>
                <c:pt idx="717">
                  <c:v>211.23</c:v>
                </c:pt>
                <c:pt idx="718">
                  <c:v>211.7</c:v>
                </c:pt>
                <c:pt idx="719">
                  <c:v>211.86</c:v>
                </c:pt>
                <c:pt idx="720">
                  <c:v>211.9</c:v>
                </c:pt>
                <c:pt idx="721">
                  <c:v>211.92</c:v>
                </c:pt>
                <c:pt idx="722">
                  <c:v>212.2</c:v>
                </c:pt>
                <c:pt idx="723">
                  <c:v>212.72</c:v>
                </c:pt>
                <c:pt idx="724">
                  <c:v>212.78</c:v>
                </c:pt>
                <c:pt idx="725">
                  <c:v>213.01</c:v>
                </c:pt>
                <c:pt idx="726">
                  <c:v>213.13</c:v>
                </c:pt>
                <c:pt idx="727">
                  <c:v>213.265</c:v>
                </c:pt>
                <c:pt idx="728">
                  <c:v>213.29</c:v>
                </c:pt>
                <c:pt idx="729">
                  <c:v>213.37</c:v>
                </c:pt>
                <c:pt idx="730">
                  <c:v>213.5</c:v>
                </c:pt>
                <c:pt idx="731">
                  <c:v>213.56</c:v>
                </c:pt>
                <c:pt idx="732">
                  <c:v>213.77</c:v>
                </c:pt>
                <c:pt idx="733">
                  <c:v>213.95</c:v>
                </c:pt>
                <c:pt idx="734">
                  <c:v>213.95</c:v>
                </c:pt>
                <c:pt idx="735">
                  <c:v>214.01</c:v>
                </c:pt>
                <c:pt idx="736">
                  <c:v>214.63</c:v>
                </c:pt>
                <c:pt idx="737">
                  <c:v>215.02</c:v>
                </c:pt>
                <c:pt idx="738">
                  <c:v>215.2</c:v>
                </c:pt>
                <c:pt idx="739">
                  <c:v>215.62</c:v>
                </c:pt>
                <c:pt idx="740">
                  <c:v>215.72</c:v>
                </c:pt>
                <c:pt idx="741">
                  <c:v>216.03</c:v>
                </c:pt>
                <c:pt idx="742">
                  <c:v>216.26</c:v>
                </c:pt>
                <c:pt idx="743">
                  <c:v>216.45</c:v>
                </c:pt>
                <c:pt idx="744">
                  <c:v>216.78</c:v>
                </c:pt>
                <c:pt idx="745">
                  <c:v>216.84</c:v>
                </c:pt>
                <c:pt idx="746">
                  <c:v>216.925</c:v>
                </c:pt>
                <c:pt idx="747">
                  <c:v>216.95</c:v>
                </c:pt>
                <c:pt idx="748">
                  <c:v>217.13</c:v>
                </c:pt>
                <c:pt idx="749">
                  <c:v>217.14</c:v>
                </c:pt>
                <c:pt idx="750">
                  <c:v>217.3</c:v>
                </c:pt>
                <c:pt idx="751">
                  <c:v>217.35</c:v>
                </c:pt>
                <c:pt idx="752">
                  <c:v>217.48</c:v>
                </c:pt>
                <c:pt idx="753">
                  <c:v>217.54</c:v>
                </c:pt>
                <c:pt idx="754">
                  <c:v>217.92</c:v>
                </c:pt>
                <c:pt idx="755">
                  <c:v>218.2</c:v>
                </c:pt>
                <c:pt idx="756">
                  <c:v>218.43</c:v>
                </c:pt>
                <c:pt idx="757">
                  <c:v>218.83</c:v>
                </c:pt>
                <c:pt idx="758">
                  <c:v>219.17</c:v>
                </c:pt>
                <c:pt idx="759">
                  <c:v>219.25</c:v>
                </c:pt>
                <c:pt idx="760">
                  <c:v>219.38</c:v>
                </c:pt>
                <c:pt idx="761">
                  <c:v>219.94</c:v>
                </c:pt>
                <c:pt idx="762">
                  <c:v>220.09</c:v>
                </c:pt>
                <c:pt idx="763">
                  <c:v>220.13</c:v>
                </c:pt>
                <c:pt idx="764">
                  <c:v>220.43</c:v>
                </c:pt>
                <c:pt idx="765">
                  <c:v>220.64</c:v>
                </c:pt>
                <c:pt idx="766">
                  <c:v>220.75</c:v>
                </c:pt>
                <c:pt idx="767">
                  <c:v>220.8</c:v>
                </c:pt>
                <c:pt idx="768">
                  <c:v>220.97</c:v>
                </c:pt>
                <c:pt idx="769">
                  <c:v>221.2</c:v>
                </c:pt>
                <c:pt idx="770">
                  <c:v>222.04</c:v>
                </c:pt>
                <c:pt idx="771">
                  <c:v>222.15</c:v>
                </c:pt>
                <c:pt idx="772">
                  <c:v>222.41</c:v>
                </c:pt>
                <c:pt idx="773">
                  <c:v>222.48</c:v>
                </c:pt>
                <c:pt idx="774">
                  <c:v>222.59</c:v>
                </c:pt>
                <c:pt idx="775">
                  <c:v>222.72</c:v>
                </c:pt>
                <c:pt idx="776">
                  <c:v>222.79</c:v>
                </c:pt>
                <c:pt idx="777">
                  <c:v>222.7</c:v>
                </c:pt>
                <c:pt idx="778">
                  <c:v>223.0</c:v>
                </c:pt>
                <c:pt idx="779">
                  <c:v>223.53</c:v>
                </c:pt>
                <c:pt idx="780">
                  <c:v>223.8</c:v>
                </c:pt>
                <c:pt idx="781">
                  <c:v>224.2</c:v>
                </c:pt>
                <c:pt idx="782">
                  <c:v>224.51</c:v>
                </c:pt>
                <c:pt idx="783">
                  <c:v>224.98</c:v>
                </c:pt>
                <c:pt idx="784">
                  <c:v>225.06</c:v>
                </c:pt>
                <c:pt idx="785">
                  <c:v>225.4</c:v>
                </c:pt>
                <c:pt idx="786">
                  <c:v>225.61</c:v>
                </c:pt>
                <c:pt idx="787">
                  <c:v>225.75</c:v>
                </c:pt>
                <c:pt idx="788">
                  <c:v>226.14</c:v>
                </c:pt>
                <c:pt idx="789">
                  <c:v>226.41</c:v>
                </c:pt>
                <c:pt idx="790">
                  <c:v>226.59</c:v>
                </c:pt>
                <c:pt idx="791">
                  <c:v>227.23</c:v>
                </c:pt>
                <c:pt idx="792">
                  <c:v>227.2</c:v>
                </c:pt>
                <c:pt idx="793">
                  <c:v>227.36</c:v>
                </c:pt>
                <c:pt idx="794">
                  <c:v>227.68</c:v>
                </c:pt>
                <c:pt idx="795">
                  <c:v>228.0</c:v>
                </c:pt>
                <c:pt idx="796">
                  <c:v>228.34</c:v>
                </c:pt>
                <c:pt idx="797">
                  <c:v>228.89</c:v>
                </c:pt>
                <c:pt idx="798">
                  <c:v>229.14</c:v>
                </c:pt>
                <c:pt idx="799">
                  <c:v>229.45</c:v>
                </c:pt>
                <c:pt idx="800">
                  <c:v>229.71</c:v>
                </c:pt>
                <c:pt idx="801">
                  <c:v>230.2</c:v>
                </c:pt>
                <c:pt idx="802">
                  <c:v>230.26</c:v>
                </c:pt>
                <c:pt idx="803">
                  <c:v>230.34</c:v>
                </c:pt>
                <c:pt idx="804">
                  <c:v>230.47</c:v>
                </c:pt>
                <c:pt idx="805">
                  <c:v>230.63</c:v>
                </c:pt>
                <c:pt idx="806">
                  <c:v>231.0</c:v>
                </c:pt>
                <c:pt idx="807">
                  <c:v>231.57</c:v>
                </c:pt>
                <c:pt idx="808">
                  <c:v>231.84</c:v>
                </c:pt>
                <c:pt idx="809">
                  <c:v>232.06</c:v>
                </c:pt>
                <c:pt idx="810">
                  <c:v>232.27</c:v>
                </c:pt>
                <c:pt idx="811">
                  <c:v>233.2</c:v>
                </c:pt>
                <c:pt idx="812">
                  <c:v>233.64</c:v>
                </c:pt>
                <c:pt idx="813">
                  <c:v>233.8</c:v>
                </c:pt>
                <c:pt idx="814">
                  <c:v>233.89</c:v>
                </c:pt>
                <c:pt idx="815">
                  <c:v>234.46</c:v>
                </c:pt>
                <c:pt idx="816">
                  <c:v>234.61</c:v>
                </c:pt>
                <c:pt idx="817">
                  <c:v>234.75</c:v>
                </c:pt>
                <c:pt idx="818">
                  <c:v>234.96</c:v>
                </c:pt>
                <c:pt idx="819">
                  <c:v>235.12</c:v>
                </c:pt>
                <c:pt idx="820">
                  <c:v>235.14</c:v>
                </c:pt>
                <c:pt idx="821">
                  <c:v>235.21</c:v>
                </c:pt>
                <c:pt idx="822">
                  <c:v>235.225</c:v>
                </c:pt>
                <c:pt idx="823">
                  <c:v>235.44</c:v>
                </c:pt>
                <c:pt idx="824">
                  <c:v>235.58</c:v>
                </c:pt>
                <c:pt idx="825">
                  <c:v>235.76</c:v>
                </c:pt>
                <c:pt idx="826">
                  <c:v>235.92</c:v>
                </c:pt>
                <c:pt idx="827">
                  <c:v>235.98</c:v>
                </c:pt>
                <c:pt idx="828">
                  <c:v>236.02</c:v>
                </c:pt>
                <c:pt idx="829">
                  <c:v>236.2</c:v>
                </c:pt>
                <c:pt idx="830">
                  <c:v>236.66</c:v>
                </c:pt>
                <c:pt idx="831">
                  <c:v>236.79</c:v>
                </c:pt>
                <c:pt idx="832">
                  <c:v>237.17</c:v>
                </c:pt>
                <c:pt idx="833">
                  <c:v>237.21</c:v>
                </c:pt>
                <c:pt idx="834">
                  <c:v>237.4</c:v>
                </c:pt>
                <c:pt idx="835">
                  <c:v>237.61</c:v>
                </c:pt>
                <c:pt idx="836">
                  <c:v>238.04</c:v>
                </c:pt>
                <c:pt idx="837">
                  <c:v>238.54</c:v>
                </c:pt>
                <c:pt idx="838">
                  <c:v>238.77</c:v>
                </c:pt>
                <c:pt idx="839">
                  <c:v>238.85</c:v>
                </c:pt>
                <c:pt idx="840">
                  <c:v>239.19</c:v>
                </c:pt>
                <c:pt idx="841">
                  <c:v>239.2</c:v>
                </c:pt>
                <c:pt idx="842">
                  <c:v>239.26</c:v>
                </c:pt>
                <c:pt idx="843">
                  <c:v>239.55</c:v>
                </c:pt>
                <c:pt idx="844">
                  <c:v>239.87</c:v>
                </c:pt>
                <c:pt idx="845">
                  <c:v>240.06</c:v>
                </c:pt>
                <c:pt idx="846">
                  <c:v>240.13</c:v>
                </c:pt>
                <c:pt idx="847">
                  <c:v>240.38</c:v>
                </c:pt>
                <c:pt idx="848">
                  <c:v>240.68</c:v>
                </c:pt>
                <c:pt idx="849">
                  <c:v>241.43</c:v>
                </c:pt>
                <c:pt idx="850">
                  <c:v>242.2</c:v>
                </c:pt>
                <c:pt idx="851">
                  <c:v>242.9</c:v>
                </c:pt>
                <c:pt idx="852">
                  <c:v>243.34</c:v>
                </c:pt>
                <c:pt idx="853">
                  <c:v>244.29</c:v>
                </c:pt>
                <c:pt idx="854">
                  <c:v>244.47</c:v>
                </c:pt>
                <c:pt idx="855">
                  <c:v>245.2</c:v>
                </c:pt>
                <c:pt idx="856">
                  <c:v>245.6</c:v>
                </c:pt>
                <c:pt idx="857">
                  <c:v>246.41</c:v>
                </c:pt>
                <c:pt idx="858">
                  <c:v>246.47</c:v>
                </c:pt>
                <c:pt idx="859">
                  <c:v>246.44</c:v>
                </c:pt>
                <c:pt idx="860">
                  <c:v>246.47</c:v>
                </c:pt>
                <c:pt idx="861">
                  <c:v>246.67</c:v>
                </c:pt>
                <c:pt idx="862">
                  <c:v>247.24</c:v>
                </c:pt>
                <c:pt idx="863">
                  <c:v>247.38</c:v>
                </c:pt>
                <c:pt idx="864">
                  <c:v>247.77</c:v>
                </c:pt>
                <c:pt idx="865">
                  <c:v>248.02</c:v>
                </c:pt>
                <c:pt idx="866">
                  <c:v>248.2</c:v>
                </c:pt>
                <c:pt idx="867">
                  <c:v>249.07</c:v>
                </c:pt>
                <c:pt idx="868">
                  <c:v>249.8</c:v>
                </c:pt>
                <c:pt idx="869">
                  <c:v>250.49</c:v>
                </c:pt>
                <c:pt idx="870">
                  <c:v>251.2</c:v>
                </c:pt>
                <c:pt idx="871">
                  <c:v>251.57</c:v>
                </c:pt>
                <c:pt idx="872">
                  <c:v>251.83</c:v>
                </c:pt>
                <c:pt idx="873">
                  <c:v>252.01</c:v>
                </c:pt>
                <c:pt idx="874">
                  <c:v>252.07</c:v>
                </c:pt>
                <c:pt idx="875">
                  <c:v>252.13</c:v>
                </c:pt>
                <c:pt idx="876">
                  <c:v>252.88</c:v>
                </c:pt>
                <c:pt idx="877">
                  <c:v>253.02</c:v>
                </c:pt>
                <c:pt idx="878">
                  <c:v>253.18</c:v>
                </c:pt>
                <c:pt idx="879">
                  <c:v>253.5</c:v>
                </c:pt>
                <c:pt idx="880">
                  <c:v>253.96</c:v>
                </c:pt>
                <c:pt idx="881">
                  <c:v>254.02</c:v>
                </c:pt>
                <c:pt idx="882">
                  <c:v>254.2</c:v>
                </c:pt>
                <c:pt idx="883">
                  <c:v>254.5</c:v>
                </c:pt>
                <c:pt idx="884">
                  <c:v>254.93</c:v>
                </c:pt>
                <c:pt idx="885">
                  <c:v>255.43</c:v>
                </c:pt>
                <c:pt idx="886">
                  <c:v>255.85</c:v>
                </c:pt>
                <c:pt idx="887">
                  <c:v>256.11</c:v>
                </c:pt>
                <c:pt idx="888">
                  <c:v>256.805</c:v>
                </c:pt>
                <c:pt idx="889">
                  <c:v>257.645</c:v>
                </c:pt>
                <c:pt idx="890">
                  <c:v>257.925</c:v>
                </c:pt>
                <c:pt idx="891">
                  <c:v>258.405</c:v>
                </c:pt>
                <c:pt idx="892">
                  <c:v>258.755</c:v>
                </c:pt>
                <c:pt idx="893">
                  <c:v>258.65</c:v>
                </c:pt>
                <c:pt idx="894">
                  <c:v>258.9</c:v>
                </c:pt>
                <c:pt idx="895">
                  <c:v>259.48</c:v>
                </c:pt>
                <c:pt idx="896">
                  <c:v>259.5</c:v>
                </c:pt>
                <c:pt idx="897">
                  <c:v>259.69</c:v>
                </c:pt>
                <c:pt idx="898">
                  <c:v>259.9</c:v>
                </c:pt>
                <c:pt idx="899">
                  <c:v>260.0</c:v>
                </c:pt>
                <c:pt idx="900">
                  <c:v>260.09</c:v>
                </c:pt>
                <c:pt idx="901">
                  <c:v>260.22</c:v>
                </c:pt>
                <c:pt idx="902">
                  <c:v>260.59</c:v>
                </c:pt>
                <c:pt idx="903">
                  <c:v>260.7</c:v>
                </c:pt>
                <c:pt idx="904">
                  <c:v>261.09</c:v>
                </c:pt>
                <c:pt idx="905">
                  <c:v>261.42</c:v>
                </c:pt>
                <c:pt idx="906">
                  <c:v>261.54</c:v>
                </c:pt>
                <c:pt idx="907">
                  <c:v>261.84</c:v>
                </c:pt>
                <c:pt idx="908">
                  <c:v>261.92</c:v>
                </c:pt>
                <c:pt idx="909">
                  <c:v>261.95</c:v>
                </c:pt>
                <c:pt idx="910">
                  <c:v>262.07</c:v>
                </c:pt>
                <c:pt idx="911">
                  <c:v>262.475</c:v>
                </c:pt>
                <c:pt idx="912">
                  <c:v>262.65</c:v>
                </c:pt>
                <c:pt idx="913">
                  <c:v>262.72</c:v>
                </c:pt>
                <c:pt idx="914">
                  <c:v>262.91</c:v>
                </c:pt>
                <c:pt idx="915">
                  <c:v>263.5</c:v>
                </c:pt>
                <c:pt idx="916">
                  <c:v>264.14</c:v>
                </c:pt>
                <c:pt idx="917">
                  <c:v>264.22</c:v>
                </c:pt>
                <c:pt idx="918">
                  <c:v>264.34</c:v>
                </c:pt>
                <c:pt idx="919">
                  <c:v>264.36</c:v>
                </c:pt>
                <c:pt idx="920">
                  <c:v>265.0</c:v>
                </c:pt>
                <c:pt idx="921">
                  <c:v>265.785</c:v>
                </c:pt>
                <c:pt idx="922">
                  <c:v>265.795</c:v>
                </c:pt>
                <c:pt idx="923">
                  <c:v>265.83</c:v>
                </c:pt>
                <c:pt idx="924">
                  <c:v>265.89</c:v>
                </c:pt>
                <c:pt idx="925">
                  <c:v>265.92</c:v>
                </c:pt>
                <c:pt idx="926">
                  <c:v>265.95</c:v>
                </c:pt>
                <c:pt idx="927">
                  <c:v>266.88</c:v>
                </c:pt>
                <c:pt idx="928">
                  <c:v>266.9</c:v>
                </c:pt>
                <c:pt idx="929">
                  <c:v>266.96</c:v>
                </c:pt>
                <c:pt idx="930">
                  <c:v>267.33</c:v>
                </c:pt>
                <c:pt idx="931">
                  <c:v>267.35</c:v>
                </c:pt>
                <c:pt idx="932">
                  <c:v>267.52</c:v>
                </c:pt>
                <c:pt idx="933">
                  <c:v>267.61</c:v>
                </c:pt>
                <c:pt idx="934">
                  <c:v>267.72</c:v>
                </c:pt>
                <c:pt idx="935">
                  <c:v>267.75</c:v>
                </c:pt>
                <c:pt idx="936">
                  <c:v>267.78</c:v>
                </c:pt>
                <c:pt idx="937">
                  <c:v>268.05</c:v>
                </c:pt>
                <c:pt idx="938">
                  <c:v>268.34</c:v>
                </c:pt>
                <c:pt idx="939">
                  <c:v>269.01</c:v>
                </c:pt>
                <c:pt idx="940">
                  <c:v>269.14</c:v>
                </c:pt>
                <c:pt idx="941">
                  <c:v>269.47</c:v>
                </c:pt>
                <c:pt idx="942">
                  <c:v>269.59</c:v>
                </c:pt>
                <c:pt idx="943">
                  <c:v>269.94</c:v>
                </c:pt>
                <c:pt idx="944">
                  <c:v>269.96</c:v>
                </c:pt>
                <c:pt idx="945">
                  <c:v>270.2</c:v>
                </c:pt>
                <c:pt idx="946">
                  <c:v>270.36</c:v>
                </c:pt>
                <c:pt idx="947">
                  <c:v>270.38</c:v>
                </c:pt>
                <c:pt idx="948">
                  <c:v>270.7</c:v>
                </c:pt>
                <c:pt idx="949">
                  <c:v>271.1</c:v>
                </c:pt>
                <c:pt idx="950">
                  <c:v>271.6</c:v>
                </c:pt>
                <c:pt idx="951">
                  <c:v>271.97</c:v>
                </c:pt>
                <c:pt idx="952">
                  <c:v>272.33</c:v>
                </c:pt>
                <c:pt idx="953">
                  <c:v>272.59</c:v>
                </c:pt>
                <c:pt idx="954">
                  <c:v>272.76</c:v>
                </c:pt>
                <c:pt idx="955">
                  <c:v>272.8</c:v>
                </c:pt>
                <c:pt idx="956">
                  <c:v>272.9</c:v>
                </c:pt>
                <c:pt idx="957">
                  <c:v>273.42</c:v>
                </c:pt>
                <c:pt idx="958">
                  <c:v>274.15</c:v>
                </c:pt>
                <c:pt idx="959">
                  <c:v>274.23</c:v>
                </c:pt>
                <c:pt idx="960">
                  <c:v>274.61</c:v>
                </c:pt>
                <c:pt idx="961">
                  <c:v>274.78</c:v>
                </c:pt>
                <c:pt idx="962">
                  <c:v>274.83</c:v>
                </c:pt>
                <c:pt idx="963">
                  <c:v>275.12</c:v>
                </c:pt>
                <c:pt idx="964">
                  <c:v>275.64</c:v>
                </c:pt>
                <c:pt idx="965">
                  <c:v>275.97</c:v>
                </c:pt>
                <c:pt idx="966">
                  <c:v>276.09</c:v>
                </c:pt>
                <c:pt idx="967">
                  <c:v>276.35</c:v>
                </c:pt>
                <c:pt idx="968">
                  <c:v>276.43</c:v>
                </c:pt>
                <c:pt idx="969">
                  <c:v>276.52</c:v>
                </c:pt>
                <c:pt idx="970">
                  <c:v>277.2</c:v>
                </c:pt>
                <c:pt idx="971">
                  <c:v>277.7</c:v>
                </c:pt>
                <c:pt idx="972">
                  <c:v>277.74</c:v>
                </c:pt>
                <c:pt idx="973">
                  <c:v>277.91</c:v>
                </c:pt>
                <c:pt idx="974">
                  <c:v>278.3</c:v>
                </c:pt>
                <c:pt idx="975">
                  <c:v>278.53</c:v>
                </c:pt>
                <c:pt idx="976">
                  <c:v>278.56</c:v>
                </c:pt>
                <c:pt idx="977">
                  <c:v>278.74</c:v>
                </c:pt>
                <c:pt idx="978">
                  <c:v>278.78</c:v>
                </c:pt>
                <c:pt idx="979">
                  <c:v>279.21</c:v>
                </c:pt>
                <c:pt idx="980">
                  <c:v>279.35</c:v>
                </c:pt>
                <c:pt idx="981">
                  <c:v>279.53</c:v>
                </c:pt>
                <c:pt idx="982">
                  <c:v>280.25</c:v>
                </c:pt>
                <c:pt idx="983">
                  <c:v>280.345</c:v>
                </c:pt>
                <c:pt idx="984">
                  <c:v>280.365</c:v>
                </c:pt>
                <c:pt idx="985">
                  <c:v>281.07</c:v>
                </c:pt>
                <c:pt idx="986">
                  <c:v>281.9</c:v>
                </c:pt>
                <c:pt idx="987">
                  <c:v>282.06</c:v>
                </c:pt>
                <c:pt idx="988">
                  <c:v>282.59</c:v>
                </c:pt>
                <c:pt idx="989">
                  <c:v>283.3</c:v>
                </c:pt>
                <c:pt idx="990">
                  <c:v>283.73</c:v>
                </c:pt>
                <c:pt idx="991">
                  <c:v>284.11</c:v>
                </c:pt>
                <c:pt idx="992">
                  <c:v>284.19</c:v>
                </c:pt>
                <c:pt idx="993">
                  <c:v>284.685</c:v>
                </c:pt>
                <c:pt idx="994">
                  <c:v>284.72</c:v>
                </c:pt>
                <c:pt idx="995">
                  <c:v>285.06</c:v>
                </c:pt>
                <c:pt idx="996">
                  <c:v>285.12</c:v>
                </c:pt>
                <c:pt idx="997">
                  <c:v>285.16</c:v>
                </c:pt>
                <c:pt idx="998">
                  <c:v>285.81</c:v>
                </c:pt>
                <c:pt idx="999">
                  <c:v>285.91</c:v>
                </c:pt>
                <c:pt idx="1000">
                  <c:v>285.97</c:v>
                </c:pt>
                <c:pt idx="1001">
                  <c:v>286.22</c:v>
                </c:pt>
                <c:pt idx="1002">
                  <c:v>286.33</c:v>
                </c:pt>
                <c:pt idx="1003">
                  <c:v>286.35</c:v>
                </c:pt>
                <c:pt idx="1004">
                  <c:v>287.26</c:v>
                </c:pt>
                <c:pt idx="1005">
                  <c:v>287.72</c:v>
                </c:pt>
                <c:pt idx="1006">
                  <c:v>288.24</c:v>
                </c:pt>
                <c:pt idx="1007">
                  <c:v>288.3</c:v>
                </c:pt>
                <c:pt idx="1008">
                  <c:v>288.36</c:v>
                </c:pt>
                <c:pt idx="1009">
                  <c:v>288.3800000000001</c:v>
                </c:pt>
                <c:pt idx="1010">
                  <c:v>288.66</c:v>
                </c:pt>
                <c:pt idx="1011">
                  <c:v>288.78</c:v>
                </c:pt>
                <c:pt idx="1012">
                  <c:v>289.08</c:v>
                </c:pt>
                <c:pt idx="1013">
                  <c:v>289.23</c:v>
                </c:pt>
                <c:pt idx="1014">
                  <c:v>289.25</c:v>
                </c:pt>
                <c:pt idx="1015">
                  <c:v>289.4</c:v>
                </c:pt>
                <c:pt idx="1016">
                  <c:v>289.56</c:v>
                </c:pt>
                <c:pt idx="1017">
                  <c:v>289.69</c:v>
                </c:pt>
                <c:pt idx="1018">
                  <c:v>290.06</c:v>
                </c:pt>
                <c:pt idx="1019">
                  <c:v>290.06</c:v>
                </c:pt>
                <c:pt idx="1020">
                  <c:v>290.06</c:v>
                </c:pt>
                <c:pt idx="1021">
                  <c:v>290.58</c:v>
                </c:pt>
                <c:pt idx="1022">
                  <c:v>290.73</c:v>
                </c:pt>
                <c:pt idx="1023">
                  <c:v>291.61</c:v>
                </c:pt>
                <c:pt idx="1024">
                  <c:v>292.45</c:v>
                </c:pt>
                <c:pt idx="1025">
                  <c:v>292.49</c:v>
                </c:pt>
                <c:pt idx="1026">
                  <c:v>292.72</c:v>
                </c:pt>
                <c:pt idx="1027">
                  <c:v>292.94</c:v>
                </c:pt>
                <c:pt idx="1028">
                  <c:v>293.09</c:v>
                </c:pt>
                <c:pt idx="1029">
                  <c:v>293.34</c:v>
                </c:pt>
                <c:pt idx="1030">
                  <c:v>293.36</c:v>
                </c:pt>
                <c:pt idx="1031">
                  <c:v>293.46</c:v>
                </c:pt>
                <c:pt idx="1032">
                  <c:v>293.65</c:v>
                </c:pt>
                <c:pt idx="1033">
                  <c:v>293.71</c:v>
                </c:pt>
                <c:pt idx="1034">
                  <c:v>293.78</c:v>
                </c:pt>
                <c:pt idx="1035">
                  <c:v>293.91</c:v>
                </c:pt>
                <c:pt idx="1036">
                  <c:v>294.3</c:v>
                </c:pt>
                <c:pt idx="1037">
                  <c:v>294.6</c:v>
                </c:pt>
                <c:pt idx="1038">
                  <c:v>294.87</c:v>
                </c:pt>
                <c:pt idx="1039">
                  <c:v>295.5</c:v>
                </c:pt>
                <c:pt idx="1040">
                  <c:v>296.25</c:v>
                </c:pt>
                <c:pt idx="1041">
                  <c:v>297.12</c:v>
                </c:pt>
                <c:pt idx="1042">
                  <c:v>297.24</c:v>
                </c:pt>
                <c:pt idx="1043">
                  <c:v>297.37</c:v>
                </c:pt>
                <c:pt idx="1044">
                  <c:v>297.375</c:v>
                </c:pt>
                <c:pt idx="1045">
                  <c:v>297.52</c:v>
                </c:pt>
                <c:pt idx="1046">
                  <c:v>297.78</c:v>
                </c:pt>
                <c:pt idx="1047">
                  <c:v>298.1799999999999</c:v>
                </c:pt>
                <c:pt idx="1048">
                  <c:v>298.24</c:v>
                </c:pt>
                <c:pt idx="1049">
                  <c:v>298.3699999999999</c:v>
                </c:pt>
                <c:pt idx="1050">
                  <c:v>298.42</c:v>
                </c:pt>
                <c:pt idx="1051">
                  <c:v>298.55</c:v>
                </c:pt>
                <c:pt idx="1052">
                  <c:v>299.33</c:v>
                </c:pt>
                <c:pt idx="1053">
                  <c:v>299.96</c:v>
                </c:pt>
                <c:pt idx="1054">
                  <c:v>300.72</c:v>
                </c:pt>
                <c:pt idx="1055">
                  <c:v>300.78</c:v>
                </c:pt>
                <c:pt idx="1056">
                  <c:v>300.81</c:v>
                </c:pt>
                <c:pt idx="1057">
                  <c:v>300.84</c:v>
                </c:pt>
                <c:pt idx="1058">
                  <c:v>300.92</c:v>
                </c:pt>
                <c:pt idx="1059">
                  <c:v>301.6</c:v>
                </c:pt>
                <c:pt idx="1060">
                  <c:v>302.0</c:v>
                </c:pt>
                <c:pt idx="1061">
                  <c:v>302.15</c:v>
                </c:pt>
                <c:pt idx="1062">
                  <c:v>302.38</c:v>
                </c:pt>
                <c:pt idx="1063">
                  <c:v>302.94</c:v>
                </c:pt>
                <c:pt idx="1064">
                  <c:v>303.1</c:v>
                </c:pt>
                <c:pt idx="1065">
                  <c:v>303.585</c:v>
                </c:pt>
                <c:pt idx="1066">
                  <c:v>303.81</c:v>
                </c:pt>
                <c:pt idx="1067">
                  <c:v>304.11</c:v>
                </c:pt>
                <c:pt idx="1068">
                  <c:v>304.53</c:v>
                </c:pt>
                <c:pt idx="1069">
                  <c:v>304.65</c:v>
                </c:pt>
                <c:pt idx="1070">
                  <c:v>304.94</c:v>
                </c:pt>
                <c:pt idx="1071">
                  <c:v>305.07</c:v>
                </c:pt>
                <c:pt idx="1072">
                  <c:v>305.41</c:v>
                </c:pt>
                <c:pt idx="1073">
                  <c:v>305.8</c:v>
                </c:pt>
                <c:pt idx="1074">
                  <c:v>305.89</c:v>
                </c:pt>
                <c:pt idx="1075">
                  <c:v>306.15</c:v>
                </c:pt>
                <c:pt idx="1076">
                  <c:v>306.72</c:v>
                </c:pt>
                <c:pt idx="1077">
                  <c:v>306.92</c:v>
                </c:pt>
                <c:pt idx="1078">
                  <c:v>307.45</c:v>
                </c:pt>
                <c:pt idx="1079">
                  <c:v>307.47</c:v>
                </c:pt>
                <c:pt idx="1080">
                  <c:v>307.65</c:v>
                </c:pt>
                <c:pt idx="1081">
                  <c:v>307.775</c:v>
                </c:pt>
                <c:pt idx="1082">
                  <c:v>307.7</c:v>
                </c:pt>
                <c:pt idx="1083">
                  <c:v>308.5</c:v>
                </c:pt>
                <c:pt idx="1084">
                  <c:v>309.03</c:v>
                </c:pt>
                <c:pt idx="1085">
                  <c:v>309.83</c:v>
                </c:pt>
                <c:pt idx="1086">
                  <c:v>310.01</c:v>
                </c:pt>
                <c:pt idx="1087">
                  <c:v>310.12</c:v>
                </c:pt>
                <c:pt idx="1088">
                  <c:v>310.17</c:v>
                </c:pt>
                <c:pt idx="1089">
                  <c:v>310.75</c:v>
                </c:pt>
                <c:pt idx="1090">
                  <c:v>310.93</c:v>
                </c:pt>
                <c:pt idx="1091">
                  <c:v>311.4</c:v>
                </c:pt>
                <c:pt idx="1092">
                  <c:v>311.6799999999999</c:v>
                </c:pt>
                <c:pt idx="1093">
                  <c:v>312.12</c:v>
                </c:pt>
                <c:pt idx="1094">
                  <c:v>312.84</c:v>
                </c:pt>
                <c:pt idx="1095">
                  <c:v>313.53</c:v>
                </c:pt>
                <c:pt idx="1096">
                  <c:v>313.8</c:v>
                </c:pt>
                <c:pt idx="1097">
                  <c:v>314.63</c:v>
                </c:pt>
                <c:pt idx="1098">
                  <c:v>315.49</c:v>
                </c:pt>
                <c:pt idx="1099">
                  <c:v>315.56</c:v>
                </c:pt>
                <c:pt idx="1100">
                  <c:v>315.61</c:v>
                </c:pt>
                <c:pt idx="1101">
                  <c:v>316.15</c:v>
                </c:pt>
                <c:pt idx="1102">
                  <c:v>316.85</c:v>
                </c:pt>
                <c:pt idx="1103">
                  <c:v>316.92</c:v>
                </c:pt>
                <c:pt idx="1104">
                  <c:v>317.45</c:v>
                </c:pt>
                <c:pt idx="1105">
                  <c:v>317.55</c:v>
                </c:pt>
                <c:pt idx="1106">
                  <c:v>317.87</c:v>
                </c:pt>
                <c:pt idx="1107">
                  <c:v>317.96</c:v>
                </c:pt>
                <c:pt idx="1108">
                  <c:v>318.24</c:v>
                </c:pt>
                <c:pt idx="1109">
                  <c:v>319.02</c:v>
                </c:pt>
                <c:pt idx="1110">
                  <c:v>319.1</c:v>
                </c:pt>
                <c:pt idx="1111">
                  <c:v>319.535</c:v>
                </c:pt>
                <c:pt idx="1112">
                  <c:v>319.54</c:v>
                </c:pt>
                <c:pt idx="1113">
                  <c:v>319.89</c:v>
                </c:pt>
                <c:pt idx="1114">
                  <c:v>319.9</c:v>
                </c:pt>
                <c:pt idx="1115">
                  <c:v>320.07</c:v>
                </c:pt>
                <c:pt idx="1116">
                  <c:v>320.44</c:v>
                </c:pt>
                <c:pt idx="1117">
                  <c:v>320.54</c:v>
                </c:pt>
                <c:pt idx="1118">
                  <c:v>320.68</c:v>
                </c:pt>
                <c:pt idx="1119">
                  <c:v>320.94</c:v>
                </c:pt>
                <c:pt idx="1120">
                  <c:v>320.96</c:v>
                </c:pt>
                <c:pt idx="1121">
                  <c:v>321.42</c:v>
                </c:pt>
                <c:pt idx="1122">
                  <c:v>321.54</c:v>
                </c:pt>
                <c:pt idx="1123">
                  <c:v>321.95</c:v>
                </c:pt>
                <c:pt idx="1124">
                  <c:v>322.24</c:v>
                </c:pt>
                <c:pt idx="1125">
                  <c:v>322.43</c:v>
                </c:pt>
                <c:pt idx="1126">
                  <c:v>322.71</c:v>
                </c:pt>
                <c:pt idx="1127">
                  <c:v>322.95</c:v>
                </c:pt>
                <c:pt idx="1128">
                  <c:v>323.49</c:v>
                </c:pt>
                <c:pt idx="1129">
                  <c:v>323.94</c:v>
                </c:pt>
                <c:pt idx="1130">
                  <c:v>324.11</c:v>
                </c:pt>
                <c:pt idx="1131">
                  <c:v>324.14</c:v>
                </c:pt>
                <c:pt idx="1132">
                  <c:v>324.24</c:v>
                </c:pt>
                <c:pt idx="1133">
                  <c:v>324.25</c:v>
                </c:pt>
                <c:pt idx="1134">
                  <c:v>324.415</c:v>
                </c:pt>
                <c:pt idx="1135">
                  <c:v>324.42</c:v>
                </c:pt>
                <c:pt idx="1136">
                  <c:v>324.67</c:v>
                </c:pt>
                <c:pt idx="1137">
                  <c:v>324.75</c:v>
                </c:pt>
                <c:pt idx="1138">
                  <c:v>324.91</c:v>
                </c:pt>
                <c:pt idx="1139">
                  <c:v>325.1300000000001</c:v>
                </c:pt>
                <c:pt idx="1140">
                  <c:v>325.14</c:v>
                </c:pt>
                <c:pt idx="1141">
                  <c:v>325.345</c:v>
                </c:pt>
                <c:pt idx="1142">
                  <c:v>325.37</c:v>
                </c:pt>
                <c:pt idx="1143">
                  <c:v>325.425</c:v>
                </c:pt>
                <c:pt idx="1144">
                  <c:v>326.0</c:v>
                </c:pt>
                <c:pt idx="1145">
                  <c:v>326.63</c:v>
                </c:pt>
                <c:pt idx="1146">
                  <c:v>327.48</c:v>
                </c:pt>
                <c:pt idx="1147">
                  <c:v>327.73</c:v>
                </c:pt>
                <c:pt idx="1148">
                  <c:v>327.75</c:v>
                </c:pt>
                <c:pt idx="1149">
                  <c:v>327.78</c:v>
                </c:pt>
                <c:pt idx="1150">
                  <c:v>328.12</c:v>
                </c:pt>
                <c:pt idx="1151">
                  <c:v>328.32</c:v>
                </c:pt>
                <c:pt idx="1152">
                  <c:v>328.57</c:v>
                </c:pt>
                <c:pt idx="1153">
                  <c:v>328.78</c:v>
                </c:pt>
                <c:pt idx="1154">
                  <c:v>329.05</c:v>
                </c:pt>
                <c:pt idx="1155">
                  <c:v>329.79</c:v>
                </c:pt>
                <c:pt idx="1156">
                  <c:v>330.33</c:v>
                </c:pt>
                <c:pt idx="1157">
                  <c:v>330.6</c:v>
                </c:pt>
                <c:pt idx="1158">
                  <c:v>331.41</c:v>
                </c:pt>
                <c:pt idx="1159">
                  <c:v>331.87</c:v>
                </c:pt>
                <c:pt idx="1160">
                  <c:v>332.0700000000001</c:v>
                </c:pt>
                <c:pt idx="1161">
                  <c:v>332.1</c:v>
                </c:pt>
                <c:pt idx="1162">
                  <c:v>332.54</c:v>
                </c:pt>
                <c:pt idx="1163">
                  <c:v>332.91</c:v>
                </c:pt>
                <c:pt idx="1164">
                  <c:v>333.81</c:v>
                </c:pt>
                <c:pt idx="1165">
                  <c:v>333.97</c:v>
                </c:pt>
                <c:pt idx="1166">
                  <c:v>334.08</c:v>
                </c:pt>
                <c:pt idx="1167">
                  <c:v>334.45</c:v>
                </c:pt>
                <c:pt idx="1168">
                  <c:v>334.47</c:v>
                </c:pt>
                <c:pt idx="1169">
                  <c:v>334.48</c:v>
                </c:pt>
                <c:pt idx="1170">
                  <c:v>334.6</c:v>
                </c:pt>
                <c:pt idx="1171">
                  <c:v>334.74</c:v>
                </c:pt>
                <c:pt idx="1172">
                  <c:v>335.15</c:v>
                </c:pt>
                <c:pt idx="1173">
                  <c:v>335.38</c:v>
                </c:pt>
                <c:pt idx="1174">
                  <c:v>335.4299999999999</c:v>
                </c:pt>
                <c:pt idx="1175">
                  <c:v>336.03</c:v>
                </c:pt>
                <c:pt idx="1176">
                  <c:v>336.55</c:v>
                </c:pt>
                <c:pt idx="1177">
                  <c:v>336.6199999999999</c:v>
                </c:pt>
                <c:pt idx="1178">
                  <c:v>336.95</c:v>
                </c:pt>
                <c:pt idx="1179">
                  <c:v>337.8</c:v>
                </c:pt>
                <c:pt idx="1180">
                  <c:v>338.2</c:v>
                </c:pt>
                <c:pt idx="1181">
                  <c:v>338.6</c:v>
                </c:pt>
                <c:pt idx="1182">
                  <c:v>338.69</c:v>
                </c:pt>
                <c:pt idx="1183">
                  <c:v>338.82</c:v>
                </c:pt>
                <c:pt idx="1184">
                  <c:v>338.9</c:v>
                </c:pt>
                <c:pt idx="1185">
                  <c:v>338.94</c:v>
                </c:pt>
                <c:pt idx="1186">
                  <c:v>339.23</c:v>
                </c:pt>
                <c:pt idx="1187">
                  <c:v>339.42</c:v>
                </c:pt>
                <c:pt idx="1188">
                  <c:v>339.47</c:v>
                </c:pt>
                <c:pt idx="1189">
                  <c:v>339.86</c:v>
                </c:pt>
                <c:pt idx="1190">
                  <c:v>340.34</c:v>
                </c:pt>
                <c:pt idx="1191">
                  <c:v>340.71</c:v>
                </c:pt>
                <c:pt idx="1192">
                  <c:v>340.81</c:v>
                </c:pt>
                <c:pt idx="1193">
                  <c:v>341.1799999999999</c:v>
                </c:pt>
                <c:pt idx="1194">
                  <c:v>341.21</c:v>
                </c:pt>
                <c:pt idx="1195">
                  <c:v>341.25</c:v>
                </c:pt>
                <c:pt idx="1196">
                  <c:v>342.06</c:v>
                </c:pt>
                <c:pt idx="1197">
                  <c:v>342.04</c:v>
                </c:pt>
                <c:pt idx="1198">
                  <c:v>342.04</c:v>
                </c:pt>
                <c:pt idx="1199">
                  <c:v>342.53</c:v>
                </c:pt>
                <c:pt idx="1200">
                  <c:v>342.74</c:v>
                </c:pt>
                <c:pt idx="1201">
                  <c:v>343.01</c:v>
                </c:pt>
                <c:pt idx="1202">
                  <c:v>343.2</c:v>
                </c:pt>
                <c:pt idx="1203">
                  <c:v>343.27</c:v>
                </c:pt>
                <c:pt idx="1204">
                  <c:v>343.51</c:v>
                </c:pt>
                <c:pt idx="1205">
                  <c:v>343.65</c:v>
                </c:pt>
                <c:pt idx="1206">
                  <c:v>343.85</c:v>
                </c:pt>
                <c:pt idx="1207">
                  <c:v>344.3</c:v>
                </c:pt>
                <c:pt idx="1208">
                  <c:v>344.72</c:v>
                </c:pt>
                <c:pt idx="1209">
                  <c:v>345.07</c:v>
                </c:pt>
                <c:pt idx="1210">
                  <c:v>345.6</c:v>
                </c:pt>
                <c:pt idx="1211">
                  <c:v>345.86</c:v>
                </c:pt>
                <c:pt idx="1212">
                  <c:v>345.98</c:v>
                </c:pt>
                <c:pt idx="1213">
                  <c:v>346.39</c:v>
                </c:pt>
                <c:pt idx="1214">
                  <c:v>346.52</c:v>
                </c:pt>
                <c:pt idx="1215">
                  <c:v>346.62</c:v>
                </c:pt>
                <c:pt idx="1216">
                  <c:v>346.99</c:v>
                </c:pt>
                <c:pt idx="1217">
                  <c:v>347.35</c:v>
                </c:pt>
                <c:pt idx="1218">
                  <c:v>348.21</c:v>
                </c:pt>
                <c:pt idx="1219">
                  <c:v>348.83</c:v>
                </c:pt>
                <c:pt idx="1220">
                  <c:v>349.22</c:v>
                </c:pt>
                <c:pt idx="1221">
                  <c:v>349.27</c:v>
                </c:pt>
                <c:pt idx="1222">
                  <c:v>349.56</c:v>
                </c:pt>
                <c:pt idx="1223">
                  <c:v>349.64</c:v>
                </c:pt>
                <c:pt idx="1224">
                  <c:v>349.72</c:v>
                </c:pt>
                <c:pt idx="1225">
                  <c:v>349.985</c:v>
                </c:pt>
                <c:pt idx="1226">
                  <c:v>350.37</c:v>
                </c:pt>
                <c:pt idx="1227">
                  <c:v>350.4</c:v>
                </c:pt>
                <c:pt idx="1228">
                  <c:v>350.4299999999999</c:v>
                </c:pt>
                <c:pt idx="1229">
                  <c:v>350.59</c:v>
                </c:pt>
                <c:pt idx="1230">
                  <c:v>350.89</c:v>
                </c:pt>
                <c:pt idx="1231">
                  <c:v>351.0</c:v>
                </c:pt>
                <c:pt idx="1232">
                  <c:v>351.33</c:v>
                </c:pt>
                <c:pt idx="1233">
                  <c:v>351.95</c:v>
                </c:pt>
                <c:pt idx="1234">
                  <c:v>352.04</c:v>
                </c:pt>
                <c:pt idx="1235">
                  <c:v>352.2</c:v>
                </c:pt>
                <c:pt idx="1236">
                  <c:v>352.23</c:v>
                </c:pt>
                <c:pt idx="1237">
                  <c:v>352.3</c:v>
                </c:pt>
                <c:pt idx="1238">
                  <c:v>352.31</c:v>
                </c:pt>
                <c:pt idx="1239">
                  <c:v>352.44</c:v>
                </c:pt>
                <c:pt idx="1240">
                  <c:v>352.65</c:v>
                </c:pt>
                <c:pt idx="1241">
                  <c:v>353.26</c:v>
                </c:pt>
                <c:pt idx="1242">
                  <c:v>353.45</c:v>
                </c:pt>
                <c:pt idx="1243">
                  <c:v>353.61</c:v>
                </c:pt>
                <c:pt idx="1244">
                  <c:v>353.78</c:v>
                </c:pt>
                <c:pt idx="1245">
                  <c:v>353.8</c:v>
                </c:pt>
                <c:pt idx="1246">
                  <c:v>353.91</c:v>
                </c:pt>
                <c:pt idx="1247">
                  <c:v>354.14</c:v>
                </c:pt>
                <c:pt idx="1248">
                  <c:v>354.2</c:v>
                </c:pt>
                <c:pt idx="1249">
                  <c:v>354.28</c:v>
                </c:pt>
                <c:pt idx="1250">
                  <c:v>354.35</c:v>
                </c:pt>
                <c:pt idx="1251">
                  <c:v>354.5</c:v>
                </c:pt>
                <c:pt idx="1252">
                  <c:v>354.78</c:v>
                </c:pt>
                <c:pt idx="1253">
                  <c:v>355.06</c:v>
                </c:pt>
                <c:pt idx="1254">
                  <c:v>355.3</c:v>
                </c:pt>
                <c:pt idx="1255">
                  <c:v>355.5</c:v>
                </c:pt>
                <c:pt idx="1256">
                  <c:v>355.54</c:v>
                </c:pt>
                <c:pt idx="1257">
                  <c:v>355.56</c:v>
                </c:pt>
                <c:pt idx="1258">
                  <c:v>355.65</c:v>
                </c:pt>
                <c:pt idx="1259">
                  <c:v>355.79</c:v>
                </c:pt>
                <c:pt idx="1260">
                  <c:v>355.89</c:v>
                </c:pt>
                <c:pt idx="1261">
                  <c:v>356.0</c:v>
                </c:pt>
                <c:pt idx="1262">
                  <c:v>356.04</c:v>
                </c:pt>
                <c:pt idx="1263">
                  <c:v>356.22</c:v>
                </c:pt>
                <c:pt idx="1264">
                  <c:v>356.25</c:v>
                </c:pt>
                <c:pt idx="1265">
                  <c:v>356.29</c:v>
                </c:pt>
                <c:pt idx="1266">
                  <c:v>356.33</c:v>
                </c:pt>
                <c:pt idx="1267">
                  <c:v>356.5</c:v>
                </c:pt>
                <c:pt idx="1268">
                  <c:v>356.7</c:v>
                </c:pt>
                <c:pt idx="1269">
                  <c:v>356.97</c:v>
                </c:pt>
                <c:pt idx="1270">
                  <c:v>357.0</c:v>
                </c:pt>
                <c:pt idx="1271">
                  <c:v>357.04</c:v>
                </c:pt>
                <c:pt idx="1272">
                  <c:v>357.07</c:v>
                </c:pt>
                <c:pt idx="1273">
                  <c:v>357.19</c:v>
                </c:pt>
                <c:pt idx="1274">
                  <c:v>357.35</c:v>
                </c:pt>
                <c:pt idx="1275">
                  <c:v>357.4</c:v>
                </c:pt>
                <c:pt idx="1276">
                  <c:v>357.45</c:v>
                </c:pt>
                <c:pt idx="1277">
                  <c:v>358.08</c:v>
                </c:pt>
                <c:pt idx="1278">
                  <c:v>358.35</c:v>
                </c:pt>
                <c:pt idx="1279">
                  <c:v>358.37</c:v>
                </c:pt>
                <c:pt idx="1280">
                  <c:v>358.43</c:v>
                </c:pt>
                <c:pt idx="1281">
                  <c:v>358.59</c:v>
                </c:pt>
                <c:pt idx="1282">
                  <c:v>358.81</c:v>
                </c:pt>
                <c:pt idx="1283">
                  <c:v>358.9</c:v>
                </c:pt>
                <c:pt idx="1284">
                  <c:v>359.55</c:v>
                </c:pt>
                <c:pt idx="1285">
                  <c:v>360.27</c:v>
                </c:pt>
                <c:pt idx="1286">
                  <c:v>360.6</c:v>
                </c:pt>
                <c:pt idx="1287">
                  <c:v>360.82</c:v>
                </c:pt>
                <c:pt idx="1288">
                  <c:v>360.87</c:v>
                </c:pt>
                <c:pt idx="1289">
                  <c:v>361.37</c:v>
                </c:pt>
                <c:pt idx="1290">
                  <c:v>361.45</c:v>
                </c:pt>
                <c:pt idx="1291">
                  <c:v>361.56</c:v>
                </c:pt>
                <c:pt idx="1292">
                  <c:v>361.99</c:v>
                </c:pt>
                <c:pt idx="1293">
                  <c:v>362.13</c:v>
                </c:pt>
                <c:pt idx="1294">
                  <c:v>362.6</c:v>
                </c:pt>
                <c:pt idx="1295">
                  <c:v>363.18</c:v>
                </c:pt>
                <c:pt idx="1296">
                  <c:v>363.68</c:v>
                </c:pt>
                <c:pt idx="1297">
                  <c:v>364.16</c:v>
                </c:pt>
                <c:pt idx="1298">
                  <c:v>364.9</c:v>
                </c:pt>
                <c:pt idx="1299">
                  <c:v>364.93</c:v>
                </c:pt>
                <c:pt idx="1300">
                  <c:v>365.4</c:v>
                </c:pt>
                <c:pt idx="1301">
                  <c:v>365.99</c:v>
                </c:pt>
                <c:pt idx="1302">
                  <c:v>366.055</c:v>
                </c:pt>
                <c:pt idx="1303">
                  <c:v>366.72</c:v>
                </c:pt>
                <c:pt idx="1304">
                  <c:v>366.79</c:v>
                </c:pt>
                <c:pt idx="1305">
                  <c:v>366.65</c:v>
                </c:pt>
                <c:pt idx="1306">
                  <c:v>367.03</c:v>
                </c:pt>
                <c:pt idx="1307">
                  <c:v>367.34</c:v>
                </c:pt>
                <c:pt idx="1308">
                  <c:v>367.72</c:v>
                </c:pt>
                <c:pt idx="1309">
                  <c:v>367.91</c:v>
                </c:pt>
                <c:pt idx="1310">
                  <c:v>367.94</c:v>
                </c:pt>
                <c:pt idx="1311">
                  <c:v>368.07</c:v>
                </c:pt>
                <c:pt idx="1312">
                  <c:v>368.635</c:v>
                </c:pt>
                <c:pt idx="1313">
                  <c:v>368.655</c:v>
                </c:pt>
                <c:pt idx="1314">
                  <c:v>368.69</c:v>
                </c:pt>
                <c:pt idx="1315">
                  <c:v>368.73</c:v>
                </c:pt>
                <c:pt idx="1316">
                  <c:v>368.7</c:v>
                </c:pt>
                <c:pt idx="1317">
                  <c:v>369.51</c:v>
                </c:pt>
                <c:pt idx="1318">
                  <c:v>370.18</c:v>
                </c:pt>
                <c:pt idx="1319">
                  <c:v>370.18</c:v>
                </c:pt>
                <c:pt idx="1320">
                  <c:v>370.18</c:v>
                </c:pt>
                <c:pt idx="1321">
                  <c:v>370.18</c:v>
                </c:pt>
                <c:pt idx="1322">
                  <c:v>370.46</c:v>
                </c:pt>
                <c:pt idx="1323">
                  <c:v>370.95</c:v>
                </c:pt>
                <c:pt idx="1324">
                  <c:v>370.95</c:v>
                </c:pt>
                <c:pt idx="1325">
                  <c:v>370.95</c:v>
                </c:pt>
                <c:pt idx="1326">
                  <c:v>371.28</c:v>
                </c:pt>
                <c:pt idx="1327">
                  <c:v>371.75</c:v>
                </c:pt>
                <c:pt idx="1328">
                  <c:v>371.81</c:v>
                </c:pt>
                <c:pt idx="1329">
                  <c:v>371.83</c:v>
                </c:pt>
                <c:pt idx="1330">
                  <c:v>371.89</c:v>
                </c:pt>
                <c:pt idx="1331">
                  <c:v>371.97</c:v>
                </c:pt>
                <c:pt idx="1332">
                  <c:v>372.04</c:v>
                </c:pt>
                <c:pt idx="1333">
                  <c:v>372.065</c:v>
                </c:pt>
                <c:pt idx="1334">
                  <c:v>372.09</c:v>
                </c:pt>
                <c:pt idx="1335">
                  <c:v>372.1</c:v>
                </c:pt>
                <c:pt idx="1336">
                  <c:v>372.17</c:v>
                </c:pt>
                <c:pt idx="1337">
                  <c:v>372.38</c:v>
                </c:pt>
                <c:pt idx="1338">
                  <c:v>372.48</c:v>
                </c:pt>
                <c:pt idx="1339">
                  <c:v>373.03</c:v>
                </c:pt>
                <c:pt idx="1340">
                  <c:v>373.05</c:v>
                </c:pt>
                <c:pt idx="1341">
                  <c:v>373.05</c:v>
                </c:pt>
                <c:pt idx="1342">
                  <c:v>373.05</c:v>
                </c:pt>
                <c:pt idx="1343">
                  <c:v>373.86</c:v>
                </c:pt>
                <c:pt idx="1344">
                  <c:v>373.89</c:v>
                </c:pt>
                <c:pt idx="1345">
                  <c:v>373.95</c:v>
                </c:pt>
                <c:pt idx="1346">
                  <c:v>374.8</c:v>
                </c:pt>
                <c:pt idx="1347">
                  <c:v>375.64</c:v>
                </c:pt>
                <c:pt idx="1348">
                  <c:v>375.95</c:v>
                </c:pt>
                <c:pt idx="1349">
                  <c:v>375.97</c:v>
                </c:pt>
                <c:pt idx="1350">
                  <c:v>376.5</c:v>
                </c:pt>
                <c:pt idx="1351">
                  <c:v>376.965</c:v>
                </c:pt>
                <c:pt idx="1352">
                  <c:v>377.0</c:v>
                </c:pt>
                <c:pt idx="1353">
                  <c:v>377.02</c:v>
                </c:pt>
                <c:pt idx="1354">
                  <c:v>377.06</c:v>
                </c:pt>
                <c:pt idx="1355">
                  <c:v>377.12</c:v>
                </c:pt>
                <c:pt idx="1356">
                  <c:v>377.13</c:v>
                </c:pt>
                <c:pt idx="1357">
                  <c:v>377.1</c:v>
                </c:pt>
                <c:pt idx="1358">
                  <c:v>377.5</c:v>
                </c:pt>
                <c:pt idx="1359">
                  <c:v>377.575</c:v>
                </c:pt>
                <c:pt idx="1360">
                  <c:v>377.58</c:v>
                </c:pt>
                <c:pt idx="1361">
                  <c:v>377.85</c:v>
                </c:pt>
                <c:pt idx="1362">
                  <c:v>378.1</c:v>
                </c:pt>
                <c:pt idx="1363">
                  <c:v>378.12</c:v>
                </c:pt>
                <c:pt idx="1364">
                  <c:v>378.26</c:v>
                </c:pt>
                <c:pt idx="1365">
                  <c:v>378.31</c:v>
                </c:pt>
                <c:pt idx="1366">
                  <c:v>378.63</c:v>
                </c:pt>
                <c:pt idx="1367">
                  <c:v>378.69</c:v>
                </c:pt>
                <c:pt idx="1368">
                  <c:v>378.79</c:v>
                </c:pt>
                <c:pt idx="1369">
                  <c:v>378.86</c:v>
                </c:pt>
                <c:pt idx="1370">
                  <c:v>379.0</c:v>
                </c:pt>
                <c:pt idx="1371">
                  <c:v>379.05</c:v>
                </c:pt>
                <c:pt idx="1372">
                  <c:v>379.39</c:v>
                </c:pt>
                <c:pt idx="1373">
                  <c:v>379.44</c:v>
                </c:pt>
                <c:pt idx="1374">
                  <c:v>379.46</c:v>
                </c:pt>
                <c:pt idx="1375">
                  <c:v>379.47</c:v>
                </c:pt>
                <c:pt idx="1376">
                  <c:v>379.58</c:v>
                </c:pt>
                <c:pt idx="1377">
                  <c:v>379.68</c:v>
                </c:pt>
                <c:pt idx="1378">
                  <c:v>379.83</c:v>
                </c:pt>
                <c:pt idx="1379">
                  <c:v>380.19</c:v>
                </c:pt>
                <c:pt idx="1380">
                  <c:v>380.235</c:v>
                </c:pt>
                <c:pt idx="1381">
                  <c:v>380.4</c:v>
                </c:pt>
                <c:pt idx="1382">
                  <c:v>380.87</c:v>
                </c:pt>
                <c:pt idx="1383">
                  <c:v>380.9</c:v>
                </c:pt>
                <c:pt idx="1384">
                  <c:v>381.08</c:v>
                </c:pt>
                <c:pt idx="1385">
                  <c:v>381.14</c:v>
                </c:pt>
                <c:pt idx="1386">
                  <c:v>381.24</c:v>
                </c:pt>
                <c:pt idx="1387">
                  <c:v>381.435</c:v>
                </c:pt>
                <c:pt idx="1388">
                  <c:v>381.49</c:v>
                </c:pt>
                <c:pt idx="1389">
                  <c:v>381.82</c:v>
                </c:pt>
                <c:pt idx="1390">
                  <c:v>382.41</c:v>
                </c:pt>
                <c:pt idx="1391">
                  <c:v>382.76</c:v>
                </c:pt>
                <c:pt idx="1392">
                  <c:v>382.87</c:v>
                </c:pt>
                <c:pt idx="1393">
                  <c:v>383.05</c:v>
                </c:pt>
                <c:pt idx="1394">
                  <c:v>383.21</c:v>
                </c:pt>
                <c:pt idx="1395">
                  <c:v>383.3</c:v>
                </c:pt>
                <c:pt idx="1396">
                  <c:v>383.32</c:v>
                </c:pt>
                <c:pt idx="1397">
                  <c:v>383.52</c:v>
                </c:pt>
                <c:pt idx="1398">
                  <c:v>383.95</c:v>
                </c:pt>
                <c:pt idx="1399">
                  <c:v>384.08</c:v>
                </c:pt>
                <c:pt idx="1400">
                  <c:v>384.5</c:v>
                </c:pt>
                <c:pt idx="1401">
                  <c:v>384.89</c:v>
                </c:pt>
                <c:pt idx="1402">
                  <c:v>384.93</c:v>
                </c:pt>
                <c:pt idx="1403">
                  <c:v>385.16</c:v>
                </c:pt>
                <c:pt idx="1404">
                  <c:v>385.22</c:v>
                </c:pt>
                <c:pt idx="1405">
                  <c:v>385.32</c:v>
                </c:pt>
                <c:pt idx="1406">
                  <c:v>385.34</c:v>
                </c:pt>
                <c:pt idx="1407">
                  <c:v>385.38</c:v>
                </c:pt>
                <c:pt idx="1408">
                  <c:v>385.38</c:v>
                </c:pt>
                <c:pt idx="1409">
                  <c:v>385.55</c:v>
                </c:pt>
                <c:pt idx="1410">
                  <c:v>385.78</c:v>
                </c:pt>
                <c:pt idx="1411">
                  <c:v>385.88</c:v>
                </c:pt>
                <c:pt idx="1412">
                  <c:v>385.97</c:v>
                </c:pt>
                <c:pt idx="1413">
                  <c:v>386.1</c:v>
                </c:pt>
                <c:pt idx="1414">
                  <c:v>386.23</c:v>
                </c:pt>
                <c:pt idx="1415">
                  <c:v>386.38</c:v>
                </c:pt>
                <c:pt idx="1416">
                  <c:v>387.0</c:v>
                </c:pt>
                <c:pt idx="1417">
                  <c:v>387.94</c:v>
                </c:pt>
                <c:pt idx="1418">
                  <c:v>388.81</c:v>
                </c:pt>
                <c:pt idx="1419">
                  <c:v>389.5</c:v>
                </c:pt>
                <c:pt idx="1420">
                  <c:v>389.53</c:v>
                </c:pt>
                <c:pt idx="1421">
                  <c:v>389.56</c:v>
                </c:pt>
                <c:pt idx="1422">
                  <c:v>389.71</c:v>
                </c:pt>
                <c:pt idx="1423">
                  <c:v>390.05</c:v>
                </c:pt>
                <c:pt idx="1424">
                  <c:v>390.61</c:v>
                </c:pt>
                <c:pt idx="1425">
                  <c:v>390.8</c:v>
                </c:pt>
                <c:pt idx="1426">
                  <c:v>391.345</c:v>
                </c:pt>
                <c:pt idx="1427">
                  <c:v>391.41</c:v>
                </c:pt>
                <c:pt idx="1428">
                  <c:v>391.48</c:v>
                </c:pt>
                <c:pt idx="1429">
                  <c:v>391.595</c:v>
                </c:pt>
                <c:pt idx="1430">
                  <c:v>391.625</c:v>
                </c:pt>
                <c:pt idx="1431">
                  <c:v>391.645</c:v>
                </c:pt>
                <c:pt idx="1432">
                  <c:v>391.705</c:v>
                </c:pt>
                <c:pt idx="1433">
                  <c:v>392.155</c:v>
                </c:pt>
                <c:pt idx="1434">
                  <c:v>392.395</c:v>
                </c:pt>
                <c:pt idx="1435">
                  <c:v>392.415</c:v>
                </c:pt>
                <c:pt idx="1436">
                  <c:v>392.455</c:v>
                </c:pt>
                <c:pt idx="1437">
                  <c:v>392.515</c:v>
                </c:pt>
                <c:pt idx="1438">
                  <c:v>392.95</c:v>
                </c:pt>
                <c:pt idx="1439">
                  <c:v>392.98</c:v>
                </c:pt>
                <c:pt idx="1440">
                  <c:v>393.1</c:v>
                </c:pt>
                <c:pt idx="1441">
                  <c:v>393.12</c:v>
                </c:pt>
                <c:pt idx="1442">
                  <c:v>393.33</c:v>
                </c:pt>
                <c:pt idx="1443">
                  <c:v>393.7</c:v>
                </c:pt>
                <c:pt idx="1444">
                  <c:v>393.82</c:v>
                </c:pt>
                <c:pt idx="1445">
                  <c:v>394.705</c:v>
                </c:pt>
                <c:pt idx="1446">
                  <c:v>395.61</c:v>
                </c:pt>
                <c:pt idx="1447">
                  <c:v>395.85</c:v>
                </c:pt>
                <c:pt idx="1448">
                  <c:v>395.92</c:v>
                </c:pt>
                <c:pt idx="1449">
                  <c:v>396.15</c:v>
                </c:pt>
                <c:pt idx="1450">
                  <c:v>396.15</c:v>
                </c:pt>
                <c:pt idx="1451">
                  <c:v>396.15</c:v>
                </c:pt>
                <c:pt idx="1452">
                  <c:v>396.75</c:v>
                </c:pt>
                <c:pt idx="1453">
                  <c:v>397.01</c:v>
                </c:pt>
                <c:pt idx="1454">
                  <c:v>397.17</c:v>
                </c:pt>
                <c:pt idx="1455">
                  <c:v>397.23</c:v>
                </c:pt>
                <c:pt idx="1456">
                  <c:v>397.25</c:v>
                </c:pt>
                <c:pt idx="1457">
                  <c:v>397.53</c:v>
                </c:pt>
                <c:pt idx="1458">
                  <c:v>397.55</c:v>
                </c:pt>
                <c:pt idx="1459">
                  <c:v>397.84</c:v>
                </c:pt>
                <c:pt idx="1460">
                  <c:v>397.98</c:v>
                </c:pt>
                <c:pt idx="1461">
                  <c:v>398.57</c:v>
                </c:pt>
                <c:pt idx="1462">
                  <c:v>399.2</c:v>
                </c:pt>
                <c:pt idx="1463">
                  <c:v>399.955</c:v>
                </c:pt>
                <c:pt idx="1464">
                  <c:v>400.88</c:v>
                </c:pt>
                <c:pt idx="1465">
                  <c:v>401.33</c:v>
                </c:pt>
                <c:pt idx="1466">
                  <c:v>401.5</c:v>
                </c:pt>
                <c:pt idx="1467">
                  <c:v>401.54</c:v>
                </c:pt>
                <c:pt idx="1468">
                  <c:v>401.63</c:v>
                </c:pt>
                <c:pt idx="1469">
                  <c:v>401.69</c:v>
                </c:pt>
                <c:pt idx="1470">
                  <c:v>401.96</c:v>
                </c:pt>
                <c:pt idx="1471">
                  <c:v>402.1</c:v>
                </c:pt>
                <c:pt idx="1472">
                  <c:v>402.25</c:v>
                </c:pt>
                <c:pt idx="1473">
                  <c:v>402.4</c:v>
                </c:pt>
                <c:pt idx="1474">
                  <c:v>402.42</c:v>
                </c:pt>
                <c:pt idx="1475">
                  <c:v>402.48</c:v>
                </c:pt>
                <c:pt idx="1476">
                  <c:v>402.51</c:v>
                </c:pt>
                <c:pt idx="1477">
                  <c:v>402.65</c:v>
                </c:pt>
                <c:pt idx="1478">
                  <c:v>402.75</c:v>
                </c:pt>
                <c:pt idx="1479">
                  <c:v>402.88</c:v>
                </c:pt>
                <c:pt idx="1480">
                  <c:v>402.95</c:v>
                </c:pt>
                <c:pt idx="1481">
                  <c:v>403.22</c:v>
                </c:pt>
                <c:pt idx="1482">
                  <c:v>403.32</c:v>
                </c:pt>
              </c:numCache>
            </c:numRef>
          </c:yVal>
          <c:smooth val="0"/>
          <c:extLst xmlns:c16r2="http://schemas.microsoft.com/office/drawing/2015/06/chart">
            <c:ext xmlns:c16="http://schemas.microsoft.com/office/drawing/2014/chart" uri="{C3380CC4-5D6E-409C-BE32-E72D297353CC}">
              <c16:uniqueId val="{00000000-8C9B-4DD8-999F-3D9D4C7D0229}"/>
            </c:ext>
          </c:extLst>
        </c:ser>
        <c:ser>
          <c:idx val="1"/>
          <c:order val="1"/>
          <c:spPr>
            <a:ln w="19050">
              <a:noFill/>
            </a:ln>
          </c:spPr>
          <c:xVal>
            <c:numRef>
              <c:f>[18]Sheet2!$B$1:$B$437</c:f>
              <c:numCache>
                <c:formatCode>General</c:formatCode>
                <c:ptCount val="437"/>
                <c:pt idx="19">
                  <c:v>3.0</c:v>
                </c:pt>
                <c:pt idx="20">
                  <c:v>3.0</c:v>
                </c:pt>
                <c:pt idx="21">
                  <c:v>4.0</c:v>
                </c:pt>
                <c:pt idx="22">
                  <c:v>4.0</c:v>
                </c:pt>
                <c:pt idx="23">
                  <c:v>4.0</c:v>
                </c:pt>
                <c:pt idx="24">
                  <c:v>3.0</c:v>
                </c:pt>
                <c:pt idx="55">
                  <c:v>3.0</c:v>
                </c:pt>
                <c:pt idx="56">
                  <c:v>5.0</c:v>
                </c:pt>
                <c:pt idx="57">
                  <c:v>5.0</c:v>
                </c:pt>
                <c:pt idx="58">
                  <c:v>5.0</c:v>
                </c:pt>
                <c:pt idx="59">
                  <c:v>5.0</c:v>
                </c:pt>
                <c:pt idx="60">
                  <c:v>5.0</c:v>
                </c:pt>
                <c:pt idx="61">
                  <c:v>6.0</c:v>
                </c:pt>
                <c:pt idx="62">
                  <c:v>3.0</c:v>
                </c:pt>
                <c:pt idx="96">
                  <c:v>4.0</c:v>
                </c:pt>
                <c:pt idx="97">
                  <c:v>4.0</c:v>
                </c:pt>
                <c:pt idx="107">
                  <c:v>6.0</c:v>
                </c:pt>
                <c:pt idx="117">
                  <c:v>4.0</c:v>
                </c:pt>
                <c:pt idx="128">
                  <c:v>4.0</c:v>
                </c:pt>
                <c:pt idx="129">
                  <c:v>4.0</c:v>
                </c:pt>
                <c:pt idx="130">
                  <c:v>6.0</c:v>
                </c:pt>
                <c:pt idx="150">
                  <c:v>6.0</c:v>
                </c:pt>
                <c:pt idx="160">
                  <c:v>3.0</c:v>
                </c:pt>
                <c:pt idx="161">
                  <c:v>3.0</c:v>
                </c:pt>
                <c:pt idx="162">
                  <c:v>5.0</c:v>
                </c:pt>
                <c:pt idx="163">
                  <c:v>5.0</c:v>
                </c:pt>
                <c:pt idx="164">
                  <c:v>5.0</c:v>
                </c:pt>
                <c:pt idx="165">
                  <c:v>5.0</c:v>
                </c:pt>
                <c:pt idx="166">
                  <c:v>6.0</c:v>
                </c:pt>
                <c:pt idx="176">
                  <c:v>4.0</c:v>
                </c:pt>
                <c:pt idx="177">
                  <c:v>4.0</c:v>
                </c:pt>
                <c:pt idx="215">
                  <c:v>4.0</c:v>
                </c:pt>
                <c:pt idx="216">
                  <c:v>6.0</c:v>
                </c:pt>
                <c:pt idx="249">
                  <c:v>4.0</c:v>
                </c:pt>
                <c:pt idx="251">
                  <c:v>4.0</c:v>
                </c:pt>
                <c:pt idx="262">
                  <c:v>4.0</c:v>
                </c:pt>
                <c:pt idx="272">
                  <c:v>4.0</c:v>
                </c:pt>
                <c:pt idx="284">
                  <c:v>3.0</c:v>
                </c:pt>
                <c:pt idx="285">
                  <c:v>5.0</c:v>
                </c:pt>
                <c:pt idx="286">
                  <c:v>3.0</c:v>
                </c:pt>
                <c:pt idx="288">
                  <c:v>3.0</c:v>
                </c:pt>
                <c:pt idx="289">
                  <c:v>5.0</c:v>
                </c:pt>
                <c:pt idx="290">
                  <c:v>5.0</c:v>
                </c:pt>
                <c:pt idx="294">
                  <c:v>3.0</c:v>
                </c:pt>
                <c:pt idx="295">
                  <c:v>5.0</c:v>
                </c:pt>
                <c:pt idx="296">
                  <c:v>5.0</c:v>
                </c:pt>
                <c:pt idx="297">
                  <c:v>3.0</c:v>
                </c:pt>
                <c:pt idx="298">
                  <c:v>3.0</c:v>
                </c:pt>
                <c:pt idx="299">
                  <c:v>3.0</c:v>
                </c:pt>
                <c:pt idx="300">
                  <c:v>3.0</c:v>
                </c:pt>
                <c:pt idx="301">
                  <c:v>5.0</c:v>
                </c:pt>
                <c:pt idx="302">
                  <c:v>5.0</c:v>
                </c:pt>
                <c:pt idx="303">
                  <c:v>3.0</c:v>
                </c:pt>
                <c:pt idx="306">
                  <c:v>4.0</c:v>
                </c:pt>
                <c:pt idx="325">
                  <c:v>3.0</c:v>
                </c:pt>
                <c:pt idx="326">
                  <c:v>3.0</c:v>
                </c:pt>
                <c:pt idx="327">
                  <c:v>5.0</c:v>
                </c:pt>
                <c:pt idx="328">
                  <c:v>5.0</c:v>
                </c:pt>
                <c:pt idx="329">
                  <c:v>5.0</c:v>
                </c:pt>
                <c:pt idx="330">
                  <c:v>5.0</c:v>
                </c:pt>
                <c:pt idx="331">
                  <c:v>5.0</c:v>
                </c:pt>
                <c:pt idx="332">
                  <c:v>3.0</c:v>
                </c:pt>
                <c:pt idx="333">
                  <c:v>3.0</c:v>
                </c:pt>
                <c:pt idx="338">
                  <c:v>3.0</c:v>
                </c:pt>
                <c:pt idx="339">
                  <c:v>3.0</c:v>
                </c:pt>
                <c:pt idx="340">
                  <c:v>5.0</c:v>
                </c:pt>
                <c:pt idx="341">
                  <c:v>5.0</c:v>
                </c:pt>
                <c:pt idx="342">
                  <c:v>5.0</c:v>
                </c:pt>
                <c:pt idx="343">
                  <c:v>3.0</c:v>
                </c:pt>
                <c:pt idx="344">
                  <c:v>3.0</c:v>
                </c:pt>
                <c:pt idx="360">
                  <c:v>3.0</c:v>
                </c:pt>
                <c:pt idx="361">
                  <c:v>5.0</c:v>
                </c:pt>
                <c:pt idx="362">
                  <c:v>5.0</c:v>
                </c:pt>
                <c:pt idx="363">
                  <c:v>5.0</c:v>
                </c:pt>
                <c:pt idx="364">
                  <c:v>3.0</c:v>
                </c:pt>
                <c:pt idx="370">
                  <c:v>4.0</c:v>
                </c:pt>
                <c:pt idx="371">
                  <c:v>3.0</c:v>
                </c:pt>
                <c:pt idx="389">
                  <c:v>3.0</c:v>
                </c:pt>
                <c:pt idx="390">
                  <c:v>3.0</c:v>
                </c:pt>
                <c:pt idx="391">
                  <c:v>4.0</c:v>
                </c:pt>
              </c:numCache>
            </c:numRef>
          </c:xVal>
          <c:yVal>
            <c:numRef>
              <c:f>[18]Sheet2!$A$1:$A$437</c:f>
              <c:numCache>
                <c:formatCode>General</c:formatCode>
                <c:ptCount val="437"/>
                <c:pt idx="0">
                  <c:v>0.0</c:v>
                </c:pt>
                <c:pt idx="1">
                  <c:v>1.9</c:v>
                </c:pt>
                <c:pt idx="2">
                  <c:v>1.98</c:v>
                </c:pt>
                <c:pt idx="3">
                  <c:v>2.24</c:v>
                </c:pt>
                <c:pt idx="4">
                  <c:v>2.48</c:v>
                </c:pt>
                <c:pt idx="5">
                  <c:v>2.81</c:v>
                </c:pt>
                <c:pt idx="6">
                  <c:v>2.7</c:v>
                </c:pt>
                <c:pt idx="7">
                  <c:v>2.83</c:v>
                </c:pt>
                <c:pt idx="8">
                  <c:v>3.57</c:v>
                </c:pt>
                <c:pt idx="9">
                  <c:v>4.19</c:v>
                </c:pt>
                <c:pt idx="10">
                  <c:v>4.9</c:v>
                </c:pt>
                <c:pt idx="11">
                  <c:v>5.48</c:v>
                </c:pt>
                <c:pt idx="12">
                  <c:v>5.75</c:v>
                </c:pt>
                <c:pt idx="13">
                  <c:v>6.19</c:v>
                </c:pt>
                <c:pt idx="14">
                  <c:v>6.5</c:v>
                </c:pt>
                <c:pt idx="15">
                  <c:v>6.73</c:v>
                </c:pt>
                <c:pt idx="16">
                  <c:v>7.11</c:v>
                </c:pt>
                <c:pt idx="17">
                  <c:v>7.97</c:v>
                </c:pt>
                <c:pt idx="18">
                  <c:v>8.8</c:v>
                </c:pt>
                <c:pt idx="19">
                  <c:v>9.28</c:v>
                </c:pt>
                <c:pt idx="20">
                  <c:v>9.899999999999998</c:v>
                </c:pt>
                <c:pt idx="21">
                  <c:v>10.14</c:v>
                </c:pt>
                <c:pt idx="22">
                  <c:v>10.98</c:v>
                </c:pt>
                <c:pt idx="23">
                  <c:v>11.06</c:v>
                </c:pt>
                <c:pt idx="24">
                  <c:v>11.55</c:v>
                </c:pt>
                <c:pt idx="25">
                  <c:v>11.87</c:v>
                </c:pt>
                <c:pt idx="26">
                  <c:v>11.85</c:v>
                </c:pt>
                <c:pt idx="27">
                  <c:v>12.43</c:v>
                </c:pt>
                <c:pt idx="28">
                  <c:v>13.31</c:v>
                </c:pt>
                <c:pt idx="29">
                  <c:v>13.85</c:v>
                </c:pt>
                <c:pt idx="30">
                  <c:v>14.17</c:v>
                </c:pt>
                <c:pt idx="31">
                  <c:v>14.9</c:v>
                </c:pt>
                <c:pt idx="32">
                  <c:v>15.17</c:v>
                </c:pt>
                <c:pt idx="33">
                  <c:v>15.48</c:v>
                </c:pt>
                <c:pt idx="34">
                  <c:v>15.61</c:v>
                </c:pt>
                <c:pt idx="35">
                  <c:v>16.36</c:v>
                </c:pt>
                <c:pt idx="36">
                  <c:v>17.13</c:v>
                </c:pt>
                <c:pt idx="37">
                  <c:v>10.55</c:v>
                </c:pt>
                <c:pt idx="38">
                  <c:v>10.84</c:v>
                </c:pt>
                <c:pt idx="39">
                  <c:v>11.31</c:v>
                </c:pt>
                <c:pt idx="40">
                  <c:v>11.85</c:v>
                </c:pt>
                <c:pt idx="41">
                  <c:v>12.53</c:v>
                </c:pt>
                <c:pt idx="42">
                  <c:v>12.55</c:v>
                </c:pt>
                <c:pt idx="43">
                  <c:v>13.35</c:v>
                </c:pt>
                <c:pt idx="44">
                  <c:v>14.06</c:v>
                </c:pt>
                <c:pt idx="45">
                  <c:v>14.9</c:v>
                </c:pt>
                <c:pt idx="46">
                  <c:v>15.72</c:v>
                </c:pt>
                <c:pt idx="47">
                  <c:v>16.22</c:v>
                </c:pt>
                <c:pt idx="48">
                  <c:v>16.39</c:v>
                </c:pt>
                <c:pt idx="49">
                  <c:v>16.63</c:v>
                </c:pt>
                <c:pt idx="50">
                  <c:v>17.33</c:v>
                </c:pt>
                <c:pt idx="51">
                  <c:v>17.95</c:v>
                </c:pt>
                <c:pt idx="52">
                  <c:v>18.72</c:v>
                </c:pt>
                <c:pt idx="53">
                  <c:v>19.61</c:v>
                </c:pt>
                <c:pt idx="54">
                  <c:v>20.0</c:v>
                </c:pt>
                <c:pt idx="55">
                  <c:v>20.29</c:v>
                </c:pt>
                <c:pt idx="56">
                  <c:v>20.7</c:v>
                </c:pt>
                <c:pt idx="57">
                  <c:v>21.0</c:v>
                </c:pt>
                <c:pt idx="58">
                  <c:v>21.73</c:v>
                </c:pt>
                <c:pt idx="59">
                  <c:v>22.13</c:v>
                </c:pt>
                <c:pt idx="60">
                  <c:v>22.51</c:v>
                </c:pt>
                <c:pt idx="61">
                  <c:v>23.26</c:v>
                </c:pt>
                <c:pt idx="62">
                  <c:v>24.05</c:v>
                </c:pt>
                <c:pt idx="63">
                  <c:v>24.75</c:v>
                </c:pt>
                <c:pt idx="64">
                  <c:v>24.9</c:v>
                </c:pt>
                <c:pt idx="65">
                  <c:v>25.63</c:v>
                </c:pt>
                <c:pt idx="66">
                  <c:v>26.04</c:v>
                </c:pt>
                <c:pt idx="67">
                  <c:v>26.29</c:v>
                </c:pt>
                <c:pt idx="68">
                  <c:v>26.62</c:v>
                </c:pt>
                <c:pt idx="69">
                  <c:v>27.1</c:v>
                </c:pt>
                <c:pt idx="70">
                  <c:v>27.47</c:v>
                </c:pt>
                <c:pt idx="71">
                  <c:v>27.58</c:v>
                </c:pt>
                <c:pt idx="72">
                  <c:v>28.0</c:v>
                </c:pt>
                <c:pt idx="73">
                  <c:v>28.64</c:v>
                </c:pt>
                <c:pt idx="74">
                  <c:v>29.32</c:v>
                </c:pt>
                <c:pt idx="75">
                  <c:v>30.15</c:v>
                </c:pt>
                <c:pt idx="76">
                  <c:v>30.96</c:v>
                </c:pt>
                <c:pt idx="77">
                  <c:v>31.87</c:v>
                </c:pt>
                <c:pt idx="78">
                  <c:v>32.59</c:v>
                </c:pt>
                <c:pt idx="79">
                  <c:v>33.2</c:v>
                </c:pt>
                <c:pt idx="80">
                  <c:v>33.97</c:v>
                </c:pt>
                <c:pt idx="81">
                  <c:v>34.69</c:v>
                </c:pt>
                <c:pt idx="82">
                  <c:v>35.46</c:v>
                </c:pt>
                <c:pt idx="83">
                  <c:v>36.25</c:v>
                </c:pt>
                <c:pt idx="84">
                  <c:v>37.0</c:v>
                </c:pt>
                <c:pt idx="85">
                  <c:v>37.76</c:v>
                </c:pt>
                <c:pt idx="86">
                  <c:v>38.29</c:v>
                </c:pt>
                <c:pt idx="87">
                  <c:v>38.34</c:v>
                </c:pt>
                <c:pt idx="88">
                  <c:v>38.44</c:v>
                </c:pt>
                <c:pt idx="89">
                  <c:v>39.3</c:v>
                </c:pt>
                <c:pt idx="90">
                  <c:v>40.12</c:v>
                </c:pt>
                <c:pt idx="91">
                  <c:v>40.23</c:v>
                </c:pt>
                <c:pt idx="92">
                  <c:v>40.38</c:v>
                </c:pt>
                <c:pt idx="93">
                  <c:v>40.9</c:v>
                </c:pt>
                <c:pt idx="94">
                  <c:v>41.64</c:v>
                </c:pt>
                <c:pt idx="95">
                  <c:v>42.35</c:v>
                </c:pt>
                <c:pt idx="96">
                  <c:v>42.98</c:v>
                </c:pt>
                <c:pt idx="97">
                  <c:v>43.78</c:v>
                </c:pt>
                <c:pt idx="98">
                  <c:v>44.71</c:v>
                </c:pt>
                <c:pt idx="99">
                  <c:v>45.4</c:v>
                </c:pt>
                <c:pt idx="100">
                  <c:v>46.28</c:v>
                </c:pt>
                <c:pt idx="101">
                  <c:v>47.02</c:v>
                </c:pt>
                <c:pt idx="102">
                  <c:v>47.09</c:v>
                </c:pt>
                <c:pt idx="103">
                  <c:v>47.22</c:v>
                </c:pt>
                <c:pt idx="104">
                  <c:v>47.87</c:v>
                </c:pt>
                <c:pt idx="105">
                  <c:v>48.45</c:v>
                </c:pt>
                <c:pt idx="106">
                  <c:v>49.09</c:v>
                </c:pt>
                <c:pt idx="107">
                  <c:v>49.78</c:v>
                </c:pt>
                <c:pt idx="108">
                  <c:v>50.6</c:v>
                </c:pt>
                <c:pt idx="109">
                  <c:v>51.5</c:v>
                </c:pt>
                <c:pt idx="110">
                  <c:v>52.0</c:v>
                </c:pt>
                <c:pt idx="111">
                  <c:v>52.95</c:v>
                </c:pt>
                <c:pt idx="112">
                  <c:v>53.58</c:v>
                </c:pt>
                <c:pt idx="113">
                  <c:v>54.55</c:v>
                </c:pt>
                <c:pt idx="114">
                  <c:v>55.29</c:v>
                </c:pt>
                <c:pt idx="115">
                  <c:v>56.14</c:v>
                </c:pt>
                <c:pt idx="116">
                  <c:v>56.89</c:v>
                </c:pt>
                <c:pt idx="117">
                  <c:v>57.6</c:v>
                </c:pt>
                <c:pt idx="118">
                  <c:v>58.55</c:v>
                </c:pt>
                <c:pt idx="119">
                  <c:v>59.39</c:v>
                </c:pt>
                <c:pt idx="120">
                  <c:v>59.61</c:v>
                </c:pt>
                <c:pt idx="121">
                  <c:v>59.79</c:v>
                </c:pt>
                <c:pt idx="122">
                  <c:v>60.07</c:v>
                </c:pt>
                <c:pt idx="123">
                  <c:v>60.47</c:v>
                </c:pt>
                <c:pt idx="124">
                  <c:v>60.65</c:v>
                </c:pt>
                <c:pt idx="125">
                  <c:v>61.44</c:v>
                </c:pt>
                <c:pt idx="126">
                  <c:v>62.29</c:v>
                </c:pt>
                <c:pt idx="127">
                  <c:v>63.15</c:v>
                </c:pt>
                <c:pt idx="128">
                  <c:v>63.7</c:v>
                </c:pt>
                <c:pt idx="129">
                  <c:v>64.18000000000001</c:v>
                </c:pt>
                <c:pt idx="130">
                  <c:v>64.95</c:v>
                </c:pt>
                <c:pt idx="131">
                  <c:v>65.73</c:v>
                </c:pt>
                <c:pt idx="132">
                  <c:v>66.75</c:v>
                </c:pt>
                <c:pt idx="133">
                  <c:v>67.66</c:v>
                </c:pt>
                <c:pt idx="134">
                  <c:v>68.41</c:v>
                </c:pt>
                <c:pt idx="135">
                  <c:v>68.57</c:v>
                </c:pt>
                <c:pt idx="136">
                  <c:v>68.72</c:v>
                </c:pt>
                <c:pt idx="137">
                  <c:v>69.11</c:v>
                </c:pt>
                <c:pt idx="138">
                  <c:v>69.91</c:v>
                </c:pt>
                <c:pt idx="139">
                  <c:v>69.8</c:v>
                </c:pt>
                <c:pt idx="140">
                  <c:v>70.4</c:v>
                </c:pt>
                <c:pt idx="141">
                  <c:v>70.78</c:v>
                </c:pt>
                <c:pt idx="142">
                  <c:v>71.26</c:v>
                </c:pt>
                <c:pt idx="143">
                  <c:v>71.35</c:v>
                </c:pt>
                <c:pt idx="144">
                  <c:v>72.16</c:v>
                </c:pt>
                <c:pt idx="145">
                  <c:v>72.85</c:v>
                </c:pt>
                <c:pt idx="146">
                  <c:v>73.68000000000001</c:v>
                </c:pt>
                <c:pt idx="147">
                  <c:v>74.55</c:v>
                </c:pt>
                <c:pt idx="148">
                  <c:v>74.75</c:v>
                </c:pt>
                <c:pt idx="149">
                  <c:v>75.22</c:v>
                </c:pt>
                <c:pt idx="150">
                  <c:v>75.9</c:v>
                </c:pt>
                <c:pt idx="151">
                  <c:v>76.57</c:v>
                </c:pt>
                <c:pt idx="152">
                  <c:v>77.23</c:v>
                </c:pt>
                <c:pt idx="153">
                  <c:v>77.97</c:v>
                </c:pt>
                <c:pt idx="154">
                  <c:v>78.15000000000001</c:v>
                </c:pt>
                <c:pt idx="155">
                  <c:v>78.95</c:v>
                </c:pt>
                <c:pt idx="156">
                  <c:v>79.81</c:v>
                </c:pt>
                <c:pt idx="157">
                  <c:v>80.32000000000001</c:v>
                </c:pt>
                <c:pt idx="158">
                  <c:v>80.4</c:v>
                </c:pt>
                <c:pt idx="159">
                  <c:v>81.29</c:v>
                </c:pt>
                <c:pt idx="160">
                  <c:v>82.0</c:v>
                </c:pt>
                <c:pt idx="161">
                  <c:v>82.69</c:v>
                </c:pt>
                <c:pt idx="162">
                  <c:v>83.42</c:v>
                </c:pt>
                <c:pt idx="163">
                  <c:v>84.14</c:v>
                </c:pt>
                <c:pt idx="164">
                  <c:v>85.05</c:v>
                </c:pt>
                <c:pt idx="165">
                  <c:v>85.25</c:v>
                </c:pt>
                <c:pt idx="166">
                  <c:v>86.01</c:v>
                </c:pt>
                <c:pt idx="167">
                  <c:v>86.91</c:v>
                </c:pt>
                <c:pt idx="168">
                  <c:v>88.1</c:v>
                </c:pt>
                <c:pt idx="169">
                  <c:v>88.16</c:v>
                </c:pt>
                <c:pt idx="170">
                  <c:v>88.84</c:v>
                </c:pt>
                <c:pt idx="171">
                  <c:v>89.67</c:v>
                </c:pt>
                <c:pt idx="172">
                  <c:v>90.32</c:v>
                </c:pt>
                <c:pt idx="173">
                  <c:v>91.15000000000001</c:v>
                </c:pt>
                <c:pt idx="174">
                  <c:v>92.0</c:v>
                </c:pt>
                <c:pt idx="175">
                  <c:v>92.92</c:v>
                </c:pt>
                <c:pt idx="176">
                  <c:v>93.58</c:v>
                </c:pt>
                <c:pt idx="177">
                  <c:v>94.2</c:v>
                </c:pt>
                <c:pt idx="178">
                  <c:v>94.54</c:v>
                </c:pt>
                <c:pt idx="179">
                  <c:v>95.0</c:v>
                </c:pt>
                <c:pt idx="180">
                  <c:v>95.98</c:v>
                </c:pt>
                <c:pt idx="181">
                  <c:v>96.3</c:v>
                </c:pt>
                <c:pt idx="182">
                  <c:v>96.7</c:v>
                </c:pt>
                <c:pt idx="183">
                  <c:v>97.25</c:v>
                </c:pt>
                <c:pt idx="184">
                  <c:v>98.14</c:v>
                </c:pt>
                <c:pt idx="185">
                  <c:v>99.01</c:v>
                </c:pt>
                <c:pt idx="186">
                  <c:v>99.85</c:v>
                </c:pt>
                <c:pt idx="187">
                  <c:v>100.3</c:v>
                </c:pt>
                <c:pt idx="188">
                  <c:v>100.9</c:v>
                </c:pt>
                <c:pt idx="189">
                  <c:v>101.23</c:v>
                </c:pt>
                <c:pt idx="190">
                  <c:v>101.68</c:v>
                </c:pt>
                <c:pt idx="191">
                  <c:v>102.44</c:v>
                </c:pt>
                <c:pt idx="192">
                  <c:v>103.35</c:v>
                </c:pt>
                <c:pt idx="193">
                  <c:v>103.83</c:v>
                </c:pt>
                <c:pt idx="194">
                  <c:v>103.87</c:v>
                </c:pt>
                <c:pt idx="195">
                  <c:v>103.94</c:v>
                </c:pt>
                <c:pt idx="196">
                  <c:v>104.02</c:v>
                </c:pt>
                <c:pt idx="197">
                  <c:v>104.05</c:v>
                </c:pt>
                <c:pt idx="198">
                  <c:v>104.16</c:v>
                </c:pt>
                <c:pt idx="199">
                  <c:v>104.27</c:v>
                </c:pt>
                <c:pt idx="200">
                  <c:v>104.29</c:v>
                </c:pt>
                <c:pt idx="201">
                  <c:v>104.6</c:v>
                </c:pt>
                <c:pt idx="202">
                  <c:v>104.72</c:v>
                </c:pt>
                <c:pt idx="203">
                  <c:v>105.26</c:v>
                </c:pt>
                <c:pt idx="204">
                  <c:v>106.02</c:v>
                </c:pt>
                <c:pt idx="205">
                  <c:v>106.4</c:v>
                </c:pt>
                <c:pt idx="206">
                  <c:v>107.35</c:v>
                </c:pt>
                <c:pt idx="207">
                  <c:v>108.19</c:v>
                </c:pt>
                <c:pt idx="208">
                  <c:v>108.28</c:v>
                </c:pt>
                <c:pt idx="209">
                  <c:v>108.94</c:v>
                </c:pt>
                <c:pt idx="210">
                  <c:v>109.45</c:v>
                </c:pt>
                <c:pt idx="211">
                  <c:v>110.31</c:v>
                </c:pt>
                <c:pt idx="212">
                  <c:v>111.23</c:v>
                </c:pt>
                <c:pt idx="213">
                  <c:v>111.77</c:v>
                </c:pt>
                <c:pt idx="214">
                  <c:v>112.5</c:v>
                </c:pt>
                <c:pt idx="215">
                  <c:v>113.37</c:v>
                </c:pt>
                <c:pt idx="216">
                  <c:v>114.11</c:v>
                </c:pt>
                <c:pt idx="217">
                  <c:v>114.97</c:v>
                </c:pt>
                <c:pt idx="218">
                  <c:v>115.55</c:v>
                </c:pt>
                <c:pt idx="219">
                  <c:v>116.49</c:v>
                </c:pt>
                <c:pt idx="220">
                  <c:v>117.21</c:v>
                </c:pt>
                <c:pt idx="221">
                  <c:v>117.97</c:v>
                </c:pt>
                <c:pt idx="222">
                  <c:v>118.6</c:v>
                </c:pt>
                <c:pt idx="223">
                  <c:v>119.56</c:v>
                </c:pt>
                <c:pt idx="224">
                  <c:v>120.09</c:v>
                </c:pt>
                <c:pt idx="225">
                  <c:v>120.81</c:v>
                </c:pt>
                <c:pt idx="226">
                  <c:v>121.65</c:v>
                </c:pt>
                <c:pt idx="227">
                  <c:v>122.47</c:v>
                </c:pt>
                <c:pt idx="228">
                  <c:v>123.14</c:v>
                </c:pt>
                <c:pt idx="229">
                  <c:v>123.92</c:v>
                </c:pt>
                <c:pt idx="230">
                  <c:v>124.7</c:v>
                </c:pt>
                <c:pt idx="231">
                  <c:v>125.63</c:v>
                </c:pt>
                <c:pt idx="232">
                  <c:v>126.54</c:v>
                </c:pt>
                <c:pt idx="233">
                  <c:v>127.21</c:v>
                </c:pt>
                <c:pt idx="234">
                  <c:v>127.75</c:v>
                </c:pt>
                <c:pt idx="235">
                  <c:v>128.34</c:v>
                </c:pt>
                <c:pt idx="236">
                  <c:v>129.25</c:v>
                </c:pt>
                <c:pt idx="237">
                  <c:v>129.55</c:v>
                </c:pt>
                <c:pt idx="238">
                  <c:v>129.8</c:v>
                </c:pt>
                <c:pt idx="239">
                  <c:v>130.14</c:v>
                </c:pt>
                <c:pt idx="240">
                  <c:v>130.52</c:v>
                </c:pt>
                <c:pt idx="241">
                  <c:v>130.8</c:v>
                </c:pt>
                <c:pt idx="242">
                  <c:v>131.67</c:v>
                </c:pt>
                <c:pt idx="243">
                  <c:v>132.36</c:v>
                </c:pt>
                <c:pt idx="244">
                  <c:v>132.95</c:v>
                </c:pt>
                <c:pt idx="245">
                  <c:v>133.85</c:v>
                </c:pt>
                <c:pt idx="246">
                  <c:v>134.7</c:v>
                </c:pt>
                <c:pt idx="247">
                  <c:v>135.41</c:v>
                </c:pt>
                <c:pt idx="248">
                  <c:v>136.19</c:v>
                </c:pt>
                <c:pt idx="249">
                  <c:v>136.9</c:v>
                </c:pt>
                <c:pt idx="250">
                  <c:v>137.74</c:v>
                </c:pt>
                <c:pt idx="251">
                  <c:v>137.9</c:v>
                </c:pt>
                <c:pt idx="252">
                  <c:v>138.66</c:v>
                </c:pt>
                <c:pt idx="253">
                  <c:v>139.14</c:v>
                </c:pt>
                <c:pt idx="254">
                  <c:v>139.95</c:v>
                </c:pt>
                <c:pt idx="255">
                  <c:v>140.06</c:v>
                </c:pt>
                <c:pt idx="256">
                  <c:v>140.53</c:v>
                </c:pt>
                <c:pt idx="257">
                  <c:v>140.95</c:v>
                </c:pt>
                <c:pt idx="258">
                  <c:v>141.77</c:v>
                </c:pt>
                <c:pt idx="259">
                  <c:v>142.46</c:v>
                </c:pt>
                <c:pt idx="260">
                  <c:v>143.0</c:v>
                </c:pt>
                <c:pt idx="261">
                  <c:v>143.68</c:v>
                </c:pt>
                <c:pt idx="262">
                  <c:v>144.39</c:v>
                </c:pt>
                <c:pt idx="263">
                  <c:v>145.22</c:v>
                </c:pt>
                <c:pt idx="264">
                  <c:v>146.05</c:v>
                </c:pt>
                <c:pt idx="265">
                  <c:v>146.81</c:v>
                </c:pt>
                <c:pt idx="266">
                  <c:v>147.49</c:v>
                </c:pt>
                <c:pt idx="267">
                  <c:v>148.11</c:v>
                </c:pt>
                <c:pt idx="268">
                  <c:v>149.1</c:v>
                </c:pt>
                <c:pt idx="269">
                  <c:v>149.98</c:v>
                </c:pt>
                <c:pt idx="270">
                  <c:v>150.83</c:v>
                </c:pt>
                <c:pt idx="271">
                  <c:v>151.63</c:v>
                </c:pt>
                <c:pt idx="272">
                  <c:v>152.15</c:v>
                </c:pt>
                <c:pt idx="273">
                  <c:v>152.8</c:v>
                </c:pt>
                <c:pt idx="274">
                  <c:v>153.69</c:v>
                </c:pt>
                <c:pt idx="275">
                  <c:v>154.04</c:v>
                </c:pt>
                <c:pt idx="276">
                  <c:v>154.57</c:v>
                </c:pt>
                <c:pt idx="277">
                  <c:v>155.2</c:v>
                </c:pt>
                <c:pt idx="278">
                  <c:v>155.87</c:v>
                </c:pt>
                <c:pt idx="279">
                  <c:v>156.6</c:v>
                </c:pt>
                <c:pt idx="280">
                  <c:v>157.45</c:v>
                </c:pt>
                <c:pt idx="281">
                  <c:v>158.2</c:v>
                </c:pt>
                <c:pt idx="282">
                  <c:v>158.38</c:v>
                </c:pt>
                <c:pt idx="283">
                  <c:v>158.75</c:v>
                </c:pt>
                <c:pt idx="284">
                  <c:v>159.5</c:v>
                </c:pt>
                <c:pt idx="285">
                  <c:v>160.34</c:v>
                </c:pt>
                <c:pt idx="286">
                  <c:v>161.2</c:v>
                </c:pt>
                <c:pt idx="287">
                  <c:v>161.93</c:v>
                </c:pt>
                <c:pt idx="288">
                  <c:v>162.65</c:v>
                </c:pt>
                <c:pt idx="289">
                  <c:v>163.52</c:v>
                </c:pt>
                <c:pt idx="290">
                  <c:v>164.2</c:v>
                </c:pt>
                <c:pt idx="291">
                  <c:v>164.98</c:v>
                </c:pt>
                <c:pt idx="292">
                  <c:v>165.81</c:v>
                </c:pt>
                <c:pt idx="293">
                  <c:v>166.69</c:v>
                </c:pt>
                <c:pt idx="294">
                  <c:v>167.2</c:v>
                </c:pt>
                <c:pt idx="295">
                  <c:v>167.8</c:v>
                </c:pt>
                <c:pt idx="296">
                  <c:v>168.6</c:v>
                </c:pt>
                <c:pt idx="297">
                  <c:v>169.39</c:v>
                </c:pt>
                <c:pt idx="298">
                  <c:v>170.2</c:v>
                </c:pt>
                <c:pt idx="299">
                  <c:v>170.72</c:v>
                </c:pt>
                <c:pt idx="300">
                  <c:v>171.31</c:v>
                </c:pt>
                <c:pt idx="301">
                  <c:v>171.94</c:v>
                </c:pt>
                <c:pt idx="302">
                  <c:v>172.27</c:v>
                </c:pt>
                <c:pt idx="303">
                  <c:v>172.9</c:v>
                </c:pt>
                <c:pt idx="304">
                  <c:v>173.2</c:v>
                </c:pt>
                <c:pt idx="305">
                  <c:v>173.99</c:v>
                </c:pt>
                <c:pt idx="306">
                  <c:v>174.62</c:v>
                </c:pt>
                <c:pt idx="307">
                  <c:v>175.34</c:v>
                </c:pt>
                <c:pt idx="308">
                  <c:v>176.2</c:v>
                </c:pt>
                <c:pt idx="309">
                  <c:v>177.04</c:v>
                </c:pt>
                <c:pt idx="310">
                  <c:v>177.66</c:v>
                </c:pt>
                <c:pt idx="311">
                  <c:v>178.27</c:v>
                </c:pt>
                <c:pt idx="312">
                  <c:v>179.21</c:v>
                </c:pt>
                <c:pt idx="313">
                  <c:v>179.2</c:v>
                </c:pt>
                <c:pt idx="314">
                  <c:v>180.15</c:v>
                </c:pt>
                <c:pt idx="315">
                  <c:v>180.91</c:v>
                </c:pt>
                <c:pt idx="316">
                  <c:v>181.6</c:v>
                </c:pt>
                <c:pt idx="317">
                  <c:v>182.2</c:v>
                </c:pt>
                <c:pt idx="318">
                  <c:v>182.89</c:v>
                </c:pt>
                <c:pt idx="319">
                  <c:v>183.6</c:v>
                </c:pt>
                <c:pt idx="320">
                  <c:v>184.29</c:v>
                </c:pt>
                <c:pt idx="321">
                  <c:v>185.2</c:v>
                </c:pt>
                <c:pt idx="322">
                  <c:v>185.99</c:v>
                </c:pt>
                <c:pt idx="323">
                  <c:v>186.67</c:v>
                </c:pt>
                <c:pt idx="324">
                  <c:v>187.38</c:v>
                </c:pt>
                <c:pt idx="325">
                  <c:v>188.2</c:v>
                </c:pt>
                <c:pt idx="326">
                  <c:v>189.13</c:v>
                </c:pt>
                <c:pt idx="327">
                  <c:v>189.89</c:v>
                </c:pt>
                <c:pt idx="328">
                  <c:v>190.59</c:v>
                </c:pt>
                <c:pt idx="329">
                  <c:v>191.2</c:v>
                </c:pt>
                <c:pt idx="330">
                  <c:v>192.13</c:v>
                </c:pt>
                <c:pt idx="331">
                  <c:v>193.06</c:v>
                </c:pt>
                <c:pt idx="332">
                  <c:v>193.6</c:v>
                </c:pt>
                <c:pt idx="333">
                  <c:v>194.2</c:v>
                </c:pt>
                <c:pt idx="334">
                  <c:v>195.1</c:v>
                </c:pt>
                <c:pt idx="335">
                  <c:v>196.03</c:v>
                </c:pt>
                <c:pt idx="336">
                  <c:v>196.63</c:v>
                </c:pt>
                <c:pt idx="337">
                  <c:v>197.2</c:v>
                </c:pt>
                <c:pt idx="338">
                  <c:v>197.79</c:v>
                </c:pt>
                <c:pt idx="339">
                  <c:v>198.45</c:v>
                </c:pt>
                <c:pt idx="340">
                  <c:v>199.29</c:v>
                </c:pt>
                <c:pt idx="341">
                  <c:v>200.2</c:v>
                </c:pt>
                <c:pt idx="342">
                  <c:v>200.84</c:v>
                </c:pt>
                <c:pt idx="343">
                  <c:v>201.0</c:v>
                </c:pt>
                <c:pt idx="344">
                  <c:v>201.94</c:v>
                </c:pt>
                <c:pt idx="345">
                  <c:v>202.2</c:v>
                </c:pt>
                <c:pt idx="346">
                  <c:v>203.01</c:v>
                </c:pt>
                <c:pt idx="347">
                  <c:v>203.2</c:v>
                </c:pt>
                <c:pt idx="348">
                  <c:v>204.02</c:v>
                </c:pt>
                <c:pt idx="349">
                  <c:v>204.59</c:v>
                </c:pt>
                <c:pt idx="350">
                  <c:v>204.59</c:v>
                </c:pt>
                <c:pt idx="351">
                  <c:v>206.2</c:v>
                </c:pt>
                <c:pt idx="352">
                  <c:v>206.98</c:v>
                </c:pt>
                <c:pt idx="353">
                  <c:v>207.48</c:v>
                </c:pt>
                <c:pt idx="354">
                  <c:v>208.26</c:v>
                </c:pt>
                <c:pt idx="355">
                  <c:v>209.2</c:v>
                </c:pt>
                <c:pt idx="356">
                  <c:v>210.11</c:v>
                </c:pt>
                <c:pt idx="357">
                  <c:v>210.81</c:v>
                </c:pt>
                <c:pt idx="358">
                  <c:v>211.7</c:v>
                </c:pt>
                <c:pt idx="359">
                  <c:v>212.2</c:v>
                </c:pt>
                <c:pt idx="360">
                  <c:v>213.13</c:v>
                </c:pt>
                <c:pt idx="361">
                  <c:v>213.95</c:v>
                </c:pt>
                <c:pt idx="362">
                  <c:v>214.63</c:v>
                </c:pt>
                <c:pt idx="363">
                  <c:v>215.2</c:v>
                </c:pt>
                <c:pt idx="364">
                  <c:v>216.03</c:v>
                </c:pt>
                <c:pt idx="365">
                  <c:v>216.78</c:v>
                </c:pt>
                <c:pt idx="366">
                  <c:v>217.48</c:v>
                </c:pt>
                <c:pt idx="367">
                  <c:v>218.2</c:v>
                </c:pt>
                <c:pt idx="368">
                  <c:v>219.17</c:v>
                </c:pt>
                <c:pt idx="369">
                  <c:v>219.94</c:v>
                </c:pt>
                <c:pt idx="370">
                  <c:v>220.8</c:v>
                </c:pt>
                <c:pt idx="371">
                  <c:v>221.2</c:v>
                </c:pt>
                <c:pt idx="372">
                  <c:v>222.04</c:v>
                </c:pt>
                <c:pt idx="373">
                  <c:v>222.7</c:v>
                </c:pt>
                <c:pt idx="374">
                  <c:v>223.53</c:v>
                </c:pt>
                <c:pt idx="375">
                  <c:v>224.2</c:v>
                </c:pt>
                <c:pt idx="376">
                  <c:v>224.98</c:v>
                </c:pt>
                <c:pt idx="377">
                  <c:v>225.75</c:v>
                </c:pt>
                <c:pt idx="378">
                  <c:v>226.59</c:v>
                </c:pt>
                <c:pt idx="379">
                  <c:v>227.2</c:v>
                </c:pt>
                <c:pt idx="380">
                  <c:v>227.68</c:v>
                </c:pt>
                <c:pt idx="381">
                  <c:v>228.0</c:v>
                </c:pt>
                <c:pt idx="382">
                  <c:v>228.89</c:v>
                </c:pt>
                <c:pt idx="383">
                  <c:v>229.71</c:v>
                </c:pt>
                <c:pt idx="384">
                  <c:v>230.2</c:v>
                </c:pt>
                <c:pt idx="385">
                  <c:v>231.0</c:v>
                </c:pt>
                <c:pt idx="386">
                  <c:v>231.84</c:v>
                </c:pt>
                <c:pt idx="387">
                  <c:v>232.27</c:v>
                </c:pt>
                <c:pt idx="388">
                  <c:v>233.2</c:v>
                </c:pt>
                <c:pt idx="389">
                  <c:v>233.89</c:v>
                </c:pt>
                <c:pt idx="390">
                  <c:v>234.75</c:v>
                </c:pt>
                <c:pt idx="391">
                  <c:v>235.44</c:v>
                </c:pt>
                <c:pt idx="392">
                  <c:v>236.2</c:v>
                </c:pt>
                <c:pt idx="393">
                  <c:v>236.79</c:v>
                </c:pt>
                <c:pt idx="394">
                  <c:v>237.61</c:v>
                </c:pt>
                <c:pt idx="395">
                  <c:v>238.54</c:v>
                </c:pt>
                <c:pt idx="396">
                  <c:v>239.2</c:v>
                </c:pt>
                <c:pt idx="397">
                  <c:v>239.87</c:v>
                </c:pt>
                <c:pt idx="398">
                  <c:v>240.68</c:v>
                </c:pt>
                <c:pt idx="399">
                  <c:v>241.43</c:v>
                </c:pt>
                <c:pt idx="400">
                  <c:v>242.2</c:v>
                </c:pt>
                <c:pt idx="401">
                  <c:v>242.9</c:v>
                </c:pt>
                <c:pt idx="402">
                  <c:v>243.34</c:v>
                </c:pt>
                <c:pt idx="403">
                  <c:v>244.29</c:v>
                </c:pt>
                <c:pt idx="404">
                  <c:v>245.2</c:v>
                </c:pt>
                <c:pt idx="405">
                  <c:v>245.6</c:v>
                </c:pt>
                <c:pt idx="406">
                  <c:v>246.44</c:v>
                </c:pt>
                <c:pt idx="407">
                  <c:v>246.67</c:v>
                </c:pt>
                <c:pt idx="408">
                  <c:v>247.38</c:v>
                </c:pt>
                <c:pt idx="409">
                  <c:v>248.02</c:v>
                </c:pt>
                <c:pt idx="410">
                  <c:v>248.2</c:v>
                </c:pt>
                <c:pt idx="411">
                  <c:v>249.07</c:v>
                </c:pt>
                <c:pt idx="412">
                  <c:v>249.8</c:v>
                </c:pt>
                <c:pt idx="413">
                  <c:v>250.49</c:v>
                </c:pt>
                <c:pt idx="414">
                  <c:v>251.2</c:v>
                </c:pt>
                <c:pt idx="415">
                  <c:v>252.13</c:v>
                </c:pt>
                <c:pt idx="416">
                  <c:v>252.88</c:v>
                </c:pt>
                <c:pt idx="417">
                  <c:v>253.5</c:v>
                </c:pt>
                <c:pt idx="418">
                  <c:v>254.2</c:v>
                </c:pt>
                <c:pt idx="419">
                  <c:v>254.93</c:v>
                </c:pt>
                <c:pt idx="420">
                  <c:v>255.85</c:v>
                </c:pt>
                <c:pt idx="421">
                  <c:v>256.805</c:v>
                </c:pt>
                <c:pt idx="422">
                  <c:v>257.645</c:v>
                </c:pt>
                <c:pt idx="423">
                  <c:v>258.405</c:v>
                </c:pt>
                <c:pt idx="424">
                  <c:v>258.65</c:v>
                </c:pt>
                <c:pt idx="425">
                  <c:v>258.9</c:v>
                </c:pt>
                <c:pt idx="426">
                  <c:v>259.69</c:v>
                </c:pt>
                <c:pt idx="427">
                  <c:v>260.59</c:v>
                </c:pt>
                <c:pt idx="428">
                  <c:v>261.42</c:v>
                </c:pt>
                <c:pt idx="429">
                  <c:v>261.95</c:v>
                </c:pt>
                <c:pt idx="430">
                  <c:v>262.91</c:v>
                </c:pt>
                <c:pt idx="431">
                  <c:v>263.5</c:v>
                </c:pt>
                <c:pt idx="432">
                  <c:v>264.14</c:v>
                </c:pt>
                <c:pt idx="433">
                  <c:v>265.0</c:v>
                </c:pt>
                <c:pt idx="434">
                  <c:v>265.95</c:v>
                </c:pt>
                <c:pt idx="435">
                  <c:v>266.9</c:v>
                </c:pt>
                <c:pt idx="436">
                  <c:v>267.78</c:v>
                </c:pt>
              </c:numCache>
            </c:numRef>
          </c:yVal>
          <c:smooth val="0"/>
          <c:extLst xmlns:c16r2="http://schemas.microsoft.com/office/drawing/2015/06/chart">
            <c:ext xmlns:c16="http://schemas.microsoft.com/office/drawing/2014/chart" uri="{C3380CC4-5D6E-409C-BE32-E72D297353CC}">
              <c16:uniqueId val="{00000000-48E3-4F95-8F4A-A4650EE58891}"/>
            </c:ext>
          </c:extLst>
        </c:ser>
        <c:dLbls>
          <c:showLegendKey val="0"/>
          <c:showVal val="0"/>
          <c:showCatName val="0"/>
          <c:showSerName val="0"/>
          <c:showPercent val="0"/>
          <c:showBubbleSize val="0"/>
        </c:dLbls>
        <c:axId val="-2129846472"/>
        <c:axId val="-2129842696"/>
      </c:scatterChart>
      <c:valAx>
        <c:axId val="-2129846472"/>
        <c:scaling>
          <c:orientation val="minMax"/>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2129842696"/>
        <c:crosses val="autoZero"/>
        <c:crossBetween val="midCat"/>
      </c:valAx>
      <c:valAx>
        <c:axId val="-2129842696"/>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2129846472"/>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Magmastic Azimuth with Depth</a:t>
            </a:r>
          </a:p>
        </c:rich>
      </c:tx>
      <c:layout>
        <c:manualLayout>
          <c:xMode val="edge"/>
          <c:yMode val="edge"/>
          <c:x val="0.156007698455181"/>
          <c:y val="0.0"/>
        </c:manualLayout>
      </c:layout>
      <c:overlay val="0"/>
      <c:spPr>
        <a:noFill/>
        <a:ln>
          <a:noFill/>
        </a:ln>
        <a:effectLst/>
      </c:spPr>
    </c:title>
    <c:autoTitleDeleted val="0"/>
    <c:plotArea>
      <c:layout>
        <c:manualLayout>
          <c:layoutTarget val="inner"/>
          <c:xMode val="edge"/>
          <c:yMode val="edge"/>
          <c:x val="0.124775344537326"/>
          <c:y val="0.0735559255515951"/>
          <c:w val="0.839557996597114"/>
          <c:h val="0.910028095178837"/>
        </c:manualLayout>
      </c:layout>
      <c:scatterChart>
        <c:scatterStyle val="lineMarker"/>
        <c:varyColors val="0"/>
        <c:ser>
          <c:idx val="0"/>
          <c:order val="0"/>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xVal>
            <c:numRef>
              <c:f>'[18]magmatic fabric'!$BB$11:$BB$1493</c:f>
              <c:numCache>
                <c:formatCode>General</c:formatCode>
                <c:ptCount val="1483"/>
                <c:pt idx="0">
                  <c:v>0.0</c:v>
                </c:pt>
                <c:pt idx="1">
                  <c:v>0.0</c:v>
                </c:pt>
                <c:pt idx="2">
                  <c:v>0.0</c:v>
                </c:pt>
                <c:pt idx="3">
                  <c:v>0.0</c:v>
                </c:pt>
                <c:pt idx="4">
                  <c:v>0.0</c:v>
                </c:pt>
                <c:pt idx="5">
                  <c:v>280.7365679779911</c:v>
                </c:pt>
                <c:pt idx="6">
                  <c:v>0.0</c:v>
                </c:pt>
                <c:pt idx="7">
                  <c:v>0.0</c:v>
                </c:pt>
                <c:pt idx="8">
                  <c:v>0.0</c:v>
                </c:pt>
                <c:pt idx="9">
                  <c:v>106.9745406136843</c:v>
                </c:pt>
                <c:pt idx="10">
                  <c:v>180.0</c:v>
                </c:pt>
                <c:pt idx="11">
                  <c:v>0.0</c:v>
                </c:pt>
                <c:pt idx="13">
                  <c:v>270.0</c:v>
                </c:pt>
                <c:pt idx="14">
                  <c:v>0.0</c:v>
                </c:pt>
                <c:pt idx="15">
                  <c:v>0.0</c:v>
                </c:pt>
                <c:pt idx="16">
                  <c:v>0.0</c:v>
                </c:pt>
                <c:pt idx="17">
                  <c:v>0.0</c:v>
                </c:pt>
                <c:pt idx="18">
                  <c:v>90.0</c:v>
                </c:pt>
                <c:pt idx="19">
                  <c:v>157.1421412897971</c:v>
                </c:pt>
                <c:pt idx="20">
                  <c:v>123.5683324821769</c:v>
                </c:pt>
                <c:pt idx="21">
                  <c:v>0.0</c:v>
                </c:pt>
                <c:pt idx="22">
                  <c:v>0.0</c:v>
                </c:pt>
                <c:pt idx="23">
                  <c:v>0.0</c:v>
                </c:pt>
                <c:pt idx="24">
                  <c:v>0.0</c:v>
                </c:pt>
                <c:pt idx="25">
                  <c:v>0.0</c:v>
                </c:pt>
                <c:pt idx="26">
                  <c:v>0.0</c:v>
                </c:pt>
                <c:pt idx="27">
                  <c:v>270.0</c:v>
                </c:pt>
                <c:pt idx="28">
                  <c:v>270.0</c:v>
                </c:pt>
                <c:pt idx="29">
                  <c:v>0.0</c:v>
                </c:pt>
                <c:pt idx="30">
                  <c:v>0.0</c:v>
                </c:pt>
                <c:pt idx="31">
                  <c:v>0.0</c:v>
                </c:pt>
                <c:pt idx="32">
                  <c:v>133.0592371384841</c:v>
                </c:pt>
                <c:pt idx="33">
                  <c:v>74.1238852179074</c:v>
                </c:pt>
                <c:pt idx="34">
                  <c:v>270.0</c:v>
                </c:pt>
                <c:pt idx="35">
                  <c:v>315.0</c:v>
                </c:pt>
                <c:pt idx="36">
                  <c:v>270.0</c:v>
                </c:pt>
                <c:pt idx="37">
                  <c:v>90.0</c:v>
                </c:pt>
                <c:pt idx="38">
                  <c:v>0.0</c:v>
                </c:pt>
                <c:pt idx="39">
                  <c:v>8.19365655894745</c:v>
                </c:pt>
                <c:pt idx="40">
                  <c:v>180.0</c:v>
                </c:pt>
                <c:pt idx="41">
                  <c:v>270.0</c:v>
                </c:pt>
                <c:pt idx="42">
                  <c:v>293.357041915392</c:v>
                </c:pt>
                <c:pt idx="43">
                  <c:v>146.52761573149</c:v>
                </c:pt>
                <c:pt idx="44">
                  <c:v>160.2141977937048</c:v>
                </c:pt>
                <c:pt idx="47">
                  <c:v>90.0</c:v>
                </c:pt>
                <c:pt idx="48">
                  <c:v>0.0</c:v>
                </c:pt>
                <c:pt idx="49">
                  <c:v>90.0</c:v>
                </c:pt>
                <c:pt idx="50">
                  <c:v>270.0</c:v>
                </c:pt>
                <c:pt idx="51">
                  <c:v>90.0</c:v>
                </c:pt>
                <c:pt idx="52">
                  <c:v>90.0</c:v>
                </c:pt>
                <c:pt idx="53">
                  <c:v>0.0</c:v>
                </c:pt>
                <c:pt idx="54">
                  <c:v>90.0</c:v>
                </c:pt>
                <c:pt idx="55">
                  <c:v>26.56505117707798</c:v>
                </c:pt>
                <c:pt idx="56">
                  <c:v>123.5683324821769</c:v>
                </c:pt>
                <c:pt idx="57">
                  <c:v>123.6766308137484</c:v>
                </c:pt>
                <c:pt idx="58">
                  <c:v>198.420980799725</c:v>
                </c:pt>
                <c:pt idx="60">
                  <c:v>164.5822809119837</c:v>
                </c:pt>
                <c:pt idx="61">
                  <c:v>90.0</c:v>
                </c:pt>
                <c:pt idx="62">
                  <c:v>179.5989280504137</c:v>
                </c:pt>
                <c:pt idx="63">
                  <c:v>0.0</c:v>
                </c:pt>
                <c:pt idx="64">
                  <c:v>90.0</c:v>
                </c:pt>
                <c:pt idx="65">
                  <c:v>0.0</c:v>
                </c:pt>
                <c:pt idx="66">
                  <c:v>0.0</c:v>
                </c:pt>
                <c:pt idx="67">
                  <c:v>216.7694438305928</c:v>
                </c:pt>
                <c:pt idx="68">
                  <c:v>270.0</c:v>
                </c:pt>
                <c:pt idx="69">
                  <c:v>270.0</c:v>
                </c:pt>
                <c:pt idx="70">
                  <c:v>123.6766308137484</c:v>
                </c:pt>
                <c:pt idx="71">
                  <c:v>149.0773937300721</c:v>
                </c:pt>
                <c:pt idx="73">
                  <c:v>251.579019200275</c:v>
                </c:pt>
                <c:pt idx="75">
                  <c:v>0.0</c:v>
                </c:pt>
                <c:pt idx="76">
                  <c:v>264.2090181135807</c:v>
                </c:pt>
                <c:pt idx="77">
                  <c:v>251.579019200275</c:v>
                </c:pt>
                <c:pt idx="78">
                  <c:v>225.0</c:v>
                </c:pt>
                <c:pt idx="79">
                  <c:v>0.0</c:v>
                </c:pt>
                <c:pt idx="80">
                  <c:v>108.420980799725</c:v>
                </c:pt>
                <c:pt idx="81">
                  <c:v>103.6810775494137</c:v>
                </c:pt>
                <c:pt idx="82">
                  <c:v>103.434119405894</c:v>
                </c:pt>
                <c:pt idx="83">
                  <c:v>102.2979335689735</c:v>
                </c:pt>
                <c:pt idx="84">
                  <c:v>68.98176715033545</c:v>
                </c:pt>
                <c:pt idx="85">
                  <c:v>186.9058441324844</c:v>
                </c:pt>
                <c:pt idx="86">
                  <c:v>96.13432168830763</c:v>
                </c:pt>
                <c:pt idx="87">
                  <c:v>69.91879104656198</c:v>
                </c:pt>
                <c:pt idx="88">
                  <c:v>70.15752056278575</c:v>
                </c:pt>
                <c:pt idx="89">
                  <c:v>99.2544804613782</c:v>
                </c:pt>
                <c:pt idx="90">
                  <c:v>106.9830533459686</c:v>
                </c:pt>
                <c:pt idx="91">
                  <c:v>106.9830533459686</c:v>
                </c:pt>
                <c:pt idx="92">
                  <c:v>0.0</c:v>
                </c:pt>
                <c:pt idx="93">
                  <c:v>61.89530826539769</c:v>
                </c:pt>
                <c:pt idx="94">
                  <c:v>46.41385471704388</c:v>
                </c:pt>
                <c:pt idx="95">
                  <c:v>46.41385471704388</c:v>
                </c:pt>
                <c:pt idx="96">
                  <c:v>270.0</c:v>
                </c:pt>
                <c:pt idx="97">
                  <c:v>61.99424124333683</c:v>
                </c:pt>
                <c:pt idx="99">
                  <c:v>45.0</c:v>
                </c:pt>
                <c:pt idx="101">
                  <c:v>263.6106147464236</c:v>
                </c:pt>
                <c:pt idx="102">
                  <c:v>90.0</c:v>
                </c:pt>
                <c:pt idx="103">
                  <c:v>0.0</c:v>
                </c:pt>
                <c:pt idx="104">
                  <c:v>236.3233691862516</c:v>
                </c:pt>
                <c:pt idx="105">
                  <c:v>345.4925921711964</c:v>
                </c:pt>
                <c:pt idx="106">
                  <c:v>194.2563447092492</c:v>
                </c:pt>
                <c:pt idx="107">
                  <c:v>90.0</c:v>
                </c:pt>
                <c:pt idx="109">
                  <c:v>330.338133208521</c:v>
                </c:pt>
                <c:pt idx="110">
                  <c:v>70.21419779370478</c:v>
                </c:pt>
                <c:pt idx="111">
                  <c:v>270.0</c:v>
                </c:pt>
                <c:pt idx="112">
                  <c:v>120.9226062699279</c:v>
                </c:pt>
                <c:pt idx="113">
                  <c:v>110.1300082347948</c:v>
                </c:pt>
                <c:pt idx="114">
                  <c:v>135.0</c:v>
                </c:pt>
                <c:pt idx="115">
                  <c:v>33.67663081374843</c:v>
                </c:pt>
                <c:pt idx="116">
                  <c:v>180.0</c:v>
                </c:pt>
                <c:pt idx="117">
                  <c:v>135.0</c:v>
                </c:pt>
                <c:pt idx="118">
                  <c:v>67.1421412897971</c:v>
                </c:pt>
                <c:pt idx="119">
                  <c:v>26.5580680165811</c:v>
                </c:pt>
                <c:pt idx="120">
                  <c:v>45.0</c:v>
                </c:pt>
                <c:pt idx="121">
                  <c:v>56.36381294147463</c:v>
                </c:pt>
                <c:pt idx="122">
                  <c:v>128.5564810155944</c:v>
                </c:pt>
                <c:pt idx="123">
                  <c:v>90.0</c:v>
                </c:pt>
                <c:pt idx="124">
                  <c:v>0.0</c:v>
                </c:pt>
                <c:pt idx="125">
                  <c:v>18.30884747849831</c:v>
                </c:pt>
                <c:pt idx="126">
                  <c:v>111.7592264795576</c:v>
                </c:pt>
                <c:pt idx="127">
                  <c:v>233.1496828805994</c:v>
                </c:pt>
                <c:pt idx="128">
                  <c:v>90.0</c:v>
                </c:pt>
                <c:pt idx="129">
                  <c:v>0.0</c:v>
                </c:pt>
                <c:pt idx="130">
                  <c:v>141.3658052013321</c:v>
                </c:pt>
                <c:pt idx="131">
                  <c:v>60.33813320852098</c:v>
                </c:pt>
                <c:pt idx="132">
                  <c:v>161.0280312465359</c:v>
                </c:pt>
                <c:pt idx="133">
                  <c:v>45.0</c:v>
                </c:pt>
                <c:pt idx="134">
                  <c:v>165.9843008359464</c:v>
                </c:pt>
                <c:pt idx="135">
                  <c:v>225.0</c:v>
                </c:pt>
                <c:pt idx="136">
                  <c:v>0.0</c:v>
                </c:pt>
                <c:pt idx="137">
                  <c:v>149.9868664084175</c:v>
                </c:pt>
                <c:pt idx="138">
                  <c:v>193.8505480105035</c:v>
                </c:pt>
                <c:pt idx="139">
                  <c:v>76.14945198949647</c:v>
                </c:pt>
                <c:pt idx="140">
                  <c:v>106.1072109261652</c:v>
                </c:pt>
                <c:pt idx="142">
                  <c:v>5.710022868563982</c:v>
                </c:pt>
                <c:pt idx="143">
                  <c:v>210.798144081986</c:v>
                </c:pt>
                <c:pt idx="144">
                  <c:v>90.0</c:v>
                </c:pt>
                <c:pt idx="145">
                  <c:v>90.0</c:v>
                </c:pt>
                <c:pt idx="146">
                  <c:v>68.36797774921637</c:v>
                </c:pt>
                <c:pt idx="147">
                  <c:v>53.30872365538659</c:v>
                </c:pt>
                <c:pt idx="148">
                  <c:v>76.2951299705581</c:v>
                </c:pt>
                <c:pt idx="149">
                  <c:v>15.87611478209257</c:v>
                </c:pt>
                <c:pt idx="150">
                  <c:v>0.43313977584387</c:v>
                </c:pt>
                <c:pt idx="151">
                  <c:v>111.6320222507836</c:v>
                </c:pt>
                <c:pt idx="152">
                  <c:v>79.81535257087819</c:v>
                </c:pt>
                <c:pt idx="153">
                  <c:v>69.5494780498733</c:v>
                </c:pt>
                <c:pt idx="154">
                  <c:v>69.5494780498733</c:v>
                </c:pt>
                <c:pt idx="155">
                  <c:v>71.57901920027495</c:v>
                </c:pt>
                <c:pt idx="156">
                  <c:v>5.710022868563982</c:v>
                </c:pt>
                <c:pt idx="157">
                  <c:v>90.0</c:v>
                </c:pt>
                <c:pt idx="158">
                  <c:v>56.32336918625154</c:v>
                </c:pt>
                <c:pt idx="159">
                  <c:v>59.07739373007206</c:v>
                </c:pt>
                <c:pt idx="160">
                  <c:v>45.0</c:v>
                </c:pt>
                <c:pt idx="161">
                  <c:v>270.0</c:v>
                </c:pt>
                <c:pt idx="162">
                  <c:v>146.3233691862516</c:v>
                </c:pt>
                <c:pt idx="163">
                  <c:v>90.0</c:v>
                </c:pt>
                <c:pt idx="164">
                  <c:v>45.0</c:v>
                </c:pt>
                <c:pt idx="165">
                  <c:v>49.43629913197069</c:v>
                </c:pt>
                <c:pt idx="166">
                  <c:v>36.79117910834262</c:v>
                </c:pt>
                <c:pt idx="167">
                  <c:v>76.04606622060128</c:v>
                </c:pt>
                <c:pt idx="168">
                  <c:v>73.03256857060077</c:v>
                </c:pt>
                <c:pt idx="169">
                  <c:v>66.42236001489647</c:v>
                </c:pt>
                <c:pt idx="170">
                  <c:v>127.7839596509715</c:v>
                </c:pt>
                <c:pt idx="171">
                  <c:v>76.48405414375878</c:v>
                </c:pt>
                <c:pt idx="172">
                  <c:v>111.6320222507836</c:v>
                </c:pt>
                <c:pt idx="173">
                  <c:v>76.48405414375878</c:v>
                </c:pt>
                <c:pt idx="174">
                  <c:v>74.0308630162196</c:v>
                </c:pt>
                <c:pt idx="176">
                  <c:v>76.48405414375878</c:v>
                </c:pt>
                <c:pt idx="177">
                  <c:v>71.78983956789773</c:v>
                </c:pt>
                <c:pt idx="178">
                  <c:v>48.39792308325912</c:v>
                </c:pt>
                <c:pt idx="179">
                  <c:v>36.85031711940061</c:v>
                </c:pt>
                <c:pt idx="180">
                  <c:v>36.85031711940061</c:v>
                </c:pt>
                <c:pt idx="181">
                  <c:v>270.0</c:v>
                </c:pt>
                <c:pt idx="182">
                  <c:v>229.3882274400912</c:v>
                </c:pt>
                <c:pt idx="183">
                  <c:v>312.635262172346</c:v>
                </c:pt>
                <c:pt idx="184">
                  <c:v>323.1496828805993</c:v>
                </c:pt>
                <c:pt idx="185">
                  <c:v>78.93331148161587</c:v>
                </c:pt>
                <c:pt idx="186">
                  <c:v>135.0</c:v>
                </c:pt>
                <c:pt idx="187">
                  <c:v>90.0</c:v>
                </c:pt>
                <c:pt idx="188">
                  <c:v>0.0</c:v>
                </c:pt>
                <c:pt idx="189">
                  <c:v>326.652634609828</c:v>
                </c:pt>
                <c:pt idx="190">
                  <c:v>325.148736250549</c:v>
                </c:pt>
                <c:pt idx="191">
                  <c:v>280.3574971613083</c:v>
                </c:pt>
                <c:pt idx="192">
                  <c:v>270.0</c:v>
                </c:pt>
                <c:pt idx="193">
                  <c:v>270.0</c:v>
                </c:pt>
                <c:pt idx="194">
                  <c:v>0.0</c:v>
                </c:pt>
                <c:pt idx="195">
                  <c:v>270.0</c:v>
                </c:pt>
                <c:pt idx="196">
                  <c:v>0.0</c:v>
                </c:pt>
                <c:pt idx="197">
                  <c:v>0.0</c:v>
                </c:pt>
                <c:pt idx="198">
                  <c:v>0.0</c:v>
                </c:pt>
                <c:pt idx="199">
                  <c:v>270.0</c:v>
                </c:pt>
                <c:pt idx="200">
                  <c:v>306.8503171194006</c:v>
                </c:pt>
                <c:pt idx="201">
                  <c:v>281.28306182053</c:v>
                </c:pt>
                <c:pt idx="202">
                  <c:v>69.24554456059792</c:v>
                </c:pt>
                <c:pt idx="203">
                  <c:v>0.0</c:v>
                </c:pt>
                <c:pt idx="204">
                  <c:v>113.1141033793656</c:v>
                </c:pt>
                <c:pt idx="205">
                  <c:v>100.834636171827</c:v>
                </c:pt>
                <c:pt idx="206">
                  <c:v>0.0</c:v>
                </c:pt>
                <c:pt idx="207">
                  <c:v>106.9674314293992</c:v>
                </c:pt>
                <c:pt idx="208">
                  <c:v>0.0</c:v>
                </c:pt>
                <c:pt idx="209">
                  <c:v>135.0</c:v>
                </c:pt>
                <c:pt idx="210">
                  <c:v>0.0</c:v>
                </c:pt>
                <c:pt idx="211">
                  <c:v>90.0</c:v>
                </c:pt>
                <c:pt idx="212">
                  <c:v>0.0</c:v>
                </c:pt>
                <c:pt idx="213">
                  <c:v>278.7939768869969</c:v>
                </c:pt>
                <c:pt idx="214">
                  <c:v>63.4419319834189</c:v>
                </c:pt>
                <c:pt idx="215">
                  <c:v>167.1607052914687</c:v>
                </c:pt>
                <c:pt idx="217">
                  <c:v>83.58750244272267</c:v>
                </c:pt>
                <c:pt idx="218">
                  <c:v>90.0</c:v>
                </c:pt>
                <c:pt idx="219">
                  <c:v>0.0</c:v>
                </c:pt>
                <c:pt idx="220">
                  <c:v>321.4435189844056</c:v>
                </c:pt>
                <c:pt idx="221">
                  <c:v>86.16241117249587</c:v>
                </c:pt>
                <c:pt idx="222">
                  <c:v>74.78047280871323</c:v>
                </c:pt>
                <c:pt idx="223">
                  <c:v>74.78047280871323</c:v>
                </c:pt>
                <c:pt idx="224">
                  <c:v>200.2865287325748</c:v>
                </c:pt>
                <c:pt idx="225">
                  <c:v>152.6209428466918</c:v>
                </c:pt>
                <c:pt idx="226">
                  <c:v>0.0</c:v>
                </c:pt>
                <c:pt idx="227">
                  <c:v>270.0</c:v>
                </c:pt>
                <c:pt idx="228">
                  <c:v>87.14490882861975</c:v>
                </c:pt>
                <c:pt idx="229">
                  <c:v>0.0</c:v>
                </c:pt>
                <c:pt idx="230">
                  <c:v>71.0</c:v>
                </c:pt>
                <c:pt idx="231">
                  <c:v>75.12654051410018</c:v>
                </c:pt>
                <c:pt idx="232">
                  <c:v>80.33653102739731</c:v>
                </c:pt>
                <c:pt idx="233">
                  <c:v>86.75905223533948</c:v>
                </c:pt>
                <c:pt idx="234">
                  <c:v>86.52147311322847</c:v>
                </c:pt>
                <c:pt idx="235">
                  <c:v>88.59929496972904</c:v>
                </c:pt>
                <c:pt idx="236">
                  <c:v>0.0</c:v>
                </c:pt>
                <c:pt idx="237">
                  <c:v>0.0</c:v>
                </c:pt>
                <c:pt idx="238">
                  <c:v>0.0</c:v>
                </c:pt>
                <c:pt idx="239">
                  <c:v>347.9938310149004</c:v>
                </c:pt>
                <c:pt idx="240">
                  <c:v>356.0897075290067</c:v>
                </c:pt>
                <c:pt idx="241">
                  <c:v>357.9503627028847</c:v>
                </c:pt>
                <c:pt idx="242">
                  <c:v>0.0</c:v>
                </c:pt>
                <c:pt idx="243">
                  <c:v>0.0</c:v>
                </c:pt>
                <c:pt idx="244">
                  <c:v>0.0</c:v>
                </c:pt>
                <c:pt idx="245">
                  <c:v>136.5885279093269</c:v>
                </c:pt>
                <c:pt idx="246">
                  <c:v>270.0</c:v>
                </c:pt>
                <c:pt idx="247">
                  <c:v>111.6320222507836</c:v>
                </c:pt>
                <c:pt idx="248">
                  <c:v>326.5720491214133</c:v>
                </c:pt>
                <c:pt idx="249">
                  <c:v>291.7524054406824</c:v>
                </c:pt>
                <c:pt idx="250">
                  <c:v>302.7831827641424</c:v>
                </c:pt>
                <c:pt idx="251">
                  <c:v>81.38325073040073</c:v>
                </c:pt>
                <c:pt idx="252">
                  <c:v>39.51113418900252</c:v>
                </c:pt>
                <c:pt idx="253">
                  <c:v>30.37758029382951</c:v>
                </c:pt>
                <c:pt idx="254">
                  <c:v>283.5376171560837</c:v>
                </c:pt>
                <c:pt idx="255">
                  <c:v>270.0</c:v>
                </c:pt>
                <c:pt idx="256">
                  <c:v>270.0</c:v>
                </c:pt>
                <c:pt idx="257">
                  <c:v>270.0</c:v>
                </c:pt>
                <c:pt idx="258">
                  <c:v>216.0</c:v>
                </c:pt>
                <c:pt idx="259">
                  <c:v>257.8757283029193</c:v>
                </c:pt>
                <c:pt idx="260">
                  <c:v>238.0</c:v>
                </c:pt>
                <c:pt idx="261">
                  <c:v>0.0</c:v>
                </c:pt>
                <c:pt idx="262">
                  <c:v>0.0</c:v>
                </c:pt>
                <c:pt idx="263">
                  <c:v>90.0</c:v>
                </c:pt>
                <c:pt idx="264">
                  <c:v>0.0</c:v>
                </c:pt>
                <c:pt idx="265">
                  <c:v>0.0</c:v>
                </c:pt>
                <c:pt idx="266">
                  <c:v>141.1936035034923</c:v>
                </c:pt>
                <c:pt idx="267">
                  <c:v>0.0</c:v>
                </c:pt>
                <c:pt idx="268">
                  <c:v>50.53881991297447</c:v>
                </c:pt>
                <c:pt idx="269">
                  <c:v>0.148255916509243</c:v>
                </c:pt>
                <c:pt idx="270">
                  <c:v>356.3952022424426</c:v>
                </c:pt>
                <c:pt idx="271">
                  <c:v>132.222415337295</c:v>
                </c:pt>
                <c:pt idx="272">
                  <c:v>133.5341151795369</c:v>
                </c:pt>
                <c:pt idx="273">
                  <c:v>333.4629036064192</c:v>
                </c:pt>
                <c:pt idx="274">
                  <c:v>125.3640742620358</c:v>
                </c:pt>
                <c:pt idx="275">
                  <c:v>0.0</c:v>
                </c:pt>
                <c:pt idx="276">
                  <c:v>90.0</c:v>
                </c:pt>
                <c:pt idx="277">
                  <c:v>90.0</c:v>
                </c:pt>
                <c:pt idx="279">
                  <c:v>80.45211207565728</c:v>
                </c:pt>
                <c:pt idx="280">
                  <c:v>85.55717411313162</c:v>
                </c:pt>
                <c:pt idx="281">
                  <c:v>86.53870752948643</c:v>
                </c:pt>
                <c:pt idx="283">
                  <c:v>82.87798714433308</c:v>
                </c:pt>
                <c:pt idx="284">
                  <c:v>0.0</c:v>
                </c:pt>
                <c:pt idx="285">
                  <c:v>88.84966935762998</c:v>
                </c:pt>
                <c:pt idx="286">
                  <c:v>88.57200271184678</c:v>
                </c:pt>
                <c:pt idx="287">
                  <c:v>88.51761932355896</c:v>
                </c:pt>
                <c:pt idx="288">
                  <c:v>88.51761932355896</c:v>
                </c:pt>
                <c:pt idx="289">
                  <c:v>88.51761932355896</c:v>
                </c:pt>
                <c:pt idx="290">
                  <c:v>85.55717411313162</c:v>
                </c:pt>
                <c:pt idx="291">
                  <c:v>0.0</c:v>
                </c:pt>
                <c:pt idx="292">
                  <c:v>70.675692702372</c:v>
                </c:pt>
                <c:pt idx="293">
                  <c:v>70.12386639020895</c:v>
                </c:pt>
                <c:pt idx="294">
                  <c:v>88.33601948479213</c:v>
                </c:pt>
                <c:pt idx="295">
                  <c:v>73.14915843311499</c:v>
                </c:pt>
                <c:pt idx="296">
                  <c:v>59.07739373007206</c:v>
                </c:pt>
                <c:pt idx="297">
                  <c:v>68.24077352044238</c:v>
                </c:pt>
                <c:pt idx="298">
                  <c:v>0.0</c:v>
                </c:pt>
                <c:pt idx="299">
                  <c:v>56.32336918625154</c:v>
                </c:pt>
                <c:pt idx="300">
                  <c:v>74.1238852179074</c:v>
                </c:pt>
                <c:pt idx="301">
                  <c:v>143.1496828805994</c:v>
                </c:pt>
                <c:pt idx="302">
                  <c:v>0.0</c:v>
                </c:pt>
                <c:pt idx="303">
                  <c:v>85.30542604518399</c:v>
                </c:pt>
                <c:pt idx="304">
                  <c:v>45.0</c:v>
                </c:pt>
                <c:pt idx="305">
                  <c:v>18.42098079972504</c:v>
                </c:pt>
                <c:pt idx="306">
                  <c:v>35.47131566595249</c:v>
                </c:pt>
                <c:pt idx="307">
                  <c:v>3.81061440326647</c:v>
                </c:pt>
                <c:pt idx="308">
                  <c:v>270.728197059465</c:v>
                </c:pt>
                <c:pt idx="309">
                  <c:v>78.129458964707</c:v>
                </c:pt>
                <c:pt idx="310">
                  <c:v>78.8828669897502</c:v>
                </c:pt>
                <c:pt idx="311">
                  <c:v>80.27300305999199</c:v>
                </c:pt>
                <c:pt idx="312">
                  <c:v>86.92198308722987</c:v>
                </c:pt>
                <c:pt idx="313">
                  <c:v>87.14490882861975</c:v>
                </c:pt>
                <c:pt idx="314">
                  <c:v>274.794175798916</c:v>
                </c:pt>
                <c:pt idx="316">
                  <c:v>73.03256857060077</c:v>
                </c:pt>
                <c:pt idx="317">
                  <c:v>288.0833319327999</c:v>
                </c:pt>
                <c:pt idx="318">
                  <c:v>279.726996940008</c:v>
                </c:pt>
                <c:pt idx="319">
                  <c:v>285.8761147820926</c:v>
                </c:pt>
                <c:pt idx="320">
                  <c:v>296.5370963935808</c:v>
                </c:pt>
                <c:pt idx="321">
                  <c:v>290.4505219501267</c:v>
                </c:pt>
                <c:pt idx="322">
                  <c:v>5.653438738420817</c:v>
                </c:pt>
                <c:pt idx="323">
                  <c:v>285.8761147820926</c:v>
                </c:pt>
                <c:pt idx="324">
                  <c:v>315.0</c:v>
                </c:pt>
                <c:pt idx="325">
                  <c:v>193.9539337793987</c:v>
                </c:pt>
                <c:pt idx="326">
                  <c:v>78.79778400118874</c:v>
                </c:pt>
                <c:pt idx="327">
                  <c:v>73.44703546051465</c:v>
                </c:pt>
                <c:pt idx="328">
                  <c:v>58.66906709884108</c:v>
                </c:pt>
                <c:pt idx="329">
                  <c:v>18.42098079972504</c:v>
                </c:pt>
                <c:pt idx="330">
                  <c:v>76.04606622060128</c:v>
                </c:pt>
                <c:pt idx="331">
                  <c:v>61.08454363408001</c:v>
                </c:pt>
                <c:pt idx="332">
                  <c:v>0.0</c:v>
                </c:pt>
                <c:pt idx="333">
                  <c:v>85.30542604518405</c:v>
                </c:pt>
                <c:pt idx="334">
                  <c:v>90.0</c:v>
                </c:pt>
                <c:pt idx="335">
                  <c:v>80.67026010967271</c:v>
                </c:pt>
                <c:pt idx="336">
                  <c:v>105.9691369837803</c:v>
                </c:pt>
                <c:pt idx="337">
                  <c:v>120.0131335915824</c:v>
                </c:pt>
                <c:pt idx="338">
                  <c:v>142.2160403490285</c:v>
                </c:pt>
                <c:pt idx="339">
                  <c:v>112.3721539348609</c:v>
                </c:pt>
                <c:pt idx="340">
                  <c:v>236.3233691862516</c:v>
                </c:pt>
                <c:pt idx="341">
                  <c:v>113.8214830925075</c:v>
                </c:pt>
                <c:pt idx="342">
                  <c:v>135.0</c:v>
                </c:pt>
                <c:pt idx="343">
                  <c:v>77.56629379944882</c:v>
                </c:pt>
                <c:pt idx="344">
                  <c:v>74.1238852179074</c:v>
                </c:pt>
                <c:pt idx="345">
                  <c:v>53.14968288059936</c:v>
                </c:pt>
                <c:pt idx="346">
                  <c:v>71.78983956789773</c:v>
                </c:pt>
                <c:pt idx="347">
                  <c:v>74.91100553754532</c:v>
                </c:pt>
                <c:pt idx="348">
                  <c:v>71.78983956789773</c:v>
                </c:pt>
                <c:pt idx="350">
                  <c:v>77.56629379944882</c:v>
                </c:pt>
                <c:pt idx="351">
                  <c:v>84.86868659819891</c:v>
                </c:pt>
                <c:pt idx="352">
                  <c:v>0.0</c:v>
                </c:pt>
                <c:pt idx="353">
                  <c:v>85.06009151938718</c:v>
                </c:pt>
                <c:pt idx="354">
                  <c:v>63.49793026401855</c:v>
                </c:pt>
                <c:pt idx="355">
                  <c:v>1.429771224828727</c:v>
                </c:pt>
                <c:pt idx="357">
                  <c:v>129.7739641437935</c:v>
                </c:pt>
                <c:pt idx="358">
                  <c:v>95.48041262012202</c:v>
                </c:pt>
                <c:pt idx="359">
                  <c:v>104.6262839486734</c:v>
                </c:pt>
                <c:pt idx="360">
                  <c:v>258.1294589647071</c:v>
                </c:pt>
                <c:pt idx="362">
                  <c:v>90.0</c:v>
                </c:pt>
                <c:pt idx="363">
                  <c:v>128.6341947986679</c:v>
                </c:pt>
                <c:pt idx="364">
                  <c:v>163.4470354605147</c:v>
                </c:pt>
                <c:pt idx="365">
                  <c:v>0.0</c:v>
                </c:pt>
                <c:pt idx="366">
                  <c:v>97.97295710479733</c:v>
                </c:pt>
                <c:pt idx="367">
                  <c:v>0.0</c:v>
                </c:pt>
                <c:pt idx="368">
                  <c:v>0.0</c:v>
                </c:pt>
                <c:pt idx="369">
                  <c:v>135.0</c:v>
                </c:pt>
                <c:pt idx="370">
                  <c:v>128.6341947986679</c:v>
                </c:pt>
                <c:pt idx="371">
                  <c:v>76.48405414375878</c:v>
                </c:pt>
                <c:pt idx="373">
                  <c:v>84.12743321512238</c:v>
                </c:pt>
                <c:pt idx="374">
                  <c:v>0.0</c:v>
                </c:pt>
                <c:pt idx="375">
                  <c:v>79.81535257087819</c:v>
                </c:pt>
                <c:pt idx="376">
                  <c:v>56.32336918625154</c:v>
                </c:pt>
                <c:pt idx="377">
                  <c:v>63.4419319834189</c:v>
                </c:pt>
                <c:pt idx="378">
                  <c:v>216.4219793614948</c:v>
                </c:pt>
                <c:pt idx="379">
                  <c:v>85.30542604518399</c:v>
                </c:pt>
                <c:pt idx="380">
                  <c:v>85.30542604518399</c:v>
                </c:pt>
                <c:pt idx="381">
                  <c:v>90.0</c:v>
                </c:pt>
                <c:pt idx="382">
                  <c:v>90.0</c:v>
                </c:pt>
                <c:pt idx="383">
                  <c:v>90.0</c:v>
                </c:pt>
                <c:pt idx="384">
                  <c:v>71.62098802250347</c:v>
                </c:pt>
                <c:pt idx="385">
                  <c:v>83.7109865885377</c:v>
                </c:pt>
                <c:pt idx="386">
                  <c:v>77.56629379944882</c:v>
                </c:pt>
                <c:pt idx="387">
                  <c:v>0.0</c:v>
                </c:pt>
                <c:pt idx="388">
                  <c:v>276.5161241600424</c:v>
                </c:pt>
                <c:pt idx="389">
                  <c:v>0.0</c:v>
                </c:pt>
                <c:pt idx="390">
                  <c:v>279.1625836491292</c:v>
                </c:pt>
                <c:pt idx="391">
                  <c:v>279.1625836491292</c:v>
                </c:pt>
                <c:pt idx="392">
                  <c:v>90.0</c:v>
                </c:pt>
                <c:pt idx="393">
                  <c:v>90.0</c:v>
                </c:pt>
                <c:pt idx="394">
                  <c:v>0.0</c:v>
                </c:pt>
                <c:pt idx="395">
                  <c:v>113.8214830925075</c:v>
                </c:pt>
                <c:pt idx="396">
                  <c:v>100.8752853638345</c:v>
                </c:pt>
                <c:pt idx="397">
                  <c:v>100.8752853638345</c:v>
                </c:pt>
                <c:pt idx="398">
                  <c:v>106.850841566885</c:v>
                </c:pt>
                <c:pt idx="399">
                  <c:v>0.0</c:v>
                </c:pt>
                <c:pt idx="400">
                  <c:v>113.8214830925075</c:v>
                </c:pt>
                <c:pt idx="401">
                  <c:v>0.0</c:v>
                </c:pt>
                <c:pt idx="402">
                  <c:v>104.6262839486734</c:v>
                </c:pt>
                <c:pt idx="403">
                  <c:v>0.0</c:v>
                </c:pt>
                <c:pt idx="404">
                  <c:v>106.850841566885</c:v>
                </c:pt>
                <c:pt idx="405">
                  <c:v>0.0</c:v>
                </c:pt>
                <c:pt idx="406">
                  <c:v>0.0</c:v>
                </c:pt>
                <c:pt idx="407">
                  <c:v>108.2101604321023</c:v>
                </c:pt>
                <c:pt idx="408">
                  <c:v>0.0</c:v>
                </c:pt>
                <c:pt idx="409">
                  <c:v>270.0</c:v>
                </c:pt>
                <c:pt idx="410">
                  <c:v>270.0</c:v>
                </c:pt>
                <c:pt idx="411">
                  <c:v>0.0</c:v>
                </c:pt>
                <c:pt idx="412">
                  <c:v>258.8828669897502</c:v>
                </c:pt>
                <c:pt idx="413">
                  <c:v>255.7436552907508</c:v>
                </c:pt>
                <c:pt idx="414">
                  <c:v>259.8153525708782</c:v>
                </c:pt>
                <c:pt idx="415">
                  <c:v>266.3952022424426</c:v>
                </c:pt>
                <c:pt idx="418">
                  <c:v>266.673830019467</c:v>
                </c:pt>
                <c:pt idx="420">
                  <c:v>0.0</c:v>
                </c:pt>
                <c:pt idx="421">
                  <c:v>270.0</c:v>
                </c:pt>
                <c:pt idx="422">
                  <c:v>270.0</c:v>
                </c:pt>
                <c:pt idx="423">
                  <c:v>0.0</c:v>
                </c:pt>
                <c:pt idx="424">
                  <c:v>270.0</c:v>
                </c:pt>
                <c:pt idx="425">
                  <c:v>274.484717617116</c:v>
                </c:pt>
                <c:pt idx="426">
                  <c:v>0.0</c:v>
                </c:pt>
                <c:pt idx="427">
                  <c:v>0.0</c:v>
                </c:pt>
                <c:pt idx="428">
                  <c:v>90.0</c:v>
                </c:pt>
                <c:pt idx="429">
                  <c:v>90.0</c:v>
                </c:pt>
                <c:pt idx="430">
                  <c:v>80.57072890058095</c:v>
                </c:pt>
                <c:pt idx="431">
                  <c:v>0.0</c:v>
                </c:pt>
                <c:pt idx="432">
                  <c:v>90.0</c:v>
                </c:pt>
                <c:pt idx="433">
                  <c:v>90.0</c:v>
                </c:pt>
                <c:pt idx="434">
                  <c:v>63.46290360641922</c:v>
                </c:pt>
                <c:pt idx="435">
                  <c:v>86.92495979771234</c:v>
                </c:pt>
                <c:pt idx="436">
                  <c:v>84.34656126157915</c:v>
                </c:pt>
                <c:pt idx="437">
                  <c:v>82.57471578859889</c:v>
                </c:pt>
                <c:pt idx="438">
                  <c:v>90.0</c:v>
                </c:pt>
                <c:pt idx="439">
                  <c:v>0.0</c:v>
                </c:pt>
                <c:pt idx="441">
                  <c:v>90.0</c:v>
                </c:pt>
                <c:pt idx="442">
                  <c:v>90.0</c:v>
                </c:pt>
                <c:pt idx="443">
                  <c:v>90.0</c:v>
                </c:pt>
                <c:pt idx="444">
                  <c:v>80.57072890058095</c:v>
                </c:pt>
                <c:pt idx="445">
                  <c:v>90.0</c:v>
                </c:pt>
                <c:pt idx="446">
                  <c:v>68.24077352044238</c:v>
                </c:pt>
                <c:pt idx="449">
                  <c:v>0.0</c:v>
                </c:pt>
                <c:pt idx="451">
                  <c:v>208.6436418592472</c:v>
                </c:pt>
                <c:pt idx="452">
                  <c:v>0.0</c:v>
                </c:pt>
                <c:pt idx="454">
                  <c:v>90.0</c:v>
                </c:pt>
                <c:pt idx="457">
                  <c:v>0.0</c:v>
                </c:pt>
                <c:pt idx="459">
                  <c:v>90.0</c:v>
                </c:pt>
                <c:pt idx="460">
                  <c:v>0.0</c:v>
                </c:pt>
                <c:pt idx="461">
                  <c:v>0.0</c:v>
                </c:pt>
                <c:pt idx="462">
                  <c:v>90.0</c:v>
                </c:pt>
                <c:pt idx="463">
                  <c:v>36.85031711940061</c:v>
                </c:pt>
                <c:pt idx="464">
                  <c:v>88.09258934430727</c:v>
                </c:pt>
                <c:pt idx="466">
                  <c:v>12.78957174469457</c:v>
                </c:pt>
                <c:pt idx="467">
                  <c:v>11.06668851838413</c:v>
                </c:pt>
                <c:pt idx="472">
                  <c:v>9.32973989032729</c:v>
                </c:pt>
                <c:pt idx="473">
                  <c:v>74.91100553754532</c:v>
                </c:pt>
                <c:pt idx="476">
                  <c:v>84.81330832095688</c:v>
                </c:pt>
                <c:pt idx="477">
                  <c:v>0.0</c:v>
                </c:pt>
                <c:pt idx="478">
                  <c:v>82.60921368067465</c:v>
                </c:pt>
                <c:pt idx="479">
                  <c:v>76.48405414375878</c:v>
                </c:pt>
                <c:pt idx="481">
                  <c:v>0.0</c:v>
                </c:pt>
                <c:pt idx="482">
                  <c:v>86.92198308722987</c:v>
                </c:pt>
                <c:pt idx="483">
                  <c:v>87.03631919012304</c:v>
                </c:pt>
                <c:pt idx="484">
                  <c:v>0.0</c:v>
                </c:pt>
                <c:pt idx="485">
                  <c:v>93.19864251489707</c:v>
                </c:pt>
                <c:pt idx="486">
                  <c:v>91.80363495173781</c:v>
                </c:pt>
                <c:pt idx="487">
                  <c:v>93.19864251489707</c:v>
                </c:pt>
                <c:pt idx="489">
                  <c:v>90.0</c:v>
                </c:pt>
                <c:pt idx="490">
                  <c:v>90.0</c:v>
                </c:pt>
                <c:pt idx="491">
                  <c:v>97.81440466056068</c:v>
                </c:pt>
                <c:pt idx="492">
                  <c:v>8.797314468524519</c:v>
                </c:pt>
                <c:pt idx="494">
                  <c:v>0.0</c:v>
                </c:pt>
                <c:pt idx="495">
                  <c:v>90.0</c:v>
                </c:pt>
                <c:pt idx="496">
                  <c:v>90.0</c:v>
                </c:pt>
                <c:pt idx="497">
                  <c:v>87.52620013349861</c:v>
                </c:pt>
                <c:pt idx="498">
                  <c:v>90.0</c:v>
                </c:pt>
                <c:pt idx="499">
                  <c:v>85.71723753819304</c:v>
                </c:pt>
                <c:pt idx="500">
                  <c:v>0.0</c:v>
                </c:pt>
                <c:pt idx="501">
                  <c:v>0.0</c:v>
                </c:pt>
                <c:pt idx="502">
                  <c:v>275.4010395313362</c:v>
                </c:pt>
                <c:pt idx="503">
                  <c:v>272.2451150787188</c:v>
                </c:pt>
                <c:pt idx="504">
                  <c:v>5.653438738420817</c:v>
                </c:pt>
                <c:pt idx="505">
                  <c:v>7.079837613798588</c:v>
                </c:pt>
                <c:pt idx="506">
                  <c:v>270.0</c:v>
                </c:pt>
                <c:pt idx="507">
                  <c:v>270.0</c:v>
                </c:pt>
                <c:pt idx="508">
                  <c:v>270.0</c:v>
                </c:pt>
                <c:pt idx="509">
                  <c:v>56.32336918625154</c:v>
                </c:pt>
                <c:pt idx="510">
                  <c:v>270.0</c:v>
                </c:pt>
                <c:pt idx="511">
                  <c:v>270.0</c:v>
                </c:pt>
                <c:pt idx="513">
                  <c:v>270.0</c:v>
                </c:pt>
                <c:pt idx="515">
                  <c:v>0.0</c:v>
                </c:pt>
                <c:pt idx="516">
                  <c:v>308.5564810155944</c:v>
                </c:pt>
                <c:pt idx="517">
                  <c:v>299.4090212151846</c:v>
                </c:pt>
                <c:pt idx="518">
                  <c:v>308.5564810155944</c:v>
                </c:pt>
                <c:pt idx="520">
                  <c:v>346.0460662206013</c:v>
                </c:pt>
                <c:pt idx="521">
                  <c:v>296.1105891683891</c:v>
                </c:pt>
                <c:pt idx="522">
                  <c:v>346.0100122384602</c:v>
                </c:pt>
                <c:pt idx="523">
                  <c:v>296.2184928668124</c:v>
                </c:pt>
                <c:pt idx="524">
                  <c:v>294.2320408219698</c:v>
                </c:pt>
                <c:pt idx="525">
                  <c:v>286.850841566885</c:v>
                </c:pt>
                <c:pt idx="526">
                  <c:v>280.6605971006888</c:v>
                </c:pt>
                <c:pt idx="527">
                  <c:v>0.0</c:v>
                </c:pt>
                <c:pt idx="528">
                  <c:v>303.6361870585254</c:v>
                </c:pt>
                <c:pt idx="530">
                  <c:v>146.3233691862516</c:v>
                </c:pt>
                <c:pt idx="531">
                  <c:v>165.9843008359464</c:v>
                </c:pt>
                <c:pt idx="532">
                  <c:v>153.4629036064192</c:v>
                </c:pt>
                <c:pt idx="533">
                  <c:v>206.5370963935808</c:v>
                </c:pt>
                <c:pt idx="534">
                  <c:v>240.338133208521</c:v>
                </c:pt>
                <c:pt idx="535">
                  <c:v>315.0</c:v>
                </c:pt>
                <c:pt idx="536">
                  <c:v>45.0</c:v>
                </c:pt>
                <c:pt idx="537">
                  <c:v>90.0</c:v>
                </c:pt>
                <c:pt idx="540">
                  <c:v>278.090959437298</c:v>
                </c:pt>
                <c:pt idx="541">
                  <c:v>45.0</c:v>
                </c:pt>
                <c:pt idx="543">
                  <c:v>5.710022868563982</c:v>
                </c:pt>
                <c:pt idx="544">
                  <c:v>0.0</c:v>
                </c:pt>
                <c:pt idx="545">
                  <c:v>0.0</c:v>
                </c:pt>
                <c:pt idx="547">
                  <c:v>82.02704289520267</c:v>
                </c:pt>
                <c:pt idx="549">
                  <c:v>56.32336918625154</c:v>
                </c:pt>
                <c:pt idx="550">
                  <c:v>265.305426045184</c:v>
                </c:pt>
                <c:pt idx="551">
                  <c:v>45.0</c:v>
                </c:pt>
                <c:pt idx="553">
                  <c:v>45.0</c:v>
                </c:pt>
                <c:pt idx="554">
                  <c:v>0.567110237308725</c:v>
                </c:pt>
                <c:pt idx="555">
                  <c:v>0.0567128002504944</c:v>
                </c:pt>
                <c:pt idx="556">
                  <c:v>98.60127094616723</c:v>
                </c:pt>
                <c:pt idx="558">
                  <c:v>98.60127094616723</c:v>
                </c:pt>
                <c:pt idx="561">
                  <c:v>108.420980799725</c:v>
                </c:pt>
                <c:pt idx="562">
                  <c:v>116.5370963935808</c:v>
                </c:pt>
                <c:pt idx="563">
                  <c:v>108.420980799725</c:v>
                </c:pt>
                <c:pt idx="564">
                  <c:v>105.8761147820926</c:v>
                </c:pt>
                <c:pt idx="565">
                  <c:v>93.92068501108861</c:v>
                </c:pt>
                <c:pt idx="566">
                  <c:v>0.0</c:v>
                </c:pt>
                <c:pt idx="571">
                  <c:v>77.29798106701576</c:v>
                </c:pt>
                <c:pt idx="572">
                  <c:v>53.30872365538659</c:v>
                </c:pt>
                <c:pt idx="573">
                  <c:v>101.1816383189064</c:v>
                </c:pt>
                <c:pt idx="574">
                  <c:v>0.0</c:v>
                </c:pt>
                <c:pt idx="576">
                  <c:v>12.43370620055117</c:v>
                </c:pt>
                <c:pt idx="578">
                  <c:v>84.80201244201817</c:v>
                </c:pt>
                <c:pt idx="579">
                  <c:v>96.13300725190857</c:v>
                </c:pt>
                <c:pt idx="582">
                  <c:v>299.661866791479</c:v>
                </c:pt>
                <c:pt idx="583">
                  <c:v>69.28666881319504</c:v>
                </c:pt>
                <c:pt idx="584">
                  <c:v>37.37100122541898</c:v>
                </c:pt>
                <c:pt idx="586">
                  <c:v>60.25553968634341</c:v>
                </c:pt>
                <c:pt idx="587">
                  <c:v>0.0</c:v>
                </c:pt>
                <c:pt idx="588">
                  <c:v>0.0</c:v>
                </c:pt>
                <c:pt idx="589">
                  <c:v>84.20901811358067</c:v>
                </c:pt>
                <c:pt idx="590">
                  <c:v>82.02704289520267</c:v>
                </c:pt>
                <c:pt idx="591">
                  <c:v>84.20901811358067</c:v>
                </c:pt>
                <c:pt idx="592">
                  <c:v>81.34581578590405</c:v>
                </c:pt>
                <c:pt idx="593">
                  <c:v>84.20901811358067</c:v>
                </c:pt>
                <c:pt idx="597">
                  <c:v>90.0</c:v>
                </c:pt>
                <c:pt idx="599">
                  <c:v>48.85766737554553</c:v>
                </c:pt>
                <c:pt idx="600">
                  <c:v>49.43629913197069</c:v>
                </c:pt>
                <c:pt idx="601">
                  <c:v>355.6763102342904</c:v>
                </c:pt>
                <c:pt idx="602">
                  <c:v>0.0</c:v>
                </c:pt>
                <c:pt idx="604">
                  <c:v>6.516124160042409</c:v>
                </c:pt>
                <c:pt idx="609">
                  <c:v>90.0</c:v>
                </c:pt>
                <c:pt idx="610">
                  <c:v>48.06846061713901</c:v>
                </c:pt>
                <c:pt idx="611">
                  <c:v>2.653269907659251</c:v>
                </c:pt>
                <c:pt idx="613">
                  <c:v>28.40072852757675</c:v>
                </c:pt>
                <c:pt idx="614">
                  <c:v>0.0</c:v>
                </c:pt>
                <c:pt idx="615">
                  <c:v>0.0</c:v>
                </c:pt>
                <c:pt idx="616">
                  <c:v>0.0</c:v>
                </c:pt>
                <c:pt idx="618">
                  <c:v>0.0</c:v>
                </c:pt>
                <c:pt idx="619">
                  <c:v>0.0</c:v>
                </c:pt>
                <c:pt idx="620">
                  <c:v>0.0</c:v>
                </c:pt>
                <c:pt idx="621">
                  <c:v>126.8503171194006</c:v>
                </c:pt>
                <c:pt idx="623">
                  <c:v>293.1141033793655</c:v>
                </c:pt>
                <c:pt idx="626">
                  <c:v>0.0</c:v>
                </c:pt>
                <c:pt idx="627">
                  <c:v>131.732526868567</c:v>
                </c:pt>
                <c:pt idx="632">
                  <c:v>74.33325678884432</c:v>
                </c:pt>
                <c:pt idx="634">
                  <c:v>78.129458964707</c:v>
                </c:pt>
                <c:pt idx="635">
                  <c:v>90.0</c:v>
                </c:pt>
                <c:pt idx="636">
                  <c:v>90.0</c:v>
                </c:pt>
                <c:pt idx="638">
                  <c:v>119.4090212151846</c:v>
                </c:pt>
                <c:pt idx="639">
                  <c:v>125.867678593035</c:v>
                </c:pt>
                <c:pt idx="640">
                  <c:v>90.0</c:v>
                </c:pt>
                <c:pt idx="642">
                  <c:v>90.0</c:v>
                </c:pt>
                <c:pt idx="645">
                  <c:v>102.145522438364</c:v>
                </c:pt>
                <c:pt idx="646">
                  <c:v>104.2271079323273</c:v>
                </c:pt>
                <c:pt idx="647">
                  <c:v>102.7895717446945</c:v>
                </c:pt>
                <c:pt idx="650">
                  <c:v>133.4761836780643</c:v>
                </c:pt>
                <c:pt idx="652">
                  <c:v>0.0</c:v>
                </c:pt>
                <c:pt idx="653">
                  <c:v>0.0</c:v>
                </c:pt>
                <c:pt idx="654">
                  <c:v>0.0</c:v>
                </c:pt>
                <c:pt idx="655">
                  <c:v>0.0</c:v>
                </c:pt>
                <c:pt idx="656">
                  <c:v>94.00465425050197</c:v>
                </c:pt>
                <c:pt idx="657">
                  <c:v>116.5580680165811</c:v>
                </c:pt>
                <c:pt idx="658">
                  <c:v>116.5580680165811</c:v>
                </c:pt>
                <c:pt idx="659">
                  <c:v>93.48347014115825</c:v>
                </c:pt>
                <c:pt idx="660">
                  <c:v>263.7109865885377</c:v>
                </c:pt>
                <c:pt idx="661">
                  <c:v>0.0</c:v>
                </c:pt>
                <c:pt idx="662">
                  <c:v>116.5580680165811</c:v>
                </c:pt>
                <c:pt idx="663">
                  <c:v>270.0</c:v>
                </c:pt>
                <c:pt idx="667">
                  <c:v>90.0</c:v>
                </c:pt>
                <c:pt idx="668">
                  <c:v>270.0</c:v>
                </c:pt>
                <c:pt idx="669">
                  <c:v>116.5580680165811</c:v>
                </c:pt>
                <c:pt idx="671">
                  <c:v>0.0</c:v>
                </c:pt>
                <c:pt idx="672">
                  <c:v>116.5580680165811</c:v>
                </c:pt>
                <c:pt idx="673">
                  <c:v>0.0</c:v>
                </c:pt>
                <c:pt idx="674">
                  <c:v>243.4629036064192</c:v>
                </c:pt>
                <c:pt idx="675">
                  <c:v>0.0</c:v>
                </c:pt>
                <c:pt idx="676">
                  <c:v>263.8656783116924</c:v>
                </c:pt>
                <c:pt idx="677">
                  <c:v>265.995345749498</c:v>
                </c:pt>
                <c:pt idx="678">
                  <c:v>262.0270428952027</c:v>
                </c:pt>
                <c:pt idx="679">
                  <c:v>251.579019200275</c:v>
                </c:pt>
                <c:pt idx="680">
                  <c:v>261.909040562702</c:v>
                </c:pt>
                <c:pt idx="681">
                  <c:v>254.1238852179074</c:v>
                </c:pt>
                <c:pt idx="682">
                  <c:v>0.0</c:v>
                </c:pt>
                <c:pt idx="683">
                  <c:v>225.0</c:v>
                </c:pt>
                <c:pt idx="684">
                  <c:v>236.3233691862516</c:v>
                </c:pt>
                <c:pt idx="685">
                  <c:v>236.3233691862516</c:v>
                </c:pt>
                <c:pt idx="686">
                  <c:v>0.0</c:v>
                </c:pt>
                <c:pt idx="688">
                  <c:v>315.0</c:v>
                </c:pt>
                <c:pt idx="692">
                  <c:v>2.861247379896127</c:v>
                </c:pt>
                <c:pt idx="694">
                  <c:v>103.9539337793987</c:v>
                </c:pt>
                <c:pt idx="697">
                  <c:v>100.1846474291218</c:v>
                </c:pt>
                <c:pt idx="698">
                  <c:v>90.0</c:v>
                </c:pt>
                <c:pt idx="702">
                  <c:v>296.5580680165811</c:v>
                </c:pt>
                <c:pt idx="704">
                  <c:v>0.0</c:v>
                </c:pt>
                <c:pt idx="706">
                  <c:v>194.0156991640535</c:v>
                </c:pt>
                <c:pt idx="707">
                  <c:v>0.0</c:v>
                </c:pt>
                <c:pt idx="708">
                  <c:v>178.0925893443073</c:v>
                </c:pt>
                <c:pt idx="709">
                  <c:v>0.0</c:v>
                </c:pt>
                <c:pt idx="710">
                  <c:v>135.0</c:v>
                </c:pt>
                <c:pt idx="711">
                  <c:v>0.0</c:v>
                </c:pt>
                <c:pt idx="712">
                  <c:v>0.0</c:v>
                </c:pt>
                <c:pt idx="713">
                  <c:v>153.4419319834189</c:v>
                </c:pt>
                <c:pt idx="714">
                  <c:v>0.0</c:v>
                </c:pt>
                <c:pt idx="715">
                  <c:v>188.6012709461672</c:v>
                </c:pt>
                <c:pt idx="717">
                  <c:v>191.2022159988113</c:v>
                </c:pt>
                <c:pt idx="719">
                  <c:v>90.0</c:v>
                </c:pt>
                <c:pt idx="720">
                  <c:v>90.0</c:v>
                </c:pt>
                <c:pt idx="721">
                  <c:v>0.0</c:v>
                </c:pt>
                <c:pt idx="722">
                  <c:v>0.0</c:v>
                </c:pt>
                <c:pt idx="723">
                  <c:v>270.0</c:v>
                </c:pt>
                <c:pt idx="725">
                  <c:v>270.0</c:v>
                </c:pt>
                <c:pt idx="726">
                  <c:v>116.5580680165811</c:v>
                </c:pt>
                <c:pt idx="727">
                  <c:v>236.3233691862516</c:v>
                </c:pt>
                <c:pt idx="728">
                  <c:v>0.0</c:v>
                </c:pt>
                <c:pt idx="729">
                  <c:v>0.0</c:v>
                </c:pt>
                <c:pt idx="730">
                  <c:v>0.0</c:v>
                </c:pt>
                <c:pt idx="731">
                  <c:v>0.0</c:v>
                </c:pt>
                <c:pt idx="732">
                  <c:v>0.0</c:v>
                </c:pt>
                <c:pt idx="733">
                  <c:v>0.0</c:v>
                </c:pt>
                <c:pt idx="734">
                  <c:v>90.0</c:v>
                </c:pt>
                <c:pt idx="735">
                  <c:v>0.0</c:v>
                </c:pt>
                <c:pt idx="736">
                  <c:v>90.0</c:v>
                </c:pt>
                <c:pt idx="737">
                  <c:v>90.0</c:v>
                </c:pt>
                <c:pt idx="738">
                  <c:v>83.28661751706329</c:v>
                </c:pt>
                <c:pt idx="739">
                  <c:v>52.88484314450375</c:v>
                </c:pt>
                <c:pt idx="740">
                  <c:v>87.48202042136495</c:v>
                </c:pt>
                <c:pt idx="742">
                  <c:v>57.07346914108496</c:v>
                </c:pt>
                <c:pt idx="743">
                  <c:v>0.0</c:v>
                </c:pt>
                <c:pt idx="747">
                  <c:v>105.0889944624547</c:v>
                </c:pt>
                <c:pt idx="748">
                  <c:v>206.5493338785586</c:v>
                </c:pt>
                <c:pt idx="751">
                  <c:v>198.420980799725</c:v>
                </c:pt>
                <c:pt idx="752">
                  <c:v>270.0</c:v>
                </c:pt>
                <c:pt idx="754">
                  <c:v>0.0</c:v>
                </c:pt>
                <c:pt idx="755">
                  <c:v>179.5989280504137</c:v>
                </c:pt>
                <c:pt idx="757">
                  <c:v>0.0</c:v>
                </c:pt>
                <c:pt idx="758">
                  <c:v>161.917511165965</c:v>
                </c:pt>
                <c:pt idx="760">
                  <c:v>198.2101604321023</c:v>
                </c:pt>
                <c:pt idx="762">
                  <c:v>90.0</c:v>
                </c:pt>
                <c:pt idx="763">
                  <c:v>98.090959437298</c:v>
                </c:pt>
                <c:pt idx="765">
                  <c:v>153.4419319834189</c:v>
                </c:pt>
                <c:pt idx="767">
                  <c:v>270.0</c:v>
                </c:pt>
                <c:pt idx="768">
                  <c:v>0.0</c:v>
                </c:pt>
                <c:pt idx="769">
                  <c:v>90.0</c:v>
                </c:pt>
                <c:pt idx="770">
                  <c:v>0.567110237308725</c:v>
                </c:pt>
                <c:pt idx="772">
                  <c:v>216.7911791083426</c:v>
                </c:pt>
                <c:pt idx="776">
                  <c:v>0.0</c:v>
                </c:pt>
                <c:pt idx="777">
                  <c:v>172.0270428952027</c:v>
                </c:pt>
                <c:pt idx="778">
                  <c:v>0.0</c:v>
                </c:pt>
                <c:pt idx="779">
                  <c:v>265.995345749498</c:v>
                </c:pt>
                <c:pt idx="780">
                  <c:v>0.0</c:v>
                </c:pt>
                <c:pt idx="781">
                  <c:v>209.4090212151846</c:v>
                </c:pt>
                <c:pt idx="782">
                  <c:v>217.371001225419</c:v>
                </c:pt>
                <c:pt idx="785">
                  <c:v>163.0254593863157</c:v>
                </c:pt>
                <c:pt idx="786">
                  <c:v>0.0</c:v>
                </c:pt>
                <c:pt idx="789">
                  <c:v>0.0</c:v>
                </c:pt>
                <c:pt idx="790">
                  <c:v>167.854477561636</c:v>
                </c:pt>
                <c:pt idx="791">
                  <c:v>166.2951299705581</c:v>
                </c:pt>
                <c:pt idx="792">
                  <c:v>161.7898395678977</c:v>
                </c:pt>
                <c:pt idx="793">
                  <c:v>0.0</c:v>
                </c:pt>
                <c:pt idx="794">
                  <c:v>0.0</c:v>
                </c:pt>
                <c:pt idx="796">
                  <c:v>343.0169466540314</c:v>
                </c:pt>
                <c:pt idx="797">
                  <c:v>45.0</c:v>
                </c:pt>
                <c:pt idx="798">
                  <c:v>45.0</c:v>
                </c:pt>
                <c:pt idx="799">
                  <c:v>0.0</c:v>
                </c:pt>
                <c:pt idx="800">
                  <c:v>0.0</c:v>
                </c:pt>
                <c:pt idx="802">
                  <c:v>90.0</c:v>
                </c:pt>
                <c:pt idx="803">
                  <c:v>90.0</c:v>
                </c:pt>
                <c:pt idx="805">
                  <c:v>0.0</c:v>
                </c:pt>
                <c:pt idx="807">
                  <c:v>0.0</c:v>
                </c:pt>
                <c:pt idx="808">
                  <c:v>90.0</c:v>
                </c:pt>
                <c:pt idx="809">
                  <c:v>0.0</c:v>
                </c:pt>
                <c:pt idx="810">
                  <c:v>90.0</c:v>
                </c:pt>
                <c:pt idx="811">
                  <c:v>76.71747441146101</c:v>
                </c:pt>
                <c:pt idx="813">
                  <c:v>80.65614909660746</c:v>
                </c:pt>
                <c:pt idx="815">
                  <c:v>95.88234222211111</c:v>
                </c:pt>
                <c:pt idx="816">
                  <c:v>45.0</c:v>
                </c:pt>
                <c:pt idx="820">
                  <c:v>90.0</c:v>
                </c:pt>
                <c:pt idx="822">
                  <c:v>0.0</c:v>
                </c:pt>
                <c:pt idx="824">
                  <c:v>80.27300305999199</c:v>
                </c:pt>
                <c:pt idx="827">
                  <c:v>80.27300305999199</c:v>
                </c:pt>
                <c:pt idx="828">
                  <c:v>74.91100553754532</c:v>
                </c:pt>
                <c:pt idx="831">
                  <c:v>90.0</c:v>
                </c:pt>
                <c:pt idx="834">
                  <c:v>90.0</c:v>
                </c:pt>
                <c:pt idx="836">
                  <c:v>65.32843422611552</c:v>
                </c:pt>
                <c:pt idx="838">
                  <c:v>71.35828984955651</c:v>
                </c:pt>
                <c:pt idx="840">
                  <c:v>0.0</c:v>
                </c:pt>
                <c:pt idx="842">
                  <c:v>81.84103486043398</c:v>
                </c:pt>
                <c:pt idx="843">
                  <c:v>82.60921368067465</c:v>
                </c:pt>
                <c:pt idx="847">
                  <c:v>0.0</c:v>
                </c:pt>
                <c:pt idx="848">
                  <c:v>101.6461668714511</c:v>
                </c:pt>
                <c:pt idx="849">
                  <c:v>90.0</c:v>
                </c:pt>
                <c:pt idx="850">
                  <c:v>0.0</c:v>
                </c:pt>
                <c:pt idx="851">
                  <c:v>90.0</c:v>
                </c:pt>
                <c:pt idx="852">
                  <c:v>0.0</c:v>
                </c:pt>
                <c:pt idx="854">
                  <c:v>90.0</c:v>
                </c:pt>
                <c:pt idx="855">
                  <c:v>0.0</c:v>
                </c:pt>
                <c:pt idx="858">
                  <c:v>0.0</c:v>
                </c:pt>
                <c:pt idx="860">
                  <c:v>0.0</c:v>
                </c:pt>
                <c:pt idx="861">
                  <c:v>90.0</c:v>
                </c:pt>
                <c:pt idx="862">
                  <c:v>90.0</c:v>
                </c:pt>
                <c:pt idx="865">
                  <c:v>73.89278907383482</c:v>
                </c:pt>
                <c:pt idx="866">
                  <c:v>65.38093892853044</c:v>
                </c:pt>
                <c:pt idx="867">
                  <c:v>82.57471578859884</c:v>
                </c:pt>
                <c:pt idx="868">
                  <c:v>0.0</c:v>
                </c:pt>
                <c:pt idx="869">
                  <c:v>90.0</c:v>
                </c:pt>
                <c:pt idx="870">
                  <c:v>270.0</c:v>
                </c:pt>
                <c:pt idx="874">
                  <c:v>0.0</c:v>
                </c:pt>
                <c:pt idx="875">
                  <c:v>270.0</c:v>
                </c:pt>
                <c:pt idx="876">
                  <c:v>270.0</c:v>
                </c:pt>
                <c:pt idx="877">
                  <c:v>291.0182328496645</c:v>
                </c:pt>
                <c:pt idx="878">
                  <c:v>0.0</c:v>
                </c:pt>
                <c:pt idx="881">
                  <c:v>291.417810229569</c:v>
                </c:pt>
                <c:pt idx="882">
                  <c:v>285.7581193602027</c:v>
                </c:pt>
                <c:pt idx="883">
                  <c:v>0.0</c:v>
                </c:pt>
                <c:pt idx="885">
                  <c:v>0.0</c:v>
                </c:pt>
                <c:pt idx="886">
                  <c:v>196.850841566885</c:v>
                </c:pt>
                <c:pt idx="887">
                  <c:v>0.0</c:v>
                </c:pt>
                <c:pt idx="888">
                  <c:v>0.0</c:v>
                </c:pt>
                <c:pt idx="890">
                  <c:v>0.0</c:v>
                </c:pt>
                <c:pt idx="892">
                  <c:v>0.0</c:v>
                </c:pt>
                <c:pt idx="893">
                  <c:v>0.0</c:v>
                </c:pt>
                <c:pt idx="894">
                  <c:v>270.0</c:v>
                </c:pt>
                <c:pt idx="895">
                  <c:v>270.0</c:v>
                </c:pt>
                <c:pt idx="896">
                  <c:v>270.0</c:v>
                </c:pt>
                <c:pt idx="897">
                  <c:v>279.726996940008</c:v>
                </c:pt>
                <c:pt idx="901">
                  <c:v>0.0</c:v>
                </c:pt>
                <c:pt idx="902">
                  <c:v>303.5683324821769</c:v>
                </c:pt>
                <c:pt idx="904">
                  <c:v>0.0</c:v>
                </c:pt>
                <c:pt idx="907">
                  <c:v>270.0</c:v>
                </c:pt>
                <c:pt idx="908">
                  <c:v>270.0</c:v>
                </c:pt>
                <c:pt idx="911">
                  <c:v>184.3236897657095</c:v>
                </c:pt>
                <c:pt idx="912">
                  <c:v>239.0773937300721</c:v>
                </c:pt>
                <c:pt idx="913">
                  <c:v>0.0</c:v>
                </c:pt>
                <c:pt idx="914">
                  <c:v>257.2104282553054</c:v>
                </c:pt>
                <c:pt idx="915">
                  <c:v>0.0</c:v>
                </c:pt>
                <c:pt idx="917">
                  <c:v>241.8953082653977</c:v>
                </c:pt>
                <c:pt idx="918">
                  <c:v>243.1433484819823</c:v>
                </c:pt>
                <c:pt idx="919">
                  <c:v>243.1433484819823</c:v>
                </c:pt>
                <c:pt idx="923">
                  <c:v>282.145522438364</c:v>
                </c:pt>
                <c:pt idx="924">
                  <c:v>282.145522438364</c:v>
                </c:pt>
                <c:pt idx="925">
                  <c:v>0.0</c:v>
                </c:pt>
                <c:pt idx="927">
                  <c:v>280.1846474291218</c:v>
                </c:pt>
                <c:pt idx="929">
                  <c:v>198.420980799725</c:v>
                </c:pt>
                <c:pt idx="934">
                  <c:v>243.5471234031415</c:v>
                </c:pt>
                <c:pt idx="935">
                  <c:v>194.0156991640535</c:v>
                </c:pt>
                <c:pt idx="936">
                  <c:v>206.1105891683891</c:v>
                </c:pt>
                <c:pt idx="938">
                  <c:v>0.0</c:v>
                </c:pt>
                <c:pt idx="943">
                  <c:v>0.0</c:v>
                </c:pt>
                <c:pt idx="944">
                  <c:v>0.0</c:v>
                </c:pt>
                <c:pt idx="945">
                  <c:v>139.9701390146386</c:v>
                </c:pt>
                <c:pt idx="946">
                  <c:v>0.0</c:v>
                </c:pt>
                <c:pt idx="948">
                  <c:v>283.704870029442</c:v>
                </c:pt>
                <c:pt idx="949">
                  <c:v>286.850841566885</c:v>
                </c:pt>
                <c:pt idx="950">
                  <c:v>0.0</c:v>
                </c:pt>
                <c:pt idx="951">
                  <c:v>82.60921368067465</c:v>
                </c:pt>
                <c:pt idx="952">
                  <c:v>0.0</c:v>
                </c:pt>
                <c:pt idx="954">
                  <c:v>212.387166314059</c:v>
                </c:pt>
                <c:pt idx="956">
                  <c:v>0.0</c:v>
                </c:pt>
                <c:pt idx="957">
                  <c:v>0.0</c:v>
                </c:pt>
                <c:pt idx="959">
                  <c:v>211.9028496622962</c:v>
                </c:pt>
                <c:pt idx="962">
                  <c:v>0.0</c:v>
                </c:pt>
                <c:pt idx="963">
                  <c:v>144.5286843340475</c:v>
                </c:pt>
                <c:pt idx="966">
                  <c:v>0.0</c:v>
                </c:pt>
                <c:pt idx="968">
                  <c:v>255.2481615106627</c:v>
                </c:pt>
                <c:pt idx="969">
                  <c:v>0.0</c:v>
                </c:pt>
                <c:pt idx="970">
                  <c:v>105.7581193602027</c:v>
                </c:pt>
                <c:pt idx="971">
                  <c:v>0.0</c:v>
                </c:pt>
                <c:pt idx="972">
                  <c:v>259.6522453143082</c:v>
                </c:pt>
                <c:pt idx="973">
                  <c:v>259.6522453143082</c:v>
                </c:pt>
                <c:pt idx="975">
                  <c:v>105.2504642741867</c:v>
                </c:pt>
                <c:pt idx="978">
                  <c:v>0.0</c:v>
                </c:pt>
                <c:pt idx="980">
                  <c:v>54.64493823352182</c:v>
                </c:pt>
                <c:pt idx="981">
                  <c:v>0.0</c:v>
                </c:pt>
                <c:pt idx="983">
                  <c:v>154.8525846827174</c:v>
                </c:pt>
                <c:pt idx="984">
                  <c:v>0.0</c:v>
                </c:pt>
                <c:pt idx="985">
                  <c:v>62.92396532311363</c:v>
                </c:pt>
                <c:pt idx="987">
                  <c:v>0.0</c:v>
                </c:pt>
                <c:pt idx="988">
                  <c:v>0.0</c:v>
                </c:pt>
                <c:pt idx="991">
                  <c:v>102.7179112777802</c:v>
                </c:pt>
                <c:pt idx="994">
                  <c:v>0.0</c:v>
                </c:pt>
                <c:pt idx="997">
                  <c:v>73.01694665403135</c:v>
                </c:pt>
                <c:pt idx="999">
                  <c:v>0.0</c:v>
                </c:pt>
                <c:pt idx="1001">
                  <c:v>41.23204785984737</c:v>
                </c:pt>
                <c:pt idx="1002">
                  <c:v>0.0</c:v>
                </c:pt>
                <c:pt idx="1003">
                  <c:v>0.0</c:v>
                </c:pt>
                <c:pt idx="1004">
                  <c:v>0.0</c:v>
                </c:pt>
                <c:pt idx="1005">
                  <c:v>58.32091345400252</c:v>
                </c:pt>
                <c:pt idx="1008">
                  <c:v>61.45861203733051</c:v>
                </c:pt>
                <c:pt idx="1012">
                  <c:v>68.21040869776607</c:v>
                </c:pt>
                <c:pt idx="1019">
                  <c:v>240.6305177021446</c:v>
                </c:pt>
                <c:pt idx="1021">
                  <c:v>0.0</c:v>
                </c:pt>
                <c:pt idx="1022">
                  <c:v>0.0</c:v>
                </c:pt>
                <c:pt idx="1023">
                  <c:v>260.1808100711869</c:v>
                </c:pt>
                <c:pt idx="1027">
                  <c:v>239.7153128924393</c:v>
                </c:pt>
                <c:pt idx="1028">
                  <c:v>0.0</c:v>
                </c:pt>
                <c:pt idx="1031">
                  <c:v>210.5872817226751</c:v>
                </c:pt>
                <c:pt idx="1035">
                  <c:v>0.0</c:v>
                </c:pt>
                <c:pt idx="1037">
                  <c:v>355.8134696915706</c:v>
                </c:pt>
                <c:pt idx="1038">
                  <c:v>0.0</c:v>
                </c:pt>
                <c:pt idx="1039">
                  <c:v>303.6766308137484</c:v>
                </c:pt>
                <c:pt idx="1040">
                  <c:v>0.0</c:v>
                </c:pt>
                <c:pt idx="1043">
                  <c:v>315.0</c:v>
                </c:pt>
                <c:pt idx="1045">
                  <c:v>0.0</c:v>
                </c:pt>
                <c:pt idx="1050">
                  <c:v>226.7428205677743</c:v>
                </c:pt>
                <c:pt idx="1051">
                  <c:v>45.0</c:v>
                </c:pt>
                <c:pt idx="1052">
                  <c:v>0.0</c:v>
                </c:pt>
                <c:pt idx="1053">
                  <c:v>0.0</c:v>
                </c:pt>
                <c:pt idx="1056">
                  <c:v>250.4003403009784</c:v>
                </c:pt>
                <c:pt idx="1058">
                  <c:v>0.0</c:v>
                </c:pt>
                <c:pt idx="1061">
                  <c:v>238.4115915317857</c:v>
                </c:pt>
                <c:pt idx="1063">
                  <c:v>0.0</c:v>
                </c:pt>
                <c:pt idx="1064">
                  <c:v>297.7486761897573</c:v>
                </c:pt>
                <c:pt idx="1065">
                  <c:v>307.5009268573082</c:v>
                </c:pt>
                <c:pt idx="1067">
                  <c:v>251.680630552029</c:v>
                </c:pt>
                <c:pt idx="1068">
                  <c:v>253.0958445665042</c:v>
                </c:pt>
                <c:pt idx="1069">
                  <c:v>324.6047124192613</c:v>
                </c:pt>
                <c:pt idx="1070">
                  <c:v>320.2135142013795</c:v>
                </c:pt>
                <c:pt idx="1071">
                  <c:v>0.0</c:v>
                </c:pt>
                <c:pt idx="1073">
                  <c:v>259.5313802600633</c:v>
                </c:pt>
                <c:pt idx="1074">
                  <c:v>0.0</c:v>
                </c:pt>
                <c:pt idx="1076">
                  <c:v>0.0</c:v>
                </c:pt>
                <c:pt idx="1078">
                  <c:v>179.7644158518286</c:v>
                </c:pt>
                <c:pt idx="1081">
                  <c:v>0.0</c:v>
                </c:pt>
                <c:pt idx="1082">
                  <c:v>0.0</c:v>
                </c:pt>
                <c:pt idx="1083">
                  <c:v>0.0</c:v>
                </c:pt>
                <c:pt idx="1084">
                  <c:v>0.0</c:v>
                </c:pt>
                <c:pt idx="1088">
                  <c:v>298.97456080506</c:v>
                </c:pt>
                <c:pt idx="1090">
                  <c:v>247.4186365613023</c:v>
                </c:pt>
                <c:pt idx="1092">
                  <c:v>237.2168172358576</c:v>
                </c:pt>
                <c:pt idx="1093">
                  <c:v>259.2925000707833</c:v>
                </c:pt>
                <c:pt idx="1095">
                  <c:v>0.0</c:v>
                </c:pt>
                <c:pt idx="1096">
                  <c:v>0.0</c:v>
                </c:pt>
                <c:pt idx="1097">
                  <c:v>0.0</c:v>
                </c:pt>
                <c:pt idx="1100">
                  <c:v>0.0</c:v>
                </c:pt>
                <c:pt idx="1101">
                  <c:v>192.8392947085313</c:v>
                </c:pt>
                <c:pt idx="1103">
                  <c:v>0.0</c:v>
                </c:pt>
                <c:pt idx="1104">
                  <c:v>0.0</c:v>
                </c:pt>
                <c:pt idx="1107">
                  <c:v>18.64171015044349</c:v>
                </c:pt>
                <c:pt idx="1108">
                  <c:v>0.0</c:v>
                </c:pt>
                <c:pt idx="1110">
                  <c:v>129.3092697273752</c:v>
                </c:pt>
                <c:pt idx="1111">
                  <c:v>176.801357485103</c:v>
                </c:pt>
                <c:pt idx="1113">
                  <c:v>176.801357485103</c:v>
                </c:pt>
                <c:pt idx="1117">
                  <c:v>0.0</c:v>
                </c:pt>
                <c:pt idx="1118">
                  <c:v>168.7977840011887</c:v>
                </c:pt>
                <c:pt idx="1121">
                  <c:v>201.417810229569</c:v>
                </c:pt>
                <c:pt idx="1122">
                  <c:v>196.5529645394853</c:v>
                </c:pt>
                <c:pt idx="1124">
                  <c:v>201.6320222507836</c:v>
                </c:pt>
                <c:pt idx="1126">
                  <c:v>216.7911791083426</c:v>
                </c:pt>
                <c:pt idx="1127">
                  <c:v>135.0</c:v>
                </c:pt>
                <c:pt idx="1128">
                  <c:v>146.3233691862516</c:v>
                </c:pt>
                <c:pt idx="1130">
                  <c:v>149.1104030640239</c:v>
                </c:pt>
                <c:pt idx="1131">
                  <c:v>324.7317101480104</c:v>
                </c:pt>
                <c:pt idx="1132">
                  <c:v>324.7317101480104</c:v>
                </c:pt>
                <c:pt idx="1133">
                  <c:v>0.0</c:v>
                </c:pt>
                <c:pt idx="1134">
                  <c:v>149.4127182773249</c:v>
                </c:pt>
                <c:pt idx="1137">
                  <c:v>0.0</c:v>
                </c:pt>
                <c:pt idx="1139">
                  <c:v>155.3123089025174</c:v>
                </c:pt>
                <c:pt idx="1140">
                  <c:v>0.0</c:v>
                </c:pt>
                <c:pt idx="1141">
                  <c:v>155.3123089025174</c:v>
                </c:pt>
                <c:pt idx="1143">
                  <c:v>0.0</c:v>
                </c:pt>
                <c:pt idx="1144">
                  <c:v>191.0666885183841</c:v>
                </c:pt>
                <c:pt idx="1145">
                  <c:v>36.5485353497989</c:v>
                </c:pt>
                <c:pt idx="1149">
                  <c:v>133.338909760699</c:v>
                </c:pt>
                <c:pt idx="1150">
                  <c:v>0.0</c:v>
                </c:pt>
                <c:pt idx="1153">
                  <c:v>115.7807662889323</c:v>
                </c:pt>
                <c:pt idx="1154">
                  <c:v>33.34736539017194</c:v>
                </c:pt>
                <c:pt idx="1155">
                  <c:v>278.1136730871716</c:v>
                </c:pt>
                <c:pt idx="1156">
                  <c:v>0.0</c:v>
                </c:pt>
                <c:pt idx="1157">
                  <c:v>267.8535899612922</c:v>
                </c:pt>
                <c:pt idx="1158">
                  <c:v>98.44818937485717</c:v>
                </c:pt>
                <c:pt idx="1159">
                  <c:v>268.9346338944905</c:v>
                </c:pt>
                <c:pt idx="1160">
                  <c:v>236.6526346098281</c:v>
                </c:pt>
                <c:pt idx="1162">
                  <c:v>0.0</c:v>
                </c:pt>
                <c:pt idx="1163">
                  <c:v>0.0</c:v>
                </c:pt>
                <c:pt idx="1164">
                  <c:v>0.0</c:v>
                </c:pt>
                <c:pt idx="1165">
                  <c:v>0.0</c:v>
                </c:pt>
                <c:pt idx="1166">
                  <c:v>0.0</c:v>
                </c:pt>
                <c:pt idx="1170">
                  <c:v>153.4629036064192</c:v>
                </c:pt>
                <c:pt idx="1171">
                  <c:v>108.3088474784983</c:v>
                </c:pt>
                <c:pt idx="1173">
                  <c:v>183.1986425148971</c:v>
                </c:pt>
                <c:pt idx="1174">
                  <c:v>0.0</c:v>
                </c:pt>
                <c:pt idx="1177">
                  <c:v>0.0</c:v>
                </c:pt>
                <c:pt idx="1178">
                  <c:v>45.0</c:v>
                </c:pt>
                <c:pt idx="1179">
                  <c:v>13.51594585624122</c:v>
                </c:pt>
                <c:pt idx="1182">
                  <c:v>0.0</c:v>
                </c:pt>
                <c:pt idx="1184">
                  <c:v>11.28306182052995</c:v>
                </c:pt>
                <c:pt idx="1186">
                  <c:v>0.0</c:v>
                </c:pt>
                <c:pt idx="1189">
                  <c:v>0.0</c:v>
                </c:pt>
                <c:pt idx="1191">
                  <c:v>335.3809389285304</c:v>
                </c:pt>
                <c:pt idx="1192">
                  <c:v>37.78395965097147</c:v>
                </c:pt>
                <c:pt idx="1193">
                  <c:v>26.50206973598145</c:v>
                </c:pt>
                <c:pt idx="1194">
                  <c:v>0.0</c:v>
                </c:pt>
                <c:pt idx="1196">
                  <c:v>90.0</c:v>
                </c:pt>
                <c:pt idx="1198">
                  <c:v>276.9434713100302</c:v>
                </c:pt>
                <c:pt idx="1199">
                  <c:v>0.0</c:v>
                </c:pt>
                <c:pt idx="1201">
                  <c:v>231.1936035034923</c:v>
                </c:pt>
                <c:pt idx="1204">
                  <c:v>244.6375228148001</c:v>
                </c:pt>
                <c:pt idx="1206">
                  <c:v>0.0</c:v>
                </c:pt>
                <c:pt idx="1208">
                  <c:v>0.0</c:v>
                </c:pt>
                <c:pt idx="1209">
                  <c:v>105.7581193602027</c:v>
                </c:pt>
                <c:pt idx="1210">
                  <c:v>0.0</c:v>
                </c:pt>
                <c:pt idx="1212">
                  <c:v>75.418157279387</c:v>
                </c:pt>
                <c:pt idx="1214">
                  <c:v>118.97456080506</c:v>
                </c:pt>
                <c:pt idx="1215">
                  <c:v>31.27157378495781</c:v>
                </c:pt>
                <c:pt idx="1216">
                  <c:v>0.0</c:v>
                </c:pt>
                <c:pt idx="1217">
                  <c:v>0.0</c:v>
                </c:pt>
                <c:pt idx="1218">
                  <c:v>0.0</c:v>
                </c:pt>
                <c:pt idx="1220">
                  <c:v>280.3174743850435</c:v>
                </c:pt>
                <c:pt idx="1221">
                  <c:v>109.481412725764</c:v>
                </c:pt>
                <c:pt idx="1222">
                  <c:v>58.11236365375234</c:v>
                </c:pt>
                <c:pt idx="1223">
                  <c:v>73.64528461977388</c:v>
                </c:pt>
                <c:pt idx="1226">
                  <c:v>0.0</c:v>
                </c:pt>
                <c:pt idx="1227">
                  <c:v>76.78551651116708</c:v>
                </c:pt>
                <c:pt idx="1231">
                  <c:v>0.0</c:v>
                </c:pt>
                <c:pt idx="1232">
                  <c:v>73.69268756732765</c:v>
                </c:pt>
                <c:pt idx="1235">
                  <c:v>70.12386639020895</c:v>
                </c:pt>
                <c:pt idx="1239">
                  <c:v>0.0</c:v>
                </c:pt>
                <c:pt idx="1241">
                  <c:v>77.32439655801022</c:v>
                </c:pt>
                <c:pt idx="1243">
                  <c:v>114.6876910974826</c:v>
                </c:pt>
                <c:pt idx="1244">
                  <c:v>113.5853753077569</c:v>
                </c:pt>
                <c:pt idx="1246">
                  <c:v>110.713331186805</c:v>
                </c:pt>
                <c:pt idx="1248">
                  <c:v>103.1647676833481</c:v>
                </c:pt>
                <c:pt idx="1251">
                  <c:v>103.0030451897403</c:v>
                </c:pt>
                <c:pt idx="1252">
                  <c:v>111.4059366079601</c:v>
                </c:pt>
                <c:pt idx="1254">
                  <c:v>107.6459865924481</c:v>
                </c:pt>
                <c:pt idx="1258">
                  <c:v>126.3599191093865</c:v>
                </c:pt>
                <c:pt idx="1260">
                  <c:v>113.8238161820875</c:v>
                </c:pt>
                <c:pt idx="1261">
                  <c:v>0.0</c:v>
                </c:pt>
                <c:pt idx="1262">
                  <c:v>0.0</c:v>
                </c:pt>
                <c:pt idx="1263">
                  <c:v>0.0</c:v>
                </c:pt>
                <c:pt idx="1264">
                  <c:v>148.3209134540026</c:v>
                </c:pt>
                <c:pt idx="1265">
                  <c:v>150.5909787848154</c:v>
                </c:pt>
                <c:pt idx="1266">
                  <c:v>0.0</c:v>
                </c:pt>
                <c:pt idx="1268">
                  <c:v>165.418157279387</c:v>
                </c:pt>
                <c:pt idx="1272">
                  <c:v>176.4261106752837</c:v>
                </c:pt>
                <c:pt idx="1274">
                  <c:v>170.3605017692711</c:v>
                </c:pt>
                <c:pt idx="1275">
                  <c:v>0.0</c:v>
                </c:pt>
                <c:pt idx="1276">
                  <c:v>0.0</c:v>
                </c:pt>
                <c:pt idx="1277">
                  <c:v>0.0</c:v>
                </c:pt>
                <c:pt idx="1278">
                  <c:v>179.7524926029164</c:v>
                </c:pt>
                <c:pt idx="1282">
                  <c:v>179.7095811045515</c:v>
                </c:pt>
                <c:pt idx="1283">
                  <c:v>28.13277544649642</c:v>
                </c:pt>
                <c:pt idx="1284">
                  <c:v>171.3458157859041</c:v>
                </c:pt>
                <c:pt idx="1286">
                  <c:v>178.3360194847921</c:v>
                </c:pt>
                <c:pt idx="1287">
                  <c:v>0.0</c:v>
                </c:pt>
                <c:pt idx="1290">
                  <c:v>338.204743313251</c:v>
                </c:pt>
                <c:pt idx="1293">
                  <c:v>0.0</c:v>
                </c:pt>
                <c:pt idx="1294">
                  <c:v>0.0</c:v>
                </c:pt>
                <c:pt idx="1296">
                  <c:v>0.0</c:v>
                </c:pt>
                <c:pt idx="1299">
                  <c:v>125.5394264114741</c:v>
                </c:pt>
                <c:pt idx="1300">
                  <c:v>0.0</c:v>
                </c:pt>
                <c:pt idx="1302">
                  <c:v>188.9692160072</c:v>
                </c:pt>
                <c:pt idx="1304">
                  <c:v>0.0</c:v>
                </c:pt>
                <c:pt idx="1306">
                  <c:v>179.9</c:v>
                </c:pt>
                <c:pt idx="1310">
                  <c:v>66.64295808460798</c:v>
                </c:pt>
                <c:pt idx="1315">
                  <c:v>19.32430729762797</c:v>
                </c:pt>
                <c:pt idx="1316">
                  <c:v>0.0</c:v>
                </c:pt>
                <c:pt idx="1318">
                  <c:v>312.2119162930776</c:v>
                </c:pt>
                <c:pt idx="1320">
                  <c:v>222.4425251303425</c:v>
                </c:pt>
                <c:pt idx="1321">
                  <c:v>201.1132086880495</c:v>
                </c:pt>
                <c:pt idx="1322">
                  <c:v>226.4138547170438</c:v>
                </c:pt>
                <c:pt idx="1325">
                  <c:v>208.4877387585613</c:v>
                </c:pt>
                <c:pt idx="1326">
                  <c:v>0.0</c:v>
                </c:pt>
                <c:pt idx="1327">
                  <c:v>0.0</c:v>
                </c:pt>
                <c:pt idx="1328">
                  <c:v>0.0</c:v>
                </c:pt>
                <c:pt idx="1329">
                  <c:v>0.0</c:v>
                </c:pt>
                <c:pt idx="1330">
                  <c:v>0.0</c:v>
                </c:pt>
                <c:pt idx="1331">
                  <c:v>0.0</c:v>
                </c:pt>
                <c:pt idx="1332">
                  <c:v>0.0</c:v>
                </c:pt>
                <c:pt idx="1333">
                  <c:v>225.0</c:v>
                </c:pt>
                <c:pt idx="1334">
                  <c:v>33.55223900657148</c:v>
                </c:pt>
                <c:pt idx="1335">
                  <c:v>0.0</c:v>
                </c:pt>
                <c:pt idx="1336">
                  <c:v>0.0</c:v>
                </c:pt>
                <c:pt idx="1337">
                  <c:v>0.0</c:v>
                </c:pt>
                <c:pt idx="1338">
                  <c:v>0.0</c:v>
                </c:pt>
                <c:pt idx="1339">
                  <c:v>0.0</c:v>
                </c:pt>
                <c:pt idx="1340">
                  <c:v>0.0</c:v>
                </c:pt>
                <c:pt idx="1341">
                  <c:v>0.0</c:v>
                </c:pt>
                <c:pt idx="1342">
                  <c:v>235.1913824549752</c:v>
                </c:pt>
                <c:pt idx="1345">
                  <c:v>223.2571794322257</c:v>
                </c:pt>
                <c:pt idx="1346">
                  <c:v>0.0</c:v>
                </c:pt>
                <c:pt idx="1348">
                  <c:v>90.0</c:v>
                </c:pt>
                <c:pt idx="1349">
                  <c:v>0.0</c:v>
                </c:pt>
                <c:pt idx="1354">
                  <c:v>232.2160403490285</c:v>
                </c:pt>
                <c:pt idx="1357">
                  <c:v>226.5885279093269</c:v>
                </c:pt>
                <c:pt idx="1360">
                  <c:v>245.3809389285305</c:v>
                </c:pt>
                <c:pt idx="1362">
                  <c:v>217.5009268573082</c:v>
                </c:pt>
                <c:pt idx="1365">
                  <c:v>0.0</c:v>
                </c:pt>
                <c:pt idx="1367">
                  <c:v>229.9041764061025</c:v>
                </c:pt>
                <c:pt idx="1368">
                  <c:v>262.860409480301</c:v>
                </c:pt>
                <c:pt idx="1371">
                  <c:v>0.0</c:v>
                </c:pt>
                <c:pt idx="1374">
                  <c:v>246.4833636536059</c:v>
                </c:pt>
                <c:pt idx="1375">
                  <c:v>0.0</c:v>
                </c:pt>
                <c:pt idx="1376">
                  <c:v>0.0</c:v>
                </c:pt>
                <c:pt idx="1377">
                  <c:v>0.0</c:v>
                </c:pt>
                <c:pt idx="1378">
                  <c:v>238.4114998665499</c:v>
                </c:pt>
                <c:pt idx="1379">
                  <c:v>0.0</c:v>
                </c:pt>
                <c:pt idx="1380">
                  <c:v>225.0</c:v>
                </c:pt>
                <c:pt idx="1381">
                  <c:v>0.0</c:v>
                </c:pt>
                <c:pt idx="1382">
                  <c:v>0.0</c:v>
                </c:pt>
                <c:pt idx="1383">
                  <c:v>0.0</c:v>
                </c:pt>
                <c:pt idx="1384">
                  <c:v>0.0</c:v>
                </c:pt>
                <c:pt idx="1385">
                  <c:v>95.40103953133615</c:v>
                </c:pt>
                <c:pt idx="1386">
                  <c:v>106.1072109261652</c:v>
                </c:pt>
                <c:pt idx="1387">
                  <c:v>97.77435120660937</c:v>
                </c:pt>
                <c:pt idx="1388">
                  <c:v>0.0</c:v>
                </c:pt>
                <c:pt idx="1389">
                  <c:v>104.1303400497382</c:v>
                </c:pt>
                <c:pt idx="1392">
                  <c:v>90.0</c:v>
                </c:pt>
                <c:pt idx="1394">
                  <c:v>66.96880513631692</c:v>
                </c:pt>
                <c:pt idx="1397">
                  <c:v>0.0</c:v>
                </c:pt>
                <c:pt idx="1399">
                  <c:v>87.39643985894787</c:v>
                </c:pt>
                <c:pt idx="1401">
                  <c:v>95.18669167904312</c:v>
                </c:pt>
                <c:pt idx="1402">
                  <c:v>0.0</c:v>
                </c:pt>
                <c:pt idx="1403">
                  <c:v>99.59226333301921</c:v>
                </c:pt>
                <c:pt idx="1404">
                  <c:v>99.59226333301921</c:v>
                </c:pt>
                <c:pt idx="1405">
                  <c:v>0.0</c:v>
                </c:pt>
                <c:pt idx="1406">
                  <c:v>0.0</c:v>
                </c:pt>
                <c:pt idx="1407">
                  <c:v>96.62246923443473</c:v>
                </c:pt>
                <c:pt idx="1408">
                  <c:v>0.0</c:v>
                </c:pt>
                <c:pt idx="1409">
                  <c:v>80.07804510988615</c:v>
                </c:pt>
                <c:pt idx="1413">
                  <c:v>0.0</c:v>
                </c:pt>
                <c:pt idx="1415">
                  <c:v>82.60958150684149</c:v>
                </c:pt>
                <c:pt idx="1416">
                  <c:v>102.1610195405715</c:v>
                </c:pt>
                <c:pt idx="1417">
                  <c:v>102.8392947085313</c:v>
                </c:pt>
                <c:pt idx="1418">
                  <c:v>114.5048751055489</c:v>
                </c:pt>
                <c:pt idx="1421">
                  <c:v>105.7522777168441</c:v>
                </c:pt>
                <c:pt idx="1422">
                  <c:v>84.50244384814334</c:v>
                </c:pt>
                <c:pt idx="1423">
                  <c:v>0.0</c:v>
                </c:pt>
                <c:pt idx="1424">
                  <c:v>98.28436742358929</c:v>
                </c:pt>
                <c:pt idx="1425">
                  <c:v>0.0</c:v>
                </c:pt>
                <c:pt idx="1426">
                  <c:v>127.1151568554963</c:v>
                </c:pt>
                <c:pt idx="1427">
                  <c:v>0.0</c:v>
                </c:pt>
                <c:pt idx="1428">
                  <c:v>110.1087591414505</c:v>
                </c:pt>
                <c:pt idx="1429">
                  <c:v>0.0</c:v>
                </c:pt>
                <c:pt idx="1430">
                  <c:v>90.0</c:v>
                </c:pt>
                <c:pt idx="1431">
                  <c:v>0.0</c:v>
                </c:pt>
                <c:pt idx="1433">
                  <c:v>106.1072109261652</c:v>
                </c:pt>
                <c:pt idx="1435">
                  <c:v>109.6258408076652</c:v>
                </c:pt>
                <c:pt idx="1436">
                  <c:v>0.0</c:v>
                </c:pt>
                <c:pt idx="1437">
                  <c:v>0.0</c:v>
                </c:pt>
                <c:pt idx="1438">
                  <c:v>100.1694694757584</c:v>
                </c:pt>
                <c:pt idx="1439">
                  <c:v>0.0</c:v>
                </c:pt>
                <c:pt idx="1440">
                  <c:v>0.0</c:v>
                </c:pt>
                <c:pt idx="1441">
                  <c:v>0.0</c:v>
                </c:pt>
                <c:pt idx="1442">
                  <c:v>106.1331630462639</c:v>
                </c:pt>
                <c:pt idx="1443">
                  <c:v>107.5188164216993</c:v>
                </c:pt>
                <c:pt idx="1444">
                  <c:v>149.201855918014</c:v>
                </c:pt>
                <c:pt idx="1445">
                  <c:v>68.88679131195045</c:v>
                </c:pt>
                <c:pt idx="1446">
                  <c:v>0.0</c:v>
                </c:pt>
                <c:pt idx="1447">
                  <c:v>66.60957662122001</c:v>
                </c:pt>
                <c:pt idx="1448">
                  <c:v>0.0</c:v>
                </c:pt>
                <c:pt idx="1452">
                  <c:v>77.7816978520458</c:v>
                </c:pt>
                <c:pt idx="1454">
                  <c:v>0.0</c:v>
                </c:pt>
                <c:pt idx="1455">
                  <c:v>77.16070529146867</c:v>
                </c:pt>
                <c:pt idx="1456">
                  <c:v>101.0666885183841</c:v>
                </c:pt>
                <c:pt idx="1457">
                  <c:v>78.79778400118874</c:v>
                </c:pt>
                <c:pt idx="1458">
                  <c:v>0.0</c:v>
                </c:pt>
                <c:pt idx="1459">
                  <c:v>99.16258364912926</c:v>
                </c:pt>
                <c:pt idx="1460">
                  <c:v>90.0</c:v>
                </c:pt>
                <c:pt idx="1461">
                  <c:v>0.0</c:v>
                </c:pt>
                <c:pt idx="1462">
                  <c:v>118.91545636592</c:v>
                </c:pt>
                <c:pt idx="1463">
                  <c:v>97.81440466056068</c:v>
                </c:pt>
                <c:pt idx="1464">
                  <c:v>0.0</c:v>
                </c:pt>
                <c:pt idx="1465">
                  <c:v>0.0</c:v>
                </c:pt>
                <c:pt idx="1466">
                  <c:v>0.0</c:v>
                </c:pt>
                <c:pt idx="1467">
                  <c:v>0.0</c:v>
                </c:pt>
                <c:pt idx="1468">
                  <c:v>0.0</c:v>
                </c:pt>
                <c:pt idx="1469">
                  <c:v>0.0</c:v>
                </c:pt>
                <c:pt idx="1470">
                  <c:v>90.0</c:v>
                </c:pt>
                <c:pt idx="1471">
                  <c:v>101.1816383189064</c:v>
                </c:pt>
                <c:pt idx="1472">
                  <c:v>0.0</c:v>
                </c:pt>
                <c:pt idx="1473">
                  <c:v>0.0</c:v>
                </c:pt>
                <c:pt idx="1474">
                  <c:v>0.0</c:v>
                </c:pt>
                <c:pt idx="1475">
                  <c:v>61.99424124333683</c:v>
                </c:pt>
                <c:pt idx="1476">
                  <c:v>0.0</c:v>
                </c:pt>
                <c:pt idx="1477">
                  <c:v>0.0</c:v>
                </c:pt>
                <c:pt idx="1478">
                  <c:v>0.0</c:v>
                </c:pt>
                <c:pt idx="1479">
                  <c:v>0.0</c:v>
                </c:pt>
                <c:pt idx="1480">
                  <c:v>0.0</c:v>
                </c:pt>
                <c:pt idx="1481">
                  <c:v>105.7522777168441</c:v>
                </c:pt>
                <c:pt idx="1482">
                  <c:v>101.466362600345</c:v>
                </c:pt>
              </c:numCache>
            </c:numRef>
          </c:xVal>
          <c:yVal>
            <c:numRef>
              <c:f>'[18]magmatic fabric'!$J$11:$J$1493</c:f>
              <c:numCache>
                <c:formatCode>General</c:formatCode>
                <c:ptCount val="1483"/>
                <c:pt idx="0">
                  <c:v>0.0</c:v>
                </c:pt>
                <c:pt idx="1">
                  <c:v>1.9</c:v>
                </c:pt>
                <c:pt idx="2">
                  <c:v>1.98</c:v>
                </c:pt>
                <c:pt idx="3">
                  <c:v>2.24</c:v>
                </c:pt>
                <c:pt idx="4">
                  <c:v>2.48</c:v>
                </c:pt>
                <c:pt idx="5">
                  <c:v>2.65</c:v>
                </c:pt>
                <c:pt idx="6">
                  <c:v>2.7</c:v>
                </c:pt>
                <c:pt idx="7">
                  <c:v>2.81</c:v>
                </c:pt>
                <c:pt idx="8">
                  <c:v>2.7</c:v>
                </c:pt>
                <c:pt idx="9">
                  <c:v>2.83</c:v>
                </c:pt>
                <c:pt idx="10">
                  <c:v>3.57</c:v>
                </c:pt>
                <c:pt idx="11">
                  <c:v>4.19</c:v>
                </c:pt>
                <c:pt idx="12">
                  <c:v>5.1</c:v>
                </c:pt>
                <c:pt idx="13">
                  <c:v>5.3</c:v>
                </c:pt>
                <c:pt idx="14">
                  <c:v>5.48</c:v>
                </c:pt>
                <c:pt idx="15">
                  <c:v>5.75</c:v>
                </c:pt>
                <c:pt idx="16">
                  <c:v>6.19</c:v>
                </c:pt>
                <c:pt idx="17">
                  <c:v>6.5</c:v>
                </c:pt>
                <c:pt idx="18">
                  <c:v>6.73</c:v>
                </c:pt>
                <c:pt idx="19">
                  <c:v>7.11</c:v>
                </c:pt>
                <c:pt idx="20">
                  <c:v>7.27</c:v>
                </c:pt>
                <c:pt idx="21">
                  <c:v>7.97</c:v>
                </c:pt>
                <c:pt idx="22">
                  <c:v>8.8</c:v>
                </c:pt>
                <c:pt idx="23">
                  <c:v>9.28</c:v>
                </c:pt>
                <c:pt idx="24">
                  <c:v>9.899999999999998</c:v>
                </c:pt>
                <c:pt idx="25">
                  <c:v>10.14</c:v>
                </c:pt>
                <c:pt idx="26">
                  <c:v>10.98</c:v>
                </c:pt>
                <c:pt idx="27">
                  <c:v>11.06</c:v>
                </c:pt>
                <c:pt idx="28">
                  <c:v>11.4</c:v>
                </c:pt>
                <c:pt idx="29">
                  <c:v>11.55</c:v>
                </c:pt>
                <c:pt idx="30">
                  <c:v>11.87</c:v>
                </c:pt>
                <c:pt idx="31">
                  <c:v>11.85</c:v>
                </c:pt>
                <c:pt idx="32">
                  <c:v>11.72</c:v>
                </c:pt>
                <c:pt idx="33">
                  <c:v>12.43</c:v>
                </c:pt>
                <c:pt idx="34">
                  <c:v>13.31</c:v>
                </c:pt>
                <c:pt idx="35">
                  <c:v>13.85</c:v>
                </c:pt>
                <c:pt idx="36">
                  <c:v>14.17</c:v>
                </c:pt>
                <c:pt idx="37">
                  <c:v>14.62</c:v>
                </c:pt>
                <c:pt idx="38">
                  <c:v>14.9</c:v>
                </c:pt>
                <c:pt idx="39">
                  <c:v>15.17</c:v>
                </c:pt>
                <c:pt idx="40">
                  <c:v>15.48</c:v>
                </c:pt>
                <c:pt idx="41">
                  <c:v>15.61</c:v>
                </c:pt>
                <c:pt idx="42">
                  <c:v>16.29</c:v>
                </c:pt>
                <c:pt idx="43">
                  <c:v>16.36</c:v>
                </c:pt>
                <c:pt idx="44">
                  <c:v>16.53</c:v>
                </c:pt>
                <c:pt idx="45">
                  <c:v>17.13</c:v>
                </c:pt>
                <c:pt idx="46">
                  <c:v>10.55</c:v>
                </c:pt>
                <c:pt idx="47">
                  <c:v>10.84</c:v>
                </c:pt>
                <c:pt idx="48">
                  <c:v>11.31</c:v>
                </c:pt>
                <c:pt idx="49">
                  <c:v>11.85</c:v>
                </c:pt>
                <c:pt idx="50">
                  <c:v>12.53</c:v>
                </c:pt>
                <c:pt idx="51">
                  <c:v>12.55</c:v>
                </c:pt>
                <c:pt idx="52">
                  <c:v>12.88</c:v>
                </c:pt>
                <c:pt idx="53">
                  <c:v>13.35</c:v>
                </c:pt>
                <c:pt idx="54">
                  <c:v>13.35</c:v>
                </c:pt>
                <c:pt idx="55">
                  <c:v>13.35</c:v>
                </c:pt>
                <c:pt idx="56">
                  <c:v>13.35</c:v>
                </c:pt>
                <c:pt idx="57">
                  <c:v>14.1</c:v>
                </c:pt>
                <c:pt idx="58">
                  <c:v>14.06</c:v>
                </c:pt>
                <c:pt idx="59">
                  <c:v>14.26</c:v>
                </c:pt>
                <c:pt idx="60">
                  <c:v>14.6</c:v>
                </c:pt>
                <c:pt idx="61">
                  <c:v>14.9</c:v>
                </c:pt>
                <c:pt idx="62">
                  <c:v>15.07</c:v>
                </c:pt>
                <c:pt idx="63">
                  <c:v>15.16</c:v>
                </c:pt>
                <c:pt idx="64">
                  <c:v>15.72</c:v>
                </c:pt>
                <c:pt idx="65">
                  <c:v>16.11</c:v>
                </c:pt>
                <c:pt idx="66">
                  <c:v>16.22</c:v>
                </c:pt>
                <c:pt idx="67">
                  <c:v>16.39</c:v>
                </c:pt>
                <c:pt idx="68">
                  <c:v>16.63</c:v>
                </c:pt>
                <c:pt idx="69">
                  <c:v>16.89</c:v>
                </c:pt>
                <c:pt idx="70">
                  <c:v>17.33</c:v>
                </c:pt>
                <c:pt idx="71">
                  <c:v>17.95</c:v>
                </c:pt>
                <c:pt idx="72">
                  <c:v>18.34</c:v>
                </c:pt>
                <c:pt idx="73">
                  <c:v>18.72</c:v>
                </c:pt>
                <c:pt idx="74">
                  <c:v>19.07</c:v>
                </c:pt>
                <c:pt idx="75">
                  <c:v>19.61</c:v>
                </c:pt>
                <c:pt idx="76">
                  <c:v>20.0</c:v>
                </c:pt>
                <c:pt idx="77">
                  <c:v>20.015</c:v>
                </c:pt>
                <c:pt idx="78">
                  <c:v>20.02</c:v>
                </c:pt>
                <c:pt idx="79">
                  <c:v>20.29</c:v>
                </c:pt>
                <c:pt idx="80">
                  <c:v>20.7</c:v>
                </c:pt>
                <c:pt idx="81">
                  <c:v>21.0</c:v>
                </c:pt>
                <c:pt idx="82">
                  <c:v>21.73</c:v>
                </c:pt>
                <c:pt idx="83">
                  <c:v>22.13</c:v>
                </c:pt>
                <c:pt idx="84">
                  <c:v>22.15</c:v>
                </c:pt>
                <c:pt idx="85">
                  <c:v>22.51</c:v>
                </c:pt>
                <c:pt idx="86">
                  <c:v>23.26</c:v>
                </c:pt>
                <c:pt idx="87">
                  <c:v>24.12</c:v>
                </c:pt>
                <c:pt idx="88">
                  <c:v>24.05</c:v>
                </c:pt>
                <c:pt idx="89">
                  <c:v>24.1</c:v>
                </c:pt>
                <c:pt idx="90">
                  <c:v>24.75</c:v>
                </c:pt>
                <c:pt idx="91">
                  <c:v>25.35</c:v>
                </c:pt>
                <c:pt idx="92">
                  <c:v>25.63</c:v>
                </c:pt>
                <c:pt idx="93">
                  <c:v>25.63</c:v>
                </c:pt>
                <c:pt idx="94">
                  <c:v>26.04</c:v>
                </c:pt>
                <c:pt idx="95">
                  <c:v>26.04</c:v>
                </c:pt>
                <c:pt idx="96">
                  <c:v>26.29</c:v>
                </c:pt>
                <c:pt idx="97">
                  <c:v>26.62</c:v>
                </c:pt>
                <c:pt idx="98">
                  <c:v>26.63</c:v>
                </c:pt>
                <c:pt idx="99">
                  <c:v>27.1</c:v>
                </c:pt>
                <c:pt idx="100">
                  <c:v>27.47</c:v>
                </c:pt>
                <c:pt idx="101">
                  <c:v>27.58</c:v>
                </c:pt>
                <c:pt idx="102">
                  <c:v>27.6</c:v>
                </c:pt>
                <c:pt idx="103">
                  <c:v>28.0</c:v>
                </c:pt>
                <c:pt idx="104">
                  <c:v>28.64</c:v>
                </c:pt>
                <c:pt idx="105">
                  <c:v>29.32</c:v>
                </c:pt>
                <c:pt idx="106">
                  <c:v>30.15</c:v>
                </c:pt>
                <c:pt idx="107">
                  <c:v>30.96</c:v>
                </c:pt>
                <c:pt idx="108">
                  <c:v>31.3</c:v>
                </c:pt>
                <c:pt idx="109">
                  <c:v>31.49</c:v>
                </c:pt>
                <c:pt idx="110">
                  <c:v>31.54</c:v>
                </c:pt>
                <c:pt idx="111">
                  <c:v>31.87</c:v>
                </c:pt>
                <c:pt idx="112">
                  <c:v>32.07</c:v>
                </c:pt>
                <c:pt idx="113">
                  <c:v>32.59</c:v>
                </c:pt>
                <c:pt idx="114">
                  <c:v>32.85</c:v>
                </c:pt>
                <c:pt idx="115">
                  <c:v>33.2</c:v>
                </c:pt>
                <c:pt idx="116">
                  <c:v>33.75</c:v>
                </c:pt>
                <c:pt idx="117">
                  <c:v>33.97</c:v>
                </c:pt>
                <c:pt idx="118">
                  <c:v>34.69</c:v>
                </c:pt>
                <c:pt idx="119">
                  <c:v>35.46</c:v>
                </c:pt>
                <c:pt idx="120">
                  <c:v>35.78</c:v>
                </c:pt>
                <c:pt idx="121">
                  <c:v>36.25</c:v>
                </c:pt>
                <c:pt idx="122">
                  <c:v>37.0</c:v>
                </c:pt>
                <c:pt idx="123">
                  <c:v>37.6</c:v>
                </c:pt>
                <c:pt idx="124">
                  <c:v>37.76</c:v>
                </c:pt>
                <c:pt idx="125">
                  <c:v>38.29</c:v>
                </c:pt>
                <c:pt idx="126">
                  <c:v>38.34</c:v>
                </c:pt>
                <c:pt idx="127">
                  <c:v>38.44</c:v>
                </c:pt>
                <c:pt idx="128">
                  <c:v>39.3</c:v>
                </c:pt>
                <c:pt idx="129">
                  <c:v>40.12</c:v>
                </c:pt>
                <c:pt idx="130">
                  <c:v>40.23</c:v>
                </c:pt>
                <c:pt idx="131">
                  <c:v>40.38</c:v>
                </c:pt>
                <c:pt idx="132">
                  <c:v>40.9</c:v>
                </c:pt>
                <c:pt idx="133">
                  <c:v>41.64</c:v>
                </c:pt>
                <c:pt idx="134">
                  <c:v>42.35</c:v>
                </c:pt>
                <c:pt idx="135">
                  <c:v>42.8</c:v>
                </c:pt>
                <c:pt idx="136">
                  <c:v>42.98</c:v>
                </c:pt>
                <c:pt idx="137">
                  <c:v>43.78</c:v>
                </c:pt>
                <c:pt idx="138">
                  <c:v>44.71</c:v>
                </c:pt>
                <c:pt idx="139">
                  <c:v>45.4</c:v>
                </c:pt>
                <c:pt idx="140">
                  <c:v>46.28</c:v>
                </c:pt>
                <c:pt idx="141">
                  <c:v>46.98</c:v>
                </c:pt>
                <c:pt idx="142">
                  <c:v>47.02</c:v>
                </c:pt>
                <c:pt idx="143">
                  <c:v>47.09</c:v>
                </c:pt>
                <c:pt idx="144">
                  <c:v>47.22</c:v>
                </c:pt>
                <c:pt idx="145">
                  <c:v>47.62</c:v>
                </c:pt>
                <c:pt idx="146">
                  <c:v>47.87</c:v>
                </c:pt>
                <c:pt idx="147">
                  <c:v>47.935</c:v>
                </c:pt>
                <c:pt idx="148">
                  <c:v>48.515</c:v>
                </c:pt>
                <c:pt idx="149">
                  <c:v>48.45</c:v>
                </c:pt>
                <c:pt idx="150">
                  <c:v>48.495</c:v>
                </c:pt>
                <c:pt idx="151">
                  <c:v>48.555</c:v>
                </c:pt>
                <c:pt idx="152">
                  <c:v>48.94</c:v>
                </c:pt>
                <c:pt idx="153">
                  <c:v>49.09</c:v>
                </c:pt>
                <c:pt idx="154">
                  <c:v>49.67</c:v>
                </c:pt>
                <c:pt idx="155">
                  <c:v>49.78</c:v>
                </c:pt>
                <c:pt idx="156">
                  <c:v>49.89</c:v>
                </c:pt>
                <c:pt idx="157">
                  <c:v>50.46</c:v>
                </c:pt>
                <c:pt idx="158">
                  <c:v>50.6</c:v>
                </c:pt>
                <c:pt idx="159">
                  <c:v>51.15</c:v>
                </c:pt>
                <c:pt idx="160">
                  <c:v>51.5</c:v>
                </c:pt>
                <c:pt idx="161">
                  <c:v>51.675</c:v>
                </c:pt>
                <c:pt idx="162">
                  <c:v>51.75</c:v>
                </c:pt>
                <c:pt idx="163">
                  <c:v>51.81</c:v>
                </c:pt>
                <c:pt idx="164">
                  <c:v>52.11</c:v>
                </c:pt>
                <c:pt idx="165">
                  <c:v>52.0</c:v>
                </c:pt>
                <c:pt idx="166">
                  <c:v>52.59</c:v>
                </c:pt>
                <c:pt idx="167">
                  <c:v>52.64</c:v>
                </c:pt>
                <c:pt idx="168">
                  <c:v>52.95</c:v>
                </c:pt>
                <c:pt idx="169">
                  <c:v>53.43</c:v>
                </c:pt>
                <c:pt idx="170">
                  <c:v>53.58</c:v>
                </c:pt>
                <c:pt idx="171">
                  <c:v>54.55</c:v>
                </c:pt>
                <c:pt idx="172">
                  <c:v>54.79</c:v>
                </c:pt>
                <c:pt idx="173">
                  <c:v>55.29</c:v>
                </c:pt>
                <c:pt idx="174">
                  <c:v>55.815</c:v>
                </c:pt>
                <c:pt idx="175">
                  <c:v>56.14</c:v>
                </c:pt>
                <c:pt idx="176">
                  <c:v>56.27</c:v>
                </c:pt>
                <c:pt idx="177">
                  <c:v>56.295</c:v>
                </c:pt>
                <c:pt idx="178">
                  <c:v>56.69</c:v>
                </c:pt>
                <c:pt idx="179">
                  <c:v>56.89</c:v>
                </c:pt>
                <c:pt idx="180">
                  <c:v>57.6</c:v>
                </c:pt>
                <c:pt idx="181">
                  <c:v>57.85</c:v>
                </c:pt>
                <c:pt idx="182">
                  <c:v>58.3</c:v>
                </c:pt>
                <c:pt idx="183">
                  <c:v>58.55</c:v>
                </c:pt>
                <c:pt idx="184">
                  <c:v>59.39</c:v>
                </c:pt>
                <c:pt idx="185">
                  <c:v>59.61</c:v>
                </c:pt>
                <c:pt idx="186">
                  <c:v>59.715</c:v>
                </c:pt>
                <c:pt idx="187">
                  <c:v>59.79</c:v>
                </c:pt>
                <c:pt idx="188">
                  <c:v>60.07</c:v>
                </c:pt>
                <c:pt idx="189">
                  <c:v>60.47</c:v>
                </c:pt>
                <c:pt idx="190">
                  <c:v>60.47</c:v>
                </c:pt>
                <c:pt idx="191">
                  <c:v>60.65</c:v>
                </c:pt>
                <c:pt idx="192">
                  <c:v>61.44</c:v>
                </c:pt>
                <c:pt idx="193">
                  <c:v>61.74</c:v>
                </c:pt>
                <c:pt idx="194">
                  <c:v>62.29</c:v>
                </c:pt>
                <c:pt idx="195">
                  <c:v>63.15</c:v>
                </c:pt>
                <c:pt idx="196">
                  <c:v>63.7</c:v>
                </c:pt>
                <c:pt idx="197">
                  <c:v>64.18000000000001</c:v>
                </c:pt>
                <c:pt idx="198">
                  <c:v>64.95</c:v>
                </c:pt>
                <c:pt idx="199">
                  <c:v>65.73</c:v>
                </c:pt>
                <c:pt idx="200">
                  <c:v>66.75</c:v>
                </c:pt>
                <c:pt idx="201">
                  <c:v>67.66</c:v>
                </c:pt>
                <c:pt idx="202">
                  <c:v>68.17</c:v>
                </c:pt>
                <c:pt idx="203">
                  <c:v>68.41</c:v>
                </c:pt>
                <c:pt idx="204">
                  <c:v>68.57</c:v>
                </c:pt>
                <c:pt idx="205">
                  <c:v>68.72</c:v>
                </c:pt>
                <c:pt idx="206">
                  <c:v>69.11</c:v>
                </c:pt>
                <c:pt idx="207">
                  <c:v>69.91</c:v>
                </c:pt>
                <c:pt idx="208">
                  <c:v>69.8</c:v>
                </c:pt>
                <c:pt idx="209">
                  <c:v>70.4</c:v>
                </c:pt>
                <c:pt idx="210">
                  <c:v>70.78</c:v>
                </c:pt>
                <c:pt idx="211">
                  <c:v>71.26</c:v>
                </c:pt>
                <c:pt idx="212">
                  <c:v>71.35</c:v>
                </c:pt>
                <c:pt idx="213">
                  <c:v>71.62</c:v>
                </c:pt>
                <c:pt idx="214">
                  <c:v>72.16</c:v>
                </c:pt>
                <c:pt idx="215">
                  <c:v>72.77</c:v>
                </c:pt>
                <c:pt idx="216">
                  <c:v>72.91</c:v>
                </c:pt>
                <c:pt idx="217">
                  <c:v>72.85</c:v>
                </c:pt>
                <c:pt idx="218">
                  <c:v>73.68000000000001</c:v>
                </c:pt>
                <c:pt idx="219">
                  <c:v>74.55</c:v>
                </c:pt>
                <c:pt idx="220">
                  <c:v>74.75</c:v>
                </c:pt>
                <c:pt idx="221">
                  <c:v>75.22</c:v>
                </c:pt>
                <c:pt idx="222">
                  <c:v>75.9</c:v>
                </c:pt>
                <c:pt idx="223">
                  <c:v>75.9</c:v>
                </c:pt>
                <c:pt idx="224">
                  <c:v>76.57</c:v>
                </c:pt>
                <c:pt idx="225">
                  <c:v>77.23</c:v>
                </c:pt>
                <c:pt idx="226">
                  <c:v>77.97</c:v>
                </c:pt>
                <c:pt idx="227">
                  <c:v>78.15000000000001</c:v>
                </c:pt>
                <c:pt idx="228">
                  <c:v>78.95</c:v>
                </c:pt>
                <c:pt idx="229">
                  <c:v>79.81</c:v>
                </c:pt>
                <c:pt idx="230">
                  <c:v>80.32000000000001</c:v>
                </c:pt>
                <c:pt idx="231">
                  <c:v>80.4</c:v>
                </c:pt>
                <c:pt idx="232">
                  <c:v>81.29</c:v>
                </c:pt>
                <c:pt idx="233">
                  <c:v>82.0</c:v>
                </c:pt>
                <c:pt idx="234">
                  <c:v>82.69</c:v>
                </c:pt>
                <c:pt idx="235">
                  <c:v>83.42</c:v>
                </c:pt>
                <c:pt idx="236">
                  <c:v>84.14</c:v>
                </c:pt>
                <c:pt idx="237">
                  <c:v>85.05</c:v>
                </c:pt>
                <c:pt idx="238">
                  <c:v>85.25</c:v>
                </c:pt>
                <c:pt idx="239">
                  <c:v>86.01</c:v>
                </c:pt>
                <c:pt idx="240">
                  <c:v>86.23</c:v>
                </c:pt>
                <c:pt idx="241">
                  <c:v>86.24</c:v>
                </c:pt>
                <c:pt idx="242">
                  <c:v>86.91</c:v>
                </c:pt>
                <c:pt idx="243">
                  <c:v>88.1</c:v>
                </c:pt>
                <c:pt idx="244">
                  <c:v>88.16</c:v>
                </c:pt>
                <c:pt idx="245">
                  <c:v>88.84</c:v>
                </c:pt>
                <c:pt idx="246">
                  <c:v>89.09</c:v>
                </c:pt>
                <c:pt idx="247">
                  <c:v>89.10000000000001</c:v>
                </c:pt>
                <c:pt idx="248">
                  <c:v>89.67</c:v>
                </c:pt>
                <c:pt idx="249">
                  <c:v>90.32</c:v>
                </c:pt>
                <c:pt idx="250">
                  <c:v>90.57</c:v>
                </c:pt>
                <c:pt idx="251">
                  <c:v>91.15000000000001</c:v>
                </c:pt>
                <c:pt idx="252">
                  <c:v>91.61</c:v>
                </c:pt>
                <c:pt idx="253">
                  <c:v>91.62</c:v>
                </c:pt>
                <c:pt idx="254">
                  <c:v>92.0</c:v>
                </c:pt>
                <c:pt idx="255">
                  <c:v>92.92</c:v>
                </c:pt>
                <c:pt idx="256">
                  <c:v>93.12</c:v>
                </c:pt>
                <c:pt idx="257">
                  <c:v>93.52</c:v>
                </c:pt>
                <c:pt idx="258">
                  <c:v>93.58</c:v>
                </c:pt>
                <c:pt idx="259">
                  <c:v>93.76</c:v>
                </c:pt>
                <c:pt idx="260">
                  <c:v>94.0</c:v>
                </c:pt>
                <c:pt idx="261">
                  <c:v>94.2</c:v>
                </c:pt>
                <c:pt idx="262">
                  <c:v>94.54</c:v>
                </c:pt>
                <c:pt idx="263">
                  <c:v>95.0</c:v>
                </c:pt>
                <c:pt idx="264">
                  <c:v>95.98</c:v>
                </c:pt>
                <c:pt idx="265">
                  <c:v>96.3</c:v>
                </c:pt>
                <c:pt idx="266">
                  <c:v>96.7</c:v>
                </c:pt>
                <c:pt idx="267">
                  <c:v>97.25</c:v>
                </c:pt>
                <c:pt idx="268">
                  <c:v>98.14</c:v>
                </c:pt>
                <c:pt idx="269">
                  <c:v>99.01</c:v>
                </c:pt>
                <c:pt idx="270">
                  <c:v>99.85</c:v>
                </c:pt>
                <c:pt idx="271">
                  <c:v>100.3</c:v>
                </c:pt>
                <c:pt idx="272">
                  <c:v>100.9</c:v>
                </c:pt>
                <c:pt idx="273">
                  <c:v>101.23</c:v>
                </c:pt>
                <c:pt idx="274">
                  <c:v>101.33</c:v>
                </c:pt>
                <c:pt idx="275">
                  <c:v>101.68</c:v>
                </c:pt>
                <c:pt idx="276">
                  <c:v>101.8</c:v>
                </c:pt>
                <c:pt idx="277">
                  <c:v>101.92</c:v>
                </c:pt>
                <c:pt idx="278">
                  <c:v>102.44</c:v>
                </c:pt>
                <c:pt idx="279">
                  <c:v>102.67</c:v>
                </c:pt>
                <c:pt idx="280">
                  <c:v>102.675</c:v>
                </c:pt>
                <c:pt idx="281">
                  <c:v>103.35</c:v>
                </c:pt>
                <c:pt idx="282">
                  <c:v>103.75</c:v>
                </c:pt>
                <c:pt idx="283">
                  <c:v>103.83</c:v>
                </c:pt>
                <c:pt idx="284">
                  <c:v>103.87</c:v>
                </c:pt>
                <c:pt idx="285">
                  <c:v>103.94</c:v>
                </c:pt>
                <c:pt idx="286">
                  <c:v>104.02</c:v>
                </c:pt>
                <c:pt idx="287">
                  <c:v>104.05</c:v>
                </c:pt>
                <c:pt idx="288">
                  <c:v>104.16</c:v>
                </c:pt>
                <c:pt idx="289">
                  <c:v>104.27</c:v>
                </c:pt>
                <c:pt idx="290">
                  <c:v>104.29</c:v>
                </c:pt>
                <c:pt idx="291">
                  <c:v>104.46</c:v>
                </c:pt>
                <c:pt idx="292">
                  <c:v>104.6</c:v>
                </c:pt>
                <c:pt idx="293">
                  <c:v>104.72</c:v>
                </c:pt>
                <c:pt idx="294">
                  <c:v>105.26</c:v>
                </c:pt>
                <c:pt idx="295">
                  <c:v>105.48</c:v>
                </c:pt>
                <c:pt idx="296">
                  <c:v>105.98</c:v>
                </c:pt>
                <c:pt idx="297">
                  <c:v>106.02</c:v>
                </c:pt>
                <c:pt idx="298">
                  <c:v>106.4</c:v>
                </c:pt>
                <c:pt idx="299">
                  <c:v>107.02</c:v>
                </c:pt>
                <c:pt idx="300">
                  <c:v>107.35</c:v>
                </c:pt>
                <c:pt idx="301">
                  <c:v>108.19</c:v>
                </c:pt>
                <c:pt idx="302">
                  <c:v>108.28</c:v>
                </c:pt>
                <c:pt idx="303">
                  <c:v>108.36</c:v>
                </c:pt>
                <c:pt idx="304">
                  <c:v>108.41</c:v>
                </c:pt>
                <c:pt idx="305">
                  <c:v>108.44</c:v>
                </c:pt>
                <c:pt idx="306">
                  <c:v>108.53</c:v>
                </c:pt>
                <c:pt idx="307">
                  <c:v>108.64</c:v>
                </c:pt>
                <c:pt idx="308">
                  <c:v>108.75</c:v>
                </c:pt>
                <c:pt idx="309">
                  <c:v>108.94</c:v>
                </c:pt>
                <c:pt idx="310">
                  <c:v>109.12</c:v>
                </c:pt>
                <c:pt idx="311">
                  <c:v>109.27</c:v>
                </c:pt>
                <c:pt idx="312">
                  <c:v>109.41</c:v>
                </c:pt>
                <c:pt idx="313">
                  <c:v>109.45</c:v>
                </c:pt>
                <c:pt idx="314">
                  <c:v>109.58</c:v>
                </c:pt>
                <c:pt idx="315">
                  <c:v>109.97</c:v>
                </c:pt>
                <c:pt idx="316">
                  <c:v>110.19</c:v>
                </c:pt>
                <c:pt idx="317">
                  <c:v>110.31</c:v>
                </c:pt>
                <c:pt idx="318">
                  <c:v>110.77</c:v>
                </c:pt>
                <c:pt idx="319">
                  <c:v>110.84</c:v>
                </c:pt>
                <c:pt idx="320">
                  <c:v>111.04</c:v>
                </c:pt>
                <c:pt idx="321">
                  <c:v>111.14</c:v>
                </c:pt>
                <c:pt idx="322">
                  <c:v>111.23</c:v>
                </c:pt>
                <c:pt idx="323">
                  <c:v>111.77</c:v>
                </c:pt>
                <c:pt idx="324">
                  <c:v>112.37</c:v>
                </c:pt>
                <c:pt idx="325">
                  <c:v>112.5</c:v>
                </c:pt>
                <c:pt idx="326">
                  <c:v>113.37</c:v>
                </c:pt>
                <c:pt idx="327">
                  <c:v>114.11</c:v>
                </c:pt>
                <c:pt idx="328">
                  <c:v>114.63</c:v>
                </c:pt>
                <c:pt idx="329">
                  <c:v>114.69</c:v>
                </c:pt>
                <c:pt idx="330">
                  <c:v>114.79</c:v>
                </c:pt>
                <c:pt idx="331">
                  <c:v>114.89</c:v>
                </c:pt>
                <c:pt idx="332">
                  <c:v>114.97</c:v>
                </c:pt>
                <c:pt idx="333">
                  <c:v>115.55</c:v>
                </c:pt>
                <c:pt idx="334">
                  <c:v>116.49</c:v>
                </c:pt>
                <c:pt idx="335">
                  <c:v>117.12</c:v>
                </c:pt>
                <c:pt idx="336">
                  <c:v>117.21</c:v>
                </c:pt>
                <c:pt idx="337">
                  <c:v>117.43</c:v>
                </c:pt>
                <c:pt idx="338">
                  <c:v>117.88</c:v>
                </c:pt>
                <c:pt idx="339">
                  <c:v>117.97</c:v>
                </c:pt>
                <c:pt idx="340">
                  <c:v>118.24</c:v>
                </c:pt>
                <c:pt idx="341">
                  <c:v>118.6</c:v>
                </c:pt>
                <c:pt idx="342">
                  <c:v>118.7</c:v>
                </c:pt>
                <c:pt idx="343">
                  <c:v>119.36</c:v>
                </c:pt>
                <c:pt idx="344">
                  <c:v>119.62</c:v>
                </c:pt>
                <c:pt idx="345">
                  <c:v>119.74</c:v>
                </c:pt>
                <c:pt idx="346">
                  <c:v>120.07</c:v>
                </c:pt>
                <c:pt idx="347">
                  <c:v>120.09</c:v>
                </c:pt>
                <c:pt idx="348">
                  <c:v>120.15</c:v>
                </c:pt>
                <c:pt idx="349">
                  <c:v>120.2</c:v>
                </c:pt>
                <c:pt idx="350">
                  <c:v>120.5</c:v>
                </c:pt>
                <c:pt idx="351">
                  <c:v>120.66</c:v>
                </c:pt>
                <c:pt idx="352">
                  <c:v>120.81</c:v>
                </c:pt>
                <c:pt idx="353">
                  <c:v>121.18</c:v>
                </c:pt>
                <c:pt idx="354">
                  <c:v>121.47</c:v>
                </c:pt>
                <c:pt idx="355">
                  <c:v>121.54</c:v>
                </c:pt>
                <c:pt idx="356">
                  <c:v>121.65</c:v>
                </c:pt>
                <c:pt idx="357">
                  <c:v>122.18</c:v>
                </c:pt>
                <c:pt idx="358">
                  <c:v>122.26</c:v>
                </c:pt>
                <c:pt idx="359">
                  <c:v>122.37</c:v>
                </c:pt>
                <c:pt idx="360">
                  <c:v>122.47</c:v>
                </c:pt>
                <c:pt idx="361">
                  <c:v>122.54</c:v>
                </c:pt>
                <c:pt idx="362">
                  <c:v>123.14</c:v>
                </c:pt>
                <c:pt idx="363">
                  <c:v>123.14</c:v>
                </c:pt>
                <c:pt idx="364">
                  <c:v>123.14</c:v>
                </c:pt>
                <c:pt idx="365">
                  <c:v>123.39</c:v>
                </c:pt>
                <c:pt idx="366">
                  <c:v>123.58</c:v>
                </c:pt>
                <c:pt idx="367">
                  <c:v>123.69</c:v>
                </c:pt>
                <c:pt idx="368">
                  <c:v>123.61</c:v>
                </c:pt>
                <c:pt idx="369">
                  <c:v>123.92</c:v>
                </c:pt>
                <c:pt idx="370">
                  <c:v>123.98</c:v>
                </c:pt>
                <c:pt idx="371">
                  <c:v>124.7</c:v>
                </c:pt>
                <c:pt idx="372">
                  <c:v>125.39</c:v>
                </c:pt>
                <c:pt idx="373">
                  <c:v>125.48</c:v>
                </c:pt>
                <c:pt idx="374">
                  <c:v>125.63</c:v>
                </c:pt>
                <c:pt idx="375">
                  <c:v>126.54</c:v>
                </c:pt>
                <c:pt idx="376">
                  <c:v>126.67</c:v>
                </c:pt>
                <c:pt idx="377">
                  <c:v>127.21</c:v>
                </c:pt>
                <c:pt idx="378">
                  <c:v>127.75</c:v>
                </c:pt>
                <c:pt idx="379">
                  <c:v>128.34</c:v>
                </c:pt>
                <c:pt idx="380">
                  <c:v>129.07</c:v>
                </c:pt>
                <c:pt idx="381">
                  <c:v>129.25</c:v>
                </c:pt>
                <c:pt idx="382">
                  <c:v>129.55</c:v>
                </c:pt>
                <c:pt idx="383">
                  <c:v>129.8</c:v>
                </c:pt>
                <c:pt idx="384">
                  <c:v>130.17</c:v>
                </c:pt>
                <c:pt idx="385">
                  <c:v>130.39</c:v>
                </c:pt>
                <c:pt idx="386">
                  <c:v>130.52</c:v>
                </c:pt>
                <c:pt idx="387">
                  <c:v>130.8</c:v>
                </c:pt>
                <c:pt idx="388">
                  <c:v>130.89</c:v>
                </c:pt>
                <c:pt idx="389">
                  <c:v>130.93</c:v>
                </c:pt>
                <c:pt idx="390">
                  <c:v>131.16</c:v>
                </c:pt>
                <c:pt idx="391">
                  <c:v>131.33</c:v>
                </c:pt>
                <c:pt idx="392">
                  <c:v>131.67</c:v>
                </c:pt>
                <c:pt idx="393">
                  <c:v>131.84</c:v>
                </c:pt>
                <c:pt idx="394">
                  <c:v>131.87</c:v>
                </c:pt>
                <c:pt idx="395">
                  <c:v>132.36</c:v>
                </c:pt>
                <c:pt idx="396">
                  <c:v>132.48</c:v>
                </c:pt>
                <c:pt idx="397">
                  <c:v>132.52</c:v>
                </c:pt>
                <c:pt idx="398">
                  <c:v>132.73</c:v>
                </c:pt>
                <c:pt idx="399">
                  <c:v>132.74</c:v>
                </c:pt>
                <c:pt idx="400">
                  <c:v>132.95</c:v>
                </c:pt>
                <c:pt idx="401">
                  <c:v>133.015</c:v>
                </c:pt>
                <c:pt idx="402">
                  <c:v>133.04</c:v>
                </c:pt>
                <c:pt idx="403">
                  <c:v>133.05</c:v>
                </c:pt>
                <c:pt idx="404">
                  <c:v>133.065</c:v>
                </c:pt>
                <c:pt idx="405">
                  <c:v>133.2</c:v>
                </c:pt>
                <c:pt idx="406">
                  <c:v>133.24</c:v>
                </c:pt>
                <c:pt idx="407">
                  <c:v>133.27</c:v>
                </c:pt>
                <c:pt idx="408">
                  <c:v>133.29</c:v>
                </c:pt>
                <c:pt idx="409">
                  <c:v>133.85</c:v>
                </c:pt>
                <c:pt idx="410">
                  <c:v>134.42</c:v>
                </c:pt>
                <c:pt idx="411">
                  <c:v>134.5</c:v>
                </c:pt>
                <c:pt idx="412">
                  <c:v>134.7</c:v>
                </c:pt>
                <c:pt idx="413">
                  <c:v>135.23</c:v>
                </c:pt>
                <c:pt idx="414">
                  <c:v>135.41</c:v>
                </c:pt>
                <c:pt idx="415">
                  <c:v>135.515</c:v>
                </c:pt>
                <c:pt idx="416">
                  <c:v>135.59</c:v>
                </c:pt>
                <c:pt idx="417">
                  <c:v>135.67</c:v>
                </c:pt>
                <c:pt idx="418">
                  <c:v>135.81</c:v>
                </c:pt>
                <c:pt idx="419">
                  <c:v>136.05</c:v>
                </c:pt>
                <c:pt idx="420">
                  <c:v>136.08</c:v>
                </c:pt>
                <c:pt idx="421">
                  <c:v>136.19</c:v>
                </c:pt>
                <c:pt idx="422">
                  <c:v>136.45</c:v>
                </c:pt>
                <c:pt idx="423">
                  <c:v>136.47</c:v>
                </c:pt>
                <c:pt idx="424">
                  <c:v>136.9</c:v>
                </c:pt>
                <c:pt idx="425">
                  <c:v>137.25</c:v>
                </c:pt>
                <c:pt idx="426">
                  <c:v>137.38</c:v>
                </c:pt>
                <c:pt idx="427">
                  <c:v>137.74</c:v>
                </c:pt>
                <c:pt idx="428">
                  <c:v>137.9</c:v>
                </c:pt>
                <c:pt idx="429">
                  <c:v>138.4</c:v>
                </c:pt>
                <c:pt idx="430">
                  <c:v>138.43</c:v>
                </c:pt>
                <c:pt idx="431">
                  <c:v>138.53</c:v>
                </c:pt>
                <c:pt idx="432">
                  <c:v>138.68</c:v>
                </c:pt>
                <c:pt idx="433">
                  <c:v>139.14</c:v>
                </c:pt>
                <c:pt idx="434">
                  <c:v>139.95</c:v>
                </c:pt>
                <c:pt idx="435">
                  <c:v>140.06</c:v>
                </c:pt>
                <c:pt idx="436">
                  <c:v>140.16</c:v>
                </c:pt>
                <c:pt idx="437">
                  <c:v>140.53</c:v>
                </c:pt>
                <c:pt idx="438">
                  <c:v>140.95</c:v>
                </c:pt>
                <c:pt idx="439">
                  <c:v>141.08</c:v>
                </c:pt>
                <c:pt idx="440">
                  <c:v>141.45</c:v>
                </c:pt>
                <c:pt idx="441">
                  <c:v>141.77</c:v>
                </c:pt>
                <c:pt idx="442">
                  <c:v>142.46</c:v>
                </c:pt>
                <c:pt idx="443">
                  <c:v>143.0</c:v>
                </c:pt>
                <c:pt idx="444">
                  <c:v>143.68</c:v>
                </c:pt>
                <c:pt idx="445">
                  <c:v>144.1</c:v>
                </c:pt>
                <c:pt idx="446">
                  <c:v>144.39</c:v>
                </c:pt>
                <c:pt idx="447">
                  <c:v>144.91</c:v>
                </c:pt>
                <c:pt idx="448">
                  <c:v>145.0</c:v>
                </c:pt>
                <c:pt idx="449">
                  <c:v>145.13</c:v>
                </c:pt>
                <c:pt idx="450">
                  <c:v>146.05</c:v>
                </c:pt>
                <c:pt idx="451">
                  <c:v>146.06</c:v>
                </c:pt>
                <c:pt idx="452">
                  <c:v>146.84</c:v>
                </c:pt>
                <c:pt idx="453">
                  <c:v>147.49</c:v>
                </c:pt>
                <c:pt idx="454">
                  <c:v>147.775</c:v>
                </c:pt>
                <c:pt idx="455">
                  <c:v>147.795</c:v>
                </c:pt>
                <c:pt idx="456">
                  <c:v>147.84</c:v>
                </c:pt>
                <c:pt idx="457">
                  <c:v>147.86</c:v>
                </c:pt>
                <c:pt idx="458">
                  <c:v>148.11</c:v>
                </c:pt>
                <c:pt idx="459">
                  <c:v>148.33</c:v>
                </c:pt>
                <c:pt idx="460">
                  <c:v>148.44</c:v>
                </c:pt>
                <c:pt idx="461">
                  <c:v>149.1</c:v>
                </c:pt>
                <c:pt idx="462">
                  <c:v>149.98</c:v>
                </c:pt>
                <c:pt idx="463">
                  <c:v>150.83</c:v>
                </c:pt>
                <c:pt idx="464">
                  <c:v>150.885</c:v>
                </c:pt>
                <c:pt idx="465">
                  <c:v>150.9</c:v>
                </c:pt>
                <c:pt idx="466">
                  <c:v>151.4</c:v>
                </c:pt>
                <c:pt idx="467">
                  <c:v>151.47</c:v>
                </c:pt>
                <c:pt idx="468">
                  <c:v>151.63</c:v>
                </c:pt>
                <c:pt idx="469">
                  <c:v>151.72</c:v>
                </c:pt>
                <c:pt idx="470">
                  <c:v>151.77</c:v>
                </c:pt>
                <c:pt idx="471">
                  <c:v>152.06</c:v>
                </c:pt>
                <c:pt idx="472">
                  <c:v>152.08</c:v>
                </c:pt>
                <c:pt idx="473">
                  <c:v>152.15</c:v>
                </c:pt>
                <c:pt idx="474">
                  <c:v>152.365</c:v>
                </c:pt>
                <c:pt idx="475">
                  <c:v>152.42</c:v>
                </c:pt>
                <c:pt idx="476">
                  <c:v>152.15</c:v>
                </c:pt>
                <c:pt idx="477">
                  <c:v>152.53</c:v>
                </c:pt>
                <c:pt idx="478">
                  <c:v>152.8</c:v>
                </c:pt>
                <c:pt idx="479">
                  <c:v>152.96</c:v>
                </c:pt>
                <c:pt idx="480">
                  <c:v>153.0</c:v>
                </c:pt>
                <c:pt idx="481">
                  <c:v>153.06</c:v>
                </c:pt>
                <c:pt idx="482">
                  <c:v>153.69</c:v>
                </c:pt>
                <c:pt idx="483">
                  <c:v>153.81</c:v>
                </c:pt>
                <c:pt idx="484">
                  <c:v>153.99</c:v>
                </c:pt>
                <c:pt idx="485">
                  <c:v>154.57</c:v>
                </c:pt>
                <c:pt idx="486">
                  <c:v>154.705</c:v>
                </c:pt>
                <c:pt idx="487">
                  <c:v>154.855</c:v>
                </c:pt>
                <c:pt idx="488">
                  <c:v>155.2</c:v>
                </c:pt>
                <c:pt idx="489">
                  <c:v>155.87</c:v>
                </c:pt>
                <c:pt idx="490">
                  <c:v>156.47</c:v>
                </c:pt>
                <c:pt idx="491">
                  <c:v>156.65</c:v>
                </c:pt>
                <c:pt idx="492">
                  <c:v>156.91</c:v>
                </c:pt>
                <c:pt idx="493">
                  <c:v>156.93</c:v>
                </c:pt>
                <c:pt idx="494">
                  <c:v>157.13</c:v>
                </c:pt>
                <c:pt idx="495">
                  <c:v>157.45</c:v>
                </c:pt>
                <c:pt idx="496">
                  <c:v>157.95</c:v>
                </c:pt>
                <c:pt idx="497">
                  <c:v>158.2</c:v>
                </c:pt>
                <c:pt idx="498">
                  <c:v>158.38</c:v>
                </c:pt>
                <c:pt idx="499">
                  <c:v>158.78</c:v>
                </c:pt>
                <c:pt idx="500">
                  <c:v>159.5</c:v>
                </c:pt>
                <c:pt idx="501">
                  <c:v>160.34</c:v>
                </c:pt>
                <c:pt idx="502">
                  <c:v>161.2</c:v>
                </c:pt>
                <c:pt idx="503">
                  <c:v>161.93</c:v>
                </c:pt>
                <c:pt idx="504">
                  <c:v>162.65</c:v>
                </c:pt>
                <c:pt idx="505">
                  <c:v>162.9</c:v>
                </c:pt>
                <c:pt idx="506">
                  <c:v>163.52</c:v>
                </c:pt>
                <c:pt idx="507">
                  <c:v>164.05</c:v>
                </c:pt>
                <c:pt idx="508">
                  <c:v>164.24</c:v>
                </c:pt>
                <c:pt idx="509">
                  <c:v>164.2</c:v>
                </c:pt>
                <c:pt idx="510">
                  <c:v>164.98</c:v>
                </c:pt>
                <c:pt idx="511">
                  <c:v>165.125</c:v>
                </c:pt>
                <c:pt idx="512">
                  <c:v>165.165</c:v>
                </c:pt>
                <c:pt idx="513">
                  <c:v>165.32</c:v>
                </c:pt>
                <c:pt idx="514">
                  <c:v>165.335</c:v>
                </c:pt>
                <c:pt idx="515">
                  <c:v>165.71</c:v>
                </c:pt>
                <c:pt idx="516">
                  <c:v>165.81</c:v>
                </c:pt>
                <c:pt idx="517">
                  <c:v>166.06</c:v>
                </c:pt>
                <c:pt idx="518">
                  <c:v>166.13</c:v>
                </c:pt>
                <c:pt idx="519">
                  <c:v>166.14</c:v>
                </c:pt>
                <c:pt idx="520">
                  <c:v>166.18</c:v>
                </c:pt>
                <c:pt idx="521">
                  <c:v>166.59</c:v>
                </c:pt>
                <c:pt idx="522">
                  <c:v>166.69</c:v>
                </c:pt>
                <c:pt idx="523">
                  <c:v>166.92</c:v>
                </c:pt>
                <c:pt idx="524">
                  <c:v>167.2</c:v>
                </c:pt>
                <c:pt idx="525">
                  <c:v>167.43</c:v>
                </c:pt>
                <c:pt idx="526">
                  <c:v>167.8</c:v>
                </c:pt>
                <c:pt idx="527">
                  <c:v>168.56</c:v>
                </c:pt>
                <c:pt idx="528">
                  <c:v>168.6</c:v>
                </c:pt>
                <c:pt idx="529">
                  <c:v>169.39</c:v>
                </c:pt>
                <c:pt idx="530">
                  <c:v>170.2</c:v>
                </c:pt>
                <c:pt idx="531">
                  <c:v>170.345</c:v>
                </c:pt>
                <c:pt idx="532">
                  <c:v>170.4</c:v>
                </c:pt>
                <c:pt idx="533">
                  <c:v>170.72</c:v>
                </c:pt>
                <c:pt idx="534">
                  <c:v>171.22</c:v>
                </c:pt>
                <c:pt idx="535">
                  <c:v>171.31</c:v>
                </c:pt>
                <c:pt idx="536">
                  <c:v>171.475</c:v>
                </c:pt>
                <c:pt idx="537">
                  <c:v>171.77</c:v>
                </c:pt>
                <c:pt idx="538">
                  <c:v>171.94</c:v>
                </c:pt>
                <c:pt idx="539">
                  <c:v>172.065</c:v>
                </c:pt>
                <c:pt idx="540">
                  <c:v>172.14</c:v>
                </c:pt>
                <c:pt idx="541">
                  <c:v>171.94</c:v>
                </c:pt>
                <c:pt idx="542">
                  <c:v>171.96</c:v>
                </c:pt>
                <c:pt idx="543">
                  <c:v>172.195</c:v>
                </c:pt>
                <c:pt idx="544">
                  <c:v>172.27</c:v>
                </c:pt>
                <c:pt idx="545">
                  <c:v>172.9</c:v>
                </c:pt>
                <c:pt idx="546">
                  <c:v>173.2</c:v>
                </c:pt>
                <c:pt idx="547">
                  <c:v>173.62</c:v>
                </c:pt>
                <c:pt idx="548">
                  <c:v>173.65</c:v>
                </c:pt>
                <c:pt idx="549">
                  <c:v>173.785</c:v>
                </c:pt>
                <c:pt idx="550">
                  <c:v>173.99</c:v>
                </c:pt>
                <c:pt idx="551">
                  <c:v>174.62</c:v>
                </c:pt>
                <c:pt idx="552">
                  <c:v>174.825</c:v>
                </c:pt>
                <c:pt idx="553">
                  <c:v>175.33</c:v>
                </c:pt>
                <c:pt idx="554">
                  <c:v>175.34</c:v>
                </c:pt>
                <c:pt idx="555">
                  <c:v>175.39</c:v>
                </c:pt>
                <c:pt idx="556">
                  <c:v>176.2</c:v>
                </c:pt>
                <c:pt idx="557">
                  <c:v>176.38</c:v>
                </c:pt>
                <c:pt idx="558">
                  <c:v>176.46</c:v>
                </c:pt>
                <c:pt idx="559">
                  <c:v>176.54</c:v>
                </c:pt>
                <c:pt idx="560">
                  <c:v>176.57</c:v>
                </c:pt>
                <c:pt idx="561">
                  <c:v>177.04</c:v>
                </c:pt>
                <c:pt idx="562">
                  <c:v>177.2</c:v>
                </c:pt>
                <c:pt idx="563">
                  <c:v>177.66</c:v>
                </c:pt>
                <c:pt idx="564">
                  <c:v>178.27</c:v>
                </c:pt>
                <c:pt idx="565">
                  <c:v>178.43</c:v>
                </c:pt>
                <c:pt idx="566">
                  <c:v>179.219</c:v>
                </c:pt>
                <c:pt idx="567">
                  <c:v>179.2</c:v>
                </c:pt>
                <c:pt idx="568">
                  <c:v>179.2</c:v>
                </c:pt>
                <c:pt idx="569">
                  <c:v>179.555</c:v>
                </c:pt>
                <c:pt idx="570">
                  <c:v>179.72</c:v>
                </c:pt>
                <c:pt idx="571">
                  <c:v>179.75</c:v>
                </c:pt>
                <c:pt idx="572">
                  <c:v>179.79</c:v>
                </c:pt>
                <c:pt idx="573">
                  <c:v>180.105</c:v>
                </c:pt>
                <c:pt idx="574">
                  <c:v>180.115</c:v>
                </c:pt>
                <c:pt idx="575">
                  <c:v>180.15</c:v>
                </c:pt>
                <c:pt idx="576">
                  <c:v>180.29</c:v>
                </c:pt>
                <c:pt idx="577">
                  <c:v>180.91</c:v>
                </c:pt>
                <c:pt idx="578">
                  <c:v>181.62</c:v>
                </c:pt>
                <c:pt idx="579">
                  <c:v>181.6</c:v>
                </c:pt>
                <c:pt idx="580">
                  <c:v>181.87</c:v>
                </c:pt>
                <c:pt idx="581">
                  <c:v>181.97</c:v>
                </c:pt>
                <c:pt idx="582">
                  <c:v>182.125</c:v>
                </c:pt>
                <c:pt idx="583">
                  <c:v>182.2</c:v>
                </c:pt>
                <c:pt idx="584">
                  <c:v>182.65</c:v>
                </c:pt>
                <c:pt idx="585">
                  <c:v>182.67</c:v>
                </c:pt>
                <c:pt idx="586">
                  <c:v>182.7</c:v>
                </c:pt>
                <c:pt idx="587">
                  <c:v>182.725</c:v>
                </c:pt>
                <c:pt idx="588">
                  <c:v>182.89</c:v>
                </c:pt>
                <c:pt idx="589">
                  <c:v>183.6</c:v>
                </c:pt>
                <c:pt idx="590">
                  <c:v>183.83</c:v>
                </c:pt>
                <c:pt idx="591">
                  <c:v>183.85</c:v>
                </c:pt>
                <c:pt idx="592">
                  <c:v>183.97</c:v>
                </c:pt>
                <c:pt idx="593">
                  <c:v>184.29</c:v>
                </c:pt>
                <c:pt idx="594">
                  <c:v>184.33</c:v>
                </c:pt>
                <c:pt idx="595">
                  <c:v>184.44</c:v>
                </c:pt>
                <c:pt idx="596">
                  <c:v>184.505</c:v>
                </c:pt>
                <c:pt idx="597">
                  <c:v>184.515</c:v>
                </c:pt>
                <c:pt idx="598">
                  <c:v>185.2</c:v>
                </c:pt>
                <c:pt idx="599">
                  <c:v>185.43</c:v>
                </c:pt>
                <c:pt idx="600">
                  <c:v>185.99</c:v>
                </c:pt>
                <c:pt idx="601">
                  <c:v>186.27</c:v>
                </c:pt>
                <c:pt idx="602">
                  <c:v>186.6</c:v>
                </c:pt>
                <c:pt idx="603">
                  <c:v>186.67</c:v>
                </c:pt>
                <c:pt idx="604">
                  <c:v>187.16</c:v>
                </c:pt>
                <c:pt idx="605">
                  <c:v>187.32</c:v>
                </c:pt>
                <c:pt idx="606">
                  <c:v>187.38</c:v>
                </c:pt>
                <c:pt idx="607">
                  <c:v>187.39</c:v>
                </c:pt>
                <c:pt idx="608">
                  <c:v>187.53</c:v>
                </c:pt>
                <c:pt idx="609">
                  <c:v>187.91</c:v>
                </c:pt>
                <c:pt idx="610">
                  <c:v>188.21</c:v>
                </c:pt>
                <c:pt idx="611">
                  <c:v>188.2</c:v>
                </c:pt>
                <c:pt idx="612">
                  <c:v>189.13</c:v>
                </c:pt>
                <c:pt idx="613">
                  <c:v>189.82</c:v>
                </c:pt>
                <c:pt idx="614">
                  <c:v>189.89</c:v>
                </c:pt>
                <c:pt idx="615">
                  <c:v>190.59</c:v>
                </c:pt>
                <c:pt idx="616">
                  <c:v>191.2</c:v>
                </c:pt>
                <c:pt idx="617">
                  <c:v>192.13</c:v>
                </c:pt>
                <c:pt idx="618">
                  <c:v>192.27</c:v>
                </c:pt>
                <c:pt idx="619">
                  <c:v>193.06</c:v>
                </c:pt>
                <c:pt idx="620">
                  <c:v>193.6</c:v>
                </c:pt>
                <c:pt idx="621">
                  <c:v>194.2</c:v>
                </c:pt>
                <c:pt idx="622">
                  <c:v>194.36</c:v>
                </c:pt>
                <c:pt idx="623">
                  <c:v>194.43</c:v>
                </c:pt>
                <c:pt idx="624">
                  <c:v>194.6</c:v>
                </c:pt>
                <c:pt idx="625">
                  <c:v>194.85</c:v>
                </c:pt>
                <c:pt idx="626">
                  <c:v>194.9</c:v>
                </c:pt>
                <c:pt idx="627">
                  <c:v>195.1</c:v>
                </c:pt>
                <c:pt idx="628">
                  <c:v>195.17</c:v>
                </c:pt>
                <c:pt idx="629">
                  <c:v>195.25</c:v>
                </c:pt>
                <c:pt idx="630">
                  <c:v>195.36</c:v>
                </c:pt>
                <c:pt idx="631">
                  <c:v>195.42</c:v>
                </c:pt>
                <c:pt idx="632">
                  <c:v>195.445</c:v>
                </c:pt>
                <c:pt idx="633">
                  <c:v>195.68</c:v>
                </c:pt>
                <c:pt idx="634">
                  <c:v>196.03</c:v>
                </c:pt>
                <c:pt idx="635">
                  <c:v>196.63</c:v>
                </c:pt>
                <c:pt idx="636">
                  <c:v>197.08</c:v>
                </c:pt>
                <c:pt idx="637">
                  <c:v>197.2</c:v>
                </c:pt>
                <c:pt idx="638">
                  <c:v>197.64</c:v>
                </c:pt>
                <c:pt idx="639">
                  <c:v>197.76</c:v>
                </c:pt>
                <c:pt idx="640">
                  <c:v>197.79</c:v>
                </c:pt>
                <c:pt idx="641">
                  <c:v>198.135</c:v>
                </c:pt>
                <c:pt idx="642">
                  <c:v>198.31</c:v>
                </c:pt>
                <c:pt idx="643">
                  <c:v>198.45</c:v>
                </c:pt>
                <c:pt idx="644">
                  <c:v>198.52</c:v>
                </c:pt>
                <c:pt idx="645">
                  <c:v>198.705</c:v>
                </c:pt>
                <c:pt idx="646">
                  <c:v>198.75</c:v>
                </c:pt>
                <c:pt idx="647">
                  <c:v>198.94</c:v>
                </c:pt>
                <c:pt idx="648">
                  <c:v>199.29</c:v>
                </c:pt>
                <c:pt idx="649">
                  <c:v>199.71</c:v>
                </c:pt>
                <c:pt idx="650">
                  <c:v>199.97</c:v>
                </c:pt>
                <c:pt idx="651">
                  <c:v>200.2</c:v>
                </c:pt>
                <c:pt idx="652">
                  <c:v>200.22</c:v>
                </c:pt>
                <c:pt idx="653">
                  <c:v>200.84</c:v>
                </c:pt>
                <c:pt idx="654">
                  <c:v>201.0</c:v>
                </c:pt>
                <c:pt idx="655">
                  <c:v>201.94</c:v>
                </c:pt>
                <c:pt idx="656">
                  <c:v>202.2</c:v>
                </c:pt>
                <c:pt idx="657">
                  <c:v>203.01</c:v>
                </c:pt>
                <c:pt idx="658">
                  <c:v>203.09</c:v>
                </c:pt>
                <c:pt idx="659">
                  <c:v>203.2</c:v>
                </c:pt>
                <c:pt idx="660">
                  <c:v>203.5</c:v>
                </c:pt>
                <c:pt idx="661">
                  <c:v>203.65</c:v>
                </c:pt>
                <c:pt idx="662">
                  <c:v>204.02</c:v>
                </c:pt>
                <c:pt idx="663">
                  <c:v>204.165</c:v>
                </c:pt>
                <c:pt idx="664">
                  <c:v>204.21</c:v>
                </c:pt>
                <c:pt idx="665">
                  <c:v>204.275</c:v>
                </c:pt>
                <c:pt idx="666">
                  <c:v>204.29</c:v>
                </c:pt>
                <c:pt idx="667">
                  <c:v>204.335</c:v>
                </c:pt>
                <c:pt idx="668">
                  <c:v>204.59</c:v>
                </c:pt>
                <c:pt idx="669">
                  <c:v>204.795</c:v>
                </c:pt>
                <c:pt idx="670">
                  <c:v>204.99</c:v>
                </c:pt>
                <c:pt idx="671">
                  <c:v>205.27</c:v>
                </c:pt>
                <c:pt idx="672">
                  <c:v>204.59</c:v>
                </c:pt>
                <c:pt idx="673">
                  <c:v>204.66</c:v>
                </c:pt>
                <c:pt idx="674">
                  <c:v>204.84</c:v>
                </c:pt>
                <c:pt idx="675">
                  <c:v>205.04</c:v>
                </c:pt>
                <c:pt idx="676">
                  <c:v>205.1</c:v>
                </c:pt>
                <c:pt idx="677">
                  <c:v>205.12</c:v>
                </c:pt>
                <c:pt idx="678">
                  <c:v>205.24</c:v>
                </c:pt>
                <c:pt idx="679">
                  <c:v>205.4</c:v>
                </c:pt>
                <c:pt idx="680">
                  <c:v>206.2</c:v>
                </c:pt>
                <c:pt idx="681">
                  <c:v>206.265</c:v>
                </c:pt>
                <c:pt idx="682">
                  <c:v>206.33</c:v>
                </c:pt>
                <c:pt idx="683">
                  <c:v>206.46</c:v>
                </c:pt>
                <c:pt idx="684">
                  <c:v>206.615</c:v>
                </c:pt>
                <c:pt idx="685">
                  <c:v>206.72</c:v>
                </c:pt>
                <c:pt idx="686">
                  <c:v>206.95</c:v>
                </c:pt>
                <c:pt idx="687">
                  <c:v>206.98</c:v>
                </c:pt>
                <c:pt idx="688">
                  <c:v>207.08</c:v>
                </c:pt>
                <c:pt idx="689">
                  <c:v>207.22</c:v>
                </c:pt>
                <c:pt idx="690">
                  <c:v>207.285</c:v>
                </c:pt>
                <c:pt idx="691">
                  <c:v>207.37</c:v>
                </c:pt>
                <c:pt idx="692">
                  <c:v>207.48</c:v>
                </c:pt>
                <c:pt idx="693">
                  <c:v>207.72</c:v>
                </c:pt>
                <c:pt idx="694">
                  <c:v>207.725</c:v>
                </c:pt>
                <c:pt idx="695">
                  <c:v>207.785</c:v>
                </c:pt>
                <c:pt idx="696">
                  <c:v>207.93</c:v>
                </c:pt>
                <c:pt idx="697">
                  <c:v>208.18</c:v>
                </c:pt>
                <c:pt idx="698">
                  <c:v>208.26</c:v>
                </c:pt>
                <c:pt idx="699">
                  <c:v>208.485</c:v>
                </c:pt>
                <c:pt idx="700">
                  <c:v>208.535</c:v>
                </c:pt>
                <c:pt idx="701">
                  <c:v>208.64</c:v>
                </c:pt>
                <c:pt idx="702">
                  <c:v>208.67</c:v>
                </c:pt>
                <c:pt idx="703">
                  <c:v>208.84</c:v>
                </c:pt>
                <c:pt idx="704">
                  <c:v>209.01</c:v>
                </c:pt>
                <c:pt idx="705">
                  <c:v>209.2</c:v>
                </c:pt>
                <c:pt idx="706">
                  <c:v>209.2</c:v>
                </c:pt>
                <c:pt idx="707">
                  <c:v>209.56</c:v>
                </c:pt>
                <c:pt idx="708">
                  <c:v>210.11</c:v>
                </c:pt>
                <c:pt idx="709">
                  <c:v>210.22</c:v>
                </c:pt>
                <c:pt idx="710">
                  <c:v>210.28</c:v>
                </c:pt>
                <c:pt idx="711">
                  <c:v>210.47</c:v>
                </c:pt>
                <c:pt idx="712">
                  <c:v>210.55</c:v>
                </c:pt>
                <c:pt idx="713">
                  <c:v>210.62</c:v>
                </c:pt>
                <c:pt idx="714">
                  <c:v>210.635</c:v>
                </c:pt>
                <c:pt idx="715">
                  <c:v>210.81</c:v>
                </c:pt>
                <c:pt idx="716">
                  <c:v>210.835</c:v>
                </c:pt>
                <c:pt idx="717">
                  <c:v>211.23</c:v>
                </c:pt>
                <c:pt idx="718">
                  <c:v>211.7</c:v>
                </c:pt>
                <c:pt idx="719">
                  <c:v>211.86</c:v>
                </c:pt>
                <c:pt idx="720">
                  <c:v>211.9</c:v>
                </c:pt>
                <c:pt idx="721">
                  <c:v>211.92</c:v>
                </c:pt>
                <c:pt idx="722">
                  <c:v>212.2</c:v>
                </c:pt>
                <c:pt idx="723">
                  <c:v>212.72</c:v>
                </c:pt>
                <c:pt idx="724">
                  <c:v>212.78</c:v>
                </c:pt>
                <c:pt idx="725">
                  <c:v>213.01</c:v>
                </c:pt>
                <c:pt idx="726">
                  <c:v>213.13</c:v>
                </c:pt>
                <c:pt idx="727">
                  <c:v>213.265</c:v>
                </c:pt>
                <c:pt idx="728">
                  <c:v>213.29</c:v>
                </c:pt>
                <c:pt idx="729">
                  <c:v>213.37</c:v>
                </c:pt>
                <c:pt idx="730">
                  <c:v>213.5</c:v>
                </c:pt>
                <c:pt idx="731">
                  <c:v>213.56</c:v>
                </c:pt>
                <c:pt idx="732">
                  <c:v>213.77</c:v>
                </c:pt>
                <c:pt idx="733">
                  <c:v>213.95</c:v>
                </c:pt>
                <c:pt idx="734">
                  <c:v>213.95</c:v>
                </c:pt>
                <c:pt idx="735">
                  <c:v>214.01</c:v>
                </c:pt>
                <c:pt idx="736">
                  <c:v>214.63</c:v>
                </c:pt>
                <c:pt idx="737">
                  <c:v>215.02</c:v>
                </c:pt>
                <c:pt idx="738">
                  <c:v>215.2</c:v>
                </c:pt>
                <c:pt idx="739">
                  <c:v>215.62</c:v>
                </c:pt>
                <c:pt idx="740">
                  <c:v>215.72</c:v>
                </c:pt>
                <c:pt idx="741">
                  <c:v>216.03</c:v>
                </c:pt>
                <c:pt idx="742">
                  <c:v>216.26</c:v>
                </c:pt>
                <c:pt idx="743">
                  <c:v>216.45</c:v>
                </c:pt>
                <c:pt idx="744">
                  <c:v>216.78</c:v>
                </c:pt>
                <c:pt idx="745">
                  <c:v>216.84</c:v>
                </c:pt>
                <c:pt idx="746">
                  <c:v>216.925</c:v>
                </c:pt>
                <c:pt idx="747">
                  <c:v>216.95</c:v>
                </c:pt>
                <c:pt idx="748">
                  <c:v>217.13</c:v>
                </c:pt>
                <c:pt idx="749">
                  <c:v>217.14</c:v>
                </c:pt>
                <c:pt idx="750">
                  <c:v>217.3</c:v>
                </c:pt>
                <c:pt idx="751">
                  <c:v>217.35</c:v>
                </c:pt>
                <c:pt idx="752">
                  <c:v>217.48</c:v>
                </c:pt>
                <c:pt idx="753">
                  <c:v>217.54</c:v>
                </c:pt>
                <c:pt idx="754">
                  <c:v>217.92</c:v>
                </c:pt>
                <c:pt idx="755">
                  <c:v>218.2</c:v>
                </c:pt>
                <c:pt idx="756">
                  <c:v>218.43</c:v>
                </c:pt>
                <c:pt idx="757">
                  <c:v>218.83</c:v>
                </c:pt>
                <c:pt idx="758">
                  <c:v>219.17</c:v>
                </c:pt>
                <c:pt idx="759">
                  <c:v>219.25</c:v>
                </c:pt>
                <c:pt idx="760">
                  <c:v>219.38</c:v>
                </c:pt>
                <c:pt idx="761">
                  <c:v>219.94</c:v>
                </c:pt>
                <c:pt idx="762">
                  <c:v>220.09</c:v>
                </c:pt>
                <c:pt idx="763">
                  <c:v>220.13</c:v>
                </c:pt>
                <c:pt idx="764">
                  <c:v>220.43</c:v>
                </c:pt>
                <c:pt idx="765">
                  <c:v>220.64</c:v>
                </c:pt>
                <c:pt idx="766">
                  <c:v>220.75</c:v>
                </c:pt>
                <c:pt idx="767">
                  <c:v>220.8</c:v>
                </c:pt>
                <c:pt idx="768">
                  <c:v>220.97</c:v>
                </c:pt>
                <c:pt idx="769">
                  <c:v>221.2</c:v>
                </c:pt>
                <c:pt idx="770">
                  <c:v>222.04</c:v>
                </c:pt>
                <c:pt idx="771">
                  <c:v>222.15</c:v>
                </c:pt>
                <c:pt idx="772">
                  <c:v>222.41</c:v>
                </c:pt>
                <c:pt idx="773">
                  <c:v>222.48</c:v>
                </c:pt>
                <c:pt idx="774">
                  <c:v>222.59</c:v>
                </c:pt>
                <c:pt idx="775">
                  <c:v>222.72</c:v>
                </c:pt>
                <c:pt idx="776">
                  <c:v>222.79</c:v>
                </c:pt>
                <c:pt idx="777">
                  <c:v>222.7</c:v>
                </c:pt>
                <c:pt idx="778">
                  <c:v>223.0</c:v>
                </c:pt>
                <c:pt idx="779">
                  <c:v>223.53</c:v>
                </c:pt>
                <c:pt idx="780">
                  <c:v>223.8</c:v>
                </c:pt>
                <c:pt idx="781">
                  <c:v>224.2</c:v>
                </c:pt>
                <c:pt idx="782">
                  <c:v>224.51</c:v>
                </c:pt>
                <c:pt idx="783">
                  <c:v>224.98</c:v>
                </c:pt>
                <c:pt idx="784">
                  <c:v>225.06</c:v>
                </c:pt>
                <c:pt idx="785">
                  <c:v>225.4</c:v>
                </c:pt>
                <c:pt idx="786">
                  <c:v>225.61</c:v>
                </c:pt>
                <c:pt idx="787">
                  <c:v>225.75</c:v>
                </c:pt>
                <c:pt idx="788">
                  <c:v>226.14</c:v>
                </c:pt>
                <c:pt idx="789">
                  <c:v>226.41</c:v>
                </c:pt>
                <c:pt idx="790">
                  <c:v>226.59</c:v>
                </c:pt>
                <c:pt idx="791">
                  <c:v>227.23</c:v>
                </c:pt>
                <c:pt idx="792">
                  <c:v>227.2</c:v>
                </c:pt>
                <c:pt idx="793">
                  <c:v>227.36</c:v>
                </c:pt>
                <c:pt idx="794">
                  <c:v>227.68</c:v>
                </c:pt>
                <c:pt idx="795">
                  <c:v>228.0</c:v>
                </c:pt>
                <c:pt idx="796">
                  <c:v>228.34</c:v>
                </c:pt>
                <c:pt idx="797">
                  <c:v>228.89</c:v>
                </c:pt>
                <c:pt idx="798">
                  <c:v>229.14</c:v>
                </c:pt>
                <c:pt idx="799">
                  <c:v>229.45</c:v>
                </c:pt>
                <c:pt idx="800">
                  <c:v>229.71</c:v>
                </c:pt>
                <c:pt idx="801">
                  <c:v>230.2</c:v>
                </c:pt>
                <c:pt idx="802">
                  <c:v>230.26</c:v>
                </c:pt>
                <c:pt idx="803">
                  <c:v>230.34</c:v>
                </c:pt>
                <c:pt idx="804">
                  <c:v>230.47</c:v>
                </c:pt>
                <c:pt idx="805">
                  <c:v>230.63</c:v>
                </c:pt>
                <c:pt idx="806">
                  <c:v>231.0</c:v>
                </c:pt>
                <c:pt idx="807">
                  <c:v>231.57</c:v>
                </c:pt>
                <c:pt idx="808">
                  <c:v>231.84</c:v>
                </c:pt>
                <c:pt idx="809">
                  <c:v>232.06</c:v>
                </c:pt>
                <c:pt idx="810">
                  <c:v>232.27</c:v>
                </c:pt>
                <c:pt idx="811">
                  <c:v>233.2</c:v>
                </c:pt>
                <c:pt idx="812">
                  <c:v>233.64</c:v>
                </c:pt>
                <c:pt idx="813">
                  <c:v>233.8</c:v>
                </c:pt>
                <c:pt idx="814">
                  <c:v>233.89</c:v>
                </c:pt>
                <c:pt idx="815">
                  <c:v>234.46</c:v>
                </c:pt>
                <c:pt idx="816">
                  <c:v>234.61</c:v>
                </c:pt>
                <c:pt idx="817">
                  <c:v>234.75</c:v>
                </c:pt>
                <c:pt idx="818">
                  <c:v>234.96</c:v>
                </c:pt>
                <c:pt idx="819">
                  <c:v>235.12</c:v>
                </c:pt>
                <c:pt idx="820">
                  <c:v>235.14</c:v>
                </c:pt>
                <c:pt idx="821">
                  <c:v>235.21</c:v>
                </c:pt>
                <c:pt idx="822">
                  <c:v>235.225</c:v>
                </c:pt>
                <c:pt idx="823">
                  <c:v>235.44</c:v>
                </c:pt>
                <c:pt idx="824">
                  <c:v>235.58</c:v>
                </c:pt>
                <c:pt idx="825">
                  <c:v>235.76</c:v>
                </c:pt>
                <c:pt idx="826">
                  <c:v>235.92</c:v>
                </c:pt>
                <c:pt idx="827">
                  <c:v>235.98</c:v>
                </c:pt>
                <c:pt idx="828">
                  <c:v>236.02</c:v>
                </c:pt>
                <c:pt idx="829">
                  <c:v>236.2</c:v>
                </c:pt>
                <c:pt idx="830">
                  <c:v>236.66</c:v>
                </c:pt>
                <c:pt idx="831">
                  <c:v>236.79</c:v>
                </c:pt>
                <c:pt idx="832">
                  <c:v>237.17</c:v>
                </c:pt>
                <c:pt idx="833">
                  <c:v>237.21</c:v>
                </c:pt>
                <c:pt idx="834">
                  <c:v>237.4</c:v>
                </c:pt>
                <c:pt idx="835">
                  <c:v>237.61</c:v>
                </c:pt>
                <c:pt idx="836">
                  <c:v>238.04</c:v>
                </c:pt>
                <c:pt idx="837">
                  <c:v>238.54</c:v>
                </c:pt>
                <c:pt idx="838">
                  <c:v>238.77</c:v>
                </c:pt>
                <c:pt idx="839">
                  <c:v>238.85</c:v>
                </c:pt>
                <c:pt idx="840">
                  <c:v>239.19</c:v>
                </c:pt>
                <c:pt idx="841">
                  <c:v>239.2</c:v>
                </c:pt>
                <c:pt idx="842">
                  <c:v>239.26</c:v>
                </c:pt>
                <c:pt idx="843">
                  <c:v>239.55</c:v>
                </c:pt>
                <c:pt idx="844">
                  <c:v>239.87</c:v>
                </c:pt>
                <c:pt idx="845">
                  <c:v>240.06</c:v>
                </c:pt>
                <c:pt idx="846">
                  <c:v>240.13</c:v>
                </c:pt>
                <c:pt idx="847">
                  <c:v>240.38</c:v>
                </c:pt>
                <c:pt idx="848">
                  <c:v>240.68</c:v>
                </c:pt>
                <c:pt idx="849">
                  <c:v>241.43</c:v>
                </c:pt>
                <c:pt idx="850">
                  <c:v>242.2</c:v>
                </c:pt>
                <c:pt idx="851">
                  <c:v>242.9</c:v>
                </c:pt>
                <c:pt idx="852">
                  <c:v>243.34</c:v>
                </c:pt>
                <c:pt idx="853">
                  <c:v>244.29</c:v>
                </c:pt>
                <c:pt idx="854">
                  <c:v>244.47</c:v>
                </c:pt>
                <c:pt idx="855">
                  <c:v>245.2</c:v>
                </c:pt>
                <c:pt idx="856">
                  <c:v>245.6</c:v>
                </c:pt>
                <c:pt idx="857">
                  <c:v>246.41</c:v>
                </c:pt>
                <c:pt idx="858">
                  <c:v>246.47</c:v>
                </c:pt>
                <c:pt idx="859">
                  <c:v>246.44</c:v>
                </c:pt>
                <c:pt idx="860">
                  <c:v>246.47</c:v>
                </c:pt>
                <c:pt idx="861">
                  <c:v>246.67</c:v>
                </c:pt>
                <c:pt idx="862">
                  <c:v>247.24</c:v>
                </c:pt>
                <c:pt idx="863">
                  <c:v>247.38</c:v>
                </c:pt>
                <c:pt idx="864">
                  <c:v>247.77</c:v>
                </c:pt>
                <c:pt idx="865">
                  <c:v>248.02</c:v>
                </c:pt>
                <c:pt idx="866">
                  <c:v>248.2</c:v>
                </c:pt>
                <c:pt idx="867">
                  <c:v>249.07</c:v>
                </c:pt>
                <c:pt idx="868">
                  <c:v>249.8</c:v>
                </c:pt>
                <c:pt idx="869">
                  <c:v>250.49</c:v>
                </c:pt>
                <c:pt idx="870">
                  <c:v>251.2</c:v>
                </c:pt>
                <c:pt idx="871">
                  <c:v>251.57</c:v>
                </c:pt>
                <c:pt idx="872">
                  <c:v>251.83</c:v>
                </c:pt>
                <c:pt idx="873">
                  <c:v>252.01</c:v>
                </c:pt>
                <c:pt idx="874">
                  <c:v>252.07</c:v>
                </c:pt>
                <c:pt idx="875">
                  <c:v>252.13</c:v>
                </c:pt>
                <c:pt idx="876">
                  <c:v>252.88</c:v>
                </c:pt>
                <c:pt idx="877">
                  <c:v>253.02</c:v>
                </c:pt>
                <c:pt idx="878">
                  <c:v>253.18</c:v>
                </c:pt>
                <c:pt idx="879">
                  <c:v>253.5</c:v>
                </c:pt>
                <c:pt idx="880">
                  <c:v>253.96</c:v>
                </c:pt>
                <c:pt idx="881">
                  <c:v>254.02</c:v>
                </c:pt>
                <c:pt idx="882">
                  <c:v>254.2</c:v>
                </c:pt>
                <c:pt idx="883">
                  <c:v>254.5</c:v>
                </c:pt>
                <c:pt idx="884">
                  <c:v>254.93</c:v>
                </c:pt>
                <c:pt idx="885">
                  <c:v>255.43</c:v>
                </c:pt>
                <c:pt idx="886">
                  <c:v>255.85</c:v>
                </c:pt>
                <c:pt idx="887">
                  <c:v>256.11</c:v>
                </c:pt>
                <c:pt idx="888">
                  <c:v>256.805</c:v>
                </c:pt>
                <c:pt idx="889">
                  <c:v>257.645</c:v>
                </c:pt>
                <c:pt idx="890">
                  <c:v>257.925</c:v>
                </c:pt>
                <c:pt idx="891">
                  <c:v>258.405</c:v>
                </c:pt>
                <c:pt idx="892">
                  <c:v>258.755</c:v>
                </c:pt>
                <c:pt idx="893">
                  <c:v>258.65</c:v>
                </c:pt>
                <c:pt idx="894">
                  <c:v>258.9</c:v>
                </c:pt>
                <c:pt idx="895">
                  <c:v>259.48</c:v>
                </c:pt>
                <c:pt idx="896">
                  <c:v>259.5</c:v>
                </c:pt>
                <c:pt idx="897">
                  <c:v>259.69</c:v>
                </c:pt>
                <c:pt idx="898">
                  <c:v>259.9</c:v>
                </c:pt>
                <c:pt idx="899">
                  <c:v>260.0</c:v>
                </c:pt>
                <c:pt idx="900">
                  <c:v>260.09</c:v>
                </c:pt>
                <c:pt idx="901">
                  <c:v>260.22</c:v>
                </c:pt>
                <c:pt idx="902">
                  <c:v>260.59</c:v>
                </c:pt>
                <c:pt idx="903">
                  <c:v>260.7</c:v>
                </c:pt>
                <c:pt idx="904">
                  <c:v>261.09</c:v>
                </c:pt>
                <c:pt idx="905">
                  <c:v>261.42</c:v>
                </c:pt>
                <c:pt idx="906">
                  <c:v>261.54</c:v>
                </c:pt>
                <c:pt idx="907">
                  <c:v>261.84</c:v>
                </c:pt>
                <c:pt idx="908">
                  <c:v>261.92</c:v>
                </c:pt>
                <c:pt idx="909">
                  <c:v>261.95</c:v>
                </c:pt>
                <c:pt idx="910">
                  <c:v>262.07</c:v>
                </c:pt>
                <c:pt idx="911">
                  <c:v>262.475</c:v>
                </c:pt>
                <c:pt idx="912">
                  <c:v>262.65</c:v>
                </c:pt>
                <c:pt idx="913">
                  <c:v>262.72</c:v>
                </c:pt>
                <c:pt idx="914">
                  <c:v>262.91</c:v>
                </c:pt>
                <c:pt idx="915">
                  <c:v>263.5</c:v>
                </c:pt>
                <c:pt idx="916">
                  <c:v>264.14</c:v>
                </c:pt>
                <c:pt idx="917">
                  <c:v>264.22</c:v>
                </c:pt>
                <c:pt idx="918">
                  <c:v>264.34</c:v>
                </c:pt>
                <c:pt idx="919">
                  <c:v>264.36</c:v>
                </c:pt>
                <c:pt idx="920">
                  <c:v>265.0</c:v>
                </c:pt>
                <c:pt idx="921">
                  <c:v>265.785</c:v>
                </c:pt>
                <c:pt idx="922">
                  <c:v>265.795</c:v>
                </c:pt>
                <c:pt idx="923">
                  <c:v>265.83</c:v>
                </c:pt>
                <c:pt idx="924">
                  <c:v>265.89</c:v>
                </c:pt>
                <c:pt idx="925">
                  <c:v>265.92</c:v>
                </c:pt>
                <c:pt idx="926">
                  <c:v>265.95</c:v>
                </c:pt>
                <c:pt idx="927">
                  <c:v>266.88</c:v>
                </c:pt>
                <c:pt idx="928">
                  <c:v>266.9</c:v>
                </c:pt>
                <c:pt idx="929">
                  <c:v>266.96</c:v>
                </c:pt>
                <c:pt idx="930">
                  <c:v>267.33</c:v>
                </c:pt>
                <c:pt idx="931">
                  <c:v>267.35</c:v>
                </c:pt>
                <c:pt idx="932">
                  <c:v>267.52</c:v>
                </c:pt>
                <c:pt idx="933">
                  <c:v>267.61</c:v>
                </c:pt>
                <c:pt idx="934">
                  <c:v>267.72</c:v>
                </c:pt>
                <c:pt idx="935">
                  <c:v>267.75</c:v>
                </c:pt>
                <c:pt idx="936">
                  <c:v>267.78</c:v>
                </c:pt>
                <c:pt idx="937">
                  <c:v>268.05</c:v>
                </c:pt>
                <c:pt idx="938">
                  <c:v>268.34</c:v>
                </c:pt>
                <c:pt idx="939">
                  <c:v>269.01</c:v>
                </c:pt>
                <c:pt idx="940">
                  <c:v>269.14</c:v>
                </c:pt>
                <c:pt idx="941">
                  <c:v>269.47</c:v>
                </c:pt>
                <c:pt idx="942">
                  <c:v>269.59</c:v>
                </c:pt>
                <c:pt idx="943">
                  <c:v>269.94</c:v>
                </c:pt>
                <c:pt idx="944">
                  <c:v>269.96</c:v>
                </c:pt>
                <c:pt idx="945">
                  <c:v>270.2</c:v>
                </c:pt>
                <c:pt idx="946">
                  <c:v>270.36</c:v>
                </c:pt>
                <c:pt idx="947">
                  <c:v>270.38</c:v>
                </c:pt>
                <c:pt idx="948">
                  <c:v>270.7</c:v>
                </c:pt>
                <c:pt idx="949">
                  <c:v>271.1</c:v>
                </c:pt>
                <c:pt idx="950">
                  <c:v>271.6</c:v>
                </c:pt>
                <c:pt idx="951">
                  <c:v>271.97</c:v>
                </c:pt>
                <c:pt idx="952">
                  <c:v>272.33</c:v>
                </c:pt>
                <c:pt idx="953">
                  <c:v>272.59</c:v>
                </c:pt>
                <c:pt idx="954">
                  <c:v>272.76</c:v>
                </c:pt>
                <c:pt idx="955">
                  <c:v>272.8</c:v>
                </c:pt>
                <c:pt idx="956">
                  <c:v>272.9</c:v>
                </c:pt>
                <c:pt idx="957">
                  <c:v>273.42</c:v>
                </c:pt>
                <c:pt idx="958">
                  <c:v>274.15</c:v>
                </c:pt>
                <c:pt idx="959">
                  <c:v>274.23</c:v>
                </c:pt>
                <c:pt idx="960">
                  <c:v>274.61</c:v>
                </c:pt>
                <c:pt idx="961">
                  <c:v>274.78</c:v>
                </c:pt>
                <c:pt idx="962">
                  <c:v>274.83</c:v>
                </c:pt>
                <c:pt idx="963">
                  <c:v>275.12</c:v>
                </c:pt>
                <c:pt idx="964">
                  <c:v>275.64</c:v>
                </c:pt>
                <c:pt idx="965">
                  <c:v>275.97</c:v>
                </c:pt>
                <c:pt idx="966">
                  <c:v>276.09</c:v>
                </c:pt>
                <c:pt idx="967">
                  <c:v>276.35</c:v>
                </c:pt>
                <c:pt idx="968">
                  <c:v>276.43</c:v>
                </c:pt>
                <c:pt idx="969">
                  <c:v>276.52</c:v>
                </c:pt>
                <c:pt idx="970">
                  <c:v>277.2</c:v>
                </c:pt>
                <c:pt idx="971">
                  <c:v>277.7</c:v>
                </c:pt>
                <c:pt idx="972">
                  <c:v>277.74</c:v>
                </c:pt>
                <c:pt idx="973">
                  <c:v>277.91</c:v>
                </c:pt>
                <c:pt idx="974">
                  <c:v>278.3</c:v>
                </c:pt>
                <c:pt idx="975">
                  <c:v>278.53</c:v>
                </c:pt>
                <c:pt idx="976">
                  <c:v>278.56</c:v>
                </c:pt>
                <c:pt idx="977">
                  <c:v>278.74</c:v>
                </c:pt>
                <c:pt idx="978">
                  <c:v>278.78</c:v>
                </c:pt>
                <c:pt idx="979">
                  <c:v>279.21</c:v>
                </c:pt>
                <c:pt idx="980">
                  <c:v>279.35</c:v>
                </c:pt>
                <c:pt idx="981">
                  <c:v>279.53</c:v>
                </c:pt>
                <c:pt idx="982">
                  <c:v>280.25</c:v>
                </c:pt>
                <c:pt idx="983">
                  <c:v>280.345</c:v>
                </c:pt>
                <c:pt idx="984">
                  <c:v>280.365</c:v>
                </c:pt>
                <c:pt idx="985">
                  <c:v>281.07</c:v>
                </c:pt>
                <c:pt idx="986">
                  <c:v>281.9</c:v>
                </c:pt>
                <c:pt idx="987">
                  <c:v>282.06</c:v>
                </c:pt>
                <c:pt idx="988">
                  <c:v>282.59</c:v>
                </c:pt>
                <c:pt idx="989">
                  <c:v>283.3</c:v>
                </c:pt>
                <c:pt idx="990">
                  <c:v>283.73</c:v>
                </c:pt>
                <c:pt idx="991">
                  <c:v>284.11</c:v>
                </c:pt>
                <c:pt idx="992">
                  <c:v>284.19</c:v>
                </c:pt>
                <c:pt idx="993">
                  <c:v>284.685</c:v>
                </c:pt>
                <c:pt idx="994">
                  <c:v>284.72</c:v>
                </c:pt>
                <c:pt idx="995">
                  <c:v>285.06</c:v>
                </c:pt>
                <c:pt idx="996">
                  <c:v>285.12</c:v>
                </c:pt>
                <c:pt idx="997">
                  <c:v>285.16</c:v>
                </c:pt>
                <c:pt idx="998">
                  <c:v>285.81</c:v>
                </c:pt>
                <c:pt idx="999">
                  <c:v>285.91</c:v>
                </c:pt>
                <c:pt idx="1000">
                  <c:v>285.97</c:v>
                </c:pt>
                <c:pt idx="1001">
                  <c:v>286.22</c:v>
                </c:pt>
                <c:pt idx="1002">
                  <c:v>286.33</c:v>
                </c:pt>
                <c:pt idx="1003">
                  <c:v>286.35</c:v>
                </c:pt>
                <c:pt idx="1004">
                  <c:v>287.26</c:v>
                </c:pt>
                <c:pt idx="1005">
                  <c:v>287.72</c:v>
                </c:pt>
                <c:pt idx="1006">
                  <c:v>288.24</c:v>
                </c:pt>
                <c:pt idx="1007">
                  <c:v>288.3</c:v>
                </c:pt>
                <c:pt idx="1008">
                  <c:v>288.36</c:v>
                </c:pt>
                <c:pt idx="1009">
                  <c:v>288.3800000000001</c:v>
                </c:pt>
                <c:pt idx="1010">
                  <c:v>288.66</c:v>
                </c:pt>
                <c:pt idx="1011">
                  <c:v>288.78</c:v>
                </c:pt>
                <c:pt idx="1012">
                  <c:v>289.08</c:v>
                </c:pt>
                <c:pt idx="1013">
                  <c:v>289.23</c:v>
                </c:pt>
                <c:pt idx="1014">
                  <c:v>289.25</c:v>
                </c:pt>
                <c:pt idx="1015">
                  <c:v>289.4</c:v>
                </c:pt>
                <c:pt idx="1016">
                  <c:v>289.56</c:v>
                </c:pt>
                <c:pt idx="1017">
                  <c:v>289.69</c:v>
                </c:pt>
                <c:pt idx="1018">
                  <c:v>290.06</c:v>
                </c:pt>
                <c:pt idx="1019">
                  <c:v>290.06</c:v>
                </c:pt>
                <c:pt idx="1020">
                  <c:v>290.06</c:v>
                </c:pt>
                <c:pt idx="1021">
                  <c:v>290.58</c:v>
                </c:pt>
                <c:pt idx="1022">
                  <c:v>290.73</c:v>
                </c:pt>
                <c:pt idx="1023">
                  <c:v>291.61</c:v>
                </c:pt>
                <c:pt idx="1024">
                  <c:v>292.45</c:v>
                </c:pt>
                <c:pt idx="1025">
                  <c:v>292.49</c:v>
                </c:pt>
                <c:pt idx="1026">
                  <c:v>292.72</c:v>
                </c:pt>
                <c:pt idx="1027">
                  <c:v>292.94</c:v>
                </c:pt>
                <c:pt idx="1028">
                  <c:v>293.09</c:v>
                </c:pt>
                <c:pt idx="1029">
                  <c:v>293.34</c:v>
                </c:pt>
                <c:pt idx="1030">
                  <c:v>293.36</c:v>
                </c:pt>
                <c:pt idx="1031">
                  <c:v>293.46</c:v>
                </c:pt>
                <c:pt idx="1032">
                  <c:v>293.65</c:v>
                </c:pt>
                <c:pt idx="1033">
                  <c:v>293.71</c:v>
                </c:pt>
                <c:pt idx="1034">
                  <c:v>293.78</c:v>
                </c:pt>
                <c:pt idx="1035">
                  <c:v>293.91</c:v>
                </c:pt>
                <c:pt idx="1036">
                  <c:v>294.3</c:v>
                </c:pt>
                <c:pt idx="1037">
                  <c:v>294.6</c:v>
                </c:pt>
                <c:pt idx="1038">
                  <c:v>294.87</c:v>
                </c:pt>
                <c:pt idx="1039">
                  <c:v>295.5</c:v>
                </c:pt>
                <c:pt idx="1040">
                  <c:v>296.25</c:v>
                </c:pt>
                <c:pt idx="1041">
                  <c:v>297.12</c:v>
                </c:pt>
                <c:pt idx="1042">
                  <c:v>297.24</c:v>
                </c:pt>
                <c:pt idx="1043">
                  <c:v>297.37</c:v>
                </c:pt>
                <c:pt idx="1044">
                  <c:v>297.375</c:v>
                </c:pt>
                <c:pt idx="1045">
                  <c:v>297.52</c:v>
                </c:pt>
                <c:pt idx="1046">
                  <c:v>297.78</c:v>
                </c:pt>
                <c:pt idx="1047">
                  <c:v>298.1799999999999</c:v>
                </c:pt>
                <c:pt idx="1048">
                  <c:v>298.24</c:v>
                </c:pt>
                <c:pt idx="1049">
                  <c:v>298.3699999999999</c:v>
                </c:pt>
                <c:pt idx="1050">
                  <c:v>298.42</c:v>
                </c:pt>
                <c:pt idx="1051">
                  <c:v>298.55</c:v>
                </c:pt>
                <c:pt idx="1052">
                  <c:v>299.33</c:v>
                </c:pt>
                <c:pt idx="1053">
                  <c:v>299.96</c:v>
                </c:pt>
                <c:pt idx="1054">
                  <c:v>300.72</c:v>
                </c:pt>
                <c:pt idx="1055">
                  <c:v>300.78</c:v>
                </c:pt>
                <c:pt idx="1056">
                  <c:v>300.81</c:v>
                </c:pt>
                <c:pt idx="1057">
                  <c:v>300.84</c:v>
                </c:pt>
                <c:pt idx="1058">
                  <c:v>300.92</c:v>
                </c:pt>
                <c:pt idx="1059">
                  <c:v>301.6</c:v>
                </c:pt>
                <c:pt idx="1060">
                  <c:v>302.0</c:v>
                </c:pt>
                <c:pt idx="1061">
                  <c:v>302.15</c:v>
                </c:pt>
                <c:pt idx="1062">
                  <c:v>302.38</c:v>
                </c:pt>
                <c:pt idx="1063">
                  <c:v>302.94</c:v>
                </c:pt>
                <c:pt idx="1064">
                  <c:v>303.1</c:v>
                </c:pt>
                <c:pt idx="1065">
                  <c:v>303.585</c:v>
                </c:pt>
                <c:pt idx="1066">
                  <c:v>303.81</c:v>
                </c:pt>
                <c:pt idx="1067">
                  <c:v>304.11</c:v>
                </c:pt>
                <c:pt idx="1068">
                  <c:v>304.53</c:v>
                </c:pt>
                <c:pt idx="1069">
                  <c:v>304.65</c:v>
                </c:pt>
                <c:pt idx="1070">
                  <c:v>304.94</c:v>
                </c:pt>
                <c:pt idx="1071">
                  <c:v>305.07</c:v>
                </c:pt>
                <c:pt idx="1072">
                  <c:v>305.41</c:v>
                </c:pt>
                <c:pt idx="1073">
                  <c:v>305.8</c:v>
                </c:pt>
                <c:pt idx="1074">
                  <c:v>305.89</c:v>
                </c:pt>
                <c:pt idx="1075">
                  <c:v>306.15</c:v>
                </c:pt>
                <c:pt idx="1076">
                  <c:v>306.72</c:v>
                </c:pt>
                <c:pt idx="1077">
                  <c:v>306.92</c:v>
                </c:pt>
                <c:pt idx="1078">
                  <c:v>307.45</c:v>
                </c:pt>
                <c:pt idx="1079">
                  <c:v>307.47</c:v>
                </c:pt>
                <c:pt idx="1080">
                  <c:v>307.65</c:v>
                </c:pt>
                <c:pt idx="1081">
                  <c:v>307.775</c:v>
                </c:pt>
                <c:pt idx="1082">
                  <c:v>307.7</c:v>
                </c:pt>
                <c:pt idx="1083">
                  <c:v>308.5</c:v>
                </c:pt>
                <c:pt idx="1084">
                  <c:v>309.03</c:v>
                </c:pt>
                <c:pt idx="1085">
                  <c:v>309.83</c:v>
                </c:pt>
                <c:pt idx="1086">
                  <c:v>310.01</c:v>
                </c:pt>
                <c:pt idx="1087">
                  <c:v>310.12</c:v>
                </c:pt>
                <c:pt idx="1088">
                  <c:v>310.17</c:v>
                </c:pt>
                <c:pt idx="1089">
                  <c:v>310.75</c:v>
                </c:pt>
                <c:pt idx="1090">
                  <c:v>310.93</c:v>
                </c:pt>
                <c:pt idx="1091">
                  <c:v>311.4</c:v>
                </c:pt>
                <c:pt idx="1092">
                  <c:v>311.6799999999999</c:v>
                </c:pt>
                <c:pt idx="1093">
                  <c:v>312.12</c:v>
                </c:pt>
                <c:pt idx="1094">
                  <c:v>312.84</c:v>
                </c:pt>
                <c:pt idx="1095">
                  <c:v>313.53</c:v>
                </c:pt>
                <c:pt idx="1096">
                  <c:v>313.8</c:v>
                </c:pt>
                <c:pt idx="1097">
                  <c:v>314.63</c:v>
                </c:pt>
                <c:pt idx="1098">
                  <c:v>315.49</c:v>
                </c:pt>
                <c:pt idx="1099">
                  <c:v>315.56</c:v>
                </c:pt>
                <c:pt idx="1100">
                  <c:v>315.61</c:v>
                </c:pt>
                <c:pt idx="1101">
                  <c:v>316.15</c:v>
                </c:pt>
                <c:pt idx="1102">
                  <c:v>316.85</c:v>
                </c:pt>
                <c:pt idx="1103">
                  <c:v>316.92</c:v>
                </c:pt>
                <c:pt idx="1104">
                  <c:v>317.45</c:v>
                </c:pt>
                <c:pt idx="1105">
                  <c:v>317.55</c:v>
                </c:pt>
                <c:pt idx="1106">
                  <c:v>317.87</c:v>
                </c:pt>
                <c:pt idx="1107">
                  <c:v>317.96</c:v>
                </c:pt>
                <c:pt idx="1108">
                  <c:v>318.24</c:v>
                </c:pt>
                <c:pt idx="1109">
                  <c:v>319.02</c:v>
                </c:pt>
                <c:pt idx="1110">
                  <c:v>319.1</c:v>
                </c:pt>
                <c:pt idx="1111">
                  <c:v>319.535</c:v>
                </c:pt>
                <c:pt idx="1112">
                  <c:v>319.54</c:v>
                </c:pt>
                <c:pt idx="1113">
                  <c:v>319.89</c:v>
                </c:pt>
                <c:pt idx="1114">
                  <c:v>319.9</c:v>
                </c:pt>
                <c:pt idx="1115">
                  <c:v>320.07</c:v>
                </c:pt>
                <c:pt idx="1116">
                  <c:v>320.44</c:v>
                </c:pt>
                <c:pt idx="1117">
                  <c:v>320.54</c:v>
                </c:pt>
                <c:pt idx="1118">
                  <c:v>320.68</c:v>
                </c:pt>
                <c:pt idx="1119">
                  <c:v>320.94</c:v>
                </c:pt>
                <c:pt idx="1120">
                  <c:v>320.96</c:v>
                </c:pt>
                <c:pt idx="1121">
                  <c:v>321.42</c:v>
                </c:pt>
                <c:pt idx="1122">
                  <c:v>321.54</c:v>
                </c:pt>
                <c:pt idx="1123">
                  <c:v>321.95</c:v>
                </c:pt>
                <c:pt idx="1124">
                  <c:v>322.24</c:v>
                </c:pt>
                <c:pt idx="1125">
                  <c:v>322.43</c:v>
                </c:pt>
                <c:pt idx="1126">
                  <c:v>322.71</c:v>
                </c:pt>
                <c:pt idx="1127">
                  <c:v>322.95</c:v>
                </c:pt>
                <c:pt idx="1128">
                  <c:v>323.49</c:v>
                </c:pt>
                <c:pt idx="1129">
                  <c:v>323.94</c:v>
                </c:pt>
                <c:pt idx="1130">
                  <c:v>324.11</c:v>
                </c:pt>
                <c:pt idx="1131">
                  <c:v>324.14</c:v>
                </c:pt>
                <c:pt idx="1132">
                  <c:v>324.24</c:v>
                </c:pt>
                <c:pt idx="1133">
                  <c:v>324.25</c:v>
                </c:pt>
                <c:pt idx="1134">
                  <c:v>324.415</c:v>
                </c:pt>
                <c:pt idx="1135">
                  <c:v>324.42</c:v>
                </c:pt>
                <c:pt idx="1136">
                  <c:v>324.67</c:v>
                </c:pt>
                <c:pt idx="1137">
                  <c:v>324.75</c:v>
                </c:pt>
                <c:pt idx="1138">
                  <c:v>324.91</c:v>
                </c:pt>
                <c:pt idx="1139">
                  <c:v>325.1300000000001</c:v>
                </c:pt>
                <c:pt idx="1140">
                  <c:v>325.14</c:v>
                </c:pt>
                <c:pt idx="1141">
                  <c:v>325.345</c:v>
                </c:pt>
                <c:pt idx="1142">
                  <c:v>325.37</c:v>
                </c:pt>
                <c:pt idx="1143">
                  <c:v>325.425</c:v>
                </c:pt>
                <c:pt idx="1144">
                  <c:v>326.0</c:v>
                </c:pt>
                <c:pt idx="1145">
                  <c:v>326.63</c:v>
                </c:pt>
                <c:pt idx="1146">
                  <c:v>327.48</c:v>
                </c:pt>
                <c:pt idx="1147">
                  <c:v>327.73</c:v>
                </c:pt>
                <c:pt idx="1148">
                  <c:v>327.75</c:v>
                </c:pt>
                <c:pt idx="1149">
                  <c:v>327.78</c:v>
                </c:pt>
                <c:pt idx="1150">
                  <c:v>328.12</c:v>
                </c:pt>
                <c:pt idx="1151">
                  <c:v>328.32</c:v>
                </c:pt>
                <c:pt idx="1152">
                  <c:v>328.57</c:v>
                </c:pt>
                <c:pt idx="1153">
                  <c:v>328.78</c:v>
                </c:pt>
                <c:pt idx="1154">
                  <c:v>329.05</c:v>
                </c:pt>
                <c:pt idx="1155">
                  <c:v>329.79</c:v>
                </c:pt>
                <c:pt idx="1156">
                  <c:v>330.33</c:v>
                </c:pt>
                <c:pt idx="1157">
                  <c:v>330.6</c:v>
                </c:pt>
                <c:pt idx="1158">
                  <c:v>331.41</c:v>
                </c:pt>
                <c:pt idx="1159">
                  <c:v>331.87</c:v>
                </c:pt>
                <c:pt idx="1160">
                  <c:v>332.0700000000001</c:v>
                </c:pt>
                <c:pt idx="1161">
                  <c:v>332.1</c:v>
                </c:pt>
                <c:pt idx="1162">
                  <c:v>332.54</c:v>
                </c:pt>
                <c:pt idx="1163">
                  <c:v>332.91</c:v>
                </c:pt>
                <c:pt idx="1164">
                  <c:v>333.81</c:v>
                </c:pt>
                <c:pt idx="1165">
                  <c:v>333.97</c:v>
                </c:pt>
                <c:pt idx="1166">
                  <c:v>334.08</c:v>
                </c:pt>
                <c:pt idx="1167">
                  <c:v>334.45</c:v>
                </c:pt>
                <c:pt idx="1168">
                  <c:v>334.47</c:v>
                </c:pt>
                <c:pt idx="1169">
                  <c:v>334.48</c:v>
                </c:pt>
                <c:pt idx="1170">
                  <c:v>334.6</c:v>
                </c:pt>
                <c:pt idx="1171">
                  <c:v>334.74</c:v>
                </c:pt>
                <c:pt idx="1172">
                  <c:v>335.15</c:v>
                </c:pt>
                <c:pt idx="1173">
                  <c:v>335.38</c:v>
                </c:pt>
                <c:pt idx="1174">
                  <c:v>335.4299999999999</c:v>
                </c:pt>
                <c:pt idx="1175">
                  <c:v>336.03</c:v>
                </c:pt>
                <c:pt idx="1176">
                  <c:v>336.55</c:v>
                </c:pt>
                <c:pt idx="1177">
                  <c:v>336.6199999999999</c:v>
                </c:pt>
                <c:pt idx="1178">
                  <c:v>336.95</c:v>
                </c:pt>
                <c:pt idx="1179">
                  <c:v>337.8</c:v>
                </c:pt>
                <c:pt idx="1180">
                  <c:v>338.2</c:v>
                </c:pt>
                <c:pt idx="1181">
                  <c:v>338.6</c:v>
                </c:pt>
                <c:pt idx="1182">
                  <c:v>338.69</c:v>
                </c:pt>
                <c:pt idx="1183">
                  <c:v>338.82</c:v>
                </c:pt>
                <c:pt idx="1184">
                  <c:v>338.9</c:v>
                </c:pt>
                <c:pt idx="1185">
                  <c:v>338.94</c:v>
                </c:pt>
                <c:pt idx="1186">
                  <c:v>339.23</c:v>
                </c:pt>
                <c:pt idx="1187">
                  <c:v>339.42</c:v>
                </c:pt>
                <c:pt idx="1188">
                  <c:v>339.47</c:v>
                </c:pt>
                <c:pt idx="1189">
                  <c:v>339.86</c:v>
                </c:pt>
                <c:pt idx="1190">
                  <c:v>340.34</c:v>
                </c:pt>
                <c:pt idx="1191">
                  <c:v>340.71</c:v>
                </c:pt>
                <c:pt idx="1192">
                  <c:v>340.81</c:v>
                </c:pt>
                <c:pt idx="1193">
                  <c:v>341.1799999999999</c:v>
                </c:pt>
                <c:pt idx="1194">
                  <c:v>341.21</c:v>
                </c:pt>
                <c:pt idx="1195">
                  <c:v>341.25</c:v>
                </c:pt>
                <c:pt idx="1196">
                  <c:v>342.06</c:v>
                </c:pt>
                <c:pt idx="1197">
                  <c:v>342.04</c:v>
                </c:pt>
                <c:pt idx="1198">
                  <c:v>342.04</c:v>
                </c:pt>
                <c:pt idx="1199">
                  <c:v>342.53</c:v>
                </c:pt>
                <c:pt idx="1200">
                  <c:v>342.74</c:v>
                </c:pt>
                <c:pt idx="1201">
                  <c:v>343.01</c:v>
                </c:pt>
                <c:pt idx="1202">
                  <c:v>343.2</c:v>
                </c:pt>
                <c:pt idx="1203">
                  <c:v>343.27</c:v>
                </c:pt>
                <c:pt idx="1204">
                  <c:v>343.51</c:v>
                </c:pt>
                <c:pt idx="1205">
                  <c:v>343.65</c:v>
                </c:pt>
                <c:pt idx="1206">
                  <c:v>343.85</c:v>
                </c:pt>
                <c:pt idx="1207">
                  <c:v>344.3</c:v>
                </c:pt>
                <c:pt idx="1208">
                  <c:v>344.72</c:v>
                </c:pt>
                <c:pt idx="1209">
                  <c:v>345.07</c:v>
                </c:pt>
                <c:pt idx="1210">
                  <c:v>345.6</c:v>
                </c:pt>
                <c:pt idx="1211">
                  <c:v>345.86</c:v>
                </c:pt>
                <c:pt idx="1212">
                  <c:v>345.98</c:v>
                </c:pt>
                <c:pt idx="1213">
                  <c:v>346.39</c:v>
                </c:pt>
                <c:pt idx="1214">
                  <c:v>346.52</c:v>
                </c:pt>
                <c:pt idx="1215">
                  <c:v>346.62</c:v>
                </c:pt>
                <c:pt idx="1216">
                  <c:v>346.99</c:v>
                </c:pt>
                <c:pt idx="1217">
                  <c:v>347.35</c:v>
                </c:pt>
                <c:pt idx="1218">
                  <c:v>348.21</c:v>
                </c:pt>
                <c:pt idx="1219">
                  <c:v>348.83</c:v>
                </c:pt>
                <c:pt idx="1220">
                  <c:v>349.22</c:v>
                </c:pt>
                <c:pt idx="1221">
                  <c:v>349.27</c:v>
                </c:pt>
                <c:pt idx="1222">
                  <c:v>349.56</c:v>
                </c:pt>
                <c:pt idx="1223">
                  <c:v>349.64</c:v>
                </c:pt>
                <c:pt idx="1224">
                  <c:v>349.72</c:v>
                </c:pt>
                <c:pt idx="1225">
                  <c:v>349.985</c:v>
                </c:pt>
                <c:pt idx="1226">
                  <c:v>350.37</c:v>
                </c:pt>
                <c:pt idx="1227">
                  <c:v>350.4</c:v>
                </c:pt>
                <c:pt idx="1228">
                  <c:v>350.4299999999999</c:v>
                </c:pt>
                <c:pt idx="1229">
                  <c:v>350.59</c:v>
                </c:pt>
                <c:pt idx="1230">
                  <c:v>350.89</c:v>
                </c:pt>
                <c:pt idx="1231">
                  <c:v>351.0</c:v>
                </c:pt>
                <c:pt idx="1232">
                  <c:v>351.33</c:v>
                </c:pt>
                <c:pt idx="1233">
                  <c:v>351.95</c:v>
                </c:pt>
                <c:pt idx="1234">
                  <c:v>352.04</c:v>
                </c:pt>
                <c:pt idx="1235">
                  <c:v>352.2</c:v>
                </c:pt>
                <c:pt idx="1236">
                  <c:v>352.23</c:v>
                </c:pt>
                <c:pt idx="1237">
                  <c:v>352.3</c:v>
                </c:pt>
                <c:pt idx="1238">
                  <c:v>352.31</c:v>
                </c:pt>
                <c:pt idx="1239">
                  <c:v>352.44</c:v>
                </c:pt>
                <c:pt idx="1240">
                  <c:v>352.65</c:v>
                </c:pt>
                <c:pt idx="1241">
                  <c:v>353.26</c:v>
                </c:pt>
                <c:pt idx="1242">
                  <c:v>353.45</c:v>
                </c:pt>
                <c:pt idx="1243">
                  <c:v>353.61</c:v>
                </c:pt>
                <c:pt idx="1244">
                  <c:v>353.78</c:v>
                </c:pt>
                <c:pt idx="1245">
                  <c:v>353.8</c:v>
                </c:pt>
                <c:pt idx="1246">
                  <c:v>353.91</c:v>
                </c:pt>
                <c:pt idx="1247">
                  <c:v>354.14</c:v>
                </c:pt>
                <c:pt idx="1248">
                  <c:v>354.2</c:v>
                </c:pt>
                <c:pt idx="1249">
                  <c:v>354.28</c:v>
                </c:pt>
                <c:pt idx="1250">
                  <c:v>354.35</c:v>
                </c:pt>
                <c:pt idx="1251">
                  <c:v>354.5</c:v>
                </c:pt>
                <c:pt idx="1252">
                  <c:v>354.78</c:v>
                </c:pt>
                <c:pt idx="1253">
                  <c:v>355.06</c:v>
                </c:pt>
                <c:pt idx="1254">
                  <c:v>355.3</c:v>
                </c:pt>
                <c:pt idx="1255">
                  <c:v>355.5</c:v>
                </c:pt>
                <c:pt idx="1256">
                  <c:v>355.54</c:v>
                </c:pt>
                <c:pt idx="1257">
                  <c:v>355.56</c:v>
                </c:pt>
                <c:pt idx="1258">
                  <c:v>355.65</c:v>
                </c:pt>
                <c:pt idx="1259">
                  <c:v>355.79</c:v>
                </c:pt>
                <c:pt idx="1260">
                  <c:v>355.89</c:v>
                </c:pt>
                <c:pt idx="1261">
                  <c:v>356.0</c:v>
                </c:pt>
                <c:pt idx="1262">
                  <c:v>356.04</c:v>
                </c:pt>
                <c:pt idx="1263">
                  <c:v>356.22</c:v>
                </c:pt>
                <c:pt idx="1264">
                  <c:v>356.25</c:v>
                </c:pt>
                <c:pt idx="1265">
                  <c:v>356.29</c:v>
                </c:pt>
                <c:pt idx="1266">
                  <c:v>356.33</c:v>
                </c:pt>
                <c:pt idx="1267">
                  <c:v>356.5</c:v>
                </c:pt>
                <c:pt idx="1268">
                  <c:v>356.7</c:v>
                </c:pt>
                <c:pt idx="1269">
                  <c:v>356.97</c:v>
                </c:pt>
                <c:pt idx="1270">
                  <c:v>357.0</c:v>
                </c:pt>
                <c:pt idx="1271">
                  <c:v>357.04</c:v>
                </c:pt>
                <c:pt idx="1272">
                  <c:v>357.07</c:v>
                </c:pt>
                <c:pt idx="1273">
                  <c:v>357.19</c:v>
                </c:pt>
                <c:pt idx="1274">
                  <c:v>357.35</c:v>
                </c:pt>
                <c:pt idx="1275">
                  <c:v>357.4</c:v>
                </c:pt>
                <c:pt idx="1276">
                  <c:v>357.45</c:v>
                </c:pt>
                <c:pt idx="1277">
                  <c:v>358.08</c:v>
                </c:pt>
                <c:pt idx="1278">
                  <c:v>358.35</c:v>
                </c:pt>
                <c:pt idx="1279">
                  <c:v>358.37</c:v>
                </c:pt>
                <c:pt idx="1280">
                  <c:v>358.43</c:v>
                </c:pt>
                <c:pt idx="1281">
                  <c:v>358.59</c:v>
                </c:pt>
                <c:pt idx="1282">
                  <c:v>358.81</c:v>
                </c:pt>
                <c:pt idx="1283">
                  <c:v>358.9</c:v>
                </c:pt>
                <c:pt idx="1284">
                  <c:v>359.55</c:v>
                </c:pt>
                <c:pt idx="1285">
                  <c:v>360.27</c:v>
                </c:pt>
                <c:pt idx="1286">
                  <c:v>360.6</c:v>
                </c:pt>
                <c:pt idx="1287">
                  <c:v>360.82</c:v>
                </c:pt>
                <c:pt idx="1288">
                  <c:v>360.87</c:v>
                </c:pt>
                <c:pt idx="1289">
                  <c:v>361.37</c:v>
                </c:pt>
                <c:pt idx="1290">
                  <c:v>361.45</c:v>
                </c:pt>
                <c:pt idx="1291">
                  <c:v>361.56</c:v>
                </c:pt>
                <c:pt idx="1292">
                  <c:v>361.99</c:v>
                </c:pt>
                <c:pt idx="1293">
                  <c:v>362.13</c:v>
                </c:pt>
                <c:pt idx="1294">
                  <c:v>362.6</c:v>
                </c:pt>
                <c:pt idx="1295">
                  <c:v>363.18</c:v>
                </c:pt>
                <c:pt idx="1296">
                  <c:v>363.68</c:v>
                </c:pt>
                <c:pt idx="1297">
                  <c:v>364.16</c:v>
                </c:pt>
                <c:pt idx="1298">
                  <c:v>364.9</c:v>
                </c:pt>
                <c:pt idx="1299">
                  <c:v>364.93</c:v>
                </c:pt>
                <c:pt idx="1300">
                  <c:v>365.4</c:v>
                </c:pt>
                <c:pt idx="1301">
                  <c:v>365.99</c:v>
                </c:pt>
                <c:pt idx="1302">
                  <c:v>366.055</c:v>
                </c:pt>
                <c:pt idx="1303">
                  <c:v>366.72</c:v>
                </c:pt>
                <c:pt idx="1304">
                  <c:v>366.79</c:v>
                </c:pt>
                <c:pt idx="1305">
                  <c:v>366.65</c:v>
                </c:pt>
                <c:pt idx="1306">
                  <c:v>367.03</c:v>
                </c:pt>
                <c:pt idx="1307">
                  <c:v>367.34</c:v>
                </c:pt>
                <c:pt idx="1308">
                  <c:v>367.72</c:v>
                </c:pt>
                <c:pt idx="1309">
                  <c:v>367.91</c:v>
                </c:pt>
                <c:pt idx="1310">
                  <c:v>367.94</c:v>
                </c:pt>
                <c:pt idx="1311">
                  <c:v>368.07</c:v>
                </c:pt>
                <c:pt idx="1312">
                  <c:v>368.635</c:v>
                </c:pt>
                <c:pt idx="1313">
                  <c:v>368.655</c:v>
                </c:pt>
                <c:pt idx="1314">
                  <c:v>368.69</c:v>
                </c:pt>
                <c:pt idx="1315">
                  <c:v>368.73</c:v>
                </c:pt>
                <c:pt idx="1316">
                  <c:v>368.7</c:v>
                </c:pt>
                <c:pt idx="1317">
                  <c:v>369.51</c:v>
                </c:pt>
                <c:pt idx="1318">
                  <c:v>370.18</c:v>
                </c:pt>
                <c:pt idx="1319">
                  <c:v>370.18</c:v>
                </c:pt>
                <c:pt idx="1320">
                  <c:v>370.18</c:v>
                </c:pt>
                <c:pt idx="1321">
                  <c:v>370.18</c:v>
                </c:pt>
                <c:pt idx="1322">
                  <c:v>370.46</c:v>
                </c:pt>
                <c:pt idx="1323">
                  <c:v>370.95</c:v>
                </c:pt>
                <c:pt idx="1324">
                  <c:v>370.95</c:v>
                </c:pt>
                <c:pt idx="1325">
                  <c:v>370.95</c:v>
                </c:pt>
                <c:pt idx="1326">
                  <c:v>371.28</c:v>
                </c:pt>
                <c:pt idx="1327">
                  <c:v>371.75</c:v>
                </c:pt>
                <c:pt idx="1328">
                  <c:v>371.81</c:v>
                </c:pt>
                <c:pt idx="1329">
                  <c:v>371.83</c:v>
                </c:pt>
                <c:pt idx="1330">
                  <c:v>371.89</c:v>
                </c:pt>
                <c:pt idx="1331">
                  <c:v>371.97</c:v>
                </c:pt>
                <c:pt idx="1332">
                  <c:v>372.04</c:v>
                </c:pt>
                <c:pt idx="1333">
                  <c:v>372.065</c:v>
                </c:pt>
                <c:pt idx="1334">
                  <c:v>372.09</c:v>
                </c:pt>
                <c:pt idx="1335">
                  <c:v>372.1</c:v>
                </c:pt>
                <c:pt idx="1336">
                  <c:v>372.17</c:v>
                </c:pt>
                <c:pt idx="1337">
                  <c:v>372.38</c:v>
                </c:pt>
                <c:pt idx="1338">
                  <c:v>372.48</c:v>
                </c:pt>
                <c:pt idx="1339">
                  <c:v>373.03</c:v>
                </c:pt>
                <c:pt idx="1340">
                  <c:v>373.05</c:v>
                </c:pt>
                <c:pt idx="1341">
                  <c:v>373.05</c:v>
                </c:pt>
                <c:pt idx="1342">
                  <c:v>373.05</c:v>
                </c:pt>
                <c:pt idx="1343">
                  <c:v>373.86</c:v>
                </c:pt>
                <c:pt idx="1344">
                  <c:v>373.89</c:v>
                </c:pt>
                <c:pt idx="1345">
                  <c:v>373.95</c:v>
                </c:pt>
                <c:pt idx="1346">
                  <c:v>374.8</c:v>
                </c:pt>
                <c:pt idx="1347">
                  <c:v>375.64</c:v>
                </c:pt>
                <c:pt idx="1348">
                  <c:v>375.95</c:v>
                </c:pt>
                <c:pt idx="1349">
                  <c:v>375.97</c:v>
                </c:pt>
                <c:pt idx="1350">
                  <c:v>376.5</c:v>
                </c:pt>
                <c:pt idx="1351">
                  <c:v>376.965</c:v>
                </c:pt>
                <c:pt idx="1352">
                  <c:v>377.0</c:v>
                </c:pt>
                <c:pt idx="1353">
                  <c:v>377.02</c:v>
                </c:pt>
                <c:pt idx="1354">
                  <c:v>377.06</c:v>
                </c:pt>
                <c:pt idx="1355">
                  <c:v>377.12</c:v>
                </c:pt>
                <c:pt idx="1356">
                  <c:v>377.13</c:v>
                </c:pt>
                <c:pt idx="1357">
                  <c:v>377.1</c:v>
                </c:pt>
                <c:pt idx="1358">
                  <c:v>377.5</c:v>
                </c:pt>
                <c:pt idx="1359">
                  <c:v>377.575</c:v>
                </c:pt>
                <c:pt idx="1360">
                  <c:v>377.58</c:v>
                </c:pt>
                <c:pt idx="1361">
                  <c:v>377.85</c:v>
                </c:pt>
                <c:pt idx="1362">
                  <c:v>378.1</c:v>
                </c:pt>
                <c:pt idx="1363">
                  <c:v>378.12</c:v>
                </c:pt>
                <c:pt idx="1364">
                  <c:v>378.26</c:v>
                </c:pt>
                <c:pt idx="1365">
                  <c:v>378.31</c:v>
                </c:pt>
                <c:pt idx="1366">
                  <c:v>378.63</c:v>
                </c:pt>
                <c:pt idx="1367">
                  <c:v>378.69</c:v>
                </c:pt>
                <c:pt idx="1368">
                  <c:v>378.79</c:v>
                </c:pt>
                <c:pt idx="1369">
                  <c:v>378.86</c:v>
                </c:pt>
                <c:pt idx="1370">
                  <c:v>379.0</c:v>
                </c:pt>
                <c:pt idx="1371">
                  <c:v>379.05</c:v>
                </c:pt>
                <c:pt idx="1372">
                  <c:v>379.39</c:v>
                </c:pt>
                <c:pt idx="1373">
                  <c:v>379.44</c:v>
                </c:pt>
                <c:pt idx="1374">
                  <c:v>379.46</c:v>
                </c:pt>
                <c:pt idx="1375">
                  <c:v>379.47</c:v>
                </c:pt>
                <c:pt idx="1376">
                  <c:v>379.58</c:v>
                </c:pt>
                <c:pt idx="1377">
                  <c:v>379.68</c:v>
                </c:pt>
                <c:pt idx="1378">
                  <c:v>379.83</c:v>
                </c:pt>
                <c:pt idx="1379">
                  <c:v>380.19</c:v>
                </c:pt>
                <c:pt idx="1380">
                  <c:v>380.235</c:v>
                </c:pt>
                <c:pt idx="1381">
                  <c:v>380.4</c:v>
                </c:pt>
                <c:pt idx="1382">
                  <c:v>380.87</c:v>
                </c:pt>
                <c:pt idx="1383">
                  <c:v>380.9</c:v>
                </c:pt>
                <c:pt idx="1384">
                  <c:v>381.08</c:v>
                </c:pt>
                <c:pt idx="1385">
                  <c:v>381.14</c:v>
                </c:pt>
                <c:pt idx="1386">
                  <c:v>381.24</c:v>
                </c:pt>
                <c:pt idx="1387">
                  <c:v>381.435</c:v>
                </c:pt>
                <c:pt idx="1388">
                  <c:v>381.49</c:v>
                </c:pt>
                <c:pt idx="1389">
                  <c:v>381.82</c:v>
                </c:pt>
                <c:pt idx="1390">
                  <c:v>382.41</c:v>
                </c:pt>
                <c:pt idx="1391">
                  <c:v>382.76</c:v>
                </c:pt>
                <c:pt idx="1392">
                  <c:v>382.87</c:v>
                </c:pt>
                <c:pt idx="1393">
                  <c:v>383.05</c:v>
                </c:pt>
                <c:pt idx="1394">
                  <c:v>383.21</c:v>
                </c:pt>
                <c:pt idx="1395">
                  <c:v>383.3</c:v>
                </c:pt>
                <c:pt idx="1396">
                  <c:v>383.32</c:v>
                </c:pt>
                <c:pt idx="1397">
                  <c:v>383.52</c:v>
                </c:pt>
                <c:pt idx="1398">
                  <c:v>383.95</c:v>
                </c:pt>
                <c:pt idx="1399">
                  <c:v>384.08</c:v>
                </c:pt>
                <c:pt idx="1400">
                  <c:v>384.5</c:v>
                </c:pt>
                <c:pt idx="1401">
                  <c:v>384.89</c:v>
                </c:pt>
                <c:pt idx="1402">
                  <c:v>384.93</c:v>
                </c:pt>
                <c:pt idx="1403">
                  <c:v>385.16</c:v>
                </c:pt>
                <c:pt idx="1404">
                  <c:v>385.22</c:v>
                </c:pt>
                <c:pt idx="1405">
                  <c:v>385.32</c:v>
                </c:pt>
                <c:pt idx="1406">
                  <c:v>385.34</c:v>
                </c:pt>
                <c:pt idx="1407">
                  <c:v>385.38</c:v>
                </c:pt>
                <c:pt idx="1408">
                  <c:v>385.38</c:v>
                </c:pt>
                <c:pt idx="1409">
                  <c:v>385.55</c:v>
                </c:pt>
                <c:pt idx="1410">
                  <c:v>385.78</c:v>
                </c:pt>
                <c:pt idx="1411">
                  <c:v>385.88</c:v>
                </c:pt>
                <c:pt idx="1412">
                  <c:v>385.97</c:v>
                </c:pt>
                <c:pt idx="1413">
                  <c:v>386.1</c:v>
                </c:pt>
                <c:pt idx="1414">
                  <c:v>386.23</c:v>
                </c:pt>
                <c:pt idx="1415">
                  <c:v>386.38</c:v>
                </c:pt>
                <c:pt idx="1416">
                  <c:v>387.0</c:v>
                </c:pt>
                <c:pt idx="1417">
                  <c:v>387.94</c:v>
                </c:pt>
                <c:pt idx="1418">
                  <c:v>388.81</c:v>
                </c:pt>
                <c:pt idx="1419">
                  <c:v>389.5</c:v>
                </c:pt>
                <c:pt idx="1420">
                  <c:v>389.53</c:v>
                </c:pt>
                <c:pt idx="1421">
                  <c:v>389.56</c:v>
                </c:pt>
                <c:pt idx="1422">
                  <c:v>389.71</c:v>
                </c:pt>
                <c:pt idx="1423">
                  <c:v>390.05</c:v>
                </c:pt>
                <c:pt idx="1424">
                  <c:v>390.61</c:v>
                </c:pt>
                <c:pt idx="1425">
                  <c:v>390.8</c:v>
                </c:pt>
                <c:pt idx="1426">
                  <c:v>391.345</c:v>
                </c:pt>
                <c:pt idx="1427">
                  <c:v>391.41</c:v>
                </c:pt>
                <c:pt idx="1428">
                  <c:v>391.48</c:v>
                </c:pt>
                <c:pt idx="1429">
                  <c:v>391.595</c:v>
                </c:pt>
                <c:pt idx="1430">
                  <c:v>391.625</c:v>
                </c:pt>
                <c:pt idx="1431">
                  <c:v>391.645</c:v>
                </c:pt>
                <c:pt idx="1432">
                  <c:v>391.705</c:v>
                </c:pt>
                <c:pt idx="1433">
                  <c:v>392.155</c:v>
                </c:pt>
                <c:pt idx="1434">
                  <c:v>392.395</c:v>
                </c:pt>
                <c:pt idx="1435">
                  <c:v>392.415</c:v>
                </c:pt>
                <c:pt idx="1436">
                  <c:v>392.455</c:v>
                </c:pt>
                <c:pt idx="1437">
                  <c:v>392.515</c:v>
                </c:pt>
                <c:pt idx="1438">
                  <c:v>392.95</c:v>
                </c:pt>
                <c:pt idx="1439">
                  <c:v>392.98</c:v>
                </c:pt>
                <c:pt idx="1440">
                  <c:v>393.1</c:v>
                </c:pt>
                <c:pt idx="1441">
                  <c:v>393.12</c:v>
                </c:pt>
                <c:pt idx="1442">
                  <c:v>393.33</c:v>
                </c:pt>
                <c:pt idx="1443">
                  <c:v>393.7</c:v>
                </c:pt>
                <c:pt idx="1444">
                  <c:v>393.82</c:v>
                </c:pt>
                <c:pt idx="1445">
                  <c:v>394.705</c:v>
                </c:pt>
                <c:pt idx="1446">
                  <c:v>395.61</c:v>
                </c:pt>
                <c:pt idx="1447">
                  <c:v>395.85</c:v>
                </c:pt>
                <c:pt idx="1448">
                  <c:v>395.92</c:v>
                </c:pt>
                <c:pt idx="1449">
                  <c:v>396.15</c:v>
                </c:pt>
                <c:pt idx="1450">
                  <c:v>396.15</c:v>
                </c:pt>
                <c:pt idx="1451">
                  <c:v>396.15</c:v>
                </c:pt>
                <c:pt idx="1452">
                  <c:v>396.75</c:v>
                </c:pt>
                <c:pt idx="1453">
                  <c:v>397.01</c:v>
                </c:pt>
                <c:pt idx="1454">
                  <c:v>397.17</c:v>
                </c:pt>
                <c:pt idx="1455">
                  <c:v>397.23</c:v>
                </c:pt>
                <c:pt idx="1456">
                  <c:v>397.25</c:v>
                </c:pt>
                <c:pt idx="1457">
                  <c:v>397.53</c:v>
                </c:pt>
                <c:pt idx="1458">
                  <c:v>397.55</c:v>
                </c:pt>
                <c:pt idx="1459">
                  <c:v>397.84</c:v>
                </c:pt>
                <c:pt idx="1460">
                  <c:v>397.98</c:v>
                </c:pt>
                <c:pt idx="1461">
                  <c:v>398.57</c:v>
                </c:pt>
                <c:pt idx="1462">
                  <c:v>399.2</c:v>
                </c:pt>
                <c:pt idx="1463">
                  <c:v>399.955</c:v>
                </c:pt>
                <c:pt idx="1464">
                  <c:v>400.88</c:v>
                </c:pt>
                <c:pt idx="1465">
                  <c:v>401.33</c:v>
                </c:pt>
                <c:pt idx="1466">
                  <c:v>401.5</c:v>
                </c:pt>
                <c:pt idx="1467">
                  <c:v>401.54</c:v>
                </c:pt>
                <c:pt idx="1468">
                  <c:v>401.63</c:v>
                </c:pt>
                <c:pt idx="1469">
                  <c:v>401.69</c:v>
                </c:pt>
                <c:pt idx="1470">
                  <c:v>401.96</c:v>
                </c:pt>
                <c:pt idx="1471">
                  <c:v>402.1</c:v>
                </c:pt>
                <c:pt idx="1472">
                  <c:v>402.25</c:v>
                </c:pt>
                <c:pt idx="1473">
                  <c:v>402.4</c:v>
                </c:pt>
                <c:pt idx="1474">
                  <c:v>402.42</c:v>
                </c:pt>
                <c:pt idx="1475">
                  <c:v>402.48</c:v>
                </c:pt>
                <c:pt idx="1476">
                  <c:v>402.51</c:v>
                </c:pt>
                <c:pt idx="1477">
                  <c:v>402.65</c:v>
                </c:pt>
                <c:pt idx="1478">
                  <c:v>402.75</c:v>
                </c:pt>
                <c:pt idx="1479">
                  <c:v>402.88</c:v>
                </c:pt>
                <c:pt idx="1480">
                  <c:v>402.95</c:v>
                </c:pt>
                <c:pt idx="1481">
                  <c:v>403.22</c:v>
                </c:pt>
                <c:pt idx="1482">
                  <c:v>403.32</c:v>
                </c:pt>
              </c:numCache>
            </c:numRef>
          </c:yVal>
          <c:smooth val="0"/>
          <c:extLst xmlns:c16r2="http://schemas.microsoft.com/office/drawing/2015/06/chart">
            <c:ext xmlns:c16="http://schemas.microsoft.com/office/drawing/2014/chart" uri="{C3380CC4-5D6E-409C-BE32-E72D297353CC}">
              <c16:uniqueId val="{00000000-32F9-4845-AEBF-E808B5BB0322}"/>
            </c:ext>
          </c:extLst>
        </c:ser>
        <c:dLbls>
          <c:showLegendKey val="0"/>
          <c:showVal val="0"/>
          <c:showCatName val="0"/>
          <c:showSerName val="0"/>
          <c:showPercent val="0"/>
          <c:showBubbleSize val="0"/>
        </c:dLbls>
        <c:axId val="-2129797608"/>
        <c:axId val="-2129792328"/>
      </c:scatterChart>
      <c:valAx>
        <c:axId val="-2129797608"/>
        <c:scaling>
          <c:orientation val="minMax"/>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2129792328"/>
        <c:crosses val="autoZero"/>
        <c:crossBetween val="midCat"/>
      </c:valAx>
      <c:valAx>
        <c:axId val="-2129792328"/>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212979760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Magmastic Azimuth with Depth</a:t>
            </a:r>
          </a:p>
        </c:rich>
      </c:tx>
      <c:layout>
        <c:manualLayout>
          <c:xMode val="edge"/>
          <c:yMode val="edge"/>
          <c:x val="0.156007698455181"/>
          <c:y val="0.0"/>
        </c:manualLayout>
      </c:layout>
      <c:overlay val="0"/>
      <c:spPr>
        <a:noFill/>
        <a:ln>
          <a:noFill/>
        </a:ln>
        <a:effectLst/>
      </c:spPr>
    </c:title>
    <c:autoTitleDeleted val="0"/>
    <c:plotArea>
      <c:layout>
        <c:manualLayout>
          <c:layoutTarget val="inner"/>
          <c:xMode val="edge"/>
          <c:yMode val="edge"/>
          <c:x val="0.124775344537326"/>
          <c:y val="0.0735559255515951"/>
          <c:w val="0.839557996597114"/>
          <c:h val="0.910028095178837"/>
        </c:manualLayout>
      </c:layout>
      <c:scatterChart>
        <c:scatterStyle val="lineMarker"/>
        <c:varyColors val="0"/>
        <c:ser>
          <c:idx val="0"/>
          <c:order val="0"/>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xVal>
            <c:numRef>
              <c:f>'[18]magmatic fabric'!$Z$11:$Z$1493</c:f>
              <c:numCache>
                <c:formatCode>General</c:formatCode>
                <c:ptCount val="1483"/>
                <c:pt idx="5">
                  <c:v>0.5</c:v>
                </c:pt>
                <c:pt idx="9">
                  <c:v>0.5</c:v>
                </c:pt>
                <c:pt idx="10">
                  <c:v>0.5</c:v>
                </c:pt>
                <c:pt idx="11">
                  <c:v>0.5</c:v>
                </c:pt>
                <c:pt idx="13">
                  <c:v>0.5</c:v>
                </c:pt>
                <c:pt idx="18">
                  <c:v>0.5</c:v>
                </c:pt>
                <c:pt idx="19">
                  <c:v>0.5</c:v>
                </c:pt>
                <c:pt idx="20">
                  <c:v>0.5</c:v>
                </c:pt>
                <c:pt idx="21">
                  <c:v>0.5</c:v>
                </c:pt>
                <c:pt idx="25">
                  <c:v>0.5</c:v>
                </c:pt>
                <c:pt idx="28">
                  <c:v>0.5</c:v>
                </c:pt>
                <c:pt idx="32">
                  <c:v>0.5</c:v>
                </c:pt>
                <c:pt idx="33">
                  <c:v>1.0</c:v>
                </c:pt>
                <c:pt idx="34">
                  <c:v>2.0</c:v>
                </c:pt>
                <c:pt idx="35">
                  <c:v>2.0</c:v>
                </c:pt>
                <c:pt idx="36">
                  <c:v>30.0</c:v>
                </c:pt>
                <c:pt idx="37">
                  <c:v>20.0</c:v>
                </c:pt>
                <c:pt idx="39">
                  <c:v>1.0</c:v>
                </c:pt>
                <c:pt idx="41">
                  <c:v>1.0</c:v>
                </c:pt>
                <c:pt idx="43">
                  <c:v>1.0</c:v>
                </c:pt>
                <c:pt idx="44">
                  <c:v>0.5</c:v>
                </c:pt>
                <c:pt idx="49">
                  <c:v>10.0</c:v>
                </c:pt>
                <c:pt idx="50">
                  <c:v>1.0</c:v>
                </c:pt>
                <c:pt idx="52">
                  <c:v>2.0</c:v>
                </c:pt>
                <c:pt idx="54">
                  <c:v>2.0</c:v>
                </c:pt>
                <c:pt idx="56">
                  <c:v>1.0</c:v>
                </c:pt>
                <c:pt idx="60">
                  <c:v>3.0</c:v>
                </c:pt>
                <c:pt idx="62">
                  <c:v>9.0</c:v>
                </c:pt>
                <c:pt idx="63">
                  <c:v>0.5</c:v>
                </c:pt>
                <c:pt idx="65">
                  <c:v>2.0</c:v>
                </c:pt>
                <c:pt idx="66">
                  <c:v>2.0</c:v>
                </c:pt>
                <c:pt idx="69">
                  <c:v>0.5</c:v>
                </c:pt>
                <c:pt idx="72">
                  <c:v>0.5</c:v>
                </c:pt>
                <c:pt idx="73">
                  <c:v>0.5</c:v>
                </c:pt>
                <c:pt idx="77">
                  <c:v>0.5</c:v>
                </c:pt>
                <c:pt idx="79">
                  <c:v>1.0</c:v>
                </c:pt>
                <c:pt idx="82">
                  <c:v>0.5</c:v>
                </c:pt>
                <c:pt idx="86">
                  <c:v>1.0</c:v>
                </c:pt>
                <c:pt idx="89">
                  <c:v>1.0</c:v>
                </c:pt>
                <c:pt idx="91">
                  <c:v>0.5</c:v>
                </c:pt>
                <c:pt idx="92">
                  <c:v>0.5</c:v>
                </c:pt>
                <c:pt idx="95">
                  <c:v>0.5</c:v>
                </c:pt>
                <c:pt idx="96">
                  <c:v>1.0</c:v>
                </c:pt>
                <c:pt idx="98">
                  <c:v>10.0</c:v>
                </c:pt>
                <c:pt idx="99">
                  <c:v>5.0</c:v>
                </c:pt>
                <c:pt idx="102">
                  <c:v>4.0</c:v>
                </c:pt>
                <c:pt idx="105">
                  <c:v>5.0</c:v>
                </c:pt>
                <c:pt idx="108">
                  <c:v>20.0</c:v>
                </c:pt>
                <c:pt idx="109">
                  <c:v>0.5</c:v>
                </c:pt>
                <c:pt idx="110">
                  <c:v>0.5</c:v>
                </c:pt>
                <c:pt idx="112">
                  <c:v>0.5</c:v>
                </c:pt>
                <c:pt idx="113">
                  <c:v>1.0</c:v>
                </c:pt>
                <c:pt idx="115">
                  <c:v>0.5</c:v>
                </c:pt>
                <c:pt idx="117">
                  <c:v>0.5</c:v>
                </c:pt>
                <c:pt idx="120">
                  <c:v>0.5</c:v>
                </c:pt>
                <c:pt idx="121">
                  <c:v>1.0</c:v>
                </c:pt>
                <c:pt idx="122">
                  <c:v>2.0</c:v>
                </c:pt>
                <c:pt idx="127">
                  <c:v>0.5</c:v>
                </c:pt>
                <c:pt idx="128">
                  <c:v>0.5</c:v>
                </c:pt>
                <c:pt idx="130">
                  <c:v>15.0</c:v>
                </c:pt>
                <c:pt idx="131">
                  <c:v>0.5</c:v>
                </c:pt>
                <c:pt idx="132">
                  <c:v>0.5</c:v>
                </c:pt>
                <c:pt idx="137">
                  <c:v>0.5</c:v>
                </c:pt>
                <c:pt idx="138">
                  <c:v>0.5</c:v>
                </c:pt>
                <c:pt idx="139">
                  <c:v>0.5</c:v>
                </c:pt>
                <c:pt idx="141">
                  <c:v>0.5</c:v>
                </c:pt>
                <c:pt idx="144">
                  <c:v>0.5</c:v>
                </c:pt>
                <c:pt idx="147">
                  <c:v>0.5</c:v>
                </c:pt>
                <c:pt idx="148">
                  <c:v>0.5</c:v>
                </c:pt>
                <c:pt idx="150">
                  <c:v>0.5</c:v>
                </c:pt>
                <c:pt idx="151">
                  <c:v>1.0</c:v>
                </c:pt>
                <c:pt idx="152">
                  <c:v>0.5</c:v>
                </c:pt>
                <c:pt idx="154">
                  <c:v>0.5</c:v>
                </c:pt>
                <c:pt idx="156">
                  <c:v>0.5</c:v>
                </c:pt>
                <c:pt idx="157">
                  <c:v>0.5</c:v>
                </c:pt>
                <c:pt idx="159">
                  <c:v>0.5</c:v>
                </c:pt>
                <c:pt idx="161">
                  <c:v>2.5</c:v>
                </c:pt>
                <c:pt idx="163">
                  <c:v>1.0</c:v>
                </c:pt>
                <c:pt idx="164">
                  <c:v>0.5</c:v>
                </c:pt>
                <c:pt idx="166">
                  <c:v>1.0</c:v>
                </c:pt>
                <c:pt idx="167">
                  <c:v>0.5</c:v>
                </c:pt>
                <c:pt idx="169">
                  <c:v>0.5</c:v>
                </c:pt>
                <c:pt idx="172">
                  <c:v>0.5</c:v>
                </c:pt>
                <c:pt idx="174">
                  <c:v>0.3</c:v>
                </c:pt>
                <c:pt idx="176">
                  <c:v>2.5</c:v>
                </c:pt>
                <c:pt idx="178">
                  <c:v>1.0</c:v>
                </c:pt>
                <c:pt idx="183">
                  <c:v>0.5</c:v>
                </c:pt>
                <c:pt idx="185">
                  <c:v>4.0</c:v>
                </c:pt>
                <c:pt idx="216">
                  <c:v>15.0</c:v>
                </c:pt>
                <c:pt idx="217">
                  <c:v>15.0</c:v>
                </c:pt>
                <c:pt idx="218">
                  <c:v>15.0</c:v>
                </c:pt>
                <c:pt idx="219">
                  <c:v>15.0</c:v>
                </c:pt>
                <c:pt idx="221">
                  <c:v>1.0</c:v>
                </c:pt>
                <c:pt idx="222">
                  <c:v>1.0</c:v>
                </c:pt>
                <c:pt idx="224">
                  <c:v>1.0</c:v>
                </c:pt>
                <c:pt idx="225">
                  <c:v>5.0</c:v>
                </c:pt>
                <c:pt idx="226">
                  <c:v>1.0</c:v>
                </c:pt>
                <c:pt idx="240">
                  <c:v>1.0</c:v>
                </c:pt>
                <c:pt idx="246">
                  <c:v>1.0</c:v>
                </c:pt>
                <c:pt idx="252">
                  <c:v>1.0</c:v>
                </c:pt>
                <c:pt idx="276">
                  <c:v>9.0</c:v>
                </c:pt>
                <c:pt idx="279">
                  <c:v>0.25</c:v>
                </c:pt>
                <c:pt idx="283">
                  <c:v>4.0</c:v>
                </c:pt>
                <c:pt idx="284">
                  <c:v>7.0</c:v>
                </c:pt>
                <c:pt idx="285">
                  <c:v>8.0</c:v>
                </c:pt>
                <c:pt idx="286">
                  <c:v>3.0</c:v>
                </c:pt>
                <c:pt idx="287">
                  <c:v>11.0</c:v>
                </c:pt>
                <c:pt idx="288">
                  <c:v>11.0</c:v>
                </c:pt>
                <c:pt idx="291">
                  <c:v>37.0</c:v>
                </c:pt>
                <c:pt idx="292">
                  <c:v>12.0</c:v>
                </c:pt>
                <c:pt idx="296">
                  <c:v>0.25</c:v>
                </c:pt>
                <c:pt idx="298">
                  <c:v>30.0</c:v>
                </c:pt>
                <c:pt idx="302">
                  <c:v>8.0</c:v>
                </c:pt>
                <c:pt idx="303">
                  <c:v>5.0</c:v>
                </c:pt>
                <c:pt idx="304">
                  <c:v>3.0</c:v>
                </c:pt>
                <c:pt idx="305">
                  <c:v>0.25</c:v>
                </c:pt>
                <c:pt idx="306">
                  <c:v>20.0</c:v>
                </c:pt>
                <c:pt idx="307">
                  <c:v>11.0</c:v>
                </c:pt>
                <c:pt idx="308">
                  <c:v>24.0</c:v>
                </c:pt>
                <c:pt idx="310">
                  <c:v>18.0</c:v>
                </c:pt>
                <c:pt idx="311">
                  <c:v>15.0</c:v>
                </c:pt>
                <c:pt idx="312">
                  <c:v>12.0</c:v>
                </c:pt>
                <c:pt idx="314">
                  <c:v>39.0</c:v>
                </c:pt>
                <c:pt idx="315">
                  <c:v>22.0</c:v>
                </c:pt>
                <c:pt idx="316">
                  <c:v>25.0</c:v>
                </c:pt>
                <c:pt idx="318">
                  <c:v>7.0</c:v>
                </c:pt>
                <c:pt idx="319">
                  <c:v>20.0</c:v>
                </c:pt>
                <c:pt idx="320">
                  <c:v>20.0</c:v>
                </c:pt>
                <c:pt idx="321">
                  <c:v>19.0</c:v>
                </c:pt>
                <c:pt idx="324">
                  <c:v>24.0</c:v>
                </c:pt>
                <c:pt idx="328">
                  <c:v>6.0</c:v>
                </c:pt>
                <c:pt idx="329">
                  <c:v>20.0</c:v>
                </c:pt>
                <c:pt idx="330">
                  <c:v>10.0</c:v>
                </c:pt>
                <c:pt idx="331">
                  <c:v>10.0</c:v>
                </c:pt>
                <c:pt idx="333">
                  <c:v>8.0</c:v>
                </c:pt>
                <c:pt idx="335">
                  <c:v>14.0</c:v>
                </c:pt>
                <c:pt idx="337">
                  <c:v>45.0</c:v>
                </c:pt>
                <c:pt idx="338">
                  <c:v>37.0</c:v>
                </c:pt>
                <c:pt idx="340">
                  <c:v>49.0</c:v>
                </c:pt>
                <c:pt idx="341">
                  <c:v>10.0</c:v>
                </c:pt>
                <c:pt idx="342">
                  <c:v>56.0</c:v>
                </c:pt>
                <c:pt idx="343">
                  <c:v>24.0</c:v>
                </c:pt>
                <c:pt idx="345">
                  <c:v>12.0</c:v>
                </c:pt>
                <c:pt idx="346">
                  <c:v>33.0</c:v>
                </c:pt>
                <c:pt idx="348">
                  <c:v>5.0</c:v>
                </c:pt>
                <c:pt idx="349">
                  <c:v>30.0</c:v>
                </c:pt>
                <c:pt idx="350">
                  <c:v>16.0</c:v>
                </c:pt>
                <c:pt idx="353">
                  <c:v>29.0</c:v>
                </c:pt>
                <c:pt idx="354">
                  <c:v>7.0</c:v>
                </c:pt>
                <c:pt idx="355">
                  <c:v>20.0</c:v>
                </c:pt>
                <c:pt idx="357">
                  <c:v>8.0</c:v>
                </c:pt>
                <c:pt idx="358">
                  <c:v>9.0</c:v>
                </c:pt>
                <c:pt idx="359">
                  <c:v>11.0</c:v>
                </c:pt>
                <c:pt idx="364">
                  <c:v>13.0</c:v>
                </c:pt>
                <c:pt idx="365">
                  <c:v>19.0</c:v>
                </c:pt>
                <c:pt idx="366">
                  <c:v>11.0</c:v>
                </c:pt>
                <c:pt idx="367">
                  <c:v>2.0</c:v>
                </c:pt>
                <c:pt idx="368">
                  <c:v>24.0</c:v>
                </c:pt>
                <c:pt idx="370">
                  <c:v>15.0</c:v>
                </c:pt>
                <c:pt idx="375">
                  <c:v>13.0</c:v>
                </c:pt>
                <c:pt idx="376">
                  <c:v>56.0</c:v>
                </c:pt>
                <c:pt idx="382">
                  <c:v>25.0</c:v>
                </c:pt>
                <c:pt idx="385">
                  <c:v>13.0</c:v>
                </c:pt>
                <c:pt idx="387">
                  <c:v>9.0</c:v>
                </c:pt>
                <c:pt idx="388">
                  <c:v>4.0</c:v>
                </c:pt>
                <c:pt idx="389">
                  <c:v>23.0</c:v>
                </c:pt>
                <c:pt idx="390">
                  <c:v>17.0</c:v>
                </c:pt>
                <c:pt idx="391">
                  <c:v>40.0</c:v>
                </c:pt>
                <c:pt idx="392">
                  <c:v>17.0</c:v>
                </c:pt>
                <c:pt idx="393">
                  <c:v>3.0</c:v>
                </c:pt>
                <c:pt idx="394">
                  <c:v>60.0</c:v>
                </c:pt>
                <c:pt idx="396">
                  <c:v>4.0</c:v>
                </c:pt>
                <c:pt idx="397">
                  <c:v>21.0</c:v>
                </c:pt>
                <c:pt idx="398">
                  <c:v>1.0</c:v>
                </c:pt>
                <c:pt idx="399">
                  <c:v>28.0</c:v>
                </c:pt>
                <c:pt idx="400">
                  <c:v>6.5</c:v>
                </c:pt>
                <c:pt idx="401">
                  <c:v>2.5</c:v>
                </c:pt>
                <c:pt idx="402">
                  <c:v>21.0</c:v>
                </c:pt>
                <c:pt idx="403">
                  <c:v>1.5</c:v>
                </c:pt>
                <c:pt idx="404">
                  <c:v>13.5</c:v>
                </c:pt>
                <c:pt idx="405">
                  <c:v>4.0</c:v>
                </c:pt>
                <c:pt idx="406">
                  <c:v>3.0</c:v>
                </c:pt>
                <c:pt idx="407">
                  <c:v>2.0</c:v>
                </c:pt>
                <c:pt idx="408">
                  <c:v>59.0</c:v>
                </c:pt>
                <c:pt idx="410">
                  <c:v>9.0</c:v>
                </c:pt>
                <c:pt idx="411">
                  <c:v>21.0</c:v>
                </c:pt>
                <c:pt idx="413">
                  <c:v>53.0</c:v>
                </c:pt>
                <c:pt idx="414">
                  <c:v>10.5</c:v>
                </c:pt>
                <c:pt idx="415">
                  <c:v>7.5</c:v>
                </c:pt>
                <c:pt idx="416">
                  <c:v>8.0</c:v>
                </c:pt>
                <c:pt idx="417">
                  <c:v>14.0</c:v>
                </c:pt>
                <c:pt idx="418">
                  <c:v>14.0</c:v>
                </c:pt>
                <c:pt idx="419">
                  <c:v>3.0</c:v>
                </c:pt>
                <c:pt idx="420">
                  <c:v>13.0</c:v>
                </c:pt>
                <c:pt idx="421">
                  <c:v>26.0</c:v>
                </c:pt>
                <c:pt idx="422">
                  <c:v>2.0</c:v>
                </c:pt>
                <c:pt idx="423">
                  <c:v>51.0</c:v>
                </c:pt>
                <c:pt idx="425">
                  <c:v>1.0</c:v>
                </c:pt>
                <c:pt idx="429">
                  <c:v>3.0</c:v>
                </c:pt>
                <c:pt idx="430">
                  <c:v>10.0</c:v>
                </c:pt>
                <c:pt idx="431">
                  <c:v>14.0</c:v>
                </c:pt>
                <c:pt idx="435">
                  <c:v>10.0</c:v>
                </c:pt>
                <c:pt idx="439">
                  <c:v>37.0</c:v>
                </c:pt>
                <c:pt idx="447">
                  <c:v>9.0</c:v>
                </c:pt>
                <c:pt idx="448">
                  <c:v>13.0</c:v>
                </c:pt>
                <c:pt idx="449">
                  <c:v>8.0</c:v>
                </c:pt>
                <c:pt idx="454">
                  <c:v>2.0</c:v>
                </c:pt>
                <c:pt idx="455">
                  <c:v>4.5</c:v>
                </c:pt>
                <c:pt idx="456">
                  <c:v>2.0</c:v>
                </c:pt>
                <c:pt idx="457">
                  <c:v>2.0</c:v>
                </c:pt>
                <c:pt idx="459">
                  <c:v>10.0</c:v>
                </c:pt>
                <c:pt idx="464">
                  <c:v>1.5</c:v>
                </c:pt>
                <c:pt idx="465">
                  <c:v>50.0</c:v>
                </c:pt>
                <c:pt idx="466">
                  <c:v>7.0</c:v>
                </c:pt>
                <c:pt idx="467">
                  <c:v>10.0</c:v>
                </c:pt>
                <c:pt idx="469">
                  <c:v>5.0</c:v>
                </c:pt>
                <c:pt idx="471">
                  <c:v>2.0</c:v>
                </c:pt>
                <c:pt idx="472">
                  <c:v>10.0</c:v>
                </c:pt>
                <c:pt idx="473">
                  <c:v>21.5</c:v>
                </c:pt>
                <c:pt idx="474">
                  <c:v>5.5</c:v>
                </c:pt>
                <c:pt idx="475">
                  <c:v>8.0</c:v>
                </c:pt>
                <c:pt idx="476">
                  <c:v>3.0</c:v>
                </c:pt>
                <c:pt idx="477">
                  <c:v>27.0</c:v>
                </c:pt>
                <c:pt idx="478">
                  <c:v>16.0</c:v>
                </c:pt>
                <c:pt idx="479">
                  <c:v>4.0</c:v>
                </c:pt>
                <c:pt idx="480">
                  <c:v>6.0</c:v>
                </c:pt>
                <c:pt idx="481">
                  <c:v>67.0</c:v>
                </c:pt>
                <c:pt idx="483">
                  <c:v>9.0</c:v>
                </c:pt>
                <c:pt idx="490">
                  <c:v>5.0</c:v>
                </c:pt>
                <c:pt idx="492">
                  <c:v>2.0</c:v>
                </c:pt>
                <c:pt idx="494">
                  <c:v>2.0</c:v>
                </c:pt>
                <c:pt idx="499">
                  <c:v>0.5</c:v>
                </c:pt>
                <c:pt idx="507">
                  <c:v>0.5</c:v>
                </c:pt>
                <c:pt idx="508">
                  <c:v>4.0</c:v>
                </c:pt>
                <c:pt idx="511">
                  <c:v>4.0</c:v>
                </c:pt>
                <c:pt idx="512">
                  <c:v>15.5</c:v>
                </c:pt>
                <c:pt idx="513">
                  <c:v>1.5</c:v>
                </c:pt>
                <c:pt idx="515">
                  <c:v>5.0</c:v>
                </c:pt>
                <c:pt idx="517">
                  <c:v>7.0</c:v>
                </c:pt>
                <c:pt idx="518">
                  <c:v>1.0</c:v>
                </c:pt>
                <c:pt idx="519">
                  <c:v>4.0</c:v>
                </c:pt>
                <c:pt idx="520">
                  <c:v>0.5</c:v>
                </c:pt>
                <c:pt idx="521">
                  <c:v>5.0</c:v>
                </c:pt>
                <c:pt idx="523">
                  <c:v>0.5</c:v>
                </c:pt>
                <c:pt idx="525">
                  <c:v>40.0</c:v>
                </c:pt>
                <c:pt idx="531">
                  <c:v>1.0</c:v>
                </c:pt>
                <c:pt idx="532">
                  <c:v>36.0</c:v>
                </c:pt>
                <c:pt idx="534">
                  <c:v>30.0</c:v>
                </c:pt>
                <c:pt idx="536">
                  <c:v>0.5</c:v>
                </c:pt>
                <c:pt idx="537">
                  <c:v>10.0</c:v>
                </c:pt>
                <c:pt idx="538">
                  <c:v>12.5</c:v>
                </c:pt>
                <c:pt idx="539">
                  <c:v>7.5</c:v>
                </c:pt>
                <c:pt idx="540">
                  <c:v>1.5</c:v>
                </c:pt>
                <c:pt idx="542">
                  <c:v>1.5</c:v>
                </c:pt>
                <c:pt idx="543">
                  <c:v>1.0</c:v>
                </c:pt>
                <c:pt idx="547">
                  <c:v>0.5</c:v>
                </c:pt>
                <c:pt idx="549">
                  <c:v>0.5</c:v>
                </c:pt>
                <c:pt idx="552">
                  <c:v>0.5</c:v>
                </c:pt>
                <c:pt idx="553">
                  <c:v>0.5</c:v>
                </c:pt>
                <c:pt idx="555">
                  <c:v>1.0</c:v>
                </c:pt>
                <c:pt idx="556">
                  <c:v>18.0</c:v>
                </c:pt>
                <c:pt idx="557">
                  <c:v>8.0</c:v>
                </c:pt>
                <c:pt idx="558">
                  <c:v>8.0</c:v>
                </c:pt>
                <c:pt idx="559">
                  <c:v>3.0</c:v>
                </c:pt>
                <c:pt idx="561">
                  <c:v>16.0</c:v>
                </c:pt>
                <c:pt idx="562">
                  <c:v>4.0</c:v>
                </c:pt>
                <c:pt idx="568">
                  <c:v>35.5</c:v>
                </c:pt>
                <c:pt idx="570">
                  <c:v>3.0</c:v>
                </c:pt>
                <c:pt idx="571">
                  <c:v>4.0</c:v>
                </c:pt>
                <c:pt idx="572">
                  <c:v>31.5</c:v>
                </c:pt>
                <c:pt idx="573">
                  <c:v>1.0</c:v>
                </c:pt>
                <c:pt idx="574">
                  <c:v>3.5</c:v>
                </c:pt>
                <c:pt idx="576">
                  <c:v>2.0</c:v>
                </c:pt>
                <c:pt idx="578">
                  <c:v>3.0</c:v>
                </c:pt>
                <c:pt idx="580">
                  <c:v>10.0</c:v>
                </c:pt>
                <c:pt idx="582">
                  <c:v>1.5</c:v>
                </c:pt>
                <c:pt idx="584">
                  <c:v>2.0</c:v>
                </c:pt>
                <c:pt idx="585">
                  <c:v>3.0</c:v>
                </c:pt>
                <c:pt idx="586">
                  <c:v>2.5</c:v>
                </c:pt>
                <c:pt idx="590">
                  <c:v>2.0</c:v>
                </c:pt>
                <c:pt idx="591">
                  <c:v>8.0</c:v>
                </c:pt>
                <c:pt idx="592">
                  <c:v>0.25</c:v>
                </c:pt>
                <c:pt idx="593">
                  <c:v>4.0</c:v>
                </c:pt>
                <c:pt idx="594">
                  <c:v>11.0</c:v>
                </c:pt>
                <c:pt idx="595">
                  <c:v>6.5</c:v>
                </c:pt>
                <c:pt idx="596">
                  <c:v>1.0</c:v>
                </c:pt>
                <c:pt idx="599">
                  <c:v>0.25</c:v>
                </c:pt>
                <c:pt idx="601">
                  <c:v>0.5</c:v>
                </c:pt>
                <c:pt idx="602">
                  <c:v>0.5</c:v>
                </c:pt>
                <c:pt idx="603">
                  <c:v>49.0</c:v>
                </c:pt>
                <c:pt idx="604">
                  <c:v>16.0</c:v>
                </c:pt>
                <c:pt idx="605">
                  <c:v>8.0</c:v>
                </c:pt>
                <c:pt idx="606">
                  <c:v>1.0</c:v>
                </c:pt>
                <c:pt idx="607">
                  <c:v>14.0</c:v>
                </c:pt>
                <c:pt idx="608">
                  <c:v>38.0</c:v>
                </c:pt>
                <c:pt idx="609">
                  <c:v>30.0</c:v>
                </c:pt>
                <c:pt idx="610">
                  <c:v>15.0</c:v>
                </c:pt>
                <c:pt idx="613">
                  <c:v>0.5</c:v>
                </c:pt>
                <c:pt idx="617">
                  <c:v>14.0</c:v>
                </c:pt>
                <c:pt idx="622">
                  <c:v>23.0</c:v>
                </c:pt>
                <c:pt idx="623">
                  <c:v>17.0</c:v>
                </c:pt>
                <c:pt idx="624">
                  <c:v>25.0</c:v>
                </c:pt>
                <c:pt idx="625">
                  <c:v>5.0</c:v>
                </c:pt>
                <c:pt idx="626">
                  <c:v>21.0</c:v>
                </c:pt>
                <c:pt idx="628">
                  <c:v>8.0</c:v>
                </c:pt>
                <c:pt idx="629">
                  <c:v>9.0</c:v>
                </c:pt>
                <c:pt idx="630">
                  <c:v>6.0</c:v>
                </c:pt>
                <c:pt idx="631">
                  <c:v>0.25</c:v>
                </c:pt>
                <c:pt idx="632">
                  <c:v>1.0</c:v>
                </c:pt>
                <c:pt idx="633">
                  <c:v>37.0</c:v>
                </c:pt>
                <c:pt idx="641">
                  <c:v>17.5</c:v>
                </c:pt>
                <c:pt idx="642">
                  <c:v>22.0</c:v>
                </c:pt>
                <c:pt idx="644">
                  <c:v>18.5</c:v>
                </c:pt>
                <c:pt idx="645">
                  <c:v>4.5</c:v>
                </c:pt>
                <c:pt idx="646">
                  <c:v>19.0</c:v>
                </c:pt>
                <c:pt idx="647">
                  <c:v>37.0</c:v>
                </c:pt>
                <c:pt idx="648">
                  <c:v>42.0</c:v>
                </c:pt>
                <c:pt idx="649">
                  <c:v>36.0</c:v>
                </c:pt>
                <c:pt idx="650">
                  <c:v>0.25</c:v>
                </c:pt>
                <c:pt idx="651">
                  <c:v>57.0</c:v>
                </c:pt>
                <c:pt idx="652">
                  <c:v>62.0</c:v>
                </c:pt>
                <c:pt idx="660">
                  <c:v>15.0</c:v>
                </c:pt>
                <c:pt idx="661">
                  <c:v>21.0</c:v>
                </c:pt>
                <c:pt idx="662">
                  <c:v>19.0</c:v>
                </c:pt>
                <c:pt idx="663">
                  <c:v>0.5</c:v>
                </c:pt>
                <c:pt idx="664">
                  <c:v>6.5</c:v>
                </c:pt>
                <c:pt idx="665">
                  <c:v>1.5</c:v>
                </c:pt>
                <c:pt idx="669">
                  <c:v>20.5</c:v>
                </c:pt>
                <c:pt idx="672">
                  <c:v>7.0</c:v>
                </c:pt>
                <c:pt idx="673">
                  <c:v>18.0</c:v>
                </c:pt>
                <c:pt idx="674">
                  <c:v>20.0</c:v>
                </c:pt>
                <c:pt idx="675">
                  <c:v>6.0</c:v>
                </c:pt>
                <c:pt idx="676">
                  <c:v>2.0</c:v>
                </c:pt>
                <c:pt idx="677">
                  <c:v>12.0</c:v>
                </c:pt>
                <c:pt idx="678">
                  <c:v>26.0</c:v>
                </c:pt>
                <c:pt idx="679">
                  <c:v>13.5</c:v>
                </c:pt>
                <c:pt idx="681">
                  <c:v>5.5</c:v>
                </c:pt>
                <c:pt idx="682">
                  <c:v>13.0</c:v>
                </c:pt>
                <c:pt idx="683">
                  <c:v>15.5</c:v>
                </c:pt>
                <c:pt idx="684">
                  <c:v>10.5</c:v>
                </c:pt>
                <c:pt idx="685">
                  <c:v>23.0</c:v>
                </c:pt>
                <c:pt idx="686">
                  <c:v>16.0</c:v>
                </c:pt>
                <c:pt idx="688">
                  <c:v>14.0</c:v>
                </c:pt>
                <c:pt idx="689">
                  <c:v>6.5</c:v>
                </c:pt>
                <c:pt idx="690">
                  <c:v>8.5</c:v>
                </c:pt>
                <c:pt idx="691">
                  <c:v>32.5</c:v>
                </c:pt>
                <c:pt idx="693">
                  <c:v>6.5</c:v>
                </c:pt>
                <c:pt idx="694">
                  <c:v>1.0</c:v>
                </c:pt>
                <c:pt idx="695">
                  <c:v>14.5</c:v>
                </c:pt>
                <c:pt idx="696">
                  <c:v>25.0</c:v>
                </c:pt>
                <c:pt idx="699">
                  <c:v>5.0</c:v>
                </c:pt>
                <c:pt idx="700">
                  <c:v>10.5</c:v>
                </c:pt>
                <c:pt idx="701">
                  <c:v>3.0</c:v>
                </c:pt>
                <c:pt idx="702">
                  <c:v>17.0</c:v>
                </c:pt>
                <c:pt idx="703">
                  <c:v>17.0</c:v>
                </c:pt>
                <c:pt idx="704">
                  <c:v>21.0</c:v>
                </c:pt>
                <c:pt idx="706">
                  <c:v>14.0</c:v>
                </c:pt>
                <c:pt idx="707">
                  <c:v>2.0</c:v>
                </c:pt>
                <c:pt idx="709">
                  <c:v>6.0</c:v>
                </c:pt>
                <c:pt idx="710">
                  <c:v>19.0</c:v>
                </c:pt>
                <c:pt idx="711">
                  <c:v>8.0</c:v>
                </c:pt>
                <c:pt idx="712">
                  <c:v>7.0</c:v>
                </c:pt>
                <c:pt idx="713">
                  <c:v>16.0</c:v>
                </c:pt>
                <c:pt idx="714">
                  <c:v>0.5</c:v>
                </c:pt>
                <c:pt idx="716">
                  <c:v>1.0</c:v>
                </c:pt>
                <c:pt idx="717">
                  <c:v>0.5</c:v>
                </c:pt>
                <c:pt idx="718">
                  <c:v>60.0</c:v>
                </c:pt>
                <c:pt idx="719">
                  <c:v>0.5</c:v>
                </c:pt>
                <c:pt idx="720">
                  <c:v>0.5</c:v>
                </c:pt>
                <c:pt idx="723">
                  <c:v>0.5</c:v>
                </c:pt>
                <c:pt idx="724">
                  <c:v>23.0</c:v>
                </c:pt>
                <c:pt idx="725">
                  <c:v>6.0</c:v>
                </c:pt>
                <c:pt idx="727">
                  <c:v>2.5</c:v>
                </c:pt>
                <c:pt idx="728">
                  <c:v>8.0</c:v>
                </c:pt>
                <c:pt idx="729">
                  <c:v>13.0</c:v>
                </c:pt>
                <c:pt idx="730">
                  <c:v>6.0</c:v>
                </c:pt>
                <c:pt idx="731">
                  <c:v>21.0</c:v>
                </c:pt>
                <c:pt idx="732">
                  <c:v>18.0</c:v>
                </c:pt>
                <c:pt idx="733">
                  <c:v>10.0</c:v>
                </c:pt>
                <c:pt idx="745">
                  <c:v>8.5</c:v>
                </c:pt>
                <c:pt idx="746">
                  <c:v>2.5</c:v>
                </c:pt>
                <c:pt idx="747">
                  <c:v>18.0</c:v>
                </c:pt>
                <c:pt idx="748">
                  <c:v>1.0</c:v>
                </c:pt>
                <c:pt idx="749">
                  <c:v>16.0</c:v>
                </c:pt>
                <c:pt idx="750">
                  <c:v>5.0</c:v>
                </c:pt>
                <c:pt idx="751">
                  <c:v>15.0</c:v>
                </c:pt>
                <c:pt idx="753">
                  <c:v>38.0</c:v>
                </c:pt>
                <c:pt idx="756">
                  <c:v>40.0</c:v>
                </c:pt>
                <c:pt idx="759">
                  <c:v>13.0</c:v>
                </c:pt>
                <c:pt idx="762">
                  <c:v>4.0</c:v>
                </c:pt>
                <c:pt idx="763">
                  <c:v>30.0</c:v>
                </c:pt>
                <c:pt idx="764">
                  <c:v>21.0</c:v>
                </c:pt>
                <c:pt idx="765">
                  <c:v>11.0</c:v>
                </c:pt>
                <c:pt idx="766">
                  <c:v>11.0</c:v>
                </c:pt>
                <c:pt idx="767">
                  <c:v>28.0</c:v>
                </c:pt>
                <c:pt idx="771">
                  <c:v>26.0</c:v>
                </c:pt>
                <c:pt idx="772">
                  <c:v>7.0</c:v>
                </c:pt>
                <c:pt idx="773">
                  <c:v>11.0</c:v>
                </c:pt>
                <c:pt idx="774">
                  <c:v>13.0</c:v>
                </c:pt>
                <c:pt idx="775">
                  <c:v>41.0</c:v>
                </c:pt>
                <c:pt idx="776">
                  <c:v>1.0</c:v>
                </c:pt>
                <c:pt idx="778">
                  <c:v>80.0</c:v>
                </c:pt>
                <c:pt idx="781">
                  <c:v>57.0</c:v>
                </c:pt>
                <c:pt idx="782">
                  <c:v>58.0</c:v>
                </c:pt>
                <c:pt idx="784">
                  <c:v>34.0</c:v>
                </c:pt>
                <c:pt idx="785">
                  <c:v>21.0</c:v>
                </c:pt>
                <c:pt idx="786">
                  <c:v>60.0</c:v>
                </c:pt>
                <c:pt idx="788">
                  <c:v>27.0</c:v>
                </c:pt>
                <c:pt idx="789">
                  <c:v>86.0</c:v>
                </c:pt>
                <c:pt idx="791">
                  <c:v>29.0</c:v>
                </c:pt>
                <c:pt idx="793">
                  <c:v>32.0</c:v>
                </c:pt>
                <c:pt idx="798">
                  <c:v>31.0</c:v>
                </c:pt>
                <c:pt idx="802">
                  <c:v>8.0</c:v>
                </c:pt>
                <c:pt idx="803">
                  <c:v>13.0</c:v>
                </c:pt>
                <c:pt idx="804">
                  <c:v>16.0</c:v>
                </c:pt>
                <c:pt idx="805">
                  <c:v>41.0</c:v>
                </c:pt>
                <c:pt idx="808">
                  <c:v>55.0</c:v>
                </c:pt>
                <c:pt idx="813">
                  <c:v>123.0</c:v>
                </c:pt>
                <c:pt idx="818">
                  <c:v>16.0</c:v>
                </c:pt>
                <c:pt idx="819">
                  <c:v>2.0</c:v>
                </c:pt>
                <c:pt idx="820">
                  <c:v>7.0</c:v>
                </c:pt>
                <c:pt idx="821">
                  <c:v>1.5</c:v>
                </c:pt>
                <c:pt idx="822">
                  <c:v>36.5</c:v>
                </c:pt>
                <c:pt idx="824">
                  <c:v>8.0</c:v>
                </c:pt>
                <c:pt idx="825">
                  <c:v>12.0</c:v>
                </c:pt>
                <c:pt idx="826">
                  <c:v>6.0</c:v>
                </c:pt>
                <c:pt idx="827">
                  <c:v>4.0</c:v>
                </c:pt>
                <c:pt idx="828">
                  <c:v>59.0</c:v>
                </c:pt>
                <c:pt idx="830">
                  <c:v>62.0</c:v>
                </c:pt>
                <c:pt idx="832">
                  <c:v>4.0</c:v>
                </c:pt>
                <c:pt idx="833">
                  <c:v>19.0</c:v>
                </c:pt>
                <c:pt idx="834">
                  <c:v>67.0</c:v>
                </c:pt>
                <c:pt idx="836">
                  <c:v>76.0</c:v>
                </c:pt>
                <c:pt idx="838">
                  <c:v>8.0</c:v>
                </c:pt>
                <c:pt idx="839">
                  <c:v>34.0</c:v>
                </c:pt>
                <c:pt idx="840">
                  <c:v>23.0</c:v>
                </c:pt>
                <c:pt idx="842">
                  <c:v>29.0</c:v>
                </c:pt>
                <c:pt idx="843">
                  <c:v>56.0</c:v>
                </c:pt>
                <c:pt idx="845">
                  <c:v>7.0</c:v>
                </c:pt>
                <c:pt idx="846">
                  <c:v>25.0</c:v>
                </c:pt>
                <c:pt idx="857">
                  <c:v>6.0</c:v>
                </c:pt>
                <c:pt idx="858">
                  <c:v>7.0</c:v>
                </c:pt>
                <c:pt idx="860">
                  <c:v>20.0</c:v>
                </c:pt>
                <c:pt idx="861">
                  <c:v>102.0</c:v>
                </c:pt>
                <c:pt idx="864">
                  <c:v>25.0</c:v>
                </c:pt>
                <c:pt idx="871">
                  <c:v>26.0</c:v>
                </c:pt>
                <c:pt idx="872">
                  <c:v>18.0</c:v>
                </c:pt>
                <c:pt idx="873">
                  <c:v>6.0</c:v>
                </c:pt>
                <c:pt idx="874">
                  <c:v>80.0</c:v>
                </c:pt>
                <c:pt idx="877">
                  <c:v>16.0</c:v>
                </c:pt>
                <c:pt idx="878">
                  <c:v>110.0</c:v>
                </c:pt>
                <c:pt idx="880">
                  <c:v>6.0</c:v>
                </c:pt>
                <c:pt idx="881">
                  <c:v>0.5</c:v>
                </c:pt>
                <c:pt idx="883">
                  <c:v>83.0</c:v>
                </c:pt>
                <c:pt idx="885">
                  <c:v>41.0</c:v>
                </c:pt>
                <c:pt idx="890">
                  <c:v>82.0</c:v>
                </c:pt>
                <c:pt idx="896">
                  <c:v>43.0</c:v>
                </c:pt>
                <c:pt idx="898">
                  <c:v>10.0</c:v>
                </c:pt>
                <c:pt idx="899">
                  <c:v>9.0</c:v>
                </c:pt>
                <c:pt idx="900">
                  <c:v>13.0</c:v>
                </c:pt>
                <c:pt idx="901">
                  <c:v>48.0</c:v>
                </c:pt>
                <c:pt idx="903">
                  <c:v>39.0</c:v>
                </c:pt>
                <c:pt idx="904">
                  <c:v>47.0</c:v>
                </c:pt>
                <c:pt idx="906">
                  <c:v>30.0</c:v>
                </c:pt>
                <c:pt idx="907">
                  <c:v>8.0</c:v>
                </c:pt>
                <c:pt idx="908">
                  <c:v>20.0</c:v>
                </c:pt>
                <c:pt idx="910">
                  <c:v>40.5</c:v>
                </c:pt>
                <c:pt idx="911">
                  <c:v>17.5</c:v>
                </c:pt>
                <c:pt idx="912">
                  <c:v>7.0</c:v>
                </c:pt>
                <c:pt idx="916">
                  <c:v>8.0</c:v>
                </c:pt>
                <c:pt idx="917">
                  <c:v>12.0</c:v>
                </c:pt>
                <c:pt idx="918">
                  <c:v>2.0</c:v>
                </c:pt>
                <c:pt idx="919">
                  <c:v>143.5</c:v>
                </c:pt>
                <c:pt idx="921">
                  <c:v>1.0</c:v>
                </c:pt>
                <c:pt idx="922">
                  <c:v>3.5</c:v>
                </c:pt>
                <c:pt idx="923">
                  <c:v>6.0</c:v>
                </c:pt>
                <c:pt idx="924">
                  <c:v>3.0</c:v>
                </c:pt>
                <c:pt idx="925">
                  <c:v>3.0</c:v>
                </c:pt>
                <c:pt idx="926">
                  <c:v>93.0</c:v>
                </c:pt>
                <c:pt idx="927">
                  <c:v>9.0</c:v>
                </c:pt>
                <c:pt idx="929">
                  <c:v>37.0</c:v>
                </c:pt>
                <c:pt idx="930">
                  <c:v>2.0</c:v>
                </c:pt>
                <c:pt idx="931">
                  <c:v>17.0</c:v>
                </c:pt>
                <c:pt idx="932">
                  <c:v>9.0</c:v>
                </c:pt>
                <c:pt idx="933">
                  <c:v>11.0</c:v>
                </c:pt>
                <c:pt idx="934">
                  <c:v>3.0</c:v>
                </c:pt>
                <c:pt idx="935">
                  <c:v>1.0</c:v>
                </c:pt>
                <c:pt idx="938">
                  <c:v>80.0</c:v>
                </c:pt>
                <c:pt idx="940">
                  <c:v>33.0</c:v>
                </c:pt>
                <c:pt idx="941">
                  <c:v>12.0</c:v>
                </c:pt>
                <c:pt idx="942">
                  <c:v>35.0</c:v>
                </c:pt>
                <c:pt idx="943">
                  <c:v>27.0</c:v>
                </c:pt>
                <c:pt idx="945">
                  <c:v>16.0</c:v>
                </c:pt>
                <c:pt idx="946">
                  <c:v>35.0</c:v>
                </c:pt>
                <c:pt idx="948">
                  <c:v>101.0</c:v>
                </c:pt>
                <c:pt idx="950">
                  <c:v>76.0</c:v>
                </c:pt>
                <c:pt idx="952">
                  <c:v>47.0</c:v>
                </c:pt>
                <c:pt idx="954">
                  <c:v>4.0</c:v>
                </c:pt>
                <c:pt idx="955">
                  <c:v>10.0</c:v>
                </c:pt>
                <c:pt idx="959">
                  <c:v>32.0</c:v>
                </c:pt>
                <c:pt idx="960">
                  <c:v>17.0</c:v>
                </c:pt>
                <c:pt idx="961">
                  <c:v>5.0</c:v>
                </c:pt>
                <c:pt idx="962">
                  <c:v>138.0</c:v>
                </c:pt>
                <c:pt idx="965">
                  <c:v>12.0</c:v>
                </c:pt>
                <c:pt idx="966">
                  <c:v>37.0</c:v>
                </c:pt>
                <c:pt idx="967">
                  <c:v>8.0</c:v>
                </c:pt>
                <c:pt idx="968">
                  <c:v>9.0</c:v>
                </c:pt>
                <c:pt idx="969">
                  <c:v>120.0</c:v>
                </c:pt>
                <c:pt idx="971">
                  <c:v>27.0</c:v>
                </c:pt>
                <c:pt idx="973">
                  <c:v>72.0</c:v>
                </c:pt>
                <c:pt idx="975">
                  <c:v>3.0</c:v>
                </c:pt>
                <c:pt idx="976">
                  <c:v>18.0</c:v>
                </c:pt>
                <c:pt idx="977">
                  <c:v>8.0</c:v>
                </c:pt>
                <c:pt idx="978">
                  <c:v>58.0</c:v>
                </c:pt>
                <c:pt idx="980">
                  <c:v>18.0</c:v>
                </c:pt>
                <c:pt idx="981">
                  <c:v>74.5</c:v>
                </c:pt>
                <c:pt idx="983">
                  <c:v>2.0</c:v>
                </c:pt>
                <c:pt idx="984">
                  <c:v>184.5</c:v>
                </c:pt>
                <c:pt idx="990">
                  <c:v>38.0</c:v>
                </c:pt>
                <c:pt idx="991">
                  <c:v>57.5</c:v>
                </c:pt>
                <c:pt idx="993">
                  <c:v>3.5</c:v>
                </c:pt>
                <c:pt idx="994">
                  <c:v>41.0</c:v>
                </c:pt>
                <c:pt idx="996">
                  <c:v>4.0</c:v>
                </c:pt>
                <c:pt idx="997">
                  <c:v>65.0</c:v>
                </c:pt>
                <c:pt idx="998">
                  <c:v>10.0</c:v>
                </c:pt>
                <c:pt idx="999">
                  <c:v>34.0</c:v>
                </c:pt>
                <c:pt idx="1001">
                  <c:v>11.0</c:v>
                </c:pt>
                <c:pt idx="1006">
                  <c:v>6.0</c:v>
                </c:pt>
                <c:pt idx="1007">
                  <c:v>6.0</c:v>
                </c:pt>
                <c:pt idx="1008">
                  <c:v>2.0</c:v>
                </c:pt>
                <c:pt idx="1009">
                  <c:v>45.0</c:v>
                </c:pt>
                <c:pt idx="1011">
                  <c:v>30.0</c:v>
                </c:pt>
                <c:pt idx="1012">
                  <c:v>15.0</c:v>
                </c:pt>
                <c:pt idx="1013">
                  <c:v>2.0</c:v>
                </c:pt>
                <c:pt idx="1014">
                  <c:v>39.0</c:v>
                </c:pt>
                <c:pt idx="1016">
                  <c:v>13.0</c:v>
                </c:pt>
                <c:pt idx="1017">
                  <c:v>38.0</c:v>
                </c:pt>
                <c:pt idx="1018">
                  <c:v>15.0</c:v>
                </c:pt>
                <c:pt idx="1019">
                  <c:v>34.0</c:v>
                </c:pt>
                <c:pt idx="1020">
                  <c:v>3.0</c:v>
                </c:pt>
                <c:pt idx="1025">
                  <c:v>23.0</c:v>
                </c:pt>
                <c:pt idx="1026">
                  <c:v>22.0</c:v>
                </c:pt>
                <c:pt idx="1027">
                  <c:v>15.0</c:v>
                </c:pt>
                <c:pt idx="1028">
                  <c:v>29.0</c:v>
                </c:pt>
                <c:pt idx="1030">
                  <c:v>10.0</c:v>
                </c:pt>
                <c:pt idx="1031">
                  <c:v>19.0</c:v>
                </c:pt>
                <c:pt idx="1032">
                  <c:v>6.0</c:v>
                </c:pt>
                <c:pt idx="1033">
                  <c:v>7.0</c:v>
                </c:pt>
                <c:pt idx="1034">
                  <c:v>13.0</c:v>
                </c:pt>
                <c:pt idx="1035">
                  <c:v>72.0</c:v>
                </c:pt>
                <c:pt idx="1037">
                  <c:v>178.0</c:v>
                </c:pt>
                <c:pt idx="1041">
                  <c:v>104.0</c:v>
                </c:pt>
                <c:pt idx="1042">
                  <c:v>28.0</c:v>
                </c:pt>
                <c:pt idx="1043">
                  <c:v>0.5</c:v>
                </c:pt>
                <c:pt idx="1046">
                  <c:v>0.5</c:v>
                </c:pt>
                <c:pt idx="1047">
                  <c:v>0.5</c:v>
                </c:pt>
                <c:pt idx="1048">
                  <c:v>0.5</c:v>
                </c:pt>
                <c:pt idx="1049">
                  <c:v>0.5</c:v>
                </c:pt>
                <c:pt idx="1050">
                  <c:v>0.5</c:v>
                </c:pt>
                <c:pt idx="1051">
                  <c:v>0.5</c:v>
                </c:pt>
                <c:pt idx="1055">
                  <c:v>0.5</c:v>
                </c:pt>
                <c:pt idx="1056">
                  <c:v>0.5</c:v>
                </c:pt>
                <c:pt idx="1057">
                  <c:v>8.0</c:v>
                </c:pt>
                <c:pt idx="1058">
                  <c:v>111.0</c:v>
                </c:pt>
                <c:pt idx="1060">
                  <c:v>15.0</c:v>
                </c:pt>
                <c:pt idx="1061">
                  <c:v>82.0</c:v>
                </c:pt>
                <c:pt idx="1063">
                  <c:v>65.5</c:v>
                </c:pt>
                <c:pt idx="1065">
                  <c:v>0.5</c:v>
                </c:pt>
                <c:pt idx="1066">
                  <c:v>54.5</c:v>
                </c:pt>
                <c:pt idx="1068">
                  <c:v>0.5</c:v>
                </c:pt>
                <c:pt idx="1069">
                  <c:v>78.0</c:v>
                </c:pt>
                <c:pt idx="1070">
                  <c:v>13.0</c:v>
                </c:pt>
                <c:pt idx="1071">
                  <c:v>73.0</c:v>
                </c:pt>
                <c:pt idx="1073">
                  <c:v>9.0</c:v>
                </c:pt>
                <c:pt idx="1076">
                  <c:v>84.0</c:v>
                </c:pt>
                <c:pt idx="1078">
                  <c:v>2.0</c:v>
                </c:pt>
                <c:pt idx="1079">
                  <c:v>18.0</c:v>
                </c:pt>
                <c:pt idx="1080">
                  <c:v>12.5</c:v>
                </c:pt>
                <c:pt idx="1081">
                  <c:v>232.5</c:v>
                </c:pt>
                <c:pt idx="1086">
                  <c:v>11.0</c:v>
                </c:pt>
                <c:pt idx="1087">
                  <c:v>5.0</c:v>
                </c:pt>
                <c:pt idx="1088">
                  <c:v>0.2</c:v>
                </c:pt>
                <c:pt idx="1089">
                  <c:v>101.0</c:v>
                </c:pt>
                <c:pt idx="1090">
                  <c:v>0.5</c:v>
                </c:pt>
                <c:pt idx="1091">
                  <c:v>75.0</c:v>
                </c:pt>
                <c:pt idx="1092">
                  <c:v>213.0</c:v>
                </c:pt>
                <c:pt idx="1096">
                  <c:v>94.0</c:v>
                </c:pt>
                <c:pt idx="1099">
                  <c:v>5.0</c:v>
                </c:pt>
                <c:pt idx="1100">
                  <c:v>114.0</c:v>
                </c:pt>
                <c:pt idx="1102">
                  <c:v>7.0</c:v>
                </c:pt>
                <c:pt idx="1103">
                  <c:v>102.0</c:v>
                </c:pt>
                <c:pt idx="1106">
                  <c:v>9.0</c:v>
                </c:pt>
                <c:pt idx="1107">
                  <c:v>168.5</c:v>
                </c:pt>
                <c:pt idx="1110">
                  <c:v>0.5</c:v>
                </c:pt>
                <c:pt idx="1112">
                  <c:v>35.0</c:v>
                </c:pt>
                <c:pt idx="1113">
                  <c:v>73.0</c:v>
                </c:pt>
                <c:pt idx="1115">
                  <c:v>10.0</c:v>
                </c:pt>
                <c:pt idx="1116">
                  <c:v>10.0</c:v>
                </c:pt>
                <c:pt idx="1117">
                  <c:v>41.0</c:v>
                </c:pt>
                <c:pt idx="1119">
                  <c:v>2.0</c:v>
                </c:pt>
                <c:pt idx="1120">
                  <c:v>46.0</c:v>
                </c:pt>
                <c:pt idx="1121">
                  <c:v>86.0</c:v>
                </c:pt>
                <c:pt idx="1124">
                  <c:v>19.0</c:v>
                </c:pt>
                <c:pt idx="1125">
                  <c:v>28.0</c:v>
                </c:pt>
                <c:pt idx="1126">
                  <c:v>77.0</c:v>
                </c:pt>
                <c:pt idx="1128">
                  <c:v>63.0</c:v>
                </c:pt>
                <c:pt idx="1130">
                  <c:v>3.0</c:v>
                </c:pt>
                <c:pt idx="1131">
                  <c:v>10.0</c:v>
                </c:pt>
                <c:pt idx="1132">
                  <c:v>1.0</c:v>
                </c:pt>
                <c:pt idx="1133">
                  <c:v>16.5</c:v>
                </c:pt>
                <c:pt idx="1134">
                  <c:v>0.5</c:v>
                </c:pt>
                <c:pt idx="1135">
                  <c:v>15.0</c:v>
                </c:pt>
                <c:pt idx="1136">
                  <c:v>8.0</c:v>
                </c:pt>
                <c:pt idx="1137">
                  <c:v>40.0</c:v>
                </c:pt>
                <c:pt idx="1139">
                  <c:v>1.0</c:v>
                </c:pt>
                <c:pt idx="1140">
                  <c:v>20.5</c:v>
                </c:pt>
                <c:pt idx="1141">
                  <c:v>2.5</c:v>
                </c:pt>
                <c:pt idx="1142">
                  <c:v>5.5</c:v>
                </c:pt>
                <c:pt idx="1143">
                  <c:v>0.25</c:v>
                </c:pt>
                <c:pt idx="1144">
                  <c:v>218.5</c:v>
                </c:pt>
                <c:pt idx="1147">
                  <c:v>12.0</c:v>
                </c:pt>
                <c:pt idx="1148">
                  <c:v>13.0</c:v>
                </c:pt>
                <c:pt idx="1149">
                  <c:v>34.0</c:v>
                </c:pt>
                <c:pt idx="1150">
                  <c:v>48.0</c:v>
                </c:pt>
                <c:pt idx="1152">
                  <c:v>21.0</c:v>
                </c:pt>
                <c:pt idx="1153">
                  <c:v>166.0</c:v>
                </c:pt>
                <c:pt idx="1162">
                  <c:v>35.0</c:v>
                </c:pt>
                <c:pt idx="1163">
                  <c:v>110.0</c:v>
                </c:pt>
                <c:pt idx="1165">
                  <c:v>11.0</c:v>
                </c:pt>
                <c:pt idx="1166">
                  <c:v>37.0</c:v>
                </c:pt>
                <c:pt idx="1167">
                  <c:v>2.0</c:v>
                </c:pt>
                <c:pt idx="1168">
                  <c:v>36.0</c:v>
                </c:pt>
                <c:pt idx="1170">
                  <c:v>14.0</c:v>
                </c:pt>
                <c:pt idx="1171">
                  <c:v>97.0</c:v>
                </c:pt>
                <c:pt idx="1173">
                  <c:v>5.0</c:v>
                </c:pt>
                <c:pt idx="1174">
                  <c:v>114.0</c:v>
                </c:pt>
                <c:pt idx="1176">
                  <c:v>7.0</c:v>
                </c:pt>
                <c:pt idx="1181">
                  <c:v>9.0</c:v>
                </c:pt>
                <c:pt idx="1182">
                  <c:v>24.0</c:v>
                </c:pt>
                <c:pt idx="1184">
                  <c:v>4.0</c:v>
                </c:pt>
                <c:pt idx="1185">
                  <c:v>29.0</c:v>
                </c:pt>
                <c:pt idx="1186">
                  <c:v>23.0</c:v>
                </c:pt>
                <c:pt idx="1187">
                  <c:v>5.0</c:v>
                </c:pt>
                <c:pt idx="1188">
                  <c:v>39.0</c:v>
                </c:pt>
                <c:pt idx="1189">
                  <c:v>91.0</c:v>
                </c:pt>
                <c:pt idx="1190">
                  <c:v>37.0</c:v>
                </c:pt>
                <c:pt idx="1191">
                  <c:v>10.0</c:v>
                </c:pt>
                <c:pt idx="1192">
                  <c:v>37.0</c:v>
                </c:pt>
                <c:pt idx="1193">
                  <c:v>3.0</c:v>
                </c:pt>
                <c:pt idx="1194">
                  <c:v>87.0</c:v>
                </c:pt>
                <c:pt idx="1196">
                  <c:v>34.0</c:v>
                </c:pt>
                <c:pt idx="1198">
                  <c:v>17.0</c:v>
                </c:pt>
                <c:pt idx="1199">
                  <c:v>50.0</c:v>
                </c:pt>
                <c:pt idx="1202">
                  <c:v>24.0</c:v>
                </c:pt>
                <c:pt idx="1203">
                  <c:v>61.0</c:v>
                </c:pt>
                <c:pt idx="1206">
                  <c:v>89.0</c:v>
                </c:pt>
                <c:pt idx="1208">
                  <c:v>89.0</c:v>
                </c:pt>
                <c:pt idx="1210">
                  <c:v>90.0</c:v>
                </c:pt>
                <c:pt idx="1214">
                  <c:v>62.0</c:v>
                </c:pt>
                <c:pt idx="1220">
                  <c:v>5.0</c:v>
                </c:pt>
                <c:pt idx="1221">
                  <c:v>29.0</c:v>
                </c:pt>
                <c:pt idx="1222">
                  <c:v>19.0</c:v>
                </c:pt>
                <c:pt idx="1224">
                  <c:v>26.5</c:v>
                </c:pt>
                <c:pt idx="1225">
                  <c:v>38.5</c:v>
                </c:pt>
                <c:pt idx="1226">
                  <c:v>5.0</c:v>
                </c:pt>
                <c:pt idx="1228">
                  <c:v>16.0</c:v>
                </c:pt>
                <c:pt idx="1229">
                  <c:v>30.0</c:v>
                </c:pt>
                <c:pt idx="1230">
                  <c:v>11.0</c:v>
                </c:pt>
                <c:pt idx="1231">
                  <c:v>108.0</c:v>
                </c:pt>
                <c:pt idx="1234">
                  <c:v>16.0</c:v>
                </c:pt>
                <c:pt idx="1235">
                  <c:v>3.0</c:v>
                </c:pt>
                <c:pt idx="1236">
                  <c:v>7.0</c:v>
                </c:pt>
                <c:pt idx="1237">
                  <c:v>1.0</c:v>
                </c:pt>
                <c:pt idx="1238">
                  <c:v>13.0</c:v>
                </c:pt>
                <c:pt idx="1239">
                  <c:v>84.0</c:v>
                </c:pt>
                <c:pt idx="1241">
                  <c:v>59.0</c:v>
                </c:pt>
                <c:pt idx="1246">
                  <c:v>38.0</c:v>
                </c:pt>
                <c:pt idx="1250">
                  <c:v>97.0</c:v>
                </c:pt>
                <c:pt idx="1254">
                  <c:v>20.0</c:v>
                </c:pt>
                <c:pt idx="1255">
                  <c:v>4.0</c:v>
                </c:pt>
                <c:pt idx="1256">
                  <c:v>2.0</c:v>
                </c:pt>
                <c:pt idx="1257">
                  <c:v>47.0</c:v>
                </c:pt>
                <c:pt idx="1261">
                  <c:v>4.0</c:v>
                </c:pt>
                <c:pt idx="1262">
                  <c:v>18.0</c:v>
                </c:pt>
                <c:pt idx="1263">
                  <c:v>3.0</c:v>
                </c:pt>
                <c:pt idx="1264">
                  <c:v>4.0</c:v>
                </c:pt>
                <c:pt idx="1265">
                  <c:v>4.0</c:v>
                </c:pt>
                <c:pt idx="1266">
                  <c:v>63.0</c:v>
                </c:pt>
                <c:pt idx="1269">
                  <c:v>3.0</c:v>
                </c:pt>
                <c:pt idx="1270">
                  <c:v>4.0</c:v>
                </c:pt>
                <c:pt idx="1271">
                  <c:v>3.0</c:v>
                </c:pt>
                <c:pt idx="1272">
                  <c:v>30.0</c:v>
                </c:pt>
                <c:pt idx="1274">
                  <c:v>5.0</c:v>
                </c:pt>
                <c:pt idx="1275">
                  <c:v>5.0</c:v>
                </c:pt>
                <c:pt idx="1276">
                  <c:v>92.0</c:v>
                </c:pt>
                <c:pt idx="1278">
                  <c:v>2.0</c:v>
                </c:pt>
                <c:pt idx="1279">
                  <c:v>6.0</c:v>
                </c:pt>
                <c:pt idx="1280">
                  <c:v>16.0</c:v>
                </c:pt>
                <c:pt idx="1287">
                  <c:v>58.0</c:v>
                </c:pt>
                <c:pt idx="1289">
                  <c:v>8.0</c:v>
                </c:pt>
                <c:pt idx="1290">
                  <c:v>56.0</c:v>
                </c:pt>
                <c:pt idx="1292">
                  <c:v>14.0</c:v>
                </c:pt>
                <c:pt idx="1293">
                  <c:v>131.0</c:v>
                </c:pt>
                <c:pt idx="1296">
                  <c:v>122.0</c:v>
                </c:pt>
                <c:pt idx="1298">
                  <c:v>3.0</c:v>
                </c:pt>
                <c:pt idx="1299">
                  <c:v>81.5</c:v>
                </c:pt>
                <c:pt idx="1302">
                  <c:v>66.5</c:v>
                </c:pt>
                <c:pt idx="1303">
                  <c:v>3.0</c:v>
                </c:pt>
                <c:pt idx="1304">
                  <c:v>43.0</c:v>
                </c:pt>
                <c:pt idx="1306">
                  <c:v>76.0</c:v>
                </c:pt>
                <c:pt idx="1308">
                  <c:v>19.0</c:v>
                </c:pt>
                <c:pt idx="1309">
                  <c:v>76.5</c:v>
                </c:pt>
                <c:pt idx="1312">
                  <c:v>2.0</c:v>
                </c:pt>
                <c:pt idx="1313">
                  <c:v>3.5</c:v>
                </c:pt>
                <c:pt idx="1314">
                  <c:v>4.0</c:v>
                </c:pt>
                <c:pt idx="1316">
                  <c:v>187.0</c:v>
                </c:pt>
                <c:pt idx="1319">
                  <c:v>21.5</c:v>
                </c:pt>
                <c:pt idx="1320">
                  <c:v>3.0</c:v>
                </c:pt>
                <c:pt idx="1321">
                  <c:v>3.5</c:v>
                </c:pt>
                <c:pt idx="1322">
                  <c:v>61.0</c:v>
                </c:pt>
                <c:pt idx="1324">
                  <c:v>15.0</c:v>
                </c:pt>
                <c:pt idx="1325">
                  <c:v>8.0</c:v>
                </c:pt>
                <c:pt idx="1326">
                  <c:v>14.0</c:v>
                </c:pt>
                <c:pt idx="1328">
                  <c:v>2.0</c:v>
                </c:pt>
                <c:pt idx="1329">
                  <c:v>6.0</c:v>
                </c:pt>
                <c:pt idx="1330">
                  <c:v>8.0</c:v>
                </c:pt>
                <c:pt idx="1331">
                  <c:v>7.0</c:v>
                </c:pt>
                <c:pt idx="1332">
                  <c:v>2.5</c:v>
                </c:pt>
                <c:pt idx="1333">
                  <c:v>2.5</c:v>
                </c:pt>
                <c:pt idx="1334">
                  <c:v>11.0</c:v>
                </c:pt>
                <c:pt idx="1336">
                  <c:v>21.0</c:v>
                </c:pt>
                <c:pt idx="1337">
                  <c:v>10.0</c:v>
                </c:pt>
                <c:pt idx="1338">
                  <c:v>55.0</c:v>
                </c:pt>
                <c:pt idx="1339">
                  <c:v>65.0</c:v>
                </c:pt>
                <c:pt idx="1341">
                  <c:v>10.0</c:v>
                </c:pt>
                <c:pt idx="1342">
                  <c:v>18.0</c:v>
                </c:pt>
                <c:pt idx="1344">
                  <c:v>6.0</c:v>
                </c:pt>
                <c:pt idx="1345">
                  <c:v>209.0</c:v>
                </c:pt>
                <c:pt idx="1348">
                  <c:v>3.0</c:v>
                </c:pt>
                <c:pt idx="1349">
                  <c:v>105.5</c:v>
                </c:pt>
                <c:pt idx="1351">
                  <c:v>3.5</c:v>
                </c:pt>
                <c:pt idx="1352">
                  <c:v>2.0</c:v>
                </c:pt>
                <c:pt idx="1353">
                  <c:v>4.0</c:v>
                </c:pt>
                <c:pt idx="1354">
                  <c:v>6.0</c:v>
                </c:pt>
                <c:pt idx="1355">
                  <c:v>1.0</c:v>
                </c:pt>
                <c:pt idx="1356">
                  <c:v>41.0</c:v>
                </c:pt>
                <c:pt idx="1358">
                  <c:v>7.5</c:v>
                </c:pt>
                <c:pt idx="1359">
                  <c:v>0.5</c:v>
                </c:pt>
                <c:pt idx="1360">
                  <c:v>63.0</c:v>
                </c:pt>
                <c:pt idx="1362">
                  <c:v>2.0</c:v>
                </c:pt>
                <c:pt idx="1363">
                  <c:v>14.0</c:v>
                </c:pt>
                <c:pt idx="1364">
                  <c:v>5.0</c:v>
                </c:pt>
                <c:pt idx="1365">
                  <c:v>39.0</c:v>
                </c:pt>
                <c:pt idx="1367">
                  <c:v>10.0</c:v>
                </c:pt>
                <c:pt idx="1368">
                  <c:v>14.0</c:v>
                </c:pt>
                <c:pt idx="1369">
                  <c:v>5.0</c:v>
                </c:pt>
                <c:pt idx="1370">
                  <c:v>5.0</c:v>
                </c:pt>
                <c:pt idx="1371">
                  <c:v>41.0</c:v>
                </c:pt>
                <c:pt idx="1373">
                  <c:v>2.0</c:v>
                </c:pt>
                <c:pt idx="1374">
                  <c:v>3.0</c:v>
                </c:pt>
                <c:pt idx="1375">
                  <c:v>11.0</c:v>
                </c:pt>
                <c:pt idx="1376">
                  <c:v>10.0</c:v>
                </c:pt>
                <c:pt idx="1377">
                  <c:v>15.0</c:v>
                </c:pt>
                <c:pt idx="1378">
                  <c:v>42.5</c:v>
                </c:pt>
                <c:pt idx="1380">
                  <c:v>16.5</c:v>
                </c:pt>
                <c:pt idx="1381">
                  <c:v>47.0</c:v>
                </c:pt>
                <c:pt idx="1382">
                  <c:v>19.0</c:v>
                </c:pt>
                <c:pt idx="1384">
                  <c:v>6.0</c:v>
                </c:pt>
                <c:pt idx="1385">
                  <c:v>10.0</c:v>
                </c:pt>
                <c:pt idx="1386">
                  <c:v>19.5</c:v>
                </c:pt>
                <c:pt idx="1387">
                  <c:v>5.5</c:v>
                </c:pt>
                <c:pt idx="1388">
                  <c:v>107.0</c:v>
                </c:pt>
                <c:pt idx="1391">
                  <c:v>11.0</c:v>
                </c:pt>
                <c:pt idx="1392">
                  <c:v>36.0</c:v>
                </c:pt>
                <c:pt idx="1394">
                  <c:v>9.0</c:v>
                </c:pt>
                <c:pt idx="1395">
                  <c:v>2.0</c:v>
                </c:pt>
                <c:pt idx="1396">
                  <c:v>20.0</c:v>
                </c:pt>
                <c:pt idx="1397">
                  <c:v>56.0</c:v>
                </c:pt>
                <c:pt idx="1399">
                  <c:v>83.0</c:v>
                </c:pt>
                <c:pt idx="1401">
                  <c:v>4.0</c:v>
                </c:pt>
                <c:pt idx="1402">
                  <c:v>23.0</c:v>
                </c:pt>
                <c:pt idx="1403">
                  <c:v>6.0</c:v>
                </c:pt>
                <c:pt idx="1404">
                  <c:v>10.0</c:v>
                </c:pt>
                <c:pt idx="1405">
                  <c:v>2.0</c:v>
                </c:pt>
                <c:pt idx="1406">
                  <c:v>4.0</c:v>
                </c:pt>
                <c:pt idx="1407">
                  <c:v>47.0</c:v>
                </c:pt>
                <c:pt idx="1410">
                  <c:v>10.0</c:v>
                </c:pt>
                <c:pt idx="1411">
                  <c:v>9.0</c:v>
                </c:pt>
                <c:pt idx="1412">
                  <c:v>13.0</c:v>
                </c:pt>
                <c:pt idx="1413">
                  <c:v>37.0</c:v>
                </c:pt>
                <c:pt idx="1415">
                  <c:v>334.0</c:v>
                </c:pt>
                <c:pt idx="1420">
                  <c:v>3.0</c:v>
                </c:pt>
                <c:pt idx="1421">
                  <c:v>15.0</c:v>
                </c:pt>
                <c:pt idx="1422">
                  <c:v>88.0</c:v>
                </c:pt>
                <c:pt idx="1424">
                  <c:v>18.0</c:v>
                </c:pt>
                <c:pt idx="1425">
                  <c:v>54.5</c:v>
                </c:pt>
                <c:pt idx="1426">
                  <c:v>6.5</c:v>
                </c:pt>
                <c:pt idx="1427">
                  <c:v>7.0</c:v>
                </c:pt>
                <c:pt idx="1428">
                  <c:v>14.0</c:v>
                </c:pt>
                <c:pt idx="1430">
                  <c:v>2.0</c:v>
                </c:pt>
                <c:pt idx="1431">
                  <c:v>6.0</c:v>
                </c:pt>
                <c:pt idx="1432">
                  <c:v>45.0</c:v>
                </c:pt>
                <c:pt idx="1433">
                  <c:v>27.0</c:v>
                </c:pt>
                <c:pt idx="1435">
                  <c:v>4.0</c:v>
                </c:pt>
                <c:pt idx="1436">
                  <c:v>6.0</c:v>
                </c:pt>
                <c:pt idx="1437">
                  <c:v>43.5</c:v>
                </c:pt>
                <c:pt idx="1438">
                  <c:v>3.0</c:v>
                </c:pt>
                <c:pt idx="1439">
                  <c:v>14.5</c:v>
                </c:pt>
                <c:pt idx="1441">
                  <c:v>160.0</c:v>
                </c:pt>
                <c:pt idx="1445">
                  <c:v>116.0</c:v>
                </c:pt>
                <c:pt idx="1447">
                  <c:v>7.0</c:v>
                </c:pt>
                <c:pt idx="1448">
                  <c:v>32.0</c:v>
                </c:pt>
                <c:pt idx="1449">
                  <c:v>14.0</c:v>
                </c:pt>
                <c:pt idx="1450">
                  <c:v>27.0</c:v>
                </c:pt>
                <c:pt idx="1451">
                  <c:v>19.0</c:v>
                </c:pt>
                <c:pt idx="1452">
                  <c:v>42.0</c:v>
                </c:pt>
                <c:pt idx="1454">
                  <c:v>6.0</c:v>
                </c:pt>
                <c:pt idx="1455">
                  <c:v>2.0</c:v>
                </c:pt>
                <c:pt idx="1456">
                  <c:v>28.0</c:v>
                </c:pt>
                <c:pt idx="1457">
                  <c:v>2.0</c:v>
                </c:pt>
                <c:pt idx="1458">
                  <c:v>29.0</c:v>
                </c:pt>
                <c:pt idx="1459">
                  <c:v>149.0</c:v>
                </c:pt>
                <c:pt idx="1462">
                  <c:v>214.0</c:v>
                </c:pt>
                <c:pt idx="1465">
                  <c:v>28.0</c:v>
                </c:pt>
                <c:pt idx="1468">
                  <c:v>6.0</c:v>
                </c:pt>
                <c:pt idx="1469">
                  <c:v>17.0</c:v>
                </c:pt>
                <c:pt idx="1470">
                  <c:v>41.0</c:v>
                </c:pt>
                <c:pt idx="1473">
                  <c:v>2.0</c:v>
                </c:pt>
                <c:pt idx="1474">
                  <c:v>6.0</c:v>
                </c:pt>
                <c:pt idx="1475">
                  <c:v>3.0</c:v>
                </c:pt>
                <c:pt idx="1476">
                  <c:v>14.0</c:v>
                </c:pt>
                <c:pt idx="1477">
                  <c:v>10.0</c:v>
                </c:pt>
                <c:pt idx="1478">
                  <c:v>20.0</c:v>
                </c:pt>
                <c:pt idx="1480">
                  <c:v>27.0</c:v>
                </c:pt>
                <c:pt idx="1481">
                  <c:v>10.0</c:v>
                </c:pt>
                <c:pt idx="1482">
                  <c:v>8.0</c:v>
                </c:pt>
              </c:numCache>
            </c:numRef>
          </c:xVal>
          <c:yVal>
            <c:numRef>
              <c:f>'[18]magmatic fabric'!$J$11:$J$1493</c:f>
              <c:numCache>
                <c:formatCode>General</c:formatCode>
                <c:ptCount val="1483"/>
                <c:pt idx="0">
                  <c:v>0.0</c:v>
                </c:pt>
                <c:pt idx="1">
                  <c:v>1.9</c:v>
                </c:pt>
                <c:pt idx="2">
                  <c:v>1.98</c:v>
                </c:pt>
                <c:pt idx="3">
                  <c:v>2.24</c:v>
                </c:pt>
                <c:pt idx="4">
                  <c:v>2.48</c:v>
                </c:pt>
                <c:pt idx="5">
                  <c:v>2.65</c:v>
                </c:pt>
                <c:pt idx="6">
                  <c:v>2.7</c:v>
                </c:pt>
                <c:pt idx="7">
                  <c:v>2.81</c:v>
                </c:pt>
                <c:pt idx="8">
                  <c:v>2.7</c:v>
                </c:pt>
                <c:pt idx="9">
                  <c:v>2.83</c:v>
                </c:pt>
                <c:pt idx="10">
                  <c:v>3.57</c:v>
                </c:pt>
                <c:pt idx="11">
                  <c:v>4.19</c:v>
                </c:pt>
                <c:pt idx="12">
                  <c:v>5.1</c:v>
                </c:pt>
                <c:pt idx="13">
                  <c:v>5.3</c:v>
                </c:pt>
                <c:pt idx="14">
                  <c:v>5.48</c:v>
                </c:pt>
                <c:pt idx="15">
                  <c:v>5.75</c:v>
                </c:pt>
                <c:pt idx="16">
                  <c:v>6.19</c:v>
                </c:pt>
                <c:pt idx="17">
                  <c:v>6.5</c:v>
                </c:pt>
                <c:pt idx="18">
                  <c:v>6.73</c:v>
                </c:pt>
                <c:pt idx="19">
                  <c:v>7.11</c:v>
                </c:pt>
                <c:pt idx="20">
                  <c:v>7.27</c:v>
                </c:pt>
                <c:pt idx="21">
                  <c:v>7.97</c:v>
                </c:pt>
                <c:pt idx="22">
                  <c:v>8.8</c:v>
                </c:pt>
                <c:pt idx="23">
                  <c:v>9.28</c:v>
                </c:pt>
                <c:pt idx="24">
                  <c:v>9.899999999999998</c:v>
                </c:pt>
                <c:pt idx="25">
                  <c:v>10.14</c:v>
                </c:pt>
                <c:pt idx="26">
                  <c:v>10.98</c:v>
                </c:pt>
                <c:pt idx="27">
                  <c:v>11.06</c:v>
                </c:pt>
                <c:pt idx="28">
                  <c:v>11.4</c:v>
                </c:pt>
                <c:pt idx="29">
                  <c:v>11.55</c:v>
                </c:pt>
                <c:pt idx="30">
                  <c:v>11.87</c:v>
                </c:pt>
                <c:pt idx="31">
                  <c:v>11.85</c:v>
                </c:pt>
                <c:pt idx="32">
                  <c:v>11.72</c:v>
                </c:pt>
                <c:pt idx="33">
                  <c:v>12.43</c:v>
                </c:pt>
                <c:pt idx="34">
                  <c:v>13.31</c:v>
                </c:pt>
                <c:pt idx="35">
                  <c:v>13.85</c:v>
                </c:pt>
                <c:pt idx="36">
                  <c:v>14.17</c:v>
                </c:pt>
                <c:pt idx="37">
                  <c:v>14.62</c:v>
                </c:pt>
                <c:pt idx="38">
                  <c:v>14.9</c:v>
                </c:pt>
                <c:pt idx="39">
                  <c:v>15.17</c:v>
                </c:pt>
                <c:pt idx="40">
                  <c:v>15.48</c:v>
                </c:pt>
                <c:pt idx="41">
                  <c:v>15.61</c:v>
                </c:pt>
                <c:pt idx="42">
                  <c:v>16.29</c:v>
                </c:pt>
                <c:pt idx="43">
                  <c:v>16.36</c:v>
                </c:pt>
                <c:pt idx="44">
                  <c:v>16.53</c:v>
                </c:pt>
                <c:pt idx="45">
                  <c:v>17.13</c:v>
                </c:pt>
                <c:pt idx="46">
                  <c:v>10.55</c:v>
                </c:pt>
                <c:pt idx="47">
                  <c:v>10.84</c:v>
                </c:pt>
                <c:pt idx="48">
                  <c:v>11.31</c:v>
                </c:pt>
                <c:pt idx="49">
                  <c:v>11.85</c:v>
                </c:pt>
                <c:pt idx="50">
                  <c:v>12.53</c:v>
                </c:pt>
                <c:pt idx="51">
                  <c:v>12.55</c:v>
                </c:pt>
                <c:pt idx="52">
                  <c:v>12.88</c:v>
                </c:pt>
                <c:pt idx="53">
                  <c:v>13.35</c:v>
                </c:pt>
                <c:pt idx="54">
                  <c:v>13.35</c:v>
                </c:pt>
                <c:pt idx="55">
                  <c:v>13.35</c:v>
                </c:pt>
                <c:pt idx="56">
                  <c:v>13.35</c:v>
                </c:pt>
                <c:pt idx="57">
                  <c:v>14.1</c:v>
                </c:pt>
                <c:pt idx="58">
                  <c:v>14.06</c:v>
                </c:pt>
                <c:pt idx="59">
                  <c:v>14.26</c:v>
                </c:pt>
                <c:pt idx="60">
                  <c:v>14.6</c:v>
                </c:pt>
                <c:pt idx="61">
                  <c:v>14.9</c:v>
                </c:pt>
                <c:pt idx="62">
                  <c:v>15.07</c:v>
                </c:pt>
                <c:pt idx="63">
                  <c:v>15.16</c:v>
                </c:pt>
                <c:pt idx="64">
                  <c:v>15.72</c:v>
                </c:pt>
                <c:pt idx="65">
                  <c:v>16.11</c:v>
                </c:pt>
                <c:pt idx="66">
                  <c:v>16.22</c:v>
                </c:pt>
                <c:pt idx="67">
                  <c:v>16.39</c:v>
                </c:pt>
                <c:pt idx="68">
                  <c:v>16.63</c:v>
                </c:pt>
                <c:pt idx="69">
                  <c:v>16.89</c:v>
                </c:pt>
                <c:pt idx="70">
                  <c:v>17.33</c:v>
                </c:pt>
                <c:pt idx="71">
                  <c:v>17.95</c:v>
                </c:pt>
                <c:pt idx="72">
                  <c:v>18.34</c:v>
                </c:pt>
                <c:pt idx="73">
                  <c:v>18.72</c:v>
                </c:pt>
                <c:pt idx="74">
                  <c:v>19.07</c:v>
                </c:pt>
                <c:pt idx="75">
                  <c:v>19.61</c:v>
                </c:pt>
                <c:pt idx="76">
                  <c:v>20.0</c:v>
                </c:pt>
                <c:pt idx="77">
                  <c:v>20.015</c:v>
                </c:pt>
                <c:pt idx="78">
                  <c:v>20.02</c:v>
                </c:pt>
                <c:pt idx="79">
                  <c:v>20.29</c:v>
                </c:pt>
                <c:pt idx="80">
                  <c:v>20.7</c:v>
                </c:pt>
                <c:pt idx="81">
                  <c:v>21.0</c:v>
                </c:pt>
                <c:pt idx="82">
                  <c:v>21.73</c:v>
                </c:pt>
                <c:pt idx="83">
                  <c:v>22.13</c:v>
                </c:pt>
                <c:pt idx="84">
                  <c:v>22.15</c:v>
                </c:pt>
                <c:pt idx="85">
                  <c:v>22.51</c:v>
                </c:pt>
                <c:pt idx="86">
                  <c:v>23.26</c:v>
                </c:pt>
                <c:pt idx="87">
                  <c:v>24.12</c:v>
                </c:pt>
                <c:pt idx="88">
                  <c:v>24.05</c:v>
                </c:pt>
                <c:pt idx="89">
                  <c:v>24.1</c:v>
                </c:pt>
                <c:pt idx="90">
                  <c:v>24.75</c:v>
                </c:pt>
                <c:pt idx="91">
                  <c:v>25.35</c:v>
                </c:pt>
                <c:pt idx="92">
                  <c:v>25.63</c:v>
                </c:pt>
                <c:pt idx="93">
                  <c:v>25.63</c:v>
                </c:pt>
                <c:pt idx="94">
                  <c:v>26.04</c:v>
                </c:pt>
                <c:pt idx="95">
                  <c:v>26.04</c:v>
                </c:pt>
                <c:pt idx="96">
                  <c:v>26.29</c:v>
                </c:pt>
                <c:pt idx="97">
                  <c:v>26.62</c:v>
                </c:pt>
                <c:pt idx="98">
                  <c:v>26.63</c:v>
                </c:pt>
                <c:pt idx="99">
                  <c:v>27.1</c:v>
                </c:pt>
                <c:pt idx="100">
                  <c:v>27.47</c:v>
                </c:pt>
                <c:pt idx="101">
                  <c:v>27.58</c:v>
                </c:pt>
                <c:pt idx="102">
                  <c:v>27.6</c:v>
                </c:pt>
                <c:pt idx="103">
                  <c:v>28.0</c:v>
                </c:pt>
                <c:pt idx="104">
                  <c:v>28.64</c:v>
                </c:pt>
                <c:pt idx="105">
                  <c:v>29.32</c:v>
                </c:pt>
                <c:pt idx="106">
                  <c:v>30.15</c:v>
                </c:pt>
                <c:pt idx="107">
                  <c:v>30.96</c:v>
                </c:pt>
                <c:pt idx="108">
                  <c:v>31.3</c:v>
                </c:pt>
                <c:pt idx="109">
                  <c:v>31.49</c:v>
                </c:pt>
                <c:pt idx="110">
                  <c:v>31.54</c:v>
                </c:pt>
                <c:pt idx="111">
                  <c:v>31.87</c:v>
                </c:pt>
                <c:pt idx="112">
                  <c:v>32.07</c:v>
                </c:pt>
                <c:pt idx="113">
                  <c:v>32.59</c:v>
                </c:pt>
                <c:pt idx="114">
                  <c:v>32.85</c:v>
                </c:pt>
                <c:pt idx="115">
                  <c:v>33.2</c:v>
                </c:pt>
                <c:pt idx="116">
                  <c:v>33.75</c:v>
                </c:pt>
                <c:pt idx="117">
                  <c:v>33.97</c:v>
                </c:pt>
                <c:pt idx="118">
                  <c:v>34.69</c:v>
                </c:pt>
                <c:pt idx="119">
                  <c:v>35.46</c:v>
                </c:pt>
                <c:pt idx="120">
                  <c:v>35.78</c:v>
                </c:pt>
                <c:pt idx="121">
                  <c:v>36.25</c:v>
                </c:pt>
                <c:pt idx="122">
                  <c:v>37.0</c:v>
                </c:pt>
                <c:pt idx="123">
                  <c:v>37.6</c:v>
                </c:pt>
                <c:pt idx="124">
                  <c:v>37.76</c:v>
                </c:pt>
                <c:pt idx="125">
                  <c:v>38.29</c:v>
                </c:pt>
                <c:pt idx="126">
                  <c:v>38.34</c:v>
                </c:pt>
                <c:pt idx="127">
                  <c:v>38.44</c:v>
                </c:pt>
                <c:pt idx="128">
                  <c:v>39.3</c:v>
                </c:pt>
                <c:pt idx="129">
                  <c:v>40.12</c:v>
                </c:pt>
                <c:pt idx="130">
                  <c:v>40.23</c:v>
                </c:pt>
                <c:pt idx="131">
                  <c:v>40.38</c:v>
                </c:pt>
                <c:pt idx="132">
                  <c:v>40.9</c:v>
                </c:pt>
                <c:pt idx="133">
                  <c:v>41.64</c:v>
                </c:pt>
                <c:pt idx="134">
                  <c:v>42.35</c:v>
                </c:pt>
                <c:pt idx="135">
                  <c:v>42.8</c:v>
                </c:pt>
                <c:pt idx="136">
                  <c:v>42.98</c:v>
                </c:pt>
                <c:pt idx="137">
                  <c:v>43.78</c:v>
                </c:pt>
                <c:pt idx="138">
                  <c:v>44.71</c:v>
                </c:pt>
                <c:pt idx="139">
                  <c:v>45.4</c:v>
                </c:pt>
                <c:pt idx="140">
                  <c:v>46.28</c:v>
                </c:pt>
                <c:pt idx="141">
                  <c:v>46.98</c:v>
                </c:pt>
                <c:pt idx="142">
                  <c:v>47.02</c:v>
                </c:pt>
                <c:pt idx="143">
                  <c:v>47.09</c:v>
                </c:pt>
                <c:pt idx="144">
                  <c:v>47.22</c:v>
                </c:pt>
                <c:pt idx="145">
                  <c:v>47.62</c:v>
                </c:pt>
                <c:pt idx="146">
                  <c:v>47.87</c:v>
                </c:pt>
                <c:pt idx="147">
                  <c:v>47.935</c:v>
                </c:pt>
                <c:pt idx="148">
                  <c:v>48.515</c:v>
                </c:pt>
                <c:pt idx="149">
                  <c:v>48.45</c:v>
                </c:pt>
                <c:pt idx="150">
                  <c:v>48.495</c:v>
                </c:pt>
                <c:pt idx="151">
                  <c:v>48.555</c:v>
                </c:pt>
                <c:pt idx="152">
                  <c:v>48.94</c:v>
                </c:pt>
                <c:pt idx="153">
                  <c:v>49.09</c:v>
                </c:pt>
                <c:pt idx="154">
                  <c:v>49.67</c:v>
                </c:pt>
                <c:pt idx="155">
                  <c:v>49.78</c:v>
                </c:pt>
                <c:pt idx="156">
                  <c:v>49.89</c:v>
                </c:pt>
                <c:pt idx="157">
                  <c:v>50.46</c:v>
                </c:pt>
                <c:pt idx="158">
                  <c:v>50.6</c:v>
                </c:pt>
                <c:pt idx="159">
                  <c:v>51.15</c:v>
                </c:pt>
                <c:pt idx="160">
                  <c:v>51.5</c:v>
                </c:pt>
                <c:pt idx="161">
                  <c:v>51.675</c:v>
                </c:pt>
                <c:pt idx="162">
                  <c:v>51.75</c:v>
                </c:pt>
                <c:pt idx="163">
                  <c:v>51.81</c:v>
                </c:pt>
                <c:pt idx="164">
                  <c:v>52.11</c:v>
                </c:pt>
                <c:pt idx="165">
                  <c:v>52.0</c:v>
                </c:pt>
                <c:pt idx="166">
                  <c:v>52.59</c:v>
                </c:pt>
                <c:pt idx="167">
                  <c:v>52.64</c:v>
                </c:pt>
                <c:pt idx="168">
                  <c:v>52.95</c:v>
                </c:pt>
                <c:pt idx="169">
                  <c:v>53.43</c:v>
                </c:pt>
                <c:pt idx="170">
                  <c:v>53.58</c:v>
                </c:pt>
                <c:pt idx="171">
                  <c:v>54.55</c:v>
                </c:pt>
                <c:pt idx="172">
                  <c:v>54.79</c:v>
                </c:pt>
                <c:pt idx="173">
                  <c:v>55.29</c:v>
                </c:pt>
                <c:pt idx="174">
                  <c:v>55.815</c:v>
                </c:pt>
                <c:pt idx="175">
                  <c:v>56.14</c:v>
                </c:pt>
                <c:pt idx="176">
                  <c:v>56.27</c:v>
                </c:pt>
                <c:pt idx="177">
                  <c:v>56.295</c:v>
                </c:pt>
                <c:pt idx="178">
                  <c:v>56.69</c:v>
                </c:pt>
                <c:pt idx="179">
                  <c:v>56.89</c:v>
                </c:pt>
                <c:pt idx="180">
                  <c:v>57.6</c:v>
                </c:pt>
                <c:pt idx="181">
                  <c:v>57.85</c:v>
                </c:pt>
                <c:pt idx="182">
                  <c:v>58.3</c:v>
                </c:pt>
                <c:pt idx="183">
                  <c:v>58.55</c:v>
                </c:pt>
                <c:pt idx="184">
                  <c:v>59.39</c:v>
                </c:pt>
                <c:pt idx="185">
                  <c:v>59.61</c:v>
                </c:pt>
                <c:pt idx="186">
                  <c:v>59.715</c:v>
                </c:pt>
                <c:pt idx="187">
                  <c:v>59.79</c:v>
                </c:pt>
                <c:pt idx="188">
                  <c:v>60.07</c:v>
                </c:pt>
                <c:pt idx="189">
                  <c:v>60.47</c:v>
                </c:pt>
                <c:pt idx="190">
                  <c:v>60.47</c:v>
                </c:pt>
                <c:pt idx="191">
                  <c:v>60.65</c:v>
                </c:pt>
                <c:pt idx="192">
                  <c:v>61.44</c:v>
                </c:pt>
                <c:pt idx="193">
                  <c:v>61.74</c:v>
                </c:pt>
                <c:pt idx="194">
                  <c:v>62.29</c:v>
                </c:pt>
                <c:pt idx="195">
                  <c:v>63.15</c:v>
                </c:pt>
                <c:pt idx="196">
                  <c:v>63.7</c:v>
                </c:pt>
                <c:pt idx="197">
                  <c:v>64.18000000000001</c:v>
                </c:pt>
                <c:pt idx="198">
                  <c:v>64.95</c:v>
                </c:pt>
                <c:pt idx="199">
                  <c:v>65.73</c:v>
                </c:pt>
                <c:pt idx="200">
                  <c:v>66.75</c:v>
                </c:pt>
                <c:pt idx="201">
                  <c:v>67.66</c:v>
                </c:pt>
                <c:pt idx="202">
                  <c:v>68.17</c:v>
                </c:pt>
                <c:pt idx="203">
                  <c:v>68.41</c:v>
                </c:pt>
                <c:pt idx="204">
                  <c:v>68.57</c:v>
                </c:pt>
                <c:pt idx="205">
                  <c:v>68.72</c:v>
                </c:pt>
                <c:pt idx="206">
                  <c:v>69.11</c:v>
                </c:pt>
                <c:pt idx="207">
                  <c:v>69.91</c:v>
                </c:pt>
                <c:pt idx="208">
                  <c:v>69.8</c:v>
                </c:pt>
                <c:pt idx="209">
                  <c:v>70.4</c:v>
                </c:pt>
                <c:pt idx="210">
                  <c:v>70.78</c:v>
                </c:pt>
                <c:pt idx="211">
                  <c:v>71.26</c:v>
                </c:pt>
                <c:pt idx="212">
                  <c:v>71.35</c:v>
                </c:pt>
                <c:pt idx="213">
                  <c:v>71.62</c:v>
                </c:pt>
                <c:pt idx="214">
                  <c:v>72.16</c:v>
                </c:pt>
                <c:pt idx="215">
                  <c:v>72.77</c:v>
                </c:pt>
                <c:pt idx="216">
                  <c:v>72.91</c:v>
                </c:pt>
                <c:pt idx="217">
                  <c:v>72.85</c:v>
                </c:pt>
                <c:pt idx="218">
                  <c:v>73.68000000000001</c:v>
                </c:pt>
                <c:pt idx="219">
                  <c:v>74.55</c:v>
                </c:pt>
                <c:pt idx="220">
                  <c:v>74.75</c:v>
                </c:pt>
                <c:pt idx="221">
                  <c:v>75.22</c:v>
                </c:pt>
                <c:pt idx="222">
                  <c:v>75.9</c:v>
                </c:pt>
                <c:pt idx="223">
                  <c:v>75.9</c:v>
                </c:pt>
                <c:pt idx="224">
                  <c:v>76.57</c:v>
                </c:pt>
                <c:pt idx="225">
                  <c:v>77.23</c:v>
                </c:pt>
                <c:pt idx="226">
                  <c:v>77.97</c:v>
                </c:pt>
                <c:pt idx="227">
                  <c:v>78.15000000000001</c:v>
                </c:pt>
                <c:pt idx="228">
                  <c:v>78.95</c:v>
                </c:pt>
                <c:pt idx="229">
                  <c:v>79.81</c:v>
                </c:pt>
                <c:pt idx="230">
                  <c:v>80.32000000000001</c:v>
                </c:pt>
                <c:pt idx="231">
                  <c:v>80.4</c:v>
                </c:pt>
                <c:pt idx="232">
                  <c:v>81.29</c:v>
                </c:pt>
                <c:pt idx="233">
                  <c:v>82.0</c:v>
                </c:pt>
                <c:pt idx="234">
                  <c:v>82.69</c:v>
                </c:pt>
                <c:pt idx="235">
                  <c:v>83.42</c:v>
                </c:pt>
                <c:pt idx="236">
                  <c:v>84.14</c:v>
                </c:pt>
                <c:pt idx="237">
                  <c:v>85.05</c:v>
                </c:pt>
                <c:pt idx="238">
                  <c:v>85.25</c:v>
                </c:pt>
                <c:pt idx="239">
                  <c:v>86.01</c:v>
                </c:pt>
                <c:pt idx="240">
                  <c:v>86.23</c:v>
                </c:pt>
                <c:pt idx="241">
                  <c:v>86.24</c:v>
                </c:pt>
                <c:pt idx="242">
                  <c:v>86.91</c:v>
                </c:pt>
                <c:pt idx="243">
                  <c:v>88.1</c:v>
                </c:pt>
                <c:pt idx="244">
                  <c:v>88.16</c:v>
                </c:pt>
                <c:pt idx="245">
                  <c:v>88.84</c:v>
                </c:pt>
                <c:pt idx="246">
                  <c:v>89.09</c:v>
                </c:pt>
                <c:pt idx="247">
                  <c:v>89.10000000000001</c:v>
                </c:pt>
                <c:pt idx="248">
                  <c:v>89.67</c:v>
                </c:pt>
                <c:pt idx="249">
                  <c:v>90.32</c:v>
                </c:pt>
                <c:pt idx="250">
                  <c:v>90.57</c:v>
                </c:pt>
                <c:pt idx="251">
                  <c:v>91.15000000000001</c:v>
                </c:pt>
                <c:pt idx="252">
                  <c:v>91.61</c:v>
                </c:pt>
                <c:pt idx="253">
                  <c:v>91.62</c:v>
                </c:pt>
                <c:pt idx="254">
                  <c:v>92.0</c:v>
                </c:pt>
                <c:pt idx="255">
                  <c:v>92.92</c:v>
                </c:pt>
                <c:pt idx="256">
                  <c:v>93.12</c:v>
                </c:pt>
                <c:pt idx="257">
                  <c:v>93.52</c:v>
                </c:pt>
                <c:pt idx="258">
                  <c:v>93.58</c:v>
                </c:pt>
                <c:pt idx="259">
                  <c:v>93.76</c:v>
                </c:pt>
                <c:pt idx="260">
                  <c:v>94.0</c:v>
                </c:pt>
                <c:pt idx="261">
                  <c:v>94.2</c:v>
                </c:pt>
                <c:pt idx="262">
                  <c:v>94.54</c:v>
                </c:pt>
                <c:pt idx="263">
                  <c:v>95.0</c:v>
                </c:pt>
                <c:pt idx="264">
                  <c:v>95.98</c:v>
                </c:pt>
                <c:pt idx="265">
                  <c:v>96.3</c:v>
                </c:pt>
                <c:pt idx="266">
                  <c:v>96.7</c:v>
                </c:pt>
                <c:pt idx="267">
                  <c:v>97.25</c:v>
                </c:pt>
                <c:pt idx="268">
                  <c:v>98.14</c:v>
                </c:pt>
                <c:pt idx="269">
                  <c:v>99.01</c:v>
                </c:pt>
                <c:pt idx="270">
                  <c:v>99.85</c:v>
                </c:pt>
                <c:pt idx="271">
                  <c:v>100.3</c:v>
                </c:pt>
                <c:pt idx="272">
                  <c:v>100.9</c:v>
                </c:pt>
                <c:pt idx="273">
                  <c:v>101.23</c:v>
                </c:pt>
                <c:pt idx="274">
                  <c:v>101.33</c:v>
                </c:pt>
                <c:pt idx="275">
                  <c:v>101.68</c:v>
                </c:pt>
                <c:pt idx="276">
                  <c:v>101.8</c:v>
                </c:pt>
                <c:pt idx="277">
                  <c:v>101.92</c:v>
                </c:pt>
                <c:pt idx="278">
                  <c:v>102.44</c:v>
                </c:pt>
                <c:pt idx="279">
                  <c:v>102.67</c:v>
                </c:pt>
                <c:pt idx="280">
                  <c:v>102.675</c:v>
                </c:pt>
                <c:pt idx="281">
                  <c:v>103.35</c:v>
                </c:pt>
                <c:pt idx="282">
                  <c:v>103.75</c:v>
                </c:pt>
                <c:pt idx="283">
                  <c:v>103.83</c:v>
                </c:pt>
                <c:pt idx="284">
                  <c:v>103.87</c:v>
                </c:pt>
                <c:pt idx="285">
                  <c:v>103.94</c:v>
                </c:pt>
                <c:pt idx="286">
                  <c:v>104.02</c:v>
                </c:pt>
                <c:pt idx="287">
                  <c:v>104.05</c:v>
                </c:pt>
                <c:pt idx="288">
                  <c:v>104.16</c:v>
                </c:pt>
                <c:pt idx="289">
                  <c:v>104.27</c:v>
                </c:pt>
                <c:pt idx="290">
                  <c:v>104.29</c:v>
                </c:pt>
                <c:pt idx="291">
                  <c:v>104.46</c:v>
                </c:pt>
                <c:pt idx="292">
                  <c:v>104.6</c:v>
                </c:pt>
                <c:pt idx="293">
                  <c:v>104.72</c:v>
                </c:pt>
                <c:pt idx="294">
                  <c:v>105.26</c:v>
                </c:pt>
                <c:pt idx="295">
                  <c:v>105.48</c:v>
                </c:pt>
                <c:pt idx="296">
                  <c:v>105.98</c:v>
                </c:pt>
                <c:pt idx="297">
                  <c:v>106.02</c:v>
                </c:pt>
                <c:pt idx="298">
                  <c:v>106.4</c:v>
                </c:pt>
                <c:pt idx="299">
                  <c:v>107.02</c:v>
                </c:pt>
                <c:pt idx="300">
                  <c:v>107.35</c:v>
                </c:pt>
                <c:pt idx="301">
                  <c:v>108.19</c:v>
                </c:pt>
                <c:pt idx="302">
                  <c:v>108.28</c:v>
                </c:pt>
                <c:pt idx="303">
                  <c:v>108.36</c:v>
                </c:pt>
                <c:pt idx="304">
                  <c:v>108.41</c:v>
                </c:pt>
                <c:pt idx="305">
                  <c:v>108.44</c:v>
                </c:pt>
                <c:pt idx="306">
                  <c:v>108.53</c:v>
                </c:pt>
                <c:pt idx="307">
                  <c:v>108.64</c:v>
                </c:pt>
                <c:pt idx="308">
                  <c:v>108.75</c:v>
                </c:pt>
                <c:pt idx="309">
                  <c:v>108.94</c:v>
                </c:pt>
                <c:pt idx="310">
                  <c:v>109.12</c:v>
                </c:pt>
                <c:pt idx="311">
                  <c:v>109.27</c:v>
                </c:pt>
                <c:pt idx="312">
                  <c:v>109.41</c:v>
                </c:pt>
                <c:pt idx="313">
                  <c:v>109.45</c:v>
                </c:pt>
                <c:pt idx="314">
                  <c:v>109.58</c:v>
                </c:pt>
                <c:pt idx="315">
                  <c:v>109.97</c:v>
                </c:pt>
                <c:pt idx="316">
                  <c:v>110.19</c:v>
                </c:pt>
                <c:pt idx="317">
                  <c:v>110.31</c:v>
                </c:pt>
                <c:pt idx="318">
                  <c:v>110.77</c:v>
                </c:pt>
                <c:pt idx="319">
                  <c:v>110.84</c:v>
                </c:pt>
                <c:pt idx="320">
                  <c:v>111.04</c:v>
                </c:pt>
                <c:pt idx="321">
                  <c:v>111.14</c:v>
                </c:pt>
                <c:pt idx="322">
                  <c:v>111.23</c:v>
                </c:pt>
                <c:pt idx="323">
                  <c:v>111.77</c:v>
                </c:pt>
                <c:pt idx="324">
                  <c:v>112.37</c:v>
                </c:pt>
                <c:pt idx="325">
                  <c:v>112.5</c:v>
                </c:pt>
                <c:pt idx="326">
                  <c:v>113.37</c:v>
                </c:pt>
                <c:pt idx="327">
                  <c:v>114.11</c:v>
                </c:pt>
                <c:pt idx="328">
                  <c:v>114.63</c:v>
                </c:pt>
                <c:pt idx="329">
                  <c:v>114.69</c:v>
                </c:pt>
                <c:pt idx="330">
                  <c:v>114.79</c:v>
                </c:pt>
                <c:pt idx="331">
                  <c:v>114.89</c:v>
                </c:pt>
                <c:pt idx="332">
                  <c:v>114.97</c:v>
                </c:pt>
                <c:pt idx="333">
                  <c:v>115.55</c:v>
                </c:pt>
                <c:pt idx="334">
                  <c:v>116.49</c:v>
                </c:pt>
                <c:pt idx="335">
                  <c:v>117.12</c:v>
                </c:pt>
                <c:pt idx="336">
                  <c:v>117.21</c:v>
                </c:pt>
                <c:pt idx="337">
                  <c:v>117.43</c:v>
                </c:pt>
                <c:pt idx="338">
                  <c:v>117.88</c:v>
                </c:pt>
                <c:pt idx="339">
                  <c:v>117.97</c:v>
                </c:pt>
                <c:pt idx="340">
                  <c:v>118.24</c:v>
                </c:pt>
                <c:pt idx="341">
                  <c:v>118.6</c:v>
                </c:pt>
                <c:pt idx="342">
                  <c:v>118.7</c:v>
                </c:pt>
                <c:pt idx="343">
                  <c:v>119.36</c:v>
                </c:pt>
                <c:pt idx="344">
                  <c:v>119.62</c:v>
                </c:pt>
                <c:pt idx="345">
                  <c:v>119.74</c:v>
                </c:pt>
                <c:pt idx="346">
                  <c:v>120.07</c:v>
                </c:pt>
                <c:pt idx="347">
                  <c:v>120.09</c:v>
                </c:pt>
                <c:pt idx="348">
                  <c:v>120.15</c:v>
                </c:pt>
                <c:pt idx="349">
                  <c:v>120.2</c:v>
                </c:pt>
                <c:pt idx="350">
                  <c:v>120.5</c:v>
                </c:pt>
                <c:pt idx="351">
                  <c:v>120.66</c:v>
                </c:pt>
                <c:pt idx="352">
                  <c:v>120.81</c:v>
                </c:pt>
                <c:pt idx="353">
                  <c:v>121.18</c:v>
                </c:pt>
                <c:pt idx="354">
                  <c:v>121.47</c:v>
                </c:pt>
                <c:pt idx="355">
                  <c:v>121.54</c:v>
                </c:pt>
                <c:pt idx="356">
                  <c:v>121.65</c:v>
                </c:pt>
                <c:pt idx="357">
                  <c:v>122.18</c:v>
                </c:pt>
                <c:pt idx="358">
                  <c:v>122.26</c:v>
                </c:pt>
                <c:pt idx="359">
                  <c:v>122.37</c:v>
                </c:pt>
                <c:pt idx="360">
                  <c:v>122.47</c:v>
                </c:pt>
                <c:pt idx="361">
                  <c:v>122.54</c:v>
                </c:pt>
                <c:pt idx="362">
                  <c:v>123.14</c:v>
                </c:pt>
                <c:pt idx="363">
                  <c:v>123.14</c:v>
                </c:pt>
                <c:pt idx="364">
                  <c:v>123.14</c:v>
                </c:pt>
                <c:pt idx="365">
                  <c:v>123.39</c:v>
                </c:pt>
                <c:pt idx="366">
                  <c:v>123.58</c:v>
                </c:pt>
                <c:pt idx="367">
                  <c:v>123.69</c:v>
                </c:pt>
                <c:pt idx="368">
                  <c:v>123.61</c:v>
                </c:pt>
                <c:pt idx="369">
                  <c:v>123.92</c:v>
                </c:pt>
                <c:pt idx="370">
                  <c:v>123.98</c:v>
                </c:pt>
                <c:pt idx="371">
                  <c:v>124.7</c:v>
                </c:pt>
                <c:pt idx="372">
                  <c:v>125.39</c:v>
                </c:pt>
                <c:pt idx="373">
                  <c:v>125.48</c:v>
                </c:pt>
                <c:pt idx="374">
                  <c:v>125.63</c:v>
                </c:pt>
                <c:pt idx="375">
                  <c:v>126.54</c:v>
                </c:pt>
                <c:pt idx="376">
                  <c:v>126.67</c:v>
                </c:pt>
                <c:pt idx="377">
                  <c:v>127.21</c:v>
                </c:pt>
                <c:pt idx="378">
                  <c:v>127.75</c:v>
                </c:pt>
                <c:pt idx="379">
                  <c:v>128.34</c:v>
                </c:pt>
                <c:pt idx="380">
                  <c:v>129.07</c:v>
                </c:pt>
                <c:pt idx="381">
                  <c:v>129.25</c:v>
                </c:pt>
                <c:pt idx="382">
                  <c:v>129.55</c:v>
                </c:pt>
                <c:pt idx="383">
                  <c:v>129.8</c:v>
                </c:pt>
                <c:pt idx="384">
                  <c:v>130.17</c:v>
                </c:pt>
                <c:pt idx="385">
                  <c:v>130.39</c:v>
                </c:pt>
                <c:pt idx="386">
                  <c:v>130.52</c:v>
                </c:pt>
                <c:pt idx="387">
                  <c:v>130.8</c:v>
                </c:pt>
                <c:pt idx="388">
                  <c:v>130.89</c:v>
                </c:pt>
                <c:pt idx="389">
                  <c:v>130.93</c:v>
                </c:pt>
                <c:pt idx="390">
                  <c:v>131.16</c:v>
                </c:pt>
                <c:pt idx="391">
                  <c:v>131.33</c:v>
                </c:pt>
                <c:pt idx="392">
                  <c:v>131.67</c:v>
                </c:pt>
                <c:pt idx="393">
                  <c:v>131.84</c:v>
                </c:pt>
                <c:pt idx="394">
                  <c:v>131.87</c:v>
                </c:pt>
                <c:pt idx="395">
                  <c:v>132.36</c:v>
                </c:pt>
                <c:pt idx="396">
                  <c:v>132.48</c:v>
                </c:pt>
                <c:pt idx="397">
                  <c:v>132.52</c:v>
                </c:pt>
                <c:pt idx="398">
                  <c:v>132.73</c:v>
                </c:pt>
                <c:pt idx="399">
                  <c:v>132.74</c:v>
                </c:pt>
                <c:pt idx="400">
                  <c:v>132.95</c:v>
                </c:pt>
                <c:pt idx="401">
                  <c:v>133.015</c:v>
                </c:pt>
                <c:pt idx="402">
                  <c:v>133.04</c:v>
                </c:pt>
                <c:pt idx="403">
                  <c:v>133.05</c:v>
                </c:pt>
                <c:pt idx="404">
                  <c:v>133.065</c:v>
                </c:pt>
                <c:pt idx="405">
                  <c:v>133.2</c:v>
                </c:pt>
                <c:pt idx="406">
                  <c:v>133.24</c:v>
                </c:pt>
                <c:pt idx="407">
                  <c:v>133.27</c:v>
                </c:pt>
                <c:pt idx="408">
                  <c:v>133.29</c:v>
                </c:pt>
                <c:pt idx="409">
                  <c:v>133.85</c:v>
                </c:pt>
                <c:pt idx="410">
                  <c:v>134.42</c:v>
                </c:pt>
                <c:pt idx="411">
                  <c:v>134.5</c:v>
                </c:pt>
                <c:pt idx="412">
                  <c:v>134.7</c:v>
                </c:pt>
                <c:pt idx="413">
                  <c:v>135.23</c:v>
                </c:pt>
                <c:pt idx="414">
                  <c:v>135.41</c:v>
                </c:pt>
                <c:pt idx="415">
                  <c:v>135.515</c:v>
                </c:pt>
                <c:pt idx="416">
                  <c:v>135.59</c:v>
                </c:pt>
                <c:pt idx="417">
                  <c:v>135.67</c:v>
                </c:pt>
                <c:pt idx="418">
                  <c:v>135.81</c:v>
                </c:pt>
                <c:pt idx="419">
                  <c:v>136.05</c:v>
                </c:pt>
                <c:pt idx="420">
                  <c:v>136.08</c:v>
                </c:pt>
                <c:pt idx="421">
                  <c:v>136.19</c:v>
                </c:pt>
                <c:pt idx="422">
                  <c:v>136.45</c:v>
                </c:pt>
                <c:pt idx="423">
                  <c:v>136.47</c:v>
                </c:pt>
                <c:pt idx="424">
                  <c:v>136.9</c:v>
                </c:pt>
                <c:pt idx="425">
                  <c:v>137.25</c:v>
                </c:pt>
                <c:pt idx="426">
                  <c:v>137.38</c:v>
                </c:pt>
                <c:pt idx="427">
                  <c:v>137.74</c:v>
                </c:pt>
                <c:pt idx="428">
                  <c:v>137.9</c:v>
                </c:pt>
                <c:pt idx="429">
                  <c:v>138.4</c:v>
                </c:pt>
                <c:pt idx="430">
                  <c:v>138.43</c:v>
                </c:pt>
                <c:pt idx="431">
                  <c:v>138.53</c:v>
                </c:pt>
                <c:pt idx="432">
                  <c:v>138.68</c:v>
                </c:pt>
                <c:pt idx="433">
                  <c:v>139.14</c:v>
                </c:pt>
                <c:pt idx="434">
                  <c:v>139.95</c:v>
                </c:pt>
                <c:pt idx="435">
                  <c:v>140.06</c:v>
                </c:pt>
                <c:pt idx="436">
                  <c:v>140.16</c:v>
                </c:pt>
                <c:pt idx="437">
                  <c:v>140.53</c:v>
                </c:pt>
                <c:pt idx="438">
                  <c:v>140.95</c:v>
                </c:pt>
                <c:pt idx="439">
                  <c:v>141.08</c:v>
                </c:pt>
                <c:pt idx="440">
                  <c:v>141.45</c:v>
                </c:pt>
                <c:pt idx="441">
                  <c:v>141.77</c:v>
                </c:pt>
                <c:pt idx="442">
                  <c:v>142.46</c:v>
                </c:pt>
                <c:pt idx="443">
                  <c:v>143.0</c:v>
                </c:pt>
                <c:pt idx="444">
                  <c:v>143.68</c:v>
                </c:pt>
                <c:pt idx="445">
                  <c:v>144.1</c:v>
                </c:pt>
                <c:pt idx="446">
                  <c:v>144.39</c:v>
                </c:pt>
                <c:pt idx="447">
                  <c:v>144.91</c:v>
                </c:pt>
                <c:pt idx="448">
                  <c:v>145.0</c:v>
                </c:pt>
                <c:pt idx="449">
                  <c:v>145.13</c:v>
                </c:pt>
                <c:pt idx="450">
                  <c:v>146.05</c:v>
                </c:pt>
                <c:pt idx="451">
                  <c:v>146.06</c:v>
                </c:pt>
                <c:pt idx="452">
                  <c:v>146.84</c:v>
                </c:pt>
                <c:pt idx="453">
                  <c:v>147.49</c:v>
                </c:pt>
                <c:pt idx="454">
                  <c:v>147.775</c:v>
                </c:pt>
                <c:pt idx="455">
                  <c:v>147.795</c:v>
                </c:pt>
                <c:pt idx="456">
                  <c:v>147.84</c:v>
                </c:pt>
                <c:pt idx="457">
                  <c:v>147.86</c:v>
                </c:pt>
                <c:pt idx="458">
                  <c:v>148.11</c:v>
                </c:pt>
                <c:pt idx="459">
                  <c:v>148.33</c:v>
                </c:pt>
                <c:pt idx="460">
                  <c:v>148.44</c:v>
                </c:pt>
                <c:pt idx="461">
                  <c:v>149.1</c:v>
                </c:pt>
                <c:pt idx="462">
                  <c:v>149.98</c:v>
                </c:pt>
                <c:pt idx="463">
                  <c:v>150.83</c:v>
                </c:pt>
                <c:pt idx="464">
                  <c:v>150.885</c:v>
                </c:pt>
                <c:pt idx="465">
                  <c:v>150.9</c:v>
                </c:pt>
                <c:pt idx="466">
                  <c:v>151.4</c:v>
                </c:pt>
                <c:pt idx="467">
                  <c:v>151.47</c:v>
                </c:pt>
                <c:pt idx="468">
                  <c:v>151.63</c:v>
                </c:pt>
                <c:pt idx="469">
                  <c:v>151.72</c:v>
                </c:pt>
                <c:pt idx="470">
                  <c:v>151.77</c:v>
                </c:pt>
                <c:pt idx="471">
                  <c:v>152.06</c:v>
                </c:pt>
                <c:pt idx="472">
                  <c:v>152.08</c:v>
                </c:pt>
                <c:pt idx="473">
                  <c:v>152.15</c:v>
                </c:pt>
                <c:pt idx="474">
                  <c:v>152.365</c:v>
                </c:pt>
                <c:pt idx="475">
                  <c:v>152.42</c:v>
                </c:pt>
                <c:pt idx="476">
                  <c:v>152.15</c:v>
                </c:pt>
                <c:pt idx="477">
                  <c:v>152.53</c:v>
                </c:pt>
                <c:pt idx="478">
                  <c:v>152.8</c:v>
                </c:pt>
                <c:pt idx="479">
                  <c:v>152.96</c:v>
                </c:pt>
                <c:pt idx="480">
                  <c:v>153.0</c:v>
                </c:pt>
                <c:pt idx="481">
                  <c:v>153.06</c:v>
                </c:pt>
                <c:pt idx="482">
                  <c:v>153.69</c:v>
                </c:pt>
                <c:pt idx="483">
                  <c:v>153.81</c:v>
                </c:pt>
                <c:pt idx="484">
                  <c:v>153.99</c:v>
                </c:pt>
                <c:pt idx="485">
                  <c:v>154.57</c:v>
                </c:pt>
                <c:pt idx="486">
                  <c:v>154.705</c:v>
                </c:pt>
                <c:pt idx="487">
                  <c:v>154.855</c:v>
                </c:pt>
                <c:pt idx="488">
                  <c:v>155.2</c:v>
                </c:pt>
                <c:pt idx="489">
                  <c:v>155.87</c:v>
                </c:pt>
                <c:pt idx="490">
                  <c:v>156.47</c:v>
                </c:pt>
                <c:pt idx="491">
                  <c:v>156.65</c:v>
                </c:pt>
                <c:pt idx="492">
                  <c:v>156.91</c:v>
                </c:pt>
                <c:pt idx="493">
                  <c:v>156.93</c:v>
                </c:pt>
                <c:pt idx="494">
                  <c:v>157.13</c:v>
                </c:pt>
                <c:pt idx="495">
                  <c:v>157.45</c:v>
                </c:pt>
                <c:pt idx="496">
                  <c:v>157.95</c:v>
                </c:pt>
                <c:pt idx="497">
                  <c:v>158.2</c:v>
                </c:pt>
                <c:pt idx="498">
                  <c:v>158.38</c:v>
                </c:pt>
                <c:pt idx="499">
                  <c:v>158.78</c:v>
                </c:pt>
                <c:pt idx="500">
                  <c:v>159.5</c:v>
                </c:pt>
                <c:pt idx="501">
                  <c:v>160.34</c:v>
                </c:pt>
                <c:pt idx="502">
                  <c:v>161.2</c:v>
                </c:pt>
                <c:pt idx="503">
                  <c:v>161.93</c:v>
                </c:pt>
                <c:pt idx="504">
                  <c:v>162.65</c:v>
                </c:pt>
                <c:pt idx="505">
                  <c:v>162.9</c:v>
                </c:pt>
                <c:pt idx="506">
                  <c:v>163.52</c:v>
                </c:pt>
                <c:pt idx="507">
                  <c:v>164.05</c:v>
                </c:pt>
                <c:pt idx="508">
                  <c:v>164.24</c:v>
                </c:pt>
                <c:pt idx="509">
                  <c:v>164.2</c:v>
                </c:pt>
                <c:pt idx="510">
                  <c:v>164.98</c:v>
                </c:pt>
                <c:pt idx="511">
                  <c:v>165.125</c:v>
                </c:pt>
                <c:pt idx="512">
                  <c:v>165.165</c:v>
                </c:pt>
                <c:pt idx="513">
                  <c:v>165.32</c:v>
                </c:pt>
                <c:pt idx="514">
                  <c:v>165.335</c:v>
                </c:pt>
                <c:pt idx="515">
                  <c:v>165.71</c:v>
                </c:pt>
                <c:pt idx="516">
                  <c:v>165.81</c:v>
                </c:pt>
                <c:pt idx="517">
                  <c:v>166.06</c:v>
                </c:pt>
                <c:pt idx="518">
                  <c:v>166.13</c:v>
                </c:pt>
                <c:pt idx="519">
                  <c:v>166.14</c:v>
                </c:pt>
                <c:pt idx="520">
                  <c:v>166.18</c:v>
                </c:pt>
                <c:pt idx="521">
                  <c:v>166.59</c:v>
                </c:pt>
                <c:pt idx="522">
                  <c:v>166.69</c:v>
                </c:pt>
                <c:pt idx="523">
                  <c:v>166.92</c:v>
                </c:pt>
                <c:pt idx="524">
                  <c:v>167.2</c:v>
                </c:pt>
                <c:pt idx="525">
                  <c:v>167.43</c:v>
                </c:pt>
                <c:pt idx="526">
                  <c:v>167.8</c:v>
                </c:pt>
                <c:pt idx="527">
                  <c:v>168.56</c:v>
                </c:pt>
                <c:pt idx="528">
                  <c:v>168.6</c:v>
                </c:pt>
                <c:pt idx="529">
                  <c:v>169.39</c:v>
                </c:pt>
                <c:pt idx="530">
                  <c:v>170.2</c:v>
                </c:pt>
                <c:pt idx="531">
                  <c:v>170.345</c:v>
                </c:pt>
                <c:pt idx="532">
                  <c:v>170.4</c:v>
                </c:pt>
                <c:pt idx="533">
                  <c:v>170.72</c:v>
                </c:pt>
                <c:pt idx="534">
                  <c:v>171.22</c:v>
                </c:pt>
                <c:pt idx="535">
                  <c:v>171.31</c:v>
                </c:pt>
                <c:pt idx="536">
                  <c:v>171.475</c:v>
                </c:pt>
                <c:pt idx="537">
                  <c:v>171.77</c:v>
                </c:pt>
                <c:pt idx="538">
                  <c:v>171.94</c:v>
                </c:pt>
                <c:pt idx="539">
                  <c:v>172.065</c:v>
                </c:pt>
                <c:pt idx="540">
                  <c:v>172.14</c:v>
                </c:pt>
                <c:pt idx="541">
                  <c:v>171.94</c:v>
                </c:pt>
                <c:pt idx="542">
                  <c:v>171.96</c:v>
                </c:pt>
                <c:pt idx="543">
                  <c:v>172.195</c:v>
                </c:pt>
                <c:pt idx="544">
                  <c:v>172.27</c:v>
                </c:pt>
                <c:pt idx="545">
                  <c:v>172.9</c:v>
                </c:pt>
                <c:pt idx="546">
                  <c:v>173.2</c:v>
                </c:pt>
                <c:pt idx="547">
                  <c:v>173.62</c:v>
                </c:pt>
                <c:pt idx="548">
                  <c:v>173.65</c:v>
                </c:pt>
                <c:pt idx="549">
                  <c:v>173.785</c:v>
                </c:pt>
                <c:pt idx="550">
                  <c:v>173.99</c:v>
                </c:pt>
                <c:pt idx="551">
                  <c:v>174.62</c:v>
                </c:pt>
                <c:pt idx="552">
                  <c:v>174.825</c:v>
                </c:pt>
                <c:pt idx="553">
                  <c:v>175.33</c:v>
                </c:pt>
                <c:pt idx="554">
                  <c:v>175.34</c:v>
                </c:pt>
                <c:pt idx="555">
                  <c:v>175.39</c:v>
                </c:pt>
                <c:pt idx="556">
                  <c:v>176.2</c:v>
                </c:pt>
                <c:pt idx="557">
                  <c:v>176.38</c:v>
                </c:pt>
                <c:pt idx="558">
                  <c:v>176.46</c:v>
                </c:pt>
                <c:pt idx="559">
                  <c:v>176.54</c:v>
                </c:pt>
                <c:pt idx="560">
                  <c:v>176.57</c:v>
                </c:pt>
                <c:pt idx="561">
                  <c:v>177.04</c:v>
                </c:pt>
                <c:pt idx="562">
                  <c:v>177.2</c:v>
                </c:pt>
                <c:pt idx="563">
                  <c:v>177.66</c:v>
                </c:pt>
                <c:pt idx="564">
                  <c:v>178.27</c:v>
                </c:pt>
                <c:pt idx="565">
                  <c:v>178.43</c:v>
                </c:pt>
                <c:pt idx="566">
                  <c:v>179.219</c:v>
                </c:pt>
                <c:pt idx="567">
                  <c:v>179.2</c:v>
                </c:pt>
                <c:pt idx="568">
                  <c:v>179.2</c:v>
                </c:pt>
                <c:pt idx="569">
                  <c:v>179.555</c:v>
                </c:pt>
                <c:pt idx="570">
                  <c:v>179.72</c:v>
                </c:pt>
                <c:pt idx="571">
                  <c:v>179.75</c:v>
                </c:pt>
                <c:pt idx="572">
                  <c:v>179.79</c:v>
                </c:pt>
                <c:pt idx="573">
                  <c:v>180.105</c:v>
                </c:pt>
                <c:pt idx="574">
                  <c:v>180.115</c:v>
                </c:pt>
                <c:pt idx="575">
                  <c:v>180.15</c:v>
                </c:pt>
                <c:pt idx="576">
                  <c:v>180.29</c:v>
                </c:pt>
                <c:pt idx="577">
                  <c:v>180.91</c:v>
                </c:pt>
                <c:pt idx="578">
                  <c:v>181.62</c:v>
                </c:pt>
                <c:pt idx="579">
                  <c:v>181.6</c:v>
                </c:pt>
                <c:pt idx="580">
                  <c:v>181.87</c:v>
                </c:pt>
                <c:pt idx="581">
                  <c:v>181.97</c:v>
                </c:pt>
                <c:pt idx="582">
                  <c:v>182.125</c:v>
                </c:pt>
                <c:pt idx="583">
                  <c:v>182.2</c:v>
                </c:pt>
                <c:pt idx="584">
                  <c:v>182.65</c:v>
                </c:pt>
                <c:pt idx="585">
                  <c:v>182.67</c:v>
                </c:pt>
                <c:pt idx="586">
                  <c:v>182.7</c:v>
                </c:pt>
                <c:pt idx="587">
                  <c:v>182.725</c:v>
                </c:pt>
                <c:pt idx="588">
                  <c:v>182.89</c:v>
                </c:pt>
                <c:pt idx="589">
                  <c:v>183.6</c:v>
                </c:pt>
                <c:pt idx="590">
                  <c:v>183.83</c:v>
                </c:pt>
                <c:pt idx="591">
                  <c:v>183.85</c:v>
                </c:pt>
                <c:pt idx="592">
                  <c:v>183.97</c:v>
                </c:pt>
                <c:pt idx="593">
                  <c:v>184.29</c:v>
                </c:pt>
                <c:pt idx="594">
                  <c:v>184.33</c:v>
                </c:pt>
                <c:pt idx="595">
                  <c:v>184.44</c:v>
                </c:pt>
                <c:pt idx="596">
                  <c:v>184.505</c:v>
                </c:pt>
                <c:pt idx="597">
                  <c:v>184.515</c:v>
                </c:pt>
                <c:pt idx="598">
                  <c:v>185.2</c:v>
                </c:pt>
                <c:pt idx="599">
                  <c:v>185.43</c:v>
                </c:pt>
                <c:pt idx="600">
                  <c:v>185.99</c:v>
                </c:pt>
                <c:pt idx="601">
                  <c:v>186.27</c:v>
                </c:pt>
                <c:pt idx="602">
                  <c:v>186.6</c:v>
                </c:pt>
                <c:pt idx="603">
                  <c:v>186.67</c:v>
                </c:pt>
                <c:pt idx="604">
                  <c:v>187.16</c:v>
                </c:pt>
                <c:pt idx="605">
                  <c:v>187.32</c:v>
                </c:pt>
                <c:pt idx="606">
                  <c:v>187.38</c:v>
                </c:pt>
                <c:pt idx="607">
                  <c:v>187.39</c:v>
                </c:pt>
                <c:pt idx="608">
                  <c:v>187.53</c:v>
                </c:pt>
                <c:pt idx="609">
                  <c:v>187.91</c:v>
                </c:pt>
                <c:pt idx="610">
                  <c:v>188.21</c:v>
                </c:pt>
                <c:pt idx="611">
                  <c:v>188.2</c:v>
                </c:pt>
                <c:pt idx="612">
                  <c:v>189.13</c:v>
                </c:pt>
                <c:pt idx="613">
                  <c:v>189.82</c:v>
                </c:pt>
                <c:pt idx="614">
                  <c:v>189.89</c:v>
                </c:pt>
                <c:pt idx="615">
                  <c:v>190.59</c:v>
                </c:pt>
                <c:pt idx="616">
                  <c:v>191.2</c:v>
                </c:pt>
                <c:pt idx="617">
                  <c:v>192.13</c:v>
                </c:pt>
                <c:pt idx="618">
                  <c:v>192.27</c:v>
                </c:pt>
                <c:pt idx="619">
                  <c:v>193.06</c:v>
                </c:pt>
                <c:pt idx="620">
                  <c:v>193.6</c:v>
                </c:pt>
                <c:pt idx="621">
                  <c:v>194.2</c:v>
                </c:pt>
                <c:pt idx="622">
                  <c:v>194.36</c:v>
                </c:pt>
                <c:pt idx="623">
                  <c:v>194.43</c:v>
                </c:pt>
                <c:pt idx="624">
                  <c:v>194.6</c:v>
                </c:pt>
                <c:pt idx="625">
                  <c:v>194.85</c:v>
                </c:pt>
                <c:pt idx="626">
                  <c:v>194.9</c:v>
                </c:pt>
                <c:pt idx="627">
                  <c:v>195.1</c:v>
                </c:pt>
                <c:pt idx="628">
                  <c:v>195.17</c:v>
                </c:pt>
                <c:pt idx="629">
                  <c:v>195.25</c:v>
                </c:pt>
                <c:pt idx="630">
                  <c:v>195.36</c:v>
                </c:pt>
                <c:pt idx="631">
                  <c:v>195.42</c:v>
                </c:pt>
                <c:pt idx="632">
                  <c:v>195.445</c:v>
                </c:pt>
                <c:pt idx="633">
                  <c:v>195.68</c:v>
                </c:pt>
                <c:pt idx="634">
                  <c:v>196.03</c:v>
                </c:pt>
                <c:pt idx="635">
                  <c:v>196.63</c:v>
                </c:pt>
                <c:pt idx="636">
                  <c:v>197.08</c:v>
                </c:pt>
                <c:pt idx="637">
                  <c:v>197.2</c:v>
                </c:pt>
                <c:pt idx="638">
                  <c:v>197.64</c:v>
                </c:pt>
                <c:pt idx="639">
                  <c:v>197.76</c:v>
                </c:pt>
                <c:pt idx="640">
                  <c:v>197.79</c:v>
                </c:pt>
                <c:pt idx="641">
                  <c:v>198.135</c:v>
                </c:pt>
                <c:pt idx="642">
                  <c:v>198.31</c:v>
                </c:pt>
                <c:pt idx="643">
                  <c:v>198.45</c:v>
                </c:pt>
                <c:pt idx="644">
                  <c:v>198.52</c:v>
                </c:pt>
                <c:pt idx="645">
                  <c:v>198.705</c:v>
                </c:pt>
                <c:pt idx="646">
                  <c:v>198.75</c:v>
                </c:pt>
                <c:pt idx="647">
                  <c:v>198.94</c:v>
                </c:pt>
                <c:pt idx="648">
                  <c:v>199.29</c:v>
                </c:pt>
                <c:pt idx="649">
                  <c:v>199.71</c:v>
                </c:pt>
                <c:pt idx="650">
                  <c:v>199.97</c:v>
                </c:pt>
                <c:pt idx="651">
                  <c:v>200.2</c:v>
                </c:pt>
                <c:pt idx="652">
                  <c:v>200.22</c:v>
                </c:pt>
                <c:pt idx="653">
                  <c:v>200.84</c:v>
                </c:pt>
                <c:pt idx="654">
                  <c:v>201.0</c:v>
                </c:pt>
                <c:pt idx="655">
                  <c:v>201.94</c:v>
                </c:pt>
                <c:pt idx="656">
                  <c:v>202.2</c:v>
                </c:pt>
                <c:pt idx="657">
                  <c:v>203.01</c:v>
                </c:pt>
                <c:pt idx="658">
                  <c:v>203.09</c:v>
                </c:pt>
                <c:pt idx="659">
                  <c:v>203.2</c:v>
                </c:pt>
                <c:pt idx="660">
                  <c:v>203.5</c:v>
                </c:pt>
                <c:pt idx="661">
                  <c:v>203.65</c:v>
                </c:pt>
                <c:pt idx="662">
                  <c:v>204.02</c:v>
                </c:pt>
                <c:pt idx="663">
                  <c:v>204.165</c:v>
                </c:pt>
                <c:pt idx="664">
                  <c:v>204.21</c:v>
                </c:pt>
                <c:pt idx="665">
                  <c:v>204.275</c:v>
                </c:pt>
                <c:pt idx="666">
                  <c:v>204.29</c:v>
                </c:pt>
                <c:pt idx="667">
                  <c:v>204.335</c:v>
                </c:pt>
                <c:pt idx="668">
                  <c:v>204.59</c:v>
                </c:pt>
                <c:pt idx="669">
                  <c:v>204.795</c:v>
                </c:pt>
                <c:pt idx="670">
                  <c:v>204.99</c:v>
                </c:pt>
                <c:pt idx="671">
                  <c:v>205.27</c:v>
                </c:pt>
                <c:pt idx="672">
                  <c:v>204.59</c:v>
                </c:pt>
                <c:pt idx="673">
                  <c:v>204.66</c:v>
                </c:pt>
                <c:pt idx="674">
                  <c:v>204.84</c:v>
                </c:pt>
                <c:pt idx="675">
                  <c:v>205.04</c:v>
                </c:pt>
                <c:pt idx="676">
                  <c:v>205.1</c:v>
                </c:pt>
                <c:pt idx="677">
                  <c:v>205.12</c:v>
                </c:pt>
                <c:pt idx="678">
                  <c:v>205.24</c:v>
                </c:pt>
                <c:pt idx="679">
                  <c:v>205.4</c:v>
                </c:pt>
                <c:pt idx="680">
                  <c:v>206.2</c:v>
                </c:pt>
                <c:pt idx="681">
                  <c:v>206.265</c:v>
                </c:pt>
                <c:pt idx="682">
                  <c:v>206.33</c:v>
                </c:pt>
                <c:pt idx="683">
                  <c:v>206.46</c:v>
                </c:pt>
                <c:pt idx="684">
                  <c:v>206.615</c:v>
                </c:pt>
                <c:pt idx="685">
                  <c:v>206.72</c:v>
                </c:pt>
                <c:pt idx="686">
                  <c:v>206.95</c:v>
                </c:pt>
                <c:pt idx="687">
                  <c:v>206.98</c:v>
                </c:pt>
                <c:pt idx="688">
                  <c:v>207.08</c:v>
                </c:pt>
                <c:pt idx="689">
                  <c:v>207.22</c:v>
                </c:pt>
                <c:pt idx="690">
                  <c:v>207.285</c:v>
                </c:pt>
                <c:pt idx="691">
                  <c:v>207.37</c:v>
                </c:pt>
                <c:pt idx="692">
                  <c:v>207.48</c:v>
                </c:pt>
                <c:pt idx="693">
                  <c:v>207.72</c:v>
                </c:pt>
                <c:pt idx="694">
                  <c:v>207.725</c:v>
                </c:pt>
                <c:pt idx="695">
                  <c:v>207.785</c:v>
                </c:pt>
                <c:pt idx="696">
                  <c:v>207.93</c:v>
                </c:pt>
                <c:pt idx="697">
                  <c:v>208.18</c:v>
                </c:pt>
                <c:pt idx="698">
                  <c:v>208.26</c:v>
                </c:pt>
                <c:pt idx="699">
                  <c:v>208.485</c:v>
                </c:pt>
                <c:pt idx="700">
                  <c:v>208.535</c:v>
                </c:pt>
                <c:pt idx="701">
                  <c:v>208.64</c:v>
                </c:pt>
                <c:pt idx="702">
                  <c:v>208.67</c:v>
                </c:pt>
                <c:pt idx="703">
                  <c:v>208.84</c:v>
                </c:pt>
                <c:pt idx="704">
                  <c:v>209.01</c:v>
                </c:pt>
                <c:pt idx="705">
                  <c:v>209.2</c:v>
                </c:pt>
                <c:pt idx="706">
                  <c:v>209.2</c:v>
                </c:pt>
                <c:pt idx="707">
                  <c:v>209.56</c:v>
                </c:pt>
                <c:pt idx="708">
                  <c:v>210.11</c:v>
                </c:pt>
                <c:pt idx="709">
                  <c:v>210.22</c:v>
                </c:pt>
                <c:pt idx="710">
                  <c:v>210.28</c:v>
                </c:pt>
                <c:pt idx="711">
                  <c:v>210.47</c:v>
                </c:pt>
                <c:pt idx="712">
                  <c:v>210.55</c:v>
                </c:pt>
                <c:pt idx="713">
                  <c:v>210.62</c:v>
                </c:pt>
                <c:pt idx="714">
                  <c:v>210.635</c:v>
                </c:pt>
                <c:pt idx="715">
                  <c:v>210.81</c:v>
                </c:pt>
                <c:pt idx="716">
                  <c:v>210.835</c:v>
                </c:pt>
                <c:pt idx="717">
                  <c:v>211.23</c:v>
                </c:pt>
                <c:pt idx="718">
                  <c:v>211.7</c:v>
                </c:pt>
                <c:pt idx="719">
                  <c:v>211.86</c:v>
                </c:pt>
                <c:pt idx="720">
                  <c:v>211.9</c:v>
                </c:pt>
                <c:pt idx="721">
                  <c:v>211.92</c:v>
                </c:pt>
                <c:pt idx="722">
                  <c:v>212.2</c:v>
                </c:pt>
                <c:pt idx="723">
                  <c:v>212.72</c:v>
                </c:pt>
                <c:pt idx="724">
                  <c:v>212.78</c:v>
                </c:pt>
                <c:pt idx="725">
                  <c:v>213.01</c:v>
                </c:pt>
                <c:pt idx="726">
                  <c:v>213.13</c:v>
                </c:pt>
                <c:pt idx="727">
                  <c:v>213.265</c:v>
                </c:pt>
                <c:pt idx="728">
                  <c:v>213.29</c:v>
                </c:pt>
                <c:pt idx="729">
                  <c:v>213.37</c:v>
                </c:pt>
                <c:pt idx="730">
                  <c:v>213.5</c:v>
                </c:pt>
                <c:pt idx="731">
                  <c:v>213.56</c:v>
                </c:pt>
                <c:pt idx="732">
                  <c:v>213.77</c:v>
                </c:pt>
                <c:pt idx="733">
                  <c:v>213.95</c:v>
                </c:pt>
                <c:pt idx="734">
                  <c:v>213.95</c:v>
                </c:pt>
                <c:pt idx="735">
                  <c:v>214.01</c:v>
                </c:pt>
                <c:pt idx="736">
                  <c:v>214.63</c:v>
                </c:pt>
                <c:pt idx="737">
                  <c:v>215.02</c:v>
                </c:pt>
                <c:pt idx="738">
                  <c:v>215.2</c:v>
                </c:pt>
                <c:pt idx="739">
                  <c:v>215.62</c:v>
                </c:pt>
                <c:pt idx="740">
                  <c:v>215.72</c:v>
                </c:pt>
                <c:pt idx="741">
                  <c:v>216.03</c:v>
                </c:pt>
                <c:pt idx="742">
                  <c:v>216.26</c:v>
                </c:pt>
                <c:pt idx="743">
                  <c:v>216.45</c:v>
                </c:pt>
                <c:pt idx="744">
                  <c:v>216.78</c:v>
                </c:pt>
                <c:pt idx="745">
                  <c:v>216.84</c:v>
                </c:pt>
                <c:pt idx="746">
                  <c:v>216.925</c:v>
                </c:pt>
                <c:pt idx="747">
                  <c:v>216.95</c:v>
                </c:pt>
                <c:pt idx="748">
                  <c:v>217.13</c:v>
                </c:pt>
                <c:pt idx="749">
                  <c:v>217.14</c:v>
                </c:pt>
                <c:pt idx="750">
                  <c:v>217.3</c:v>
                </c:pt>
                <c:pt idx="751">
                  <c:v>217.35</c:v>
                </c:pt>
                <c:pt idx="752">
                  <c:v>217.48</c:v>
                </c:pt>
                <c:pt idx="753">
                  <c:v>217.54</c:v>
                </c:pt>
                <c:pt idx="754">
                  <c:v>217.92</c:v>
                </c:pt>
                <c:pt idx="755">
                  <c:v>218.2</c:v>
                </c:pt>
                <c:pt idx="756">
                  <c:v>218.43</c:v>
                </c:pt>
                <c:pt idx="757">
                  <c:v>218.83</c:v>
                </c:pt>
                <c:pt idx="758">
                  <c:v>219.17</c:v>
                </c:pt>
                <c:pt idx="759">
                  <c:v>219.25</c:v>
                </c:pt>
                <c:pt idx="760">
                  <c:v>219.38</c:v>
                </c:pt>
                <c:pt idx="761">
                  <c:v>219.94</c:v>
                </c:pt>
                <c:pt idx="762">
                  <c:v>220.09</c:v>
                </c:pt>
                <c:pt idx="763">
                  <c:v>220.13</c:v>
                </c:pt>
                <c:pt idx="764">
                  <c:v>220.43</c:v>
                </c:pt>
                <c:pt idx="765">
                  <c:v>220.64</c:v>
                </c:pt>
                <c:pt idx="766">
                  <c:v>220.75</c:v>
                </c:pt>
                <c:pt idx="767">
                  <c:v>220.8</c:v>
                </c:pt>
                <c:pt idx="768">
                  <c:v>220.97</c:v>
                </c:pt>
                <c:pt idx="769">
                  <c:v>221.2</c:v>
                </c:pt>
                <c:pt idx="770">
                  <c:v>222.04</c:v>
                </c:pt>
                <c:pt idx="771">
                  <c:v>222.15</c:v>
                </c:pt>
                <c:pt idx="772">
                  <c:v>222.41</c:v>
                </c:pt>
                <c:pt idx="773">
                  <c:v>222.48</c:v>
                </c:pt>
                <c:pt idx="774">
                  <c:v>222.59</c:v>
                </c:pt>
                <c:pt idx="775">
                  <c:v>222.72</c:v>
                </c:pt>
                <c:pt idx="776">
                  <c:v>222.79</c:v>
                </c:pt>
                <c:pt idx="777">
                  <c:v>222.7</c:v>
                </c:pt>
                <c:pt idx="778">
                  <c:v>223.0</c:v>
                </c:pt>
                <c:pt idx="779">
                  <c:v>223.53</c:v>
                </c:pt>
                <c:pt idx="780">
                  <c:v>223.8</c:v>
                </c:pt>
                <c:pt idx="781">
                  <c:v>224.2</c:v>
                </c:pt>
                <c:pt idx="782">
                  <c:v>224.51</c:v>
                </c:pt>
                <c:pt idx="783">
                  <c:v>224.98</c:v>
                </c:pt>
                <c:pt idx="784">
                  <c:v>225.06</c:v>
                </c:pt>
                <c:pt idx="785">
                  <c:v>225.4</c:v>
                </c:pt>
                <c:pt idx="786">
                  <c:v>225.61</c:v>
                </c:pt>
                <c:pt idx="787">
                  <c:v>225.75</c:v>
                </c:pt>
                <c:pt idx="788">
                  <c:v>226.14</c:v>
                </c:pt>
                <c:pt idx="789">
                  <c:v>226.41</c:v>
                </c:pt>
                <c:pt idx="790">
                  <c:v>226.59</c:v>
                </c:pt>
                <c:pt idx="791">
                  <c:v>227.23</c:v>
                </c:pt>
                <c:pt idx="792">
                  <c:v>227.2</c:v>
                </c:pt>
                <c:pt idx="793">
                  <c:v>227.36</c:v>
                </c:pt>
                <c:pt idx="794">
                  <c:v>227.68</c:v>
                </c:pt>
                <c:pt idx="795">
                  <c:v>228.0</c:v>
                </c:pt>
                <c:pt idx="796">
                  <c:v>228.34</c:v>
                </c:pt>
                <c:pt idx="797">
                  <c:v>228.89</c:v>
                </c:pt>
                <c:pt idx="798">
                  <c:v>229.14</c:v>
                </c:pt>
                <c:pt idx="799">
                  <c:v>229.45</c:v>
                </c:pt>
                <c:pt idx="800">
                  <c:v>229.71</c:v>
                </c:pt>
                <c:pt idx="801">
                  <c:v>230.2</c:v>
                </c:pt>
                <c:pt idx="802">
                  <c:v>230.26</c:v>
                </c:pt>
                <c:pt idx="803">
                  <c:v>230.34</c:v>
                </c:pt>
                <c:pt idx="804">
                  <c:v>230.47</c:v>
                </c:pt>
                <c:pt idx="805">
                  <c:v>230.63</c:v>
                </c:pt>
                <c:pt idx="806">
                  <c:v>231.0</c:v>
                </c:pt>
                <c:pt idx="807">
                  <c:v>231.57</c:v>
                </c:pt>
                <c:pt idx="808">
                  <c:v>231.84</c:v>
                </c:pt>
                <c:pt idx="809">
                  <c:v>232.06</c:v>
                </c:pt>
                <c:pt idx="810">
                  <c:v>232.27</c:v>
                </c:pt>
                <c:pt idx="811">
                  <c:v>233.2</c:v>
                </c:pt>
                <c:pt idx="812">
                  <c:v>233.64</c:v>
                </c:pt>
                <c:pt idx="813">
                  <c:v>233.8</c:v>
                </c:pt>
                <c:pt idx="814">
                  <c:v>233.89</c:v>
                </c:pt>
                <c:pt idx="815">
                  <c:v>234.46</c:v>
                </c:pt>
                <c:pt idx="816">
                  <c:v>234.61</c:v>
                </c:pt>
                <c:pt idx="817">
                  <c:v>234.75</c:v>
                </c:pt>
                <c:pt idx="818">
                  <c:v>234.96</c:v>
                </c:pt>
                <c:pt idx="819">
                  <c:v>235.12</c:v>
                </c:pt>
                <c:pt idx="820">
                  <c:v>235.14</c:v>
                </c:pt>
                <c:pt idx="821">
                  <c:v>235.21</c:v>
                </c:pt>
                <c:pt idx="822">
                  <c:v>235.225</c:v>
                </c:pt>
                <c:pt idx="823">
                  <c:v>235.44</c:v>
                </c:pt>
                <c:pt idx="824">
                  <c:v>235.58</c:v>
                </c:pt>
                <c:pt idx="825">
                  <c:v>235.76</c:v>
                </c:pt>
                <c:pt idx="826">
                  <c:v>235.92</c:v>
                </c:pt>
                <c:pt idx="827">
                  <c:v>235.98</c:v>
                </c:pt>
                <c:pt idx="828">
                  <c:v>236.02</c:v>
                </c:pt>
                <c:pt idx="829">
                  <c:v>236.2</c:v>
                </c:pt>
                <c:pt idx="830">
                  <c:v>236.66</c:v>
                </c:pt>
                <c:pt idx="831">
                  <c:v>236.79</c:v>
                </c:pt>
                <c:pt idx="832">
                  <c:v>237.17</c:v>
                </c:pt>
                <c:pt idx="833">
                  <c:v>237.21</c:v>
                </c:pt>
                <c:pt idx="834">
                  <c:v>237.4</c:v>
                </c:pt>
                <c:pt idx="835">
                  <c:v>237.61</c:v>
                </c:pt>
                <c:pt idx="836">
                  <c:v>238.04</c:v>
                </c:pt>
                <c:pt idx="837">
                  <c:v>238.54</c:v>
                </c:pt>
                <c:pt idx="838">
                  <c:v>238.77</c:v>
                </c:pt>
                <c:pt idx="839">
                  <c:v>238.85</c:v>
                </c:pt>
                <c:pt idx="840">
                  <c:v>239.19</c:v>
                </c:pt>
                <c:pt idx="841">
                  <c:v>239.2</c:v>
                </c:pt>
                <c:pt idx="842">
                  <c:v>239.26</c:v>
                </c:pt>
                <c:pt idx="843">
                  <c:v>239.55</c:v>
                </c:pt>
                <c:pt idx="844">
                  <c:v>239.87</c:v>
                </c:pt>
                <c:pt idx="845">
                  <c:v>240.06</c:v>
                </c:pt>
                <c:pt idx="846">
                  <c:v>240.13</c:v>
                </c:pt>
                <c:pt idx="847">
                  <c:v>240.38</c:v>
                </c:pt>
                <c:pt idx="848">
                  <c:v>240.68</c:v>
                </c:pt>
                <c:pt idx="849">
                  <c:v>241.43</c:v>
                </c:pt>
                <c:pt idx="850">
                  <c:v>242.2</c:v>
                </c:pt>
                <c:pt idx="851">
                  <c:v>242.9</c:v>
                </c:pt>
                <c:pt idx="852">
                  <c:v>243.34</c:v>
                </c:pt>
                <c:pt idx="853">
                  <c:v>244.29</c:v>
                </c:pt>
                <c:pt idx="854">
                  <c:v>244.47</c:v>
                </c:pt>
                <c:pt idx="855">
                  <c:v>245.2</c:v>
                </c:pt>
                <c:pt idx="856">
                  <c:v>245.6</c:v>
                </c:pt>
                <c:pt idx="857">
                  <c:v>246.41</c:v>
                </c:pt>
                <c:pt idx="858">
                  <c:v>246.47</c:v>
                </c:pt>
                <c:pt idx="859">
                  <c:v>246.44</c:v>
                </c:pt>
                <c:pt idx="860">
                  <c:v>246.47</c:v>
                </c:pt>
                <c:pt idx="861">
                  <c:v>246.67</c:v>
                </c:pt>
                <c:pt idx="862">
                  <c:v>247.24</c:v>
                </c:pt>
                <c:pt idx="863">
                  <c:v>247.38</c:v>
                </c:pt>
                <c:pt idx="864">
                  <c:v>247.77</c:v>
                </c:pt>
                <c:pt idx="865">
                  <c:v>248.02</c:v>
                </c:pt>
                <c:pt idx="866">
                  <c:v>248.2</c:v>
                </c:pt>
                <c:pt idx="867">
                  <c:v>249.07</c:v>
                </c:pt>
                <c:pt idx="868">
                  <c:v>249.8</c:v>
                </c:pt>
                <c:pt idx="869">
                  <c:v>250.49</c:v>
                </c:pt>
                <c:pt idx="870">
                  <c:v>251.2</c:v>
                </c:pt>
                <c:pt idx="871">
                  <c:v>251.57</c:v>
                </c:pt>
                <c:pt idx="872">
                  <c:v>251.83</c:v>
                </c:pt>
                <c:pt idx="873">
                  <c:v>252.01</c:v>
                </c:pt>
                <c:pt idx="874">
                  <c:v>252.07</c:v>
                </c:pt>
                <c:pt idx="875">
                  <c:v>252.13</c:v>
                </c:pt>
                <c:pt idx="876">
                  <c:v>252.88</c:v>
                </c:pt>
                <c:pt idx="877">
                  <c:v>253.02</c:v>
                </c:pt>
                <c:pt idx="878">
                  <c:v>253.18</c:v>
                </c:pt>
                <c:pt idx="879">
                  <c:v>253.5</c:v>
                </c:pt>
                <c:pt idx="880">
                  <c:v>253.96</c:v>
                </c:pt>
                <c:pt idx="881">
                  <c:v>254.02</c:v>
                </c:pt>
                <c:pt idx="882">
                  <c:v>254.2</c:v>
                </c:pt>
                <c:pt idx="883">
                  <c:v>254.5</c:v>
                </c:pt>
                <c:pt idx="884">
                  <c:v>254.93</c:v>
                </c:pt>
                <c:pt idx="885">
                  <c:v>255.43</c:v>
                </c:pt>
                <c:pt idx="886">
                  <c:v>255.85</c:v>
                </c:pt>
                <c:pt idx="887">
                  <c:v>256.11</c:v>
                </c:pt>
                <c:pt idx="888">
                  <c:v>256.805</c:v>
                </c:pt>
                <c:pt idx="889">
                  <c:v>257.645</c:v>
                </c:pt>
                <c:pt idx="890">
                  <c:v>257.925</c:v>
                </c:pt>
                <c:pt idx="891">
                  <c:v>258.405</c:v>
                </c:pt>
                <c:pt idx="892">
                  <c:v>258.755</c:v>
                </c:pt>
                <c:pt idx="893">
                  <c:v>258.65</c:v>
                </c:pt>
                <c:pt idx="894">
                  <c:v>258.9</c:v>
                </c:pt>
                <c:pt idx="895">
                  <c:v>259.48</c:v>
                </c:pt>
                <c:pt idx="896">
                  <c:v>259.5</c:v>
                </c:pt>
                <c:pt idx="897">
                  <c:v>259.69</c:v>
                </c:pt>
                <c:pt idx="898">
                  <c:v>259.9</c:v>
                </c:pt>
                <c:pt idx="899">
                  <c:v>260.0</c:v>
                </c:pt>
                <c:pt idx="900">
                  <c:v>260.09</c:v>
                </c:pt>
                <c:pt idx="901">
                  <c:v>260.22</c:v>
                </c:pt>
                <c:pt idx="902">
                  <c:v>260.59</c:v>
                </c:pt>
                <c:pt idx="903">
                  <c:v>260.7</c:v>
                </c:pt>
                <c:pt idx="904">
                  <c:v>261.09</c:v>
                </c:pt>
                <c:pt idx="905">
                  <c:v>261.42</c:v>
                </c:pt>
                <c:pt idx="906">
                  <c:v>261.54</c:v>
                </c:pt>
                <c:pt idx="907">
                  <c:v>261.84</c:v>
                </c:pt>
                <c:pt idx="908">
                  <c:v>261.92</c:v>
                </c:pt>
                <c:pt idx="909">
                  <c:v>261.95</c:v>
                </c:pt>
                <c:pt idx="910">
                  <c:v>262.07</c:v>
                </c:pt>
                <c:pt idx="911">
                  <c:v>262.475</c:v>
                </c:pt>
                <c:pt idx="912">
                  <c:v>262.65</c:v>
                </c:pt>
                <c:pt idx="913">
                  <c:v>262.72</c:v>
                </c:pt>
                <c:pt idx="914">
                  <c:v>262.91</c:v>
                </c:pt>
                <c:pt idx="915">
                  <c:v>263.5</c:v>
                </c:pt>
                <c:pt idx="916">
                  <c:v>264.14</c:v>
                </c:pt>
                <c:pt idx="917">
                  <c:v>264.22</c:v>
                </c:pt>
                <c:pt idx="918">
                  <c:v>264.34</c:v>
                </c:pt>
                <c:pt idx="919">
                  <c:v>264.36</c:v>
                </c:pt>
                <c:pt idx="920">
                  <c:v>265.0</c:v>
                </c:pt>
                <c:pt idx="921">
                  <c:v>265.785</c:v>
                </c:pt>
                <c:pt idx="922">
                  <c:v>265.795</c:v>
                </c:pt>
                <c:pt idx="923">
                  <c:v>265.83</c:v>
                </c:pt>
                <c:pt idx="924">
                  <c:v>265.89</c:v>
                </c:pt>
                <c:pt idx="925">
                  <c:v>265.92</c:v>
                </c:pt>
                <c:pt idx="926">
                  <c:v>265.95</c:v>
                </c:pt>
                <c:pt idx="927">
                  <c:v>266.88</c:v>
                </c:pt>
                <c:pt idx="928">
                  <c:v>266.9</c:v>
                </c:pt>
                <c:pt idx="929">
                  <c:v>266.96</c:v>
                </c:pt>
                <c:pt idx="930">
                  <c:v>267.33</c:v>
                </c:pt>
                <c:pt idx="931">
                  <c:v>267.35</c:v>
                </c:pt>
                <c:pt idx="932">
                  <c:v>267.52</c:v>
                </c:pt>
                <c:pt idx="933">
                  <c:v>267.61</c:v>
                </c:pt>
                <c:pt idx="934">
                  <c:v>267.72</c:v>
                </c:pt>
                <c:pt idx="935">
                  <c:v>267.75</c:v>
                </c:pt>
                <c:pt idx="936">
                  <c:v>267.78</c:v>
                </c:pt>
                <c:pt idx="937">
                  <c:v>268.05</c:v>
                </c:pt>
                <c:pt idx="938">
                  <c:v>268.34</c:v>
                </c:pt>
                <c:pt idx="939">
                  <c:v>269.01</c:v>
                </c:pt>
                <c:pt idx="940">
                  <c:v>269.14</c:v>
                </c:pt>
                <c:pt idx="941">
                  <c:v>269.47</c:v>
                </c:pt>
                <c:pt idx="942">
                  <c:v>269.59</c:v>
                </c:pt>
                <c:pt idx="943">
                  <c:v>269.94</c:v>
                </c:pt>
                <c:pt idx="944">
                  <c:v>269.96</c:v>
                </c:pt>
                <c:pt idx="945">
                  <c:v>270.2</c:v>
                </c:pt>
                <c:pt idx="946">
                  <c:v>270.36</c:v>
                </c:pt>
                <c:pt idx="947">
                  <c:v>270.38</c:v>
                </c:pt>
                <c:pt idx="948">
                  <c:v>270.7</c:v>
                </c:pt>
                <c:pt idx="949">
                  <c:v>271.1</c:v>
                </c:pt>
                <c:pt idx="950">
                  <c:v>271.6</c:v>
                </c:pt>
                <c:pt idx="951">
                  <c:v>271.97</c:v>
                </c:pt>
                <c:pt idx="952">
                  <c:v>272.33</c:v>
                </c:pt>
                <c:pt idx="953">
                  <c:v>272.59</c:v>
                </c:pt>
                <c:pt idx="954">
                  <c:v>272.76</c:v>
                </c:pt>
                <c:pt idx="955">
                  <c:v>272.8</c:v>
                </c:pt>
                <c:pt idx="956">
                  <c:v>272.9</c:v>
                </c:pt>
                <c:pt idx="957">
                  <c:v>273.42</c:v>
                </c:pt>
                <c:pt idx="958">
                  <c:v>274.15</c:v>
                </c:pt>
                <c:pt idx="959">
                  <c:v>274.23</c:v>
                </c:pt>
                <c:pt idx="960">
                  <c:v>274.61</c:v>
                </c:pt>
                <c:pt idx="961">
                  <c:v>274.78</c:v>
                </c:pt>
                <c:pt idx="962">
                  <c:v>274.83</c:v>
                </c:pt>
                <c:pt idx="963">
                  <c:v>275.12</c:v>
                </c:pt>
                <c:pt idx="964">
                  <c:v>275.64</c:v>
                </c:pt>
                <c:pt idx="965">
                  <c:v>275.97</c:v>
                </c:pt>
                <c:pt idx="966">
                  <c:v>276.09</c:v>
                </c:pt>
                <c:pt idx="967">
                  <c:v>276.35</c:v>
                </c:pt>
                <c:pt idx="968">
                  <c:v>276.43</c:v>
                </c:pt>
                <c:pt idx="969">
                  <c:v>276.52</c:v>
                </c:pt>
                <c:pt idx="970">
                  <c:v>277.2</c:v>
                </c:pt>
                <c:pt idx="971">
                  <c:v>277.7</c:v>
                </c:pt>
                <c:pt idx="972">
                  <c:v>277.74</c:v>
                </c:pt>
                <c:pt idx="973">
                  <c:v>277.91</c:v>
                </c:pt>
                <c:pt idx="974">
                  <c:v>278.3</c:v>
                </c:pt>
                <c:pt idx="975">
                  <c:v>278.53</c:v>
                </c:pt>
                <c:pt idx="976">
                  <c:v>278.56</c:v>
                </c:pt>
                <c:pt idx="977">
                  <c:v>278.74</c:v>
                </c:pt>
                <c:pt idx="978">
                  <c:v>278.78</c:v>
                </c:pt>
                <c:pt idx="979">
                  <c:v>279.21</c:v>
                </c:pt>
                <c:pt idx="980">
                  <c:v>279.35</c:v>
                </c:pt>
                <c:pt idx="981">
                  <c:v>279.53</c:v>
                </c:pt>
                <c:pt idx="982">
                  <c:v>280.25</c:v>
                </c:pt>
                <c:pt idx="983">
                  <c:v>280.345</c:v>
                </c:pt>
                <c:pt idx="984">
                  <c:v>280.365</c:v>
                </c:pt>
                <c:pt idx="985">
                  <c:v>281.07</c:v>
                </c:pt>
                <c:pt idx="986">
                  <c:v>281.9</c:v>
                </c:pt>
                <c:pt idx="987">
                  <c:v>282.06</c:v>
                </c:pt>
                <c:pt idx="988">
                  <c:v>282.59</c:v>
                </c:pt>
                <c:pt idx="989">
                  <c:v>283.3</c:v>
                </c:pt>
                <c:pt idx="990">
                  <c:v>283.73</c:v>
                </c:pt>
                <c:pt idx="991">
                  <c:v>284.11</c:v>
                </c:pt>
                <c:pt idx="992">
                  <c:v>284.19</c:v>
                </c:pt>
                <c:pt idx="993">
                  <c:v>284.685</c:v>
                </c:pt>
                <c:pt idx="994">
                  <c:v>284.72</c:v>
                </c:pt>
                <c:pt idx="995">
                  <c:v>285.06</c:v>
                </c:pt>
                <c:pt idx="996">
                  <c:v>285.12</c:v>
                </c:pt>
                <c:pt idx="997">
                  <c:v>285.16</c:v>
                </c:pt>
                <c:pt idx="998">
                  <c:v>285.81</c:v>
                </c:pt>
                <c:pt idx="999">
                  <c:v>285.91</c:v>
                </c:pt>
                <c:pt idx="1000">
                  <c:v>285.97</c:v>
                </c:pt>
                <c:pt idx="1001">
                  <c:v>286.22</c:v>
                </c:pt>
                <c:pt idx="1002">
                  <c:v>286.33</c:v>
                </c:pt>
                <c:pt idx="1003">
                  <c:v>286.35</c:v>
                </c:pt>
                <c:pt idx="1004">
                  <c:v>287.26</c:v>
                </c:pt>
                <c:pt idx="1005">
                  <c:v>287.72</c:v>
                </c:pt>
                <c:pt idx="1006">
                  <c:v>288.24</c:v>
                </c:pt>
                <c:pt idx="1007">
                  <c:v>288.3</c:v>
                </c:pt>
                <c:pt idx="1008">
                  <c:v>288.36</c:v>
                </c:pt>
                <c:pt idx="1009">
                  <c:v>288.3800000000001</c:v>
                </c:pt>
                <c:pt idx="1010">
                  <c:v>288.66</c:v>
                </c:pt>
                <c:pt idx="1011">
                  <c:v>288.78</c:v>
                </c:pt>
                <c:pt idx="1012">
                  <c:v>289.08</c:v>
                </c:pt>
                <c:pt idx="1013">
                  <c:v>289.23</c:v>
                </c:pt>
                <c:pt idx="1014">
                  <c:v>289.25</c:v>
                </c:pt>
                <c:pt idx="1015">
                  <c:v>289.4</c:v>
                </c:pt>
                <c:pt idx="1016">
                  <c:v>289.56</c:v>
                </c:pt>
                <c:pt idx="1017">
                  <c:v>289.69</c:v>
                </c:pt>
                <c:pt idx="1018">
                  <c:v>290.06</c:v>
                </c:pt>
                <c:pt idx="1019">
                  <c:v>290.06</c:v>
                </c:pt>
                <c:pt idx="1020">
                  <c:v>290.06</c:v>
                </c:pt>
                <c:pt idx="1021">
                  <c:v>290.58</c:v>
                </c:pt>
                <c:pt idx="1022">
                  <c:v>290.73</c:v>
                </c:pt>
                <c:pt idx="1023">
                  <c:v>291.61</c:v>
                </c:pt>
                <c:pt idx="1024">
                  <c:v>292.45</c:v>
                </c:pt>
                <c:pt idx="1025">
                  <c:v>292.49</c:v>
                </c:pt>
                <c:pt idx="1026">
                  <c:v>292.72</c:v>
                </c:pt>
                <c:pt idx="1027">
                  <c:v>292.94</c:v>
                </c:pt>
                <c:pt idx="1028">
                  <c:v>293.09</c:v>
                </c:pt>
                <c:pt idx="1029">
                  <c:v>293.34</c:v>
                </c:pt>
                <c:pt idx="1030">
                  <c:v>293.36</c:v>
                </c:pt>
                <c:pt idx="1031">
                  <c:v>293.46</c:v>
                </c:pt>
                <c:pt idx="1032">
                  <c:v>293.65</c:v>
                </c:pt>
                <c:pt idx="1033">
                  <c:v>293.71</c:v>
                </c:pt>
                <c:pt idx="1034">
                  <c:v>293.78</c:v>
                </c:pt>
                <c:pt idx="1035">
                  <c:v>293.91</c:v>
                </c:pt>
                <c:pt idx="1036">
                  <c:v>294.3</c:v>
                </c:pt>
                <c:pt idx="1037">
                  <c:v>294.6</c:v>
                </c:pt>
                <c:pt idx="1038">
                  <c:v>294.87</c:v>
                </c:pt>
                <c:pt idx="1039">
                  <c:v>295.5</c:v>
                </c:pt>
                <c:pt idx="1040">
                  <c:v>296.25</c:v>
                </c:pt>
                <c:pt idx="1041">
                  <c:v>297.12</c:v>
                </c:pt>
                <c:pt idx="1042">
                  <c:v>297.24</c:v>
                </c:pt>
                <c:pt idx="1043">
                  <c:v>297.37</c:v>
                </c:pt>
                <c:pt idx="1044">
                  <c:v>297.375</c:v>
                </c:pt>
                <c:pt idx="1045">
                  <c:v>297.52</c:v>
                </c:pt>
                <c:pt idx="1046">
                  <c:v>297.78</c:v>
                </c:pt>
                <c:pt idx="1047">
                  <c:v>298.1799999999999</c:v>
                </c:pt>
                <c:pt idx="1048">
                  <c:v>298.24</c:v>
                </c:pt>
                <c:pt idx="1049">
                  <c:v>298.3699999999999</c:v>
                </c:pt>
                <c:pt idx="1050">
                  <c:v>298.42</c:v>
                </c:pt>
                <c:pt idx="1051">
                  <c:v>298.55</c:v>
                </c:pt>
                <c:pt idx="1052">
                  <c:v>299.33</c:v>
                </c:pt>
                <c:pt idx="1053">
                  <c:v>299.96</c:v>
                </c:pt>
                <c:pt idx="1054">
                  <c:v>300.72</c:v>
                </c:pt>
                <c:pt idx="1055">
                  <c:v>300.78</c:v>
                </c:pt>
                <c:pt idx="1056">
                  <c:v>300.81</c:v>
                </c:pt>
                <c:pt idx="1057">
                  <c:v>300.84</c:v>
                </c:pt>
                <c:pt idx="1058">
                  <c:v>300.92</c:v>
                </c:pt>
                <c:pt idx="1059">
                  <c:v>301.6</c:v>
                </c:pt>
                <c:pt idx="1060">
                  <c:v>302.0</c:v>
                </c:pt>
                <c:pt idx="1061">
                  <c:v>302.15</c:v>
                </c:pt>
                <c:pt idx="1062">
                  <c:v>302.38</c:v>
                </c:pt>
                <c:pt idx="1063">
                  <c:v>302.94</c:v>
                </c:pt>
                <c:pt idx="1064">
                  <c:v>303.1</c:v>
                </c:pt>
                <c:pt idx="1065">
                  <c:v>303.585</c:v>
                </c:pt>
                <c:pt idx="1066">
                  <c:v>303.81</c:v>
                </c:pt>
                <c:pt idx="1067">
                  <c:v>304.11</c:v>
                </c:pt>
                <c:pt idx="1068">
                  <c:v>304.53</c:v>
                </c:pt>
                <c:pt idx="1069">
                  <c:v>304.65</c:v>
                </c:pt>
                <c:pt idx="1070">
                  <c:v>304.94</c:v>
                </c:pt>
                <c:pt idx="1071">
                  <c:v>305.07</c:v>
                </c:pt>
                <c:pt idx="1072">
                  <c:v>305.41</c:v>
                </c:pt>
                <c:pt idx="1073">
                  <c:v>305.8</c:v>
                </c:pt>
                <c:pt idx="1074">
                  <c:v>305.89</c:v>
                </c:pt>
                <c:pt idx="1075">
                  <c:v>306.15</c:v>
                </c:pt>
                <c:pt idx="1076">
                  <c:v>306.72</c:v>
                </c:pt>
                <c:pt idx="1077">
                  <c:v>306.92</c:v>
                </c:pt>
                <c:pt idx="1078">
                  <c:v>307.45</c:v>
                </c:pt>
                <c:pt idx="1079">
                  <c:v>307.47</c:v>
                </c:pt>
                <c:pt idx="1080">
                  <c:v>307.65</c:v>
                </c:pt>
                <c:pt idx="1081">
                  <c:v>307.775</c:v>
                </c:pt>
                <c:pt idx="1082">
                  <c:v>307.7</c:v>
                </c:pt>
                <c:pt idx="1083">
                  <c:v>308.5</c:v>
                </c:pt>
                <c:pt idx="1084">
                  <c:v>309.03</c:v>
                </c:pt>
                <c:pt idx="1085">
                  <c:v>309.83</c:v>
                </c:pt>
                <c:pt idx="1086">
                  <c:v>310.01</c:v>
                </c:pt>
                <c:pt idx="1087">
                  <c:v>310.12</c:v>
                </c:pt>
                <c:pt idx="1088">
                  <c:v>310.17</c:v>
                </c:pt>
                <c:pt idx="1089">
                  <c:v>310.75</c:v>
                </c:pt>
                <c:pt idx="1090">
                  <c:v>310.93</c:v>
                </c:pt>
                <c:pt idx="1091">
                  <c:v>311.4</c:v>
                </c:pt>
                <c:pt idx="1092">
                  <c:v>311.6799999999999</c:v>
                </c:pt>
                <c:pt idx="1093">
                  <c:v>312.12</c:v>
                </c:pt>
                <c:pt idx="1094">
                  <c:v>312.84</c:v>
                </c:pt>
                <c:pt idx="1095">
                  <c:v>313.53</c:v>
                </c:pt>
                <c:pt idx="1096">
                  <c:v>313.8</c:v>
                </c:pt>
                <c:pt idx="1097">
                  <c:v>314.63</c:v>
                </c:pt>
                <c:pt idx="1098">
                  <c:v>315.49</c:v>
                </c:pt>
                <c:pt idx="1099">
                  <c:v>315.56</c:v>
                </c:pt>
                <c:pt idx="1100">
                  <c:v>315.61</c:v>
                </c:pt>
                <c:pt idx="1101">
                  <c:v>316.15</c:v>
                </c:pt>
                <c:pt idx="1102">
                  <c:v>316.85</c:v>
                </c:pt>
                <c:pt idx="1103">
                  <c:v>316.92</c:v>
                </c:pt>
                <c:pt idx="1104">
                  <c:v>317.45</c:v>
                </c:pt>
                <c:pt idx="1105">
                  <c:v>317.55</c:v>
                </c:pt>
                <c:pt idx="1106">
                  <c:v>317.87</c:v>
                </c:pt>
                <c:pt idx="1107">
                  <c:v>317.96</c:v>
                </c:pt>
                <c:pt idx="1108">
                  <c:v>318.24</c:v>
                </c:pt>
                <c:pt idx="1109">
                  <c:v>319.02</c:v>
                </c:pt>
                <c:pt idx="1110">
                  <c:v>319.1</c:v>
                </c:pt>
                <c:pt idx="1111">
                  <c:v>319.535</c:v>
                </c:pt>
                <c:pt idx="1112">
                  <c:v>319.54</c:v>
                </c:pt>
                <c:pt idx="1113">
                  <c:v>319.89</c:v>
                </c:pt>
                <c:pt idx="1114">
                  <c:v>319.9</c:v>
                </c:pt>
                <c:pt idx="1115">
                  <c:v>320.07</c:v>
                </c:pt>
                <c:pt idx="1116">
                  <c:v>320.44</c:v>
                </c:pt>
                <c:pt idx="1117">
                  <c:v>320.54</c:v>
                </c:pt>
                <c:pt idx="1118">
                  <c:v>320.68</c:v>
                </c:pt>
                <c:pt idx="1119">
                  <c:v>320.94</c:v>
                </c:pt>
                <c:pt idx="1120">
                  <c:v>320.96</c:v>
                </c:pt>
                <c:pt idx="1121">
                  <c:v>321.42</c:v>
                </c:pt>
                <c:pt idx="1122">
                  <c:v>321.54</c:v>
                </c:pt>
                <c:pt idx="1123">
                  <c:v>321.95</c:v>
                </c:pt>
                <c:pt idx="1124">
                  <c:v>322.24</c:v>
                </c:pt>
                <c:pt idx="1125">
                  <c:v>322.43</c:v>
                </c:pt>
                <c:pt idx="1126">
                  <c:v>322.71</c:v>
                </c:pt>
                <c:pt idx="1127">
                  <c:v>322.95</c:v>
                </c:pt>
                <c:pt idx="1128">
                  <c:v>323.49</c:v>
                </c:pt>
                <c:pt idx="1129">
                  <c:v>323.94</c:v>
                </c:pt>
                <c:pt idx="1130">
                  <c:v>324.11</c:v>
                </c:pt>
                <c:pt idx="1131">
                  <c:v>324.14</c:v>
                </c:pt>
                <c:pt idx="1132">
                  <c:v>324.24</c:v>
                </c:pt>
                <c:pt idx="1133">
                  <c:v>324.25</c:v>
                </c:pt>
                <c:pt idx="1134">
                  <c:v>324.415</c:v>
                </c:pt>
                <c:pt idx="1135">
                  <c:v>324.42</c:v>
                </c:pt>
                <c:pt idx="1136">
                  <c:v>324.67</c:v>
                </c:pt>
                <c:pt idx="1137">
                  <c:v>324.75</c:v>
                </c:pt>
                <c:pt idx="1138">
                  <c:v>324.91</c:v>
                </c:pt>
                <c:pt idx="1139">
                  <c:v>325.1300000000001</c:v>
                </c:pt>
                <c:pt idx="1140">
                  <c:v>325.14</c:v>
                </c:pt>
                <c:pt idx="1141">
                  <c:v>325.345</c:v>
                </c:pt>
                <c:pt idx="1142">
                  <c:v>325.37</c:v>
                </c:pt>
                <c:pt idx="1143">
                  <c:v>325.425</c:v>
                </c:pt>
                <c:pt idx="1144">
                  <c:v>326.0</c:v>
                </c:pt>
                <c:pt idx="1145">
                  <c:v>326.63</c:v>
                </c:pt>
                <c:pt idx="1146">
                  <c:v>327.48</c:v>
                </c:pt>
                <c:pt idx="1147">
                  <c:v>327.73</c:v>
                </c:pt>
                <c:pt idx="1148">
                  <c:v>327.75</c:v>
                </c:pt>
                <c:pt idx="1149">
                  <c:v>327.78</c:v>
                </c:pt>
                <c:pt idx="1150">
                  <c:v>328.12</c:v>
                </c:pt>
                <c:pt idx="1151">
                  <c:v>328.32</c:v>
                </c:pt>
                <c:pt idx="1152">
                  <c:v>328.57</c:v>
                </c:pt>
                <c:pt idx="1153">
                  <c:v>328.78</c:v>
                </c:pt>
                <c:pt idx="1154">
                  <c:v>329.05</c:v>
                </c:pt>
                <c:pt idx="1155">
                  <c:v>329.79</c:v>
                </c:pt>
                <c:pt idx="1156">
                  <c:v>330.33</c:v>
                </c:pt>
                <c:pt idx="1157">
                  <c:v>330.6</c:v>
                </c:pt>
                <c:pt idx="1158">
                  <c:v>331.41</c:v>
                </c:pt>
                <c:pt idx="1159">
                  <c:v>331.87</c:v>
                </c:pt>
                <c:pt idx="1160">
                  <c:v>332.0700000000001</c:v>
                </c:pt>
                <c:pt idx="1161">
                  <c:v>332.1</c:v>
                </c:pt>
                <c:pt idx="1162">
                  <c:v>332.54</c:v>
                </c:pt>
                <c:pt idx="1163">
                  <c:v>332.91</c:v>
                </c:pt>
                <c:pt idx="1164">
                  <c:v>333.81</c:v>
                </c:pt>
                <c:pt idx="1165">
                  <c:v>333.97</c:v>
                </c:pt>
                <c:pt idx="1166">
                  <c:v>334.08</c:v>
                </c:pt>
                <c:pt idx="1167">
                  <c:v>334.45</c:v>
                </c:pt>
                <c:pt idx="1168">
                  <c:v>334.47</c:v>
                </c:pt>
                <c:pt idx="1169">
                  <c:v>334.48</c:v>
                </c:pt>
                <c:pt idx="1170">
                  <c:v>334.6</c:v>
                </c:pt>
                <c:pt idx="1171">
                  <c:v>334.74</c:v>
                </c:pt>
                <c:pt idx="1172">
                  <c:v>335.15</c:v>
                </c:pt>
                <c:pt idx="1173">
                  <c:v>335.38</c:v>
                </c:pt>
                <c:pt idx="1174">
                  <c:v>335.4299999999999</c:v>
                </c:pt>
                <c:pt idx="1175">
                  <c:v>336.03</c:v>
                </c:pt>
                <c:pt idx="1176">
                  <c:v>336.55</c:v>
                </c:pt>
                <c:pt idx="1177">
                  <c:v>336.6199999999999</c:v>
                </c:pt>
                <c:pt idx="1178">
                  <c:v>336.95</c:v>
                </c:pt>
                <c:pt idx="1179">
                  <c:v>337.8</c:v>
                </c:pt>
                <c:pt idx="1180">
                  <c:v>338.2</c:v>
                </c:pt>
                <c:pt idx="1181">
                  <c:v>338.6</c:v>
                </c:pt>
                <c:pt idx="1182">
                  <c:v>338.69</c:v>
                </c:pt>
                <c:pt idx="1183">
                  <c:v>338.82</c:v>
                </c:pt>
                <c:pt idx="1184">
                  <c:v>338.9</c:v>
                </c:pt>
                <c:pt idx="1185">
                  <c:v>338.94</c:v>
                </c:pt>
                <c:pt idx="1186">
                  <c:v>339.23</c:v>
                </c:pt>
                <c:pt idx="1187">
                  <c:v>339.42</c:v>
                </c:pt>
                <c:pt idx="1188">
                  <c:v>339.47</c:v>
                </c:pt>
                <c:pt idx="1189">
                  <c:v>339.86</c:v>
                </c:pt>
                <c:pt idx="1190">
                  <c:v>340.34</c:v>
                </c:pt>
                <c:pt idx="1191">
                  <c:v>340.71</c:v>
                </c:pt>
                <c:pt idx="1192">
                  <c:v>340.81</c:v>
                </c:pt>
                <c:pt idx="1193">
                  <c:v>341.1799999999999</c:v>
                </c:pt>
                <c:pt idx="1194">
                  <c:v>341.21</c:v>
                </c:pt>
                <c:pt idx="1195">
                  <c:v>341.25</c:v>
                </c:pt>
                <c:pt idx="1196">
                  <c:v>342.06</c:v>
                </c:pt>
                <c:pt idx="1197">
                  <c:v>342.04</c:v>
                </c:pt>
                <c:pt idx="1198">
                  <c:v>342.04</c:v>
                </c:pt>
                <c:pt idx="1199">
                  <c:v>342.53</c:v>
                </c:pt>
                <c:pt idx="1200">
                  <c:v>342.74</c:v>
                </c:pt>
                <c:pt idx="1201">
                  <c:v>343.01</c:v>
                </c:pt>
                <c:pt idx="1202">
                  <c:v>343.2</c:v>
                </c:pt>
                <c:pt idx="1203">
                  <c:v>343.27</c:v>
                </c:pt>
                <c:pt idx="1204">
                  <c:v>343.51</c:v>
                </c:pt>
                <c:pt idx="1205">
                  <c:v>343.65</c:v>
                </c:pt>
                <c:pt idx="1206">
                  <c:v>343.85</c:v>
                </c:pt>
                <c:pt idx="1207">
                  <c:v>344.3</c:v>
                </c:pt>
                <c:pt idx="1208">
                  <c:v>344.72</c:v>
                </c:pt>
                <c:pt idx="1209">
                  <c:v>345.07</c:v>
                </c:pt>
                <c:pt idx="1210">
                  <c:v>345.6</c:v>
                </c:pt>
                <c:pt idx="1211">
                  <c:v>345.86</c:v>
                </c:pt>
                <c:pt idx="1212">
                  <c:v>345.98</c:v>
                </c:pt>
                <c:pt idx="1213">
                  <c:v>346.39</c:v>
                </c:pt>
                <c:pt idx="1214">
                  <c:v>346.52</c:v>
                </c:pt>
                <c:pt idx="1215">
                  <c:v>346.62</c:v>
                </c:pt>
                <c:pt idx="1216">
                  <c:v>346.99</c:v>
                </c:pt>
                <c:pt idx="1217">
                  <c:v>347.35</c:v>
                </c:pt>
                <c:pt idx="1218">
                  <c:v>348.21</c:v>
                </c:pt>
                <c:pt idx="1219">
                  <c:v>348.83</c:v>
                </c:pt>
                <c:pt idx="1220">
                  <c:v>349.22</c:v>
                </c:pt>
                <c:pt idx="1221">
                  <c:v>349.27</c:v>
                </c:pt>
                <c:pt idx="1222">
                  <c:v>349.56</c:v>
                </c:pt>
                <c:pt idx="1223">
                  <c:v>349.64</c:v>
                </c:pt>
                <c:pt idx="1224">
                  <c:v>349.72</c:v>
                </c:pt>
                <c:pt idx="1225">
                  <c:v>349.985</c:v>
                </c:pt>
                <c:pt idx="1226">
                  <c:v>350.37</c:v>
                </c:pt>
                <c:pt idx="1227">
                  <c:v>350.4</c:v>
                </c:pt>
                <c:pt idx="1228">
                  <c:v>350.4299999999999</c:v>
                </c:pt>
                <c:pt idx="1229">
                  <c:v>350.59</c:v>
                </c:pt>
                <c:pt idx="1230">
                  <c:v>350.89</c:v>
                </c:pt>
                <c:pt idx="1231">
                  <c:v>351.0</c:v>
                </c:pt>
                <c:pt idx="1232">
                  <c:v>351.33</c:v>
                </c:pt>
                <c:pt idx="1233">
                  <c:v>351.95</c:v>
                </c:pt>
                <c:pt idx="1234">
                  <c:v>352.04</c:v>
                </c:pt>
                <c:pt idx="1235">
                  <c:v>352.2</c:v>
                </c:pt>
                <c:pt idx="1236">
                  <c:v>352.23</c:v>
                </c:pt>
                <c:pt idx="1237">
                  <c:v>352.3</c:v>
                </c:pt>
                <c:pt idx="1238">
                  <c:v>352.31</c:v>
                </c:pt>
                <c:pt idx="1239">
                  <c:v>352.44</c:v>
                </c:pt>
                <c:pt idx="1240">
                  <c:v>352.65</c:v>
                </c:pt>
                <c:pt idx="1241">
                  <c:v>353.26</c:v>
                </c:pt>
                <c:pt idx="1242">
                  <c:v>353.45</c:v>
                </c:pt>
                <c:pt idx="1243">
                  <c:v>353.61</c:v>
                </c:pt>
                <c:pt idx="1244">
                  <c:v>353.78</c:v>
                </c:pt>
                <c:pt idx="1245">
                  <c:v>353.8</c:v>
                </c:pt>
                <c:pt idx="1246">
                  <c:v>353.91</c:v>
                </c:pt>
                <c:pt idx="1247">
                  <c:v>354.14</c:v>
                </c:pt>
                <c:pt idx="1248">
                  <c:v>354.2</c:v>
                </c:pt>
                <c:pt idx="1249">
                  <c:v>354.28</c:v>
                </c:pt>
                <c:pt idx="1250">
                  <c:v>354.35</c:v>
                </c:pt>
                <c:pt idx="1251">
                  <c:v>354.5</c:v>
                </c:pt>
                <c:pt idx="1252">
                  <c:v>354.78</c:v>
                </c:pt>
                <c:pt idx="1253">
                  <c:v>355.06</c:v>
                </c:pt>
                <c:pt idx="1254">
                  <c:v>355.3</c:v>
                </c:pt>
                <c:pt idx="1255">
                  <c:v>355.5</c:v>
                </c:pt>
                <c:pt idx="1256">
                  <c:v>355.54</c:v>
                </c:pt>
                <c:pt idx="1257">
                  <c:v>355.56</c:v>
                </c:pt>
                <c:pt idx="1258">
                  <c:v>355.65</c:v>
                </c:pt>
                <c:pt idx="1259">
                  <c:v>355.79</c:v>
                </c:pt>
                <c:pt idx="1260">
                  <c:v>355.89</c:v>
                </c:pt>
                <c:pt idx="1261">
                  <c:v>356.0</c:v>
                </c:pt>
                <c:pt idx="1262">
                  <c:v>356.04</c:v>
                </c:pt>
                <c:pt idx="1263">
                  <c:v>356.22</c:v>
                </c:pt>
                <c:pt idx="1264">
                  <c:v>356.25</c:v>
                </c:pt>
                <c:pt idx="1265">
                  <c:v>356.29</c:v>
                </c:pt>
                <c:pt idx="1266">
                  <c:v>356.33</c:v>
                </c:pt>
                <c:pt idx="1267">
                  <c:v>356.5</c:v>
                </c:pt>
                <c:pt idx="1268">
                  <c:v>356.7</c:v>
                </c:pt>
                <c:pt idx="1269">
                  <c:v>356.97</c:v>
                </c:pt>
                <c:pt idx="1270">
                  <c:v>357.0</c:v>
                </c:pt>
                <c:pt idx="1271">
                  <c:v>357.04</c:v>
                </c:pt>
                <c:pt idx="1272">
                  <c:v>357.07</c:v>
                </c:pt>
                <c:pt idx="1273">
                  <c:v>357.19</c:v>
                </c:pt>
                <c:pt idx="1274">
                  <c:v>357.35</c:v>
                </c:pt>
                <c:pt idx="1275">
                  <c:v>357.4</c:v>
                </c:pt>
                <c:pt idx="1276">
                  <c:v>357.45</c:v>
                </c:pt>
                <c:pt idx="1277">
                  <c:v>358.08</c:v>
                </c:pt>
                <c:pt idx="1278">
                  <c:v>358.35</c:v>
                </c:pt>
                <c:pt idx="1279">
                  <c:v>358.37</c:v>
                </c:pt>
                <c:pt idx="1280">
                  <c:v>358.43</c:v>
                </c:pt>
                <c:pt idx="1281">
                  <c:v>358.59</c:v>
                </c:pt>
                <c:pt idx="1282">
                  <c:v>358.81</c:v>
                </c:pt>
                <c:pt idx="1283">
                  <c:v>358.9</c:v>
                </c:pt>
                <c:pt idx="1284">
                  <c:v>359.55</c:v>
                </c:pt>
                <c:pt idx="1285">
                  <c:v>360.27</c:v>
                </c:pt>
                <c:pt idx="1286">
                  <c:v>360.6</c:v>
                </c:pt>
                <c:pt idx="1287">
                  <c:v>360.82</c:v>
                </c:pt>
                <c:pt idx="1288">
                  <c:v>360.87</c:v>
                </c:pt>
                <c:pt idx="1289">
                  <c:v>361.37</c:v>
                </c:pt>
                <c:pt idx="1290">
                  <c:v>361.45</c:v>
                </c:pt>
                <c:pt idx="1291">
                  <c:v>361.56</c:v>
                </c:pt>
                <c:pt idx="1292">
                  <c:v>361.99</c:v>
                </c:pt>
                <c:pt idx="1293">
                  <c:v>362.13</c:v>
                </c:pt>
                <c:pt idx="1294">
                  <c:v>362.6</c:v>
                </c:pt>
                <c:pt idx="1295">
                  <c:v>363.18</c:v>
                </c:pt>
                <c:pt idx="1296">
                  <c:v>363.68</c:v>
                </c:pt>
                <c:pt idx="1297">
                  <c:v>364.16</c:v>
                </c:pt>
                <c:pt idx="1298">
                  <c:v>364.9</c:v>
                </c:pt>
                <c:pt idx="1299">
                  <c:v>364.93</c:v>
                </c:pt>
                <c:pt idx="1300">
                  <c:v>365.4</c:v>
                </c:pt>
                <c:pt idx="1301">
                  <c:v>365.99</c:v>
                </c:pt>
                <c:pt idx="1302">
                  <c:v>366.055</c:v>
                </c:pt>
                <c:pt idx="1303">
                  <c:v>366.72</c:v>
                </c:pt>
                <c:pt idx="1304">
                  <c:v>366.79</c:v>
                </c:pt>
                <c:pt idx="1305">
                  <c:v>366.65</c:v>
                </c:pt>
                <c:pt idx="1306">
                  <c:v>367.03</c:v>
                </c:pt>
                <c:pt idx="1307">
                  <c:v>367.34</c:v>
                </c:pt>
                <c:pt idx="1308">
                  <c:v>367.72</c:v>
                </c:pt>
                <c:pt idx="1309">
                  <c:v>367.91</c:v>
                </c:pt>
                <c:pt idx="1310">
                  <c:v>367.94</c:v>
                </c:pt>
                <c:pt idx="1311">
                  <c:v>368.07</c:v>
                </c:pt>
                <c:pt idx="1312">
                  <c:v>368.635</c:v>
                </c:pt>
                <c:pt idx="1313">
                  <c:v>368.655</c:v>
                </c:pt>
                <c:pt idx="1314">
                  <c:v>368.69</c:v>
                </c:pt>
                <c:pt idx="1315">
                  <c:v>368.73</c:v>
                </c:pt>
                <c:pt idx="1316">
                  <c:v>368.7</c:v>
                </c:pt>
                <c:pt idx="1317">
                  <c:v>369.51</c:v>
                </c:pt>
                <c:pt idx="1318">
                  <c:v>370.18</c:v>
                </c:pt>
                <c:pt idx="1319">
                  <c:v>370.18</c:v>
                </c:pt>
                <c:pt idx="1320">
                  <c:v>370.18</c:v>
                </c:pt>
                <c:pt idx="1321">
                  <c:v>370.18</c:v>
                </c:pt>
                <c:pt idx="1322">
                  <c:v>370.46</c:v>
                </c:pt>
                <c:pt idx="1323">
                  <c:v>370.95</c:v>
                </c:pt>
                <c:pt idx="1324">
                  <c:v>370.95</c:v>
                </c:pt>
                <c:pt idx="1325">
                  <c:v>370.95</c:v>
                </c:pt>
                <c:pt idx="1326">
                  <c:v>371.28</c:v>
                </c:pt>
                <c:pt idx="1327">
                  <c:v>371.75</c:v>
                </c:pt>
                <c:pt idx="1328">
                  <c:v>371.81</c:v>
                </c:pt>
                <c:pt idx="1329">
                  <c:v>371.83</c:v>
                </c:pt>
                <c:pt idx="1330">
                  <c:v>371.89</c:v>
                </c:pt>
                <c:pt idx="1331">
                  <c:v>371.97</c:v>
                </c:pt>
                <c:pt idx="1332">
                  <c:v>372.04</c:v>
                </c:pt>
                <c:pt idx="1333">
                  <c:v>372.065</c:v>
                </c:pt>
                <c:pt idx="1334">
                  <c:v>372.09</c:v>
                </c:pt>
                <c:pt idx="1335">
                  <c:v>372.1</c:v>
                </c:pt>
                <c:pt idx="1336">
                  <c:v>372.17</c:v>
                </c:pt>
                <c:pt idx="1337">
                  <c:v>372.38</c:v>
                </c:pt>
                <c:pt idx="1338">
                  <c:v>372.48</c:v>
                </c:pt>
                <c:pt idx="1339">
                  <c:v>373.03</c:v>
                </c:pt>
                <c:pt idx="1340">
                  <c:v>373.05</c:v>
                </c:pt>
                <c:pt idx="1341">
                  <c:v>373.05</c:v>
                </c:pt>
                <c:pt idx="1342">
                  <c:v>373.05</c:v>
                </c:pt>
                <c:pt idx="1343">
                  <c:v>373.86</c:v>
                </c:pt>
                <c:pt idx="1344">
                  <c:v>373.89</c:v>
                </c:pt>
                <c:pt idx="1345">
                  <c:v>373.95</c:v>
                </c:pt>
                <c:pt idx="1346">
                  <c:v>374.8</c:v>
                </c:pt>
                <c:pt idx="1347">
                  <c:v>375.64</c:v>
                </c:pt>
                <c:pt idx="1348">
                  <c:v>375.95</c:v>
                </c:pt>
                <c:pt idx="1349">
                  <c:v>375.97</c:v>
                </c:pt>
                <c:pt idx="1350">
                  <c:v>376.5</c:v>
                </c:pt>
                <c:pt idx="1351">
                  <c:v>376.965</c:v>
                </c:pt>
                <c:pt idx="1352">
                  <c:v>377.0</c:v>
                </c:pt>
                <c:pt idx="1353">
                  <c:v>377.02</c:v>
                </c:pt>
                <c:pt idx="1354">
                  <c:v>377.06</c:v>
                </c:pt>
                <c:pt idx="1355">
                  <c:v>377.12</c:v>
                </c:pt>
                <c:pt idx="1356">
                  <c:v>377.13</c:v>
                </c:pt>
                <c:pt idx="1357">
                  <c:v>377.1</c:v>
                </c:pt>
                <c:pt idx="1358">
                  <c:v>377.5</c:v>
                </c:pt>
                <c:pt idx="1359">
                  <c:v>377.575</c:v>
                </c:pt>
                <c:pt idx="1360">
                  <c:v>377.58</c:v>
                </c:pt>
                <c:pt idx="1361">
                  <c:v>377.85</c:v>
                </c:pt>
                <c:pt idx="1362">
                  <c:v>378.1</c:v>
                </c:pt>
                <c:pt idx="1363">
                  <c:v>378.12</c:v>
                </c:pt>
                <c:pt idx="1364">
                  <c:v>378.26</c:v>
                </c:pt>
                <c:pt idx="1365">
                  <c:v>378.31</c:v>
                </c:pt>
                <c:pt idx="1366">
                  <c:v>378.63</c:v>
                </c:pt>
                <c:pt idx="1367">
                  <c:v>378.69</c:v>
                </c:pt>
                <c:pt idx="1368">
                  <c:v>378.79</c:v>
                </c:pt>
                <c:pt idx="1369">
                  <c:v>378.86</c:v>
                </c:pt>
                <c:pt idx="1370">
                  <c:v>379.0</c:v>
                </c:pt>
                <c:pt idx="1371">
                  <c:v>379.05</c:v>
                </c:pt>
                <c:pt idx="1372">
                  <c:v>379.39</c:v>
                </c:pt>
                <c:pt idx="1373">
                  <c:v>379.44</c:v>
                </c:pt>
                <c:pt idx="1374">
                  <c:v>379.46</c:v>
                </c:pt>
                <c:pt idx="1375">
                  <c:v>379.47</c:v>
                </c:pt>
                <c:pt idx="1376">
                  <c:v>379.58</c:v>
                </c:pt>
                <c:pt idx="1377">
                  <c:v>379.68</c:v>
                </c:pt>
                <c:pt idx="1378">
                  <c:v>379.83</c:v>
                </c:pt>
                <c:pt idx="1379">
                  <c:v>380.19</c:v>
                </c:pt>
                <c:pt idx="1380">
                  <c:v>380.235</c:v>
                </c:pt>
                <c:pt idx="1381">
                  <c:v>380.4</c:v>
                </c:pt>
                <c:pt idx="1382">
                  <c:v>380.87</c:v>
                </c:pt>
                <c:pt idx="1383">
                  <c:v>380.9</c:v>
                </c:pt>
                <c:pt idx="1384">
                  <c:v>381.08</c:v>
                </c:pt>
                <c:pt idx="1385">
                  <c:v>381.14</c:v>
                </c:pt>
                <c:pt idx="1386">
                  <c:v>381.24</c:v>
                </c:pt>
                <c:pt idx="1387">
                  <c:v>381.435</c:v>
                </c:pt>
                <c:pt idx="1388">
                  <c:v>381.49</c:v>
                </c:pt>
                <c:pt idx="1389">
                  <c:v>381.82</c:v>
                </c:pt>
                <c:pt idx="1390">
                  <c:v>382.41</c:v>
                </c:pt>
                <c:pt idx="1391">
                  <c:v>382.76</c:v>
                </c:pt>
                <c:pt idx="1392">
                  <c:v>382.87</c:v>
                </c:pt>
                <c:pt idx="1393">
                  <c:v>383.05</c:v>
                </c:pt>
                <c:pt idx="1394">
                  <c:v>383.21</c:v>
                </c:pt>
                <c:pt idx="1395">
                  <c:v>383.3</c:v>
                </c:pt>
                <c:pt idx="1396">
                  <c:v>383.32</c:v>
                </c:pt>
                <c:pt idx="1397">
                  <c:v>383.52</c:v>
                </c:pt>
                <c:pt idx="1398">
                  <c:v>383.95</c:v>
                </c:pt>
                <c:pt idx="1399">
                  <c:v>384.08</c:v>
                </c:pt>
                <c:pt idx="1400">
                  <c:v>384.5</c:v>
                </c:pt>
                <c:pt idx="1401">
                  <c:v>384.89</c:v>
                </c:pt>
                <c:pt idx="1402">
                  <c:v>384.93</c:v>
                </c:pt>
                <c:pt idx="1403">
                  <c:v>385.16</c:v>
                </c:pt>
                <c:pt idx="1404">
                  <c:v>385.22</c:v>
                </c:pt>
                <c:pt idx="1405">
                  <c:v>385.32</c:v>
                </c:pt>
                <c:pt idx="1406">
                  <c:v>385.34</c:v>
                </c:pt>
                <c:pt idx="1407">
                  <c:v>385.38</c:v>
                </c:pt>
                <c:pt idx="1408">
                  <c:v>385.38</c:v>
                </c:pt>
                <c:pt idx="1409">
                  <c:v>385.55</c:v>
                </c:pt>
                <c:pt idx="1410">
                  <c:v>385.78</c:v>
                </c:pt>
                <c:pt idx="1411">
                  <c:v>385.88</c:v>
                </c:pt>
                <c:pt idx="1412">
                  <c:v>385.97</c:v>
                </c:pt>
                <c:pt idx="1413">
                  <c:v>386.1</c:v>
                </c:pt>
                <c:pt idx="1414">
                  <c:v>386.23</c:v>
                </c:pt>
                <c:pt idx="1415">
                  <c:v>386.38</c:v>
                </c:pt>
                <c:pt idx="1416">
                  <c:v>387.0</c:v>
                </c:pt>
                <c:pt idx="1417">
                  <c:v>387.94</c:v>
                </c:pt>
                <c:pt idx="1418">
                  <c:v>388.81</c:v>
                </c:pt>
                <c:pt idx="1419">
                  <c:v>389.5</c:v>
                </c:pt>
                <c:pt idx="1420">
                  <c:v>389.53</c:v>
                </c:pt>
                <c:pt idx="1421">
                  <c:v>389.56</c:v>
                </c:pt>
                <c:pt idx="1422">
                  <c:v>389.71</c:v>
                </c:pt>
                <c:pt idx="1423">
                  <c:v>390.05</c:v>
                </c:pt>
                <c:pt idx="1424">
                  <c:v>390.61</c:v>
                </c:pt>
                <c:pt idx="1425">
                  <c:v>390.8</c:v>
                </c:pt>
                <c:pt idx="1426">
                  <c:v>391.345</c:v>
                </c:pt>
                <c:pt idx="1427">
                  <c:v>391.41</c:v>
                </c:pt>
                <c:pt idx="1428">
                  <c:v>391.48</c:v>
                </c:pt>
                <c:pt idx="1429">
                  <c:v>391.595</c:v>
                </c:pt>
                <c:pt idx="1430">
                  <c:v>391.625</c:v>
                </c:pt>
                <c:pt idx="1431">
                  <c:v>391.645</c:v>
                </c:pt>
                <c:pt idx="1432">
                  <c:v>391.705</c:v>
                </c:pt>
                <c:pt idx="1433">
                  <c:v>392.155</c:v>
                </c:pt>
                <c:pt idx="1434">
                  <c:v>392.395</c:v>
                </c:pt>
                <c:pt idx="1435">
                  <c:v>392.415</c:v>
                </c:pt>
                <c:pt idx="1436">
                  <c:v>392.455</c:v>
                </c:pt>
                <c:pt idx="1437">
                  <c:v>392.515</c:v>
                </c:pt>
                <c:pt idx="1438">
                  <c:v>392.95</c:v>
                </c:pt>
                <c:pt idx="1439">
                  <c:v>392.98</c:v>
                </c:pt>
                <c:pt idx="1440">
                  <c:v>393.1</c:v>
                </c:pt>
                <c:pt idx="1441">
                  <c:v>393.12</c:v>
                </c:pt>
                <c:pt idx="1442">
                  <c:v>393.33</c:v>
                </c:pt>
                <c:pt idx="1443">
                  <c:v>393.7</c:v>
                </c:pt>
                <c:pt idx="1444">
                  <c:v>393.82</c:v>
                </c:pt>
                <c:pt idx="1445">
                  <c:v>394.705</c:v>
                </c:pt>
                <c:pt idx="1446">
                  <c:v>395.61</c:v>
                </c:pt>
                <c:pt idx="1447">
                  <c:v>395.85</c:v>
                </c:pt>
                <c:pt idx="1448">
                  <c:v>395.92</c:v>
                </c:pt>
                <c:pt idx="1449">
                  <c:v>396.15</c:v>
                </c:pt>
                <c:pt idx="1450">
                  <c:v>396.15</c:v>
                </c:pt>
                <c:pt idx="1451">
                  <c:v>396.15</c:v>
                </c:pt>
                <c:pt idx="1452">
                  <c:v>396.75</c:v>
                </c:pt>
                <c:pt idx="1453">
                  <c:v>397.01</c:v>
                </c:pt>
                <c:pt idx="1454">
                  <c:v>397.17</c:v>
                </c:pt>
                <c:pt idx="1455">
                  <c:v>397.23</c:v>
                </c:pt>
                <c:pt idx="1456">
                  <c:v>397.25</c:v>
                </c:pt>
                <c:pt idx="1457">
                  <c:v>397.53</c:v>
                </c:pt>
                <c:pt idx="1458">
                  <c:v>397.55</c:v>
                </c:pt>
                <c:pt idx="1459">
                  <c:v>397.84</c:v>
                </c:pt>
                <c:pt idx="1460">
                  <c:v>397.98</c:v>
                </c:pt>
                <c:pt idx="1461">
                  <c:v>398.57</c:v>
                </c:pt>
                <c:pt idx="1462">
                  <c:v>399.2</c:v>
                </c:pt>
                <c:pt idx="1463">
                  <c:v>399.955</c:v>
                </c:pt>
                <c:pt idx="1464">
                  <c:v>400.88</c:v>
                </c:pt>
                <c:pt idx="1465">
                  <c:v>401.33</c:v>
                </c:pt>
                <c:pt idx="1466">
                  <c:v>401.5</c:v>
                </c:pt>
                <c:pt idx="1467">
                  <c:v>401.54</c:v>
                </c:pt>
                <c:pt idx="1468">
                  <c:v>401.63</c:v>
                </c:pt>
                <c:pt idx="1469">
                  <c:v>401.69</c:v>
                </c:pt>
                <c:pt idx="1470">
                  <c:v>401.96</c:v>
                </c:pt>
                <c:pt idx="1471">
                  <c:v>402.1</c:v>
                </c:pt>
                <c:pt idx="1472">
                  <c:v>402.25</c:v>
                </c:pt>
                <c:pt idx="1473">
                  <c:v>402.4</c:v>
                </c:pt>
                <c:pt idx="1474">
                  <c:v>402.42</c:v>
                </c:pt>
                <c:pt idx="1475">
                  <c:v>402.48</c:v>
                </c:pt>
                <c:pt idx="1476">
                  <c:v>402.51</c:v>
                </c:pt>
                <c:pt idx="1477">
                  <c:v>402.65</c:v>
                </c:pt>
                <c:pt idx="1478">
                  <c:v>402.75</c:v>
                </c:pt>
                <c:pt idx="1479">
                  <c:v>402.88</c:v>
                </c:pt>
                <c:pt idx="1480">
                  <c:v>402.95</c:v>
                </c:pt>
                <c:pt idx="1481">
                  <c:v>403.22</c:v>
                </c:pt>
                <c:pt idx="1482">
                  <c:v>403.32</c:v>
                </c:pt>
              </c:numCache>
            </c:numRef>
          </c:yVal>
          <c:smooth val="0"/>
          <c:extLst xmlns:c16r2="http://schemas.microsoft.com/office/drawing/2015/06/chart">
            <c:ext xmlns:c16="http://schemas.microsoft.com/office/drawing/2014/chart" uri="{C3380CC4-5D6E-409C-BE32-E72D297353CC}">
              <c16:uniqueId val="{00000000-D82F-4F2F-BF74-7AE5A8E6AB88}"/>
            </c:ext>
          </c:extLst>
        </c:ser>
        <c:dLbls>
          <c:showLegendKey val="0"/>
          <c:showVal val="0"/>
          <c:showCatName val="0"/>
          <c:showSerName val="0"/>
          <c:showPercent val="0"/>
          <c:showBubbleSize val="0"/>
        </c:dLbls>
        <c:axId val="-2129750376"/>
        <c:axId val="-2129744984"/>
      </c:scatterChart>
      <c:valAx>
        <c:axId val="-2129750376"/>
        <c:scaling>
          <c:orientation val="minMax"/>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2129744984"/>
        <c:crosses val="autoZero"/>
        <c:crossBetween val="midCat"/>
      </c:valAx>
      <c:valAx>
        <c:axId val="-2129744984"/>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2129750376"/>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59</xdr:col>
      <xdr:colOff>159464</xdr:colOff>
      <xdr:row>38</xdr:row>
      <xdr:rowOff>139129</xdr:rowOff>
    </xdr:from>
    <xdr:to>
      <xdr:col>63</xdr:col>
      <xdr:colOff>310366</xdr:colOff>
      <xdr:row>80</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63</xdr:col>
      <xdr:colOff>706348</xdr:colOff>
      <xdr:row>38</xdr:row>
      <xdr:rowOff>139129</xdr:rowOff>
    </xdr:from>
    <xdr:to>
      <xdr:col>68</xdr:col>
      <xdr:colOff>129497</xdr:colOff>
      <xdr:row>80</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69</xdr:col>
      <xdr:colOff>0</xdr:colOff>
      <xdr:row>39</xdr:row>
      <xdr:rowOff>0</xdr:rowOff>
    </xdr:from>
    <xdr:to>
      <xdr:col>75</xdr:col>
      <xdr:colOff>224747</xdr:colOff>
      <xdr:row>80</xdr:row>
      <xdr:rowOff>53511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1807_06-1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507_even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607_even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707_evenin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807_evenin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BGD_Correctu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3007_even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ominik%20Mock/Desktop/CoreDescription/UPLOAD%20FILES/GT1_Alteration_DM_31-07-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ac3g15/Dropbox/WORK/SOUTHAMPTON/OMAN%20DP/Oman%20DP%20Shared/ChikyuOman/DB_Co-Chiefs_ONLY/DAILY%20DESCRIPTION%20UPLOADS/GT1_Plutonic_106-4_all2017_07_2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ac3g15/Dropbox/WORK/SOUTHAMPTON/OMAN%20DP/Oman%20DP%20Shared/ChikyuOman/DB_Co-Chiefs_ONLY/DAILY%20DESCRIPTION%20UPLOADS/GT1_Magmatic%20Fabrics%2031-7-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minik%20Mock/Desktop/CoreDescription/OmanDP_Shipboard_CoreDescription_FINAL_1707_14-21_D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1807_even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1907_even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007_even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107_even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207_even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307_eveni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ominik%20Mock/Desktop/CoreDescription/GT1_Alteration_DM_2407_evening.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 val="Tabelle1"/>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 sheetId="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refreshError="1"/>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lutonic"/>
      <sheetName val="Depth_Lookup"/>
      <sheetName val="definitions_list_lookup"/>
    </sheetNames>
    <sheetDataSet>
      <sheetData sheetId="0" refreshError="1"/>
      <sheetData sheetId="1" refreshError="1"/>
      <sheetData sheetId="2" refreshError="1">
        <row r="3">
          <cell r="AT3" t="str">
            <v>uncertain</v>
          </cell>
          <cell r="AU3">
            <v>0</v>
          </cell>
        </row>
        <row r="4">
          <cell r="AT4" t="str">
            <v>likely</v>
          </cell>
          <cell r="AU4">
            <v>1</v>
          </cell>
        </row>
        <row r="5">
          <cell r="AT5" t="str">
            <v>certain</v>
          </cell>
          <cell r="AU5">
            <v>2</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gmatic fabric"/>
      <sheetName val="Sheet2"/>
      <sheetName val="Sheet1"/>
      <sheetName val="Depth_Lookup"/>
      <sheetName val="definitions_list_lookup"/>
    </sheetNames>
    <sheetDataSet>
      <sheetData sheetId="0">
        <row r="11">
          <cell r="J11">
            <v>0</v>
          </cell>
          <cell r="BB11" t="e">
            <v>#DIV/0!</v>
          </cell>
          <cell r="BC11" t="e">
            <v>#DIV/0!</v>
          </cell>
        </row>
        <row r="12">
          <cell r="J12">
            <v>1.9</v>
          </cell>
          <cell r="BB12" t="e">
            <v>#DIV/0!</v>
          </cell>
          <cell r="BC12" t="e">
            <v>#DIV/0!</v>
          </cell>
        </row>
        <row r="13">
          <cell r="J13">
            <v>1.98</v>
          </cell>
          <cell r="BB13" t="e">
            <v>#DIV/0!</v>
          </cell>
          <cell r="BC13" t="e">
            <v>#DIV/0!</v>
          </cell>
        </row>
        <row r="14">
          <cell r="J14">
            <v>2.2399999999999998</v>
          </cell>
          <cell r="BB14" t="e">
            <v>#DIV/0!</v>
          </cell>
          <cell r="BC14" t="e">
            <v>#DIV/0!</v>
          </cell>
        </row>
        <row r="15">
          <cell r="J15">
            <v>2.48</v>
          </cell>
          <cell r="BB15" t="e">
            <v>#DIV/0!</v>
          </cell>
          <cell r="BC15" t="e">
            <v>#DIV/0!</v>
          </cell>
        </row>
        <row r="16">
          <cell r="J16">
            <v>2.65</v>
          </cell>
          <cell r="Z16">
            <v>0.5</v>
          </cell>
          <cell r="BB16">
            <v>280.73656797799111</v>
          </cell>
          <cell r="BC16">
            <v>29.431066703916592</v>
          </cell>
        </row>
        <row r="17">
          <cell r="J17">
            <v>2.7</v>
          </cell>
          <cell r="BB17" t="e">
            <v>#DIV/0!</v>
          </cell>
          <cell r="BC17" t="e">
            <v>#DIV/0!</v>
          </cell>
        </row>
        <row r="18">
          <cell r="J18">
            <v>2.81</v>
          </cell>
          <cell r="BB18" t="e">
            <v>#DIV/0!</v>
          </cell>
          <cell r="BC18" t="e">
            <v>#DIV/0!</v>
          </cell>
        </row>
        <row r="19">
          <cell r="J19">
            <v>2.7</v>
          </cell>
          <cell r="BB19" t="e">
            <v>#DIV/0!</v>
          </cell>
          <cell r="BC19" t="e">
            <v>#DIV/0!</v>
          </cell>
        </row>
        <row r="20">
          <cell r="J20">
            <v>2.83</v>
          </cell>
          <cell r="Z20">
            <v>0.5</v>
          </cell>
          <cell r="BB20">
            <v>106.97454061368433</v>
          </cell>
          <cell r="BC20">
            <v>19.799468492137819</v>
          </cell>
        </row>
        <row r="21">
          <cell r="J21">
            <v>3.57</v>
          </cell>
          <cell r="Z21">
            <v>0.5</v>
          </cell>
          <cell r="BB21">
            <v>180</v>
          </cell>
          <cell r="BC21">
            <v>13</v>
          </cell>
        </row>
        <row r="22">
          <cell r="J22">
            <v>4.1900000000000004</v>
          </cell>
          <cell r="Z22">
            <v>0.5</v>
          </cell>
          <cell r="BB22">
            <v>0</v>
          </cell>
          <cell r="BC22">
            <v>9.9999999999994316E-2</v>
          </cell>
        </row>
        <row r="23">
          <cell r="J23">
            <v>5.0999999999999996</v>
          </cell>
        </row>
        <row r="24">
          <cell r="J24">
            <v>5.3</v>
          </cell>
          <cell r="Z24">
            <v>0.5</v>
          </cell>
          <cell r="BB24">
            <v>270</v>
          </cell>
          <cell r="BC24">
            <v>17</v>
          </cell>
        </row>
        <row r="25">
          <cell r="J25">
            <v>5.48</v>
          </cell>
          <cell r="BB25" t="e">
            <v>#DIV/0!</v>
          </cell>
          <cell r="BC25" t="e">
            <v>#DIV/0!</v>
          </cell>
        </row>
        <row r="26">
          <cell r="J26">
            <v>5.75</v>
          </cell>
          <cell r="BB26" t="e">
            <v>#DIV/0!</v>
          </cell>
          <cell r="BC26" t="e">
            <v>#DIV/0!</v>
          </cell>
        </row>
        <row r="27">
          <cell r="J27">
            <v>6.19</v>
          </cell>
          <cell r="BB27" t="e">
            <v>#DIV/0!</v>
          </cell>
          <cell r="BC27" t="e">
            <v>#DIV/0!</v>
          </cell>
        </row>
        <row r="28">
          <cell r="J28">
            <v>6.5</v>
          </cell>
          <cell r="BB28" t="e">
            <v>#DIV/0!</v>
          </cell>
          <cell r="BC28" t="e">
            <v>#DIV/0!</v>
          </cell>
        </row>
        <row r="29">
          <cell r="J29">
            <v>6.73</v>
          </cell>
          <cell r="Z29">
            <v>0.5</v>
          </cell>
          <cell r="BB29">
            <v>90</v>
          </cell>
          <cell r="BC29">
            <v>25</v>
          </cell>
        </row>
        <row r="30">
          <cell r="J30">
            <v>7.11</v>
          </cell>
          <cell r="Z30">
            <v>0.5</v>
          </cell>
          <cell r="BB30">
            <v>157.14214128979711</v>
          </cell>
          <cell r="BC30">
            <v>15.140328803209385</v>
          </cell>
        </row>
        <row r="31">
          <cell r="J31">
            <v>7.27</v>
          </cell>
          <cell r="Z31">
            <v>0.5</v>
          </cell>
          <cell r="BB31">
            <v>123.56833248217686</v>
          </cell>
          <cell r="BC31">
            <v>10.762700049370622</v>
          </cell>
        </row>
        <row r="32">
          <cell r="J32">
            <v>7.97</v>
          </cell>
          <cell r="Z32">
            <v>0.5</v>
          </cell>
          <cell r="BB32">
            <v>0</v>
          </cell>
          <cell r="BC32">
            <v>9.9999999999994316E-2</v>
          </cell>
        </row>
        <row r="33">
          <cell r="J33">
            <v>8.8000000000000007</v>
          </cell>
          <cell r="BB33">
            <v>0</v>
          </cell>
          <cell r="BC33">
            <v>9.9999999999994316E-2</v>
          </cell>
        </row>
        <row r="34">
          <cell r="J34">
            <v>9.2799999999999994</v>
          </cell>
          <cell r="BB34">
            <v>0</v>
          </cell>
          <cell r="BC34">
            <v>9.9999999999994316E-2</v>
          </cell>
        </row>
        <row r="35">
          <cell r="J35">
            <v>9.8999999999999986</v>
          </cell>
          <cell r="BB35" t="e">
            <v>#DIV/0!</v>
          </cell>
          <cell r="BC35" t="e">
            <v>#DIV/0!</v>
          </cell>
        </row>
        <row r="36">
          <cell r="J36">
            <v>10.14</v>
          </cell>
          <cell r="Z36">
            <v>0.5</v>
          </cell>
          <cell r="BB36" t="e">
            <v>#DIV/0!</v>
          </cell>
          <cell r="BC36" t="e">
            <v>#DIV/0!</v>
          </cell>
        </row>
        <row r="37">
          <cell r="J37">
            <v>10.98</v>
          </cell>
          <cell r="BB37" t="e">
            <v>#DIV/0!</v>
          </cell>
          <cell r="BC37" t="e">
            <v>#DIV/0!</v>
          </cell>
        </row>
        <row r="38">
          <cell r="J38">
            <v>11.06</v>
          </cell>
          <cell r="BB38">
            <v>270</v>
          </cell>
          <cell r="BC38">
            <v>16</v>
          </cell>
        </row>
        <row r="39">
          <cell r="J39">
            <v>11.4</v>
          </cell>
          <cell r="Z39">
            <v>0.5</v>
          </cell>
          <cell r="BB39">
            <v>270</v>
          </cell>
          <cell r="BC39">
            <v>23</v>
          </cell>
        </row>
        <row r="40">
          <cell r="J40">
            <v>11.55</v>
          </cell>
          <cell r="BB40" t="e">
            <v>#DIV/0!</v>
          </cell>
          <cell r="BC40" t="e">
            <v>#DIV/0!</v>
          </cell>
        </row>
        <row r="41">
          <cell r="J41">
            <v>11.870000000000001</v>
          </cell>
          <cell r="BB41" t="e">
            <v>#DIV/0!</v>
          </cell>
          <cell r="BC41" t="e">
            <v>#DIV/0!</v>
          </cell>
        </row>
        <row r="42">
          <cell r="J42">
            <v>11.85</v>
          </cell>
          <cell r="BB42" t="e">
            <v>#DIV/0!</v>
          </cell>
          <cell r="BC42" t="e">
            <v>#DIV/0!</v>
          </cell>
        </row>
        <row r="43">
          <cell r="J43">
            <v>11.72</v>
          </cell>
          <cell r="Z43">
            <v>0.5</v>
          </cell>
          <cell r="BB43">
            <v>133.05923713848415</v>
          </cell>
          <cell r="BC43">
            <v>21.42769463740126</v>
          </cell>
        </row>
        <row r="44">
          <cell r="J44">
            <v>12.43</v>
          </cell>
          <cell r="Z44">
            <v>1</v>
          </cell>
          <cell r="BB44">
            <v>74.1238852179074</v>
          </cell>
          <cell r="BC44">
            <v>7.274682917849205</v>
          </cell>
        </row>
        <row r="45">
          <cell r="J45">
            <v>13.31</v>
          </cell>
          <cell r="Z45">
            <v>2</v>
          </cell>
          <cell r="BB45">
            <v>270</v>
          </cell>
          <cell r="BC45">
            <v>7</v>
          </cell>
        </row>
        <row r="46">
          <cell r="J46">
            <v>13.85</v>
          </cell>
          <cell r="Z46">
            <v>2</v>
          </cell>
          <cell r="BB46">
            <v>315</v>
          </cell>
          <cell r="BC46">
            <v>0.14142121263962792</v>
          </cell>
        </row>
        <row r="47">
          <cell r="J47">
            <v>14.17</v>
          </cell>
          <cell r="Z47">
            <v>30</v>
          </cell>
          <cell r="BB47">
            <v>270</v>
          </cell>
          <cell r="BC47">
            <v>9.9999999999994316E-2</v>
          </cell>
        </row>
        <row r="48">
          <cell r="J48">
            <v>14.62</v>
          </cell>
          <cell r="Z48">
            <v>20</v>
          </cell>
          <cell r="BB48">
            <v>90</v>
          </cell>
          <cell r="BC48">
            <v>29.999999999999993</v>
          </cell>
        </row>
        <row r="49">
          <cell r="J49">
            <v>14.9</v>
          </cell>
          <cell r="BB49" t="e">
            <v>#DIV/0!</v>
          </cell>
          <cell r="BC49" t="e">
            <v>#DIV/0!</v>
          </cell>
        </row>
        <row r="50">
          <cell r="J50">
            <v>15.17</v>
          </cell>
          <cell r="Z50">
            <v>1</v>
          </cell>
          <cell r="BB50">
            <v>8.1936565589474526</v>
          </cell>
          <cell r="BC50">
            <v>20.18968411417238</v>
          </cell>
        </row>
        <row r="51">
          <cell r="J51">
            <v>15.48</v>
          </cell>
          <cell r="BB51">
            <v>180</v>
          </cell>
          <cell r="BC51">
            <v>10</v>
          </cell>
        </row>
        <row r="52">
          <cell r="J52">
            <v>15.610000000000001</v>
          </cell>
          <cell r="Z52">
            <v>1</v>
          </cell>
          <cell r="BB52">
            <v>270</v>
          </cell>
          <cell r="BC52">
            <v>5</v>
          </cell>
        </row>
        <row r="53">
          <cell r="J53">
            <v>16.29</v>
          </cell>
          <cell r="BB53">
            <v>293.35704191539202</v>
          </cell>
          <cell r="BC53">
            <v>32.165218569568182</v>
          </cell>
        </row>
        <row r="54">
          <cell r="J54">
            <v>16.36</v>
          </cell>
          <cell r="Z54">
            <v>1</v>
          </cell>
          <cell r="BB54">
            <v>146.52761573148996</v>
          </cell>
          <cell r="BC54">
            <v>14.295739672680014</v>
          </cell>
        </row>
        <row r="55">
          <cell r="J55">
            <v>16.53</v>
          </cell>
          <cell r="Z55">
            <v>0.5</v>
          </cell>
          <cell r="BB55">
            <v>160.21419779370478</v>
          </cell>
          <cell r="BC55">
            <v>11.671731749169183</v>
          </cell>
        </row>
        <row r="56">
          <cell r="J56">
            <v>17.13</v>
          </cell>
        </row>
        <row r="57">
          <cell r="J57">
            <v>10.55</v>
          </cell>
        </row>
        <row r="58">
          <cell r="J58">
            <v>10.84</v>
          </cell>
          <cell r="BB58">
            <v>90</v>
          </cell>
          <cell r="BC58">
            <v>1</v>
          </cell>
        </row>
        <row r="59">
          <cell r="J59">
            <v>11.31</v>
          </cell>
          <cell r="BB59" t="e">
            <v>#DIV/0!</v>
          </cell>
          <cell r="BC59" t="e">
            <v>#DIV/0!</v>
          </cell>
        </row>
        <row r="60">
          <cell r="J60">
            <v>11.85</v>
          </cell>
          <cell r="Z60">
            <v>10</v>
          </cell>
          <cell r="BB60">
            <v>90</v>
          </cell>
          <cell r="BC60">
            <v>2</v>
          </cell>
        </row>
        <row r="61">
          <cell r="J61">
            <v>12.53</v>
          </cell>
          <cell r="Z61">
            <v>1</v>
          </cell>
          <cell r="BB61">
            <v>270</v>
          </cell>
          <cell r="BC61">
            <v>2</v>
          </cell>
        </row>
        <row r="62">
          <cell r="J62">
            <v>12.55</v>
          </cell>
          <cell r="BB62">
            <v>90</v>
          </cell>
          <cell r="BC62">
            <v>2</v>
          </cell>
        </row>
        <row r="63">
          <cell r="J63">
            <v>12.88</v>
          </cell>
          <cell r="Z63">
            <v>2</v>
          </cell>
          <cell r="BB63">
            <v>90</v>
          </cell>
          <cell r="BC63">
            <v>4</v>
          </cell>
        </row>
        <row r="64">
          <cell r="J64">
            <v>13.35</v>
          </cell>
          <cell r="BB64" t="e">
            <v>#DIV/0!</v>
          </cell>
          <cell r="BC64" t="e">
            <v>#DIV/0!</v>
          </cell>
        </row>
        <row r="65">
          <cell r="J65">
            <v>13.35</v>
          </cell>
          <cell r="Z65">
            <v>2</v>
          </cell>
          <cell r="BB65">
            <v>90</v>
          </cell>
          <cell r="BC65">
            <v>4</v>
          </cell>
        </row>
        <row r="66">
          <cell r="J66">
            <v>13.35</v>
          </cell>
          <cell r="BB66">
            <v>26.565051177077976</v>
          </cell>
          <cell r="BC66">
            <v>4.4703226610932063</v>
          </cell>
        </row>
        <row r="67">
          <cell r="J67">
            <v>13.35</v>
          </cell>
          <cell r="Z67">
            <v>1</v>
          </cell>
          <cell r="BB67">
            <v>123.56833248217686</v>
          </cell>
          <cell r="BC67">
            <v>10.762700049370608</v>
          </cell>
        </row>
        <row r="68">
          <cell r="J68">
            <v>14.1</v>
          </cell>
          <cell r="BB68">
            <v>123.67663081374843</v>
          </cell>
          <cell r="BC68">
            <v>3.6035269247870758</v>
          </cell>
        </row>
        <row r="69">
          <cell r="J69">
            <v>14.06</v>
          </cell>
          <cell r="BB69">
            <v>198.42098079972504</v>
          </cell>
          <cell r="BC69">
            <v>3.1617004867053708</v>
          </cell>
        </row>
        <row r="70">
          <cell r="J70">
            <v>14.26</v>
          </cell>
        </row>
        <row r="71">
          <cell r="J71">
            <v>14.600000000000001</v>
          </cell>
          <cell r="Z71">
            <v>3</v>
          </cell>
          <cell r="BB71">
            <v>164.58228091198367</v>
          </cell>
          <cell r="BC71">
            <v>24.789813573613543</v>
          </cell>
        </row>
        <row r="72">
          <cell r="J72">
            <v>14.9</v>
          </cell>
          <cell r="BB72">
            <v>90</v>
          </cell>
          <cell r="BC72">
            <v>7</v>
          </cell>
        </row>
        <row r="73">
          <cell r="J73">
            <v>15.07</v>
          </cell>
          <cell r="Z73">
            <v>9</v>
          </cell>
          <cell r="BB73">
            <v>179.59892805041369</v>
          </cell>
          <cell r="BC73">
            <v>14.000329518263172</v>
          </cell>
        </row>
        <row r="74">
          <cell r="J74">
            <v>15.16</v>
          </cell>
          <cell r="Z74">
            <v>0.5</v>
          </cell>
          <cell r="BB74" t="e">
            <v>#DIV/0!</v>
          </cell>
          <cell r="BC74" t="e">
            <v>#DIV/0!</v>
          </cell>
        </row>
        <row r="75">
          <cell r="J75">
            <v>15.72</v>
          </cell>
          <cell r="BB75">
            <v>90</v>
          </cell>
          <cell r="BC75">
            <v>5</v>
          </cell>
        </row>
        <row r="76">
          <cell r="J76">
            <v>16.11</v>
          </cell>
          <cell r="Z76">
            <v>2</v>
          </cell>
          <cell r="BB76" t="e">
            <v>#DIV/0!</v>
          </cell>
          <cell r="BC76" t="e">
            <v>#DIV/0!</v>
          </cell>
        </row>
        <row r="77">
          <cell r="J77">
            <v>16.22</v>
          </cell>
          <cell r="Z77">
            <v>2</v>
          </cell>
          <cell r="BB77" t="e">
            <v>#DIV/0!</v>
          </cell>
          <cell r="BC77" t="e">
            <v>#DIV/0!</v>
          </cell>
        </row>
        <row r="78">
          <cell r="J78">
            <v>16.39</v>
          </cell>
          <cell r="BB78">
            <v>216.76944383059285</v>
          </cell>
          <cell r="BC78">
            <v>28.493222680861635</v>
          </cell>
        </row>
        <row r="79">
          <cell r="J79">
            <v>16.63</v>
          </cell>
          <cell r="BB79">
            <v>270</v>
          </cell>
          <cell r="BC79">
            <v>2</v>
          </cell>
        </row>
        <row r="80">
          <cell r="J80">
            <v>16.89</v>
          </cell>
          <cell r="Z80">
            <v>0.5</v>
          </cell>
          <cell r="BB80">
            <v>270</v>
          </cell>
          <cell r="BC80">
            <v>2.9999999999999858</v>
          </cell>
        </row>
        <row r="81">
          <cell r="J81">
            <v>17.329999999999998</v>
          </cell>
          <cell r="BB81">
            <v>123.67663081374843</v>
          </cell>
          <cell r="BC81">
            <v>3.6035269247870758</v>
          </cell>
        </row>
        <row r="82">
          <cell r="J82">
            <v>17.95</v>
          </cell>
          <cell r="BB82">
            <v>149.07739373007206</v>
          </cell>
          <cell r="BC82">
            <v>5.8231495017643198</v>
          </cell>
        </row>
        <row r="83">
          <cell r="J83">
            <v>18.34</v>
          </cell>
          <cell r="Z83">
            <v>0.5</v>
          </cell>
        </row>
        <row r="84">
          <cell r="J84">
            <v>18.72</v>
          </cell>
          <cell r="Z84">
            <v>0.5</v>
          </cell>
          <cell r="BB84">
            <v>251.57901920027496</v>
          </cell>
          <cell r="BC84">
            <v>3.1617004867053708</v>
          </cell>
        </row>
        <row r="85">
          <cell r="J85">
            <v>19.07</v>
          </cell>
        </row>
        <row r="86">
          <cell r="J86">
            <v>19.61</v>
          </cell>
          <cell r="BB86" t="e">
            <v>#DIV/0!</v>
          </cell>
          <cell r="BC86" t="e">
            <v>#DIV/0!</v>
          </cell>
        </row>
        <row r="87">
          <cell r="J87">
            <v>20</v>
          </cell>
          <cell r="BB87">
            <v>264.20901811358067</v>
          </cell>
          <cell r="BC87">
            <v>19.090423154215927</v>
          </cell>
        </row>
        <row r="88">
          <cell r="J88">
            <v>20.015000000000001</v>
          </cell>
          <cell r="Z88">
            <v>0.5</v>
          </cell>
          <cell r="BB88">
            <v>251.57901920027496</v>
          </cell>
          <cell r="BC88">
            <v>3.1617004867053708</v>
          </cell>
        </row>
        <row r="89">
          <cell r="J89">
            <v>20.02</v>
          </cell>
          <cell r="BB89">
            <v>225</v>
          </cell>
          <cell r="BC89">
            <v>2.8272794590735657</v>
          </cell>
        </row>
        <row r="90">
          <cell r="J90">
            <v>20.29</v>
          </cell>
          <cell r="Z90">
            <v>1</v>
          </cell>
          <cell r="BB90" t="e">
            <v>#DIV/0!</v>
          </cell>
          <cell r="BC90" t="e">
            <v>#DIV/0!</v>
          </cell>
        </row>
        <row r="91">
          <cell r="J91">
            <v>20.7</v>
          </cell>
          <cell r="BB91">
            <v>108.42098079972504</v>
          </cell>
          <cell r="BC91">
            <v>3.1617004867053708</v>
          </cell>
        </row>
        <row r="92">
          <cell r="J92">
            <v>21</v>
          </cell>
          <cell r="BB92">
            <v>103.68107754941371</v>
          </cell>
          <cell r="BC92">
            <v>30.719188420256124</v>
          </cell>
        </row>
        <row r="93">
          <cell r="J93">
            <v>21.73</v>
          </cell>
          <cell r="Z93">
            <v>0.5</v>
          </cell>
          <cell r="BB93">
            <v>103.43411940589391</v>
          </cell>
          <cell r="BC93">
            <v>52.768512702879946</v>
          </cell>
        </row>
        <row r="94">
          <cell r="J94">
            <v>22.13</v>
          </cell>
          <cell r="BB94">
            <v>102.29793356897346</v>
          </cell>
          <cell r="BC94">
            <v>36.6347085150122</v>
          </cell>
        </row>
        <row r="95">
          <cell r="J95">
            <v>22.150000000000002</v>
          </cell>
          <cell r="BB95">
            <v>68.981767150335457</v>
          </cell>
          <cell r="BC95">
            <v>32.768877650455579</v>
          </cell>
        </row>
        <row r="96">
          <cell r="J96">
            <v>22.51</v>
          </cell>
          <cell r="BB96">
            <v>186.90584413248445</v>
          </cell>
          <cell r="BC96">
            <v>30.180977176979013</v>
          </cell>
        </row>
        <row r="97">
          <cell r="J97">
            <v>23.26</v>
          </cell>
          <cell r="Z97">
            <v>1</v>
          </cell>
          <cell r="BB97">
            <v>96.134321688307637</v>
          </cell>
          <cell r="BC97">
            <v>18.096919007451348</v>
          </cell>
        </row>
        <row r="98">
          <cell r="J98">
            <v>24.12</v>
          </cell>
          <cell r="BB98">
            <v>69.918791046561978</v>
          </cell>
          <cell r="BC98">
            <v>29.515327536083923</v>
          </cell>
        </row>
        <row r="99">
          <cell r="J99">
            <v>24.05</v>
          </cell>
          <cell r="BB99">
            <v>70.157520562785749</v>
          </cell>
          <cell r="BC99">
            <v>43.748325470809718</v>
          </cell>
        </row>
        <row r="100">
          <cell r="J100">
            <v>24.1</v>
          </cell>
          <cell r="Z100">
            <v>1</v>
          </cell>
          <cell r="BB100">
            <v>99.254480461378193</v>
          </cell>
          <cell r="BC100">
            <v>37.361437734146129</v>
          </cell>
        </row>
        <row r="101">
          <cell r="J101">
            <v>24.75</v>
          </cell>
          <cell r="BB101">
            <v>106.98305334596864</v>
          </cell>
          <cell r="BC101">
            <v>31.11836642245472</v>
          </cell>
        </row>
        <row r="102">
          <cell r="J102">
            <v>25.35</v>
          </cell>
          <cell r="Z102">
            <v>0.5</v>
          </cell>
          <cell r="BB102">
            <v>106.98305334596864</v>
          </cell>
          <cell r="BC102">
            <v>31.11836642245472</v>
          </cell>
        </row>
        <row r="103">
          <cell r="J103">
            <v>25.63</v>
          </cell>
          <cell r="Z103">
            <v>0.5</v>
          </cell>
          <cell r="BB103" t="e">
            <v>#DIV/0!</v>
          </cell>
          <cell r="BC103" t="e">
            <v>#DIV/0!</v>
          </cell>
        </row>
        <row r="104">
          <cell r="J104">
            <v>25.63</v>
          </cell>
          <cell r="BB104">
            <v>61.895308265397688</v>
          </cell>
          <cell r="BC104">
            <v>22.422187370427906</v>
          </cell>
        </row>
        <row r="105">
          <cell r="J105">
            <v>26.04</v>
          </cell>
          <cell r="BB105">
            <v>46.413854717043876</v>
          </cell>
          <cell r="BC105">
            <v>30.371032688919549</v>
          </cell>
        </row>
        <row r="106">
          <cell r="J106">
            <v>26.04</v>
          </cell>
          <cell r="Z106">
            <v>0.5</v>
          </cell>
          <cell r="BB106">
            <v>46.413854717043876</v>
          </cell>
          <cell r="BC106">
            <v>30.371032688919549</v>
          </cell>
        </row>
        <row r="107">
          <cell r="J107">
            <v>26.29</v>
          </cell>
          <cell r="Z107">
            <v>1</v>
          </cell>
          <cell r="BB107">
            <v>270</v>
          </cell>
          <cell r="BC107">
            <v>5</v>
          </cell>
        </row>
        <row r="108">
          <cell r="J108">
            <v>26.619999999999997</v>
          </cell>
          <cell r="BB108">
            <v>61.99424124333683</v>
          </cell>
          <cell r="BC108">
            <v>14.65406504597911</v>
          </cell>
        </row>
        <row r="109">
          <cell r="J109">
            <v>26.63</v>
          </cell>
          <cell r="Z109">
            <v>10</v>
          </cell>
        </row>
        <row r="110">
          <cell r="J110">
            <v>27.1</v>
          </cell>
          <cell r="Z110">
            <v>5</v>
          </cell>
          <cell r="BB110">
            <v>45</v>
          </cell>
          <cell r="BC110">
            <v>22.073499635042168</v>
          </cell>
        </row>
        <row r="111">
          <cell r="J111">
            <v>27.470000000000002</v>
          </cell>
        </row>
        <row r="112">
          <cell r="J112">
            <v>27.580000000000002</v>
          </cell>
          <cell r="BB112">
            <v>263.61061474642361</v>
          </cell>
          <cell r="BC112">
            <v>38.173327131250964</v>
          </cell>
        </row>
        <row r="113">
          <cell r="J113">
            <v>27.6</v>
          </cell>
          <cell r="Z113">
            <v>4</v>
          </cell>
          <cell r="BB113">
            <v>90</v>
          </cell>
          <cell r="BC113">
            <v>24</v>
          </cell>
        </row>
        <row r="114">
          <cell r="J114">
            <v>28</v>
          </cell>
          <cell r="BB114" t="e">
            <v>#DIV/0!</v>
          </cell>
          <cell r="BC114" t="e">
            <v>#DIV/0!</v>
          </cell>
        </row>
        <row r="115">
          <cell r="J115">
            <v>28.64</v>
          </cell>
          <cell r="BB115">
            <v>236.32336918625157</v>
          </cell>
          <cell r="BC115">
            <v>3.6035269247870758</v>
          </cell>
        </row>
        <row r="116">
          <cell r="J116">
            <v>29.32</v>
          </cell>
          <cell r="Z116">
            <v>5</v>
          </cell>
          <cell r="BB116">
            <v>345.49259217119641</v>
          </cell>
          <cell r="BC116">
            <v>46.927058108953844</v>
          </cell>
        </row>
        <row r="117">
          <cell r="J117">
            <v>30.15</v>
          </cell>
          <cell r="BB117">
            <v>194.25634470924916</v>
          </cell>
          <cell r="BC117">
            <v>19.558527927942762</v>
          </cell>
        </row>
        <row r="118">
          <cell r="J118">
            <v>30.96</v>
          </cell>
          <cell r="BB118">
            <v>90</v>
          </cell>
          <cell r="BC118">
            <v>26</v>
          </cell>
        </row>
        <row r="119">
          <cell r="J119">
            <v>31.3</v>
          </cell>
          <cell r="Z119">
            <v>20</v>
          </cell>
        </row>
        <row r="120">
          <cell r="J120">
            <v>31.490000000000002</v>
          </cell>
          <cell r="Z120">
            <v>0.5</v>
          </cell>
          <cell r="BB120">
            <v>330.33813320852101</v>
          </cell>
          <cell r="BC120">
            <v>8.042673339131639</v>
          </cell>
        </row>
        <row r="121">
          <cell r="J121">
            <v>31.54</v>
          </cell>
          <cell r="Z121">
            <v>0.5</v>
          </cell>
          <cell r="BB121">
            <v>70.214197793704784</v>
          </cell>
          <cell r="BC121">
            <v>11.671731749169183</v>
          </cell>
        </row>
        <row r="122">
          <cell r="J122">
            <v>31.87</v>
          </cell>
          <cell r="BB122">
            <v>270</v>
          </cell>
          <cell r="BC122">
            <v>4</v>
          </cell>
        </row>
        <row r="123">
          <cell r="J123">
            <v>32.07</v>
          </cell>
          <cell r="Z123">
            <v>0.5</v>
          </cell>
          <cell r="BB123">
            <v>120.92260626992794</v>
          </cell>
          <cell r="BC123">
            <v>5.8231495017643198</v>
          </cell>
        </row>
        <row r="124">
          <cell r="J124">
            <v>32.590000000000003</v>
          </cell>
          <cell r="Z124">
            <v>1</v>
          </cell>
          <cell r="BB124">
            <v>110.13000823479479</v>
          </cell>
          <cell r="BC124">
            <v>16.982727660128106</v>
          </cell>
        </row>
        <row r="125">
          <cell r="J125">
            <v>32.85</v>
          </cell>
          <cell r="BB125">
            <v>135</v>
          </cell>
          <cell r="BC125">
            <v>8.4545336074338024</v>
          </cell>
        </row>
        <row r="126">
          <cell r="J126">
            <v>33.200000000000003</v>
          </cell>
          <cell r="Z126">
            <v>0.5</v>
          </cell>
          <cell r="BB126">
            <v>33.676630813748432</v>
          </cell>
          <cell r="BC126">
            <v>3.6035269247870758</v>
          </cell>
        </row>
        <row r="127">
          <cell r="J127">
            <v>33.75</v>
          </cell>
          <cell r="BB127">
            <v>180</v>
          </cell>
          <cell r="BC127">
            <v>11.999999999999986</v>
          </cell>
        </row>
        <row r="128">
          <cell r="J128">
            <v>33.97</v>
          </cell>
          <cell r="Z128">
            <v>0.5</v>
          </cell>
          <cell r="BB128">
            <v>135</v>
          </cell>
          <cell r="BC128">
            <v>9.8508210275788173</v>
          </cell>
        </row>
        <row r="129">
          <cell r="J129">
            <v>34.69</v>
          </cell>
          <cell r="BB129">
            <v>67.142141289797109</v>
          </cell>
          <cell r="BC129">
            <v>15.140328803209385</v>
          </cell>
        </row>
        <row r="130">
          <cell r="J130">
            <v>35.46</v>
          </cell>
          <cell r="BB130">
            <v>26.558068016581103</v>
          </cell>
          <cell r="BC130">
            <v>2.2357049378224332</v>
          </cell>
        </row>
        <row r="131">
          <cell r="J131">
            <v>35.78</v>
          </cell>
          <cell r="Z131">
            <v>0.5</v>
          </cell>
          <cell r="BB131">
            <v>45</v>
          </cell>
          <cell r="BC131">
            <v>9.8508210275788173</v>
          </cell>
        </row>
        <row r="132">
          <cell r="J132">
            <v>36.25</v>
          </cell>
          <cell r="Z132">
            <v>1</v>
          </cell>
          <cell r="BB132">
            <v>56.363812941474634</v>
          </cell>
          <cell r="BC132">
            <v>7.1949865633872463</v>
          </cell>
        </row>
        <row r="133">
          <cell r="J133">
            <v>37</v>
          </cell>
          <cell r="Z133">
            <v>2</v>
          </cell>
          <cell r="BB133">
            <v>128.55648101559439</v>
          </cell>
          <cell r="BC133">
            <v>12.706763105798544</v>
          </cell>
        </row>
        <row r="134">
          <cell r="J134">
            <v>37.6</v>
          </cell>
          <cell r="BB134">
            <v>90</v>
          </cell>
          <cell r="BC134">
            <v>2.9999999999999858</v>
          </cell>
        </row>
        <row r="135">
          <cell r="J135">
            <v>37.76</v>
          </cell>
          <cell r="BB135" t="e">
            <v>#DIV/0!</v>
          </cell>
          <cell r="BC135" t="e">
            <v>#DIV/0!</v>
          </cell>
        </row>
        <row r="136">
          <cell r="J136">
            <v>38.29</v>
          </cell>
          <cell r="BB136">
            <v>18.308847478498308</v>
          </cell>
          <cell r="BC136">
            <v>9.4714202273453623</v>
          </cell>
        </row>
        <row r="137">
          <cell r="J137">
            <v>38.339999999999996</v>
          </cell>
          <cell r="BB137">
            <v>111.75922647955758</v>
          </cell>
          <cell r="BC137">
            <v>5.3814084789909913</v>
          </cell>
        </row>
        <row r="138">
          <cell r="J138">
            <v>38.44</v>
          </cell>
          <cell r="Z138">
            <v>0.5</v>
          </cell>
          <cell r="BB138">
            <v>233.14968288059939</v>
          </cell>
          <cell r="BC138">
            <v>4.9941693931059206</v>
          </cell>
        </row>
        <row r="139">
          <cell r="J139">
            <v>39.299999999999997</v>
          </cell>
          <cell r="Z139">
            <v>0.5</v>
          </cell>
          <cell r="BB139">
            <v>90</v>
          </cell>
          <cell r="BC139">
            <v>14</v>
          </cell>
        </row>
        <row r="140">
          <cell r="J140">
            <v>40.119999999999997</v>
          </cell>
          <cell r="BB140" t="e">
            <v>#DIV/0!</v>
          </cell>
          <cell r="BC140" t="e">
            <v>#DIV/0!</v>
          </cell>
        </row>
        <row r="141">
          <cell r="J141">
            <v>40.229999999999997</v>
          </cell>
          <cell r="Z141">
            <v>15</v>
          </cell>
          <cell r="BB141">
            <v>141.36580520133214</v>
          </cell>
          <cell r="BC141">
            <v>6.3905016992925425</v>
          </cell>
        </row>
        <row r="142">
          <cell r="J142">
            <v>40.379999999999995</v>
          </cell>
          <cell r="Z142">
            <v>0.5</v>
          </cell>
          <cell r="BB142">
            <v>60.338133208520986</v>
          </cell>
          <cell r="BC142">
            <v>8.042673339131639</v>
          </cell>
        </row>
        <row r="143">
          <cell r="J143">
            <v>40.9</v>
          </cell>
          <cell r="Z143">
            <v>0.5</v>
          </cell>
          <cell r="BB143">
            <v>161.02803124653587</v>
          </cell>
          <cell r="BC143">
            <v>17.915639820031174</v>
          </cell>
        </row>
        <row r="144">
          <cell r="J144">
            <v>41.64</v>
          </cell>
          <cell r="BB144">
            <v>45</v>
          </cell>
          <cell r="BC144">
            <v>4.2387720225644472</v>
          </cell>
        </row>
        <row r="145">
          <cell r="J145">
            <v>42.35</v>
          </cell>
          <cell r="BB145">
            <v>165.98430083594644</v>
          </cell>
          <cell r="BC145">
            <v>4.1223194608149498</v>
          </cell>
        </row>
        <row r="146">
          <cell r="J146">
            <v>42.800000000000004</v>
          </cell>
          <cell r="BB146">
            <v>225</v>
          </cell>
          <cell r="BC146">
            <v>4.2387720225644472</v>
          </cell>
        </row>
        <row r="147">
          <cell r="J147">
            <v>42.98</v>
          </cell>
          <cell r="BB147" t="e">
            <v>#DIV/0!</v>
          </cell>
          <cell r="BC147" t="e">
            <v>#DIV/0!</v>
          </cell>
        </row>
        <row r="148">
          <cell r="J148">
            <v>43.78</v>
          </cell>
          <cell r="Z148">
            <v>0.5</v>
          </cell>
          <cell r="BB148">
            <v>149.98686640841754</v>
          </cell>
          <cell r="BC148">
            <v>13.791792252366591</v>
          </cell>
        </row>
        <row r="149">
          <cell r="J149">
            <v>44.71</v>
          </cell>
          <cell r="Z149">
            <v>0.5</v>
          </cell>
          <cell r="BB149">
            <v>193.85054801050353</v>
          </cell>
          <cell r="BC149">
            <v>12.348494919571522</v>
          </cell>
        </row>
        <row r="150">
          <cell r="J150">
            <v>45.4</v>
          </cell>
          <cell r="Z150">
            <v>0.5</v>
          </cell>
          <cell r="BB150">
            <v>76.14945198949647</v>
          </cell>
          <cell r="BC150">
            <v>12.348494919571522</v>
          </cell>
        </row>
        <row r="151">
          <cell r="J151">
            <v>46.28</v>
          </cell>
          <cell r="BB151">
            <v>106.10721092616518</v>
          </cell>
          <cell r="BC151">
            <v>20.748790115896043</v>
          </cell>
        </row>
        <row r="152">
          <cell r="J152">
            <v>46.980000000000004</v>
          </cell>
          <cell r="Z152">
            <v>0.5</v>
          </cell>
        </row>
        <row r="153">
          <cell r="J153">
            <v>47.02</v>
          </cell>
          <cell r="BB153">
            <v>5.710022868563982</v>
          </cell>
          <cell r="BC153">
            <v>1.0049855417061053</v>
          </cell>
        </row>
        <row r="154">
          <cell r="J154">
            <v>47.09</v>
          </cell>
          <cell r="BB154">
            <v>210.79814408198604</v>
          </cell>
          <cell r="BC154">
            <v>11.600283622507931</v>
          </cell>
        </row>
        <row r="155">
          <cell r="J155">
            <v>47.22</v>
          </cell>
          <cell r="Z155">
            <v>0.5</v>
          </cell>
          <cell r="BB155">
            <v>90</v>
          </cell>
          <cell r="BC155">
            <v>15</v>
          </cell>
        </row>
        <row r="156">
          <cell r="J156">
            <v>47.62</v>
          </cell>
          <cell r="BB156">
            <v>90</v>
          </cell>
          <cell r="BC156">
            <v>13</v>
          </cell>
        </row>
        <row r="157">
          <cell r="J157">
            <v>47.87</v>
          </cell>
          <cell r="BB157">
            <v>68.367977749216379</v>
          </cell>
          <cell r="BC157">
            <v>10.740628961207378</v>
          </cell>
        </row>
        <row r="158">
          <cell r="J158">
            <v>47.934999999999995</v>
          </cell>
          <cell r="Z158">
            <v>0.5</v>
          </cell>
          <cell r="BB158">
            <v>53.308723655386586</v>
          </cell>
          <cell r="BC158">
            <v>14.846360063004013</v>
          </cell>
        </row>
        <row r="159">
          <cell r="J159">
            <v>48.515000000000001</v>
          </cell>
          <cell r="Z159">
            <v>0.5</v>
          </cell>
          <cell r="BB159">
            <v>76.295129970558094</v>
          </cell>
          <cell r="BC159">
            <v>16.443889578822521</v>
          </cell>
        </row>
        <row r="160">
          <cell r="J160">
            <v>48.45</v>
          </cell>
          <cell r="BB160">
            <v>15.876114782092571</v>
          </cell>
          <cell r="BC160">
            <v>7.274682917849205</v>
          </cell>
        </row>
        <row r="161">
          <cell r="J161">
            <v>48.495000000000005</v>
          </cell>
          <cell r="Z161">
            <v>0.5</v>
          </cell>
          <cell r="BB161">
            <v>0.43313977584386976</v>
          </cell>
          <cell r="BC161">
            <v>13.000358860109912</v>
          </cell>
        </row>
        <row r="162">
          <cell r="J162">
            <v>48.555</v>
          </cell>
          <cell r="Z162">
            <v>1</v>
          </cell>
          <cell r="BB162">
            <v>111.63202225078362</v>
          </cell>
          <cell r="BC162">
            <v>10.740628961207364</v>
          </cell>
        </row>
        <row r="163">
          <cell r="J163">
            <v>48.940000000000005</v>
          </cell>
          <cell r="Z163">
            <v>0.5</v>
          </cell>
          <cell r="BB163">
            <v>79.81535257087819</v>
          </cell>
          <cell r="BC163">
            <v>11.171705516475413</v>
          </cell>
        </row>
        <row r="164">
          <cell r="J164">
            <v>49.09</v>
          </cell>
          <cell r="BB164">
            <v>69.549478049873301</v>
          </cell>
          <cell r="BC164">
            <v>8.5304483612576689</v>
          </cell>
        </row>
        <row r="165">
          <cell r="J165">
            <v>49.67</v>
          </cell>
          <cell r="Z165">
            <v>0.5</v>
          </cell>
          <cell r="BB165">
            <v>69.549478049873301</v>
          </cell>
          <cell r="BC165">
            <v>8.5304483612576689</v>
          </cell>
        </row>
        <row r="166">
          <cell r="J166">
            <v>49.78</v>
          </cell>
          <cell r="BB166">
            <v>71.579019200274956</v>
          </cell>
          <cell r="BC166">
            <v>3.1617004867053708</v>
          </cell>
        </row>
        <row r="167">
          <cell r="J167">
            <v>49.89</v>
          </cell>
          <cell r="Z167">
            <v>0.5</v>
          </cell>
          <cell r="BB167">
            <v>5.710022868563982</v>
          </cell>
          <cell r="BC167">
            <v>1.0049855417061053</v>
          </cell>
        </row>
        <row r="168">
          <cell r="J168">
            <v>50.46</v>
          </cell>
          <cell r="Z168">
            <v>0.5</v>
          </cell>
          <cell r="BB168">
            <v>90</v>
          </cell>
          <cell r="BC168">
            <v>2.9999999999999858</v>
          </cell>
        </row>
        <row r="169">
          <cell r="J169">
            <v>50.6</v>
          </cell>
          <cell r="BB169">
            <v>56.32336918625154</v>
          </cell>
          <cell r="BC169">
            <v>3.6035269247870758</v>
          </cell>
        </row>
        <row r="170">
          <cell r="J170">
            <v>51.15</v>
          </cell>
          <cell r="Z170">
            <v>0.5</v>
          </cell>
          <cell r="BB170">
            <v>59.07739373007206</v>
          </cell>
          <cell r="BC170">
            <v>5.8231495017643198</v>
          </cell>
        </row>
        <row r="171">
          <cell r="J171">
            <v>51.5</v>
          </cell>
          <cell r="BB171">
            <v>45</v>
          </cell>
          <cell r="BC171">
            <v>1.4140699993284898</v>
          </cell>
        </row>
        <row r="172">
          <cell r="J172">
            <v>51.674999999999997</v>
          </cell>
          <cell r="Z172">
            <v>2.5</v>
          </cell>
          <cell r="BB172">
            <v>270</v>
          </cell>
          <cell r="BC172">
            <v>5</v>
          </cell>
        </row>
        <row r="173">
          <cell r="J173">
            <v>51.75</v>
          </cell>
          <cell r="BB173">
            <v>146.32336918625157</v>
          </cell>
          <cell r="BC173">
            <v>3.6035269247870758</v>
          </cell>
        </row>
        <row r="174">
          <cell r="J174">
            <v>51.81</v>
          </cell>
          <cell r="Z174">
            <v>1</v>
          </cell>
          <cell r="BB174">
            <v>90</v>
          </cell>
          <cell r="BC174">
            <v>9.9999999999994316E-2</v>
          </cell>
        </row>
        <row r="175">
          <cell r="J175">
            <v>52.11</v>
          </cell>
          <cell r="Z175">
            <v>0.5</v>
          </cell>
          <cell r="BB175">
            <v>45</v>
          </cell>
          <cell r="BC175">
            <v>1.4140699993284898</v>
          </cell>
        </row>
        <row r="176">
          <cell r="J176">
            <v>52</v>
          </cell>
          <cell r="BB176">
            <v>49.436299131970685</v>
          </cell>
          <cell r="BC176">
            <v>9.1810886786151116</v>
          </cell>
        </row>
        <row r="177">
          <cell r="J177">
            <v>52.59</v>
          </cell>
          <cell r="Z177">
            <v>1</v>
          </cell>
          <cell r="BB177">
            <v>36.791179108342618</v>
          </cell>
          <cell r="BC177">
            <v>9.9537826630274395</v>
          </cell>
        </row>
        <row r="178">
          <cell r="J178">
            <v>52.64</v>
          </cell>
          <cell r="Z178">
            <v>0.5</v>
          </cell>
          <cell r="BB178">
            <v>76.04606622060129</v>
          </cell>
          <cell r="BC178">
            <v>8.2399671686284819</v>
          </cell>
        </row>
        <row r="179">
          <cell r="J179">
            <v>52.95</v>
          </cell>
          <cell r="BB179">
            <v>73.032568570600773</v>
          </cell>
          <cell r="BC179">
            <v>16.688480130872591</v>
          </cell>
        </row>
        <row r="180">
          <cell r="J180">
            <v>53.43</v>
          </cell>
          <cell r="Z180">
            <v>0.5</v>
          </cell>
          <cell r="BB180">
            <v>66.422360014896469</v>
          </cell>
          <cell r="BC180">
            <v>23.789177805606613</v>
          </cell>
        </row>
        <row r="181">
          <cell r="J181">
            <v>53.58</v>
          </cell>
          <cell r="BB181">
            <v>127.7839596509715</v>
          </cell>
          <cell r="BC181">
            <v>11.332176422334854</v>
          </cell>
        </row>
        <row r="182">
          <cell r="J182">
            <v>54.55</v>
          </cell>
          <cell r="BB182">
            <v>76.484054143758783</v>
          </cell>
          <cell r="BC182">
            <v>20.522761595686262</v>
          </cell>
        </row>
        <row r="183">
          <cell r="J183">
            <v>54.79</v>
          </cell>
          <cell r="Z183">
            <v>0.5</v>
          </cell>
          <cell r="BB183">
            <v>111.63202225078362</v>
          </cell>
          <cell r="BC183">
            <v>10.740628961207364</v>
          </cell>
        </row>
        <row r="184">
          <cell r="J184">
            <v>55.29</v>
          </cell>
          <cell r="BB184">
            <v>76.484054143758783</v>
          </cell>
          <cell r="BC184">
            <v>20.522761595686262</v>
          </cell>
        </row>
        <row r="185">
          <cell r="J185">
            <v>55.814999999999998</v>
          </cell>
          <cell r="Z185">
            <v>0.3</v>
          </cell>
          <cell r="BB185">
            <v>74.030863016219598</v>
          </cell>
          <cell r="BC185">
            <v>17.640788023201878</v>
          </cell>
        </row>
        <row r="186">
          <cell r="J186">
            <v>56.14</v>
          </cell>
        </row>
        <row r="187">
          <cell r="J187">
            <v>56.27</v>
          </cell>
          <cell r="Z187">
            <v>2.5</v>
          </cell>
          <cell r="BB187">
            <v>76.484054143758783</v>
          </cell>
          <cell r="BC187">
            <v>20.522761595686262</v>
          </cell>
        </row>
        <row r="188">
          <cell r="J188">
            <v>56.295000000000002</v>
          </cell>
          <cell r="BB188">
            <v>71.789839567897729</v>
          </cell>
          <cell r="BC188">
            <v>12.61292673748693</v>
          </cell>
        </row>
        <row r="189">
          <cell r="J189">
            <v>56.69</v>
          </cell>
          <cell r="Z189">
            <v>1</v>
          </cell>
          <cell r="BB189">
            <v>48.397923083259116</v>
          </cell>
          <cell r="BC189">
            <v>24.724659133205094</v>
          </cell>
        </row>
        <row r="190">
          <cell r="J190">
            <v>56.89</v>
          </cell>
          <cell r="BB190">
            <v>36.850317119400614</v>
          </cell>
          <cell r="BC190">
            <v>4.9941693931059206</v>
          </cell>
        </row>
        <row r="191">
          <cell r="J191">
            <v>57.6</v>
          </cell>
          <cell r="BB191">
            <v>36.850317119400614</v>
          </cell>
          <cell r="BC191">
            <v>4.9941693931059206</v>
          </cell>
        </row>
        <row r="192">
          <cell r="J192">
            <v>57.85</v>
          </cell>
          <cell r="BB192">
            <v>270</v>
          </cell>
          <cell r="BC192">
            <v>44.999999999999993</v>
          </cell>
        </row>
        <row r="193">
          <cell r="J193">
            <v>58.300000000000004</v>
          </cell>
          <cell r="BB193">
            <v>229.38822744009127</v>
          </cell>
          <cell r="BC193">
            <v>29.211912939318665</v>
          </cell>
        </row>
        <row r="194">
          <cell r="J194">
            <v>58.55</v>
          </cell>
          <cell r="Z194">
            <v>0.5</v>
          </cell>
          <cell r="BB194">
            <v>312.63526217234607</v>
          </cell>
          <cell r="BC194">
            <v>17.422686152498414</v>
          </cell>
        </row>
        <row r="195">
          <cell r="J195">
            <v>59.39</v>
          </cell>
          <cell r="BB195">
            <v>323.14968288059936</v>
          </cell>
          <cell r="BC195">
            <v>4.9941693931059206</v>
          </cell>
        </row>
        <row r="196">
          <cell r="J196">
            <v>59.61</v>
          </cell>
          <cell r="Z196">
            <v>4</v>
          </cell>
          <cell r="BB196">
            <v>78.933311481615874</v>
          </cell>
          <cell r="BC196">
            <v>15.27106285465473</v>
          </cell>
        </row>
        <row r="197">
          <cell r="J197">
            <v>59.715000000000003</v>
          </cell>
          <cell r="BB197">
            <v>135</v>
          </cell>
          <cell r="BC197">
            <v>7.0532266567986284</v>
          </cell>
        </row>
        <row r="198">
          <cell r="J198">
            <v>59.79</v>
          </cell>
          <cell r="BB198">
            <v>90</v>
          </cell>
          <cell r="BC198">
            <v>9.9999999999994316E-2</v>
          </cell>
        </row>
        <row r="199">
          <cell r="J199">
            <v>60.07</v>
          </cell>
          <cell r="BB199" t="e">
            <v>#DIV/0!</v>
          </cell>
          <cell r="BC199" t="e">
            <v>#DIV/0!</v>
          </cell>
        </row>
        <row r="200">
          <cell r="J200">
            <v>60.47</v>
          </cell>
          <cell r="BB200">
            <v>326.65263460982806</v>
          </cell>
          <cell r="BC200">
            <v>17.784243576573488</v>
          </cell>
        </row>
        <row r="201">
          <cell r="J201">
            <v>60.47</v>
          </cell>
          <cell r="BB201">
            <v>325.14873625054901</v>
          </cell>
          <cell r="BC201">
            <v>12.126523017514089</v>
          </cell>
        </row>
        <row r="202">
          <cell r="J202">
            <v>60.65</v>
          </cell>
          <cell r="BB202">
            <v>280.35749716130834</v>
          </cell>
          <cell r="BC202">
            <v>16.251153820835</v>
          </cell>
        </row>
        <row r="203">
          <cell r="J203">
            <v>61.44</v>
          </cell>
          <cell r="BB203">
            <v>270</v>
          </cell>
          <cell r="BC203">
            <v>22</v>
          </cell>
        </row>
        <row r="204">
          <cell r="J204">
            <v>61.739999999999995</v>
          </cell>
          <cell r="BB204">
            <v>270</v>
          </cell>
          <cell r="BC204">
            <v>26</v>
          </cell>
        </row>
        <row r="205">
          <cell r="J205">
            <v>62.29</v>
          </cell>
          <cell r="BB205" t="e">
            <v>#DIV/0!</v>
          </cell>
          <cell r="BC205" t="e">
            <v>#DIV/0!</v>
          </cell>
        </row>
        <row r="206">
          <cell r="J206">
            <v>63.15</v>
          </cell>
          <cell r="BB206">
            <v>270</v>
          </cell>
          <cell r="BC206">
            <v>10.999999999999986</v>
          </cell>
        </row>
        <row r="207">
          <cell r="J207">
            <v>63.7</v>
          </cell>
          <cell r="BB207" t="e">
            <v>#DIV/0!</v>
          </cell>
          <cell r="BC207" t="e">
            <v>#DIV/0!</v>
          </cell>
        </row>
        <row r="208">
          <cell r="J208">
            <v>64.180000000000007</v>
          </cell>
          <cell r="BB208" t="e">
            <v>#DIV/0!</v>
          </cell>
          <cell r="BC208" t="e">
            <v>#DIV/0!</v>
          </cell>
        </row>
        <row r="209">
          <cell r="J209">
            <v>64.95</v>
          </cell>
          <cell r="BB209" t="e">
            <v>#DIV/0!</v>
          </cell>
          <cell r="BC209" t="e">
            <v>#DIV/0!</v>
          </cell>
        </row>
        <row r="210">
          <cell r="J210">
            <v>65.73</v>
          </cell>
          <cell r="BB210">
            <v>270</v>
          </cell>
          <cell r="BC210">
            <v>15</v>
          </cell>
        </row>
        <row r="211">
          <cell r="J211">
            <v>66.75</v>
          </cell>
          <cell r="BB211">
            <v>306.85031711940064</v>
          </cell>
          <cell r="BC211">
            <v>4.9941693931059206</v>
          </cell>
        </row>
        <row r="212">
          <cell r="J212">
            <v>67.66</v>
          </cell>
          <cell r="BB212">
            <v>281.28306182052995</v>
          </cell>
          <cell r="BC212">
            <v>5.0980275476799477</v>
          </cell>
        </row>
        <row r="213">
          <cell r="J213">
            <v>68.17</v>
          </cell>
          <cell r="BB213">
            <v>69.245544560597921</v>
          </cell>
          <cell r="BC213">
            <v>13.868381937729154</v>
          </cell>
        </row>
        <row r="214">
          <cell r="J214">
            <v>68.41</v>
          </cell>
          <cell r="BB214" t="e">
            <v>#DIV/0!</v>
          </cell>
          <cell r="BC214" t="e">
            <v>#DIV/0!</v>
          </cell>
        </row>
        <row r="215">
          <cell r="J215">
            <v>68.569999999999993</v>
          </cell>
          <cell r="BB215">
            <v>113.11410337936559</v>
          </cell>
          <cell r="BC215">
            <v>7.6041044536925995</v>
          </cell>
        </row>
        <row r="216">
          <cell r="J216">
            <v>68.72</v>
          </cell>
          <cell r="BB216">
            <v>100.83463617182696</v>
          </cell>
          <cell r="BC216">
            <v>48.511958181342017</v>
          </cell>
        </row>
        <row r="217">
          <cell r="J217">
            <v>69.11</v>
          </cell>
          <cell r="BB217" t="e">
            <v>#DIV/0!</v>
          </cell>
          <cell r="BC217" t="e">
            <v>#DIV/0!</v>
          </cell>
        </row>
        <row r="218">
          <cell r="J218">
            <v>69.91</v>
          </cell>
          <cell r="BB218">
            <v>106.9674314293992</v>
          </cell>
          <cell r="BC218">
            <v>16.688480130872591</v>
          </cell>
        </row>
        <row r="219">
          <cell r="J219">
            <v>69.8</v>
          </cell>
          <cell r="BB219" t="e">
            <v>#DIV/0!</v>
          </cell>
          <cell r="BC219" t="e">
            <v>#DIV/0!</v>
          </cell>
        </row>
        <row r="220">
          <cell r="J220">
            <v>70.399999999999991</v>
          </cell>
          <cell r="BB220">
            <v>135</v>
          </cell>
          <cell r="BC220">
            <v>14.001942165516923</v>
          </cell>
        </row>
        <row r="221">
          <cell r="J221">
            <v>70.78</v>
          </cell>
          <cell r="BB221" t="e">
            <v>#DIV/0!</v>
          </cell>
          <cell r="BC221" t="e">
            <v>#DIV/0!</v>
          </cell>
        </row>
        <row r="222">
          <cell r="J222">
            <v>71.260000000000005</v>
          </cell>
          <cell r="BB222">
            <v>90</v>
          </cell>
          <cell r="BC222">
            <v>4</v>
          </cell>
        </row>
        <row r="223">
          <cell r="J223">
            <v>71.349999999999994</v>
          </cell>
          <cell r="BB223" t="e">
            <v>#DIV/0!</v>
          </cell>
          <cell r="BC223" t="e">
            <v>#DIV/0!</v>
          </cell>
        </row>
        <row r="224">
          <cell r="J224">
            <v>71.61999999999999</v>
          </cell>
          <cell r="BB224">
            <v>278.79397688699686</v>
          </cell>
          <cell r="BC224">
            <v>75.1685179483718</v>
          </cell>
        </row>
        <row r="225">
          <cell r="J225">
            <v>72.16</v>
          </cell>
          <cell r="BB225">
            <v>63.441931983418897</v>
          </cell>
          <cell r="BC225">
            <v>2.2357049378224332</v>
          </cell>
        </row>
        <row r="226">
          <cell r="J226">
            <v>72.77</v>
          </cell>
          <cell r="BB226">
            <v>167.16070529146867</v>
          </cell>
          <cell r="BC226">
            <v>21.489948676839177</v>
          </cell>
        </row>
        <row r="227">
          <cell r="J227">
            <v>72.91</v>
          </cell>
          <cell r="Z227">
            <v>15</v>
          </cell>
        </row>
        <row r="228">
          <cell r="J228">
            <v>72.849999999999994</v>
          </cell>
          <cell r="Z228">
            <v>15</v>
          </cell>
          <cell r="BB228">
            <v>83.587502442722666</v>
          </cell>
          <cell r="BC228">
            <v>25.13800954999715</v>
          </cell>
        </row>
        <row r="229">
          <cell r="J229">
            <v>73.680000000000007</v>
          </cell>
          <cell r="Z229">
            <v>15</v>
          </cell>
          <cell r="BB229">
            <v>90</v>
          </cell>
          <cell r="BC229">
            <v>24</v>
          </cell>
        </row>
        <row r="230">
          <cell r="J230">
            <v>74.55</v>
          </cell>
          <cell r="Z230">
            <v>15</v>
          </cell>
          <cell r="BB230" t="e">
            <v>#DIV/0!</v>
          </cell>
          <cell r="BC230" t="e">
            <v>#DIV/0!</v>
          </cell>
        </row>
        <row r="231">
          <cell r="J231">
            <v>74.75</v>
          </cell>
          <cell r="BB231">
            <v>321.44351898440561</v>
          </cell>
          <cell r="BC231">
            <v>12.706763105798558</v>
          </cell>
        </row>
        <row r="232">
          <cell r="J232">
            <v>75.22</v>
          </cell>
          <cell r="Z232">
            <v>1</v>
          </cell>
          <cell r="BB232">
            <v>86.162411172495865</v>
          </cell>
          <cell r="BC232">
            <v>38.062413846023723</v>
          </cell>
        </row>
        <row r="233">
          <cell r="J233">
            <v>75.900000000000006</v>
          </cell>
          <cell r="Z233">
            <v>1</v>
          </cell>
          <cell r="BB233">
            <v>74.780472808713228</v>
          </cell>
          <cell r="BC233">
            <v>38.996524212849891</v>
          </cell>
        </row>
        <row r="234">
          <cell r="J234">
            <v>75.900000000000006</v>
          </cell>
          <cell r="BB234">
            <v>74.780472808713228</v>
          </cell>
          <cell r="BC234">
            <v>38.996524212849891</v>
          </cell>
        </row>
        <row r="235">
          <cell r="J235">
            <v>76.569999999999993</v>
          </cell>
          <cell r="Z235">
            <v>1</v>
          </cell>
          <cell r="BB235">
            <v>200.28652873257482</v>
          </cell>
          <cell r="BC235">
            <v>35.720473358314614</v>
          </cell>
        </row>
        <row r="236">
          <cell r="J236">
            <v>77.23</v>
          </cell>
          <cell r="Z236">
            <v>5</v>
          </cell>
          <cell r="BB236">
            <v>152.62094284669183</v>
          </cell>
          <cell r="BC236">
            <v>45.397917716333552</v>
          </cell>
        </row>
        <row r="237">
          <cell r="J237">
            <v>77.97</v>
          </cell>
          <cell r="Z237">
            <v>1</v>
          </cell>
          <cell r="BB237" t="e">
            <v>#DIV/0!</v>
          </cell>
          <cell r="BC237" t="e">
            <v>#DIV/0!</v>
          </cell>
        </row>
        <row r="238">
          <cell r="J238">
            <v>78.150000000000006</v>
          </cell>
          <cell r="BB238">
            <v>270</v>
          </cell>
          <cell r="BC238">
            <v>40</v>
          </cell>
        </row>
        <row r="239">
          <cell r="J239">
            <v>78.95</v>
          </cell>
          <cell r="BB239">
            <v>87.144908828619748</v>
          </cell>
          <cell r="BC239">
            <v>35.033443761757226</v>
          </cell>
        </row>
        <row r="240">
          <cell r="J240">
            <v>79.81</v>
          </cell>
          <cell r="BB240" t="e">
            <v>#DIV/0!</v>
          </cell>
          <cell r="BC240" t="e">
            <v>#DIV/0!</v>
          </cell>
        </row>
        <row r="241">
          <cell r="J241">
            <v>80.320000000000007</v>
          </cell>
          <cell r="BB241">
            <v>71</v>
          </cell>
          <cell r="BC241">
            <v>46.604065943921896</v>
          </cell>
        </row>
        <row r="242">
          <cell r="J242">
            <v>80.400000000000006</v>
          </cell>
          <cell r="BB242">
            <v>75.126540514100185</v>
          </cell>
          <cell r="BC242">
            <v>41.968903884561605</v>
          </cell>
        </row>
        <row r="243">
          <cell r="J243">
            <v>81.290000000000006</v>
          </cell>
          <cell r="BB243">
            <v>80.336531027397314</v>
          </cell>
          <cell r="BC243">
            <v>46.409039826818237</v>
          </cell>
        </row>
        <row r="244">
          <cell r="J244">
            <v>82</v>
          </cell>
          <cell r="BB244">
            <v>86.759052235339482</v>
          </cell>
          <cell r="BC244">
            <v>51.044846145762783</v>
          </cell>
        </row>
        <row r="245">
          <cell r="J245">
            <v>82.69</v>
          </cell>
          <cell r="BB245">
            <v>86.521473113228467</v>
          </cell>
          <cell r="BC245">
            <v>49.052308454207413</v>
          </cell>
        </row>
        <row r="246">
          <cell r="J246">
            <v>83.42</v>
          </cell>
          <cell r="BB246">
            <v>88.599294969729044</v>
          </cell>
          <cell r="BC246">
            <v>55.008044844100191</v>
          </cell>
        </row>
        <row r="247">
          <cell r="J247">
            <v>84.14</v>
          </cell>
          <cell r="BB247" t="e">
            <v>#DIV/0!</v>
          </cell>
          <cell r="BC247" t="e">
            <v>#DIV/0!</v>
          </cell>
        </row>
        <row r="248">
          <cell r="J248">
            <v>85.05</v>
          </cell>
          <cell r="BB248" t="e">
            <v>#DIV/0!</v>
          </cell>
          <cell r="BC248" t="e">
            <v>#DIV/0!</v>
          </cell>
        </row>
        <row r="249">
          <cell r="J249">
            <v>85.25</v>
          </cell>
          <cell r="BB249" t="e">
            <v>#DIV/0!</v>
          </cell>
          <cell r="BC249" t="e">
            <v>#DIV/0!</v>
          </cell>
        </row>
        <row r="250">
          <cell r="J250">
            <v>86.01</v>
          </cell>
          <cell r="BB250">
            <v>347.99383101490037</v>
          </cell>
          <cell r="BC250">
            <v>30.551744380221109</v>
          </cell>
        </row>
        <row r="251">
          <cell r="J251">
            <v>86.23</v>
          </cell>
          <cell r="Z251">
            <v>1</v>
          </cell>
          <cell r="BB251">
            <v>356.08970752900672</v>
          </cell>
          <cell r="BC251">
            <v>52.064767122552425</v>
          </cell>
        </row>
        <row r="252">
          <cell r="J252">
            <v>86.240000000000009</v>
          </cell>
          <cell r="BB252">
            <v>357.95036270288472</v>
          </cell>
          <cell r="BC252">
            <v>26.014450462404966</v>
          </cell>
        </row>
        <row r="253">
          <cell r="J253">
            <v>86.91</v>
          </cell>
          <cell r="BB253" t="e">
            <v>#DIV/0!</v>
          </cell>
          <cell r="BC253" t="e">
            <v>#DIV/0!</v>
          </cell>
        </row>
        <row r="254">
          <cell r="J254">
            <v>88.1</v>
          </cell>
          <cell r="BB254" t="e">
            <v>#DIV/0!</v>
          </cell>
          <cell r="BC254" t="e">
            <v>#DIV/0!</v>
          </cell>
        </row>
        <row r="255">
          <cell r="J255">
            <v>88.16</v>
          </cell>
          <cell r="BB255" t="e">
            <v>#DIV/0!</v>
          </cell>
          <cell r="BC255" t="e">
            <v>#DIV/0!</v>
          </cell>
        </row>
        <row r="256">
          <cell r="J256">
            <v>88.84</v>
          </cell>
          <cell r="BB256">
            <v>136.5885279093269</v>
          </cell>
          <cell r="BC256">
            <v>26.612461720786229</v>
          </cell>
        </row>
        <row r="257">
          <cell r="J257">
            <v>89.09</v>
          </cell>
          <cell r="Z257">
            <v>1</v>
          </cell>
          <cell r="BB257">
            <v>270</v>
          </cell>
          <cell r="BC257">
            <v>26</v>
          </cell>
        </row>
        <row r="258">
          <cell r="J258">
            <v>89.100000000000009</v>
          </cell>
          <cell r="BB258">
            <v>111.63202225078362</v>
          </cell>
          <cell r="BC258">
            <v>10.740628961207364</v>
          </cell>
        </row>
        <row r="259">
          <cell r="J259">
            <v>89.67</v>
          </cell>
          <cell r="BB259">
            <v>326.57204912141333</v>
          </cell>
          <cell r="BC259">
            <v>38.945209514231586</v>
          </cell>
        </row>
        <row r="260">
          <cell r="J260">
            <v>90.32</v>
          </cell>
          <cell r="BB260">
            <v>291.75240544068242</v>
          </cell>
          <cell r="BC260">
            <v>33.931678773260188</v>
          </cell>
        </row>
        <row r="261">
          <cell r="J261">
            <v>90.57</v>
          </cell>
          <cell r="BB261">
            <v>302.7831827641424</v>
          </cell>
          <cell r="BC261">
            <v>27.904652549477404</v>
          </cell>
        </row>
        <row r="262">
          <cell r="J262">
            <v>91.15</v>
          </cell>
          <cell r="BB262">
            <v>81.383250730400732</v>
          </cell>
          <cell r="BC262">
            <v>30.282426135088144</v>
          </cell>
        </row>
        <row r="263">
          <cell r="J263">
            <v>91.61</v>
          </cell>
          <cell r="Z263">
            <v>1</v>
          </cell>
          <cell r="BB263">
            <v>39.511134189002519</v>
          </cell>
          <cell r="BC263">
            <v>22.838523064899874</v>
          </cell>
        </row>
        <row r="264">
          <cell r="J264">
            <v>91.62</v>
          </cell>
          <cell r="BB264">
            <v>30.37758029382951</v>
          </cell>
          <cell r="BC264">
            <v>32.721536458723641</v>
          </cell>
        </row>
        <row r="265">
          <cell r="J265">
            <v>92</v>
          </cell>
          <cell r="BB265">
            <v>283.53761715608374</v>
          </cell>
          <cell r="BC265">
            <v>46.806211738746661</v>
          </cell>
        </row>
        <row r="266">
          <cell r="J266">
            <v>92.92</v>
          </cell>
          <cell r="BB266">
            <v>270</v>
          </cell>
          <cell r="BC266">
            <v>86</v>
          </cell>
        </row>
        <row r="267">
          <cell r="J267">
            <v>93.12</v>
          </cell>
          <cell r="BB267">
            <v>270</v>
          </cell>
          <cell r="BC267">
            <v>64</v>
          </cell>
        </row>
        <row r="268">
          <cell r="J268">
            <v>93.52</v>
          </cell>
          <cell r="BB268">
            <v>270</v>
          </cell>
          <cell r="BC268">
            <v>72</v>
          </cell>
        </row>
        <row r="269">
          <cell r="J269">
            <v>93.58</v>
          </cell>
          <cell r="BB269">
            <v>216</v>
          </cell>
          <cell r="BC269">
            <v>59.553615682934762</v>
          </cell>
        </row>
        <row r="270">
          <cell r="J270">
            <v>93.76</v>
          </cell>
          <cell r="BB270">
            <v>257.8757283029193</v>
          </cell>
          <cell r="BC270">
            <v>62.532365122255783</v>
          </cell>
        </row>
        <row r="271">
          <cell r="J271">
            <v>94</v>
          </cell>
          <cell r="BB271">
            <v>238</v>
          </cell>
          <cell r="BC271">
            <v>49.700452471199284</v>
          </cell>
        </row>
        <row r="272">
          <cell r="J272">
            <v>94.2</v>
          </cell>
          <cell r="BB272" t="e">
            <v>#DIV/0!</v>
          </cell>
          <cell r="BC272" t="e">
            <v>#DIV/0!</v>
          </cell>
        </row>
        <row r="273">
          <cell r="J273">
            <v>94.54</v>
          </cell>
          <cell r="BB273" t="e">
            <v>#DIV/0!</v>
          </cell>
          <cell r="BC273" t="e">
            <v>#DIV/0!</v>
          </cell>
        </row>
        <row r="274">
          <cell r="J274">
            <v>95</v>
          </cell>
          <cell r="BB274">
            <v>90</v>
          </cell>
          <cell r="BC274">
            <v>16</v>
          </cell>
        </row>
        <row r="275">
          <cell r="J275">
            <v>95.98</v>
          </cell>
          <cell r="BB275" t="e">
            <v>#DIV/0!</v>
          </cell>
          <cell r="BC275" t="e">
            <v>#DIV/0!</v>
          </cell>
        </row>
        <row r="276">
          <cell r="J276">
            <v>96.3</v>
          </cell>
          <cell r="BB276" t="e">
            <v>#DIV/0!</v>
          </cell>
          <cell r="BC276" t="e">
            <v>#DIV/0!</v>
          </cell>
        </row>
        <row r="277">
          <cell r="J277">
            <v>96.7</v>
          </cell>
          <cell r="BB277">
            <v>141.19360350349234</v>
          </cell>
          <cell r="BC277">
            <v>27.405334850315327</v>
          </cell>
        </row>
        <row r="278">
          <cell r="J278">
            <v>97.25</v>
          </cell>
          <cell r="BB278" t="e">
            <v>#DIV/0!</v>
          </cell>
          <cell r="BC278" t="e">
            <v>#DIV/0!</v>
          </cell>
        </row>
        <row r="279">
          <cell r="J279">
            <v>98.14</v>
          </cell>
          <cell r="BB279">
            <v>50.538819912974475</v>
          </cell>
          <cell r="BC279">
            <v>31.131226548289597</v>
          </cell>
        </row>
        <row r="280">
          <cell r="J280">
            <v>99.01</v>
          </cell>
          <cell r="BB280">
            <v>0.14825591650924252</v>
          </cell>
          <cell r="BC280">
            <v>34.00008892176217</v>
          </cell>
        </row>
        <row r="281">
          <cell r="J281">
            <v>99.85</v>
          </cell>
          <cell r="BB281">
            <v>356.39520224244256</v>
          </cell>
          <cell r="BC281">
            <v>29.04814088886117</v>
          </cell>
        </row>
        <row r="282">
          <cell r="J282">
            <v>100.3</v>
          </cell>
          <cell r="BB282">
            <v>132.22241533729505</v>
          </cell>
          <cell r="BC282">
            <v>31.015136527793786</v>
          </cell>
        </row>
        <row r="283">
          <cell r="J283">
            <v>100.9</v>
          </cell>
          <cell r="BB283">
            <v>133.53411517953691</v>
          </cell>
          <cell r="BC283">
            <v>29.131139556755862</v>
          </cell>
        </row>
        <row r="284">
          <cell r="J284">
            <v>101.23</v>
          </cell>
          <cell r="BB284">
            <v>333.46290360641922</v>
          </cell>
          <cell r="BC284">
            <v>4.4692373324712236</v>
          </cell>
        </row>
        <row r="285">
          <cell r="J285">
            <v>101.33000000000001</v>
          </cell>
          <cell r="BB285">
            <v>125.36407426203584</v>
          </cell>
          <cell r="BC285">
            <v>26.355623308123178</v>
          </cell>
        </row>
        <row r="286">
          <cell r="J286">
            <v>101.68</v>
          </cell>
          <cell r="BB286" t="e">
            <v>#DIV/0!</v>
          </cell>
          <cell r="BC286" t="e">
            <v>#DIV/0!</v>
          </cell>
        </row>
        <row r="287">
          <cell r="J287">
            <v>101.80000000000001</v>
          </cell>
          <cell r="Z287">
            <v>9</v>
          </cell>
          <cell r="BB287">
            <v>90</v>
          </cell>
          <cell r="BC287">
            <v>31.999999999999993</v>
          </cell>
        </row>
        <row r="288">
          <cell r="J288">
            <v>101.92</v>
          </cell>
          <cell r="BB288">
            <v>90</v>
          </cell>
          <cell r="BC288">
            <v>40.999999999999993</v>
          </cell>
        </row>
        <row r="289">
          <cell r="J289">
            <v>102.44</v>
          </cell>
        </row>
        <row r="290">
          <cell r="J290">
            <v>102.67</v>
          </cell>
          <cell r="Z290">
            <v>0.25</v>
          </cell>
          <cell r="BB290">
            <v>80.452112075657283</v>
          </cell>
          <cell r="BC290">
            <v>32.360271278005833</v>
          </cell>
        </row>
        <row r="291">
          <cell r="J291">
            <v>102.675</v>
          </cell>
          <cell r="BB291">
            <v>85.557174113131623</v>
          </cell>
          <cell r="BC291">
            <v>34.07998006994837</v>
          </cell>
        </row>
        <row r="292">
          <cell r="J292">
            <v>103.35</v>
          </cell>
          <cell r="BB292">
            <v>86.53870752948643</v>
          </cell>
          <cell r="BC292">
            <v>30.045319698494353</v>
          </cell>
        </row>
        <row r="293">
          <cell r="J293">
            <v>103.75</v>
          </cell>
        </row>
        <row r="294">
          <cell r="J294">
            <v>103.83</v>
          </cell>
          <cell r="Z294">
            <v>4</v>
          </cell>
          <cell r="BB294">
            <v>82.877987144333076</v>
          </cell>
          <cell r="BC294">
            <v>35.208786207751182</v>
          </cell>
        </row>
        <row r="295">
          <cell r="J295">
            <v>103.86999999999999</v>
          </cell>
          <cell r="Z295">
            <v>7</v>
          </cell>
          <cell r="BB295" t="e">
            <v>#DIV/0!</v>
          </cell>
          <cell r="BC295" t="e">
            <v>#DIV/0!</v>
          </cell>
        </row>
        <row r="296">
          <cell r="J296">
            <v>103.94</v>
          </cell>
          <cell r="Z296">
            <v>8</v>
          </cell>
          <cell r="BB296">
            <v>88.849669357629978</v>
          </cell>
          <cell r="BC296">
            <v>41.005718087489853</v>
          </cell>
        </row>
        <row r="297">
          <cell r="J297">
            <v>104.02</v>
          </cell>
          <cell r="Z297">
            <v>3</v>
          </cell>
          <cell r="BB297">
            <v>88.572002711846778</v>
          </cell>
          <cell r="BC297">
            <v>35.008362304699787</v>
          </cell>
        </row>
        <row r="298">
          <cell r="J298">
            <v>104.05</v>
          </cell>
          <cell r="Z298">
            <v>11</v>
          </cell>
          <cell r="BB298">
            <v>88.517619323558961</v>
          </cell>
          <cell r="BC298">
            <v>34.008891569063515</v>
          </cell>
        </row>
        <row r="299">
          <cell r="J299">
            <v>104.16</v>
          </cell>
          <cell r="Z299">
            <v>11</v>
          </cell>
          <cell r="BB299">
            <v>88.517619323558961</v>
          </cell>
          <cell r="BC299">
            <v>34.008891569063515</v>
          </cell>
        </row>
        <row r="300">
          <cell r="J300">
            <v>104.27</v>
          </cell>
          <cell r="BB300">
            <v>88.517619323558961</v>
          </cell>
          <cell r="BC300">
            <v>34.008891569063515</v>
          </cell>
        </row>
        <row r="301">
          <cell r="J301">
            <v>104.29</v>
          </cell>
          <cell r="BB301">
            <v>85.557174113131623</v>
          </cell>
          <cell r="BC301">
            <v>34.07998006994837</v>
          </cell>
        </row>
        <row r="302">
          <cell r="J302">
            <v>104.46000000000001</v>
          </cell>
          <cell r="Z302">
            <v>37</v>
          </cell>
          <cell r="BB302" t="e">
            <v>#DIV/0!</v>
          </cell>
          <cell r="BC302" t="e">
            <v>#DIV/0!</v>
          </cell>
        </row>
        <row r="303">
          <cell r="J303">
            <v>104.60000000000001</v>
          </cell>
          <cell r="Z303">
            <v>12</v>
          </cell>
          <cell r="BB303">
            <v>70.675692702372004</v>
          </cell>
          <cell r="BC303">
            <v>30.430101941038586</v>
          </cell>
        </row>
        <row r="304">
          <cell r="J304">
            <v>104.72000000000001</v>
          </cell>
          <cell r="BB304">
            <v>70.123866390208946</v>
          </cell>
          <cell r="BC304">
            <v>27.412487527600604</v>
          </cell>
        </row>
        <row r="305">
          <cell r="J305">
            <v>105.26</v>
          </cell>
          <cell r="BB305">
            <v>88.336019484792132</v>
          </cell>
          <cell r="BC305">
            <v>31.010669715117025</v>
          </cell>
        </row>
        <row r="306">
          <cell r="J306">
            <v>105.48</v>
          </cell>
          <cell r="BB306">
            <v>73.149158433114991</v>
          </cell>
          <cell r="BC306">
            <v>13.562122185378854</v>
          </cell>
        </row>
        <row r="307">
          <cell r="J307">
            <v>105.98</v>
          </cell>
          <cell r="Z307">
            <v>0.25</v>
          </cell>
          <cell r="BB307">
            <v>59.07739373007206</v>
          </cell>
          <cell r="BC307">
            <v>5.8231495017643198</v>
          </cell>
        </row>
        <row r="308">
          <cell r="J308">
            <v>106.02</v>
          </cell>
          <cell r="BB308">
            <v>68.240773520442389</v>
          </cell>
          <cell r="BC308">
            <v>5.3814084789909913</v>
          </cell>
        </row>
        <row r="309">
          <cell r="J309">
            <v>106.4</v>
          </cell>
          <cell r="Z309">
            <v>30</v>
          </cell>
          <cell r="BB309" t="e">
            <v>#DIV/0!</v>
          </cell>
          <cell r="BC309" t="e">
            <v>#DIV/0!</v>
          </cell>
        </row>
        <row r="310">
          <cell r="J310">
            <v>107.02000000000001</v>
          </cell>
          <cell r="BB310">
            <v>56.32336918625154</v>
          </cell>
          <cell r="BC310">
            <v>3.6035269247870758</v>
          </cell>
        </row>
        <row r="311">
          <cell r="J311">
            <v>107.35</v>
          </cell>
          <cell r="BB311">
            <v>74.1238852179074</v>
          </cell>
          <cell r="BC311">
            <v>7.274682917849205</v>
          </cell>
        </row>
        <row r="312">
          <cell r="J312">
            <v>108.19</v>
          </cell>
          <cell r="BB312">
            <v>143.14968288059936</v>
          </cell>
          <cell r="BC312">
            <v>4.9941693931059206</v>
          </cell>
        </row>
        <row r="313">
          <cell r="J313">
            <v>108.28</v>
          </cell>
          <cell r="Z313">
            <v>8</v>
          </cell>
          <cell r="BB313" t="e">
            <v>#DIV/0!</v>
          </cell>
          <cell r="BC313" t="e">
            <v>#DIV/0!</v>
          </cell>
        </row>
        <row r="314">
          <cell r="J314">
            <v>108.36</v>
          </cell>
          <cell r="Z314">
            <v>5</v>
          </cell>
          <cell r="BB314">
            <v>85.305426045183992</v>
          </cell>
          <cell r="BC314">
            <v>12.039217170159077</v>
          </cell>
        </row>
        <row r="315">
          <cell r="J315">
            <v>108.41</v>
          </cell>
          <cell r="Z315">
            <v>3</v>
          </cell>
          <cell r="BB315">
            <v>45</v>
          </cell>
          <cell r="BC315">
            <v>5.6476996501551469</v>
          </cell>
        </row>
        <row r="316">
          <cell r="J316">
            <v>108.44</v>
          </cell>
          <cell r="Z316">
            <v>0.25</v>
          </cell>
          <cell r="BB316">
            <v>18.420980799725044</v>
          </cell>
          <cell r="BC316">
            <v>3.1617004867053708</v>
          </cell>
        </row>
        <row r="317">
          <cell r="J317">
            <v>108.53</v>
          </cell>
          <cell r="Z317">
            <v>20</v>
          </cell>
          <cell r="BB317">
            <v>35.471315665952488</v>
          </cell>
          <cell r="BC317">
            <v>8.5736701848649943</v>
          </cell>
        </row>
        <row r="318">
          <cell r="J318">
            <v>108.64</v>
          </cell>
          <cell r="Z318">
            <v>11</v>
          </cell>
          <cell r="BB318">
            <v>3.8106144032664702</v>
          </cell>
          <cell r="BC318">
            <v>3.0066349925012901</v>
          </cell>
        </row>
        <row r="319">
          <cell r="J319">
            <v>108.75</v>
          </cell>
          <cell r="Z319">
            <v>24</v>
          </cell>
          <cell r="BB319">
            <v>270.728197059465</v>
          </cell>
          <cell r="BC319">
            <v>70.001487239706449</v>
          </cell>
        </row>
        <row r="320">
          <cell r="J320">
            <v>108.94</v>
          </cell>
          <cell r="BB320">
            <v>78.129458964706998</v>
          </cell>
          <cell r="BC320">
            <v>14.293523574919647</v>
          </cell>
        </row>
        <row r="321">
          <cell r="J321">
            <v>109.12</v>
          </cell>
          <cell r="Z321">
            <v>18</v>
          </cell>
          <cell r="BB321">
            <v>78.882866989750198</v>
          </cell>
          <cell r="BC321">
            <v>24.405846070562433</v>
          </cell>
        </row>
        <row r="322">
          <cell r="J322">
            <v>109.27</v>
          </cell>
          <cell r="Z322">
            <v>15</v>
          </cell>
          <cell r="BB322">
            <v>80.273003059991993</v>
          </cell>
          <cell r="BC322">
            <v>17.23336647132335</v>
          </cell>
        </row>
        <row r="323">
          <cell r="J323">
            <v>109.41</v>
          </cell>
          <cell r="Z323">
            <v>12</v>
          </cell>
          <cell r="BB323">
            <v>86.921983087229876</v>
          </cell>
          <cell r="BC323">
            <v>33.037794268049922</v>
          </cell>
        </row>
        <row r="324">
          <cell r="J324">
            <v>109.45</v>
          </cell>
          <cell r="BB324">
            <v>87.144908828619748</v>
          </cell>
          <cell r="BC324">
            <v>35.033443761757226</v>
          </cell>
        </row>
        <row r="325">
          <cell r="J325">
            <v>109.58</v>
          </cell>
          <cell r="Z325">
            <v>39</v>
          </cell>
          <cell r="BB325">
            <v>274.794175798916</v>
          </cell>
          <cell r="BC325">
            <v>32.090312080652751</v>
          </cell>
        </row>
        <row r="326">
          <cell r="J326">
            <v>109.97</v>
          </cell>
          <cell r="Z326">
            <v>22</v>
          </cell>
        </row>
        <row r="327">
          <cell r="J327">
            <v>110.19</v>
          </cell>
          <cell r="Z327">
            <v>25</v>
          </cell>
          <cell r="BB327">
            <v>73.032568570600773</v>
          </cell>
          <cell r="BC327">
            <v>16.688480130872591</v>
          </cell>
        </row>
        <row r="328">
          <cell r="J328">
            <v>110.31</v>
          </cell>
          <cell r="BB328">
            <v>288.08333193279987</v>
          </cell>
          <cell r="BC328">
            <v>6.3093099027187378</v>
          </cell>
        </row>
        <row r="329">
          <cell r="J329">
            <v>110.77</v>
          </cell>
          <cell r="Z329">
            <v>7</v>
          </cell>
          <cell r="BB329">
            <v>279.72699694000801</v>
          </cell>
          <cell r="BC329">
            <v>17.23336647132335</v>
          </cell>
        </row>
        <row r="330">
          <cell r="J330">
            <v>110.84</v>
          </cell>
          <cell r="Z330">
            <v>20</v>
          </cell>
          <cell r="BB330">
            <v>285.8761147820926</v>
          </cell>
          <cell r="BC330">
            <v>7.274682917849205</v>
          </cell>
        </row>
        <row r="331">
          <cell r="J331">
            <v>111.04</v>
          </cell>
          <cell r="Z331">
            <v>20</v>
          </cell>
          <cell r="BB331">
            <v>296.53709639358078</v>
          </cell>
          <cell r="BC331">
            <v>4.4692373324712236</v>
          </cell>
        </row>
        <row r="332">
          <cell r="J332">
            <v>111.14</v>
          </cell>
          <cell r="Z332">
            <v>19</v>
          </cell>
          <cell r="BB332">
            <v>290.4505219501267</v>
          </cell>
          <cell r="BC332">
            <v>8.5304483612576689</v>
          </cell>
        </row>
        <row r="333">
          <cell r="J333">
            <v>111.23</v>
          </cell>
          <cell r="BB333">
            <v>5.6534387384208173</v>
          </cell>
          <cell r="BC333">
            <v>10.047884563573675</v>
          </cell>
        </row>
        <row r="334">
          <cell r="J334">
            <v>111.77</v>
          </cell>
          <cell r="BB334">
            <v>285.8761147820926</v>
          </cell>
          <cell r="BC334">
            <v>7.274682917849205</v>
          </cell>
        </row>
        <row r="335">
          <cell r="J335">
            <v>112.36999999999999</v>
          </cell>
          <cell r="Z335">
            <v>24</v>
          </cell>
          <cell r="BB335">
            <v>315</v>
          </cell>
          <cell r="BC335">
            <v>4.2387720225644472</v>
          </cell>
        </row>
        <row r="336">
          <cell r="J336">
            <v>112.5</v>
          </cell>
          <cell r="BB336">
            <v>193.95393377939871</v>
          </cell>
          <cell r="BC336">
            <v>8.2399671686284819</v>
          </cell>
        </row>
        <row r="337">
          <cell r="J337">
            <v>113.37</v>
          </cell>
          <cell r="BB337">
            <v>78.797784001188745</v>
          </cell>
          <cell r="BC337">
            <v>10.190191608606412</v>
          </cell>
        </row>
        <row r="338">
          <cell r="J338">
            <v>114.11</v>
          </cell>
          <cell r="BB338">
            <v>73.447035460514655</v>
          </cell>
          <cell r="BC338">
            <v>10.423064182876246</v>
          </cell>
        </row>
        <row r="339">
          <cell r="J339">
            <v>114.63</v>
          </cell>
          <cell r="Z339">
            <v>6</v>
          </cell>
          <cell r="BB339">
            <v>58.669067098841083</v>
          </cell>
          <cell r="BC339">
            <v>15.124583083317987</v>
          </cell>
        </row>
        <row r="340">
          <cell r="J340">
            <v>114.69</v>
          </cell>
          <cell r="Z340">
            <v>20</v>
          </cell>
          <cell r="BB340">
            <v>18.420980799725044</v>
          </cell>
          <cell r="BC340">
            <v>3.1617004867053708</v>
          </cell>
        </row>
        <row r="341">
          <cell r="J341">
            <v>114.79</v>
          </cell>
          <cell r="Z341">
            <v>10</v>
          </cell>
          <cell r="BB341">
            <v>76.04606622060129</v>
          </cell>
          <cell r="BC341">
            <v>8.2399671686284819</v>
          </cell>
        </row>
        <row r="342">
          <cell r="J342">
            <v>114.89</v>
          </cell>
          <cell r="Z342">
            <v>10</v>
          </cell>
          <cell r="BB342">
            <v>61.084543634080006</v>
          </cell>
          <cell r="BC342">
            <v>10.256227022274402</v>
          </cell>
        </row>
        <row r="343">
          <cell r="J343">
            <v>114.97</v>
          </cell>
          <cell r="BB343" t="e">
            <v>#DIV/0!</v>
          </cell>
          <cell r="BC343" t="e">
            <v>#DIV/0!</v>
          </cell>
        </row>
        <row r="344">
          <cell r="J344">
            <v>115.55</v>
          </cell>
          <cell r="Z344">
            <v>8</v>
          </cell>
          <cell r="BB344">
            <v>85.305426045184049</v>
          </cell>
          <cell r="BC344">
            <v>12.039217170159077</v>
          </cell>
        </row>
        <row r="345">
          <cell r="J345">
            <v>116.49</v>
          </cell>
          <cell r="BB345">
            <v>90</v>
          </cell>
          <cell r="BC345">
            <v>14</v>
          </cell>
        </row>
        <row r="346">
          <cell r="J346">
            <v>117.11999999999999</v>
          </cell>
          <cell r="Z346">
            <v>14</v>
          </cell>
          <cell r="BB346">
            <v>80.670260109672711</v>
          </cell>
          <cell r="BC346">
            <v>12.156113537285464</v>
          </cell>
        </row>
        <row r="347">
          <cell r="J347">
            <v>117.21</v>
          </cell>
          <cell r="BB347">
            <v>105.96913698378034</v>
          </cell>
          <cell r="BC347">
            <v>17.640788023201878</v>
          </cell>
        </row>
        <row r="348">
          <cell r="J348">
            <v>117.42999999999999</v>
          </cell>
          <cell r="Z348">
            <v>45</v>
          </cell>
          <cell r="BB348">
            <v>120.0131335915824</v>
          </cell>
          <cell r="BC348">
            <v>13.791792252366605</v>
          </cell>
        </row>
        <row r="349">
          <cell r="J349">
            <v>117.88</v>
          </cell>
          <cell r="Z349">
            <v>37</v>
          </cell>
          <cell r="BB349">
            <v>142.2160403490285</v>
          </cell>
          <cell r="BC349">
            <v>11.332176422334854</v>
          </cell>
        </row>
        <row r="350">
          <cell r="J350">
            <v>117.97</v>
          </cell>
          <cell r="BB350">
            <v>112.37215393486088</v>
          </cell>
          <cell r="BC350">
            <v>12.94502023263108</v>
          </cell>
        </row>
        <row r="351">
          <cell r="J351">
            <v>118.24</v>
          </cell>
          <cell r="Z351">
            <v>49</v>
          </cell>
          <cell r="BB351">
            <v>236.32336918625157</v>
          </cell>
          <cell r="BC351">
            <v>3.6035269247870758</v>
          </cell>
        </row>
        <row r="352">
          <cell r="J352">
            <v>118.6</v>
          </cell>
          <cell r="Z352">
            <v>10</v>
          </cell>
          <cell r="BB352">
            <v>113.82148309250749</v>
          </cell>
          <cell r="BC352">
            <v>9.8224770481504606</v>
          </cell>
        </row>
        <row r="353">
          <cell r="J353">
            <v>118.69999999999999</v>
          </cell>
          <cell r="Z353">
            <v>56</v>
          </cell>
          <cell r="BB353">
            <v>135</v>
          </cell>
          <cell r="BC353">
            <v>5.6476996501551469</v>
          </cell>
        </row>
        <row r="354">
          <cell r="J354">
            <v>119.36</v>
          </cell>
          <cell r="Z354">
            <v>24</v>
          </cell>
          <cell r="BB354">
            <v>77.566293799448829</v>
          </cell>
          <cell r="BC354">
            <v>9.2124937397267388</v>
          </cell>
        </row>
        <row r="355">
          <cell r="J355">
            <v>119.62</v>
          </cell>
          <cell r="BB355">
            <v>74.1238852179074</v>
          </cell>
          <cell r="BC355">
            <v>7.274682917849205</v>
          </cell>
        </row>
        <row r="356">
          <cell r="J356">
            <v>119.74000000000001</v>
          </cell>
          <cell r="Z356">
            <v>12</v>
          </cell>
          <cell r="BB356">
            <v>53.149682880599357</v>
          </cell>
          <cell r="BC356">
            <v>4.9941693931059206</v>
          </cell>
        </row>
        <row r="357">
          <cell r="J357">
            <v>120.07000000000001</v>
          </cell>
          <cell r="Z357">
            <v>33</v>
          </cell>
          <cell r="BB357">
            <v>71.789839567897729</v>
          </cell>
          <cell r="BC357">
            <v>12.61292673748693</v>
          </cell>
        </row>
        <row r="358">
          <cell r="J358">
            <v>120.09</v>
          </cell>
          <cell r="BB358">
            <v>74.911005537545321</v>
          </cell>
          <cell r="BC358">
            <v>11.382709054151803</v>
          </cell>
        </row>
        <row r="359">
          <cell r="J359">
            <v>120.15</v>
          </cell>
          <cell r="Z359">
            <v>5</v>
          </cell>
          <cell r="BB359">
            <v>71.789839567897729</v>
          </cell>
          <cell r="BC359">
            <v>12.61292673748693</v>
          </cell>
        </row>
        <row r="360">
          <cell r="J360">
            <v>120.2</v>
          </cell>
          <cell r="Z360">
            <v>30</v>
          </cell>
        </row>
        <row r="361">
          <cell r="J361">
            <v>120.5</v>
          </cell>
          <cell r="Z361">
            <v>16</v>
          </cell>
          <cell r="BB361">
            <v>77.566293799448829</v>
          </cell>
          <cell r="BC361">
            <v>9.2124937397267388</v>
          </cell>
        </row>
        <row r="362">
          <cell r="J362">
            <v>120.66</v>
          </cell>
          <cell r="BB362">
            <v>84.868686598198906</v>
          </cell>
          <cell r="BC362">
            <v>11.043175748951114</v>
          </cell>
        </row>
        <row r="363">
          <cell r="J363">
            <v>120.81</v>
          </cell>
          <cell r="BB363" t="e">
            <v>#DIV/0!</v>
          </cell>
          <cell r="BC363" t="e">
            <v>#DIV/0!</v>
          </cell>
        </row>
        <row r="364">
          <cell r="J364">
            <v>121.18</v>
          </cell>
          <cell r="Z364">
            <v>29</v>
          </cell>
          <cell r="BB364">
            <v>85.060091519387186</v>
          </cell>
          <cell r="BC364">
            <v>22.074155979320992</v>
          </cell>
        </row>
        <row r="365">
          <cell r="J365">
            <v>121.47</v>
          </cell>
          <cell r="Z365">
            <v>7</v>
          </cell>
          <cell r="BB365">
            <v>63.497930264018549</v>
          </cell>
          <cell r="BC365">
            <v>6.6984529792997307</v>
          </cell>
        </row>
        <row r="366">
          <cell r="J366">
            <v>121.54</v>
          </cell>
          <cell r="Z366">
            <v>20</v>
          </cell>
          <cell r="BB366">
            <v>1.4297712248287269</v>
          </cell>
          <cell r="BC366">
            <v>4.0012417032684198</v>
          </cell>
        </row>
        <row r="367">
          <cell r="J367">
            <v>121.65</v>
          </cell>
        </row>
        <row r="368">
          <cell r="J368">
            <v>122.18</v>
          </cell>
          <cell r="Z368">
            <v>8</v>
          </cell>
          <cell r="BB368">
            <v>129.77396414379353</v>
          </cell>
          <cell r="BC368">
            <v>7.7870219872823725</v>
          </cell>
        </row>
        <row r="369">
          <cell r="J369">
            <v>122.26</v>
          </cell>
          <cell r="Z369">
            <v>9</v>
          </cell>
          <cell r="BB369">
            <v>95.480412620122024</v>
          </cell>
          <cell r="BC369">
            <v>20.084515517064091</v>
          </cell>
        </row>
        <row r="370">
          <cell r="J370">
            <v>122.37</v>
          </cell>
          <cell r="Z370">
            <v>11</v>
          </cell>
          <cell r="BB370">
            <v>104.6262839486734</v>
          </cell>
          <cell r="BC370">
            <v>15.478651445984625</v>
          </cell>
        </row>
        <row r="371">
          <cell r="J371">
            <v>122.47</v>
          </cell>
          <cell r="BB371">
            <v>258.12945896470706</v>
          </cell>
          <cell r="BC371">
            <v>14.293523574919632</v>
          </cell>
        </row>
        <row r="372">
          <cell r="J372">
            <v>122.53999999999999</v>
          </cell>
        </row>
        <row r="373">
          <cell r="J373">
            <v>123.14</v>
          </cell>
          <cell r="BB373">
            <v>90</v>
          </cell>
          <cell r="BC373">
            <v>75</v>
          </cell>
        </row>
        <row r="374">
          <cell r="J374">
            <v>123.14</v>
          </cell>
          <cell r="BB374">
            <v>128.63419479866786</v>
          </cell>
          <cell r="BC374">
            <v>6.3905016992925425</v>
          </cell>
        </row>
        <row r="375">
          <cell r="J375">
            <v>123.14</v>
          </cell>
          <cell r="Z375">
            <v>13</v>
          </cell>
          <cell r="BB375">
            <v>163.44703546051466</v>
          </cell>
          <cell r="BC375">
            <v>10.423064182876246</v>
          </cell>
        </row>
        <row r="376">
          <cell r="J376">
            <v>123.39</v>
          </cell>
          <cell r="Z376">
            <v>19</v>
          </cell>
          <cell r="BB376" t="e">
            <v>#DIV/0!</v>
          </cell>
          <cell r="BC376" t="e">
            <v>#DIV/0!</v>
          </cell>
        </row>
        <row r="377">
          <cell r="J377">
            <v>123.58</v>
          </cell>
          <cell r="Z377">
            <v>11</v>
          </cell>
          <cell r="BB377">
            <v>97.972957104797331</v>
          </cell>
          <cell r="BC377">
            <v>14.131200137056311</v>
          </cell>
        </row>
        <row r="378">
          <cell r="J378">
            <v>123.69</v>
          </cell>
          <cell r="Z378">
            <v>2</v>
          </cell>
          <cell r="BB378" t="e">
            <v>#DIV/0!</v>
          </cell>
          <cell r="BC378" t="e">
            <v>#DIV/0!</v>
          </cell>
        </row>
        <row r="379">
          <cell r="J379">
            <v>123.61</v>
          </cell>
          <cell r="Z379">
            <v>24</v>
          </cell>
          <cell r="BB379" t="e">
            <v>#DIV/0!</v>
          </cell>
          <cell r="BC379" t="e">
            <v>#DIV/0!</v>
          </cell>
        </row>
        <row r="380">
          <cell r="J380">
            <v>123.92</v>
          </cell>
          <cell r="BB380">
            <v>135</v>
          </cell>
          <cell r="BC380">
            <v>7.0532266567986284</v>
          </cell>
        </row>
        <row r="381">
          <cell r="J381">
            <v>123.98</v>
          </cell>
          <cell r="Z381">
            <v>15</v>
          </cell>
          <cell r="BB381">
            <v>128.63419479866786</v>
          </cell>
          <cell r="BC381">
            <v>6.3905016992925425</v>
          </cell>
        </row>
        <row r="382">
          <cell r="J382">
            <v>124.7</v>
          </cell>
          <cell r="BB382">
            <v>76.484054143758783</v>
          </cell>
          <cell r="BC382">
            <v>20.522761595686262</v>
          </cell>
        </row>
        <row r="383">
          <cell r="J383">
            <v>125.39</v>
          </cell>
        </row>
        <row r="384">
          <cell r="J384">
            <v>125.48</v>
          </cell>
          <cell r="BB384">
            <v>84.12743321512238</v>
          </cell>
          <cell r="BC384">
            <v>27.122141510568269</v>
          </cell>
        </row>
        <row r="385">
          <cell r="J385">
            <v>125.63</v>
          </cell>
          <cell r="BB385" t="e">
            <v>#DIV/0!</v>
          </cell>
          <cell r="BC385" t="e">
            <v>#DIV/0!</v>
          </cell>
        </row>
        <row r="386">
          <cell r="J386">
            <v>126.54</v>
          </cell>
          <cell r="Z386">
            <v>13</v>
          </cell>
          <cell r="BB386">
            <v>79.81535257087819</v>
          </cell>
          <cell r="BC386">
            <v>11.171705516475413</v>
          </cell>
        </row>
        <row r="387">
          <cell r="J387">
            <v>126.67</v>
          </cell>
          <cell r="Z387">
            <v>56</v>
          </cell>
          <cell r="BB387">
            <v>56.32336918625154</v>
          </cell>
          <cell r="BC387">
            <v>3.6035269247870758</v>
          </cell>
        </row>
        <row r="388">
          <cell r="J388">
            <v>127.21</v>
          </cell>
          <cell r="BB388">
            <v>63.441931983418897</v>
          </cell>
          <cell r="BC388">
            <v>2.2357049378224332</v>
          </cell>
        </row>
        <row r="389">
          <cell r="J389">
            <v>127.75</v>
          </cell>
          <cell r="BB389">
            <v>216.42197936149483</v>
          </cell>
          <cell r="BC389">
            <v>6.7171187671986701</v>
          </cell>
        </row>
        <row r="390">
          <cell r="J390">
            <v>128.34</v>
          </cell>
          <cell r="BB390">
            <v>85.305426045183992</v>
          </cell>
          <cell r="BC390">
            <v>12.039217170159077</v>
          </cell>
        </row>
        <row r="391">
          <cell r="J391">
            <v>129.07</v>
          </cell>
          <cell r="BB391">
            <v>85.305426045183992</v>
          </cell>
          <cell r="BC391">
            <v>12.039217170159077</v>
          </cell>
        </row>
        <row r="392">
          <cell r="J392">
            <v>129.25</v>
          </cell>
          <cell r="BB392">
            <v>90</v>
          </cell>
          <cell r="BC392">
            <v>4</v>
          </cell>
        </row>
        <row r="393">
          <cell r="J393">
            <v>129.55000000000001</v>
          </cell>
          <cell r="Z393">
            <v>25</v>
          </cell>
          <cell r="BB393">
            <v>90</v>
          </cell>
          <cell r="BC393">
            <v>10.999999999999986</v>
          </cell>
        </row>
        <row r="394">
          <cell r="J394">
            <v>129.80000000000001</v>
          </cell>
          <cell r="BB394">
            <v>90</v>
          </cell>
          <cell r="BC394">
            <v>10</v>
          </cell>
        </row>
        <row r="395">
          <cell r="J395">
            <v>130.16999999999999</v>
          </cell>
          <cell r="BB395">
            <v>71.620988022503468</v>
          </cell>
          <cell r="BC395">
            <v>6.3199570060392176</v>
          </cell>
        </row>
        <row r="396">
          <cell r="J396">
            <v>130.38999999999999</v>
          </cell>
          <cell r="Z396">
            <v>13</v>
          </cell>
          <cell r="BB396">
            <v>83.710986588537708</v>
          </cell>
          <cell r="BC396">
            <v>9.0535902425735912</v>
          </cell>
        </row>
        <row r="397">
          <cell r="J397">
            <v>130.51999999999998</v>
          </cell>
          <cell r="BB397">
            <v>77.566293799448829</v>
          </cell>
          <cell r="BC397">
            <v>9.2124937397267388</v>
          </cell>
        </row>
        <row r="398">
          <cell r="J398">
            <v>130.80000000000001</v>
          </cell>
          <cell r="Z398">
            <v>9</v>
          </cell>
          <cell r="BB398" t="e">
            <v>#DIV/0!</v>
          </cell>
          <cell r="BC398" t="e">
            <v>#DIV/0!</v>
          </cell>
        </row>
        <row r="399">
          <cell r="J399">
            <v>130.89000000000001</v>
          </cell>
          <cell r="Z399">
            <v>4</v>
          </cell>
          <cell r="BB399">
            <v>276.51612416004241</v>
          </cell>
          <cell r="BC399">
            <v>17.104102809377707</v>
          </cell>
        </row>
        <row r="400">
          <cell r="J400">
            <v>130.93</v>
          </cell>
          <cell r="Z400">
            <v>23</v>
          </cell>
          <cell r="BB400" t="e">
            <v>#DIV/0!</v>
          </cell>
          <cell r="BC400" t="e">
            <v>#DIV/0!</v>
          </cell>
        </row>
        <row r="401">
          <cell r="J401">
            <v>131.16000000000003</v>
          </cell>
          <cell r="Z401">
            <v>17</v>
          </cell>
          <cell r="BB401">
            <v>279.16258364912926</v>
          </cell>
          <cell r="BC401">
            <v>18.217362958727293</v>
          </cell>
        </row>
        <row r="402">
          <cell r="J402">
            <v>131.33000000000001</v>
          </cell>
          <cell r="Z402">
            <v>40</v>
          </cell>
          <cell r="BB402">
            <v>279.16258364912926</v>
          </cell>
          <cell r="BC402">
            <v>18.217362958727293</v>
          </cell>
        </row>
        <row r="403">
          <cell r="J403">
            <v>131.66999999999999</v>
          </cell>
          <cell r="Z403">
            <v>17</v>
          </cell>
          <cell r="BB403">
            <v>90</v>
          </cell>
          <cell r="BC403">
            <v>16</v>
          </cell>
        </row>
        <row r="404">
          <cell r="J404">
            <v>131.83999999999997</v>
          </cell>
          <cell r="Z404">
            <v>3</v>
          </cell>
          <cell r="BB404">
            <v>90</v>
          </cell>
          <cell r="BC404">
            <v>28</v>
          </cell>
        </row>
        <row r="405">
          <cell r="J405">
            <v>131.86999999999998</v>
          </cell>
          <cell r="Z405">
            <v>60</v>
          </cell>
          <cell r="BB405" t="e">
            <v>#DIV/0!</v>
          </cell>
          <cell r="BC405" t="e">
            <v>#DIV/0!</v>
          </cell>
        </row>
        <row r="406">
          <cell r="J406">
            <v>132.36000000000001</v>
          </cell>
          <cell r="BB406">
            <v>113.82148309250749</v>
          </cell>
          <cell r="BC406">
            <v>9.8224770481504606</v>
          </cell>
        </row>
        <row r="407">
          <cell r="J407">
            <v>132.48000000000002</v>
          </cell>
          <cell r="Z407">
            <v>4</v>
          </cell>
          <cell r="BB407">
            <v>100.87528536383451</v>
          </cell>
          <cell r="BC407">
            <v>20.336046654700723</v>
          </cell>
        </row>
        <row r="408">
          <cell r="J408">
            <v>132.52000000000001</v>
          </cell>
          <cell r="Z408">
            <v>21</v>
          </cell>
          <cell r="BB408">
            <v>100.87528536383451</v>
          </cell>
          <cell r="BC408">
            <v>20.336046654700723</v>
          </cell>
        </row>
        <row r="409">
          <cell r="J409">
            <v>132.73000000000002</v>
          </cell>
          <cell r="Z409">
            <v>1</v>
          </cell>
          <cell r="BB409">
            <v>106.85084156688498</v>
          </cell>
          <cell r="BC409">
            <v>13.562122185378854</v>
          </cell>
        </row>
        <row r="410">
          <cell r="J410">
            <v>132.74</v>
          </cell>
          <cell r="Z410">
            <v>28</v>
          </cell>
          <cell r="BB410" t="e">
            <v>#DIV/0!</v>
          </cell>
          <cell r="BC410" t="e">
            <v>#DIV/0!</v>
          </cell>
        </row>
        <row r="411">
          <cell r="J411">
            <v>132.94999999999999</v>
          </cell>
          <cell r="Z411">
            <v>6.5</v>
          </cell>
          <cell r="BB411">
            <v>113.82148309250749</v>
          </cell>
          <cell r="BC411">
            <v>9.8224770481504606</v>
          </cell>
        </row>
        <row r="412">
          <cell r="J412">
            <v>133.01499999999999</v>
          </cell>
          <cell r="Z412">
            <v>2.5</v>
          </cell>
          <cell r="BB412" t="e">
            <v>#DIV/0!</v>
          </cell>
          <cell r="BC412" t="e">
            <v>#DIV/0!</v>
          </cell>
        </row>
        <row r="413">
          <cell r="J413">
            <v>133.04</v>
          </cell>
          <cell r="Z413">
            <v>21</v>
          </cell>
          <cell r="BB413">
            <v>104.6262839486734</v>
          </cell>
          <cell r="BC413">
            <v>15.478651445984625</v>
          </cell>
        </row>
        <row r="414">
          <cell r="J414">
            <v>133.04999999999998</v>
          </cell>
          <cell r="Z414">
            <v>1.5</v>
          </cell>
          <cell r="BB414" t="e">
            <v>#DIV/0!</v>
          </cell>
          <cell r="BC414" t="e">
            <v>#DIV/0!</v>
          </cell>
        </row>
        <row r="415">
          <cell r="J415">
            <v>133.065</v>
          </cell>
          <cell r="Z415">
            <v>13.5</v>
          </cell>
          <cell r="BB415">
            <v>106.85084156688498</v>
          </cell>
          <cell r="BC415">
            <v>13.562122185378854</v>
          </cell>
        </row>
        <row r="416">
          <cell r="J416">
            <v>133.19999999999999</v>
          </cell>
          <cell r="Z416">
            <v>4</v>
          </cell>
          <cell r="BB416" t="e">
            <v>#DIV/0!</v>
          </cell>
          <cell r="BC416" t="e">
            <v>#DIV/0!</v>
          </cell>
        </row>
        <row r="417">
          <cell r="J417">
            <v>133.23999999999998</v>
          </cell>
          <cell r="Z417">
            <v>3</v>
          </cell>
          <cell r="BB417" t="e">
            <v>#DIV/0!</v>
          </cell>
          <cell r="BC417" t="e">
            <v>#DIV/0!</v>
          </cell>
        </row>
        <row r="418">
          <cell r="J418">
            <v>133.26999999999998</v>
          </cell>
          <cell r="Z418">
            <v>2</v>
          </cell>
          <cell r="BB418">
            <v>108.21016043210227</v>
          </cell>
          <cell r="BC418">
            <v>12.61292673748693</v>
          </cell>
        </row>
        <row r="419">
          <cell r="J419">
            <v>133.29</v>
          </cell>
          <cell r="Z419">
            <v>59</v>
          </cell>
          <cell r="BB419" t="e">
            <v>#DIV/0!</v>
          </cell>
          <cell r="BC419" t="e">
            <v>#DIV/0!</v>
          </cell>
        </row>
        <row r="420">
          <cell r="J420">
            <v>133.85</v>
          </cell>
          <cell r="BB420">
            <v>270</v>
          </cell>
          <cell r="BC420">
            <v>11.999999999999986</v>
          </cell>
        </row>
        <row r="421">
          <cell r="J421">
            <v>134.41999999999999</v>
          </cell>
          <cell r="Z421">
            <v>9</v>
          </cell>
          <cell r="BB421">
            <v>270</v>
          </cell>
          <cell r="BC421">
            <v>11.999999999999986</v>
          </cell>
        </row>
        <row r="422">
          <cell r="J422">
            <v>134.5</v>
          </cell>
          <cell r="Z422">
            <v>21</v>
          </cell>
          <cell r="BB422" t="e">
            <v>#DIV/0!</v>
          </cell>
          <cell r="BC422" t="e">
            <v>#DIV/0!</v>
          </cell>
        </row>
        <row r="423">
          <cell r="J423">
            <v>134.69999999999999</v>
          </cell>
          <cell r="BB423">
            <v>258.88286698975026</v>
          </cell>
          <cell r="BC423">
            <v>24.405846070562433</v>
          </cell>
        </row>
        <row r="424">
          <cell r="J424">
            <v>135.22999999999999</v>
          </cell>
          <cell r="Z424">
            <v>53</v>
          </cell>
          <cell r="BB424">
            <v>255.74365529075081</v>
          </cell>
          <cell r="BC424">
            <v>19.558527927942734</v>
          </cell>
        </row>
        <row r="425">
          <cell r="J425">
            <v>135.41</v>
          </cell>
          <cell r="Z425">
            <v>10.5</v>
          </cell>
          <cell r="BB425">
            <v>259.81535257087819</v>
          </cell>
          <cell r="BC425">
            <v>11.171705516475413</v>
          </cell>
        </row>
        <row r="426">
          <cell r="J426">
            <v>135.51499999999999</v>
          </cell>
          <cell r="Z426">
            <v>7.5</v>
          </cell>
          <cell r="BB426">
            <v>266.39520224244256</v>
          </cell>
          <cell r="BC426">
            <v>29.048140888861184</v>
          </cell>
        </row>
        <row r="427">
          <cell r="J427">
            <v>135.59</v>
          </cell>
          <cell r="Z427">
            <v>8</v>
          </cell>
        </row>
        <row r="428">
          <cell r="J428">
            <v>135.66999999999999</v>
          </cell>
          <cell r="Z428">
            <v>14</v>
          </cell>
        </row>
        <row r="429">
          <cell r="J429">
            <v>135.81</v>
          </cell>
          <cell r="Z429">
            <v>14</v>
          </cell>
          <cell r="BB429">
            <v>266.67383001946706</v>
          </cell>
          <cell r="BC429">
            <v>31.042663550886537</v>
          </cell>
        </row>
        <row r="430">
          <cell r="J430">
            <v>136.04999999999998</v>
          </cell>
          <cell r="Z430">
            <v>3</v>
          </cell>
        </row>
        <row r="431">
          <cell r="J431">
            <v>136.07999999999998</v>
          </cell>
          <cell r="Z431">
            <v>13</v>
          </cell>
          <cell r="BB431" t="e">
            <v>#DIV/0!</v>
          </cell>
          <cell r="BC431" t="e">
            <v>#DIV/0!</v>
          </cell>
        </row>
        <row r="432">
          <cell r="J432">
            <v>136.19</v>
          </cell>
          <cell r="Z432">
            <v>26</v>
          </cell>
          <cell r="BB432">
            <v>270</v>
          </cell>
          <cell r="BC432">
            <v>29</v>
          </cell>
        </row>
        <row r="433">
          <cell r="J433">
            <v>136.44999999999999</v>
          </cell>
          <cell r="Z433">
            <v>2</v>
          </cell>
          <cell r="BB433">
            <v>270</v>
          </cell>
          <cell r="BC433">
            <v>25</v>
          </cell>
        </row>
        <row r="434">
          <cell r="J434">
            <v>136.47</v>
          </cell>
          <cell r="Z434">
            <v>51</v>
          </cell>
          <cell r="BB434" t="e">
            <v>#DIV/0!</v>
          </cell>
          <cell r="BC434" t="e">
            <v>#DIV/0!</v>
          </cell>
        </row>
        <row r="435">
          <cell r="J435">
            <v>136.9</v>
          </cell>
          <cell r="BB435">
            <v>270</v>
          </cell>
          <cell r="BC435">
            <v>11.999999999999986</v>
          </cell>
        </row>
        <row r="436">
          <cell r="J436">
            <v>137.25</v>
          </cell>
          <cell r="Z436">
            <v>1</v>
          </cell>
          <cell r="BB436">
            <v>274.48471761711596</v>
          </cell>
          <cell r="BC436">
            <v>24.065350702392138</v>
          </cell>
        </row>
        <row r="437">
          <cell r="J437">
            <v>137.38</v>
          </cell>
          <cell r="BB437" t="e">
            <v>#DIV/0!</v>
          </cell>
          <cell r="BC437" t="e">
            <v>#DIV/0!</v>
          </cell>
        </row>
        <row r="438">
          <cell r="J438">
            <v>137.74</v>
          </cell>
          <cell r="BB438" t="e">
            <v>#DIV/0!</v>
          </cell>
          <cell r="BC438" t="e">
            <v>#DIV/0!</v>
          </cell>
        </row>
        <row r="439">
          <cell r="J439">
            <v>137.9</v>
          </cell>
          <cell r="BB439">
            <v>90</v>
          </cell>
          <cell r="BC439">
            <v>6</v>
          </cell>
        </row>
        <row r="440">
          <cell r="J440">
            <v>138.4</v>
          </cell>
          <cell r="Z440">
            <v>3</v>
          </cell>
          <cell r="BB440">
            <v>90</v>
          </cell>
          <cell r="BC440">
            <v>5</v>
          </cell>
        </row>
        <row r="441">
          <cell r="J441">
            <v>138.43</v>
          </cell>
          <cell r="Z441">
            <v>10</v>
          </cell>
          <cell r="BB441">
            <v>80.570728900580946</v>
          </cell>
          <cell r="BC441">
            <v>6.0815670512701558</v>
          </cell>
        </row>
        <row r="442">
          <cell r="J442">
            <v>138.53</v>
          </cell>
          <cell r="Z442">
            <v>14</v>
          </cell>
          <cell r="BB442" t="e">
            <v>#DIV/0!</v>
          </cell>
          <cell r="BC442" t="e">
            <v>#DIV/0!</v>
          </cell>
        </row>
        <row r="443">
          <cell r="J443">
            <v>138.68</v>
          </cell>
          <cell r="BB443">
            <v>90</v>
          </cell>
          <cell r="BC443">
            <v>19.999999999999986</v>
          </cell>
        </row>
        <row r="444">
          <cell r="J444">
            <v>139.13999999999999</v>
          </cell>
          <cell r="BB444">
            <v>90</v>
          </cell>
          <cell r="BC444">
            <v>16</v>
          </cell>
        </row>
        <row r="445">
          <cell r="J445">
            <v>139.94999999999999</v>
          </cell>
          <cell r="BB445">
            <v>63.462903606419218</v>
          </cell>
          <cell r="BC445">
            <v>4.4692373324712236</v>
          </cell>
        </row>
        <row r="446">
          <cell r="J446">
            <v>140.06</v>
          </cell>
          <cell r="Z446">
            <v>10</v>
          </cell>
          <cell r="BB446">
            <v>86.924959797712347</v>
          </cell>
          <cell r="BC446">
            <v>18.024277242939604</v>
          </cell>
        </row>
        <row r="447">
          <cell r="J447">
            <v>140.16</v>
          </cell>
          <cell r="BB447">
            <v>84.346561261579154</v>
          </cell>
          <cell r="BC447">
            <v>10.047884563573675</v>
          </cell>
        </row>
        <row r="448">
          <cell r="J448">
            <v>140.53</v>
          </cell>
          <cell r="BB448">
            <v>82.574715788598894</v>
          </cell>
          <cell r="BC448">
            <v>15.121064350193294</v>
          </cell>
        </row>
        <row r="449">
          <cell r="J449">
            <v>140.94999999999999</v>
          </cell>
          <cell r="BB449">
            <v>90</v>
          </cell>
          <cell r="BC449">
            <v>19.999999999999986</v>
          </cell>
        </row>
        <row r="450">
          <cell r="J450">
            <v>141.07999999999998</v>
          </cell>
          <cell r="Z450">
            <v>37</v>
          </cell>
          <cell r="BB450" t="e">
            <v>#DIV/0!</v>
          </cell>
          <cell r="BC450" t="e">
            <v>#DIV/0!</v>
          </cell>
        </row>
        <row r="451">
          <cell r="J451">
            <v>141.44999999999999</v>
          </cell>
        </row>
        <row r="452">
          <cell r="J452">
            <v>141.77000000000001</v>
          </cell>
          <cell r="BB452">
            <v>90</v>
          </cell>
          <cell r="BC452">
            <v>18</v>
          </cell>
        </row>
        <row r="453">
          <cell r="J453">
            <v>142.46</v>
          </cell>
          <cell r="BB453">
            <v>90</v>
          </cell>
          <cell r="BC453">
            <v>26</v>
          </cell>
        </row>
        <row r="454">
          <cell r="J454">
            <v>143</v>
          </cell>
          <cell r="BB454">
            <v>90</v>
          </cell>
          <cell r="BC454">
            <v>18</v>
          </cell>
        </row>
        <row r="455">
          <cell r="J455">
            <v>143.68</v>
          </cell>
          <cell r="BB455">
            <v>80.570728900580946</v>
          </cell>
          <cell r="BC455">
            <v>6.0815670512701558</v>
          </cell>
        </row>
        <row r="456">
          <cell r="J456">
            <v>144.1</v>
          </cell>
          <cell r="BB456">
            <v>90</v>
          </cell>
          <cell r="BC456">
            <v>6</v>
          </cell>
        </row>
        <row r="457">
          <cell r="J457">
            <v>144.38999999999999</v>
          </cell>
          <cell r="BB457">
            <v>68.240773520442389</v>
          </cell>
          <cell r="BC457">
            <v>5.3814084789909913</v>
          </cell>
        </row>
        <row r="458">
          <cell r="J458">
            <v>144.91</v>
          </cell>
          <cell r="Z458">
            <v>9</v>
          </cell>
        </row>
        <row r="459">
          <cell r="J459">
            <v>145</v>
          </cell>
          <cell r="Z459">
            <v>13</v>
          </cell>
        </row>
        <row r="460">
          <cell r="J460">
            <v>145.13</v>
          </cell>
          <cell r="Z460">
            <v>8</v>
          </cell>
          <cell r="BB460" t="e">
            <v>#DIV/0!</v>
          </cell>
          <cell r="BC460" t="e">
            <v>#DIV/0!</v>
          </cell>
        </row>
        <row r="461">
          <cell r="J461">
            <v>146.05000000000001</v>
          </cell>
        </row>
        <row r="462">
          <cell r="J462">
            <v>146.06</v>
          </cell>
          <cell r="BB462">
            <v>208.64364185924717</v>
          </cell>
          <cell r="BC462">
            <v>59.376126802864903</v>
          </cell>
        </row>
        <row r="463">
          <cell r="J463">
            <v>146.84</v>
          </cell>
          <cell r="BB463" t="e">
            <v>#DIV/0!</v>
          </cell>
          <cell r="BC463" t="e">
            <v>#DIV/0!</v>
          </cell>
        </row>
        <row r="464">
          <cell r="J464">
            <v>147.49</v>
          </cell>
        </row>
        <row r="465">
          <cell r="J465">
            <v>147.77500000000001</v>
          </cell>
          <cell r="Z465">
            <v>2</v>
          </cell>
          <cell r="BB465">
            <v>90</v>
          </cell>
          <cell r="BC465">
            <v>15</v>
          </cell>
        </row>
        <row r="466">
          <cell r="J466">
            <v>147.79500000000002</v>
          </cell>
          <cell r="Z466">
            <v>4.5</v>
          </cell>
        </row>
        <row r="467">
          <cell r="J467">
            <v>147.84</v>
          </cell>
          <cell r="Z467">
            <v>2</v>
          </cell>
        </row>
        <row r="468">
          <cell r="J468">
            <v>147.86000000000001</v>
          </cell>
          <cell r="Z468">
            <v>2</v>
          </cell>
          <cell r="BB468" t="e">
            <v>#DIV/0!</v>
          </cell>
          <cell r="BC468" t="e">
            <v>#DIV/0!</v>
          </cell>
        </row>
        <row r="469">
          <cell r="J469">
            <v>148.11000000000001</v>
          </cell>
        </row>
        <row r="470">
          <cell r="J470">
            <v>148.33000000000001</v>
          </cell>
          <cell r="Z470">
            <v>10</v>
          </cell>
          <cell r="BB470">
            <v>90</v>
          </cell>
          <cell r="BC470">
            <v>2.9999999999999858</v>
          </cell>
        </row>
        <row r="471">
          <cell r="J471">
            <v>148.44000000000003</v>
          </cell>
          <cell r="BB471" t="e">
            <v>#DIV/0!</v>
          </cell>
          <cell r="BC471" t="e">
            <v>#DIV/0!</v>
          </cell>
        </row>
        <row r="472">
          <cell r="J472">
            <v>149.1</v>
          </cell>
          <cell r="BB472" t="e">
            <v>#DIV/0!</v>
          </cell>
          <cell r="BC472" t="e">
            <v>#DIV/0!</v>
          </cell>
        </row>
        <row r="473">
          <cell r="J473">
            <v>149.97999999999999</v>
          </cell>
          <cell r="BB473">
            <v>90</v>
          </cell>
          <cell r="BC473">
            <v>2.9999999999999858</v>
          </cell>
        </row>
        <row r="474">
          <cell r="J474">
            <v>150.83000000000001</v>
          </cell>
          <cell r="BB474">
            <v>36.850317119400614</v>
          </cell>
          <cell r="BC474">
            <v>4.9941693931059206</v>
          </cell>
        </row>
        <row r="475">
          <cell r="J475">
            <v>150.88500000000002</v>
          </cell>
          <cell r="Z475">
            <v>1.5</v>
          </cell>
          <cell r="BB475">
            <v>88.092589344307271</v>
          </cell>
          <cell r="BC475">
            <v>3.0016601230606597</v>
          </cell>
        </row>
        <row r="476">
          <cell r="J476">
            <v>150.9</v>
          </cell>
          <cell r="Z476">
            <v>50</v>
          </cell>
        </row>
        <row r="477">
          <cell r="J477">
            <v>151.4</v>
          </cell>
          <cell r="Z477">
            <v>7</v>
          </cell>
          <cell r="BB477">
            <v>12.78957174469457</v>
          </cell>
          <cell r="BC477">
            <v>13.319091288895208</v>
          </cell>
        </row>
        <row r="478">
          <cell r="J478">
            <v>151.47</v>
          </cell>
          <cell r="Z478">
            <v>10</v>
          </cell>
          <cell r="BB478">
            <v>11.066688518384126</v>
          </cell>
          <cell r="BC478">
            <v>15.27106285465473</v>
          </cell>
        </row>
        <row r="479">
          <cell r="J479">
            <v>151.63</v>
          </cell>
        </row>
        <row r="480">
          <cell r="J480">
            <v>151.72</v>
          </cell>
          <cell r="Z480">
            <v>5</v>
          </cell>
        </row>
        <row r="481">
          <cell r="J481">
            <v>151.76999999999998</v>
          </cell>
        </row>
        <row r="482">
          <cell r="J482">
            <v>152.06</v>
          </cell>
          <cell r="Z482">
            <v>2</v>
          </cell>
        </row>
        <row r="483">
          <cell r="J483">
            <v>152.07999999999998</v>
          </cell>
          <cell r="Z483">
            <v>10</v>
          </cell>
          <cell r="BB483">
            <v>9.3297398903272892</v>
          </cell>
          <cell r="BC483">
            <v>12.156113537285464</v>
          </cell>
        </row>
        <row r="484">
          <cell r="J484">
            <v>152.15</v>
          </cell>
          <cell r="Z484">
            <v>21.5</v>
          </cell>
          <cell r="BB484">
            <v>74.911005537545321</v>
          </cell>
          <cell r="BC484">
            <v>11.382709054151803</v>
          </cell>
        </row>
        <row r="485">
          <cell r="J485">
            <v>152.36500000000001</v>
          </cell>
          <cell r="Z485">
            <v>5.5</v>
          </cell>
        </row>
        <row r="486">
          <cell r="J486">
            <v>152.42000000000002</v>
          </cell>
          <cell r="Z486">
            <v>8</v>
          </cell>
        </row>
        <row r="487">
          <cell r="J487">
            <v>152.15</v>
          </cell>
          <cell r="Z487">
            <v>3</v>
          </cell>
          <cell r="BB487">
            <v>84.813308320956878</v>
          </cell>
          <cell r="BC487">
            <v>30.101898445247109</v>
          </cell>
        </row>
        <row r="488">
          <cell r="J488">
            <v>152.53</v>
          </cell>
          <cell r="Z488">
            <v>27</v>
          </cell>
          <cell r="BB488" t="e">
            <v>#DIV/0!</v>
          </cell>
          <cell r="BC488" t="e">
            <v>#DIV/0!</v>
          </cell>
        </row>
        <row r="489">
          <cell r="J489">
            <v>152.80000000000001</v>
          </cell>
          <cell r="Z489">
            <v>16</v>
          </cell>
          <cell r="BB489">
            <v>82.609213680674657</v>
          </cell>
          <cell r="BC489">
            <v>22.166524987901511</v>
          </cell>
        </row>
        <row r="490">
          <cell r="J490">
            <v>152.96</v>
          </cell>
          <cell r="Z490">
            <v>4</v>
          </cell>
          <cell r="BB490">
            <v>76.484054143758783</v>
          </cell>
          <cell r="BC490">
            <v>20.522761595686262</v>
          </cell>
        </row>
        <row r="491">
          <cell r="J491">
            <v>153</v>
          </cell>
          <cell r="Z491">
            <v>6</v>
          </cell>
        </row>
        <row r="492">
          <cell r="J492">
            <v>153.06</v>
          </cell>
          <cell r="Z492">
            <v>67</v>
          </cell>
          <cell r="BB492" t="e">
            <v>#DIV/0!</v>
          </cell>
          <cell r="BC492" t="e">
            <v>#DIV/0!</v>
          </cell>
        </row>
        <row r="493">
          <cell r="J493">
            <v>153.69</v>
          </cell>
          <cell r="BB493">
            <v>86.921983087229876</v>
          </cell>
          <cell r="BC493">
            <v>33.037794268049922</v>
          </cell>
        </row>
        <row r="494">
          <cell r="J494">
            <v>153.81</v>
          </cell>
          <cell r="Z494">
            <v>9</v>
          </cell>
          <cell r="BB494">
            <v>87.036319190123038</v>
          </cell>
          <cell r="BC494">
            <v>34.035558924455145</v>
          </cell>
        </row>
        <row r="495">
          <cell r="J495">
            <v>153.99</v>
          </cell>
          <cell r="BB495" t="e">
            <v>#DIV/0!</v>
          </cell>
          <cell r="BC495" t="e">
            <v>#DIV/0!</v>
          </cell>
        </row>
        <row r="496">
          <cell r="J496">
            <v>154.57</v>
          </cell>
          <cell r="BB496">
            <v>93.198642514897074</v>
          </cell>
          <cell r="BC496">
            <v>32.040159007778755</v>
          </cell>
        </row>
        <row r="497">
          <cell r="J497">
            <v>154.70499999999998</v>
          </cell>
          <cell r="BB497">
            <v>91.80363495173782</v>
          </cell>
          <cell r="BC497">
            <v>29.012041037198436</v>
          </cell>
        </row>
        <row r="498">
          <cell r="J498">
            <v>154.85499999999999</v>
          </cell>
          <cell r="BB498">
            <v>93.198642514897074</v>
          </cell>
          <cell r="BC498">
            <v>32.040159007778755</v>
          </cell>
        </row>
        <row r="499">
          <cell r="J499">
            <v>155.19999999999999</v>
          </cell>
        </row>
        <row r="500">
          <cell r="J500">
            <v>155.87</v>
          </cell>
          <cell r="BB500">
            <v>90</v>
          </cell>
          <cell r="BC500">
            <v>31.999999999999993</v>
          </cell>
        </row>
        <row r="501">
          <cell r="J501">
            <v>156.47</v>
          </cell>
          <cell r="Z501">
            <v>5</v>
          </cell>
          <cell r="BB501">
            <v>90</v>
          </cell>
          <cell r="BC501">
            <v>31.999999999999993</v>
          </cell>
        </row>
        <row r="502">
          <cell r="J502">
            <v>156.65</v>
          </cell>
          <cell r="BB502">
            <v>97.814404660560683</v>
          </cell>
          <cell r="BC502">
            <v>27.216822852242238</v>
          </cell>
        </row>
        <row r="503">
          <cell r="J503">
            <v>156.91</v>
          </cell>
          <cell r="Z503">
            <v>2</v>
          </cell>
          <cell r="BB503">
            <v>8.7973144685245188</v>
          </cell>
          <cell r="BC503">
            <v>73.29230886033686</v>
          </cell>
        </row>
        <row r="504">
          <cell r="J504">
            <v>156.93</v>
          </cell>
        </row>
        <row r="505">
          <cell r="J505">
            <v>157.13</v>
          </cell>
          <cell r="Z505">
            <v>2</v>
          </cell>
          <cell r="BB505" t="e">
            <v>#DIV/0!</v>
          </cell>
          <cell r="BC505" t="e">
            <v>#DIV/0!</v>
          </cell>
        </row>
        <row r="506">
          <cell r="J506">
            <v>157.44999999999999</v>
          </cell>
          <cell r="BB506">
            <v>90</v>
          </cell>
          <cell r="BC506">
            <v>36.999999999999993</v>
          </cell>
        </row>
        <row r="507">
          <cell r="J507">
            <v>157.94999999999999</v>
          </cell>
          <cell r="BB507">
            <v>90</v>
          </cell>
          <cell r="BC507">
            <v>31.999999999999993</v>
          </cell>
        </row>
        <row r="508">
          <cell r="J508">
            <v>158.19999999999999</v>
          </cell>
          <cell r="BB508">
            <v>87.526200133498605</v>
          </cell>
          <cell r="BC508">
            <v>22.018560871683007</v>
          </cell>
        </row>
        <row r="509">
          <cell r="J509">
            <v>158.38</v>
          </cell>
          <cell r="BB509">
            <v>90</v>
          </cell>
          <cell r="BC509">
            <v>90</v>
          </cell>
        </row>
        <row r="510">
          <cell r="J510">
            <v>158.78</v>
          </cell>
          <cell r="Z510">
            <v>0.5</v>
          </cell>
          <cell r="BB510">
            <v>85.717237538193046</v>
          </cell>
          <cell r="BC510">
            <v>25.061420618030724</v>
          </cell>
        </row>
        <row r="511">
          <cell r="J511">
            <v>159.5</v>
          </cell>
          <cell r="BB511" t="e">
            <v>#DIV/0!</v>
          </cell>
          <cell r="BC511" t="e">
            <v>#DIV/0!</v>
          </cell>
        </row>
        <row r="512">
          <cell r="J512">
            <v>160.34</v>
          </cell>
          <cell r="BB512" t="e">
            <v>#DIV/0!</v>
          </cell>
          <cell r="BC512" t="e">
            <v>#DIV/0!</v>
          </cell>
        </row>
        <row r="513">
          <cell r="J513">
            <v>161.19999999999999</v>
          </cell>
          <cell r="BB513">
            <v>275.40103953133615</v>
          </cell>
          <cell r="BC513">
            <v>29.108230061626323</v>
          </cell>
        </row>
        <row r="514">
          <cell r="J514">
            <v>161.93</v>
          </cell>
          <cell r="BB514">
            <v>272.24511507871881</v>
          </cell>
          <cell r="BC514">
            <v>24.016352749229966</v>
          </cell>
        </row>
        <row r="515">
          <cell r="J515">
            <v>162.65</v>
          </cell>
          <cell r="BB515">
            <v>5.6534387384208173</v>
          </cell>
          <cell r="BC515">
            <v>10.047884563573675</v>
          </cell>
        </row>
        <row r="516">
          <cell r="J516">
            <v>162.9</v>
          </cell>
          <cell r="BB516">
            <v>7.0798376137985883</v>
          </cell>
          <cell r="BC516">
            <v>8.0606608675175551</v>
          </cell>
        </row>
        <row r="517">
          <cell r="J517">
            <v>163.52000000000001</v>
          </cell>
          <cell r="BB517">
            <v>270</v>
          </cell>
          <cell r="BC517">
            <v>16</v>
          </cell>
        </row>
        <row r="518">
          <cell r="J518">
            <v>164.05</v>
          </cell>
          <cell r="Z518">
            <v>0.5</v>
          </cell>
          <cell r="BB518">
            <v>270</v>
          </cell>
          <cell r="BC518">
            <v>36.999999999999993</v>
          </cell>
        </row>
        <row r="519">
          <cell r="J519">
            <v>164.24</v>
          </cell>
          <cell r="Z519">
            <v>4</v>
          </cell>
          <cell r="BB519">
            <v>270</v>
          </cell>
          <cell r="BC519">
            <v>23</v>
          </cell>
        </row>
        <row r="520">
          <cell r="J520">
            <v>164.2</v>
          </cell>
          <cell r="BB520">
            <v>56.32336918625154</v>
          </cell>
          <cell r="BC520">
            <v>3.6035269247870758</v>
          </cell>
        </row>
        <row r="521">
          <cell r="J521">
            <v>164.98</v>
          </cell>
          <cell r="BB521">
            <v>270</v>
          </cell>
          <cell r="BC521">
            <v>11.999999999999986</v>
          </cell>
        </row>
        <row r="522">
          <cell r="J522">
            <v>165.125</v>
          </cell>
          <cell r="Z522">
            <v>4</v>
          </cell>
          <cell r="BB522">
            <v>270</v>
          </cell>
          <cell r="BC522">
            <v>11.999999999999986</v>
          </cell>
        </row>
        <row r="523">
          <cell r="J523">
            <v>165.16499999999999</v>
          </cell>
          <cell r="Z523">
            <v>15.5</v>
          </cell>
        </row>
        <row r="524">
          <cell r="J524">
            <v>165.32</v>
          </cell>
          <cell r="Z524">
            <v>1.5</v>
          </cell>
          <cell r="BB524">
            <v>270</v>
          </cell>
          <cell r="BC524">
            <v>5</v>
          </cell>
        </row>
        <row r="525">
          <cell r="J525">
            <v>165.33499999999998</v>
          </cell>
        </row>
        <row r="526">
          <cell r="J526">
            <v>165.70999999999998</v>
          </cell>
          <cell r="Z526">
            <v>5</v>
          </cell>
          <cell r="BB526" t="e">
            <v>#DIV/0!</v>
          </cell>
          <cell r="BC526" t="e">
            <v>#DIV/0!</v>
          </cell>
        </row>
        <row r="527">
          <cell r="J527">
            <v>165.81</v>
          </cell>
          <cell r="BB527">
            <v>308.55648101559439</v>
          </cell>
          <cell r="BC527">
            <v>12.706763105798544</v>
          </cell>
        </row>
        <row r="528">
          <cell r="J528">
            <v>166.06</v>
          </cell>
          <cell r="Z528">
            <v>7</v>
          </cell>
          <cell r="BB528">
            <v>299.40902121518462</v>
          </cell>
          <cell r="BC528">
            <v>15.971652623869858</v>
          </cell>
        </row>
        <row r="529">
          <cell r="J529">
            <v>166.13</v>
          </cell>
          <cell r="Z529">
            <v>1</v>
          </cell>
          <cell r="BB529">
            <v>308.55648101559439</v>
          </cell>
          <cell r="BC529">
            <v>12.706763105798544</v>
          </cell>
        </row>
        <row r="530">
          <cell r="J530">
            <v>166.14000000000001</v>
          </cell>
          <cell r="Z530">
            <v>4</v>
          </cell>
        </row>
        <row r="531">
          <cell r="J531">
            <v>166.18</v>
          </cell>
          <cell r="Z531">
            <v>0.5</v>
          </cell>
          <cell r="BB531">
            <v>346.04606622060129</v>
          </cell>
          <cell r="BC531">
            <v>8.2399671686284819</v>
          </cell>
        </row>
        <row r="532">
          <cell r="J532">
            <v>166.59</v>
          </cell>
          <cell r="Z532">
            <v>5</v>
          </cell>
          <cell r="BB532">
            <v>296.11058916838908</v>
          </cell>
          <cell r="BC532">
            <v>17.710086200546186</v>
          </cell>
        </row>
        <row r="533">
          <cell r="J533">
            <v>166.69</v>
          </cell>
          <cell r="BB533">
            <v>346.01001223846021</v>
          </cell>
          <cell r="BC533">
            <v>6.182013101957665</v>
          </cell>
        </row>
        <row r="534">
          <cell r="J534">
            <v>166.92</v>
          </cell>
          <cell r="Z534">
            <v>0.5</v>
          </cell>
          <cell r="BB534">
            <v>296.21849286681237</v>
          </cell>
          <cell r="BC534">
            <v>15.5317690281381</v>
          </cell>
        </row>
        <row r="535">
          <cell r="J535">
            <v>167.2</v>
          </cell>
          <cell r="BB535">
            <v>294.2320408219698</v>
          </cell>
          <cell r="BC535">
            <v>12.033176791044454</v>
          </cell>
        </row>
        <row r="536">
          <cell r="J536">
            <v>167.42999999999998</v>
          </cell>
          <cell r="Z536">
            <v>40</v>
          </cell>
          <cell r="BB536">
            <v>286.85084156688498</v>
          </cell>
          <cell r="BC536">
            <v>13.56212218537884</v>
          </cell>
        </row>
        <row r="537">
          <cell r="J537">
            <v>167.8</v>
          </cell>
          <cell r="BB537">
            <v>280.66059710068879</v>
          </cell>
          <cell r="BC537">
            <v>20.706668701646095</v>
          </cell>
        </row>
        <row r="538">
          <cell r="J538">
            <v>168.56</v>
          </cell>
          <cell r="BB538" t="e">
            <v>#DIV/0!</v>
          </cell>
          <cell r="BC538" t="e">
            <v>#DIV/0!</v>
          </cell>
        </row>
        <row r="539">
          <cell r="J539">
            <v>168.6</v>
          </cell>
          <cell r="BB539">
            <v>303.63618705852537</v>
          </cell>
          <cell r="BC539">
            <v>7.1949865633872463</v>
          </cell>
        </row>
        <row r="540">
          <cell r="J540">
            <v>169.39</v>
          </cell>
        </row>
        <row r="541">
          <cell r="J541">
            <v>170.2</v>
          </cell>
          <cell r="BB541">
            <v>146.32336918625157</v>
          </cell>
          <cell r="BC541">
            <v>3.6035269247870758</v>
          </cell>
        </row>
        <row r="542">
          <cell r="J542">
            <v>170.345</v>
          </cell>
          <cell r="Z542">
            <v>1</v>
          </cell>
          <cell r="BB542">
            <v>165.98430083594644</v>
          </cell>
          <cell r="BC542">
            <v>4.1223194608149498</v>
          </cell>
        </row>
        <row r="543">
          <cell r="J543">
            <v>170.39999999999998</v>
          </cell>
          <cell r="Z543">
            <v>36</v>
          </cell>
          <cell r="BB543">
            <v>153.46290360641922</v>
          </cell>
          <cell r="BC543">
            <v>4.4692373324712236</v>
          </cell>
        </row>
        <row r="544">
          <cell r="J544">
            <v>170.72</v>
          </cell>
          <cell r="BB544">
            <v>206.53709639358078</v>
          </cell>
          <cell r="BC544">
            <v>4.4692373324712236</v>
          </cell>
        </row>
        <row r="545">
          <cell r="J545">
            <v>171.22</v>
          </cell>
          <cell r="Z545">
            <v>30</v>
          </cell>
          <cell r="BB545">
            <v>240.33813320852101</v>
          </cell>
          <cell r="BC545">
            <v>8.042673339131639</v>
          </cell>
        </row>
        <row r="546">
          <cell r="J546">
            <v>171.31</v>
          </cell>
          <cell r="BB546">
            <v>315</v>
          </cell>
          <cell r="BC546">
            <v>2.8272794590735657</v>
          </cell>
        </row>
        <row r="547">
          <cell r="J547">
            <v>171.47499999999999</v>
          </cell>
          <cell r="Z547">
            <v>0.5</v>
          </cell>
          <cell r="BB547">
            <v>45</v>
          </cell>
          <cell r="BC547">
            <v>0.14142121263962792</v>
          </cell>
        </row>
        <row r="548">
          <cell r="J548">
            <v>171.77</v>
          </cell>
          <cell r="Z548">
            <v>10</v>
          </cell>
          <cell r="BB548">
            <v>90</v>
          </cell>
          <cell r="BC548">
            <v>0.20000000000000284</v>
          </cell>
        </row>
        <row r="549">
          <cell r="J549">
            <v>171.94</v>
          </cell>
          <cell r="Z549">
            <v>12.5</v>
          </cell>
        </row>
        <row r="550">
          <cell r="J550">
            <v>172.065</v>
          </cell>
          <cell r="Z550">
            <v>7.5</v>
          </cell>
        </row>
        <row r="551">
          <cell r="J551">
            <v>172.14000000000001</v>
          </cell>
          <cell r="Z551">
            <v>1.5</v>
          </cell>
          <cell r="BB551">
            <v>278.09095943729801</v>
          </cell>
          <cell r="BC551">
            <v>7.0696707359747535</v>
          </cell>
        </row>
        <row r="552">
          <cell r="J552">
            <v>171.94</v>
          </cell>
          <cell r="BB552">
            <v>45</v>
          </cell>
          <cell r="BC552">
            <v>1.4140699993284898</v>
          </cell>
        </row>
        <row r="553">
          <cell r="J553">
            <v>171.96</v>
          </cell>
          <cell r="Z553">
            <v>1.5</v>
          </cell>
        </row>
        <row r="554">
          <cell r="J554">
            <v>172.19499999999999</v>
          </cell>
          <cell r="Z554">
            <v>1</v>
          </cell>
          <cell r="BB554">
            <v>5.710022868563982</v>
          </cell>
          <cell r="BC554">
            <v>1.0049855417061053</v>
          </cell>
        </row>
        <row r="555">
          <cell r="J555">
            <v>172.27</v>
          </cell>
          <cell r="BB555" t="e">
            <v>#DIV/0!</v>
          </cell>
          <cell r="BC555" t="e">
            <v>#DIV/0!</v>
          </cell>
        </row>
        <row r="556">
          <cell r="J556">
            <v>172.9</v>
          </cell>
          <cell r="BB556" t="e">
            <v>#DIV/0!</v>
          </cell>
          <cell r="BC556" t="e">
            <v>#DIV/0!</v>
          </cell>
        </row>
        <row r="557">
          <cell r="J557">
            <v>173.2</v>
          </cell>
        </row>
        <row r="558">
          <cell r="J558">
            <v>173.61999999999998</v>
          </cell>
          <cell r="Z558">
            <v>0.5</v>
          </cell>
          <cell r="BB558">
            <v>82.027042895202669</v>
          </cell>
          <cell r="BC558">
            <v>14.131200137056311</v>
          </cell>
        </row>
        <row r="559">
          <cell r="J559">
            <v>173.64999999999998</v>
          </cell>
        </row>
        <row r="560">
          <cell r="J560">
            <v>173.785</v>
          </cell>
          <cell r="Z560">
            <v>0.5</v>
          </cell>
          <cell r="BB560">
            <v>56.32336918625154</v>
          </cell>
          <cell r="BC560">
            <v>3.6035269247870758</v>
          </cell>
        </row>
        <row r="561">
          <cell r="J561">
            <v>173.99</v>
          </cell>
          <cell r="BB561">
            <v>265.30542604518399</v>
          </cell>
          <cell r="BC561">
            <v>12.039217170159077</v>
          </cell>
        </row>
        <row r="562">
          <cell r="J562">
            <v>174.62</v>
          </cell>
          <cell r="BB562">
            <v>45</v>
          </cell>
          <cell r="BC562">
            <v>2.8272794590735657</v>
          </cell>
        </row>
        <row r="563">
          <cell r="J563">
            <v>174.82500000000002</v>
          </cell>
          <cell r="Z563">
            <v>0.5</v>
          </cell>
        </row>
        <row r="564">
          <cell r="J564">
            <v>175.33</v>
          </cell>
          <cell r="Z564">
            <v>0.5</v>
          </cell>
          <cell r="BB564">
            <v>45</v>
          </cell>
          <cell r="BC564">
            <v>2.8272794590735657</v>
          </cell>
        </row>
        <row r="565">
          <cell r="J565">
            <v>175.34</v>
          </cell>
          <cell r="BB565">
            <v>0.56711023730872512</v>
          </cell>
          <cell r="BC565">
            <v>10.00047997776808</v>
          </cell>
        </row>
        <row r="566">
          <cell r="J566">
            <v>175.39000000000001</v>
          </cell>
          <cell r="Z566">
            <v>1</v>
          </cell>
          <cell r="BB566">
            <v>5.6712800250494411E-2</v>
          </cell>
          <cell r="BC566">
            <v>10.000004799892167</v>
          </cell>
        </row>
        <row r="567">
          <cell r="J567">
            <v>176.2</v>
          </cell>
          <cell r="Z567">
            <v>18</v>
          </cell>
          <cell r="BB567">
            <v>98.601270946167233</v>
          </cell>
          <cell r="BC567">
            <v>13.142767771490043</v>
          </cell>
        </row>
        <row r="568">
          <cell r="J568">
            <v>176.38</v>
          </cell>
          <cell r="Z568">
            <v>8</v>
          </cell>
        </row>
        <row r="569">
          <cell r="J569">
            <v>176.45999999999998</v>
          </cell>
          <cell r="Z569">
            <v>8</v>
          </cell>
          <cell r="BB569">
            <v>98.601270946167233</v>
          </cell>
          <cell r="BC569">
            <v>13.142767771490043</v>
          </cell>
        </row>
        <row r="570">
          <cell r="J570">
            <v>176.54</v>
          </cell>
          <cell r="Z570">
            <v>3</v>
          </cell>
        </row>
        <row r="571">
          <cell r="J571">
            <v>176.57</v>
          </cell>
        </row>
        <row r="572">
          <cell r="J572">
            <v>177.04</v>
          </cell>
          <cell r="Z572">
            <v>16</v>
          </cell>
          <cell r="BB572">
            <v>108.42098079972504</v>
          </cell>
          <cell r="BC572">
            <v>3.1617004867053708</v>
          </cell>
        </row>
        <row r="573">
          <cell r="J573">
            <v>177.2</v>
          </cell>
          <cell r="Z573">
            <v>4</v>
          </cell>
          <cell r="BB573">
            <v>116.53709639358078</v>
          </cell>
          <cell r="BC573">
            <v>4.4692373324712236</v>
          </cell>
        </row>
        <row r="574">
          <cell r="J574">
            <v>177.66</v>
          </cell>
          <cell r="BB574">
            <v>108.42098079972504</v>
          </cell>
          <cell r="BC574">
            <v>3.1617004867053708</v>
          </cell>
        </row>
        <row r="575">
          <cell r="J575">
            <v>178.27</v>
          </cell>
          <cell r="BB575">
            <v>105.8761147820926</v>
          </cell>
          <cell r="BC575">
            <v>7.274682917849205</v>
          </cell>
        </row>
        <row r="576">
          <cell r="J576">
            <v>178.43</v>
          </cell>
          <cell r="BB576">
            <v>93.920685011088608</v>
          </cell>
          <cell r="BC576">
            <v>27.054342170896334</v>
          </cell>
        </row>
        <row r="577">
          <cell r="J577">
            <v>179.21900000000002</v>
          </cell>
          <cell r="BB577" t="e">
            <v>#DIV/0!</v>
          </cell>
          <cell r="BC577" t="e">
            <v>#DIV/0!</v>
          </cell>
        </row>
        <row r="578">
          <cell r="J578">
            <v>179.2</v>
          </cell>
        </row>
        <row r="579">
          <cell r="J579">
            <v>179.2</v>
          </cell>
          <cell r="Z579">
            <v>35.5</v>
          </cell>
        </row>
        <row r="580">
          <cell r="J580">
            <v>179.55499999999998</v>
          </cell>
        </row>
        <row r="581">
          <cell r="J581">
            <v>179.72</v>
          </cell>
          <cell r="Z581">
            <v>3</v>
          </cell>
        </row>
        <row r="582">
          <cell r="J582">
            <v>179.75</v>
          </cell>
          <cell r="Z582">
            <v>4</v>
          </cell>
          <cell r="BB582">
            <v>77.297981067015769</v>
          </cell>
          <cell r="BC582">
            <v>25.54807925681186</v>
          </cell>
        </row>
        <row r="583">
          <cell r="J583">
            <v>179.79</v>
          </cell>
          <cell r="Z583">
            <v>31.5</v>
          </cell>
          <cell r="BB583">
            <v>53.308723655386586</v>
          </cell>
          <cell r="BC583">
            <v>14.846360063004013</v>
          </cell>
        </row>
        <row r="584">
          <cell r="J584">
            <v>180.10499999999999</v>
          </cell>
          <cell r="Z584">
            <v>1</v>
          </cell>
          <cell r="BB584">
            <v>101.18163831890638</v>
          </cell>
          <cell r="BC584">
            <v>28.457603660446821</v>
          </cell>
        </row>
        <row r="585">
          <cell r="J585">
            <v>180.11499999999998</v>
          </cell>
          <cell r="Z585">
            <v>3.5</v>
          </cell>
          <cell r="BB585" t="e">
            <v>#DIV/0!</v>
          </cell>
          <cell r="BC585" t="e">
            <v>#DIV/0!</v>
          </cell>
        </row>
        <row r="586">
          <cell r="J586">
            <v>180.15</v>
          </cell>
        </row>
        <row r="587">
          <cell r="J587">
            <v>180.29</v>
          </cell>
          <cell r="Z587">
            <v>2</v>
          </cell>
          <cell r="BB587">
            <v>12.433706200551171</v>
          </cell>
          <cell r="BC587">
            <v>9.2124937397267388</v>
          </cell>
        </row>
        <row r="588">
          <cell r="J588">
            <v>180.91</v>
          </cell>
        </row>
        <row r="589">
          <cell r="J589">
            <v>181.62</v>
          </cell>
          <cell r="Z589">
            <v>3</v>
          </cell>
          <cell r="BB589">
            <v>84.802012442018167</v>
          </cell>
          <cell r="BC589">
            <v>21.079115212796822</v>
          </cell>
        </row>
        <row r="590">
          <cell r="J590">
            <v>181.6</v>
          </cell>
          <cell r="BB590">
            <v>96.133007251908566</v>
          </cell>
          <cell r="BC590">
            <v>26.129805671785576</v>
          </cell>
        </row>
        <row r="591">
          <cell r="J591">
            <v>181.87</v>
          </cell>
          <cell r="Z591">
            <v>10</v>
          </cell>
        </row>
        <row r="592">
          <cell r="J592">
            <v>181.97</v>
          </cell>
        </row>
        <row r="593">
          <cell r="J593">
            <v>182.125</v>
          </cell>
          <cell r="Z593">
            <v>1.5</v>
          </cell>
          <cell r="BB593">
            <v>299.66186679147899</v>
          </cell>
          <cell r="BC593">
            <v>8.042673339131639</v>
          </cell>
        </row>
        <row r="594">
          <cell r="J594">
            <v>182.2</v>
          </cell>
          <cell r="BB594">
            <v>69.286668813195035</v>
          </cell>
          <cell r="BC594">
            <v>26.497718039908278</v>
          </cell>
        </row>
        <row r="595">
          <cell r="J595">
            <v>182.64999999999998</v>
          </cell>
          <cell r="Z595">
            <v>2</v>
          </cell>
          <cell r="BB595">
            <v>37.371001225418979</v>
          </cell>
          <cell r="BC595">
            <v>16.19867881890633</v>
          </cell>
        </row>
        <row r="596">
          <cell r="J596">
            <v>182.67</v>
          </cell>
          <cell r="Z596">
            <v>3</v>
          </cell>
        </row>
        <row r="597">
          <cell r="J597">
            <v>182.7</v>
          </cell>
          <cell r="Z597">
            <v>2.5</v>
          </cell>
          <cell r="BB597">
            <v>60.255539686343411</v>
          </cell>
          <cell r="BC597">
            <v>24.95424024893866</v>
          </cell>
        </row>
        <row r="598">
          <cell r="J598">
            <v>182.72499999999999</v>
          </cell>
          <cell r="BB598" t="e">
            <v>#DIV/0!</v>
          </cell>
          <cell r="BC598" t="e">
            <v>#DIV/0!</v>
          </cell>
        </row>
        <row r="599">
          <cell r="J599">
            <v>182.89</v>
          </cell>
          <cell r="BB599" t="e">
            <v>#DIV/0!</v>
          </cell>
          <cell r="BC599" t="e">
            <v>#DIV/0!</v>
          </cell>
        </row>
        <row r="600">
          <cell r="J600">
            <v>183.6</v>
          </cell>
          <cell r="BB600">
            <v>84.209018113580669</v>
          </cell>
          <cell r="BC600">
            <v>19.090423154215927</v>
          </cell>
        </row>
        <row r="601">
          <cell r="J601">
            <v>183.82999999999998</v>
          </cell>
          <cell r="Z601">
            <v>2</v>
          </cell>
          <cell r="BB601">
            <v>82.027042895202669</v>
          </cell>
          <cell r="BC601">
            <v>14.131200137056311</v>
          </cell>
        </row>
        <row r="602">
          <cell r="J602">
            <v>183.85</v>
          </cell>
          <cell r="Z602">
            <v>8</v>
          </cell>
          <cell r="BB602">
            <v>84.209018113580669</v>
          </cell>
          <cell r="BC602">
            <v>19.090423154215927</v>
          </cell>
        </row>
        <row r="603">
          <cell r="J603">
            <v>183.97</v>
          </cell>
          <cell r="Z603">
            <v>0.25</v>
          </cell>
          <cell r="BB603">
            <v>81.345815785904051</v>
          </cell>
          <cell r="BC603">
            <v>19.202874364051851</v>
          </cell>
        </row>
        <row r="604">
          <cell r="J604">
            <v>184.29</v>
          </cell>
          <cell r="Z604">
            <v>4</v>
          </cell>
          <cell r="BB604">
            <v>84.209018113580669</v>
          </cell>
          <cell r="BC604">
            <v>19.090423154215927</v>
          </cell>
        </row>
        <row r="605">
          <cell r="J605">
            <v>184.32999999999998</v>
          </cell>
          <cell r="Z605">
            <v>11</v>
          </cell>
        </row>
        <row r="606">
          <cell r="J606">
            <v>184.44</v>
          </cell>
          <cell r="Z606">
            <v>6.5</v>
          </cell>
        </row>
        <row r="607">
          <cell r="J607">
            <v>184.505</v>
          </cell>
          <cell r="Z607">
            <v>1</v>
          </cell>
        </row>
        <row r="608">
          <cell r="J608">
            <v>184.51499999999999</v>
          </cell>
          <cell r="BB608">
            <v>90</v>
          </cell>
          <cell r="BC608">
            <v>13</v>
          </cell>
        </row>
        <row r="609">
          <cell r="J609">
            <v>185.2</v>
          </cell>
        </row>
        <row r="610">
          <cell r="J610">
            <v>185.42999999999998</v>
          </cell>
          <cell r="Z610">
            <v>0.25</v>
          </cell>
          <cell r="BB610">
            <v>48.857667375545532</v>
          </cell>
          <cell r="BC610">
            <v>10.571050912305054</v>
          </cell>
        </row>
        <row r="611">
          <cell r="J611">
            <v>185.99</v>
          </cell>
          <cell r="BB611">
            <v>49.436299131970685</v>
          </cell>
          <cell r="BC611">
            <v>9.1810886786151116</v>
          </cell>
        </row>
        <row r="612">
          <cell r="J612">
            <v>186.27</v>
          </cell>
          <cell r="Z612">
            <v>0.5</v>
          </cell>
          <cell r="BB612">
            <v>355.67631023429044</v>
          </cell>
          <cell r="BC612">
            <v>13.03583746251114</v>
          </cell>
        </row>
        <row r="613">
          <cell r="J613">
            <v>186.60000000000002</v>
          </cell>
          <cell r="Z613">
            <v>0.5</v>
          </cell>
          <cell r="BB613" t="e">
            <v>#DIV/0!</v>
          </cell>
          <cell r="BC613" t="e">
            <v>#DIV/0!</v>
          </cell>
        </row>
        <row r="614">
          <cell r="J614">
            <v>186.67</v>
          </cell>
          <cell r="Z614">
            <v>49</v>
          </cell>
        </row>
        <row r="615">
          <cell r="J615">
            <v>187.16</v>
          </cell>
          <cell r="Z615">
            <v>16</v>
          </cell>
          <cell r="BB615">
            <v>6.5161241600424091</v>
          </cell>
          <cell r="BC615">
            <v>17.104102809377707</v>
          </cell>
        </row>
        <row r="616">
          <cell r="J616">
            <v>187.32</v>
          </cell>
          <cell r="Z616">
            <v>8</v>
          </cell>
        </row>
        <row r="617">
          <cell r="J617">
            <v>187.38</v>
          </cell>
          <cell r="Z617">
            <v>1</v>
          </cell>
        </row>
        <row r="618">
          <cell r="J618">
            <v>187.39</v>
          </cell>
          <cell r="Z618">
            <v>14</v>
          </cell>
        </row>
        <row r="619">
          <cell r="J619">
            <v>187.53</v>
          </cell>
          <cell r="Z619">
            <v>38</v>
          </cell>
        </row>
        <row r="620">
          <cell r="J620">
            <v>187.91</v>
          </cell>
          <cell r="Z620">
            <v>30</v>
          </cell>
          <cell r="BB620">
            <v>90</v>
          </cell>
          <cell r="BC620">
            <v>16</v>
          </cell>
        </row>
        <row r="621">
          <cell r="J621">
            <v>188.21</v>
          </cell>
          <cell r="Z621">
            <v>15</v>
          </cell>
          <cell r="BB621">
            <v>48.06846061713901</v>
          </cell>
          <cell r="BC621">
            <v>13.333993825350518</v>
          </cell>
        </row>
        <row r="622">
          <cell r="J622">
            <v>188.2</v>
          </cell>
          <cell r="BB622">
            <v>2.6532699076592507</v>
          </cell>
          <cell r="BC622">
            <v>37.029542094495469</v>
          </cell>
        </row>
        <row r="623">
          <cell r="J623">
            <v>189.13</v>
          </cell>
        </row>
        <row r="624">
          <cell r="J624">
            <v>189.82</v>
          </cell>
          <cell r="Z624">
            <v>0.5</v>
          </cell>
          <cell r="BB624">
            <v>28.400728527576746</v>
          </cell>
          <cell r="BC624">
            <v>12.460772898459496</v>
          </cell>
        </row>
        <row r="625">
          <cell r="J625">
            <v>189.89</v>
          </cell>
          <cell r="BB625" t="e">
            <v>#DIV/0!</v>
          </cell>
          <cell r="BC625" t="e">
            <v>#DIV/0!</v>
          </cell>
        </row>
        <row r="626">
          <cell r="J626">
            <v>190.59</v>
          </cell>
          <cell r="BB626" t="e">
            <v>#DIV/0!</v>
          </cell>
          <cell r="BC626" t="e">
            <v>#DIV/0!</v>
          </cell>
        </row>
        <row r="627">
          <cell r="J627">
            <v>191.2</v>
          </cell>
          <cell r="BB627" t="e">
            <v>#DIV/0!</v>
          </cell>
          <cell r="BC627" t="e">
            <v>#DIV/0!</v>
          </cell>
        </row>
        <row r="628">
          <cell r="J628">
            <v>192.13</v>
          </cell>
          <cell r="Z628">
            <v>14</v>
          </cell>
        </row>
        <row r="629">
          <cell r="J629">
            <v>192.26999999999998</v>
          </cell>
          <cell r="BB629" t="e">
            <v>#DIV/0!</v>
          </cell>
          <cell r="BC629" t="e">
            <v>#DIV/0!</v>
          </cell>
        </row>
        <row r="630">
          <cell r="J630">
            <v>193.06</v>
          </cell>
          <cell r="BB630" t="e">
            <v>#DIV/0!</v>
          </cell>
          <cell r="BC630" t="e">
            <v>#DIV/0!</v>
          </cell>
        </row>
        <row r="631">
          <cell r="J631">
            <v>193.6</v>
          </cell>
          <cell r="BB631" t="e">
            <v>#DIV/0!</v>
          </cell>
          <cell r="BC631" t="e">
            <v>#DIV/0!</v>
          </cell>
        </row>
        <row r="632">
          <cell r="J632">
            <v>194.2</v>
          </cell>
          <cell r="BB632">
            <v>126.85031711940064</v>
          </cell>
          <cell r="BC632">
            <v>4.9941693931059206</v>
          </cell>
        </row>
        <row r="633">
          <cell r="J633">
            <v>194.35999999999999</v>
          </cell>
          <cell r="Z633">
            <v>23</v>
          </cell>
        </row>
        <row r="634">
          <cell r="J634">
            <v>194.42999999999998</v>
          </cell>
          <cell r="Z634">
            <v>17</v>
          </cell>
          <cell r="BB634">
            <v>293.11410337936559</v>
          </cell>
          <cell r="BC634">
            <v>7.6041044536925995</v>
          </cell>
        </row>
        <row r="635">
          <cell r="J635">
            <v>194.6</v>
          </cell>
          <cell r="Z635">
            <v>25</v>
          </cell>
        </row>
        <row r="636">
          <cell r="J636">
            <v>194.85</v>
          </cell>
          <cell r="Z636">
            <v>5</v>
          </cell>
        </row>
        <row r="637">
          <cell r="J637">
            <v>194.89999999999998</v>
          </cell>
          <cell r="Z637">
            <v>21</v>
          </cell>
          <cell r="BB637" t="e">
            <v>#DIV/0!</v>
          </cell>
          <cell r="BC637" t="e">
            <v>#DIV/0!</v>
          </cell>
        </row>
        <row r="638">
          <cell r="J638">
            <v>195.1</v>
          </cell>
          <cell r="BB638">
            <v>131.73252686856705</v>
          </cell>
          <cell r="BC638">
            <v>13.294073311026168</v>
          </cell>
        </row>
        <row r="639">
          <cell r="J639">
            <v>195.17</v>
          </cell>
          <cell r="Z639">
            <v>8</v>
          </cell>
        </row>
        <row r="640">
          <cell r="J640">
            <v>195.25</v>
          </cell>
          <cell r="Z640">
            <v>9</v>
          </cell>
        </row>
        <row r="641">
          <cell r="J641">
            <v>195.35999999999999</v>
          </cell>
          <cell r="Z641">
            <v>6</v>
          </cell>
        </row>
        <row r="642">
          <cell r="J642">
            <v>195.42</v>
          </cell>
          <cell r="Z642">
            <v>0.25</v>
          </cell>
        </row>
        <row r="643">
          <cell r="J643">
            <v>195.44499999999999</v>
          </cell>
          <cell r="Z643">
            <v>1</v>
          </cell>
          <cell r="BB643">
            <v>74.333256788844324</v>
          </cell>
          <cell r="BC643">
            <v>14.517758253966505</v>
          </cell>
        </row>
        <row r="644">
          <cell r="J644">
            <v>195.68</v>
          </cell>
          <cell r="Z644">
            <v>37</v>
          </cell>
        </row>
        <row r="645">
          <cell r="J645">
            <v>196.03</v>
          </cell>
          <cell r="BB645">
            <v>78.129458964706998</v>
          </cell>
          <cell r="BC645">
            <v>14.293523574919647</v>
          </cell>
        </row>
        <row r="646">
          <cell r="J646">
            <v>196.63</v>
          </cell>
          <cell r="BB646">
            <v>90</v>
          </cell>
          <cell r="BC646">
            <v>13</v>
          </cell>
        </row>
        <row r="647">
          <cell r="J647">
            <v>197.07999999999998</v>
          </cell>
          <cell r="BB647">
            <v>90</v>
          </cell>
          <cell r="BC647">
            <v>13</v>
          </cell>
        </row>
        <row r="648">
          <cell r="J648">
            <v>197.2</v>
          </cell>
        </row>
        <row r="649">
          <cell r="J649">
            <v>197.64</v>
          </cell>
          <cell r="BB649">
            <v>119.40902121518462</v>
          </cell>
          <cell r="BC649">
            <v>15.971652623869858</v>
          </cell>
        </row>
        <row r="650">
          <cell r="J650">
            <v>197.76</v>
          </cell>
          <cell r="BB650">
            <v>125.86767859303495</v>
          </cell>
          <cell r="BC650">
            <v>13.488443400726197</v>
          </cell>
        </row>
        <row r="651">
          <cell r="J651">
            <v>197.79</v>
          </cell>
          <cell r="BB651">
            <v>90</v>
          </cell>
          <cell r="BC651">
            <v>1</v>
          </cell>
        </row>
        <row r="652">
          <cell r="J652">
            <v>198.13499999999999</v>
          </cell>
          <cell r="Z652">
            <v>17.5</v>
          </cell>
        </row>
        <row r="653">
          <cell r="J653">
            <v>198.31</v>
          </cell>
          <cell r="Z653">
            <v>22</v>
          </cell>
          <cell r="BB653">
            <v>90</v>
          </cell>
          <cell r="BC653">
            <v>6</v>
          </cell>
        </row>
        <row r="654">
          <cell r="J654">
            <v>198.45</v>
          </cell>
        </row>
        <row r="655">
          <cell r="J655">
            <v>198.51999999999998</v>
          </cell>
          <cell r="Z655">
            <v>18.5</v>
          </cell>
        </row>
        <row r="656">
          <cell r="J656">
            <v>198.70499999999998</v>
          </cell>
          <cell r="Z656">
            <v>4.5</v>
          </cell>
          <cell r="BB656">
            <v>102.14552243836403</v>
          </cell>
          <cell r="BC656">
            <v>18.384696378137747</v>
          </cell>
        </row>
        <row r="657">
          <cell r="J657">
            <v>198.75</v>
          </cell>
          <cell r="Z657">
            <v>19</v>
          </cell>
          <cell r="BB657">
            <v>104.22710793232727</v>
          </cell>
          <cell r="BC657">
            <v>29.762998433304972</v>
          </cell>
        </row>
        <row r="658">
          <cell r="J658">
            <v>198.94</v>
          </cell>
          <cell r="Z658">
            <v>37</v>
          </cell>
          <cell r="BB658">
            <v>102.78957174469451</v>
          </cell>
          <cell r="BC658">
            <v>13.319091288895208</v>
          </cell>
        </row>
        <row r="659">
          <cell r="J659">
            <v>199.29</v>
          </cell>
          <cell r="Z659">
            <v>42</v>
          </cell>
        </row>
        <row r="660">
          <cell r="J660">
            <v>199.70999999999998</v>
          </cell>
          <cell r="Z660">
            <v>36</v>
          </cell>
        </row>
        <row r="661">
          <cell r="J661">
            <v>199.97</v>
          </cell>
          <cell r="Z661">
            <v>0.25</v>
          </cell>
          <cell r="BB661">
            <v>133.47618367806433</v>
          </cell>
          <cell r="BC661">
            <v>27.878202602447971</v>
          </cell>
        </row>
        <row r="662">
          <cell r="J662">
            <v>200.2</v>
          </cell>
          <cell r="Z662">
            <v>57</v>
          </cell>
        </row>
        <row r="663">
          <cell r="J663">
            <v>200.22</v>
          </cell>
          <cell r="Z663">
            <v>62</v>
          </cell>
          <cell r="BB663" t="e">
            <v>#DIV/0!</v>
          </cell>
          <cell r="BC663" t="e">
            <v>#DIV/0!</v>
          </cell>
        </row>
        <row r="664">
          <cell r="J664">
            <v>200.83999999999997</v>
          </cell>
          <cell r="BB664" t="e">
            <v>#DIV/0!</v>
          </cell>
          <cell r="BC664" t="e">
            <v>#DIV/0!</v>
          </cell>
        </row>
        <row r="665">
          <cell r="J665">
            <v>201</v>
          </cell>
          <cell r="BB665" t="e">
            <v>#DIV/0!</v>
          </cell>
          <cell r="BC665" t="e">
            <v>#DIV/0!</v>
          </cell>
        </row>
        <row r="666">
          <cell r="J666">
            <v>201.94</v>
          </cell>
          <cell r="BB666" t="e">
            <v>#DIV/0!</v>
          </cell>
          <cell r="BC666" t="e">
            <v>#DIV/0!</v>
          </cell>
        </row>
        <row r="667">
          <cell r="J667">
            <v>202.2</v>
          </cell>
          <cell r="BB667">
            <v>94.004654250501972</v>
          </cell>
          <cell r="BC667">
            <v>14.032913899119364</v>
          </cell>
        </row>
        <row r="668">
          <cell r="J668">
            <v>203.01</v>
          </cell>
          <cell r="BB668">
            <v>116.5580680165811</v>
          </cell>
          <cell r="BC668">
            <v>2.2357049378224332</v>
          </cell>
        </row>
        <row r="669">
          <cell r="J669">
            <v>203.09</v>
          </cell>
          <cell r="BB669">
            <v>116.5580680165811</v>
          </cell>
          <cell r="BC669">
            <v>2.2357049378224332</v>
          </cell>
        </row>
        <row r="670">
          <cell r="J670">
            <v>203.2</v>
          </cell>
          <cell r="BB670">
            <v>93.48347014115825</v>
          </cell>
          <cell r="BC670">
            <v>16.028096973227051</v>
          </cell>
        </row>
        <row r="671">
          <cell r="J671">
            <v>203.5</v>
          </cell>
          <cell r="Z671">
            <v>15</v>
          </cell>
          <cell r="BB671">
            <v>263.71098658853771</v>
          </cell>
          <cell r="BC671">
            <v>9.0535902425735912</v>
          </cell>
        </row>
        <row r="672">
          <cell r="J672">
            <v>203.64999999999998</v>
          </cell>
          <cell r="Z672">
            <v>21</v>
          </cell>
          <cell r="BB672" t="e">
            <v>#DIV/0!</v>
          </cell>
          <cell r="BC672" t="e">
            <v>#DIV/0!</v>
          </cell>
        </row>
        <row r="673">
          <cell r="J673">
            <v>204.02</v>
          </cell>
          <cell r="Z673">
            <v>19</v>
          </cell>
          <cell r="BB673">
            <v>116.5580680165811</v>
          </cell>
          <cell r="BC673">
            <v>2.2357049378224332</v>
          </cell>
        </row>
        <row r="674">
          <cell r="J674">
            <v>204.16500000000002</v>
          </cell>
          <cell r="Z674">
            <v>0.5</v>
          </cell>
          <cell r="BB674">
            <v>270</v>
          </cell>
          <cell r="BC674">
            <v>2</v>
          </cell>
        </row>
        <row r="675">
          <cell r="J675">
            <v>204.21</v>
          </cell>
          <cell r="Z675">
            <v>6.5</v>
          </cell>
        </row>
        <row r="676">
          <cell r="J676">
            <v>204.27500000000001</v>
          </cell>
          <cell r="Z676">
            <v>1.5</v>
          </cell>
        </row>
        <row r="677">
          <cell r="J677">
            <v>204.29000000000002</v>
          </cell>
        </row>
        <row r="678">
          <cell r="J678">
            <v>204.33500000000001</v>
          </cell>
          <cell r="BB678">
            <v>90</v>
          </cell>
          <cell r="BC678">
            <v>9.9999999999994316E-2</v>
          </cell>
        </row>
        <row r="679">
          <cell r="J679">
            <v>204.59</v>
          </cell>
          <cell r="BB679">
            <v>270</v>
          </cell>
          <cell r="BC679">
            <v>1</v>
          </cell>
        </row>
        <row r="680">
          <cell r="J680">
            <v>204.79500000000002</v>
          </cell>
          <cell r="Z680">
            <v>20.5</v>
          </cell>
          <cell r="BB680">
            <v>116.5580680165811</v>
          </cell>
          <cell r="BC680">
            <v>2.2357049378224332</v>
          </cell>
        </row>
        <row r="681">
          <cell r="J681">
            <v>204.99</v>
          </cell>
        </row>
        <row r="682">
          <cell r="J682">
            <v>205.27</v>
          </cell>
          <cell r="BB682" t="e">
            <v>#DIV/0!</v>
          </cell>
          <cell r="BC682" t="e">
            <v>#DIV/0!</v>
          </cell>
        </row>
        <row r="683">
          <cell r="J683">
            <v>204.59</v>
          </cell>
          <cell r="Z683">
            <v>7</v>
          </cell>
          <cell r="BB683">
            <v>116.5580680165811</v>
          </cell>
          <cell r="BC683">
            <v>2.2357049378224332</v>
          </cell>
        </row>
        <row r="684">
          <cell r="J684">
            <v>204.66</v>
          </cell>
          <cell r="Z684">
            <v>18</v>
          </cell>
          <cell r="BB684" t="e">
            <v>#DIV/0!</v>
          </cell>
          <cell r="BC684" t="e">
            <v>#DIV/0!</v>
          </cell>
        </row>
        <row r="685">
          <cell r="J685">
            <v>204.84</v>
          </cell>
          <cell r="Z685">
            <v>20</v>
          </cell>
          <cell r="BB685">
            <v>243.46290360641922</v>
          </cell>
          <cell r="BC685">
            <v>4.4692373324712236</v>
          </cell>
        </row>
        <row r="686">
          <cell r="J686">
            <v>205.04</v>
          </cell>
          <cell r="Z686">
            <v>6</v>
          </cell>
          <cell r="BB686" t="e">
            <v>#DIV/0!</v>
          </cell>
          <cell r="BC686" t="e">
            <v>#DIV/0!</v>
          </cell>
        </row>
        <row r="687">
          <cell r="J687">
            <v>205.1</v>
          </cell>
          <cell r="Z687">
            <v>2</v>
          </cell>
          <cell r="BB687">
            <v>263.86567831169236</v>
          </cell>
          <cell r="BC687">
            <v>18.096919007451348</v>
          </cell>
        </row>
        <row r="688">
          <cell r="J688">
            <v>205.12</v>
          </cell>
          <cell r="Z688">
            <v>12</v>
          </cell>
          <cell r="BB688">
            <v>265.99534574949803</v>
          </cell>
          <cell r="BC688">
            <v>14.032913899119364</v>
          </cell>
        </row>
        <row r="689">
          <cell r="J689">
            <v>205.24</v>
          </cell>
          <cell r="Z689">
            <v>26</v>
          </cell>
          <cell r="BB689">
            <v>262.02704289520267</v>
          </cell>
          <cell r="BC689">
            <v>14.131200137056311</v>
          </cell>
        </row>
        <row r="690">
          <cell r="J690">
            <v>205.4</v>
          </cell>
          <cell r="Z690">
            <v>13.5</v>
          </cell>
          <cell r="BB690">
            <v>251.57901920027496</v>
          </cell>
          <cell r="BC690">
            <v>3.1617004867053708</v>
          </cell>
        </row>
        <row r="691">
          <cell r="J691">
            <v>206.2</v>
          </cell>
          <cell r="BB691">
            <v>261.90904056270199</v>
          </cell>
          <cell r="BC691">
            <v>7.0696707359747535</v>
          </cell>
        </row>
        <row r="692">
          <cell r="J692">
            <v>206.26499999999999</v>
          </cell>
          <cell r="Z692">
            <v>5.5</v>
          </cell>
          <cell r="BB692">
            <v>254.12388521790743</v>
          </cell>
          <cell r="BC692">
            <v>7.274682917849205</v>
          </cell>
        </row>
        <row r="693">
          <cell r="J693">
            <v>206.32999999999998</v>
          </cell>
          <cell r="Z693">
            <v>13</v>
          </cell>
          <cell r="BB693" t="e">
            <v>#DIV/0!</v>
          </cell>
          <cell r="BC693" t="e">
            <v>#DIV/0!</v>
          </cell>
        </row>
        <row r="694">
          <cell r="J694">
            <v>206.45999999999998</v>
          </cell>
          <cell r="Z694">
            <v>15.5</v>
          </cell>
          <cell r="BB694">
            <v>225</v>
          </cell>
          <cell r="BC694">
            <v>1.4140699993284898</v>
          </cell>
        </row>
        <row r="695">
          <cell r="J695">
            <v>206.61499999999998</v>
          </cell>
          <cell r="Z695">
            <v>10.5</v>
          </cell>
          <cell r="BB695">
            <v>236.32336918625157</v>
          </cell>
          <cell r="BC695">
            <v>3.6035269247870758</v>
          </cell>
        </row>
        <row r="696">
          <cell r="J696">
            <v>206.72</v>
          </cell>
          <cell r="Z696">
            <v>23</v>
          </cell>
          <cell r="BB696">
            <v>236.32336918625157</v>
          </cell>
          <cell r="BC696">
            <v>3.6035269247870758</v>
          </cell>
        </row>
        <row r="697">
          <cell r="J697">
            <v>206.95</v>
          </cell>
          <cell r="Z697">
            <v>16</v>
          </cell>
          <cell r="BB697" t="e">
            <v>#DIV/0!</v>
          </cell>
          <cell r="BC697" t="e">
            <v>#DIV/0!</v>
          </cell>
        </row>
        <row r="698">
          <cell r="J698">
            <v>206.98</v>
          </cell>
        </row>
        <row r="699">
          <cell r="J699">
            <v>207.07999999999998</v>
          </cell>
          <cell r="Z699">
            <v>14</v>
          </cell>
          <cell r="BB699">
            <v>315</v>
          </cell>
          <cell r="BC699">
            <v>7.0532266567986284</v>
          </cell>
        </row>
        <row r="700">
          <cell r="J700">
            <v>207.22</v>
          </cell>
          <cell r="Z700">
            <v>6.5</v>
          </cell>
        </row>
        <row r="701">
          <cell r="J701">
            <v>207.285</v>
          </cell>
          <cell r="Z701">
            <v>8.5</v>
          </cell>
        </row>
        <row r="702">
          <cell r="J702">
            <v>207.36999999999998</v>
          </cell>
          <cell r="Z702">
            <v>32.5</v>
          </cell>
        </row>
        <row r="703">
          <cell r="J703">
            <v>207.48</v>
          </cell>
          <cell r="BB703">
            <v>2.8612473798961275</v>
          </cell>
          <cell r="BC703">
            <v>2.0024943853421746</v>
          </cell>
        </row>
        <row r="704">
          <cell r="J704">
            <v>207.72</v>
          </cell>
          <cell r="Z704">
            <v>6.5</v>
          </cell>
        </row>
        <row r="705">
          <cell r="J705">
            <v>207.72499999999999</v>
          </cell>
          <cell r="Z705">
            <v>1</v>
          </cell>
          <cell r="BB705">
            <v>103.95393377939871</v>
          </cell>
          <cell r="BC705">
            <v>8.2399671686284819</v>
          </cell>
        </row>
        <row r="706">
          <cell r="J706">
            <v>207.785</v>
          </cell>
          <cell r="Z706">
            <v>14.5</v>
          </cell>
        </row>
        <row r="707">
          <cell r="J707">
            <v>207.92999999999998</v>
          </cell>
          <cell r="Z707">
            <v>25</v>
          </cell>
        </row>
        <row r="708">
          <cell r="J708">
            <v>208.17999999999998</v>
          </cell>
          <cell r="BB708">
            <v>100.18464742912181</v>
          </cell>
          <cell r="BC708">
            <v>11.171705516475413</v>
          </cell>
        </row>
        <row r="709">
          <cell r="J709">
            <v>208.26</v>
          </cell>
          <cell r="BB709">
            <v>90</v>
          </cell>
          <cell r="BC709">
            <v>4</v>
          </cell>
        </row>
        <row r="710">
          <cell r="J710">
            <v>208.48499999999999</v>
          </cell>
          <cell r="Z710">
            <v>5</v>
          </cell>
        </row>
        <row r="711">
          <cell r="J711">
            <v>208.535</v>
          </cell>
          <cell r="Z711">
            <v>10.5</v>
          </cell>
        </row>
        <row r="712">
          <cell r="J712">
            <v>208.64</v>
          </cell>
          <cell r="Z712">
            <v>3</v>
          </cell>
        </row>
        <row r="713">
          <cell r="J713">
            <v>208.67</v>
          </cell>
          <cell r="Z713">
            <v>17</v>
          </cell>
          <cell r="BB713">
            <v>296.5580680165811</v>
          </cell>
          <cell r="BC713">
            <v>2.2357049378224332</v>
          </cell>
        </row>
        <row r="714">
          <cell r="J714">
            <v>208.84</v>
          </cell>
          <cell r="Z714">
            <v>17</v>
          </cell>
        </row>
        <row r="715">
          <cell r="J715">
            <v>209.01</v>
          </cell>
          <cell r="Z715">
            <v>21</v>
          </cell>
          <cell r="BB715" t="e">
            <v>#DIV/0!</v>
          </cell>
          <cell r="BC715" t="e">
            <v>#DIV/0!</v>
          </cell>
        </row>
        <row r="716">
          <cell r="J716">
            <v>209.2</v>
          </cell>
        </row>
        <row r="717">
          <cell r="J717">
            <v>209.2</v>
          </cell>
          <cell r="Z717">
            <v>14</v>
          </cell>
          <cell r="BB717">
            <v>194.01569916405353</v>
          </cell>
          <cell r="BC717">
            <v>4.1223194608149498</v>
          </cell>
        </row>
        <row r="718">
          <cell r="J718">
            <v>209.56</v>
          </cell>
          <cell r="Z718">
            <v>2</v>
          </cell>
          <cell r="BB718" t="e">
            <v>#DIV/0!</v>
          </cell>
          <cell r="BC718" t="e">
            <v>#DIV/0!</v>
          </cell>
        </row>
        <row r="719">
          <cell r="J719">
            <v>210.11</v>
          </cell>
          <cell r="BB719">
            <v>178.09258934430727</v>
          </cell>
          <cell r="BC719">
            <v>3.0016601230606597</v>
          </cell>
        </row>
        <row r="720">
          <cell r="J720">
            <v>210.22000000000003</v>
          </cell>
          <cell r="Z720">
            <v>6</v>
          </cell>
          <cell r="BB720" t="e">
            <v>#DIV/0!</v>
          </cell>
          <cell r="BC720" t="e">
            <v>#DIV/0!</v>
          </cell>
        </row>
        <row r="721">
          <cell r="J721">
            <v>210.28</v>
          </cell>
          <cell r="Z721">
            <v>19</v>
          </cell>
          <cell r="BB721">
            <v>135</v>
          </cell>
          <cell r="BC721">
            <v>1.4140699993284898</v>
          </cell>
        </row>
        <row r="722">
          <cell r="J722">
            <v>210.47000000000003</v>
          </cell>
          <cell r="Z722">
            <v>8</v>
          </cell>
          <cell r="BB722" t="e">
            <v>#DIV/0!</v>
          </cell>
          <cell r="BC722" t="e">
            <v>#DIV/0!</v>
          </cell>
        </row>
        <row r="723">
          <cell r="J723">
            <v>210.55</v>
          </cell>
          <cell r="Z723">
            <v>7</v>
          </cell>
          <cell r="BB723" t="e">
            <v>#DIV/0!</v>
          </cell>
          <cell r="BC723" t="e">
            <v>#DIV/0!</v>
          </cell>
        </row>
        <row r="724">
          <cell r="J724">
            <v>210.62</v>
          </cell>
          <cell r="Z724">
            <v>16</v>
          </cell>
          <cell r="BB724">
            <v>153.4419319834189</v>
          </cell>
          <cell r="BC724">
            <v>2.2357049378224332</v>
          </cell>
        </row>
        <row r="725">
          <cell r="J725">
            <v>210.63500000000002</v>
          </cell>
          <cell r="Z725">
            <v>0.5</v>
          </cell>
          <cell r="BB725" t="e">
            <v>#DIV/0!</v>
          </cell>
          <cell r="BC725" t="e">
            <v>#DIV/0!</v>
          </cell>
        </row>
        <row r="726">
          <cell r="J726">
            <v>210.81</v>
          </cell>
          <cell r="BB726">
            <v>188.60127094616723</v>
          </cell>
          <cell r="BC726">
            <v>13.142767771490057</v>
          </cell>
        </row>
        <row r="727">
          <cell r="J727">
            <v>210.83500000000001</v>
          </cell>
          <cell r="Z727">
            <v>1</v>
          </cell>
        </row>
        <row r="728">
          <cell r="J728">
            <v>211.23</v>
          </cell>
          <cell r="Z728">
            <v>0.5</v>
          </cell>
          <cell r="BB728">
            <v>191.20221599881125</v>
          </cell>
          <cell r="BC728">
            <v>10.190191608606412</v>
          </cell>
        </row>
        <row r="729">
          <cell r="J729">
            <v>211.7</v>
          </cell>
          <cell r="Z729">
            <v>60</v>
          </cell>
        </row>
        <row r="730">
          <cell r="J730">
            <v>211.85999999999999</v>
          </cell>
          <cell r="Z730">
            <v>0.5</v>
          </cell>
          <cell r="BB730">
            <v>90</v>
          </cell>
          <cell r="BC730">
            <v>9.9999999999994316E-2</v>
          </cell>
        </row>
        <row r="731">
          <cell r="J731">
            <v>211.89999999999998</v>
          </cell>
          <cell r="Z731">
            <v>0.5</v>
          </cell>
          <cell r="BB731">
            <v>90</v>
          </cell>
          <cell r="BC731">
            <v>9</v>
          </cell>
        </row>
        <row r="732">
          <cell r="J732">
            <v>211.92</v>
          </cell>
          <cell r="BB732" t="e">
            <v>#DIV/0!</v>
          </cell>
          <cell r="BC732" t="e">
            <v>#DIV/0!</v>
          </cell>
        </row>
        <row r="733">
          <cell r="J733">
            <v>212.2</v>
          </cell>
          <cell r="BB733" t="e">
            <v>#DIV/0!</v>
          </cell>
          <cell r="BC733" t="e">
            <v>#DIV/0!</v>
          </cell>
        </row>
        <row r="734">
          <cell r="J734">
            <v>212.72</v>
          </cell>
          <cell r="Z734">
            <v>0.5</v>
          </cell>
          <cell r="BB734">
            <v>270</v>
          </cell>
          <cell r="BC734">
            <v>10.999999999999986</v>
          </cell>
        </row>
        <row r="735">
          <cell r="J735">
            <v>212.78</v>
          </cell>
          <cell r="Z735">
            <v>23</v>
          </cell>
        </row>
        <row r="736">
          <cell r="J736">
            <v>213.01</v>
          </cell>
          <cell r="Z736">
            <v>6</v>
          </cell>
          <cell r="BB736">
            <v>270</v>
          </cell>
          <cell r="BC736">
            <v>2</v>
          </cell>
        </row>
        <row r="737">
          <cell r="J737">
            <v>213.13</v>
          </cell>
          <cell r="BB737">
            <v>116.5580680165811</v>
          </cell>
          <cell r="BC737">
            <v>2.2357049378224332</v>
          </cell>
        </row>
        <row r="738">
          <cell r="J738">
            <v>213.26499999999999</v>
          </cell>
          <cell r="Z738">
            <v>2.5</v>
          </cell>
          <cell r="BB738">
            <v>236.32336918625157</v>
          </cell>
          <cell r="BC738">
            <v>3.6035269247870758</v>
          </cell>
        </row>
        <row r="739">
          <cell r="J739">
            <v>213.29</v>
          </cell>
          <cell r="Z739">
            <v>8</v>
          </cell>
          <cell r="BB739" t="e">
            <v>#DIV/0!</v>
          </cell>
          <cell r="BC739" t="e">
            <v>#DIV/0!</v>
          </cell>
        </row>
        <row r="740">
          <cell r="J740">
            <v>213.37</v>
          </cell>
          <cell r="Z740">
            <v>13</v>
          </cell>
          <cell r="BB740" t="e">
            <v>#DIV/0!</v>
          </cell>
          <cell r="BC740" t="e">
            <v>#DIV/0!</v>
          </cell>
        </row>
        <row r="741">
          <cell r="J741">
            <v>213.5</v>
          </cell>
          <cell r="Z741">
            <v>6</v>
          </cell>
          <cell r="BB741" t="e">
            <v>#DIV/0!</v>
          </cell>
          <cell r="BC741" t="e">
            <v>#DIV/0!</v>
          </cell>
        </row>
        <row r="742">
          <cell r="J742">
            <v>213.56</v>
          </cell>
          <cell r="Z742">
            <v>21</v>
          </cell>
          <cell r="BB742" t="e">
            <v>#DIV/0!</v>
          </cell>
          <cell r="BC742" t="e">
            <v>#DIV/0!</v>
          </cell>
        </row>
        <row r="743">
          <cell r="J743">
            <v>213.76999999999998</v>
          </cell>
          <cell r="Z743">
            <v>18</v>
          </cell>
          <cell r="BB743" t="e">
            <v>#DIV/0!</v>
          </cell>
          <cell r="BC743" t="e">
            <v>#DIV/0!</v>
          </cell>
        </row>
        <row r="744">
          <cell r="J744">
            <v>213.95</v>
          </cell>
          <cell r="Z744">
            <v>10</v>
          </cell>
          <cell r="BB744" t="e">
            <v>#DIV/0!</v>
          </cell>
          <cell r="BC744" t="e">
            <v>#DIV/0!</v>
          </cell>
        </row>
        <row r="745">
          <cell r="J745">
            <v>213.95</v>
          </cell>
          <cell r="BB745">
            <v>90</v>
          </cell>
          <cell r="BC745">
            <v>1</v>
          </cell>
        </row>
        <row r="746">
          <cell r="J746">
            <v>214.01</v>
          </cell>
          <cell r="BB746" t="e">
            <v>#DIV/0!</v>
          </cell>
          <cell r="BC746" t="e">
            <v>#DIV/0!</v>
          </cell>
        </row>
        <row r="747">
          <cell r="J747">
            <v>214.63</v>
          </cell>
          <cell r="BB747">
            <v>90</v>
          </cell>
          <cell r="BC747">
            <v>9.9999999999994316E-2</v>
          </cell>
        </row>
        <row r="748">
          <cell r="J748">
            <v>215.01999999999998</v>
          </cell>
          <cell r="BB748">
            <v>90</v>
          </cell>
          <cell r="BC748">
            <v>22</v>
          </cell>
        </row>
        <row r="749">
          <cell r="J749">
            <v>215.2</v>
          </cell>
          <cell r="BB749">
            <v>83.286617517063291</v>
          </cell>
          <cell r="BC749">
            <v>24.146814193704657</v>
          </cell>
        </row>
        <row r="750">
          <cell r="J750">
            <v>215.61999999999998</v>
          </cell>
          <cell r="BB750">
            <v>52.884843144503748</v>
          </cell>
          <cell r="BC750">
            <v>76.298736607711277</v>
          </cell>
        </row>
        <row r="751">
          <cell r="J751">
            <v>215.72</v>
          </cell>
          <cell r="BB751">
            <v>87.48202042136495</v>
          </cell>
          <cell r="BC751">
            <v>50.027250633169615</v>
          </cell>
        </row>
        <row r="752">
          <cell r="J752">
            <v>216.03</v>
          </cell>
        </row>
        <row r="753">
          <cell r="J753">
            <v>216.26</v>
          </cell>
          <cell r="BB753">
            <v>57.073469141084956</v>
          </cell>
          <cell r="BC753">
            <v>32.352779632796462</v>
          </cell>
        </row>
        <row r="754">
          <cell r="J754">
            <v>216.45</v>
          </cell>
          <cell r="BB754" t="e">
            <v>#DIV/0!</v>
          </cell>
          <cell r="BC754" t="e">
            <v>#DIV/0!</v>
          </cell>
        </row>
        <row r="755">
          <cell r="J755">
            <v>216.78</v>
          </cell>
        </row>
        <row r="756">
          <cell r="J756">
            <v>216.84</v>
          </cell>
          <cell r="Z756">
            <v>8.5</v>
          </cell>
        </row>
        <row r="757">
          <cell r="J757">
            <v>216.92500000000001</v>
          </cell>
          <cell r="Z757">
            <v>2.5</v>
          </cell>
        </row>
        <row r="758">
          <cell r="J758">
            <v>216.95</v>
          </cell>
          <cell r="Z758">
            <v>18</v>
          </cell>
          <cell r="BB758">
            <v>105.08899446245465</v>
          </cell>
          <cell r="BC758">
            <v>11.382709054151789</v>
          </cell>
        </row>
        <row r="759">
          <cell r="J759">
            <v>217.13</v>
          </cell>
          <cell r="Z759">
            <v>1</v>
          </cell>
          <cell r="BB759">
            <v>206.54933387855863</v>
          </cell>
          <cell r="BC759">
            <v>3.3528777093268332</v>
          </cell>
        </row>
        <row r="760">
          <cell r="J760">
            <v>217.14000000000001</v>
          </cell>
          <cell r="Z760">
            <v>16</v>
          </cell>
        </row>
        <row r="761">
          <cell r="J761">
            <v>217.3</v>
          </cell>
          <cell r="Z761">
            <v>5</v>
          </cell>
        </row>
        <row r="762">
          <cell r="J762">
            <v>217.35</v>
          </cell>
          <cell r="Z762">
            <v>15</v>
          </cell>
          <cell r="BB762">
            <v>198.42098079972504</v>
          </cell>
          <cell r="BC762">
            <v>3.1617004867053708</v>
          </cell>
        </row>
        <row r="763">
          <cell r="J763">
            <v>217.48</v>
          </cell>
          <cell r="BB763">
            <v>270</v>
          </cell>
          <cell r="BC763">
            <v>10</v>
          </cell>
        </row>
        <row r="764">
          <cell r="J764">
            <v>217.54</v>
          </cell>
          <cell r="Z764">
            <v>38</v>
          </cell>
        </row>
        <row r="765">
          <cell r="J765">
            <v>217.92</v>
          </cell>
          <cell r="BB765" t="e">
            <v>#DIV/0!</v>
          </cell>
          <cell r="BC765" t="e">
            <v>#DIV/0!</v>
          </cell>
        </row>
        <row r="766">
          <cell r="J766">
            <v>218.2</v>
          </cell>
          <cell r="BB766">
            <v>179.59892805041369</v>
          </cell>
          <cell r="BC766">
            <v>14.000329518263172</v>
          </cell>
        </row>
        <row r="767">
          <cell r="J767">
            <v>218.42999999999998</v>
          </cell>
          <cell r="Z767">
            <v>40</v>
          </cell>
        </row>
        <row r="768">
          <cell r="J768">
            <v>218.82999999999998</v>
          </cell>
          <cell r="BB768" t="e">
            <v>#DIV/0!</v>
          </cell>
          <cell r="BC768" t="e">
            <v>#DIV/0!</v>
          </cell>
        </row>
        <row r="769">
          <cell r="J769">
            <v>219.17</v>
          </cell>
          <cell r="BB769">
            <v>161.91751116596504</v>
          </cell>
          <cell r="BC769">
            <v>15.741583838424816</v>
          </cell>
        </row>
        <row r="770">
          <cell r="J770">
            <v>219.25</v>
          </cell>
          <cell r="Z770">
            <v>13</v>
          </cell>
        </row>
        <row r="771">
          <cell r="J771">
            <v>219.38</v>
          </cell>
          <cell r="BB771">
            <v>198.21016043210227</v>
          </cell>
          <cell r="BC771">
            <v>12.61292673748693</v>
          </cell>
        </row>
        <row r="772">
          <cell r="J772">
            <v>219.94</v>
          </cell>
        </row>
        <row r="773">
          <cell r="J773">
            <v>220.09</v>
          </cell>
          <cell r="Z773">
            <v>4</v>
          </cell>
          <cell r="BB773">
            <v>90</v>
          </cell>
          <cell r="BC773">
            <v>10.999999999999986</v>
          </cell>
        </row>
        <row r="774">
          <cell r="J774">
            <v>220.13</v>
          </cell>
          <cell r="Z774">
            <v>30</v>
          </cell>
          <cell r="BB774">
            <v>98.090959437298011</v>
          </cell>
          <cell r="BC774">
            <v>7.0696707359747535</v>
          </cell>
        </row>
        <row r="775">
          <cell r="J775">
            <v>220.43</v>
          </cell>
          <cell r="Z775">
            <v>21</v>
          </cell>
        </row>
        <row r="776">
          <cell r="J776">
            <v>220.64</v>
          </cell>
          <cell r="Z776">
            <v>11</v>
          </cell>
          <cell r="BB776">
            <v>153.4419319834189</v>
          </cell>
          <cell r="BC776">
            <v>2.2357049378224332</v>
          </cell>
        </row>
        <row r="777">
          <cell r="J777">
            <v>220.75</v>
          </cell>
          <cell r="Z777">
            <v>11</v>
          </cell>
        </row>
        <row r="778">
          <cell r="J778">
            <v>220.8</v>
          </cell>
          <cell r="Z778">
            <v>28</v>
          </cell>
          <cell r="BB778">
            <v>270</v>
          </cell>
          <cell r="BC778">
            <v>1</v>
          </cell>
        </row>
        <row r="779">
          <cell r="J779">
            <v>220.97</v>
          </cell>
          <cell r="BB779" t="e">
            <v>#DIV/0!</v>
          </cell>
          <cell r="BC779" t="e">
            <v>#DIV/0!</v>
          </cell>
        </row>
        <row r="780">
          <cell r="J780">
            <v>221.2</v>
          </cell>
          <cell r="BB780">
            <v>90</v>
          </cell>
          <cell r="BC780">
            <v>2</v>
          </cell>
        </row>
        <row r="781">
          <cell r="J781">
            <v>222.04</v>
          </cell>
          <cell r="BB781">
            <v>0.56711023730872512</v>
          </cell>
          <cell r="BC781">
            <v>10.00047997776808</v>
          </cell>
        </row>
        <row r="782">
          <cell r="J782">
            <v>222.15</v>
          </cell>
          <cell r="Z782">
            <v>26</v>
          </cell>
        </row>
        <row r="783">
          <cell r="J783">
            <v>222.41</v>
          </cell>
          <cell r="Z783">
            <v>7</v>
          </cell>
          <cell r="BB783">
            <v>216.79117910834262</v>
          </cell>
          <cell r="BC783">
            <v>9.9537826630274395</v>
          </cell>
        </row>
        <row r="784">
          <cell r="J784">
            <v>222.48</v>
          </cell>
          <cell r="Z784">
            <v>11</v>
          </cell>
        </row>
        <row r="785">
          <cell r="J785">
            <v>222.59</v>
          </cell>
          <cell r="Z785">
            <v>13</v>
          </cell>
        </row>
        <row r="786">
          <cell r="J786">
            <v>222.72</v>
          </cell>
          <cell r="Z786">
            <v>41</v>
          </cell>
        </row>
        <row r="787">
          <cell r="J787">
            <v>222.79</v>
          </cell>
          <cell r="Z787">
            <v>1</v>
          </cell>
          <cell r="BB787" t="e">
            <v>#DIV/0!</v>
          </cell>
          <cell r="BC787" t="e">
            <v>#DIV/0!</v>
          </cell>
        </row>
        <row r="788">
          <cell r="J788">
            <v>222.7</v>
          </cell>
          <cell r="BB788">
            <v>172.02704289520273</v>
          </cell>
          <cell r="BC788">
            <v>14.131200137056325</v>
          </cell>
        </row>
        <row r="789">
          <cell r="J789">
            <v>223</v>
          </cell>
          <cell r="Z789">
            <v>80</v>
          </cell>
          <cell r="BB789" t="e">
            <v>#DIV/0!</v>
          </cell>
          <cell r="BC789" t="e">
            <v>#DIV/0!</v>
          </cell>
        </row>
        <row r="790">
          <cell r="J790">
            <v>223.53</v>
          </cell>
          <cell r="BB790">
            <v>265.99534574949803</v>
          </cell>
          <cell r="BC790">
            <v>14.032913899119364</v>
          </cell>
        </row>
        <row r="791">
          <cell r="J791">
            <v>223.8</v>
          </cell>
          <cell r="BB791" t="e">
            <v>#DIV/0!</v>
          </cell>
          <cell r="BC791" t="e">
            <v>#DIV/0!</v>
          </cell>
        </row>
        <row r="792">
          <cell r="J792">
            <v>224.2</v>
          </cell>
          <cell r="Z792">
            <v>57</v>
          </cell>
          <cell r="BB792">
            <v>209.40902121518462</v>
          </cell>
          <cell r="BC792">
            <v>15.971652623869858</v>
          </cell>
        </row>
        <row r="793">
          <cell r="J793">
            <v>224.51</v>
          </cell>
          <cell r="Z793">
            <v>58</v>
          </cell>
          <cell r="BB793">
            <v>217.37100122541898</v>
          </cell>
          <cell r="BC793">
            <v>16.19867881890633</v>
          </cell>
        </row>
        <row r="794">
          <cell r="J794">
            <v>224.98</v>
          </cell>
        </row>
        <row r="795">
          <cell r="J795">
            <v>225.06</v>
          </cell>
          <cell r="Z795">
            <v>34</v>
          </cell>
        </row>
        <row r="796">
          <cell r="J796">
            <v>225.39999999999998</v>
          </cell>
          <cell r="Z796">
            <v>21</v>
          </cell>
          <cell r="BB796">
            <v>163.02545938631567</v>
          </cell>
          <cell r="BC796">
            <v>19.799468492137834</v>
          </cell>
        </row>
        <row r="797">
          <cell r="J797">
            <v>225.60999999999999</v>
          </cell>
          <cell r="Z797">
            <v>60</v>
          </cell>
          <cell r="BB797" t="e">
            <v>#DIV/0!</v>
          </cell>
          <cell r="BC797" t="e">
            <v>#DIV/0!</v>
          </cell>
        </row>
        <row r="798">
          <cell r="J798">
            <v>225.75</v>
          </cell>
        </row>
        <row r="799">
          <cell r="J799">
            <v>226.14</v>
          </cell>
          <cell r="Z799">
            <v>27</v>
          </cell>
        </row>
        <row r="800">
          <cell r="J800">
            <v>226.41</v>
          </cell>
          <cell r="Z800">
            <v>86</v>
          </cell>
          <cell r="BB800" t="e">
            <v>#DIV/0!</v>
          </cell>
          <cell r="BC800" t="e">
            <v>#DIV/0!</v>
          </cell>
        </row>
        <row r="801">
          <cell r="J801">
            <v>226.59</v>
          </cell>
          <cell r="BB801">
            <v>167.85447756163597</v>
          </cell>
          <cell r="BC801">
            <v>18.384696378137733</v>
          </cell>
        </row>
        <row r="802">
          <cell r="J802">
            <v>227.23</v>
          </cell>
          <cell r="Z802">
            <v>29</v>
          </cell>
          <cell r="BB802">
            <v>166.29512997055809</v>
          </cell>
          <cell r="BC802">
            <v>16.443889578822493</v>
          </cell>
        </row>
        <row r="803">
          <cell r="J803">
            <v>227.2</v>
          </cell>
          <cell r="BB803">
            <v>161.78983956789773</v>
          </cell>
          <cell r="BC803">
            <v>12.61292673748693</v>
          </cell>
        </row>
        <row r="804">
          <cell r="J804">
            <v>227.35999999999999</v>
          </cell>
          <cell r="Z804">
            <v>32</v>
          </cell>
          <cell r="BB804" t="e">
            <v>#DIV/0!</v>
          </cell>
          <cell r="BC804" t="e">
            <v>#DIV/0!</v>
          </cell>
        </row>
        <row r="805">
          <cell r="J805">
            <v>227.67999999999998</v>
          </cell>
          <cell r="BB805" t="e">
            <v>#DIV/0!</v>
          </cell>
          <cell r="BC805" t="e">
            <v>#DIV/0!</v>
          </cell>
        </row>
        <row r="806">
          <cell r="J806">
            <v>228</v>
          </cell>
        </row>
        <row r="807">
          <cell r="J807">
            <v>228.34</v>
          </cell>
          <cell r="BB807">
            <v>343.01694665403136</v>
          </cell>
          <cell r="BC807">
            <v>31.118366422454706</v>
          </cell>
        </row>
        <row r="808">
          <cell r="J808">
            <v>228.89</v>
          </cell>
          <cell r="BB808">
            <v>45</v>
          </cell>
          <cell r="BC808">
            <v>36.941361111512521</v>
          </cell>
        </row>
        <row r="809">
          <cell r="J809">
            <v>229.14</v>
          </cell>
          <cell r="Z809">
            <v>31</v>
          </cell>
          <cell r="BB809">
            <v>45</v>
          </cell>
          <cell r="BC809">
            <v>39.231520483592256</v>
          </cell>
        </row>
        <row r="810">
          <cell r="J810">
            <v>229.45</v>
          </cell>
          <cell r="BB810" t="e">
            <v>#DIV/0!</v>
          </cell>
          <cell r="BC810" t="e">
            <v>#DIV/0!</v>
          </cell>
        </row>
        <row r="811">
          <cell r="J811">
            <v>229.71</v>
          </cell>
          <cell r="BB811" t="e">
            <v>#DIV/0!</v>
          </cell>
          <cell r="BC811" t="e">
            <v>#DIV/0!</v>
          </cell>
        </row>
        <row r="812">
          <cell r="J812">
            <v>230.2</v>
          </cell>
        </row>
        <row r="813">
          <cell r="J813">
            <v>230.26</v>
          </cell>
          <cell r="Z813">
            <v>8</v>
          </cell>
          <cell r="BB813">
            <v>90</v>
          </cell>
          <cell r="BC813">
            <v>20.999999999999986</v>
          </cell>
        </row>
        <row r="814">
          <cell r="J814">
            <v>230.33999999999997</v>
          </cell>
          <cell r="Z814">
            <v>13</v>
          </cell>
          <cell r="BB814">
            <v>90</v>
          </cell>
          <cell r="BC814">
            <v>27</v>
          </cell>
        </row>
        <row r="815">
          <cell r="J815">
            <v>230.47</v>
          </cell>
          <cell r="Z815">
            <v>16</v>
          </cell>
        </row>
        <row r="816">
          <cell r="J816">
            <v>230.63</v>
          </cell>
          <cell r="Z816">
            <v>41</v>
          </cell>
          <cell r="BB816" t="e">
            <v>#DIV/0!</v>
          </cell>
          <cell r="BC816" t="e">
            <v>#DIV/0!</v>
          </cell>
        </row>
        <row r="817">
          <cell r="J817">
            <v>231</v>
          </cell>
        </row>
        <row r="818">
          <cell r="J818">
            <v>231.57</v>
          </cell>
          <cell r="BB818" t="e">
            <v>#DIV/0!</v>
          </cell>
          <cell r="BC818" t="e">
            <v>#DIV/0!</v>
          </cell>
        </row>
        <row r="819">
          <cell r="J819">
            <v>231.84</v>
          </cell>
          <cell r="Z819">
            <v>55</v>
          </cell>
          <cell r="BB819">
            <v>90</v>
          </cell>
          <cell r="BC819">
            <v>20.999999999999986</v>
          </cell>
        </row>
        <row r="820">
          <cell r="J820">
            <v>232.06</v>
          </cell>
          <cell r="BB820" t="e">
            <v>#DIV/0!</v>
          </cell>
          <cell r="BC820" t="e">
            <v>#DIV/0!</v>
          </cell>
        </row>
        <row r="821">
          <cell r="J821">
            <v>232.27</v>
          </cell>
          <cell r="BB821">
            <v>90</v>
          </cell>
          <cell r="BC821">
            <v>28</v>
          </cell>
        </row>
        <row r="822">
          <cell r="J822">
            <v>233.2</v>
          </cell>
          <cell r="BB822">
            <v>76.717474411461012</v>
          </cell>
          <cell r="BC822">
            <v>24.582501463352301</v>
          </cell>
        </row>
        <row r="823">
          <cell r="J823">
            <v>233.64</v>
          </cell>
        </row>
        <row r="824">
          <cell r="J824">
            <v>233.79999999999998</v>
          </cell>
          <cell r="Z824">
            <v>123</v>
          </cell>
          <cell r="BB824">
            <v>80.656149096607464</v>
          </cell>
          <cell r="BC824">
            <v>28.318413793521486</v>
          </cell>
        </row>
        <row r="825">
          <cell r="J825">
            <v>233.89</v>
          </cell>
        </row>
        <row r="826">
          <cell r="J826">
            <v>234.45999999999998</v>
          </cell>
          <cell r="BB826">
            <v>95.882342222111106</v>
          </cell>
          <cell r="BC826">
            <v>83.036496022209676</v>
          </cell>
        </row>
        <row r="827">
          <cell r="J827">
            <v>234.60999999999999</v>
          </cell>
          <cell r="BB827">
            <v>45</v>
          </cell>
          <cell r="BC827">
            <v>27.236313475170718</v>
          </cell>
        </row>
        <row r="828">
          <cell r="J828">
            <v>234.75</v>
          </cell>
        </row>
        <row r="829">
          <cell r="J829">
            <v>234.96</v>
          </cell>
          <cell r="Z829">
            <v>16</v>
          </cell>
        </row>
        <row r="830">
          <cell r="J830">
            <v>235.12</v>
          </cell>
          <cell r="Z830">
            <v>2</v>
          </cell>
        </row>
        <row r="831">
          <cell r="J831">
            <v>235.14</v>
          </cell>
          <cell r="Z831">
            <v>7</v>
          </cell>
          <cell r="BB831">
            <v>90</v>
          </cell>
          <cell r="BC831">
            <v>28</v>
          </cell>
        </row>
        <row r="832">
          <cell r="J832">
            <v>235.21</v>
          </cell>
          <cell r="Z832">
            <v>1.5</v>
          </cell>
        </row>
        <row r="833">
          <cell r="J833">
            <v>235.22499999999999</v>
          </cell>
          <cell r="Z833">
            <v>36.5</v>
          </cell>
          <cell r="BB833" t="e">
            <v>#DIV/0!</v>
          </cell>
          <cell r="BC833" t="e">
            <v>#DIV/0!</v>
          </cell>
        </row>
        <row r="834">
          <cell r="J834">
            <v>235.44</v>
          </cell>
        </row>
        <row r="835">
          <cell r="J835">
            <v>235.57999999999998</v>
          </cell>
          <cell r="Z835">
            <v>8</v>
          </cell>
          <cell r="BB835">
            <v>80.273003059991993</v>
          </cell>
          <cell r="BC835">
            <v>17.23336647132335</v>
          </cell>
        </row>
        <row r="836">
          <cell r="J836">
            <v>235.76</v>
          </cell>
          <cell r="Z836">
            <v>12</v>
          </cell>
        </row>
        <row r="837">
          <cell r="J837">
            <v>235.92</v>
          </cell>
          <cell r="Z837">
            <v>6</v>
          </cell>
        </row>
        <row r="838">
          <cell r="J838">
            <v>235.98</v>
          </cell>
          <cell r="Z838">
            <v>4</v>
          </cell>
          <cell r="BB838">
            <v>80.273003059991993</v>
          </cell>
          <cell r="BC838">
            <v>17.23336647132335</v>
          </cell>
        </row>
        <row r="839">
          <cell r="J839">
            <v>236.02</v>
          </cell>
          <cell r="Z839">
            <v>59</v>
          </cell>
          <cell r="BB839">
            <v>74.911005537545321</v>
          </cell>
          <cell r="BC839">
            <v>11.382709054151803</v>
          </cell>
        </row>
        <row r="840">
          <cell r="J840">
            <v>236.2</v>
          </cell>
        </row>
        <row r="841">
          <cell r="J841">
            <v>236.66</v>
          </cell>
          <cell r="Z841">
            <v>62</v>
          </cell>
        </row>
        <row r="842">
          <cell r="J842">
            <v>236.79</v>
          </cell>
          <cell r="BB842">
            <v>90</v>
          </cell>
          <cell r="BC842">
            <v>17</v>
          </cell>
        </row>
        <row r="843">
          <cell r="J843">
            <v>237.17</v>
          </cell>
          <cell r="Z843">
            <v>4</v>
          </cell>
        </row>
        <row r="844">
          <cell r="J844">
            <v>237.20999999999998</v>
          </cell>
          <cell r="Z844">
            <v>19</v>
          </cell>
        </row>
        <row r="845">
          <cell r="J845">
            <v>237.4</v>
          </cell>
          <cell r="Z845">
            <v>67</v>
          </cell>
          <cell r="BB845">
            <v>90</v>
          </cell>
          <cell r="BC845">
            <v>18</v>
          </cell>
        </row>
        <row r="846">
          <cell r="J846">
            <v>237.61</v>
          </cell>
        </row>
        <row r="847">
          <cell r="J847">
            <v>238.04000000000002</v>
          </cell>
          <cell r="Z847">
            <v>76</v>
          </cell>
          <cell r="BB847">
            <v>65.328434226115519</v>
          </cell>
          <cell r="BC847">
            <v>22.900406856474604</v>
          </cell>
        </row>
        <row r="848">
          <cell r="J848">
            <v>238.54</v>
          </cell>
        </row>
        <row r="849">
          <cell r="J849">
            <v>238.76999999999998</v>
          </cell>
          <cell r="Z849">
            <v>8</v>
          </cell>
          <cell r="BB849">
            <v>71.358289849556513</v>
          </cell>
          <cell r="BC849">
            <v>21.01292446820446</v>
          </cell>
        </row>
        <row r="850">
          <cell r="J850">
            <v>238.85</v>
          </cell>
          <cell r="Z850">
            <v>34</v>
          </cell>
        </row>
        <row r="851">
          <cell r="J851">
            <v>239.19</v>
          </cell>
          <cell r="Z851">
            <v>23</v>
          </cell>
          <cell r="BB851" t="e">
            <v>#DIV/0!</v>
          </cell>
          <cell r="BC851" t="e">
            <v>#DIV/0!</v>
          </cell>
        </row>
        <row r="852">
          <cell r="J852">
            <v>239.2</v>
          </cell>
        </row>
        <row r="853">
          <cell r="J853">
            <v>239.26</v>
          </cell>
          <cell r="Z853">
            <v>29</v>
          </cell>
          <cell r="BB853">
            <v>81.841034860433979</v>
          </cell>
          <cell r="BC853">
            <v>26.230382266084831</v>
          </cell>
        </row>
        <row r="854">
          <cell r="J854">
            <v>239.54999999999998</v>
          </cell>
          <cell r="Z854">
            <v>56</v>
          </cell>
          <cell r="BB854">
            <v>82.609213680674657</v>
          </cell>
          <cell r="BC854">
            <v>22.166524987901511</v>
          </cell>
        </row>
        <row r="855">
          <cell r="J855">
            <v>239.87</v>
          </cell>
        </row>
        <row r="856">
          <cell r="J856">
            <v>240.06</v>
          </cell>
          <cell r="Z856">
            <v>7</v>
          </cell>
        </row>
        <row r="857">
          <cell r="J857">
            <v>240.13</v>
          </cell>
          <cell r="Z857">
            <v>25</v>
          </cell>
        </row>
        <row r="858">
          <cell r="J858">
            <v>240.38</v>
          </cell>
          <cell r="BB858" t="e">
            <v>#DIV/0!</v>
          </cell>
          <cell r="BC858" t="e">
            <v>#DIV/0!</v>
          </cell>
        </row>
        <row r="859">
          <cell r="J859">
            <v>240.68</v>
          </cell>
          <cell r="BB859">
            <v>101.6461668714511</v>
          </cell>
          <cell r="BC859">
            <v>23.431773683984431</v>
          </cell>
        </row>
        <row r="860">
          <cell r="J860">
            <v>241.43</v>
          </cell>
          <cell r="BB860">
            <v>90</v>
          </cell>
          <cell r="BC860">
            <v>27</v>
          </cell>
        </row>
        <row r="861">
          <cell r="J861">
            <v>242.2</v>
          </cell>
          <cell r="BB861" t="e">
            <v>#DIV/0!</v>
          </cell>
          <cell r="BC861" t="e">
            <v>#DIV/0!</v>
          </cell>
        </row>
        <row r="862">
          <cell r="J862">
            <v>242.9</v>
          </cell>
          <cell r="BB862">
            <v>90</v>
          </cell>
          <cell r="BC862">
            <v>25</v>
          </cell>
        </row>
        <row r="863">
          <cell r="J863">
            <v>243.34</v>
          </cell>
          <cell r="BB863" t="e">
            <v>#DIV/0!</v>
          </cell>
          <cell r="BC863" t="e">
            <v>#DIV/0!</v>
          </cell>
        </row>
        <row r="864">
          <cell r="J864">
            <v>244.29</v>
          </cell>
        </row>
        <row r="865">
          <cell r="J865">
            <v>244.47</v>
          </cell>
          <cell r="BB865">
            <v>90</v>
          </cell>
          <cell r="BC865">
            <v>23</v>
          </cell>
        </row>
        <row r="866">
          <cell r="J866">
            <v>245.2</v>
          </cell>
          <cell r="BB866" t="e">
            <v>#DIV/0!</v>
          </cell>
          <cell r="BC866" t="e">
            <v>#DIV/0!</v>
          </cell>
        </row>
        <row r="867">
          <cell r="J867">
            <v>245.6</v>
          </cell>
        </row>
        <row r="868">
          <cell r="J868">
            <v>246.41</v>
          </cell>
          <cell r="Z868">
            <v>6</v>
          </cell>
        </row>
        <row r="869">
          <cell r="J869">
            <v>246.47</v>
          </cell>
          <cell r="Z869">
            <v>7</v>
          </cell>
          <cell r="BB869" t="e">
            <v>#DIV/0!</v>
          </cell>
          <cell r="BC869" t="e">
            <v>#DIV/0!</v>
          </cell>
        </row>
        <row r="870">
          <cell r="J870">
            <v>246.44</v>
          </cell>
        </row>
        <row r="871">
          <cell r="J871">
            <v>246.47</v>
          </cell>
          <cell r="Z871">
            <v>20</v>
          </cell>
          <cell r="BB871" t="e">
            <v>#DIV/0!</v>
          </cell>
          <cell r="BC871" t="e">
            <v>#DIV/0!</v>
          </cell>
        </row>
        <row r="872">
          <cell r="J872">
            <v>246.67</v>
          </cell>
          <cell r="Z872">
            <v>102</v>
          </cell>
          <cell r="BB872">
            <v>90</v>
          </cell>
          <cell r="BC872">
            <v>29.999999999999993</v>
          </cell>
        </row>
        <row r="873">
          <cell r="J873">
            <v>247.24</v>
          </cell>
          <cell r="BB873">
            <v>90</v>
          </cell>
          <cell r="BC873">
            <v>33</v>
          </cell>
        </row>
        <row r="874">
          <cell r="J874">
            <v>247.38</v>
          </cell>
        </row>
        <row r="875">
          <cell r="J875">
            <v>247.76999999999998</v>
          </cell>
          <cell r="Z875">
            <v>25</v>
          </cell>
        </row>
        <row r="876">
          <cell r="J876">
            <v>248.01999999999998</v>
          </cell>
          <cell r="BB876">
            <v>73.89278907383482</v>
          </cell>
          <cell r="BC876">
            <v>20.748790115896057</v>
          </cell>
        </row>
        <row r="877">
          <cell r="J877">
            <v>248.2</v>
          </cell>
          <cell r="BB877">
            <v>65.380938928530441</v>
          </cell>
          <cell r="BC877">
            <v>16.422456859552682</v>
          </cell>
        </row>
        <row r="878">
          <cell r="J878">
            <v>249.07</v>
          </cell>
          <cell r="BB878">
            <v>82.574715788598837</v>
          </cell>
          <cell r="BC878">
            <v>15.121064350193294</v>
          </cell>
        </row>
        <row r="879">
          <cell r="J879">
            <v>249.8</v>
          </cell>
          <cell r="BB879" t="e">
            <v>#DIV/0!</v>
          </cell>
          <cell r="BC879" t="e">
            <v>#DIV/0!</v>
          </cell>
        </row>
        <row r="880">
          <cell r="J880">
            <v>250.49</v>
          </cell>
          <cell r="BB880">
            <v>90</v>
          </cell>
          <cell r="BC880">
            <v>9.9999999999994316E-2</v>
          </cell>
        </row>
        <row r="881">
          <cell r="J881">
            <v>251.2</v>
          </cell>
          <cell r="BB881">
            <v>270</v>
          </cell>
          <cell r="BC881">
            <v>2</v>
          </cell>
        </row>
        <row r="882">
          <cell r="J882">
            <v>251.57</v>
          </cell>
          <cell r="Z882">
            <v>26</v>
          </cell>
        </row>
        <row r="883">
          <cell r="J883">
            <v>251.82999999999998</v>
          </cell>
          <cell r="Z883">
            <v>18</v>
          </cell>
        </row>
        <row r="884">
          <cell r="J884">
            <v>252.01</v>
          </cell>
          <cell r="Z884">
            <v>6</v>
          </cell>
        </row>
        <row r="885">
          <cell r="J885">
            <v>252.07</v>
          </cell>
          <cell r="Z885">
            <v>80</v>
          </cell>
          <cell r="BB885" t="e">
            <v>#DIV/0!</v>
          </cell>
          <cell r="BC885" t="e">
            <v>#DIV/0!</v>
          </cell>
        </row>
        <row r="886">
          <cell r="J886">
            <v>252.13</v>
          </cell>
          <cell r="BB886">
            <v>270</v>
          </cell>
          <cell r="BC886">
            <v>20.999999999999986</v>
          </cell>
        </row>
        <row r="887">
          <cell r="J887">
            <v>252.88</v>
          </cell>
          <cell r="BB887">
            <v>270</v>
          </cell>
          <cell r="BC887">
            <v>20.999999999999986</v>
          </cell>
        </row>
        <row r="888">
          <cell r="J888">
            <v>253.01999999999998</v>
          </cell>
          <cell r="Z888">
            <v>16</v>
          </cell>
          <cell r="BB888">
            <v>291.01823284966451</v>
          </cell>
          <cell r="BC888">
            <v>32.768877650455579</v>
          </cell>
        </row>
        <row r="889">
          <cell r="J889">
            <v>253.18</v>
          </cell>
          <cell r="Z889">
            <v>110</v>
          </cell>
          <cell r="BB889" t="e">
            <v>#DIV/0!</v>
          </cell>
          <cell r="BC889" t="e">
            <v>#DIV/0!</v>
          </cell>
        </row>
        <row r="890">
          <cell r="J890">
            <v>253.5</v>
          </cell>
        </row>
        <row r="891">
          <cell r="J891">
            <v>253.96</v>
          </cell>
          <cell r="Z891">
            <v>6</v>
          </cell>
        </row>
        <row r="892">
          <cell r="J892">
            <v>254.02</v>
          </cell>
          <cell r="Z892">
            <v>0.5</v>
          </cell>
          <cell r="BB892">
            <v>291.417810229569</v>
          </cell>
          <cell r="BC892">
            <v>16.057181690595613</v>
          </cell>
        </row>
        <row r="893">
          <cell r="J893">
            <v>254.2</v>
          </cell>
          <cell r="BB893">
            <v>285.75811936020273</v>
          </cell>
          <cell r="BC893">
            <v>32.994497417665009</v>
          </cell>
        </row>
        <row r="894">
          <cell r="J894">
            <v>254.5</v>
          </cell>
          <cell r="Z894">
            <v>83</v>
          </cell>
          <cell r="BB894" t="e">
            <v>#DIV/0!</v>
          </cell>
          <cell r="BC894" t="e">
            <v>#DIV/0!</v>
          </cell>
        </row>
        <row r="895">
          <cell r="J895">
            <v>254.93</v>
          </cell>
        </row>
        <row r="896">
          <cell r="J896">
            <v>255.43</v>
          </cell>
          <cell r="Z896">
            <v>41</v>
          </cell>
          <cell r="BB896" t="e">
            <v>#DIV/0!</v>
          </cell>
          <cell r="BC896" t="e">
            <v>#DIV/0!</v>
          </cell>
        </row>
        <row r="897">
          <cell r="J897">
            <v>255.85</v>
          </cell>
          <cell r="BB897">
            <v>196.85084156688498</v>
          </cell>
          <cell r="BC897">
            <v>13.562122185378854</v>
          </cell>
        </row>
        <row r="898">
          <cell r="J898">
            <v>256.11</v>
          </cell>
          <cell r="BB898" t="e">
            <v>#DIV/0!</v>
          </cell>
          <cell r="BC898" t="e">
            <v>#DIV/0!</v>
          </cell>
        </row>
        <row r="899">
          <cell r="J899">
            <v>256.80500000000001</v>
          </cell>
          <cell r="BB899" t="e">
            <v>#DIV/0!</v>
          </cell>
          <cell r="BC899" t="e">
            <v>#DIV/0!</v>
          </cell>
        </row>
        <row r="900">
          <cell r="J900">
            <v>257.64499999999998</v>
          </cell>
        </row>
        <row r="901">
          <cell r="J901">
            <v>257.92499999999995</v>
          </cell>
          <cell r="Z901">
            <v>82</v>
          </cell>
          <cell r="BB901" t="e">
            <v>#DIV/0!</v>
          </cell>
          <cell r="BC901" t="e">
            <v>#DIV/0!</v>
          </cell>
        </row>
        <row r="902">
          <cell r="J902">
            <v>258.40499999999997</v>
          </cell>
        </row>
        <row r="903">
          <cell r="J903">
            <v>258.755</v>
          </cell>
          <cell r="BB903" t="e">
            <v>#DIV/0!</v>
          </cell>
          <cell r="BC903" t="e">
            <v>#DIV/0!</v>
          </cell>
        </row>
        <row r="904">
          <cell r="J904">
            <v>258.64999999999998</v>
          </cell>
          <cell r="BB904" t="e">
            <v>#DIV/0!</v>
          </cell>
          <cell r="BC904" t="e">
            <v>#DIV/0!</v>
          </cell>
        </row>
        <row r="905">
          <cell r="J905">
            <v>258.89999999999998</v>
          </cell>
          <cell r="BB905">
            <v>270</v>
          </cell>
          <cell r="BC905">
            <v>28</v>
          </cell>
        </row>
        <row r="906">
          <cell r="J906">
            <v>259.47999999999996</v>
          </cell>
          <cell r="BB906">
            <v>270</v>
          </cell>
          <cell r="BC906">
            <v>19.999999999999986</v>
          </cell>
        </row>
        <row r="907">
          <cell r="J907">
            <v>259.5</v>
          </cell>
          <cell r="Z907">
            <v>43</v>
          </cell>
          <cell r="BB907">
            <v>270</v>
          </cell>
          <cell r="BC907">
            <v>24</v>
          </cell>
        </row>
        <row r="908">
          <cell r="J908">
            <v>259.69</v>
          </cell>
          <cell r="BB908">
            <v>279.72699694000801</v>
          </cell>
          <cell r="BC908">
            <v>17.23336647132335</v>
          </cell>
        </row>
        <row r="909">
          <cell r="J909">
            <v>259.89999999999998</v>
          </cell>
          <cell r="Z909">
            <v>10</v>
          </cell>
        </row>
        <row r="910">
          <cell r="J910">
            <v>260</v>
          </cell>
          <cell r="Z910">
            <v>9</v>
          </cell>
        </row>
        <row r="911">
          <cell r="J911">
            <v>260.08999999999997</v>
          </cell>
          <cell r="Z911">
            <v>13</v>
          </cell>
        </row>
        <row r="912">
          <cell r="J912">
            <v>260.21999999999997</v>
          </cell>
          <cell r="Z912">
            <v>48</v>
          </cell>
          <cell r="BB912" t="e">
            <v>#DIV/0!</v>
          </cell>
          <cell r="BC912" t="e">
            <v>#DIV/0!</v>
          </cell>
        </row>
        <row r="913">
          <cell r="J913">
            <v>260.58999999999997</v>
          </cell>
          <cell r="BB913">
            <v>303.56833248217686</v>
          </cell>
          <cell r="BC913">
            <v>10.762700049370608</v>
          </cell>
        </row>
        <row r="914">
          <cell r="J914">
            <v>260.7</v>
          </cell>
          <cell r="Z914">
            <v>39</v>
          </cell>
        </row>
        <row r="915">
          <cell r="J915">
            <v>261.08999999999997</v>
          </cell>
          <cell r="Z915">
            <v>47</v>
          </cell>
          <cell r="BB915" t="e">
            <v>#DIV/0!</v>
          </cell>
          <cell r="BC915" t="e">
            <v>#DIV/0!</v>
          </cell>
        </row>
        <row r="916">
          <cell r="J916">
            <v>261.42</v>
          </cell>
        </row>
        <row r="917">
          <cell r="J917">
            <v>261.54000000000002</v>
          </cell>
          <cell r="Z917">
            <v>30</v>
          </cell>
        </row>
        <row r="918">
          <cell r="J918">
            <v>261.84000000000003</v>
          </cell>
          <cell r="Z918">
            <v>8</v>
          </cell>
          <cell r="BB918">
            <v>270</v>
          </cell>
          <cell r="BC918">
            <v>26</v>
          </cell>
        </row>
        <row r="919">
          <cell r="J919">
            <v>261.92</v>
          </cell>
          <cell r="Z919">
            <v>20</v>
          </cell>
          <cell r="BB919">
            <v>270</v>
          </cell>
          <cell r="BC919">
            <v>19.999999999999986</v>
          </cell>
        </row>
        <row r="920">
          <cell r="J920">
            <v>261.95</v>
          </cell>
        </row>
        <row r="921">
          <cell r="J921">
            <v>262.07</v>
          </cell>
          <cell r="Z921">
            <v>40.5</v>
          </cell>
        </row>
        <row r="922">
          <cell r="J922">
            <v>262.47499999999997</v>
          </cell>
          <cell r="Z922">
            <v>17.5</v>
          </cell>
          <cell r="BB922">
            <v>184.32368976570953</v>
          </cell>
          <cell r="BC922">
            <v>13.035837462511239</v>
          </cell>
        </row>
        <row r="923">
          <cell r="J923">
            <v>262.64999999999998</v>
          </cell>
          <cell r="Z923">
            <v>7</v>
          </cell>
          <cell r="BB923">
            <v>239.07739373007209</v>
          </cell>
          <cell r="BC923">
            <v>5.8231495017643198</v>
          </cell>
        </row>
        <row r="924">
          <cell r="J924">
            <v>262.71999999999997</v>
          </cell>
          <cell r="BB924" t="e">
            <v>#DIV/0!</v>
          </cell>
          <cell r="BC924" t="e">
            <v>#DIV/0!</v>
          </cell>
        </row>
        <row r="925">
          <cell r="J925">
            <v>262.91000000000003</v>
          </cell>
          <cell r="BB925">
            <v>257.21042825530543</v>
          </cell>
          <cell r="BC925">
            <v>13.319091288895208</v>
          </cell>
        </row>
        <row r="926">
          <cell r="J926">
            <v>263.5</v>
          </cell>
          <cell r="BB926" t="e">
            <v>#DIV/0!</v>
          </cell>
          <cell r="BC926" t="e">
            <v>#DIV/0!</v>
          </cell>
        </row>
        <row r="927">
          <cell r="J927">
            <v>264.14</v>
          </cell>
          <cell r="Z927">
            <v>8</v>
          </cell>
        </row>
        <row r="928">
          <cell r="J928">
            <v>264.21999999999997</v>
          </cell>
          <cell r="Z928">
            <v>12</v>
          </cell>
          <cell r="BB928">
            <v>241.89530826539772</v>
          </cell>
          <cell r="BC928">
            <v>22.422187370427892</v>
          </cell>
        </row>
        <row r="929">
          <cell r="J929">
            <v>264.33999999999997</v>
          </cell>
          <cell r="Z929">
            <v>2</v>
          </cell>
          <cell r="BB929">
            <v>243.14334848198234</v>
          </cell>
          <cell r="BC929">
            <v>23.280929540689556</v>
          </cell>
        </row>
        <row r="930">
          <cell r="J930">
            <v>264.36</v>
          </cell>
          <cell r="Z930">
            <v>143.5</v>
          </cell>
          <cell r="BB930">
            <v>243.14334848198234</v>
          </cell>
          <cell r="BC930">
            <v>23.280929540689556</v>
          </cell>
        </row>
        <row r="931">
          <cell r="J931">
            <v>265</v>
          </cell>
        </row>
        <row r="932">
          <cell r="J932">
            <v>265.78500000000003</v>
          </cell>
          <cell r="Z932">
            <v>1</v>
          </cell>
        </row>
        <row r="933">
          <cell r="J933">
            <v>265.79500000000002</v>
          </cell>
          <cell r="Z933">
            <v>3.5</v>
          </cell>
        </row>
        <row r="934">
          <cell r="J934">
            <v>265.83</v>
          </cell>
          <cell r="Z934">
            <v>6</v>
          </cell>
          <cell r="BB934">
            <v>282.14552243836403</v>
          </cell>
          <cell r="BC934">
            <v>18.384696378137747</v>
          </cell>
        </row>
        <row r="935">
          <cell r="J935">
            <v>265.89</v>
          </cell>
          <cell r="Z935">
            <v>3</v>
          </cell>
          <cell r="BB935">
            <v>282.14552243836403</v>
          </cell>
          <cell r="BC935">
            <v>18.384696378137747</v>
          </cell>
        </row>
        <row r="936">
          <cell r="J936">
            <v>265.92</v>
          </cell>
          <cell r="Z936">
            <v>3</v>
          </cell>
          <cell r="BB936" t="e">
            <v>#DIV/0!</v>
          </cell>
          <cell r="BC936" t="e">
            <v>#DIV/0!</v>
          </cell>
        </row>
        <row r="937">
          <cell r="J937">
            <v>265.95</v>
          </cell>
          <cell r="Z937">
            <v>93</v>
          </cell>
        </row>
        <row r="938">
          <cell r="J938">
            <v>266.88</v>
          </cell>
          <cell r="Z938">
            <v>9</v>
          </cell>
          <cell r="BB938">
            <v>280.18464742912181</v>
          </cell>
          <cell r="BC938">
            <v>11.171705516475413</v>
          </cell>
        </row>
        <row r="939">
          <cell r="J939">
            <v>266.89999999999998</v>
          </cell>
        </row>
        <row r="940">
          <cell r="J940">
            <v>266.95999999999998</v>
          </cell>
          <cell r="Z940">
            <v>37</v>
          </cell>
          <cell r="BB940">
            <v>198.42098079972504</v>
          </cell>
          <cell r="BC940">
            <v>3.1617004867053708</v>
          </cell>
        </row>
        <row r="941">
          <cell r="J941">
            <v>267.33</v>
          </cell>
          <cell r="Z941">
            <v>2</v>
          </cell>
        </row>
        <row r="942">
          <cell r="J942">
            <v>267.34999999999997</v>
          </cell>
          <cell r="Z942">
            <v>17</v>
          </cell>
        </row>
        <row r="943">
          <cell r="J943">
            <v>267.52</v>
          </cell>
          <cell r="Z943">
            <v>9</v>
          </cell>
        </row>
        <row r="944">
          <cell r="J944">
            <v>267.60999999999996</v>
          </cell>
          <cell r="Z944">
            <v>11</v>
          </cell>
        </row>
        <row r="945">
          <cell r="J945">
            <v>267.71999999999997</v>
          </cell>
          <cell r="Z945">
            <v>3</v>
          </cell>
          <cell r="BB945">
            <v>243.54712340314146</v>
          </cell>
          <cell r="BC945">
            <v>8.9212637229196048</v>
          </cell>
        </row>
        <row r="946">
          <cell r="J946">
            <v>267.75</v>
          </cell>
          <cell r="Z946">
            <v>1</v>
          </cell>
          <cell r="BB946">
            <v>194.01569916405353</v>
          </cell>
          <cell r="BC946">
            <v>4.1223194608149498</v>
          </cell>
        </row>
        <row r="947">
          <cell r="J947">
            <v>267.77999999999997</v>
          </cell>
          <cell r="BB947">
            <v>206.11058916838908</v>
          </cell>
          <cell r="BC947">
            <v>17.710086200546172</v>
          </cell>
        </row>
        <row r="948">
          <cell r="J948">
            <v>268.05</v>
          </cell>
        </row>
        <row r="949">
          <cell r="J949">
            <v>268.34000000000003</v>
          </cell>
          <cell r="Z949">
            <v>80</v>
          </cell>
          <cell r="BB949" t="e">
            <v>#DIV/0!</v>
          </cell>
          <cell r="BC949" t="e">
            <v>#DIV/0!</v>
          </cell>
        </row>
        <row r="950">
          <cell r="J950">
            <v>269.01</v>
          </cell>
        </row>
        <row r="951">
          <cell r="J951">
            <v>269.14</v>
          </cell>
          <cell r="Z951">
            <v>33</v>
          </cell>
        </row>
        <row r="952">
          <cell r="J952">
            <v>269.46999999999997</v>
          </cell>
          <cell r="Z952">
            <v>12</v>
          </cell>
        </row>
        <row r="953">
          <cell r="J953">
            <v>269.58999999999997</v>
          </cell>
          <cell r="Z953">
            <v>35</v>
          </cell>
        </row>
        <row r="954">
          <cell r="J954">
            <v>269.94</v>
          </cell>
          <cell r="Z954">
            <v>27</v>
          </cell>
          <cell r="BB954" t="e">
            <v>#DIV/0!</v>
          </cell>
          <cell r="BC954" t="e">
            <v>#DIV/0!</v>
          </cell>
        </row>
        <row r="955">
          <cell r="J955">
            <v>269.95999999999998</v>
          </cell>
          <cell r="BB955" t="e">
            <v>#DIV/0!</v>
          </cell>
          <cell r="BC955" t="e">
            <v>#DIV/0!</v>
          </cell>
        </row>
        <row r="956">
          <cell r="J956">
            <v>270.2</v>
          </cell>
          <cell r="Z956">
            <v>16</v>
          </cell>
          <cell r="BB956">
            <v>139.97013901463856</v>
          </cell>
          <cell r="BC956">
            <v>25.423485805288934</v>
          </cell>
        </row>
        <row r="957">
          <cell r="J957">
            <v>270.35999999999996</v>
          </cell>
          <cell r="Z957">
            <v>35</v>
          </cell>
          <cell r="BB957" t="e">
            <v>#DIV/0!</v>
          </cell>
          <cell r="BC957" t="e">
            <v>#DIV/0!</v>
          </cell>
        </row>
        <row r="958">
          <cell r="J958">
            <v>270.38</v>
          </cell>
        </row>
        <row r="959">
          <cell r="J959">
            <v>270.7</v>
          </cell>
          <cell r="Z959">
            <v>101</v>
          </cell>
          <cell r="BB959">
            <v>283.70487002944191</v>
          </cell>
          <cell r="BC959">
            <v>16.443889578822521</v>
          </cell>
        </row>
        <row r="960">
          <cell r="J960">
            <v>271.10000000000002</v>
          </cell>
          <cell r="BB960">
            <v>286.85084156688498</v>
          </cell>
          <cell r="BC960">
            <v>13.56212218537884</v>
          </cell>
        </row>
        <row r="961">
          <cell r="J961">
            <v>271.60000000000002</v>
          </cell>
          <cell r="Z961">
            <v>76</v>
          </cell>
          <cell r="BB961" t="e">
            <v>#DIV/0!</v>
          </cell>
          <cell r="BC961" t="e">
            <v>#DIV/0!</v>
          </cell>
        </row>
        <row r="962">
          <cell r="J962">
            <v>271.97000000000003</v>
          </cell>
          <cell r="BB962">
            <v>82.609213680674657</v>
          </cell>
          <cell r="BC962">
            <v>22.166524987901511</v>
          </cell>
        </row>
        <row r="963">
          <cell r="J963">
            <v>272.33000000000004</v>
          </cell>
          <cell r="Z963">
            <v>47</v>
          </cell>
          <cell r="BB963" t="e">
            <v>#DIV/0!</v>
          </cell>
          <cell r="BC963" t="e">
            <v>#DIV/0!</v>
          </cell>
        </row>
        <row r="964">
          <cell r="J964">
            <v>272.58999999999997</v>
          </cell>
        </row>
        <row r="965">
          <cell r="J965">
            <v>272.76</v>
          </cell>
          <cell r="Z965">
            <v>4</v>
          </cell>
          <cell r="BB965">
            <v>212.38716631405896</v>
          </cell>
          <cell r="BC965">
            <v>23.316796308898404</v>
          </cell>
        </row>
        <row r="966">
          <cell r="J966">
            <v>272.79999999999995</v>
          </cell>
          <cell r="Z966">
            <v>10</v>
          </cell>
        </row>
        <row r="967">
          <cell r="J967">
            <v>272.89999999999998</v>
          </cell>
          <cell r="BB967" t="e">
            <v>#DIV/0!</v>
          </cell>
          <cell r="BC967" t="e">
            <v>#DIV/0!</v>
          </cell>
        </row>
        <row r="968">
          <cell r="J968">
            <v>273.42</v>
          </cell>
          <cell r="BB968" t="e">
            <v>#DIV/0!</v>
          </cell>
          <cell r="BC968" t="e">
            <v>#DIV/0!</v>
          </cell>
        </row>
        <row r="969">
          <cell r="J969">
            <v>274.14999999999998</v>
          </cell>
        </row>
        <row r="970">
          <cell r="J970">
            <v>274.22999999999996</v>
          </cell>
          <cell r="Z970">
            <v>32</v>
          </cell>
          <cell r="BB970">
            <v>211.90284966229621</v>
          </cell>
          <cell r="BC970">
            <v>9.3999234319732636</v>
          </cell>
        </row>
        <row r="971">
          <cell r="J971">
            <v>274.60999999999996</v>
          </cell>
          <cell r="Z971">
            <v>17</v>
          </cell>
        </row>
        <row r="972">
          <cell r="J972">
            <v>274.77999999999997</v>
          </cell>
          <cell r="Z972">
            <v>5</v>
          </cell>
        </row>
        <row r="973">
          <cell r="J973">
            <v>274.83</v>
          </cell>
          <cell r="Z973">
            <v>138</v>
          </cell>
          <cell r="BB973" t="e">
            <v>#DIV/0!</v>
          </cell>
          <cell r="BC973" t="e">
            <v>#DIV/0!</v>
          </cell>
        </row>
        <row r="974">
          <cell r="J974">
            <v>275.12</v>
          </cell>
          <cell r="BB974">
            <v>144.52868433404751</v>
          </cell>
          <cell r="BC974">
            <v>8.5736701848649943</v>
          </cell>
        </row>
        <row r="975">
          <cell r="J975">
            <v>275.64</v>
          </cell>
        </row>
        <row r="976">
          <cell r="J976">
            <v>275.96999999999997</v>
          </cell>
          <cell r="Z976">
            <v>12</v>
          </cell>
        </row>
        <row r="977">
          <cell r="J977">
            <v>276.08999999999997</v>
          </cell>
          <cell r="Z977">
            <v>37</v>
          </cell>
          <cell r="BB977" t="e">
            <v>#DIV/0!</v>
          </cell>
          <cell r="BC977" t="e">
            <v>#DIV/0!</v>
          </cell>
        </row>
        <row r="978">
          <cell r="J978">
            <v>276.35000000000002</v>
          </cell>
          <cell r="Z978">
            <v>8</v>
          </cell>
        </row>
        <row r="979">
          <cell r="J979">
            <v>276.43</v>
          </cell>
          <cell r="Z979">
            <v>9</v>
          </cell>
          <cell r="BB979">
            <v>255.2481615106627</v>
          </cell>
          <cell r="BC979">
            <v>25.743463160097278</v>
          </cell>
        </row>
        <row r="980">
          <cell r="J980">
            <v>276.52000000000004</v>
          </cell>
          <cell r="Z980">
            <v>120</v>
          </cell>
          <cell r="BB980" t="e">
            <v>#DIV/0!</v>
          </cell>
          <cell r="BC980" t="e">
            <v>#DIV/0!</v>
          </cell>
        </row>
        <row r="981">
          <cell r="J981">
            <v>277.2</v>
          </cell>
          <cell r="BB981">
            <v>105.75811936020273</v>
          </cell>
          <cell r="BC981">
            <v>32.994497417665009</v>
          </cell>
        </row>
        <row r="982">
          <cell r="J982">
            <v>277.7</v>
          </cell>
          <cell r="Z982">
            <v>27</v>
          </cell>
          <cell r="BB982" t="e">
            <v>#DIV/0!</v>
          </cell>
          <cell r="BC982" t="e">
            <v>#DIV/0!</v>
          </cell>
        </row>
        <row r="983">
          <cell r="J983">
            <v>277.74</v>
          </cell>
          <cell r="BB983">
            <v>259.65224531430823</v>
          </cell>
          <cell r="BC983">
            <v>44.469596617153947</v>
          </cell>
        </row>
        <row r="984">
          <cell r="J984">
            <v>277.91000000000003</v>
          </cell>
          <cell r="Z984">
            <v>72</v>
          </cell>
          <cell r="BB984">
            <v>259.65224531430823</v>
          </cell>
          <cell r="BC984">
            <v>44.469596617153947</v>
          </cell>
        </row>
        <row r="985">
          <cell r="J985">
            <v>278.3</v>
          </cell>
        </row>
        <row r="986">
          <cell r="J986">
            <v>278.53000000000003</v>
          </cell>
          <cell r="Z986">
            <v>3</v>
          </cell>
          <cell r="BB986">
            <v>105.2504642741867</v>
          </cell>
          <cell r="BC986">
            <v>51.008068319296427</v>
          </cell>
        </row>
        <row r="987">
          <cell r="J987">
            <v>278.56</v>
          </cell>
          <cell r="Z987">
            <v>18</v>
          </cell>
        </row>
        <row r="988">
          <cell r="J988">
            <v>278.74</v>
          </cell>
          <cell r="Z988">
            <v>8</v>
          </cell>
        </row>
        <row r="989">
          <cell r="J989">
            <v>278.78000000000003</v>
          </cell>
          <cell r="Z989">
            <v>58</v>
          </cell>
          <cell r="BB989" t="e">
            <v>#DIV/0!</v>
          </cell>
          <cell r="BC989" t="e">
            <v>#DIV/0!</v>
          </cell>
        </row>
        <row r="990">
          <cell r="J990">
            <v>279.20999999999998</v>
          </cell>
        </row>
        <row r="991">
          <cell r="J991">
            <v>279.34999999999997</v>
          </cell>
          <cell r="Z991">
            <v>18</v>
          </cell>
          <cell r="BB991">
            <v>54.644938233521827</v>
          </cell>
          <cell r="BC991">
            <v>43.769635614047466</v>
          </cell>
        </row>
        <row r="992">
          <cell r="J992">
            <v>279.52999999999997</v>
          </cell>
          <cell r="Z992">
            <v>74.5</v>
          </cell>
          <cell r="BB992" t="e">
            <v>#DIV/0!</v>
          </cell>
          <cell r="BC992" t="e">
            <v>#DIV/0!</v>
          </cell>
        </row>
        <row r="993">
          <cell r="J993">
            <v>280.25</v>
          </cell>
        </row>
        <row r="994">
          <cell r="J994">
            <v>280.34500000000003</v>
          </cell>
          <cell r="Z994">
            <v>2</v>
          </cell>
          <cell r="BB994">
            <v>154.85258468271741</v>
          </cell>
          <cell r="BC994">
            <v>61.457810060769205</v>
          </cell>
        </row>
        <row r="995">
          <cell r="J995">
            <v>280.36500000000001</v>
          </cell>
          <cell r="Z995">
            <v>184.5</v>
          </cell>
          <cell r="BB995" t="e">
            <v>#DIV/0!</v>
          </cell>
          <cell r="BC995" t="e">
            <v>#DIV/0!</v>
          </cell>
        </row>
        <row r="996">
          <cell r="J996">
            <v>281.07</v>
          </cell>
          <cell r="BB996">
            <v>62.923965323113634</v>
          </cell>
          <cell r="BC996">
            <v>28.712427033125209</v>
          </cell>
        </row>
        <row r="997">
          <cell r="J997">
            <v>281.89999999999998</v>
          </cell>
        </row>
        <row r="998">
          <cell r="J998">
            <v>282.06</v>
          </cell>
          <cell r="BB998" t="e">
            <v>#DIV/0!</v>
          </cell>
          <cell r="BC998" t="e">
            <v>#DIV/0!</v>
          </cell>
        </row>
        <row r="999">
          <cell r="J999">
            <v>282.58999999999997</v>
          </cell>
          <cell r="BB999" t="e">
            <v>#DIV/0!</v>
          </cell>
          <cell r="BC999" t="e">
            <v>#DIV/0!</v>
          </cell>
        </row>
        <row r="1000">
          <cell r="J1000">
            <v>283.3</v>
          </cell>
        </row>
        <row r="1001">
          <cell r="J1001">
            <v>283.73</v>
          </cell>
          <cell r="Z1001">
            <v>38</v>
          </cell>
        </row>
        <row r="1002">
          <cell r="J1002">
            <v>284.11</v>
          </cell>
          <cell r="Z1002">
            <v>57.5</v>
          </cell>
          <cell r="BB1002">
            <v>102.71791127778022</v>
          </cell>
          <cell r="BC1002">
            <v>38.692492934371302</v>
          </cell>
        </row>
        <row r="1003">
          <cell r="J1003">
            <v>284.19</v>
          </cell>
        </row>
        <row r="1004">
          <cell r="J1004">
            <v>284.685</v>
          </cell>
          <cell r="Z1004">
            <v>3.5</v>
          </cell>
        </row>
        <row r="1005">
          <cell r="J1005">
            <v>284.71999999999997</v>
          </cell>
          <cell r="Z1005">
            <v>41</v>
          </cell>
          <cell r="BB1005" t="e">
            <v>#DIV/0!</v>
          </cell>
          <cell r="BC1005" t="e">
            <v>#DIV/0!</v>
          </cell>
        </row>
        <row r="1006">
          <cell r="J1006">
            <v>285.06</v>
          </cell>
        </row>
        <row r="1007">
          <cell r="J1007">
            <v>285.12</v>
          </cell>
          <cell r="Z1007">
            <v>4</v>
          </cell>
        </row>
        <row r="1008">
          <cell r="J1008">
            <v>285.16000000000003</v>
          </cell>
          <cell r="Z1008">
            <v>65</v>
          </cell>
          <cell r="BB1008">
            <v>73.016946654031358</v>
          </cell>
          <cell r="BC1008">
            <v>31.11836642245472</v>
          </cell>
        </row>
        <row r="1009">
          <cell r="J1009">
            <v>285.81</v>
          </cell>
          <cell r="Z1009">
            <v>10</v>
          </cell>
        </row>
        <row r="1010">
          <cell r="J1010">
            <v>285.91000000000003</v>
          </cell>
          <cell r="Z1010">
            <v>34</v>
          </cell>
          <cell r="BB1010" t="e">
            <v>#DIV/0!</v>
          </cell>
          <cell r="BC1010" t="e">
            <v>#DIV/0!</v>
          </cell>
        </row>
        <row r="1011">
          <cell r="J1011">
            <v>285.97000000000003</v>
          </cell>
        </row>
        <row r="1012">
          <cell r="J1012">
            <v>286.22000000000003</v>
          </cell>
          <cell r="Z1012">
            <v>11</v>
          </cell>
          <cell r="BB1012">
            <v>41.23204785984737</v>
          </cell>
          <cell r="BC1012">
            <v>22.123300555766448</v>
          </cell>
        </row>
        <row r="1013">
          <cell r="J1013">
            <v>286.33000000000004</v>
          </cell>
          <cell r="BB1013" t="e">
            <v>#DIV/0!</v>
          </cell>
          <cell r="BC1013" t="e">
            <v>#DIV/0!</v>
          </cell>
        </row>
        <row r="1014">
          <cell r="J1014">
            <v>286.35000000000002</v>
          </cell>
          <cell r="BB1014" t="e">
            <v>#DIV/0!</v>
          </cell>
          <cell r="BC1014" t="e">
            <v>#DIV/0!</v>
          </cell>
        </row>
        <row r="1015">
          <cell r="J1015">
            <v>287.26</v>
          </cell>
          <cell r="BB1015" t="e">
            <v>#DIV/0!</v>
          </cell>
          <cell r="BC1015" t="e">
            <v>#DIV/0!</v>
          </cell>
        </row>
        <row r="1016">
          <cell r="J1016">
            <v>287.72000000000003</v>
          </cell>
          <cell r="BB1016">
            <v>58.320913454002522</v>
          </cell>
          <cell r="BC1016">
            <v>25.396723347263872</v>
          </cell>
        </row>
        <row r="1017">
          <cell r="J1017">
            <v>288.24</v>
          </cell>
          <cell r="Z1017">
            <v>6</v>
          </cell>
        </row>
        <row r="1018">
          <cell r="J1018">
            <v>288.3</v>
          </cell>
          <cell r="Z1018">
            <v>6</v>
          </cell>
        </row>
        <row r="1019">
          <cell r="J1019">
            <v>288.36</v>
          </cell>
          <cell r="Z1019">
            <v>2</v>
          </cell>
          <cell r="BB1019">
            <v>61.458612037330511</v>
          </cell>
          <cell r="BC1019">
            <v>25.789677275074894</v>
          </cell>
        </row>
        <row r="1020">
          <cell r="J1020">
            <v>288.38000000000005</v>
          </cell>
          <cell r="Z1020">
            <v>45</v>
          </cell>
        </row>
        <row r="1021">
          <cell r="J1021">
            <v>288.66000000000003</v>
          </cell>
        </row>
        <row r="1022">
          <cell r="J1022">
            <v>288.78000000000003</v>
          </cell>
          <cell r="Z1022">
            <v>30</v>
          </cell>
        </row>
        <row r="1023">
          <cell r="J1023">
            <v>289.08000000000004</v>
          </cell>
          <cell r="Z1023">
            <v>15</v>
          </cell>
          <cell r="BB1023">
            <v>68.21040869776607</v>
          </cell>
          <cell r="BC1023">
            <v>29.796373603287854</v>
          </cell>
        </row>
        <row r="1024">
          <cell r="J1024">
            <v>289.23</v>
          </cell>
          <cell r="Z1024">
            <v>2</v>
          </cell>
        </row>
        <row r="1025">
          <cell r="J1025">
            <v>289.25</v>
          </cell>
          <cell r="Z1025">
            <v>39</v>
          </cell>
        </row>
        <row r="1026">
          <cell r="J1026">
            <v>289.39999999999998</v>
          </cell>
        </row>
        <row r="1027">
          <cell r="J1027">
            <v>289.56</v>
          </cell>
          <cell r="Z1027">
            <v>13</v>
          </cell>
        </row>
        <row r="1028">
          <cell r="J1028">
            <v>289.69</v>
          </cell>
          <cell r="Z1028">
            <v>38</v>
          </cell>
        </row>
        <row r="1029">
          <cell r="J1029">
            <v>290.06</v>
          </cell>
          <cell r="Z1029">
            <v>15</v>
          </cell>
        </row>
        <row r="1030">
          <cell r="J1030">
            <v>290.06</v>
          </cell>
          <cell r="Z1030">
            <v>34</v>
          </cell>
          <cell r="BB1030">
            <v>240.63051770214457</v>
          </cell>
          <cell r="BC1030">
            <v>30.313548653004077</v>
          </cell>
        </row>
        <row r="1031">
          <cell r="J1031">
            <v>290.06</v>
          </cell>
          <cell r="Z1031">
            <v>3</v>
          </cell>
        </row>
        <row r="1032">
          <cell r="J1032">
            <v>290.58</v>
          </cell>
          <cell r="BB1032" t="e">
            <v>#DIV/0!</v>
          </cell>
          <cell r="BC1032" t="e">
            <v>#DIV/0!</v>
          </cell>
        </row>
        <row r="1033">
          <cell r="J1033">
            <v>290.73</v>
          </cell>
          <cell r="BB1033" t="e">
            <v>#DIV/0!</v>
          </cell>
          <cell r="BC1033" t="e">
            <v>#DIV/0!</v>
          </cell>
        </row>
        <row r="1034">
          <cell r="J1034">
            <v>291.61</v>
          </cell>
          <cell r="BB1034">
            <v>260.1808100711869</v>
          </cell>
          <cell r="BC1034">
            <v>22.295241171398928</v>
          </cell>
        </row>
        <row r="1035">
          <cell r="J1035">
            <v>292.45</v>
          </cell>
        </row>
        <row r="1036">
          <cell r="J1036">
            <v>292.49</v>
          </cell>
          <cell r="Z1036">
            <v>23</v>
          </cell>
        </row>
        <row r="1037">
          <cell r="J1037">
            <v>292.71999999999997</v>
          </cell>
          <cell r="Z1037">
            <v>22</v>
          </cell>
        </row>
        <row r="1038">
          <cell r="J1038">
            <v>292.94</v>
          </cell>
          <cell r="Z1038">
            <v>15</v>
          </cell>
          <cell r="BB1038">
            <v>239.71531289243933</v>
          </cell>
          <cell r="BC1038">
            <v>22.854982925863439</v>
          </cell>
        </row>
        <row r="1039">
          <cell r="J1039">
            <v>293.08999999999997</v>
          </cell>
          <cell r="Z1039">
            <v>29</v>
          </cell>
          <cell r="BB1039" t="e">
            <v>#DIV/0!</v>
          </cell>
          <cell r="BC1039" t="e">
            <v>#DIV/0!</v>
          </cell>
        </row>
        <row r="1040">
          <cell r="J1040">
            <v>293.33999999999997</v>
          </cell>
        </row>
        <row r="1041">
          <cell r="J1041">
            <v>293.35999999999996</v>
          </cell>
          <cell r="Z1041">
            <v>10</v>
          </cell>
        </row>
        <row r="1042">
          <cell r="J1042">
            <v>293.45999999999998</v>
          </cell>
          <cell r="Z1042">
            <v>19</v>
          </cell>
          <cell r="BB1042">
            <v>210.58728172267513</v>
          </cell>
          <cell r="BC1042">
            <v>17.289243458308448</v>
          </cell>
        </row>
        <row r="1043">
          <cell r="J1043">
            <v>293.64999999999998</v>
          </cell>
          <cell r="Z1043">
            <v>6</v>
          </cell>
        </row>
        <row r="1044">
          <cell r="J1044">
            <v>293.70999999999998</v>
          </cell>
          <cell r="Z1044">
            <v>7</v>
          </cell>
        </row>
        <row r="1045">
          <cell r="J1045">
            <v>293.77999999999997</v>
          </cell>
          <cell r="Z1045">
            <v>13</v>
          </cell>
        </row>
        <row r="1046">
          <cell r="J1046">
            <v>293.90999999999997</v>
          </cell>
          <cell r="Z1046">
            <v>72</v>
          </cell>
          <cell r="BB1046" t="e">
            <v>#DIV/0!</v>
          </cell>
          <cell r="BC1046" t="e">
            <v>#DIV/0!</v>
          </cell>
        </row>
        <row r="1047">
          <cell r="J1047">
            <v>294.3</v>
          </cell>
        </row>
        <row r="1048">
          <cell r="J1048">
            <v>294.60000000000002</v>
          </cell>
          <cell r="Z1048">
            <v>178</v>
          </cell>
          <cell r="BB1048">
            <v>355.81346969157062</v>
          </cell>
          <cell r="BC1048">
            <v>65.253726774053931</v>
          </cell>
        </row>
        <row r="1049">
          <cell r="J1049">
            <v>294.87</v>
          </cell>
          <cell r="BB1049" t="e">
            <v>#DIV/0!</v>
          </cell>
          <cell r="BC1049" t="e">
            <v>#DIV/0!</v>
          </cell>
        </row>
        <row r="1050">
          <cell r="J1050">
            <v>295.5</v>
          </cell>
          <cell r="BB1050">
            <v>303.67663081374843</v>
          </cell>
          <cell r="BC1050">
            <v>3.6035269247870758</v>
          </cell>
        </row>
        <row r="1051">
          <cell r="J1051">
            <v>296.25</v>
          </cell>
          <cell r="BB1051" t="e">
            <v>#DIV/0!</v>
          </cell>
          <cell r="BC1051" t="e">
            <v>#DIV/0!</v>
          </cell>
        </row>
        <row r="1052">
          <cell r="J1052">
            <v>297.12</v>
          </cell>
          <cell r="Z1052">
            <v>104</v>
          </cell>
        </row>
        <row r="1053">
          <cell r="J1053">
            <v>297.24</v>
          </cell>
          <cell r="Z1053">
            <v>28</v>
          </cell>
        </row>
        <row r="1054">
          <cell r="J1054">
            <v>297.37</v>
          </cell>
          <cell r="Z1054">
            <v>0.5</v>
          </cell>
          <cell r="BB1054">
            <v>315</v>
          </cell>
          <cell r="BC1054">
            <v>14.001942165516923</v>
          </cell>
        </row>
        <row r="1055">
          <cell r="J1055">
            <v>297.375</v>
          </cell>
        </row>
        <row r="1056">
          <cell r="J1056">
            <v>297.52</v>
          </cell>
          <cell r="BB1056" t="e">
            <v>#DIV/0!</v>
          </cell>
          <cell r="BC1056" t="e">
            <v>#DIV/0!</v>
          </cell>
        </row>
        <row r="1057">
          <cell r="J1057">
            <v>297.77999999999997</v>
          </cell>
          <cell r="Z1057">
            <v>0.5</v>
          </cell>
        </row>
        <row r="1058">
          <cell r="J1058">
            <v>298.17999999999995</v>
          </cell>
          <cell r="Z1058">
            <v>0.5</v>
          </cell>
        </row>
        <row r="1059">
          <cell r="J1059">
            <v>298.23999999999995</v>
          </cell>
          <cell r="Z1059">
            <v>0.5</v>
          </cell>
        </row>
        <row r="1060">
          <cell r="J1060">
            <v>298.36999999999995</v>
          </cell>
          <cell r="Z1060">
            <v>0.5</v>
          </cell>
        </row>
        <row r="1061">
          <cell r="J1061">
            <v>298.41999999999996</v>
          </cell>
          <cell r="Z1061">
            <v>0.5</v>
          </cell>
          <cell r="BB1061">
            <v>226.74282056777434</v>
          </cell>
          <cell r="BC1061">
            <v>24.043730812491006</v>
          </cell>
        </row>
        <row r="1062">
          <cell r="J1062">
            <v>298.55</v>
          </cell>
          <cell r="Z1062">
            <v>0.5</v>
          </cell>
          <cell r="BB1062">
            <v>45</v>
          </cell>
          <cell r="BC1062">
            <v>22.073499635042168</v>
          </cell>
        </row>
        <row r="1063">
          <cell r="J1063">
            <v>299.33</v>
          </cell>
          <cell r="BB1063" t="e">
            <v>#DIV/0!</v>
          </cell>
          <cell r="BC1063" t="e">
            <v>#DIV/0!</v>
          </cell>
        </row>
        <row r="1064">
          <cell r="J1064">
            <v>299.95999999999998</v>
          </cell>
          <cell r="BB1064" t="e">
            <v>#DIV/0!</v>
          </cell>
          <cell r="BC1064" t="e">
            <v>#DIV/0!</v>
          </cell>
        </row>
        <row r="1065">
          <cell r="J1065">
            <v>300.72000000000003</v>
          </cell>
        </row>
        <row r="1066">
          <cell r="J1066">
            <v>300.78000000000003</v>
          </cell>
          <cell r="Z1066">
            <v>0.5</v>
          </cell>
        </row>
        <row r="1067">
          <cell r="J1067">
            <v>300.81</v>
          </cell>
          <cell r="Z1067">
            <v>0.5</v>
          </cell>
          <cell r="BB1067">
            <v>250.40034030097837</v>
          </cell>
          <cell r="BC1067">
            <v>36.622433103838354</v>
          </cell>
        </row>
        <row r="1068">
          <cell r="J1068">
            <v>300.84000000000003</v>
          </cell>
          <cell r="Z1068">
            <v>8</v>
          </cell>
        </row>
        <row r="1069">
          <cell r="J1069">
            <v>300.92</v>
          </cell>
          <cell r="Z1069">
            <v>111</v>
          </cell>
          <cell r="BB1069" t="e">
            <v>#DIV/0!</v>
          </cell>
          <cell r="BC1069" t="e">
            <v>#DIV/0!</v>
          </cell>
        </row>
        <row r="1070">
          <cell r="J1070">
            <v>301.60000000000002</v>
          </cell>
        </row>
        <row r="1071">
          <cell r="J1071">
            <v>302</v>
          </cell>
          <cell r="Z1071">
            <v>15</v>
          </cell>
        </row>
        <row r="1072">
          <cell r="J1072">
            <v>302.15000000000003</v>
          </cell>
          <cell r="Z1072">
            <v>82</v>
          </cell>
          <cell r="BB1072">
            <v>238.41159153178569</v>
          </cell>
          <cell r="BC1072">
            <v>18.60434608159369</v>
          </cell>
        </row>
        <row r="1073">
          <cell r="J1073">
            <v>302.38</v>
          </cell>
        </row>
        <row r="1074">
          <cell r="J1074">
            <v>302.94</v>
          </cell>
          <cell r="Z1074">
            <v>65.5</v>
          </cell>
          <cell r="BB1074" t="e">
            <v>#DIV/0!</v>
          </cell>
          <cell r="BC1074" t="e">
            <v>#DIV/0!</v>
          </cell>
        </row>
        <row r="1075">
          <cell r="J1075">
            <v>303.10000000000002</v>
          </cell>
          <cell r="BB1075">
            <v>297.74867618975736</v>
          </cell>
          <cell r="BC1075">
            <v>24.538008103980346</v>
          </cell>
        </row>
        <row r="1076">
          <cell r="J1076">
            <v>303.58500000000004</v>
          </cell>
          <cell r="Z1076">
            <v>0.5</v>
          </cell>
          <cell r="BB1076">
            <v>307.50092685730817</v>
          </cell>
          <cell r="BC1076">
            <v>22.271915964392662</v>
          </cell>
        </row>
        <row r="1077">
          <cell r="J1077">
            <v>303.81</v>
          </cell>
          <cell r="Z1077">
            <v>54.5</v>
          </cell>
        </row>
        <row r="1078">
          <cell r="J1078">
            <v>304.11</v>
          </cell>
          <cell r="BB1078">
            <v>251.68063055202893</v>
          </cell>
          <cell r="BC1078">
            <v>24.091137176031879</v>
          </cell>
        </row>
        <row r="1079">
          <cell r="J1079">
            <v>304.53000000000003</v>
          </cell>
          <cell r="Z1079">
            <v>0.5</v>
          </cell>
          <cell r="BB1079">
            <v>253.09584456650424</v>
          </cell>
          <cell r="BC1079">
            <v>22.892948985696819</v>
          </cell>
        </row>
        <row r="1080">
          <cell r="J1080">
            <v>304.64999999999998</v>
          </cell>
          <cell r="Z1080">
            <v>78</v>
          </cell>
          <cell r="BB1080">
            <v>324.60471241926132</v>
          </cell>
          <cell r="BC1080">
            <v>21.731666053518865</v>
          </cell>
        </row>
        <row r="1081">
          <cell r="J1081">
            <v>304.94</v>
          </cell>
          <cell r="Z1081">
            <v>13</v>
          </cell>
          <cell r="BB1081">
            <v>320.2135142013795</v>
          </cell>
          <cell r="BC1081">
            <v>24.136662050903865</v>
          </cell>
        </row>
        <row r="1082">
          <cell r="J1082">
            <v>305.07</v>
          </cell>
          <cell r="Z1082">
            <v>73</v>
          </cell>
          <cell r="BB1082" t="e">
            <v>#DIV/0!</v>
          </cell>
          <cell r="BC1082" t="e">
            <v>#DIV/0!</v>
          </cell>
        </row>
        <row r="1083">
          <cell r="J1083">
            <v>305.41000000000003</v>
          </cell>
        </row>
        <row r="1084">
          <cell r="J1084">
            <v>305.8</v>
          </cell>
          <cell r="Z1084">
            <v>9</v>
          </cell>
          <cell r="BB1084">
            <v>259.53138026006326</v>
          </cell>
          <cell r="BC1084">
            <v>49.475612392755131</v>
          </cell>
        </row>
        <row r="1085">
          <cell r="J1085">
            <v>305.89000000000004</v>
          </cell>
          <cell r="BB1085" t="e">
            <v>#DIV/0!</v>
          </cell>
          <cell r="BC1085" t="e">
            <v>#DIV/0!</v>
          </cell>
        </row>
        <row r="1086">
          <cell r="J1086">
            <v>306.14999999999998</v>
          </cell>
        </row>
        <row r="1087">
          <cell r="J1087">
            <v>306.71999999999997</v>
          </cell>
          <cell r="Z1087">
            <v>84</v>
          </cell>
          <cell r="BB1087" t="e">
            <v>#DIV/0!</v>
          </cell>
          <cell r="BC1087" t="e">
            <v>#DIV/0!</v>
          </cell>
        </row>
        <row r="1088">
          <cell r="J1088">
            <v>306.92</v>
          </cell>
        </row>
        <row r="1089">
          <cell r="J1089">
            <v>307.45</v>
          </cell>
          <cell r="Z1089">
            <v>2</v>
          </cell>
          <cell r="BB1089">
            <v>179.76441585182863</v>
          </cell>
          <cell r="BC1089">
            <v>23.00017419917441</v>
          </cell>
        </row>
        <row r="1090">
          <cell r="J1090">
            <v>307.47000000000003</v>
          </cell>
          <cell r="Z1090">
            <v>18</v>
          </cell>
        </row>
        <row r="1091">
          <cell r="J1091">
            <v>307.65000000000003</v>
          </cell>
          <cell r="Z1091">
            <v>12.5</v>
          </cell>
        </row>
        <row r="1092">
          <cell r="J1092">
            <v>307.77500000000003</v>
          </cell>
          <cell r="Z1092">
            <v>232.5</v>
          </cell>
          <cell r="BB1092" t="e">
            <v>#DIV/0!</v>
          </cell>
          <cell r="BC1092" t="e">
            <v>#DIV/0!</v>
          </cell>
        </row>
        <row r="1093">
          <cell r="J1093">
            <v>307.7</v>
          </cell>
          <cell r="BB1093" t="e">
            <v>#DIV/0!</v>
          </cell>
          <cell r="BC1093" t="e">
            <v>#DIV/0!</v>
          </cell>
        </row>
        <row r="1094">
          <cell r="J1094">
            <v>308.5</v>
          </cell>
          <cell r="BB1094" t="e">
            <v>#DIV/0!</v>
          </cell>
          <cell r="BC1094" t="e">
            <v>#DIV/0!</v>
          </cell>
        </row>
        <row r="1095">
          <cell r="J1095">
            <v>309.02999999999997</v>
          </cell>
          <cell r="BB1095" t="e">
            <v>#DIV/0!</v>
          </cell>
          <cell r="BC1095" t="e">
            <v>#DIV/0!</v>
          </cell>
        </row>
        <row r="1096">
          <cell r="J1096">
            <v>309.83</v>
          </cell>
        </row>
        <row r="1097">
          <cell r="J1097">
            <v>310.01</v>
          </cell>
          <cell r="Z1097">
            <v>11</v>
          </cell>
        </row>
        <row r="1098">
          <cell r="J1098">
            <v>310.12</v>
          </cell>
          <cell r="Z1098">
            <v>5</v>
          </cell>
        </row>
        <row r="1099">
          <cell r="J1099">
            <v>310.16999999999996</v>
          </cell>
          <cell r="Z1099">
            <v>0.2</v>
          </cell>
          <cell r="BB1099">
            <v>298.97456080506004</v>
          </cell>
          <cell r="BC1099">
            <v>23.691124162811846</v>
          </cell>
        </row>
        <row r="1100">
          <cell r="J1100">
            <v>310.75</v>
          </cell>
          <cell r="Z1100">
            <v>101</v>
          </cell>
        </row>
        <row r="1101">
          <cell r="J1101">
            <v>310.93</v>
          </cell>
          <cell r="Z1101">
            <v>0.5</v>
          </cell>
          <cell r="BB1101">
            <v>247.41863656130226</v>
          </cell>
          <cell r="BC1101">
            <v>40.236431465319576</v>
          </cell>
        </row>
        <row r="1102">
          <cell r="J1102">
            <v>311.39999999999998</v>
          </cell>
          <cell r="Z1102">
            <v>75</v>
          </cell>
        </row>
        <row r="1103">
          <cell r="J1103">
            <v>311.67999999999995</v>
          </cell>
          <cell r="Z1103">
            <v>213</v>
          </cell>
          <cell r="BB1103">
            <v>237.2168172358576</v>
          </cell>
          <cell r="BC1103">
            <v>27.904652549477404</v>
          </cell>
        </row>
        <row r="1104">
          <cell r="J1104">
            <v>312.12</v>
          </cell>
          <cell r="BB1104">
            <v>259.29250007078326</v>
          </cell>
          <cell r="BC1104">
            <v>43.502252868794521</v>
          </cell>
        </row>
        <row r="1105">
          <cell r="J1105">
            <v>312.83999999999997</v>
          </cell>
        </row>
        <row r="1106">
          <cell r="J1106">
            <v>313.52999999999997</v>
          </cell>
          <cell r="BB1106" t="e">
            <v>#DIV/0!</v>
          </cell>
          <cell r="BC1106" t="e">
            <v>#DIV/0!</v>
          </cell>
        </row>
        <row r="1107">
          <cell r="J1107">
            <v>313.8</v>
          </cell>
          <cell r="Z1107">
            <v>94</v>
          </cell>
          <cell r="BB1107" t="e">
            <v>#DIV/0!</v>
          </cell>
          <cell r="BC1107" t="e">
            <v>#DIV/0!</v>
          </cell>
        </row>
        <row r="1108">
          <cell r="J1108">
            <v>314.63</v>
          </cell>
          <cell r="BB1108" t="e">
            <v>#DIV/0!</v>
          </cell>
          <cell r="BC1108" t="e">
            <v>#DIV/0!</v>
          </cell>
        </row>
        <row r="1109">
          <cell r="J1109">
            <v>315.49</v>
          </cell>
        </row>
        <row r="1110">
          <cell r="J1110">
            <v>315.56</v>
          </cell>
          <cell r="Z1110">
            <v>5</v>
          </cell>
        </row>
        <row r="1111">
          <cell r="J1111">
            <v>315.61</v>
          </cell>
          <cell r="Z1111">
            <v>114</v>
          </cell>
          <cell r="BB1111" t="e">
            <v>#DIV/0!</v>
          </cell>
          <cell r="BC1111" t="e">
            <v>#DIV/0!</v>
          </cell>
        </row>
        <row r="1112">
          <cell r="J1112">
            <v>316.14999999999998</v>
          </cell>
          <cell r="BB1112">
            <v>192.83929470853133</v>
          </cell>
          <cell r="BC1112">
            <v>21.489948676839177</v>
          </cell>
        </row>
        <row r="1113">
          <cell r="J1113">
            <v>316.85000000000002</v>
          </cell>
          <cell r="Z1113">
            <v>7</v>
          </cell>
        </row>
        <row r="1114">
          <cell r="J1114">
            <v>316.92</v>
          </cell>
          <cell r="Z1114">
            <v>102</v>
          </cell>
          <cell r="BB1114" t="e">
            <v>#DIV/0!</v>
          </cell>
          <cell r="BC1114" t="e">
            <v>#DIV/0!</v>
          </cell>
        </row>
        <row r="1115">
          <cell r="J1115">
            <v>317.45</v>
          </cell>
          <cell r="BB1115" t="e">
            <v>#DIV/0!</v>
          </cell>
          <cell r="BC1115" t="e">
            <v>#DIV/0!</v>
          </cell>
        </row>
        <row r="1116">
          <cell r="J1116">
            <v>317.55</v>
          </cell>
        </row>
        <row r="1117">
          <cell r="J1117">
            <v>317.87</v>
          </cell>
          <cell r="Z1117">
            <v>9</v>
          </cell>
        </row>
        <row r="1118">
          <cell r="J1118">
            <v>317.96000000000004</v>
          </cell>
          <cell r="Z1118">
            <v>168.5</v>
          </cell>
          <cell r="BB1118">
            <v>18.641710150443487</v>
          </cell>
          <cell r="BC1118">
            <v>21.012924468204432</v>
          </cell>
        </row>
        <row r="1119">
          <cell r="J1119">
            <v>318.24</v>
          </cell>
          <cell r="BB1119" t="e">
            <v>#DIV/0!</v>
          </cell>
          <cell r="BC1119" t="e">
            <v>#DIV/0!</v>
          </cell>
        </row>
        <row r="1120">
          <cell r="J1120">
            <v>319.02</v>
          </cell>
        </row>
        <row r="1121">
          <cell r="J1121">
            <v>319.09999999999997</v>
          </cell>
          <cell r="Z1121">
            <v>0.5</v>
          </cell>
          <cell r="BB1121">
            <v>129.30926972737518</v>
          </cell>
          <cell r="BC1121">
            <v>40.007149815924194</v>
          </cell>
        </row>
        <row r="1122">
          <cell r="J1122">
            <v>319.53499999999997</v>
          </cell>
          <cell r="BB1122">
            <v>176.80135748510293</v>
          </cell>
          <cell r="BC1122">
            <v>32.040159007778769</v>
          </cell>
        </row>
        <row r="1123">
          <cell r="J1123">
            <v>319.53999999999996</v>
          </cell>
          <cell r="Z1123">
            <v>35</v>
          </cell>
        </row>
        <row r="1124">
          <cell r="J1124">
            <v>319.89</v>
          </cell>
          <cell r="Z1124">
            <v>73</v>
          </cell>
          <cell r="BB1124">
            <v>176.80135748510293</v>
          </cell>
          <cell r="BC1124">
            <v>32.040159007778769</v>
          </cell>
        </row>
        <row r="1125">
          <cell r="J1125">
            <v>319.89999999999998</v>
          </cell>
        </row>
        <row r="1126">
          <cell r="J1126">
            <v>320.07</v>
          </cell>
          <cell r="Z1126">
            <v>10</v>
          </cell>
        </row>
        <row r="1127">
          <cell r="J1127">
            <v>320.44</v>
          </cell>
          <cell r="Z1127">
            <v>10</v>
          </cell>
        </row>
        <row r="1128">
          <cell r="J1128">
            <v>320.53999999999996</v>
          </cell>
          <cell r="Z1128">
            <v>41</v>
          </cell>
          <cell r="BB1128" t="e">
            <v>#DIV/0!</v>
          </cell>
          <cell r="BC1128" t="e">
            <v>#DIV/0!</v>
          </cell>
        </row>
        <row r="1129">
          <cell r="J1129">
            <v>320.68</v>
          </cell>
          <cell r="BB1129">
            <v>168.79778400118875</v>
          </cell>
          <cell r="BC1129">
            <v>10.190191608606412</v>
          </cell>
        </row>
        <row r="1130">
          <cell r="J1130">
            <v>320.94</v>
          </cell>
          <cell r="Z1130">
            <v>2</v>
          </cell>
        </row>
        <row r="1131">
          <cell r="J1131">
            <v>320.95999999999998</v>
          </cell>
          <cell r="Z1131">
            <v>46</v>
          </cell>
        </row>
        <row r="1132">
          <cell r="J1132">
            <v>321.42</v>
          </cell>
          <cell r="Z1132">
            <v>86</v>
          </cell>
          <cell r="BB1132">
            <v>201.41781022956897</v>
          </cell>
          <cell r="BC1132">
            <v>16.057181690595613</v>
          </cell>
        </row>
        <row r="1133">
          <cell r="J1133">
            <v>321.54000000000002</v>
          </cell>
          <cell r="BB1133">
            <v>196.55296453948534</v>
          </cell>
          <cell r="BC1133">
            <v>10.423064182876232</v>
          </cell>
        </row>
        <row r="1134">
          <cell r="J1134">
            <v>321.95</v>
          </cell>
        </row>
        <row r="1135">
          <cell r="J1135">
            <v>322.24</v>
          </cell>
          <cell r="Z1135">
            <v>19</v>
          </cell>
          <cell r="BB1135">
            <v>201.63202225078362</v>
          </cell>
          <cell r="BC1135">
            <v>10.740628961207364</v>
          </cell>
        </row>
        <row r="1136">
          <cell r="J1136">
            <v>322.43</v>
          </cell>
          <cell r="Z1136">
            <v>28</v>
          </cell>
        </row>
        <row r="1137">
          <cell r="J1137">
            <v>322.70999999999998</v>
          </cell>
          <cell r="Z1137">
            <v>77</v>
          </cell>
          <cell r="BB1137">
            <v>216.79117910834262</v>
          </cell>
          <cell r="BC1137">
            <v>9.9537826630274395</v>
          </cell>
        </row>
        <row r="1138">
          <cell r="J1138">
            <v>322.95</v>
          </cell>
          <cell r="BB1138">
            <v>135</v>
          </cell>
          <cell r="BC1138">
            <v>5.6476996501551469</v>
          </cell>
        </row>
        <row r="1139">
          <cell r="J1139">
            <v>323.49</v>
          </cell>
          <cell r="Z1139">
            <v>63</v>
          </cell>
          <cell r="BB1139">
            <v>146.32336918625157</v>
          </cell>
          <cell r="BC1139">
            <v>3.6035269247870758</v>
          </cell>
        </row>
        <row r="1140">
          <cell r="J1140">
            <v>323.94</v>
          </cell>
        </row>
        <row r="1141">
          <cell r="J1141">
            <v>324.11</v>
          </cell>
          <cell r="Z1141">
            <v>3</v>
          </cell>
          <cell r="BB1141">
            <v>149.1104030640239</v>
          </cell>
          <cell r="BC1141">
            <v>20.737893600008192</v>
          </cell>
        </row>
        <row r="1142">
          <cell r="J1142">
            <v>324.14</v>
          </cell>
          <cell r="Z1142">
            <v>10</v>
          </cell>
          <cell r="BB1142">
            <v>324.73171014801039</v>
          </cell>
          <cell r="BC1142">
            <v>16.98151270908339</v>
          </cell>
        </row>
        <row r="1143">
          <cell r="J1143">
            <v>324.24</v>
          </cell>
          <cell r="Z1143">
            <v>1</v>
          </cell>
          <cell r="BB1143">
            <v>324.73171014801039</v>
          </cell>
          <cell r="BC1143">
            <v>16.98151270908339</v>
          </cell>
        </row>
        <row r="1144">
          <cell r="J1144">
            <v>324.25</v>
          </cell>
          <cell r="Z1144">
            <v>16.5</v>
          </cell>
          <cell r="BB1144" t="e">
            <v>#DIV/0!</v>
          </cell>
          <cell r="BC1144" t="e">
            <v>#DIV/0!</v>
          </cell>
        </row>
        <row r="1145">
          <cell r="J1145">
            <v>324.41500000000002</v>
          </cell>
          <cell r="Z1145">
            <v>0.5</v>
          </cell>
          <cell r="BB1145">
            <v>149.41271827732487</v>
          </cell>
          <cell r="BC1145">
            <v>17.289243458308448</v>
          </cell>
        </row>
        <row r="1146">
          <cell r="J1146">
            <v>324.42</v>
          </cell>
          <cell r="Z1146">
            <v>15</v>
          </cell>
        </row>
        <row r="1147">
          <cell r="J1147">
            <v>324.67</v>
          </cell>
          <cell r="Z1147">
            <v>8</v>
          </cell>
        </row>
        <row r="1148">
          <cell r="J1148">
            <v>324.75</v>
          </cell>
          <cell r="Z1148">
            <v>40</v>
          </cell>
          <cell r="BB1148" t="e">
            <v>#DIV/0!</v>
          </cell>
          <cell r="BC1148" t="e">
            <v>#DIV/0!</v>
          </cell>
        </row>
        <row r="1149">
          <cell r="J1149">
            <v>324.91000000000003</v>
          </cell>
        </row>
        <row r="1150">
          <cell r="J1150">
            <v>325.13000000000005</v>
          </cell>
          <cell r="Z1150">
            <v>1</v>
          </cell>
          <cell r="BB1150">
            <v>155.31230890251743</v>
          </cell>
          <cell r="BC1150">
            <v>18.597377107210789</v>
          </cell>
        </row>
        <row r="1151">
          <cell r="J1151">
            <v>325.14000000000004</v>
          </cell>
          <cell r="Z1151">
            <v>20.5</v>
          </cell>
          <cell r="BB1151" t="e">
            <v>#DIV/0!</v>
          </cell>
          <cell r="BC1151" t="e">
            <v>#DIV/0!</v>
          </cell>
        </row>
        <row r="1152">
          <cell r="J1152">
            <v>325.34500000000003</v>
          </cell>
          <cell r="Z1152">
            <v>2.5</v>
          </cell>
          <cell r="BB1152">
            <v>155.31230890251743</v>
          </cell>
          <cell r="BC1152">
            <v>18.597377107210789</v>
          </cell>
        </row>
        <row r="1153">
          <cell r="J1153">
            <v>325.37</v>
          </cell>
          <cell r="Z1153">
            <v>5.5</v>
          </cell>
        </row>
        <row r="1154">
          <cell r="J1154">
            <v>325.42500000000001</v>
          </cell>
          <cell r="Z1154">
            <v>0.25</v>
          </cell>
          <cell r="BB1154" t="e">
            <v>#DIV/0!</v>
          </cell>
          <cell r="BC1154" t="e">
            <v>#DIV/0!</v>
          </cell>
        </row>
        <row r="1155">
          <cell r="J1155">
            <v>326</v>
          </cell>
          <cell r="Z1155">
            <v>218.5</v>
          </cell>
          <cell r="BB1155">
            <v>191.06668851838413</v>
          </cell>
          <cell r="BC1155">
            <v>15.271062854654716</v>
          </cell>
        </row>
        <row r="1156">
          <cell r="J1156">
            <v>326.63</v>
          </cell>
          <cell r="BB1156">
            <v>36.548535349798897</v>
          </cell>
          <cell r="BC1156">
            <v>19.643304942520331</v>
          </cell>
        </row>
        <row r="1157">
          <cell r="J1157">
            <v>327.48</v>
          </cell>
        </row>
        <row r="1158">
          <cell r="J1158">
            <v>327.73</v>
          </cell>
          <cell r="Z1158">
            <v>12</v>
          </cell>
        </row>
        <row r="1159">
          <cell r="J1159">
            <v>327.75</v>
          </cell>
          <cell r="Z1159">
            <v>13</v>
          </cell>
        </row>
        <row r="1160">
          <cell r="J1160">
            <v>327.78000000000003</v>
          </cell>
          <cell r="Z1160">
            <v>34</v>
          </cell>
          <cell r="BB1160">
            <v>133.33890976069904</v>
          </cell>
          <cell r="BC1160">
            <v>25.334197174461352</v>
          </cell>
        </row>
        <row r="1161">
          <cell r="J1161">
            <v>328.12</v>
          </cell>
          <cell r="Z1161">
            <v>48</v>
          </cell>
          <cell r="BB1161" t="e">
            <v>#DIV/0!</v>
          </cell>
          <cell r="BC1161" t="e">
            <v>#DIV/0!</v>
          </cell>
        </row>
        <row r="1162">
          <cell r="J1162">
            <v>328.32</v>
          </cell>
        </row>
        <row r="1163">
          <cell r="J1163">
            <v>328.57</v>
          </cell>
          <cell r="Z1163">
            <v>21</v>
          </cell>
        </row>
        <row r="1164">
          <cell r="J1164">
            <v>328.78</v>
          </cell>
          <cell r="Z1164">
            <v>166</v>
          </cell>
          <cell r="BB1164">
            <v>115.78076628893234</v>
          </cell>
          <cell r="BC1164">
            <v>39.924280164731918</v>
          </cell>
        </row>
        <row r="1165">
          <cell r="J1165">
            <v>329.05</v>
          </cell>
          <cell r="BB1165">
            <v>33.347365390171944</v>
          </cell>
          <cell r="BC1165">
            <v>17.784243576573488</v>
          </cell>
        </row>
        <row r="1166">
          <cell r="J1166">
            <v>329.79</v>
          </cell>
          <cell r="BB1166">
            <v>278.11367308717161</v>
          </cell>
          <cell r="BC1166">
            <v>65.220067284164827</v>
          </cell>
        </row>
        <row r="1167">
          <cell r="J1167">
            <v>330.33000000000004</v>
          </cell>
          <cell r="BB1167" t="e">
            <v>#DIV/0!</v>
          </cell>
          <cell r="BC1167" t="e">
            <v>#DIV/0!</v>
          </cell>
        </row>
        <row r="1168">
          <cell r="J1168">
            <v>330.6</v>
          </cell>
          <cell r="BB1168">
            <v>267.85358996129224</v>
          </cell>
          <cell r="BC1168">
            <v>80.006874685539088</v>
          </cell>
        </row>
        <row r="1169">
          <cell r="J1169">
            <v>331.41</v>
          </cell>
          <cell r="BB1169">
            <v>98.448189374857179</v>
          </cell>
          <cell r="BC1169">
            <v>61.264292061021635</v>
          </cell>
        </row>
        <row r="1170">
          <cell r="J1170">
            <v>331.87</v>
          </cell>
          <cell r="BB1170">
            <v>268.9346338944905</v>
          </cell>
          <cell r="BC1170">
            <v>85.000859950423958</v>
          </cell>
        </row>
        <row r="1171">
          <cell r="J1171">
            <v>332.07000000000005</v>
          </cell>
          <cell r="BB1171">
            <v>236.65263460982806</v>
          </cell>
          <cell r="BC1171">
            <v>17.784243576573488</v>
          </cell>
        </row>
        <row r="1172">
          <cell r="J1172">
            <v>332.1</v>
          </cell>
        </row>
        <row r="1173">
          <cell r="J1173">
            <v>332.54</v>
          </cell>
          <cell r="Z1173">
            <v>35</v>
          </cell>
          <cell r="BB1173" t="e">
            <v>#DIV/0!</v>
          </cell>
          <cell r="BC1173" t="e">
            <v>#DIV/0!</v>
          </cell>
        </row>
        <row r="1174">
          <cell r="J1174">
            <v>332.91</v>
          </cell>
          <cell r="Z1174">
            <v>110</v>
          </cell>
          <cell r="BB1174" t="e">
            <v>#DIV/0!</v>
          </cell>
          <cell r="BC1174" t="e">
            <v>#DIV/0!</v>
          </cell>
        </row>
        <row r="1175">
          <cell r="J1175">
            <v>333.81</v>
          </cell>
          <cell r="BB1175" t="e">
            <v>#DIV/0!</v>
          </cell>
          <cell r="BC1175" t="e">
            <v>#DIV/0!</v>
          </cell>
        </row>
        <row r="1176">
          <cell r="J1176">
            <v>333.97</v>
          </cell>
          <cell r="Z1176">
            <v>11</v>
          </cell>
          <cell r="BB1176" t="e">
            <v>#DIV/0!</v>
          </cell>
          <cell r="BC1176" t="e">
            <v>#DIV/0!</v>
          </cell>
        </row>
        <row r="1177">
          <cell r="J1177">
            <v>334.08</v>
          </cell>
          <cell r="Z1177">
            <v>37</v>
          </cell>
          <cell r="BB1177" t="e">
            <v>#DIV/0!</v>
          </cell>
          <cell r="BC1177" t="e">
            <v>#DIV/0!</v>
          </cell>
        </row>
        <row r="1178">
          <cell r="J1178">
            <v>334.45</v>
          </cell>
          <cell r="Z1178">
            <v>2</v>
          </cell>
        </row>
        <row r="1179">
          <cell r="J1179">
            <v>334.47</v>
          </cell>
          <cell r="Z1179">
            <v>36</v>
          </cell>
        </row>
        <row r="1180">
          <cell r="J1180">
            <v>334.48</v>
          </cell>
        </row>
        <row r="1181">
          <cell r="J1181">
            <v>334.6</v>
          </cell>
          <cell r="Z1181">
            <v>14</v>
          </cell>
          <cell r="BB1181">
            <v>153.46290360641922</v>
          </cell>
          <cell r="BC1181">
            <v>4.4692373324712236</v>
          </cell>
        </row>
        <row r="1182">
          <cell r="J1182">
            <v>334.74</v>
          </cell>
          <cell r="Z1182">
            <v>97</v>
          </cell>
          <cell r="BB1182">
            <v>108.30884747849831</v>
          </cell>
          <cell r="BC1182">
            <v>9.4714202273453765</v>
          </cell>
        </row>
        <row r="1183">
          <cell r="J1183">
            <v>335.15</v>
          </cell>
        </row>
        <row r="1184">
          <cell r="J1184">
            <v>335.38</v>
          </cell>
          <cell r="Z1184">
            <v>5</v>
          </cell>
          <cell r="BB1184">
            <v>183.1986425148971</v>
          </cell>
          <cell r="BC1184">
            <v>32.040159007778769</v>
          </cell>
        </row>
        <row r="1185">
          <cell r="J1185">
            <v>335.42999999999995</v>
          </cell>
          <cell r="Z1185">
            <v>114</v>
          </cell>
          <cell r="BB1185" t="e">
            <v>#DIV/0!</v>
          </cell>
          <cell r="BC1185" t="e">
            <v>#DIV/0!</v>
          </cell>
        </row>
        <row r="1186">
          <cell r="J1186">
            <v>336.03</v>
          </cell>
        </row>
        <row r="1187">
          <cell r="J1187">
            <v>336.54999999999995</v>
          </cell>
          <cell r="Z1187">
            <v>7</v>
          </cell>
        </row>
        <row r="1188">
          <cell r="J1188">
            <v>336.61999999999995</v>
          </cell>
          <cell r="BB1188" t="e">
            <v>#DIV/0!</v>
          </cell>
          <cell r="BC1188" t="e">
            <v>#DIV/0!</v>
          </cell>
        </row>
        <row r="1189">
          <cell r="J1189">
            <v>336.95</v>
          </cell>
          <cell r="BB1189">
            <v>45</v>
          </cell>
          <cell r="BC1189">
            <v>8.4545336074338024</v>
          </cell>
        </row>
        <row r="1190">
          <cell r="J1190">
            <v>337.8</v>
          </cell>
          <cell r="BB1190">
            <v>13.515945856241217</v>
          </cell>
          <cell r="BC1190">
            <v>20.522761595686248</v>
          </cell>
        </row>
        <row r="1191">
          <cell r="J1191">
            <v>338.2</v>
          </cell>
        </row>
        <row r="1192">
          <cell r="J1192">
            <v>338.59999999999997</v>
          </cell>
          <cell r="Z1192">
            <v>9</v>
          </cell>
        </row>
        <row r="1193">
          <cell r="J1193">
            <v>338.69</v>
          </cell>
          <cell r="Z1193">
            <v>24</v>
          </cell>
          <cell r="BB1193" t="e">
            <v>#DIV/0!</v>
          </cell>
          <cell r="BC1193" t="e">
            <v>#DIV/0!</v>
          </cell>
        </row>
        <row r="1194">
          <cell r="J1194">
            <v>338.82</v>
          </cell>
        </row>
        <row r="1195">
          <cell r="J1195">
            <v>338.9</v>
          </cell>
          <cell r="Z1195">
            <v>4</v>
          </cell>
          <cell r="BB1195">
            <v>11.283061820529952</v>
          </cell>
          <cell r="BC1195">
            <v>5.0980275476799619</v>
          </cell>
        </row>
        <row r="1196">
          <cell r="J1196">
            <v>338.94</v>
          </cell>
          <cell r="Z1196">
            <v>29</v>
          </cell>
        </row>
        <row r="1197">
          <cell r="J1197">
            <v>339.23</v>
          </cell>
          <cell r="Z1197">
            <v>23</v>
          </cell>
          <cell r="BB1197" t="e">
            <v>#DIV/0!</v>
          </cell>
          <cell r="BC1197" t="e">
            <v>#DIV/0!</v>
          </cell>
        </row>
        <row r="1198">
          <cell r="J1198">
            <v>339.42</v>
          </cell>
          <cell r="Z1198">
            <v>5</v>
          </cell>
        </row>
        <row r="1199">
          <cell r="J1199">
            <v>339.47</v>
          </cell>
          <cell r="Z1199">
            <v>39</v>
          </cell>
        </row>
        <row r="1200">
          <cell r="J1200">
            <v>339.86</v>
          </cell>
          <cell r="Z1200">
            <v>91</v>
          </cell>
          <cell r="BB1200" t="e">
            <v>#DIV/0!</v>
          </cell>
          <cell r="BC1200" t="e">
            <v>#DIV/0!</v>
          </cell>
        </row>
        <row r="1201">
          <cell r="J1201">
            <v>340.34</v>
          </cell>
          <cell r="Z1201">
            <v>37</v>
          </cell>
        </row>
        <row r="1202">
          <cell r="J1202">
            <v>340.71</v>
          </cell>
          <cell r="Z1202">
            <v>10</v>
          </cell>
          <cell r="BB1202">
            <v>335.38093892853044</v>
          </cell>
          <cell r="BC1202">
            <v>16.422456859552653</v>
          </cell>
        </row>
        <row r="1203">
          <cell r="J1203">
            <v>340.81</v>
          </cell>
          <cell r="Z1203">
            <v>37</v>
          </cell>
          <cell r="BB1203">
            <v>37.783959650971468</v>
          </cell>
          <cell r="BC1203">
            <v>11.332176422334854</v>
          </cell>
        </row>
        <row r="1204">
          <cell r="J1204">
            <v>341.17999999999995</v>
          </cell>
          <cell r="Z1204">
            <v>3</v>
          </cell>
          <cell r="BB1204">
            <v>26.502069735981451</v>
          </cell>
          <cell r="BC1204">
            <v>6.6984529792997307</v>
          </cell>
        </row>
        <row r="1205">
          <cell r="J1205">
            <v>341.21</v>
          </cell>
          <cell r="Z1205">
            <v>87</v>
          </cell>
          <cell r="BB1205" t="e">
            <v>#DIV/0!</v>
          </cell>
          <cell r="BC1205" t="e">
            <v>#DIV/0!</v>
          </cell>
        </row>
        <row r="1206">
          <cell r="J1206">
            <v>341.25</v>
          </cell>
        </row>
        <row r="1207">
          <cell r="J1207">
            <v>342.06</v>
          </cell>
          <cell r="Z1207">
            <v>34</v>
          </cell>
          <cell r="BB1207">
            <v>90</v>
          </cell>
          <cell r="BC1207">
            <v>2.9999999999999858</v>
          </cell>
        </row>
        <row r="1208">
          <cell r="J1208">
            <v>342.04</v>
          </cell>
        </row>
        <row r="1209">
          <cell r="J1209">
            <v>342.04</v>
          </cell>
          <cell r="Z1209">
            <v>17</v>
          </cell>
          <cell r="BB1209">
            <v>276.94347131003019</v>
          </cell>
          <cell r="BC1209">
            <v>16.112098919140166</v>
          </cell>
        </row>
        <row r="1210">
          <cell r="J1210">
            <v>342.53000000000003</v>
          </cell>
          <cell r="Z1210">
            <v>50</v>
          </cell>
          <cell r="BB1210" t="e">
            <v>#DIV/0!</v>
          </cell>
          <cell r="BC1210" t="e">
            <v>#DIV/0!</v>
          </cell>
        </row>
        <row r="1211">
          <cell r="J1211">
            <v>342.74</v>
          </cell>
        </row>
        <row r="1212">
          <cell r="J1212">
            <v>343.01</v>
          </cell>
          <cell r="BB1212">
            <v>231.19360350349234</v>
          </cell>
          <cell r="BC1212">
            <v>27.405334850315327</v>
          </cell>
        </row>
        <row r="1213">
          <cell r="J1213">
            <v>343.2</v>
          </cell>
          <cell r="Z1213">
            <v>24</v>
          </cell>
        </row>
        <row r="1214">
          <cell r="J1214">
            <v>343.27</v>
          </cell>
          <cell r="Z1214">
            <v>61</v>
          </cell>
        </row>
        <row r="1215">
          <cell r="J1215">
            <v>343.51</v>
          </cell>
          <cell r="BB1215">
            <v>244.63752281480012</v>
          </cell>
          <cell r="BC1215">
            <v>41.86540729278304</v>
          </cell>
        </row>
        <row r="1216">
          <cell r="J1216">
            <v>343.65</v>
          </cell>
        </row>
        <row r="1217">
          <cell r="J1217">
            <v>343.84999999999997</v>
          </cell>
          <cell r="Z1217">
            <v>89</v>
          </cell>
          <cell r="BB1217" t="e">
            <v>#DIV/0!</v>
          </cell>
          <cell r="BC1217" t="e">
            <v>#DIV/0!</v>
          </cell>
        </row>
        <row r="1218">
          <cell r="J1218">
            <v>344.3</v>
          </cell>
        </row>
        <row r="1219">
          <cell r="J1219">
            <v>344.72</v>
          </cell>
          <cell r="Z1219">
            <v>89</v>
          </cell>
          <cell r="BB1219" t="e">
            <v>#DIV/0!</v>
          </cell>
          <cell r="BC1219" t="e">
            <v>#DIV/0!</v>
          </cell>
        </row>
        <row r="1220">
          <cell r="J1220">
            <v>345.07</v>
          </cell>
          <cell r="BB1220">
            <v>105.75811936020273</v>
          </cell>
          <cell r="BC1220">
            <v>32.994497417665009</v>
          </cell>
        </row>
        <row r="1221">
          <cell r="J1221">
            <v>345.59999999999997</v>
          </cell>
          <cell r="Z1221">
            <v>90</v>
          </cell>
          <cell r="BB1221" t="e">
            <v>#DIV/0!</v>
          </cell>
          <cell r="BC1221" t="e">
            <v>#DIV/0!</v>
          </cell>
        </row>
        <row r="1222">
          <cell r="J1222">
            <v>345.86</v>
          </cell>
        </row>
        <row r="1223">
          <cell r="J1223">
            <v>345.98</v>
          </cell>
          <cell r="BB1223">
            <v>75.418157279387003</v>
          </cell>
          <cell r="BC1223">
            <v>22.659241467242069</v>
          </cell>
        </row>
        <row r="1224">
          <cell r="J1224">
            <v>346.39</v>
          </cell>
        </row>
        <row r="1225">
          <cell r="J1225">
            <v>346.52000000000004</v>
          </cell>
          <cell r="Z1225">
            <v>62</v>
          </cell>
          <cell r="BB1225">
            <v>118.97456080506004</v>
          </cell>
          <cell r="BC1225">
            <v>23.691124162811846</v>
          </cell>
        </row>
        <row r="1226">
          <cell r="J1226">
            <v>346.62</v>
          </cell>
          <cell r="BB1226">
            <v>31.271573784957809</v>
          </cell>
          <cell r="BC1226">
            <v>52.418473130159803</v>
          </cell>
        </row>
        <row r="1227">
          <cell r="J1227">
            <v>346.99</v>
          </cell>
          <cell r="BB1227" t="e">
            <v>#DIV/0!</v>
          </cell>
          <cell r="BC1227" t="e">
            <v>#DIV/0!</v>
          </cell>
        </row>
        <row r="1228">
          <cell r="J1228">
            <v>347.35</v>
          </cell>
          <cell r="BB1228" t="e">
            <v>#DIV/0!</v>
          </cell>
          <cell r="BC1228" t="e">
            <v>#DIV/0!</v>
          </cell>
        </row>
        <row r="1229">
          <cell r="J1229">
            <v>348.21</v>
          </cell>
          <cell r="BB1229" t="e">
            <v>#DIV/0!</v>
          </cell>
          <cell r="BC1229" t="e">
            <v>#DIV/0!</v>
          </cell>
        </row>
        <row r="1230">
          <cell r="J1230">
            <v>348.83</v>
          </cell>
        </row>
        <row r="1231">
          <cell r="J1231">
            <v>349.21999999999997</v>
          </cell>
          <cell r="Z1231">
            <v>5</v>
          </cell>
          <cell r="BB1231">
            <v>280.31747438504351</v>
          </cell>
          <cell r="BC1231">
            <v>30.406080945638102</v>
          </cell>
        </row>
        <row r="1232">
          <cell r="J1232">
            <v>349.27</v>
          </cell>
          <cell r="Z1232">
            <v>29</v>
          </cell>
          <cell r="BB1232">
            <v>109.48141272576402</v>
          </cell>
          <cell r="BC1232">
            <v>32.511359466430235</v>
          </cell>
        </row>
        <row r="1233">
          <cell r="J1233">
            <v>349.56</v>
          </cell>
          <cell r="Z1233">
            <v>19</v>
          </cell>
          <cell r="BB1233">
            <v>58.11236365375234</v>
          </cell>
          <cell r="BC1233">
            <v>37.409902409496134</v>
          </cell>
        </row>
        <row r="1234">
          <cell r="J1234">
            <v>349.64</v>
          </cell>
          <cell r="BB1234">
            <v>73.645284619773889</v>
          </cell>
          <cell r="BC1234">
            <v>32.054740708703392</v>
          </cell>
        </row>
        <row r="1235">
          <cell r="J1235">
            <v>349.71999999999997</v>
          </cell>
          <cell r="Z1235">
            <v>26.5</v>
          </cell>
        </row>
        <row r="1236">
          <cell r="J1236">
            <v>349.98500000000001</v>
          </cell>
          <cell r="Z1236">
            <v>38.5</v>
          </cell>
        </row>
        <row r="1237">
          <cell r="J1237">
            <v>350.37</v>
          </cell>
          <cell r="Z1237">
            <v>5</v>
          </cell>
          <cell r="BB1237" t="e">
            <v>#DIV/0!</v>
          </cell>
          <cell r="BC1237" t="e">
            <v>#DIV/0!</v>
          </cell>
        </row>
        <row r="1238">
          <cell r="J1238">
            <v>350.4</v>
          </cell>
          <cell r="BB1238">
            <v>76.785516511167089</v>
          </cell>
          <cell r="BC1238">
            <v>34.716327375279484</v>
          </cell>
        </row>
        <row r="1239">
          <cell r="J1239">
            <v>350.42999999999995</v>
          </cell>
          <cell r="Z1239">
            <v>16</v>
          </cell>
        </row>
        <row r="1240">
          <cell r="J1240">
            <v>350.59</v>
          </cell>
          <cell r="Z1240">
            <v>30</v>
          </cell>
        </row>
        <row r="1241">
          <cell r="J1241">
            <v>350.89</v>
          </cell>
          <cell r="Z1241">
            <v>11</v>
          </cell>
        </row>
        <row r="1242">
          <cell r="J1242">
            <v>351</v>
          </cell>
          <cell r="Z1242">
            <v>108</v>
          </cell>
          <cell r="BB1242" t="e">
            <v>#DIV/0!</v>
          </cell>
          <cell r="BC1242" t="e">
            <v>#DIV/0!</v>
          </cell>
        </row>
        <row r="1243">
          <cell r="J1243">
            <v>351.33</v>
          </cell>
          <cell r="BB1243">
            <v>73.692687567327653</v>
          </cell>
          <cell r="BC1243">
            <v>37.125609280544836</v>
          </cell>
        </row>
        <row r="1244">
          <cell r="J1244">
            <v>351.95</v>
          </cell>
        </row>
        <row r="1245">
          <cell r="J1245">
            <v>352.03999999999996</v>
          </cell>
          <cell r="Z1245">
            <v>16</v>
          </cell>
        </row>
        <row r="1246">
          <cell r="J1246">
            <v>352.2</v>
          </cell>
          <cell r="Z1246">
            <v>3</v>
          </cell>
          <cell r="BB1246">
            <v>70.123866390208946</v>
          </cell>
          <cell r="BC1246">
            <v>27.412487527600604</v>
          </cell>
        </row>
        <row r="1247">
          <cell r="J1247">
            <v>352.22999999999996</v>
          </cell>
          <cell r="Z1247">
            <v>7</v>
          </cell>
        </row>
        <row r="1248">
          <cell r="J1248">
            <v>352.3</v>
          </cell>
          <cell r="Z1248">
            <v>1</v>
          </cell>
        </row>
        <row r="1249">
          <cell r="J1249">
            <v>352.31</v>
          </cell>
          <cell r="Z1249">
            <v>13</v>
          </cell>
        </row>
        <row r="1250">
          <cell r="J1250">
            <v>352.44</v>
          </cell>
          <cell r="Z1250">
            <v>84</v>
          </cell>
          <cell r="BB1250" t="e">
            <v>#DIV/0!</v>
          </cell>
          <cell r="BC1250" t="e">
            <v>#DIV/0!</v>
          </cell>
        </row>
        <row r="1251">
          <cell r="J1251">
            <v>352.65</v>
          </cell>
        </row>
        <row r="1252">
          <cell r="J1252">
            <v>353.26</v>
          </cell>
          <cell r="Z1252">
            <v>59</v>
          </cell>
          <cell r="BB1252">
            <v>77.324396558010221</v>
          </cell>
          <cell r="BC1252">
            <v>32.638711327171279</v>
          </cell>
        </row>
        <row r="1253">
          <cell r="J1253">
            <v>353.45</v>
          </cell>
        </row>
        <row r="1254">
          <cell r="J1254">
            <v>353.61</v>
          </cell>
          <cell r="BB1254">
            <v>114.68769109748257</v>
          </cell>
          <cell r="BC1254">
            <v>18.597377107210789</v>
          </cell>
        </row>
        <row r="1255">
          <cell r="J1255">
            <v>353.78</v>
          </cell>
          <cell r="BB1255">
            <v>113.58537530775692</v>
          </cell>
          <cell r="BC1255">
            <v>25.910989441930099</v>
          </cell>
        </row>
        <row r="1256">
          <cell r="J1256">
            <v>353.8</v>
          </cell>
        </row>
        <row r="1257">
          <cell r="J1257">
            <v>353.90999999999997</v>
          </cell>
          <cell r="Z1257">
            <v>38</v>
          </cell>
          <cell r="BB1257">
            <v>110.71333118680496</v>
          </cell>
          <cell r="BC1257">
            <v>26.497718039908264</v>
          </cell>
        </row>
        <row r="1258">
          <cell r="J1258">
            <v>354.14</v>
          </cell>
        </row>
        <row r="1259">
          <cell r="J1259">
            <v>354.2</v>
          </cell>
          <cell r="BB1259">
            <v>103.16476768334809</v>
          </cell>
          <cell r="BC1259">
            <v>31.677820913142902</v>
          </cell>
        </row>
        <row r="1260">
          <cell r="J1260">
            <v>354.28</v>
          </cell>
        </row>
        <row r="1261">
          <cell r="J1261">
            <v>354.34999999999997</v>
          </cell>
          <cell r="Z1261">
            <v>97</v>
          </cell>
        </row>
        <row r="1262">
          <cell r="J1262">
            <v>354.5</v>
          </cell>
          <cell r="BB1262">
            <v>103.00304518974031</v>
          </cell>
          <cell r="BC1262">
            <v>28.621397546450581</v>
          </cell>
        </row>
        <row r="1263">
          <cell r="J1263">
            <v>354.78</v>
          </cell>
          <cell r="BB1263">
            <v>111.40593660796014</v>
          </cell>
          <cell r="BC1263">
            <v>23.459000493302042</v>
          </cell>
        </row>
        <row r="1264">
          <cell r="J1264">
            <v>355.06</v>
          </cell>
        </row>
        <row r="1265">
          <cell r="J1265">
            <v>355.3</v>
          </cell>
          <cell r="Z1265">
            <v>20</v>
          </cell>
          <cell r="BB1265">
            <v>107.64598659244808</v>
          </cell>
          <cell r="BC1265">
            <v>30.185637966188217</v>
          </cell>
        </row>
        <row r="1266">
          <cell r="J1266">
            <v>355.5</v>
          </cell>
          <cell r="Z1266">
            <v>4</v>
          </cell>
        </row>
        <row r="1267">
          <cell r="J1267">
            <v>355.54</v>
          </cell>
          <cell r="Z1267">
            <v>2</v>
          </cell>
        </row>
        <row r="1268">
          <cell r="J1268">
            <v>355.56</v>
          </cell>
          <cell r="Z1268">
            <v>47</v>
          </cell>
        </row>
        <row r="1269">
          <cell r="J1269">
            <v>355.65</v>
          </cell>
          <cell r="BB1269">
            <v>126.35991910938651</v>
          </cell>
          <cell r="BC1269">
            <v>24.321236898647314</v>
          </cell>
        </row>
        <row r="1270">
          <cell r="J1270">
            <v>355.79</v>
          </cell>
        </row>
        <row r="1271">
          <cell r="J1271">
            <v>355.89000000000004</v>
          </cell>
          <cell r="BB1271">
            <v>113.82381618208751</v>
          </cell>
          <cell r="BC1271">
            <v>35.3708116390453</v>
          </cell>
        </row>
        <row r="1272">
          <cell r="J1272">
            <v>356</v>
          </cell>
          <cell r="Z1272">
            <v>4</v>
          </cell>
          <cell r="BB1272" t="e">
            <v>#DIV/0!</v>
          </cell>
          <cell r="BC1272" t="e">
            <v>#DIV/0!</v>
          </cell>
        </row>
        <row r="1273">
          <cell r="J1273">
            <v>356.04</v>
          </cell>
          <cell r="Z1273">
            <v>18</v>
          </cell>
          <cell r="BB1273" t="e">
            <v>#DIV/0!</v>
          </cell>
          <cell r="BC1273" t="e">
            <v>#DIV/0!</v>
          </cell>
        </row>
        <row r="1274">
          <cell r="J1274">
            <v>356.22</v>
          </cell>
          <cell r="Z1274">
            <v>3</v>
          </cell>
          <cell r="BB1274" t="e">
            <v>#DIV/0!</v>
          </cell>
          <cell r="BC1274" t="e">
            <v>#DIV/0!</v>
          </cell>
        </row>
        <row r="1275">
          <cell r="J1275">
            <v>356.25</v>
          </cell>
          <cell r="Z1275">
            <v>4</v>
          </cell>
          <cell r="BB1275">
            <v>148.32091345400255</v>
          </cell>
          <cell r="BC1275">
            <v>25.396723347263872</v>
          </cell>
        </row>
        <row r="1276">
          <cell r="J1276">
            <v>356.29</v>
          </cell>
          <cell r="Z1276">
            <v>4</v>
          </cell>
          <cell r="BB1276">
            <v>150.59097878481538</v>
          </cell>
          <cell r="BC1276">
            <v>15.971652623869858</v>
          </cell>
        </row>
        <row r="1277">
          <cell r="J1277">
            <v>356.33000000000004</v>
          </cell>
          <cell r="Z1277">
            <v>63</v>
          </cell>
          <cell r="BB1277" t="e">
            <v>#DIV/0!</v>
          </cell>
          <cell r="BC1277" t="e">
            <v>#DIV/0!</v>
          </cell>
        </row>
        <row r="1278">
          <cell r="J1278">
            <v>356.5</v>
          </cell>
        </row>
        <row r="1279">
          <cell r="J1279">
            <v>356.7</v>
          </cell>
          <cell r="BB1279">
            <v>165.418157279387</v>
          </cell>
          <cell r="BC1279">
            <v>22.659241467242055</v>
          </cell>
        </row>
        <row r="1280">
          <cell r="J1280">
            <v>356.97</v>
          </cell>
          <cell r="Z1280">
            <v>3</v>
          </cell>
        </row>
        <row r="1281">
          <cell r="J1281">
            <v>357</v>
          </cell>
          <cell r="Z1281">
            <v>4</v>
          </cell>
        </row>
        <row r="1282">
          <cell r="J1282">
            <v>357.04</v>
          </cell>
          <cell r="Z1282">
            <v>3</v>
          </cell>
        </row>
        <row r="1283">
          <cell r="J1283">
            <v>357.07</v>
          </cell>
          <cell r="Z1283">
            <v>30</v>
          </cell>
          <cell r="BB1283">
            <v>176.42611067528367</v>
          </cell>
          <cell r="BC1283">
            <v>40.054929544533799</v>
          </cell>
        </row>
        <row r="1284">
          <cell r="J1284">
            <v>357.19</v>
          </cell>
        </row>
        <row r="1285">
          <cell r="J1285">
            <v>357.35</v>
          </cell>
          <cell r="Z1285">
            <v>5</v>
          </cell>
          <cell r="BB1285">
            <v>170.36050176927108</v>
          </cell>
          <cell r="BC1285">
            <v>43.406562531272591</v>
          </cell>
        </row>
        <row r="1286">
          <cell r="J1286">
            <v>357.4</v>
          </cell>
          <cell r="Z1286">
            <v>5</v>
          </cell>
          <cell r="BB1286" t="e">
            <v>#DIV/0!</v>
          </cell>
          <cell r="BC1286" t="e">
            <v>#DIV/0!</v>
          </cell>
        </row>
        <row r="1287">
          <cell r="J1287">
            <v>357.45</v>
          </cell>
          <cell r="Z1287">
            <v>92</v>
          </cell>
          <cell r="BB1287" t="e">
            <v>#DIV/0!</v>
          </cell>
          <cell r="BC1287" t="e">
            <v>#DIV/0!</v>
          </cell>
        </row>
        <row r="1288">
          <cell r="J1288">
            <v>358.08</v>
          </cell>
          <cell r="BB1288" t="e">
            <v>#DIV/0!</v>
          </cell>
          <cell r="BC1288" t="e">
            <v>#DIV/0!</v>
          </cell>
        </row>
        <row r="1289">
          <cell r="J1289">
            <v>358.34999999999997</v>
          </cell>
          <cell r="Z1289">
            <v>2</v>
          </cell>
          <cell r="BB1289">
            <v>179.75249260291639</v>
          </cell>
          <cell r="BC1289">
            <v>22.000185681154136</v>
          </cell>
        </row>
        <row r="1290">
          <cell r="J1290">
            <v>358.37</v>
          </cell>
          <cell r="Z1290">
            <v>6</v>
          </cell>
        </row>
        <row r="1291">
          <cell r="J1291">
            <v>358.43</v>
          </cell>
          <cell r="Z1291">
            <v>16</v>
          </cell>
        </row>
        <row r="1292">
          <cell r="J1292">
            <v>358.59</v>
          </cell>
        </row>
        <row r="1293">
          <cell r="J1293">
            <v>358.81</v>
          </cell>
          <cell r="BB1293">
            <v>179.70958110455155</v>
          </cell>
          <cell r="BC1293">
            <v>19.000226575607385</v>
          </cell>
        </row>
        <row r="1294">
          <cell r="J1294">
            <v>358.9</v>
          </cell>
          <cell r="BB1294">
            <v>28.132775446496424</v>
          </cell>
          <cell r="BC1294">
            <v>27.86894802011463</v>
          </cell>
        </row>
        <row r="1295">
          <cell r="J1295">
            <v>359.55</v>
          </cell>
          <cell r="BB1295">
            <v>171.34581578590405</v>
          </cell>
          <cell r="BC1295">
            <v>19.202874364051837</v>
          </cell>
        </row>
        <row r="1296">
          <cell r="J1296">
            <v>360.27</v>
          </cell>
        </row>
        <row r="1297">
          <cell r="J1297">
            <v>360.59999999999997</v>
          </cell>
          <cell r="BB1297">
            <v>178.33601948479213</v>
          </cell>
          <cell r="BC1297">
            <v>31.010669715117103</v>
          </cell>
        </row>
        <row r="1298">
          <cell r="J1298">
            <v>360.82</v>
          </cell>
          <cell r="Z1298">
            <v>58</v>
          </cell>
          <cell r="BB1298" t="e">
            <v>#DIV/0!</v>
          </cell>
          <cell r="BC1298" t="e">
            <v>#DIV/0!</v>
          </cell>
        </row>
        <row r="1299">
          <cell r="J1299">
            <v>360.87</v>
          </cell>
        </row>
        <row r="1300">
          <cell r="J1300">
            <v>361.37</v>
          </cell>
          <cell r="Z1300">
            <v>8</v>
          </cell>
        </row>
        <row r="1301">
          <cell r="J1301">
            <v>361.45</v>
          </cell>
          <cell r="Z1301">
            <v>56</v>
          </cell>
          <cell r="BB1301">
            <v>338.2047433132509</v>
          </cell>
          <cell r="BC1301">
            <v>31.873289570729433</v>
          </cell>
        </row>
        <row r="1302">
          <cell r="J1302">
            <v>361.56</v>
          </cell>
        </row>
        <row r="1303">
          <cell r="J1303">
            <v>361.99</v>
          </cell>
          <cell r="Z1303">
            <v>14</v>
          </cell>
        </row>
        <row r="1304">
          <cell r="J1304">
            <v>362.13</v>
          </cell>
          <cell r="Z1304">
            <v>131</v>
          </cell>
          <cell r="BB1304" t="e">
            <v>#DIV/0!</v>
          </cell>
          <cell r="BC1304" t="e">
            <v>#DIV/0!</v>
          </cell>
        </row>
        <row r="1305">
          <cell r="J1305">
            <v>362.6</v>
          </cell>
          <cell r="BB1305" t="e">
            <v>#DIV/0!</v>
          </cell>
          <cell r="BC1305" t="e">
            <v>#DIV/0!</v>
          </cell>
        </row>
        <row r="1306">
          <cell r="J1306">
            <v>363.18</v>
          </cell>
        </row>
        <row r="1307">
          <cell r="J1307">
            <v>363.68</v>
          </cell>
          <cell r="Z1307">
            <v>122</v>
          </cell>
          <cell r="BB1307" t="e">
            <v>#DIV/0!</v>
          </cell>
          <cell r="BC1307" t="e">
            <v>#DIV/0!</v>
          </cell>
        </row>
        <row r="1308">
          <cell r="J1308">
            <v>364.16</v>
          </cell>
        </row>
        <row r="1309">
          <cell r="J1309">
            <v>364.90000000000003</v>
          </cell>
          <cell r="Z1309">
            <v>3</v>
          </cell>
        </row>
        <row r="1310">
          <cell r="J1310">
            <v>364.93</v>
          </cell>
          <cell r="Z1310">
            <v>81.5</v>
          </cell>
          <cell r="BB1310">
            <v>125.5394264114741</v>
          </cell>
          <cell r="BC1310">
            <v>32.053617671674481</v>
          </cell>
        </row>
        <row r="1311">
          <cell r="J1311">
            <v>365.4</v>
          </cell>
          <cell r="BB1311" t="e">
            <v>#DIV/0!</v>
          </cell>
          <cell r="BC1311" t="e">
            <v>#DIV/0!</v>
          </cell>
        </row>
        <row r="1312">
          <cell r="J1312">
            <v>365.99</v>
          </cell>
        </row>
        <row r="1313">
          <cell r="J1313">
            <v>366.05500000000001</v>
          </cell>
          <cell r="Z1313">
            <v>66.5</v>
          </cell>
          <cell r="BB1313">
            <v>188.96921600720003</v>
          </cell>
          <cell r="BC1313">
            <v>29.299872879765168</v>
          </cell>
        </row>
        <row r="1314">
          <cell r="J1314">
            <v>366.72</v>
          </cell>
          <cell r="Z1314">
            <v>3</v>
          </cell>
        </row>
        <row r="1315">
          <cell r="J1315">
            <v>366.79</v>
          </cell>
          <cell r="Z1315">
            <v>43</v>
          </cell>
          <cell r="BB1315" t="e">
            <v>#DIV/0!</v>
          </cell>
          <cell r="BC1315" t="e">
            <v>#DIV/0!</v>
          </cell>
        </row>
        <row r="1316">
          <cell r="J1316">
            <v>366.65</v>
          </cell>
        </row>
        <row r="1317">
          <cell r="J1317">
            <v>367.03</v>
          </cell>
          <cell r="Z1317">
            <v>76</v>
          </cell>
          <cell r="BB1317">
            <v>179.89999999999998</v>
          </cell>
          <cell r="BC1317">
            <v>45.000043633254222</v>
          </cell>
        </row>
        <row r="1318">
          <cell r="J1318">
            <v>367.34</v>
          </cell>
        </row>
        <row r="1319">
          <cell r="J1319">
            <v>367.71999999999997</v>
          </cell>
          <cell r="Z1319">
            <v>19</v>
          </cell>
        </row>
        <row r="1320">
          <cell r="J1320">
            <v>367.90999999999997</v>
          </cell>
          <cell r="Z1320">
            <v>76.5</v>
          </cell>
        </row>
        <row r="1321">
          <cell r="J1321">
            <v>367.94</v>
          </cell>
          <cell r="BB1321">
            <v>66.642958084607983</v>
          </cell>
          <cell r="BC1321">
            <v>32.165218569568182</v>
          </cell>
        </row>
        <row r="1322">
          <cell r="J1322">
            <v>368.07</v>
          </cell>
        </row>
        <row r="1323">
          <cell r="J1323">
            <v>368.63499999999999</v>
          </cell>
          <cell r="Z1323">
            <v>2</v>
          </cell>
        </row>
        <row r="1324">
          <cell r="J1324">
            <v>368.65499999999997</v>
          </cell>
          <cell r="Z1324">
            <v>3.5</v>
          </cell>
        </row>
        <row r="1325">
          <cell r="J1325">
            <v>368.69</v>
          </cell>
          <cell r="Z1325">
            <v>4</v>
          </cell>
        </row>
        <row r="1326">
          <cell r="J1326">
            <v>368.73</v>
          </cell>
          <cell r="BB1326">
            <v>19.324307297627968</v>
          </cell>
          <cell r="BC1326">
            <v>30.430101941038622</v>
          </cell>
        </row>
        <row r="1327">
          <cell r="J1327">
            <v>368.7</v>
          </cell>
          <cell r="Z1327">
            <v>187</v>
          </cell>
          <cell r="BB1327" t="e">
            <v>#DIV/0!</v>
          </cell>
          <cell r="BC1327" t="e">
            <v>#DIV/0!</v>
          </cell>
        </row>
        <row r="1328">
          <cell r="J1328">
            <v>369.51</v>
          </cell>
        </row>
        <row r="1329">
          <cell r="J1329">
            <v>370.18</v>
          </cell>
          <cell r="BB1329">
            <v>312.21191629307765</v>
          </cell>
          <cell r="BC1329">
            <v>14.705103557676367</v>
          </cell>
        </row>
        <row r="1330">
          <cell r="J1330">
            <v>370.18</v>
          </cell>
          <cell r="Z1330">
            <v>21.5</v>
          </cell>
        </row>
        <row r="1331">
          <cell r="J1331">
            <v>370.18</v>
          </cell>
          <cell r="Z1331">
            <v>3</v>
          </cell>
          <cell r="BB1331">
            <v>222.44252513034249</v>
          </cell>
          <cell r="BC1331">
            <v>16.068237148498952</v>
          </cell>
        </row>
        <row r="1332">
          <cell r="J1332">
            <v>370.18</v>
          </cell>
          <cell r="Z1332">
            <v>3.5</v>
          </cell>
          <cell r="BB1332">
            <v>201.11320868804953</v>
          </cell>
          <cell r="BC1332">
            <v>21.313818756005304</v>
          </cell>
        </row>
        <row r="1333">
          <cell r="J1333">
            <v>370.46</v>
          </cell>
          <cell r="Z1333">
            <v>61</v>
          </cell>
          <cell r="BB1333">
            <v>226.41385471704385</v>
          </cell>
          <cell r="BC1333">
            <v>30.371032688919534</v>
          </cell>
        </row>
        <row r="1334">
          <cell r="J1334">
            <v>370.95</v>
          </cell>
        </row>
        <row r="1335">
          <cell r="J1335">
            <v>370.95</v>
          </cell>
          <cell r="Z1335">
            <v>15</v>
          </cell>
        </row>
        <row r="1336">
          <cell r="J1336">
            <v>370.95</v>
          </cell>
          <cell r="Z1336">
            <v>8</v>
          </cell>
          <cell r="BB1336">
            <v>208.48773875856128</v>
          </cell>
          <cell r="BC1336">
            <v>20.288393605826954</v>
          </cell>
        </row>
        <row r="1337">
          <cell r="J1337">
            <v>371.28</v>
          </cell>
          <cell r="Z1337">
            <v>14</v>
          </cell>
          <cell r="BB1337" t="e">
            <v>#DIV/0!</v>
          </cell>
          <cell r="BC1337" t="e">
            <v>#DIV/0!</v>
          </cell>
        </row>
        <row r="1338">
          <cell r="J1338">
            <v>371.75</v>
          </cell>
          <cell r="BB1338" t="e">
            <v>#DIV/0!</v>
          </cell>
          <cell r="BC1338" t="e">
            <v>#DIV/0!</v>
          </cell>
        </row>
        <row r="1339">
          <cell r="J1339">
            <v>371.81</v>
          </cell>
          <cell r="Z1339">
            <v>2</v>
          </cell>
          <cell r="BB1339" t="e">
            <v>#DIV/0!</v>
          </cell>
          <cell r="BC1339" t="e">
            <v>#DIV/0!</v>
          </cell>
        </row>
        <row r="1340">
          <cell r="J1340">
            <v>371.83</v>
          </cell>
          <cell r="Z1340">
            <v>6</v>
          </cell>
          <cell r="BB1340" t="e">
            <v>#DIV/0!</v>
          </cell>
          <cell r="BC1340" t="e">
            <v>#DIV/0!</v>
          </cell>
        </row>
        <row r="1341">
          <cell r="J1341">
            <v>371.89</v>
          </cell>
          <cell r="Z1341">
            <v>8</v>
          </cell>
          <cell r="BB1341" t="e">
            <v>#DIV/0!</v>
          </cell>
          <cell r="BC1341" t="e">
            <v>#DIV/0!</v>
          </cell>
        </row>
        <row r="1342">
          <cell r="J1342">
            <v>371.97</v>
          </cell>
          <cell r="Z1342">
            <v>7</v>
          </cell>
          <cell r="BB1342" t="e">
            <v>#DIV/0!</v>
          </cell>
          <cell r="BC1342" t="e">
            <v>#DIV/0!</v>
          </cell>
        </row>
        <row r="1343">
          <cell r="J1343">
            <v>372.04</v>
          </cell>
          <cell r="Z1343">
            <v>2.5</v>
          </cell>
          <cell r="BB1343" t="e">
            <v>#DIV/0!</v>
          </cell>
          <cell r="BC1343" t="e">
            <v>#DIV/0!</v>
          </cell>
        </row>
        <row r="1344">
          <cell r="J1344">
            <v>372.065</v>
          </cell>
          <cell r="Z1344">
            <v>2.5</v>
          </cell>
          <cell r="BB1344">
            <v>225</v>
          </cell>
          <cell r="BC1344">
            <v>20.753570983684796</v>
          </cell>
        </row>
        <row r="1345">
          <cell r="J1345">
            <v>372.09</v>
          </cell>
          <cell r="Z1345">
            <v>11</v>
          </cell>
          <cell r="BB1345">
            <v>33.552239006571483</v>
          </cell>
          <cell r="BC1345">
            <v>25.86424727345765</v>
          </cell>
        </row>
        <row r="1346">
          <cell r="J1346">
            <v>372.1</v>
          </cell>
          <cell r="BB1346" t="e">
            <v>#DIV/0!</v>
          </cell>
          <cell r="BC1346" t="e">
            <v>#DIV/0!</v>
          </cell>
        </row>
        <row r="1347">
          <cell r="J1347">
            <v>372.17</v>
          </cell>
          <cell r="Z1347">
            <v>21</v>
          </cell>
          <cell r="BB1347" t="e">
            <v>#DIV/0!</v>
          </cell>
          <cell r="BC1347" t="e">
            <v>#DIV/0!</v>
          </cell>
        </row>
        <row r="1348">
          <cell r="J1348">
            <v>372.38</v>
          </cell>
          <cell r="Z1348">
            <v>10</v>
          </cell>
          <cell r="BB1348" t="e">
            <v>#DIV/0!</v>
          </cell>
          <cell r="BC1348" t="e">
            <v>#DIV/0!</v>
          </cell>
        </row>
        <row r="1349">
          <cell r="J1349">
            <v>372.48</v>
          </cell>
          <cell r="Z1349">
            <v>55</v>
          </cell>
          <cell r="BB1349" t="e">
            <v>#DIV/0!</v>
          </cell>
          <cell r="BC1349" t="e">
            <v>#DIV/0!</v>
          </cell>
        </row>
        <row r="1350">
          <cell r="J1350">
            <v>373.03000000000003</v>
          </cell>
          <cell r="Z1350">
            <v>65</v>
          </cell>
          <cell r="BB1350" t="e">
            <v>#DIV/0!</v>
          </cell>
          <cell r="BC1350" t="e">
            <v>#DIV/0!</v>
          </cell>
        </row>
        <row r="1351">
          <cell r="J1351">
            <v>373.05</v>
          </cell>
          <cell r="BB1351" t="e">
            <v>#DIV/0!</v>
          </cell>
          <cell r="BC1351" t="e">
            <v>#DIV/0!</v>
          </cell>
        </row>
        <row r="1352">
          <cell r="J1352">
            <v>373.05</v>
          </cell>
          <cell r="Z1352">
            <v>10</v>
          </cell>
          <cell r="BB1352" t="e">
            <v>#DIV/0!</v>
          </cell>
          <cell r="BC1352" t="e">
            <v>#DIV/0!</v>
          </cell>
        </row>
        <row r="1353">
          <cell r="J1353">
            <v>373.05</v>
          </cell>
          <cell r="Z1353">
            <v>18</v>
          </cell>
          <cell r="BB1353">
            <v>235.19138245497521</v>
          </cell>
          <cell r="BC1353">
            <v>20.423289071726501</v>
          </cell>
        </row>
        <row r="1354">
          <cell r="J1354">
            <v>373.86</v>
          </cell>
        </row>
        <row r="1355">
          <cell r="J1355">
            <v>373.89</v>
          </cell>
          <cell r="Z1355">
            <v>6</v>
          </cell>
        </row>
        <row r="1356">
          <cell r="J1356">
            <v>373.95</v>
          </cell>
          <cell r="Z1356">
            <v>209</v>
          </cell>
          <cell r="BB1356">
            <v>223.25717943222566</v>
          </cell>
          <cell r="BC1356">
            <v>24.043730812490992</v>
          </cell>
        </row>
        <row r="1357">
          <cell r="J1357">
            <v>374.8</v>
          </cell>
          <cell r="BB1357" t="e">
            <v>#DIV/0!</v>
          </cell>
          <cell r="BC1357" t="e">
            <v>#DIV/0!</v>
          </cell>
        </row>
        <row r="1358">
          <cell r="J1358">
            <v>375.64</v>
          </cell>
        </row>
        <row r="1359">
          <cell r="J1359">
            <v>375.95</v>
          </cell>
          <cell r="Z1359">
            <v>3</v>
          </cell>
          <cell r="BB1359">
            <v>90</v>
          </cell>
          <cell r="BC1359">
            <v>7</v>
          </cell>
        </row>
        <row r="1360">
          <cell r="J1360">
            <v>375.96999999999997</v>
          </cell>
          <cell r="Z1360">
            <v>105.5</v>
          </cell>
          <cell r="BB1360" t="e">
            <v>#DIV/0!</v>
          </cell>
          <cell r="BC1360" t="e">
            <v>#DIV/0!</v>
          </cell>
        </row>
        <row r="1361">
          <cell r="J1361">
            <v>376.5</v>
          </cell>
        </row>
        <row r="1362">
          <cell r="J1362">
            <v>376.96499999999997</v>
          </cell>
          <cell r="Z1362">
            <v>3.5</v>
          </cell>
        </row>
        <row r="1363">
          <cell r="J1363">
            <v>377</v>
          </cell>
          <cell r="Z1363">
            <v>2</v>
          </cell>
        </row>
        <row r="1364">
          <cell r="J1364">
            <v>377.02</v>
          </cell>
          <cell r="Z1364">
            <v>4</v>
          </cell>
        </row>
        <row r="1365">
          <cell r="J1365">
            <v>377.06</v>
          </cell>
          <cell r="Z1365">
            <v>6</v>
          </cell>
          <cell r="BB1365">
            <v>232.21604034902853</v>
          </cell>
          <cell r="BC1365">
            <v>11.332176422334854</v>
          </cell>
        </row>
        <row r="1366">
          <cell r="J1366">
            <v>377.12</v>
          </cell>
          <cell r="Z1366">
            <v>1</v>
          </cell>
        </row>
        <row r="1367">
          <cell r="J1367">
            <v>377.13</v>
          </cell>
          <cell r="Z1367">
            <v>41</v>
          </cell>
        </row>
        <row r="1368">
          <cell r="J1368">
            <v>377.1</v>
          </cell>
          <cell r="BB1368">
            <v>226.58852790932687</v>
          </cell>
          <cell r="BC1368">
            <v>26.612461720786229</v>
          </cell>
        </row>
        <row r="1369">
          <cell r="J1369">
            <v>377.5</v>
          </cell>
          <cell r="Z1369">
            <v>7.5</v>
          </cell>
        </row>
        <row r="1370">
          <cell r="J1370">
            <v>377.57500000000005</v>
          </cell>
          <cell r="Z1370">
            <v>0.5</v>
          </cell>
        </row>
        <row r="1371">
          <cell r="J1371">
            <v>377.58000000000004</v>
          </cell>
          <cell r="Z1371">
            <v>63</v>
          </cell>
          <cell r="BB1371">
            <v>245.38093892853047</v>
          </cell>
          <cell r="BC1371">
            <v>16.422456859552668</v>
          </cell>
        </row>
        <row r="1372">
          <cell r="J1372">
            <v>377.85</v>
          </cell>
        </row>
        <row r="1373">
          <cell r="J1373">
            <v>378.1</v>
          </cell>
          <cell r="Z1373">
            <v>2</v>
          </cell>
          <cell r="BB1373">
            <v>217.50092685730817</v>
          </cell>
          <cell r="BC1373">
            <v>22.271915964392662</v>
          </cell>
        </row>
        <row r="1374">
          <cell r="J1374">
            <v>378.12</v>
          </cell>
          <cell r="Z1374">
            <v>14</v>
          </cell>
        </row>
        <row r="1375">
          <cell r="J1375">
            <v>378.26000000000005</v>
          </cell>
          <cell r="Z1375">
            <v>5</v>
          </cell>
        </row>
        <row r="1376">
          <cell r="J1376">
            <v>378.31</v>
          </cell>
          <cell r="Z1376">
            <v>39</v>
          </cell>
          <cell r="BB1376" t="e">
            <v>#DIV/0!</v>
          </cell>
          <cell r="BC1376" t="e">
            <v>#DIV/0!</v>
          </cell>
        </row>
        <row r="1377">
          <cell r="J1377">
            <v>378.63</v>
          </cell>
        </row>
        <row r="1378">
          <cell r="J1378">
            <v>378.69</v>
          </cell>
          <cell r="Z1378">
            <v>10</v>
          </cell>
          <cell r="BB1378">
            <v>229.90417640610252</v>
          </cell>
          <cell r="BC1378">
            <v>16.793865184073312</v>
          </cell>
        </row>
        <row r="1379">
          <cell r="J1379">
            <v>378.79</v>
          </cell>
          <cell r="Z1379">
            <v>14</v>
          </cell>
          <cell r="BB1379">
            <v>262.86040948030103</v>
          </cell>
          <cell r="BC1379">
            <v>40.21975150519431</v>
          </cell>
        </row>
        <row r="1380">
          <cell r="J1380">
            <v>378.86</v>
          </cell>
          <cell r="Z1380">
            <v>5</v>
          </cell>
        </row>
        <row r="1381">
          <cell r="J1381">
            <v>379</v>
          </cell>
          <cell r="Z1381">
            <v>5</v>
          </cell>
        </row>
        <row r="1382">
          <cell r="J1382">
            <v>379.05</v>
          </cell>
          <cell r="Z1382">
            <v>41</v>
          </cell>
          <cell r="BB1382" t="e">
            <v>#DIV/0!</v>
          </cell>
          <cell r="BC1382" t="e">
            <v>#DIV/0!</v>
          </cell>
        </row>
        <row r="1383">
          <cell r="J1383">
            <v>379.39</v>
          </cell>
        </row>
        <row r="1384">
          <cell r="J1384">
            <v>379.44</v>
          </cell>
          <cell r="Z1384">
            <v>2</v>
          </cell>
        </row>
        <row r="1385">
          <cell r="J1385">
            <v>379.46</v>
          </cell>
          <cell r="Z1385">
            <v>3</v>
          </cell>
          <cell r="BB1385">
            <v>246.48336365360595</v>
          </cell>
          <cell r="BC1385">
            <v>21.650020509003184</v>
          </cell>
        </row>
        <row r="1386">
          <cell r="J1386">
            <v>379.46999999999997</v>
          </cell>
          <cell r="Z1386">
            <v>11</v>
          </cell>
          <cell r="BB1386" t="e">
            <v>#DIV/0!</v>
          </cell>
          <cell r="BC1386" t="e">
            <v>#DIV/0!</v>
          </cell>
        </row>
        <row r="1387">
          <cell r="J1387">
            <v>379.58</v>
          </cell>
          <cell r="Z1387">
            <v>10</v>
          </cell>
          <cell r="BB1387" t="e">
            <v>#DIV/0!</v>
          </cell>
          <cell r="BC1387" t="e">
            <v>#DIV/0!</v>
          </cell>
        </row>
        <row r="1388">
          <cell r="J1388">
            <v>379.68</v>
          </cell>
          <cell r="Z1388">
            <v>15</v>
          </cell>
          <cell r="BB1388" t="e">
            <v>#DIV/0!</v>
          </cell>
          <cell r="BC1388" t="e">
            <v>#DIV/0!</v>
          </cell>
        </row>
        <row r="1389">
          <cell r="J1389">
            <v>379.83</v>
          </cell>
          <cell r="Z1389">
            <v>42.5</v>
          </cell>
          <cell r="BB1389">
            <v>238.41149986654995</v>
          </cell>
          <cell r="BC1389">
            <v>28.697061184269039</v>
          </cell>
        </row>
        <row r="1390">
          <cell r="J1390">
            <v>380.19</v>
          </cell>
          <cell r="BB1390" t="e">
            <v>#DIV/0!</v>
          </cell>
          <cell r="BC1390" t="e">
            <v>#DIV/0!</v>
          </cell>
        </row>
        <row r="1391">
          <cell r="J1391">
            <v>380.23500000000001</v>
          </cell>
          <cell r="Z1391">
            <v>16.5</v>
          </cell>
          <cell r="BB1391">
            <v>225</v>
          </cell>
          <cell r="BC1391">
            <v>24.67905738932383</v>
          </cell>
        </row>
        <row r="1392">
          <cell r="J1392">
            <v>380.4</v>
          </cell>
          <cell r="Z1392">
            <v>47</v>
          </cell>
          <cell r="BB1392" t="e">
            <v>#DIV/0!</v>
          </cell>
          <cell r="BC1392" t="e">
            <v>#DIV/0!</v>
          </cell>
        </row>
        <row r="1393">
          <cell r="J1393">
            <v>380.87</v>
          </cell>
          <cell r="Z1393">
            <v>19</v>
          </cell>
          <cell r="BB1393" t="e">
            <v>#DIV/0!</v>
          </cell>
          <cell r="BC1393" t="e">
            <v>#DIV/0!</v>
          </cell>
        </row>
        <row r="1394">
          <cell r="J1394">
            <v>380.9</v>
          </cell>
          <cell r="BB1394" t="e">
            <v>#DIV/0!</v>
          </cell>
          <cell r="BC1394" t="e">
            <v>#DIV/0!</v>
          </cell>
        </row>
        <row r="1395">
          <cell r="J1395">
            <v>381.08</v>
          </cell>
          <cell r="Z1395">
            <v>6</v>
          </cell>
          <cell r="BB1395" t="e">
            <v>#DIV/0!</v>
          </cell>
          <cell r="BC1395" t="e">
            <v>#DIV/0!</v>
          </cell>
        </row>
        <row r="1396">
          <cell r="J1396">
            <v>381.14</v>
          </cell>
          <cell r="Z1396">
            <v>10</v>
          </cell>
          <cell r="BB1396">
            <v>95.401039531336153</v>
          </cell>
          <cell r="BC1396">
            <v>29.108230061626323</v>
          </cell>
        </row>
        <row r="1397">
          <cell r="J1397">
            <v>381.23999999999995</v>
          </cell>
          <cell r="Z1397">
            <v>19.5</v>
          </cell>
          <cell r="BB1397">
            <v>106.10721092616518</v>
          </cell>
          <cell r="BC1397">
            <v>20.748790115896043</v>
          </cell>
        </row>
        <row r="1398">
          <cell r="J1398">
            <v>381.435</v>
          </cell>
          <cell r="Z1398">
            <v>5.5</v>
          </cell>
          <cell r="BB1398">
            <v>97.774351206609367</v>
          </cell>
          <cell r="BC1398">
            <v>21.177615938871725</v>
          </cell>
        </row>
        <row r="1399">
          <cell r="J1399">
            <v>381.48999999999995</v>
          </cell>
          <cell r="Z1399">
            <v>107</v>
          </cell>
          <cell r="BB1399" t="e">
            <v>#DIV/0!</v>
          </cell>
          <cell r="BC1399" t="e">
            <v>#DIV/0!</v>
          </cell>
        </row>
        <row r="1400">
          <cell r="J1400">
            <v>381.82</v>
          </cell>
          <cell r="BB1400">
            <v>104.13034004973815</v>
          </cell>
          <cell r="BC1400">
            <v>26.700128865415827</v>
          </cell>
        </row>
        <row r="1401">
          <cell r="J1401">
            <v>382.41</v>
          </cell>
        </row>
        <row r="1402">
          <cell r="J1402">
            <v>382.76000000000005</v>
          </cell>
          <cell r="Z1402">
            <v>11</v>
          </cell>
        </row>
        <row r="1403">
          <cell r="J1403">
            <v>382.87</v>
          </cell>
          <cell r="Z1403">
            <v>36</v>
          </cell>
          <cell r="BB1403">
            <v>90</v>
          </cell>
          <cell r="BC1403">
            <v>25</v>
          </cell>
        </row>
        <row r="1404">
          <cell r="J1404">
            <v>383.05</v>
          </cell>
        </row>
        <row r="1405">
          <cell r="J1405">
            <v>383.21000000000004</v>
          </cell>
          <cell r="Z1405">
            <v>9</v>
          </cell>
          <cell r="BB1405">
            <v>66.968805136316917</v>
          </cell>
          <cell r="BC1405">
            <v>36.238763151089287</v>
          </cell>
        </row>
        <row r="1406">
          <cell r="J1406">
            <v>383.3</v>
          </cell>
          <cell r="Z1406">
            <v>2</v>
          </cell>
        </row>
        <row r="1407">
          <cell r="J1407">
            <v>383.32</v>
          </cell>
          <cell r="Z1407">
            <v>20</v>
          </cell>
        </row>
        <row r="1408">
          <cell r="J1408">
            <v>383.52000000000004</v>
          </cell>
          <cell r="Z1408">
            <v>56</v>
          </cell>
          <cell r="BB1408" t="e">
            <v>#DIV/0!</v>
          </cell>
          <cell r="BC1408" t="e">
            <v>#DIV/0!</v>
          </cell>
        </row>
        <row r="1409">
          <cell r="J1409">
            <v>383.95</v>
          </cell>
        </row>
        <row r="1410">
          <cell r="J1410">
            <v>384.08</v>
          </cell>
          <cell r="Z1410">
            <v>83</v>
          </cell>
          <cell r="BB1410">
            <v>87.396439858947872</v>
          </cell>
          <cell r="BC1410">
            <v>21.019805219223628</v>
          </cell>
        </row>
        <row r="1411">
          <cell r="J1411">
            <v>384.5</v>
          </cell>
        </row>
        <row r="1412">
          <cell r="J1412">
            <v>384.89</v>
          </cell>
          <cell r="Z1412">
            <v>4</v>
          </cell>
          <cell r="BB1412">
            <v>95.186691679043122</v>
          </cell>
          <cell r="BC1412">
            <v>30.101898445247109</v>
          </cell>
        </row>
        <row r="1413">
          <cell r="J1413">
            <v>384.93</v>
          </cell>
          <cell r="Z1413">
            <v>23</v>
          </cell>
          <cell r="BB1413" t="e">
            <v>#DIV/0!</v>
          </cell>
          <cell r="BC1413" t="e">
            <v>#DIV/0!</v>
          </cell>
        </row>
        <row r="1414">
          <cell r="J1414">
            <v>385.16</v>
          </cell>
          <cell r="Z1414">
            <v>6</v>
          </cell>
          <cell r="BB1414">
            <v>99.592263333019218</v>
          </cell>
          <cell r="BC1414">
            <v>36.384447702611446</v>
          </cell>
        </row>
        <row r="1415">
          <cell r="J1415">
            <v>385.22</v>
          </cell>
          <cell r="Z1415">
            <v>10</v>
          </cell>
          <cell r="BB1415">
            <v>99.592263333019218</v>
          </cell>
          <cell r="BC1415">
            <v>36.384447702611446</v>
          </cell>
        </row>
        <row r="1416">
          <cell r="J1416">
            <v>385.32</v>
          </cell>
          <cell r="Z1416">
            <v>2</v>
          </cell>
          <cell r="BB1416" t="e">
            <v>#DIV/0!</v>
          </cell>
          <cell r="BC1416" t="e">
            <v>#DIV/0!</v>
          </cell>
        </row>
        <row r="1417">
          <cell r="J1417">
            <v>385.34</v>
          </cell>
          <cell r="Z1417">
            <v>4</v>
          </cell>
          <cell r="BB1417" t="e">
            <v>#DIV/0!</v>
          </cell>
          <cell r="BC1417" t="e">
            <v>#DIV/0!</v>
          </cell>
        </row>
        <row r="1418">
          <cell r="J1418">
            <v>385.38</v>
          </cell>
          <cell r="Z1418">
            <v>47</v>
          </cell>
          <cell r="BB1418">
            <v>96.622469234434732</v>
          </cell>
          <cell r="BC1418">
            <v>37.184529607299972</v>
          </cell>
        </row>
        <row r="1419">
          <cell r="J1419">
            <v>385.38</v>
          </cell>
          <cell r="BB1419" t="e">
            <v>#DIV/0!</v>
          </cell>
          <cell r="BC1419" t="e">
            <v>#DIV/0!</v>
          </cell>
        </row>
        <row r="1420">
          <cell r="J1420">
            <v>385.55</v>
          </cell>
          <cell r="BB1420">
            <v>80.078045109886148</v>
          </cell>
          <cell r="BC1420">
            <v>31.382519625289731</v>
          </cell>
        </row>
        <row r="1421">
          <cell r="J1421">
            <v>385.78</v>
          </cell>
          <cell r="Z1421">
            <v>10</v>
          </cell>
        </row>
        <row r="1422">
          <cell r="J1422">
            <v>385.88</v>
          </cell>
          <cell r="Z1422">
            <v>9</v>
          </cell>
        </row>
        <row r="1423">
          <cell r="J1423">
            <v>385.96999999999997</v>
          </cell>
          <cell r="Z1423">
            <v>13</v>
          </cell>
        </row>
        <row r="1424">
          <cell r="J1424">
            <v>386.1</v>
          </cell>
          <cell r="Z1424">
            <v>37</v>
          </cell>
          <cell r="BB1424" t="e">
            <v>#DIV/0!</v>
          </cell>
          <cell r="BC1424" t="e">
            <v>#DIV/0!</v>
          </cell>
        </row>
        <row r="1425">
          <cell r="J1425">
            <v>386.23</v>
          </cell>
        </row>
        <row r="1426">
          <cell r="J1426">
            <v>386.38</v>
          </cell>
          <cell r="Z1426">
            <v>334</v>
          </cell>
          <cell r="BB1426">
            <v>82.609581506841494</v>
          </cell>
          <cell r="BC1426">
            <v>34.221923697563135</v>
          </cell>
        </row>
        <row r="1427">
          <cell r="J1427">
            <v>387</v>
          </cell>
          <cell r="BB1427">
            <v>102.16101954057149</v>
          </cell>
          <cell r="BC1427">
            <v>26.515931364168345</v>
          </cell>
        </row>
        <row r="1428">
          <cell r="J1428">
            <v>387.94</v>
          </cell>
          <cell r="BB1428">
            <v>102.83929470853133</v>
          </cell>
          <cell r="BC1428">
            <v>21.489948676839177</v>
          </cell>
        </row>
        <row r="1429">
          <cell r="J1429">
            <v>388.81</v>
          </cell>
          <cell r="BB1429">
            <v>114.50487510554888</v>
          </cell>
          <cell r="BC1429">
            <v>27.133673053052362</v>
          </cell>
        </row>
        <row r="1430">
          <cell r="J1430">
            <v>389.5</v>
          </cell>
        </row>
        <row r="1431">
          <cell r="J1431">
            <v>389.53</v>
          </cell>
          <cell r="Z1431">
            <v>3</v>
          </cell>
        </row>
        <row r="1432">
          <cell r="J1432">
            <v>389.56</v>
          </cell>
          <cell r="Z1432">
            <v>15</v>
          </cell>
          <cell r="BB1432">
            <v>105.75227771684411</v>
          </cell>
          <cell r="BC1432">
            <v>38.059469618809167</v>
          </cell>
        </row>
        <row r="1433">
          <cell r="J1433">
            <v>389.71</v>
          </cell>
          <cell r="Z1433">
            <v>88</v>
          </cell>
          <cell r="BB1433">
            <v>84.502443848143344</v>
          </cell>
          <cell r="BC1433">
            <v>36.125700953371606</v>
          </cell>
        </row>
        <row r="1434">
          <cell r="J1434">
            <v>390.05</v>
          </cell>
          <cell r="BB1434" t="e">
            <v>#DIV/0!</v>
          </cell>
          <cell r="BC1434" t="e">
            <v>#DIV/0!</v>
          </cell>
        </row>
        <row r="1435">
          <cell r="J1435">
            <v>390.61</v>
          </cell>
          <cell r="Z1435">
            <v>18</v>
          </cell>
          <cell r="BB1435">
            <v>98.284367423589288</v>
          </cell>
          <cell r="BC1435">
            <v>31.265982856423818</v>
          </cell>
        </row>
        <row r="1436">
          <cell r="J1436">
            <v>390.8</v>
          </cell>
          <cell r="Z1436">
            <v>54.5</v>
          </cell>
          <cell r="BB1436" t="e">
            <v>#DIV/0!</v>
          </cell>
          <cell r="BC1436" t="e">
            <v>#DIV/0!</v>
          </cell>
        </row>
        <row r="1437">
          <cell r="J1437">
            <v>391.34500000000003</v>
          </cell>
          <cell r="Z1437">
            <v>6.5</v>
          </cell>
          <cell r="BB1437">
            <v>127.11515685549625</v>
          </cell>
          <cell r="BC1437">
            <v>26.869692942196473</v>
          </cell>
        </row>
        <row r="1438">
          <cell r="J1438">
            <v>391.41</v>
          </cell>
          <cell r="Z1438">
            <v>7</v>
          </cell>
          <cell r="BB1438" t="e">
            <v>#DIV/0!</v>
          </cell>
          <cell r="BC1438" t="e">
            <v>#DIV/0!</v>
          </cell>
        </row>
        <row r="1439">
          <cell r="J1439">
            <v>391.48</v>
          </cell>
          <cell r="Z1439">
            <v>14</v>
          </cell>
          <cell r="BB1439">
            <v>110.10875914145055</v>
          </cell>
          <cell r="BC1439">
            <v>22.233896267995846</v>
          </cell>
        </row>
        <row r="1440">
          <cell r="J1440">
            <v>391.59500000000003</v>
          </cell>
          <cell r="BB1440" t="e">
            <v>#DIV/0!</v>
          </cell>
          <cell r="BC1440" t="e">
            <v>#DIV/0!</v>
          </cell>
        </row>
        <row r="1441">
          <cell r="J1441">
            <v>391.625</v>
          </cell>
          <cell r="Z1441">
            <v>2</v>
          </cell>
          <cell r="BB1441">
            <v>90</v>
          </cell>
          <cell r="BC1441">
            <v>16</v>
          </cell>
        </row>
        <row r="1442">
          <cell r="J1442">
            <v>391.64500000000004</v>
          </cell>
          <cell r="Z1442">
            <v>6</v>
          </cell>
          <cell r="BB1442" t="e">
            <v>#DIV/0!</v>
          </cell>
          <cell r="BC1442" t="e">
            <v>#DIV/0!</v>
          </cell>
        </row>
        <row r="1443">
          <cell r="J1443">
            <v>391.70500000000004</v>
          </cell>
          <cell r="Z1443">
            <v>45</v>
          </cell>
        </row>
        <row r="1444">
          <cell r="J1444">
            <v>392.15500000000003</v>
          </cell>
          <cell r="Z1444">
            <v>27</v>
          </cell>
          <cell r="BB1444">
            <v>106.10721092616518</v>
          </cell>
          <cell r="BC1444">
            <v>20.748790115896043</v>
          </cell>
        </row>
        <row r="1445">
          <cell r="J1445">
            <v>392.39500000000004</v>
          </cell>
        </row>
        <row r="1446">
          <cell r="J1446">
            <v>392.41500000000002</v>
          </cell>
          <cell r="Z1446">
            <v>4</v>
          </cell>
          <cell r="BB1446">
            <v>109.62584080766521</v>
          </cell>
          <cell r="BC1446">
            <v>20.080628407126795</v>
          </cell>
        </row>
        <row r="1447">
          <cell r="J1447">
            <v>392.45500000000004</v>
          </cell>
          <cell r="Z1447">
            <v>6</v>
          </cell>
          <cell r="BB1447" t="e">
            <v>#DIV/0!</v>
          </cell>
          <cell r="BC1447" t="e">
            <v>#DIV/0!</v>
          </cell>
        </row>
        <row r="1448">
          <cell r="J1448">
            <v>392.51500000000004</v>
          </cell>
          <cell r="Z1448">
            <v>43.5</v>
          </cell>
          <cell r="BB1448" t="e">
            <v>#DIV/0!</v>
          </cell>
          <cell r="BC1448" t="e">
            <v>#DIV/0!</v>
          </cell>
        </row>
        <row r="1449">
          <cell r="J1449">
            <v>392.95000000000005</v>
          </cell>
          <cell r="Z1449">
            <v>3</v>
          </cell>
          <cell r="BB1449">
            <v>100.16946947575843</v>
          </cell>
          <cell r="BC1449">
            <v>26.359208801124446</v>
          </cell>
        </row>
        <row r="1450">
          <cell r="J1450">
            <v>392.98</v>
          </cell>
          <cell r="Z1450">
            <v>14.5</v>
          </cell>
          <cell r="BB1450" t="e">
            <v>#DIV/0!</v>
          </cell>
          <cell r="BC1450" t="e">
            <v>#DIV/0!</v>
          </cell>
        </row>
        <row r="1451">
          <cell r="J1451">
            <v>393.1</v>
          </cell>
          <cell r="BB1451" t="e">
            <v>#DIV/0!</v>
          </cell>
          <cell r="BC1451" t="e">
            <v>#DIV/0!</v>
          </cell>
        </row>
        <row r="1452">
          <cell r="J1452">
            <v>393.12</v>
          </cell>
          <cell r="Z1452">
            <v>160</v>
          </cell>
          <cell r="BB1452" t="e">
            <v>#DIV/0!</v>
          </cell>
          <cell r="BC1452" t="e">
            <v>#DIV/0!</v>
          </cell>
        </row>
        <row r="1453">
          <cell r="J1453">
            <v>393.33000000000004</v>
          </cell>
          <cell r="BB1453">
            <v>106.13316304626386</v>
          </cell>
          <cell r="BC1453">
            <v>23.839512998987274</v>
          </cell>
        </row>
        <row r="1454">
          <cell r="J1454">
            <v>393.70000000000005</v>
          </cell>
          <cell r="BB1454">
            <v>107.51881642169928</v>
          </cell>
          <cell r="BC1454">
            <v>25.027099853756042</v>
          </cell>
        </row>
        <row r="1455">
          <cell r="J1455">
            <v>393.82000000000005</v>
          </cell>
          <cell r="BB1455">
            <v>149.20185591801396</v>
          </cell>
          <cell r="BC1455">
            <v>11.600283622507931</v>
          </cell>
        </row>
        <row r="1456">
          <cell r="J1456">
            <v>394.70500000000004</v>
          </cell>
          <cell r="Z1456">
            <v>116</v>
          </cell>
          <cell r="BB1456">
            <v>68.886791311950446</v>
          </cell>
          <cell r="BC1456">
            <v>21.313818756005304</v>
          </cell>
        </row>
        <row r="1457">
          <cell r="J1457">
            <v>395.61</v>
          </cell>
          <cell r="BB1457" t="e">
            <v>#DIV/0!</v>
          </cell>
          <cell r="BC1457" t="e">
            <v>#DIV/0!</v>
          </cell>
        </row>
        <row r="1458">
          <cell r="J1458">
            <v>395.85</v>
          </cell>
          <cell r="Z1458">
            <v>7</v>
          </cell>
          <cell r="BB1458">
            <v>66.609576621220015</v>
          </cell>
          <cell r="BC1458">
            <v>19.494576862554666</v>
          </cell>
        </row>
        <row r="1459">
          <cell r="J1459">
            <v>395.92</v>
          </cell>
          <cell r="Z1459">
            <v>32</v>
          </cell>
          <cell r="BB1459" t="e">
            <v>#DIV/0!</v>
          </cell>
          <cell r="BC1459" t="e">
            <v>#DIV/0!</v>
          </cell>
        </row>
        <row r="1460">
          <cell r="J1460">
            <v>396.15</v>
          </cell>
          <cell r="Z1460">
            <v>14</v>
          </cell>
        </row>
        <row r="1461">
          <cell r="J1461">
            <v>396.15</v>
          </cell>
          <cell r="Z1461">
            <v>27</v>
          </cell>
        </row>
        <row r="1462">
          <cell r="J1462">
            <v>396.15</v>
          </cell>
          <cell r="Z1462">
            <v>19</v>
          </cell>
        </row>
        <row r="1463">
          <cell r="J1463">
            <v>396.75</v>
          </cell>
          <cell r="Z1463">
            <v>42</v>
          </cell>
          <cell r="BB1463">
            <v>77.781697852045795</v>
          </cell>
          <cell r="BC1463">
            <v>22.459721736181336</v>
          </cell>
        </row>
        <row r="1464">
          <cell r="J1464">
            <v>397.01</v>
          </cell>
        </row>
        <row r="1465">
          <cell r="J1465">
            <v>397.17</v>
          </cell>
          <cell r="Z1465">
            <v>6</v>
          </cell>
          <cell r="BB1465" t="e">
            <v>#DIV/0!</v>
          </cell>
          <cell r="BC1465" t="e">
            <v>#DIV/0!</v>
          </cell>
        </row>
        <row r="1466">
          <cell r="J1466">
            <v>397.23</v>
          </cell>
          <cell r="Z1466">
            <v>2</v>
          </cell>
          <cell r="BB1466">
            <v>77.160705291468673</v>
          </cell>
          <cell r="BC1466">
            <v>21.489948676839177</v>
          </cell>
        </row>
        <row r="1467">
          <cell r="J1467">
            <v>397.25</v>
          </cell>
          <cell r="Z1467">
            <v>28</v>
          </cell>
          <cell r="BB1467">
            <v>101.06668851838413</v>
          </cell>
          <cell r="BC1467">
            <v>15.27106285465473</v>
          </cell>
        </row>
        <row r="1468">
          <cell r="J1468">
            <v>397.53</v>
          </cell>
          <cell r="Z1468">
            <v>2</v>
          </cell>
          <cell r="BB1468">
            <v>78.797784001188745</v>
          </cell>
          <cell r="BC1468">
            <v>10.190191608606412</v>
          </cell>
        </row>
        <row r="1469">
          <cell r="J1469">
            <v>397.55</v>
          </cell>
          <cell r="Z1469">
            <v>29</v>
          </cell>
          <cell r="BB1469" t="e">
            <v>#DIV/0!</v>
          </cell>
          <cell r="BC1469" t="e">
            <v>#DIV/0!</v>
          </cell>
        </row>
        <row r="1470">
          <cell r="J1470">
            <v>397.84</v>
          </cell>
          <cell r="Z1470">
            <v>149</v>
          </cell>
          <cell r="BB1470">
            <v>99.16258364912926</v>
          </cell>
          <cell r="BC1470">
            <v>18.217362958727293</v>
          </cell>
        </row>
        <row r="1471">
          <cell r="J1471">
            <v>397.98</v>
          </cell>
          <cell r="BB1471">
            <v>90</v>
          </cell>
          <cell r="BC1471">
            <v>18</v>
          </cell>
        </row>
        <row r="1472">
          <cell r="J1472">
            <v>398.57</v>
          </cell>
          <cell r="BB1472" t="e">
            <v>#DIV/0!</v>
          </cell>
          <cell r="BC1472" t="e">
            <v>#DIV/0!</v>
          </cell>
        </row>
        <row r="1473">
          <cell r="J1473">
            <v>399.2</v>
          </cell>
          <cell r="Z1473">
            <v>214</v>
          </cell>
          <cell r="BB1473">
            <v>118.91545636591997</v>
          </cell>
          <cell r="BC1473">
            <v>10.256227022274402</v>
          </cell>
        </row>
        <row r="1474">
          <cell r="J1474">
            <v>399.95499999999998</v>
          </cell>
          <cell r="BB1474">
            <v>97.814404660560683</v>
          </cell>
          <cell r="BC1474">
            <v>27.216822852242238</v>
          </cell>
        </row>
        <row r="1475">
          <cell r="J1475">
            <v>400.88</v>
          </cell>
          <cell r="BB1475" t="e">
            <v>#DIV/0!</v>
          </cell>
          <cell r="BC1475" t="e">
            <v>#DIV/0!</v>
          </cell>
        </row>
        <row r="1476">
          <cell r="J1476">
            <v>401.33</v>
          </cell>
          <cell r="Z1476">
            <v>28</v>
          </cell>
          <cell r="BB1476" t="e">
            <v>#DIV/0!</v>
          </cell>
          <cell r="BC1476" t="e">
            <v>#DIV/0!</v>
          </cell>
        </row>
        <row r="1477">
          <cell r="J1477">
            <v>401.5</v>
          </cell>
          <cell r="BB1477" t="e">
            <v>#DIV/0!</v>
          </cell>
          <cell r="BC1477" t="e">
            <v>#DIV/0!</v>
          </cell>
        </row>
        <row r="1478">
          <cell r="J1478">
            <v>401.54</v>
          </cell>
          <cell r="BB1478" t="e">
            <v>#DIV/0!</v>
          </cell>
          <cell r="BC1478" t="e">
            <v>#DIV/0!</v>
          </cell>
        </row>
        <row r="1479">
          <cell r="J1479">
            <v>401.63</v>
          </cell>
          <cell r="Z1479">
            <v>6</v>
          </cell>
          <cell r="BB1479" t="e">
            <v>#DIV/0!</v>
          </cell>
          <cell r="BC1479" t="e">
            <v>#DIV/0!</v>
          </cell>
        </row>
        <row r="1480">
          <cell r="J1480">
            <v>401.69</v>
          </cell>
          <cell r="Z1480">
            <v>17</v>
          </cell>
          <cell r="BB1480" t="e">
            <v>#DIV/0!</v>
          </cell>
          <cell r="BC1480" t="e">
            <v>#DIV/0!</v>
          </cell>
        </row>
        <row r="1481">
          <cell r="J1481">
            <v>401.96</v>
          </cell>
          <cell r="Z1481">
            <v>41</v>
          </cell>
          <cell r="BB1481">
            <v>90</v>
          </cell>
          <cell r="BC1481">
            <v>40</v>
          </cell>
        </row>
        <row r="1482">
          <cell r="J1482">
            <v>402.1</v>
          </cell>
          <cell r="BB1482">
            <v>101.18163831890638</v>
          </cell>
          <cell r="BC1482">
            <v>28.457603660446821</v>
          </cell>
        </row>
        <row r="1483">
          <cell r="J1483">
            <v>402.25</v>
          </cell>
          <cell r="BB1483" t="e">
            <v>#DIV/0!</v>
          </cell>
          <cell r="BC1483" t="e">
            <v>#DIV/0!</v>
          </cell>
        </row>
        <row r="1484">
          <cell r="J1484">
            <v>402.4</v>
          </cell>
          <cell r="Z1484">
            <v>2</v>
          </cell>
          <cell r="BB1484" t="e">
            <v>#DIV/0!</v>
          </cell>
          <cell r="BC1484" t="e">
            <v>#DIV/0!</v>
          </cell>
        </row>
        <row r="1485">
          <cell r="J1485">
            <v>402.42</v>
          </cell>
          <cell r="Z1485">
            <v>6</v>
          </cell>
          <cell r="BB1485" t="e">
            <v>#DIV/0!</v>
          </cell>
          <cell r="BC1485" t="e">
            <v>#DIV/0!</v>
          </cell>
        </row>
        <row r="1486">
          <cell r="J1486">
            <v>402.48</v>
          </cell>
          <cell r="Z1486">
            <v>3</v>
          </cell>
          <cell r="BB1486">
            <v>61.99424124333683</v>
          </cell>
          <cell r="BC1486">
            <v>14.65406504597911</v>
          </cell>
        </row>
        <row r="1487">
          <cell r="J1487">
            <v>402.51</v>
          </cell>
          <cell r="Z1487">
            <v>14</v>
          </cell>
          <cell r="BB1487" t="e">
            <v>#DIV/0!</v>
          </cell>
          <cell r="BC1487" t="e">
            <v>#DIV/0!</v>
          </cell>
        </row>
        <row r="1488">
          <cell r="J1488">
            <v>402.65</v>
          </cell>
          <cell r="Z1488">
            <v>10</v>
          </cell>
          <cell r="BB1488" t="e">
            <v>#DIV/0!</v>
          </cell>
          <cell r="BC1488" t="e">
            <v>#DIV/0!</v>
          </cell>
        </row>
        <row r="1489">
          <cell r="J1489">
            <v>402.75</v>
          </cell>
          <cell r="Z1489">
            <v>20</v>
          </cell>
          <cell r="BB1489" t="e">
            <v>#DIV/0!</v>
          </cell>
          <cell r="BC1489" t="e">
            <v>#DIV/0!</v>
          </cell>
        </row>
        <row r="1490">
          <cell r="J1490">
            <v>402.88</v>
          </cell>
          <cell r="BB1490" t="e">
            <v>#DIV/0!</v>
          </cell>
          <cell r="BC1490" t="e">
            <v>#DIV/0!</v>
          </cell>
        </row>
        <row r="1491">
          <cell r="J1491">
            <v>402.95</v>
          </cell>
          <cell r="Z1491">
            <v>27</v>
          </cell>
          <cell r="BB1491" t="e">
            <v>#DIV/0!</v>
          </cell>
          <cell r="BC1491" t="e">
            <v>#DIV/0!</v>
          </cell>
        </row>
        <row r="1492">
          <cell r="J1492">
            <v>403.21999999999997</v>
          </cell>
          <cell r="Z1492">
            <v>10</v>
          </cell>
          <cell r="BB1492">
            <v>105.75227771684411</v>
          </cell>
          <cell r="BC1492">
            <v>38.059469618809167</v>
          </cell>
        </row>
        <row r="1493">
          <cell r="J1493">
            <v>403.32</v>
          </cell>
          <cell r="Z1493">
            <v>8</v>
          </cell>
          <cell r="BB1493">
            <v>101.46636260034495</v>
          </cell>
          <cell r="BC1493">
            <v>41.572693737543297</v>
          </cell>
        </row>
      </sheetData>
      <sheetData sheetId="1">
        <row r="1">
          <cell r="A1">
            <v>0</v>
          </cell>
        </row>
        <row r="2">
          <cell r="A2">
            <v>1.9</v>
          </cell>
        </row>
        <row r="3">
          <cell r="A3">
            <v>1.98</v>
          </cell>
        </row>
        <row r="4">
          <cell r="A4">
            <v>2.2399999999999998</v>
          </cell>
        </row>
        <row r="5">
          <cell r="A5">
            <v>2.48</v>
          </cell>
        </row>
        <row r="6">
          <cell r="A6">
            <v>2.81</v>
          </cell>
        </row>
        <row r="7">
          <cell r="A7">
            <v>2.7</v>
          </cell>
        </row>
        <row r="8">
          <cell r="A8">
            <v>2.83</v>
          </cell>
        </row>
        <row r="9">
          <cell r="A9">
            <v>3.57</v>
          </cell>
        </row>
        <row r="10">
          <cell r="A10">
            <v>4.1900000000000004</v>
          </cell>
        </row>
        <row r="11">
          <cell r="A11">
            <v>4.9000000000000004</v>
          </cell>
        </row>
        <row r="12">
          <cell r="A12">
            <v>5.48</v>
          </cell>
        </row>
        <row r="13">
          <cell r="A13">
            <v>5.75</v>
          </cell>
        </row>
        <row r="14">
          <cell r="A14">
            <v>6.19</v>
          </cell>
        </row>
        <row r="15">
          <cell r="A15">
            <v>6.5</v>
          </cell>
        </row>
        <row r="16">
          <cell r="A16">
            <v>6.73</v>
          </cell>
        </row>
        <row r="17">
          <cell r="A17">
            <v>7.11</v>
          </cell>
        </row>
        <row r="18">
          <cell r="A18">
            <v>7.97</v>
          </cell>
        </row>
        <row r="19">
          <cell r="A19">
            <v>8.8000000000000007</v>
          </cell>
        </row>
        <row r="20">
          <cell r="A20">
            <v>9.2799999999999994</v>
          </cell>
          <cell r="B20">
            <v>3</v>
          </cell>
        </row>
        <row r="21">
          <cell r="A21">
            <v>9.8999999999999986</v>
          </cell>
          <cell r="B21">
            <v>3</v>
          </cell>
        </row>
        <row r="22">
          <cell r="A22">
            <v>10.14</v>
          </cell>
          <cell r="B22">
            <v>4</v>
          </cell>
        </row>
        <row r="23">
          <cell r="A23">
            <v>10.98</v>
          </cell>
          <cell r="B23">
            <v>4</v>
          </cell>
        </row>
        <row r="24">
          <cell r="A24">
            <v>11.06</v>
          </cell>
          <cell r="B24">
            <v>4</v>
          </cell>
        </row>
        <row r="25">
          <cell r="A25">
            <v>11.55</v>
          </cell>
          <cell r="B25">
            <v>3</v>
          </cell>
        </row>
        <row r="26">
          <cell r="A26">
            <v>11.870000000000001</v>
          </cell>
        </row>
        <row r="27">
          <cell r="A27">
            <v>11.85</v>
          </cell>
        </row>
        <row r="28">
          <cell r="A28">
            <v>12.43</v>
          </cell>
        </row>
        <row r="29">
          <cell r="A29">
            <v>13.31</v>
          </cell>
        </row>
        <row r="30">
          <cell r="A30">
            <v>13.85</v>
          </cell>
        </row>
        <row r="31">
          <cell r="A31">
            <v>14.17</v>
          </cell>
        </row>
        <row r="32">
          <cell r="A32">
            <v>14.9</v>
          </cell>
        </row>
        <row r="33">
          <cell r="A33">
            <v>15.17</v>
          </cell>
        </row>
        <row r="34">
          <cell r="A34">
            <v>15.48</v>
          </cell>
        </row>
        <row r="35">
          <cell r="A35">
            <v>15.610000000000001</v>
          </cell>
        </row>
        <row r="36">
          <cell r="A36">
            <v>16.36</v>
          </cell>
        </row>
        <row r="37">
          <cell r="A37">
            <v>17.13</v>
          </cell>
        </row>
        <row r="38">
          <cell r="A38">
            <v>10.55</v>
          </cell>
        </row>
        <row r="39">
          <cell r="A39">
            <v>10.84</v>
          </cell>
        </row>
        <row r="40">
          <cell r="A40">
            <v>11.31</v>
          </cell>
        </row>
        <row r="41">
          <cell r="A41">
            <v>11.85</v>
          </cell>
        </row>
        <row r="42">
          <cell r="A42">
            <v>12.53</v>
          </cell>
        </row>
        <row r="43">
          <cell r="A43">
            <v>12.55</v>
          </cell>
        </row>
        <row r="44">
          <cell r="A44">
            <v>13.35</v>
          </cell>
        </row>
        <row r="45">
          <cell r="A45">
            <v>14.06</v>
          </cell>
        </row>
        <row r="46">
          <cell r="A46">
            <v>14.9</v>
          </cell>
        </row>
        <row r="47">
          <cell r="A47">
            <v>15.72</v>
          </cell>
        </row>
        <row r="48">
          <cell r="A48">
            <v>16.22</v>
          </cell>
        </row>
        <row r="49">
          <cell r="A49">
            <v>16.39</v>
          </cell>
        </row>
        <row r="50">
          <cell r="A50">
            <v>16.63</v>
          </cell>
        </row>
        <row r="51">
          <cell r="A51">
            <v>17.329999999999998</v>
          </cell>
        </row>
        <row r="52">
          <cell r="A52">
            <v>17.95</v>
          </cell>
        </row>
        <row r="53">
          <cell r="A53">
            <v>18.72</v>
          </cell>
        </row>
        <row r="54">
          <cell r="A54">
            <v>19.61</v>
          </cell>
        </row>
        <row r="55">
          <cell r="A55">
            <v>20</v>
          </cell>
        </row>
        <row r="56">
          <cell r="A56">
            <v>20.29</v>
          </cell>
          <cell r="B56">
            <v>3</v>
          </cell>
        </row>
        <row r="57">
          <cell r="A57">
            <v>20.7</v>
          </cell>
          <cell r="B57">
            <v>5</v>
          </cell>
        </row>
        <row r="58">
          <cell r="A58">
            <v>21</v>
          </cell>
          <cell r="B58">
            <v>5</v>
          </cell>
        </row>
        <row r="59">
          <cell r="A59">
            <v>21.73</v>
          </cell>
          <cell r="B59">
            <v>5</v>
          </cell>
        </row>
        <row r="60">
          <cell r="A60">
            <v>22.13</v>
          </cell>
          <cell r="B60">
            <v>5</v>
          </cell>
        </row>
        <row r="61">
          <cell r="A61">
            <v>22.51</v>
          </cell>
          <cell r="B61">
            <v>5</v>
          </cell>
        </row>
        <row r="62">
          <cell r="A62">
            <v>23.26</v>
          </cell>
          <cell r="B62">
            <v>6</v>
          </cell>
        </row>
        <row r="63">
          <cell r="A63">
            <v>24.05</v>
          </cell>
          <cell r="B63">
            <v>3</v>
          </cell>
        </row>
        <row r="64">
          <cell r="A64">
            <v>24.75</v>
          </cell>
        </row>
        <row r="65">
          <cell r="A65">
            <v>24.9</v>
          </cell>
        </row>
        <row r="66">
          <cell r="A66">
            <v>25.63</v>
          </cell>
        </row>
        <row r="67">
          <cell r="A67">
            <v>26.04</v>
          </cell>
        </row>
        <row r="68">
          <cell r="A68">
            <v>26.29</v>
          </cell>
        </row>
        <row r="69">
          <cell r="A69">
            <v>26.619999999999997</v>
          </cell>
        </row>
        <row r="70">
          <cell r="A70">
            <v>27.1</v>
          </cell>
        </row>
        <row r="71">
          <cell r="A71">
            <v>27.470000000000002</v>
          </cell>
        </row>
        <row r="72">
          <cell r="A72">
            <v>27.580000000000002</v>
          </cell>
        </row>
        <row r="73">
          <cell r="A73">
            <v>28</v>
          </cell>
        </row>
        <row r="74">
          <cell r="A74">
            <v>28.64</v>
          </cell>
        </row>
        <row r="75">
          <cell r="A75">
            <v>29.32</v>
          </cell>
        </row>
        <row r="76">
          <cell r="A76">
            <v>30.15</v>
          </cell>
        </row>
        <row r="77">
          <cell r="A77">
            <v>30.96</v>
          </cell>
        </row>
        <row r="78">
          <cell r="A78">
            <v>31.87</v>
          </cell>
        </row>
        <row r="79">
          <cell r="A79">
            <v>32.590000000000003</v>
          </cell>
        </row>
        <row r="80">
          <cell r="A80">
            <v>33.200000000000003</v>
          </cell>
        </row>
        <row r="81">
          <cell r="A81">
            <v>33.97</v>
          </cell>
        </row>
        <row r="82">
          <cell r="A82">
            <v>34.69</v>
          </cell>
        </row>
        <row r="83">
          <cell r="A83">
            <v>35.46</v>
          </cell>
        </row>
        <row r="84">
          <cell r="A84">
            <v>36.25</v>
          </cell>
        </row>
        <row r="85">
          <cell r="A85">
            <v>37</v>
          </cell>
        </row>
        <row r="86">
          <cell r="A86">
            <v>37.76</v>
          </cell>
        </row>
        <row r="87">
          <cell r="A87">
            <v>38.29</v>
          </cell>
        </row>
        <row r="88">
          <cell r="A88">
            <v>38.339999999999996</v>
          </cell>
        </row>
        <row r="89">
          <cell r="A89">
            <v>38.44</v>
          </cell>
        </row>
        <row r="90">
          <cell r="A90">
            <v>39.299999999999997</v>
          </cell>
        </row>
        <row r="91">
          <cell r="A91">
            <v>40.119999999999997</v>
          </cell>
        </row>
        <row r="92">
          <cell r="A92">
            <v>40.229999999999997</v>
          </cell>
        </row>
        <row r="93">
          <cell r="A93">
            <v>40.379999999999995</v>
          </cell>
        </row>
        <row r="94">
          <cell r="A94">
            <v>40.9</v>
          </cell>
        </row>
        <row r="95">
          <cell r="A95">
            <v>41.64</v>
          </cell>
        </row>
        <row r="96">
          <cell r="A96">
            <v>42.35</v>
          </cell>
        </row>
        <row r="97">
          <cell r="A97">
            <v>42.98</v>
          </cell>
          <cell r="B97">
            <v>4</v>
          </cell>
        </row>
        <row r="98">
          <cell r="A98">
            <v>43.78</v>
          </cell>
          <cell r="B98">
            <v>4</v>
          </cell>
        </row>
        <row r="99">
          <cell r="A99">
            <v>44.71</v>
          </cell>
        </row>
        <row r="100">
          <cell r="A100">
            <v>45.4</v>
          </cell>
        </row>
        <row r="101">
          <cell r="A101">
            <v>46.28</v>
          </cell>
        </row>
        <row r="102">
          <cell r="A102">
            <v>47.02</v>
          </cell>
        </row>
        <row r="103">
          <cell r="A103">
            <v>47.09</v>
          </cell>
        </row>
        <row r="104">
          <cell r="A104">
            <v>47.22</v>
          </cell>
        </row>
        <row r="105">
          <cell r="A105">
            <v>47.87</v>
          </cell>
        </row>
        <row r="106">
          <cell r="A106">
            <v>48.45</v>
          </cell>
        </row>
        <row r="107">
          <cell r="A107">
            <v>49.09</v>
          </cell>
        </row>
        <row r="108">
          <cell r="A108">
            <v>49.78</v>
          </cell>
          <cell r="B108">
            <v>6</v>
          </cell>
        </row>
        <row r="109">
          <cell r="A109">
            <v>50.6</v>
          </cell>
        </row>
        <row r="110">
          <cell r="A110">
            <v>51.5</v>
          </cell>
        </row>
        <row r="111">
          <cell r="A111">
            <v>52</v>
          </cell>
        </row>
        <row r="112">
          <cell r="A112">
            <v>52.95</v>
          </cell>
        </row>
        <row r="113">
          <cell r="A113">
            <v>53.58</v>
          </cell>
        </row>
        <row r="114">
          <cell r="A114">
            <v>54.55</v>
          </cell>
        </row>
        <row r="115">
          <cell r="A115">
            <v>55.29</v>
          </cell>
        </row>
        <row r="116">
          <cell r="A116">
            <v>56.14</v>
          </cell>
        </row>
        <row r="117">
          <cell r="A117">
            <v>56.89</v>
          </cell>
        </row>
        <row r="118">
          <cell r="A118">
            <v>57.6</v>
          </cell>
          <cell r="B118">
            <v>4</v>
          </cell>
        </row>
        <row r="119">
          <cell r="A119">
            <v>58.55</v>
          </cell>
        </row>
        <row r="120">
          <cell r="A120">
            <v>59.39</v>
          </cell>
        </row>
        <row r="121">
          <cell r="A121">
            <v>59.61</v>
          </cell>
        </row>
        <row r="122">
          <cell r="A122">
            <v>59.79</v>
          </cell>
        </row>
        <row r="123">
          <cell r="A123">
            <v>60.07</v>
          </cell>
        </row>
        <row r="124">
          <cell r="A124">
            <v>60.47</v>
          </cell>
        </row>
        <row r="125">
          <cell r="A125">
            <v>60.65</v>
          </cell>
        </row>
        <row r="126">
          <cell r="A126">
            <v>61.44</v>
          </cell>
        </row>
        <row r="127">
          <cell r="A127">
            <v>62.29</v>
          </cell>
        </row>
        <row r="128">
          <cell r="A128">
            <v>63.15</v>
          </cell>
        </row>
        <row r="129">
          <cell r="A129">
            <v>63.7</v>
          </cell>
          <cell r="B129">
            <v>4</v>
          </cell>
        </row>
        <row r="130">
          <cell r="A130">
            <v>64.180000000000007</v>
          </cell>
          <cell r="B130">
            <v>4</v>
          </cell>
        </row>
        <row r="131">
          <cell r="A131">
            <v>64.95</v>
          </cell>
          <cell r="B131">
            <v>6</v>
          </cell>
        </row>
        <row r="132">
          <cell r="A132">
            <v>65.73</v>
          </cell>
        </row>
        <row r="133">
          <cell r="A133">
            <v>66.75</v>
          </cell>
        </row>
        <row r="134">
          <cell r="A134">
            <v>67.66</v>
          </cell>
        </row>
        <row r="135">
          <cell r="A135">
            <v>68.41</v>
          </cell>
        </row>
        <row r="136">
          <cell r="A136">
            <v>68.569999999999993</v>
          </cell>
        </row>
        <row r="137">
          <cell r="A137">
            <v>68.72</v>
          </cell>
        </row>
        <row r="138">
          <cell r="A138">
            <v>69.11</v>
          </cell>
        </row>
        <row r="139">
          <cell r="A139">
            <v>69.91</v>
          </cell>
        </row>
        <row r="140">
          <cell r="A140">
            <v>69.8</v>
          </cell>
        </row>
        <row r="141">
          <cell r="A141">
            <v>70.399999999999991</v>
          </cell>
        </row>
        <row r="142">
          <cell r="A142">
            <v>70.78</v>
          </cell>
        </row>
        <row r="143">
          <cell r="A143">
            <v>71.260000000000005</v>
          </cell>
        </row>
        <row r="144">
          <cell r="A144">
            <v>71.349999999999994</v>
          </cell>
        </row>
        <row r="145">
          <cell r="A145">
            <v>72.16</v>
          </cell>
        </row>
        <row r="146">
          <cell r="A146">
            <v>72.849999999999994</v>
          </cell>
        </row>
        <row r="147">
          <cell r="A147">
            <v>73.680000000000007</v>
          </cell>
        </row>
        <row r="148">
          <cell r="A148">
            <v>74.55</v>
          </cell>
        </row>
        <row r="149">
          <cell r="A149">
            <v>74.75</v>
          </cell>
        </row>
        <row r="150">
          <cell r="A150">
            <v>75.22</v>
          </cell>
        </row>
        <row r="151">
          <cell r="A151">
            <v>75.900000000000006</v>
          </cell>
          <cell r="B151">
            <v>6</v>
          </cell>
        </row>
        <row r="152">
          <cell r="A152">
            <v>76.569999999999993</v>
          </cell>
        </row>
        <row r="153">
          <cell r="A153">
            <v>77.23</v>
          </cell>
        </row>
        <row r="154">
          <cell r="A154">
            <v>77.97</v>
          </cell>
        </row>
        <row r="155">
          <cell r="A155">
            <v>78.150000000000006</v>
          </cell>
        </row>
        <row r="156">
          <cell r="A156">
            <v>78.95</v>
          </cell>
        </row>
        <row r="157">
          <cell r="A157">
            <v>79.81</v>
          </cell>
        </row>
        <row r="158">
          <cell r="A158">
            <v>80.320000000000007</v>
          </cell>
        </row>
        <row r="159">
          <cell r="A159">
            <v>80.400000000000006</v>
          </cell>
        </row>
        <row r="160">
          <cell r="A160">
            <v>81.290000000000006</v>
          </cell>
        </row>
        <row r="161">
          <cell r="A161">
            <v>82</v>
          </cell>
          <cell r="B161">
            <v>3</v>
          </cell>
        </row>
        <row r="162">
          <cell r="A162">
            <v>82.69</v>
          </cell>
          <cell r="B162">
            <v>3</v>
          </cell>
        </row>
        <row r="163">
          <cell r="A163">
            <v>83.42</v>
          </cell>
          <cell r="B163">
            <v>5</v>
          </cell>
        </row>
        <row r="164">
          <cell r="A164">
            <v>84.14</v>
          </cell>
          <cell r="B164">
            <v>5</v>
          </cell>
        </row>
        <row r="165">
          <cell r="A165">
            <v>85.05</v>
          </cell>
          <cell r="B165">
            <v>5</v>
          </cell>
        </row>
        <row r="166">
          <cell r="A166">
            <v>85.25</v>
          </cell>
          <cell r="B166">
            <v>5</v>
          </cell>
        </row>
        <row r="167">
          <cell r="A167">
            <v>86.01</v>
          </cell>
          <cell r="B167">
            <v>6</v>
          </cell>
        </row>
        <row r="168">
          <cell r="A168">
            <v>86.91</v>
          </cell>
        </row>
        <row r="169">
          <cell r="A169">
            <v>88.1</v>
          </cell>
        </row>
        <row r="170">
          <cell r="A170">
            <v>88.16</v>
          </cell>
        </row>
        <row r="171">
          <cell r="A171">
            <v>88.84</v>
          </cell>
        </row>
        <row r="172">
          <cell r="A172">
            <v>89.67</v>
          </cell>
        </row>
        <row r="173">
          <cell r="A173">
            <v>90.32</v>
          </cell>
        </row>
        <row r="174">
          <cell r="A174">
            <v>91.15</v>
          </cell>
        </row>
        <row r="175">
          <cell r="A175">
            <v>92</v>
          </cell>
        </row>
        <row r="176">
          <cell r="A176">
            <v>92.92</v>
          </cell>
        </row>
        <row r="177">
          <cell r="A177">
            <v>93.58</v>
          </cell>
          <cell r="B177">
            <v>4</v>
          </cell>
        </row>
        <row r="178">
          <cell r="A178">
            <v>94.2</v>
          </cell>
          <cell r="B178">
            <v>4</v>
          </cell>
        </row>
        <row r="179">
          <cell r="A179">
            <v>94.54</v>
          </cell>
        </row>
        <row r="180">
          <cell r="A180">
            <v>95</v>
          </cell>
        </row>
        <row r="181">
          <cell r="A181">
            <v>95.98</v>
          </cell>
        </row>
        <row r="182">
          <cell r="A182">
            <v>96.3</v>
          </cell>
        </row>
        <row r="183">
          <cell r="A183">
            <v>96.7</v>
          </cell>
        </row>
        <row r="184">
          <cell r="A184">
            <v>97.25</v>
          </cell>
        </row>
        <row r="185">
          <cell r="A185">
            <v>98.14</v>
          </cell>
        </row>
        <row r="186">
          <cell r="A186">
            <v>99.01</v>
          </cell>
        </row>
        <row r="187">
          <cell r="A187">
            <v>99.85</v>
          </cell>
        </row>
        <row r="188">
          <cell r="A188">
            <v>100.3</v>
          </cell>
        </row>
        <row r="189">
          <cell r="A189">
            <v>100.9</v>
          </cell>
        </row>
        <row r="190">
          <cell r="A190">
            <v>101.23</v>
          </cell>
        </row>
        <row r="191">
          <cell r="A191">
            <v>101.68</v>
          </cell>
        </row>
        <row r="192">
          <cell r="A192">
            <v>102.44</v>
          </cell>
        </row>
        <row r="193">
          <cell r="A193">
            <v>103.35</v>
          </cell>
        </row>
        <row r="194">
          <cell r="A194">
            <v>103.83</v>
          </cell>
        </row>
        <row r="195">
          <cell r="A195">
            <v>103.86999999999999</v>
          </cell>
        </row>
        <row r="196">
          <cell r="A196">
            <v>103.94</v>
          </cell>
        </row>
        <row r="197">
          <cell r="A197">
            <v>104.02</v>
          </cell>
        </row>
        <row r="198">
          <cell r="A198">
            <v>104.05</v>
          </cell>
        </row>
        <row r="199">
          <cell r="A199">
            <v>104.16</v>
          </cell>
        </row>
        <row r="200">
          <cell r="A200">
            <v>104.27</v>
          </cell>
        </row>
        <row r="201">
          <cell r="A201">
            <v>104.29</v>
          </cell>
        </row>
        <row r="202">
          <cell r="A202">
            <v>104.60000000000001</v>
          </cell>
        </row>
        <row r="203">
          <cell r="A203">
            <v>104.72000000000001</v>
          </cell>
        </row>
        <row r="204">
          <cell r="A204">
            <v>105.26</v>
          </cell>
        </row>
        <row r="205">
          <cell r="A205">
            <v>106.02</v>
          </cell>
        </row>
        <row r="206">
          <cell r="A206">
            <v>106.4</v>
          </cell>
        </row>
        <row r="207">
          <cell r="A207">
            <v>107.35</v>
          </cell>
        </row>
        <row r="208">
          <cell r="A208">
            <v>108.19</v>
          </cell>
        </row>
        <row r="209">
          <cell r="A209">
            <v>108.28</v>
          </cell>
        </row>
        <row r="210">
          <cell r="A210">
            <v>108.94</v>
          </cell>
        </row>
        <row r="211">
          <cell r="A211">
            <v>109.45</v>
          </cell>
        </row>
        <row r="212">
          <cell r="A212">
            <v>110.31</v>
          </cell>
        </row>
        <row r="213">
          <cell r="A213">
            <v>111.23</v>
          </cell>
        </row>
        <row r="214">
          <cell r="A214">
            <v>111.77</v>
          </cell>
        </row>
        <row r="215">
          <cell r="A215">
            <v>112.5</v>
          </cell>
        </row>
        <row r="216">
          <cell r="A216">
            <v>113.37</v>
          </cell>
          <cell r="B216">
            <v>4</v>
          </cell>
        </row>
        <row r="217">
          <cell r="A217">
            <v>114.11</v>
          </cell>
          <cell r="B217">
            <v>6</v>
          </cell>
        </row>
        <row r="218">
          <cell r="A218">
            <v>114.97</v>
          </cell>
        </row>
        <row r="219">
          <cell r="A219">
            <v>115.55</v>
          </cell>
        </row>
        <row r="220">
          <cell r="A220">
            <v>116.49</v>
          </cell>
        </row>
        <row r="221">
          <cell r="A221">
            <v>117.21</v>
          </cell>
        </row>
        <row r="222">
          <cell r="A222">
            <v>117.97</v>
          </cell>
        </row>
        <row r="223">
          <cell r="A223">
            <v>118.6</v>
          </cell>
        </row>
        <row r="224">
          <cell r="A224">
            <v>119.56</v>
          </cell>
        </row>
        <row r="225">
          <cell r="A225">
            <v>120.09</v>
          </cell>
        </row>
        <row r="226">
          <cell r="A226">
            <v>120.81</v>
          </cell>
        </row>
        <row r="227">
          <cell r="A227">
            <v>121.65</v>
          </cell>
        </row>
        <row r="228">
          <cell r="A228">
            <v>122.47</v>
          </cell>
        </row>
        <row r="229">
          <cell r="A229">
            <v>123.14</v>
          </cell>
        </row>
        <row r="230">
          <cell r="A230">
            <v>123.92</v>
          </cell>
        </row>
        <row r="231">
          <cell r="A231">
            <v>124.7</v>
          </cell>
        </row>
        <row r="232">
          <cell r="A232">
            <v>125.63</v>
          </cell>
        </row>
        <row r="233">
          <cell r="A233">
            <v>126.54</v>
          </cell>
        </row>
        <row r="234">
          <cell r="A234">
            <v>127.21</v>
          </cell>
        </row>
        <row r="235">
          <cell r="A235">
            <v>127.75</v>
          </cell>
        </row>
        <row r="236">
          <cell r="A236">
            <v>128.34</v>
          </cell>
        </row>
        <row r="237">
          <cell r="A237">
            <v>129.25</v>
          </cell>
        </row>
        <row r="238">
          <cell r="A238">
            <v>129.55000000000001</v>
          </cell>
        </row>
        <row r="239">
          <cell r="A239">
            <v>129.80000000000001</v>
          </cell>
        </row>
        <row r="240">
          <cell r="A240">
            <v>130.13999999999999</v>
          </cell>
        </row>
        <row r="241">
          <cell r="A241">
            <v>130.51999999999998</v>
          </cell>
        </row>
        <row r="242">
          <cell r="A242">
            <v>130.80000000000001</v>
          </cell>
        </row>
        <row r="243">
          <cell r="A243">
            <v>131.66999999999999</v>
          </cell>
        </row>
        <row r="244">
          <cell r="A244">
            <v>132.36000000000001</v>
          </cell>
        </row>
        <row r="245">
          <cell r="A245">
            <v>132.94999999999999</v>
          </cell>
        </row>
        <row r="246">
          <cell r="A246">
            <v>133.85</v>
          </cell>
        </row>
        <row r="247">
          <cell r="A247">
            <v>134.69999999999999</v>
          </cell>
        </row>
        <row r="248">
          <cell r="A248">
            <v>135.41</v>
          </cell>
        </row>
        <row r="249">
          <cell r="A249">
            <v>136.19</v>
          </cell>
        </row>
        <row r="250">
          <cell r="A250">
            <v>136.9</v>
          </cell>
          <cell r="B250">
            <v>4</v>
          </cell>
        </row>
        <row r="251">
          <cell r="A251">
            <v>137.74</v>
          </cell>
        </row>
        <row r="252">
          <cell r="A252">
            <v>137.9</v>
          </cell>
          <cell r="B252">
            <v>4</v>
          </cell>
        </row>
        <row r="253">
          <cell r="A253">
            <v>138.66</v>
          </cell>
        </row>
        <row r="254">
          <cell r="A254">
            <v>139.13999999999999</v>
          </cell>
        </row>
        <row r="255">
          <cell r="A255">
            <v>139.94999999999999</v>
          </cell>
        </row>
        <row r="256">
          <cell r="A256">
            <v>140.06</v>
          </cell>
        </row>
        <row r="257">
          <cell r="A257">
            <v>140.53</v>
          </cell>
        </row>
        <row r="258">
          <cell r="A258">
            <v>140.94999999999999</v>
          </cell>
        </row>
        <row r="259">
          <cell r="A259">
            <v>141.77000000000001</v>
          </cell>
        </row>
        <row r="260">
          <cell r="A260">
            <v>142.46</v>
          </cell>
        </row>
        <row r="261">
          <cell r="A261">
            <v>143</v>
          </cell>
        </row>
        <row r="262">
          <cell r="A262">
            <v>143.68</v>
          </cell>
        </row>
        <row r="263">
          <cell r="A263">
            <v>144.38999999999999</v>
          </cell>
          <cell r="B263">
            <v>4</v>
          </cell>
        </row>
        <row r="264">
          <cell r="A264">
            <v>145.22</v>
          </cell>
        </row>
        <row r="265">
          <cell r="A265">
            <v>146.05000000000001</v>
          </cell>
        </row>
        <row r="266">
          <cell r="A266">
            <v>146.81</v>
          </cell>
        </row>
        <row r="267">
          <cell r="A267">
            <v>147.49</v>
          </cell>
        </row>
        <row r="268">
          <cell r="A268">
            <v>148.11000000000001</v>
          </cell>
        </row>
        <row r="269">
          <cell r="A269">
            <v>149.1</v>
          </cell>
        </row>
        <row r="270">
          <cell r="A270">
            <v>149.97999999999999</v>
          </cell>
        </row>
        <row r="271">
          <cell r="A271">
            <v>150.83000000000001</v>
          </cell>
        </row>
        <row r="272">
          <cell r="A272">
            <v>151.63</v>
          </cell>
        </row>
        <row r="273">
          <cell r="A273">
            <v>152.15</v>
          </cell>
          <cell r="B273">
            <v>4</v>
          </cell>
        </row>
        <row r="274">
          <cell r="A274">
            <v>152.80000000000001</v>
          </cell>
        </row>
        <row r="275">
          <cell r="A275">
            <v>153.69</v>
          </cell>
        </row>
        <row r="276">
          <cell r="A276">
            <v>154.04</v>
          </cell>
        </row>
        <row r="277">
          <cell r="A277">
            <v>154.57</v>
          </cell>
        </row>
        <row r="278">
          <cell r="A278">
            <v>155.19999999999999</v>
          </cell>
        </row>
        <row r="279">
          <cell r="A279">
            <v>155.87</v>
          </cell>
        </row>
        <row r="280">
          <cell r="A280">
            <v>156.6</v>
          </cell>
        </row>
        <row r="281">
          <cell r="A281">
            <v>157.44999999999999</v>
          </cell>
        </row>
        <row r="282">
          <cell r="A282">
            <v>158.19999999999999</v>
          </cell>
        </row>
        <row r="283">
          <cell r="A283">
            <v>158.38</v>
          </cell>
        </row>
        <row r="284">
          <cell r="A284">
            <v>158.75</v>
          </cell>
        </row>
        <row r="285">
          <cell r="A285">
            <v>159.5</v>
          </cell>
          <cell r="B285">
            <v>3</v>
          </cell>
        </row>
        <row r="286">
          <cell r="A286">
            <v>160.34</v>
          </cell>
          <cell r="B286">
            <v>5</v>
          </cell>
        </row>
        <row r="287">
          <cell r="A287">
            <v>161.19999999999999</v>
          </cell>
          <cell r="B287">
            <v>3</v>
          </cell>
        </row>
        <row r="288">
          <cell r="A288">
            <v>161.93</v>
          </cell>
        </row>
        <row r="289">
          <cell r="A289">
            <v>162.65</v>
          </cell>
          <cell r="B289">
            <v>3</v>
          </cell>
        </row>
        <row r="290">
          <cell r="A290">
            <v>163.52000000000001</v>
          </cell>
          <cell r="B290">
            <v>5</v>
          </cell>
        </row>
        <row r="291">
          <cell r="A291">
            <v>164.2</v>
          </cell>
          <cell r="B291">
            <v>5</v>
          </cell>
        </row>
        <row r="292">
          <cell r="A292">
            <v>164.98</v>
          </cell>
        </row>
        <row r="293">
          <cell r="A293">
            <v>165.81</v>
          </cell>
        </row>
        <row r="294">
          <cell r="A294">
            <v>166.69</v>
          </cell>
        </row>
        <row r="295">
          <cell r="A295">
            <v>167.2</v>
          </cell>
          <cell r="B295">
            <v>3</v>
          </cell>
        </row>
        <row r="296">
          <cell r="A296">
            <v>167.8</v>
          </cell>
          <cell r="B296">
            <v>5</v>
          </cell>
        </row>
        <row r="297">
          <cell r="A297">
            <v>168.6</v>
          </cell>
          <cell r="B297">
            <v>5</v>
          </cell>
        </row>
        <row r="298">
          <cell r="A298">
            <v>169.39</v>
          </cell>
          <cell r="B298">
            <v>3</v>
          </cell>
        </row>
        <row r="299">
          <cell r="A299">
            <v>170.2</v>
          </cell>
          <cell r="B299">
            <v>3</v>
          </cell>
        </row>
        <row r="300">
          <cell r="A300">
            <v>170.72</v>
          </cell>
          <cell r="B300">
            <v>3</v>
          </cell>
        </row>
        <row r="301">
          <cell r="A301">
            <v>171.31</v>
          </cell>
          <cell r="B301">
            <v>3</v>
          </cell>
        </row>
        <row r="302">
          <cell r="A302">
            <v>171.94</v>
          </cell>
          <cell r="B302">
            <v>5</v>
          </cell>
        </row>
        <row r="303">
          <cell r="A303">
            <v>172.27</v>
          </cell>
          <cell r="B303">
            <v>5</v>
          </cell>
        </row>
        <row r="304">
          <cell r="A304">
            <v>172.9</v>
          </cell>
          <cell r="B304">
            <v>3</v>
          </cell>
        </row>
        <row r="305">
          <cell r="A305">
            <v>173.2</v>
          </cell>
        </row>
        <row r="306">
          <cell r="A306">
            <v>173.99</v>
          </cell>
        </row>
        <row r="307">
          <cell r="A307">
            <v>174.62</v>
          </cell>
          <cell r="B307">
            <v>4</v>
          </cell>
        </row>
        <row r="308">
          <cell r="A308">
            <v>175.34</v>
          </cell>
        </row>
        <row r="309">
          <cell r="A309">
            <v>176.2</v>
          </cell>
        </row>
        <row r="310">
          <cell r="A310">
            <v>177.04</v>
          </cell>
        </row>
        <row r="311">
          <cell r="A311">
            <v>177.66</v>
          </cell>
        </row>
        <row r="312">
          <cell r="A312">
            <v>178.27</v>
          </cell>
        </row>
        <row r="313">
          <cell r="A313">
            <v>179.21</v>
          </cell>
        </row>
        <row r="314">
          <cell r="A314">
            <v>179.2</v>
          </cell>
        </row>
        <row r="315">
          <cell r="A315">
            <v>180.15</v>
          </cell>
        </row>
        <row r="316">
          <cell r="A316">
            <v>180.91</v>
          </cell>
        </row>
        <row r="317">
          <cell r="A317">
            <v>181.6</v>
          </cell>
        </row>
        <row r="318">
          <cell r="A318">
            <v>182.2</v>
          </cell>
        </row>
        <row r="319">
          <cell r="A319">
            <v>182.89</v>
          </cell>
        </row>
        <row r="320">
          <cell r="A320">
            <v>183.6</v>
          </cell>
        </row>
        <row r="321">
          <cell r="A321">
            <v>184.29</v>
          </cell>
        </row>
        <row r="322">
          <cell r="A322">
            <v>185.2</v>
          </cell>
        </row>
        <row r="323">
          <cell r="A323">
            <v>185.99</v>
          </cell>
        </row>
        <row r="324">
          <cell r="A324">
            <v>186.67</v>
          </cell>
        </row>
        <row r="325">
          <cell r="A325">
            <v>187.38</v>
          </cell>
        </row>
        <row r="326">
          <cell r="A326">
            <v>188.2</v>
          </cell>
          <cell r="B326">
            <v>3</v>
          </cell>
        </row>
        <row r="327">
          <cell r="A327">
            <v>189.13</v>
          </cell>
          <cell r="B327">
            <v>3</v>
          </cell>
        </row>
        <row r="328">
          <cell r="A328">
            <v>189.89</v>
          </cell>
          <cell r="B328">
            <v>5</v>
          </cell>
        </row>
        <row r="329">
          <cell r="A329">
            <v>190.59</v>
          </cell>
          <cell r="B329">
            <v>5</v>
          </cell>
        </row>
        <row r="330">
          <cell r="A330">
            <v>191.2</v>
          </cell>
          <cell r="B330">
            <v>5</v>
          </cell>
        </row>
        <row r="331">
          <cell r="A331">
            <v>192.13</v>
          </cell>
          <cell r="B331">
            <v>5</v>
          </cell>
        </row>
        <row r="332">
          <cell r="A332">
            <v>193.06</v>
          </cell>
          <cell r="B332">
            <v>5</v>
          </cell>
        </row>
        <row r="333">
          <cell r="A333">
            <v>193.6</v>
          </cell>
          <cell r="B333">
            <v>3</v>
          </cell>
        </row>
        <row r="334">
          <cell r="A334">
            <v>194.2</v>
          </cell>
          <cell r="B334">
            <v>3</v>
          </cell>
        </row>
        <row r="335">
          <cell r="A335">
            <v>195.1</v>
          </cell>
        </row>
        <row r="336">
          <cell r="A336">
            <v>196.03</v>
          </cell>
        </row>
        <row r="337">
          <cell r="A337">
            <v>196.63</v>
          </cell>
        </row>
        <row r="338">
          <cell r="A338">
            <v>197.2</v>
          </cell>
        </row>
        <row r="339">
          <cell r="A339">
            <v>197.79</v>
          </cell>
          <cell r="B339">
            <v>3</v>
          </cell>
        </row>
        <row r="340">
          <cell r="A340">
            <v>198.45</v>
          </cell>
          <cell r="B340">
            <v>3</v>
          </cell>
        </row>
        <row r="341">
          <cell r="A341">
            <v>199.29</v>
          </cell>
          <cell r="B341">
            <v>5</v>
          </cell>
        </row>
        <row r="342">
          <cell r="A342">
            <v>200.2</v>
          </cell>
          <cell r="B342">
            <v>5</v>
          </cell>
        </row>
        <row r="343">
          <cell r="A343">
            <v>200.83999999999997</v>
          </cell>
          <cell r="B343">
            <v>5</v>
          </cell>
        </row>
        <row r="344">
          <cell r="A344">
            <v>201</v>
          </cell>
          <cell r="B344">
            <v>3</v>
          </cell>
        </row>
        <row r="345">
          <cell r="A345">
            <v>201.94</v>
          </cell>
          <cell r="B345">
            <v>3</v>
          </cell>
        </row>
        <row r="346">
          <cell r="A346">
            <v>202.2</v>
          </cell>
        </row>
        <row r="347">
          <cell r="A347">
            <v>203.01</v>
          </cell>
        </row>
        <row r="348">
          <cell r="A348">
            <v>203.2</v>
          </cell>
        </row>
        <row r="349">
          <cell r="A349">
            <v>204.02</v>
          </cell>
        </row>
        <row r="350">
          <cell r="A350">
            <v>204.59</v>
          </cell>
        </row>
        <row r="351">
          <cell r="A351">
            <v>204.59</v>
          </cell>
        </row>
        <row r="352">
          <cell r="A352">
            <v>206.2</v>
          </cell>
        </row>
        <row r="353">
          <cell r="A353">
            <v>206.98</v>
          </cell>
        </row>
        <row r="354">
          <cell r="A354">
            <v>207.48</v>
          </cell>
        </row>
        <row r="355">
          <cell r="A355">
            <v>208.26</v>
          </cell>
        </row>
        <row r="356">
          <cell r="A356">
            <v>209.2</v>
          </cell>
        </row>
        <row r="357">
          <cell r="A357">
            <v>210.11</v>
          </cell>
        </row>
        <row r="358">
          <cell r="A358">
            <v>210.81</v>
          </cell>
        </row>
        <row r="359">
          <cell r="A359">
            <v>211.7</v>
          </cell>
        </row>
        <row r="360">
          <cell r="A360">
            <v>212.2</v>
          </cell>
        </row>
        <row r="361">
          <cell r="A361">
            <v>213.13</v>
          </cell>
          <cell r="B361">
            <v>3</v>
          </cell>
        </row>
        <row r="362">
          <cell r="A362">
            <v>213.95</v>
          </cell>
          <cell r="B362">
            <v>5</v>
          </cell>
        </row>
        <row r="363">
          <cell r="A363">
            <v>214.63</v>
          </cell>
          <cell r="B363">
            <v>5</v>
          </cell>
        </row>
        <row r="364">
          <cell r="A364">
            <v>215.2</v>
          </cell>
          <cell r="B364">
            <v>5</v>
          </cell>
        </row>
        <row r="365">
          <cell r="A365">
            <v>216.03</v>
          </cell>
          <cell r="B365">
            <v>3</v>
          </cell>
        </row>
        <row r="366">
          <cell r="A366">
            <v>216.78</v>
          </cell>
        </row>
        <row r="367">
          <cell r="A367">
            <v>217.48</v>
          </cell>
        </row>
        <row r="368">
          <cell r="A368">
            <v>218.2</v>
          </cell>
        </row>
        <row r="369">
          <cell r="A369">
            <v>219.17</v>
          </cell>
        </row>
        <row r="370">
          <cell r="A370">
            <v>219.94</v>
          </cell>
        </row>
        <row r="371">
          <cell r="A371">
            <v>220.8</v>
          </cell>
          <cell r="B371">
            <v>4</v>
          </cell>
        </row>
        <row r="372">
          <cell r="A372">
            <v>221.2</v>
          </cell>
          <cell r="B372">
            <v>3</v>
          </cell>
        </row>
        <row r="373">
          <cell r="A373">
            <v>222.04</v>
          </cell>
        </row>
        <row r="374">
          <cell r="A374">
            <v>222.7</v>
          </cell>
        </row>
        <row r="375">
          <cell r="A375">
            <v>223.53</v>
          </cell>
        </row>
        <row r="376">
          <cell r="A376">
            <v>224.2</v>
          </cell>
        </row>
        <row r="377">
          <cell r="A377">
            <v>224.98</v>
          </cell>
        </row>
        <row r="378">
          <cell r="A378">
            <v>225.75</v>
          </cell>
        </row>
        <row r="379">
          <cell r="A379">
            <v>226.59</v>
          </cell>
        </row>
        <row r="380">
          <cell r="A380">
            <v>227.2</v>
          </cell>
        </row>
        <row r="381">
          <cell r="A381">
            <v>227.67999999999998</v>
          </cell>
        </row>
        <row r="382">
          <cell r="A382">
            <v>228</v>
          </cell>
        </row>
        <row r="383">
          <cell r="A383">
            <v>228.89</v>
          </cell>
        </row>
        <row r="384">
          <cell r="A384">
            <v>229.71</v>
          </cell>
        </row>
        <row r="385">
          <cell r="A385">
            <v>230.2</v>
          </cell>
        </row>
        <row r="386">
          <cell r="A386">
            <v>231</v>
          </cell>
        </row>
        <row r="387">
          <cell r="A387">
            <v>231.84</v>
          </cell>
        </row>
        <row r="388">
          <cell r="A388">
            <v>232.27</v>
          </cell>
        </row>
        <row r="389">
          <cell r="A389">
            <v>233.2</v>
          </cell>
        </row>
        <row r="390">
          <cell r="A390">
            <v>233.89</v>
          </cell>
          <cell r="B390">
            <v>3</v>
          </cell>
        </row>
        <row r="391">
          <cell r="A391">
            <v>234.75</v>
          </cell>
          <cell r="B391">
            <v>3</v>
          </cell>
        </row>
        <row r="392">
          <cell r="A392">
            <v>235.44</v>
          </cell>
          <cell r="B392">
            <v>4</v>
          </cell>
        </row>
        <row r="393">
          <cell r="A393">
            <v>236.2</v>
          </cell>
        </row>
        <row r="394">
          <cell r="A394">
            <v>236.79</v>
          </cell>
        </row>
        <row r="395">
          <cell r="A395">
            <v>237.61</v>
          </cell>
        </row>
        <row r="396">
          <cell r="A396">
            <v>238.54</v>
          </cell>
        </row>
        <row r="397">
          <cell r="A397">
            <v>239.2</v>
          </cell>
        </row>
        <row r="398">
          <cell r="A398">
            <v>239.87</v>
          </cell>
        </row>
        <row r="399">
          <cell r="A399">
            <v>240.68</v>
          </cell>
        </row>
        <row r="400">
          <cell r="A400">
            <v>241.43</v>
          </cell>
        </row>
        <row r="401">
          <cell r="A401">
            <v>242.2</v>
          </cell>
        </row>
        <row r="402">
          <cell r="A402">
            <v>242.9</v>
          </cell>
        </row>
        <row r="403">
          <cell r="A403">
            <v>243.34</v>
          </cell>
        </row>
        <row r="404">
          <cell r="A404">
            <v>244.29</v>
          </cell>
        </row>
        <row r="405">
          <cell r="A405">
            <v>245.2</v>
          </cell>
        </row>
        <row r="406">
          <cell r="A406">
            <v>245.6</v>
          </cell>
        </row>
        <row r="407">
          <cell r="A407">
            <v>246.44</v>
          </cell>
        </row>
        <row r="408">
          <cell r="A408">
            <v>246.67</v>
          </cell>
        </row>
        <row r="409">
          <cell r="A409">
            <v>247.38</v>
          </cell>
        </row>
        <row r="410">
          <cell r="A410">
            <v>248.01999999999998</v>
          </cell>
        </row>
        <row r="411">
          <cell r="A411">
            <v>248.2</v>
          </cell>
        </row>
        <row r="412">
          <cell r="A412">
            <v>249.07</v>
          </cell>
        </row>
        <row r="413">
          <cell r="A413">
            <v>249.8</v>
          </cell>
        </row>
        <row r="414">
          <cell r="A414">
            <v>250.49</v>
          </cell>
        </row>
        <row r="415">
          <cell r="A415">
            <v>251.2</v>
          </cell>
        </row>
        <row r="416">
          <cell r="A416">
            <v>252.13</v>
          </cell>
        </row>
        <row r="417">
          <cell r="A417">
            <v>252.88</v>
          </cell>
        </row>
        <row r="418">
          <cell r="A418">
            <v>253.5</v>
          </cell>
        </row>
        <row r="419">
          <cell r="A419">
            <v>254.2</v>
          </cell>
        </row>
        <row r="420">
          <cell r="A420">
            <v>254.93</v>
          </cell>
        </row>
        <row r="421">
          <cell r="A421">
            <v>255.85</v>
          </cell>
        </row>
        <row r="422">
          <cell r="A422">
            <v>256.80500000000001</v>
          </cell>
        </row>
        <row r="423">
          <cell r="A423">
            <v>257.64499999999998</v>
          </cell>
        </row>
        <row r="424">
          <cell r="A424">
            <v>258.40499999999997</v>
          </cell>
        </row>
        <row r="425">
          <cell r="A425">
            <v>258.64999999999998</v>
          </cell>
        </row>
        <row r="426">
          <cell r="A426">
            <v>258.89999999999998</v>
          </cell>
        </row>
        <row r="427">
          <cell r="A427">
            <v>259.69</v>
          </cell>
        </row>
        <row r="428">
          <cell r="A428">
            <v>260.58999999999997</v>
          </cell>
        </row>
        <row r="429">
          <cell r="A429">
            <v>261.42</v>
          </cell>
        </row>
        <row r="430">
          <cell r="A430">
            <v>261.95</v>
          </cell>
        </row>
        <row r="431">
          <cell r="A431">
            <v>262.91000000000003</v>
          </cell>
        </row>
        <row r="432">
          <cell r="A432">
            <v>263.5</v>
          </cell>
        </row>
        <row r="433">
          <cell r="A433">
            <v>264.14</v>
          </cell>
        </row>
        <row r="434">
          <cell r="A434">
            <v>265</v>
          </cell>
        </row>
        <row r="435">
          <cell r="A435">
            <v>265.95</v>
          </cell>
        </row>
        <row r="436">
          <cell r="A436">
            <v>266.89999999999998</v>
          </cell>
        </row>
        <row r="437">
          <cell r="A437">
            <v>267.77999999999997</v>
          </cell>
        </row>
      </sheetData>
      <sheetData sheetId="2" refreshError="1"/>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utonic"/>
      <sheetName val="Alteration"/>
      <sheetName val="Veins"/>
      <sheetName val="brittle deformation"/>
      <sheetName val="magmatic fabric"/>
      <sheetName val="crystal plastic fabric"/>
      <sheetName val="Depth_Lookup"/>
      <sheetName val="definitions_list_lookup"/>
    </sheetNames>
    <sheetDataSet>
      <sheetData sheetId="0"/>
      <sheetData sheetId="1"/>
      <sheetData sheetId="2"/>
      <sheetData sheetId="3"/>
      <sheetData sheetId="4"/>
      <sheetData sheetId="5"/>
      <sheetData sheetId="6">
        <row r="3">
          <cell r="A3" t="str">
            <v>1-1</v>
          </cell>
        </row>
      </sheetData>
      <sheetData sheetId="7">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lteration"/>
      <sheetName val="Depth_Lookup"/>
      <sheetName val="definitions_list_lookup"/>
    </sheetNames>
    <sheetDataSet>
      <sheetData sheetId="0"/>
      <sheetData sheetId="1">
        <row r="3">
          <cell r="A3" t="str">
            <v>1-1</v>
          </cell>
        </row>
      </sheetData>
      <sheetData sheetId="2">
        <row r="15">
          <cell r="N15">
            <v>0</v>
          </cell>
          <cell r="O15" t="str">
            <v>fresh</v>
          </cell>
          <cell r="P15">
            <v>0</v>
          </cell>
        </row>
        <row r="16">
          <cell r="N16">
            <v>3</v>
          </cell>
          <cell r="O16" t="str">
            <v>slight</v>
          </cell>
          <cell r="P16">
            <v>1</v>
          </cell>
        </row>
        <row r="17">
          <cell r="N17">
            <v>11</v>
          </cell>
          <cell r="O17" t="str">
            <v>moderate</v>
          </cell>
          <cell r="P17">
            <v>2</v>
          </cell>
        </row>
        <row r="18">
          <cell r="N18">
            <v>31</v>
          </cell>
          <cell r="O18" t="str">
            <v>substantial</v>
          </cell>
          <cell r="P18">
            <v>3</v>
          </cell>
        </row>
        <row r="19">
          <cell r="N19">
            <v>61</v>
          </cell>
          <cell r="O19" t="str">
            <v>extensive</v>
          </cell>
          <cell r="P19">
            <v>4</v>
          </cell>
        </row>
        <row r="20">
          <cell r="N20">
            <v>91</v>
          </cell>
          <cell r="O20" t="str">
            <v>complete</v>
          </cell>
          <cell r="P20">
            <v>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CQ1644"/>
  <sheetViews>
    <sheetView tabSelected="1" zoomScale="75" zoomScaleNormal="75" zoomScalePageLayoutView="75" workbookViewId="0">
      <pane xSplit="7" ySplit="2" topLeftCell="H3" activePane="bottomRight" state="frozenSplit"/>
      <selection pane="topRight" activeCell="H1" sqref="H1"/>
      <selection pane="bottomLeft" activeCell="A3" sqref="A3"/>
      <selection pane="bottomRight" activeCell="C599" sqref="C599:D599"/>
    </sheetView>
  </sheetViews>
  <sheetFormatPr baseColWidth="10" defaultRowHeight="14" x14ac:dyDescent="0"/>
  <cols>
    <col min="1" max="4" width="10.83203125" style="2"/>
    <col min="5" max="5" width="4.5" style="2" bestFit="1" customWidth="1"/>
    <col min="6" max="6" width="6.5" style="2" bestFit="1" customWidth="1"/>
    <col min="7" max="7" width="6.5" style="10" customWidth="1"/>
    <col min="8" max="8" width="6.83203125" style="2" customWidth="1"/>
    <col min="9" max="9" width="7.83203125" style="2" customWidth="1"/>
    <col min="10" max="10" width="11.1640625" style="7" customWidth="1"/>
    <col min="11" max="11" width="12.5" style="7" customWidth="1"/>
    <col min="12" max="12" width="10.83203125" style="148"/>
    <col min="13" max="13" width="10.83203125" style="35"/>
    <col min="14" max="14" width="19" style="2" bestFit="1" customWidth="1"/>
    <col min="15" max="15" width="13.6640625" style="2" bestFit="1" customWidth="1"/>
    <col min="16" max="16" width="30.1640625" style="5" bestFit="1" customWidth="1"/>
    <col min="17" max="18" width="12.83203125" style="2" bestFit="1" customWidth="1"/>
    <col min="19" max="20" width="12.83203125" style="2" customWidth="1"/>
    <col min="21" max="21" width="20.1640625" style="2" bestFit="1" customWidth="1"/>
    <col min="22" max="22" width="10.83203125" style="2"/>
    <col min="23" max="24" width="12.83203125" style="2" customWidth="1"/>
    <col min="25" max="25" width="16.1640625" style="2" customWidth="1"/>
    <col min="26" max="26" width="12.83203125" style="35" customWidth="1"/>
    <col min="27" max="28" width="10.83203125" style="2"/>
    <col min="29" max="29" width="10.83203125" style="5"/>
    <col min="30" max="30" width="10.83203125" style="35"/>
    <col min="31" max="31" width="10.83203125" style="41"/>
    <col min="32" max="89" width="10.83203125" style="2"/>
    <col min="90" max="90" width="13.1640625" style="2" bestFit="1" customWidth="1"/>
    <col min="91" max="16384" width="10.83203125" style="2"/>
  </cols>
  <sheetData>
    <row r="1" spans="1:95" s="64" customFormat="1">
      <c r="G1" s="65"/>
      <c r="J1" s="63"/>
      <c r="K1" s="63"/>
      <c r="L1" s="146"/>
      <c r="P1" s="66"/>
      <c r="AC1" s="66"/>
      <c r="AE1" s="66"/>
    </row>
    <row r="2" spans="1:95" s="72" customFormat="1" ht="65">
      <c r="A2" s="72" t="s">
        <v>1448</v>
      </c>
      <c r="B2" s="72" t="s">
        <v>1449</v>
      </c>
      <c r="C2" s="72" t="s">
        <v>33</v>
      </c>
      <c r="D2" s="72" t="s">
        <v>34</v>
      </c>
      <c r="E2" s="72" t="s">
        <v>35</v>
      </c>
      <c r="F2" s="72" t="s">
        <v>36</v>
      </c>
      <c r="G2" s="73" t="s">
        <v>165</v>
      </c>
      <c r="H2" s="72" t="s">
        <v>37</v>
      </c>
      <c r="I2" s="72" t="s">
        <v>38</v>
      </c>
      <c r="J2" s="73" t="s">
        <v>39</v>
      </c>
      <c r="K2" s="73" t="s">
        <v>40</v>
      </c>
      <c r="L2" s="147" t="s">
        <v>41</v>
      </c>
      <c r="M2" s="3" t="s">
        <v>42</v>
      </c>
      <c r="N2" s="3" t="s">
        <v>43</v>
      </c>
      <c r="O2" s="3" t="s">
        <v>44</v>
      </c>
      <c r="P2" s="40" t="s">
        <v>45</v>
      </c>
      <c r="Q2" s="3" t="s">
        <v>104</v>
      </c>
      <c r="R2" s="3" t="s">
        <v>105</v>
      </c>
      <c r="S2" s="36" t="s">
        <v>1466</v>
      </c>
      <c r="T2" s="36" t="s">
        <v>1467</v>
      </c>
      <c r="U2" s="3" t="s">
        <v>107</v>
      </c>
      <c r="V2" s="72" t="s">
        <v>216</v>
      </c>
      <c r="W2" s="3" t="s">
        <v>102</v>
      </c>
      <c r="X2" s="3" t="s">
        <v>1452</v>
      </c>
      <c r="Y2" s="36" t="s">
        <v>145</v>
      </c>
      <c r="Z2" s="36" t="s">
        <v>1470</v>
      </c>
      <c r="AA2" s="36" t="s">
        <v>1380</v>
      </c>
      <c r="AB2" s="36" t="s">
        <v>146</v>
      </c>
      <c r="AC2" s="37" t="s">
        <v>147</v>
      </c>
      <c r="AD2" s="36" t="s">
        <v>148</v>
      </c>
      <c r="AE2" s="37" t="s">
        <v>149</v>
      </c>
      <c r="AF2" s="36" t="s">
        <v>150</v>
      </c>
      <c r="AG2" s="36" t="s">
        <v>151</v>
      </c>
      <c r="AH2" s="3" t="s">
        <v>46</v>
      </c>
      <c r="AI2" s="3" t="s">
        <v>47</v>
      </c>
      <c r="AJ2" s="3" t="s">
        <v>48</v>
      </c>
      <c r="AK2" s="3" t="s">
        <v>49</v>
      </c>
      <c r="AL2" s="3" t="s">
        <v>50</v>
      </c>
      <c r="AM2" s="3" t="s">
        <v>51</v>
      </c>
      <c r="AN2" s="3" t="s">
        <v>52</v>
      </c>
      <c r="AO2" s="3" t="s">
        <v>53</v>
      </c>
      <c r="AP2" s="3" t="s">
        <v>54</v>
      </c>
      <c r="AQ2" s="3" t="s">
        <v>55</v>
      </c>
      <c r="AR2" s="3" t="s">
        <v>56</v>
      </c>
      <c r="AS2" s="3" t="s">
        <v>57</v>
      </c>
      <c r="AT2" s="3" t="s">
        <v>58</v>
      </c>
      <c r="AU2" s="3" t="s">
        <v>59</v>
      </c>
      <c r="AV2" s="3" t="s">
        <v>60</v>
      </c>
      <c r="AW2" s="3" t="s">
        <v>61</v>
      </c>
      <c r="AX2" s="3" t="s">
        <v>62</v>
      </c>
      <c r="AY2" s="3" t="s">
        <v>63</v>
      </c>
      <c r="AZ2" s="3" t="s">
        <v>64</v>
      </c>
      <c r="BA2" s="3" t="s">
        <v>65</v>
      </c>
      <c r="BB2" s="3" t="s">
        <v>66</v>
      </c>
      <c r="BC2" s="3" t="s">
        <v>67</v>
      </c>
      <c r="BD2" s="3" t="s">
        <v>68</v>
      </c>
      <c r="BE2" s="3" t="s">
        <v>69</v>
      </c>
      <c r="BF2" s="3" t="s">
        <v>70</v>
      </c>
      <c r="BG2" s="3" t="s">
        <v>71</v>
      </c>
      <c r="BH2" s="3" t="s">
        <v>72</v>
      </c>
      <c r="BI2" s="3" t="s">
        <v>73</v>
      </c>
      <c r="BJ2" s="3" t="s">
        <v>74</v>
      </c>
      <c r="BK2" s="3" t="s">
        <v>75</v>
      </c>
      <c r="BL2" s="3" t="s">
        <v>76</v>
      </c>
      <c r="BM2" s="3" t="s">
        <v>77</v>
      </c>
      <c r="BN2" s="3" t="s">
        <v>78</v>
      </c>
      <c r="BO2" s="3" t="s">
        <v>79</v>
      </c>
      <c r="BP2" s="3" t="s">
        <v>80</v>
      </c>
      <c r="BQ2" s="3" t="s">
        <v>81</v>
      </c>
      <c r="BR2" s="3" t="s">
        <v>82</v>
      </c>
      <c r="BS2" s="3" t="s">
        <v>83</v>
      </c>
      <c r="BT2" s="3" t="s">
        <v>84</v>
      </c>
      <c r="BU2" s="3" t="s">
        <v>85</v>
      </c>
      <c r="BV2" s="3" t="s">
        <v>86</v>
      </c>
      <c r="BW2" s="3" t="s">
        <v>87</v>
      </c>
      <c r="BX2" s="3" t="s">
        <v>88</v>
      </c>
      <c r="BY2" s="3" t="s">
        <v>89</v>
      </c>
      <c r="BZ2" s="3" t="s">
        <v>90</v>
      </c>
      <c r="CA2" s="3" t="s">
        <v>91</v>
      </c>
      <c r="CB2" s="3" t="s">
        <v>92</v>
      </c>
      <c r="CC2" s="3" t="s">
        <v>93</v>
      </c>
      <c r="CD2" s="3" t="s">
        <v>94</v>
      </c>
      <c r="CE2" s="3" t="s">
        <v>95</v>
      </c>
      <c r="CF2" s="3" t="s">
        <v>96</v>
      </c>
      <c r="CG2" s="3" t="s">
        <v>97</v>
      </c>
      <c r="CH2" s="3" t="s">
        <v>98</v>
      </c>
      <c r="CI2" s="3" t="s">
        <v>99</v>
      </c>
      <c r="CJ2" s="3" t="s">
        <v>100</v>
      </c>
      <c r="CK2" s="3" t="s">
        <v>101</v>
      </c>
      <c r="CL2" s="3" t="s">
        <v>103</v>
      </c>
      <c r="CM2" s="3" t="s">
        <v>106</v>
      </c>
    </row>
    <row r="3" spans="1:95" s="84" customFormat="1">
      <c r="A3" s="108" t="s">
        <v>1541</v>
      </c>
      <c r="B3" s="2" t="s">
        <v>1542</v>
      </c>
      <c r="C3" s="2" t="s">
        <v>1450</v>
      </c>
      <c r="D3" s="2" t="s">
        <v>1575</v>
      </c>
      <c r="E3" s="2">
        <v>1</v>
      </c>
      <c r="F3" s="2">
        <v>1</v>
      </c>
      <c r="G3" s="10" t="str">
        <f t="shared" ref="G3:G106" si="0">E3&amp;"-"&amp;F3</f>
        <v>1-1</v>
      </c>
      <c r="H3" s="2">
        <v>0</v>
      </c>
      <c r="I3" s="2">
        <v>54</v>
      </c>
      <c r="J3" s="14">
        <f>(VLOOKUP($G3,Depth_Lookup_CCL!$A$3:$Z$549,11,FALSE))+(H3/100)</f>
        <v>0</v>
      </c>
      <c r="K3" s="14">
        <f>(VLOOKUP($G3,Depth_Lookup_CCL!$A$3:$Z$549,11,FALSE))+(I3/100)</f>
        <v>0.54</v>
      </c>
      <c r="L3" s="148">
        <v>1</v>
      </c>
      <c r="M3" s="35" t="s">
        <v>1376</v>
      </c>
      <c r="N3" s="2"/>
      <c r="O3" s="2" t="s">
        <v>1458</v>
      </c>
      <c r="P3" s="5" t="str">
        <f>N3&amp;" "&amp;O3</f>
        <v xml:space="preserve"> Alluvium</v>
      </c>
      <c r="Q3" s="35" t="s">
        <v>18</v>
      </c>
      <c r="R3" s="35" t="s">
        <v>1442</v>
      </c>
      <c r="S3" s="35" t="s">
        <v>1376</v>
      </c>
      <c r="T3" s="35" t="s">
        <v>1376</v>
      </c>
      <c r="U3" s="35" t="s">
        <v>197</v>
      </c>
      <c r="V3" s="35"/>
      <c r="W3" s="35"/>
      <c r="X3" s="35"/>
      <c r="Y3" s="35"/>
      <c r="Z3" s="35"/>
      <c r="AA3" s="35"/>
      <c r="AB3" s="35" t="s">
        <v>1376</v>
      </c>
      <c r="AC3" s="5">
        <f>VLOOKUP(AB3,definitions_list_lookup!$V$12:$W$15,2,FALSE)</f>
        <v>0</v>
      </c>
      <c r="AD3" s="35"/>
      <c r="AE3" s="41" t="e">
        <f>VLOOKUP(AD3,definitions_list_lookup!$AT$3:$AU$5,2,FALSE)</f>
        <v>#N/A</v>
      </c>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t="s">
        <v>1543</v>
      </c>
      <c r="CM3" s="82" t="s">
        <v>1544</v>
      </c>
      <c r="CN3" s="82"/>
      <c r="CO3" s="82"/>
      <c r="CP3" s="82"/>
      <c r="CQ3" s="83"/>
    </row>
    <row r="4" spans="1:95" s="84" customFormat="1">
      <c r="A4" s="129" t="s">
        <v>1541</v>
      </c>
      <c r="B4" s="2" t="s">
        <v>1542</v>
      </c>
      <c r="C4" s="2" t="s">
        <v>1450</v>
      </c>
      <c r="D4" s="2" t="s">
        <v>3378</v>
      </c>
      <c r="E4" s="35">
        <v>1</v>
      </c>
      <c r="F4" s="35">
        <v>1</v>
      </c>
      <c r="G4" s="10" t="str">
        <f t="shared" si="0"/>
        <v>1-1</v>
      </c>
      <c r="H4" s="2">
        <v>0</v>
      </c>
      <c r="I4" s="2">
        <v>54</v>
      </c>
      <c r="J4" s="14">
        <f>(VLOOKUP($G4,Depth_Lookup_CCL!$A$3:$Z$549,11,FALSE))+(H4/100)</f>
        <v>0</v>
      </c>
      <c r="K4" s="14">
        <f>(VLOOKUP($G4,Depth_Lookup_CCL!$A$3:$Z$549,11,FALSE))+(I4/100)</f>
        <v>0.54</v>
      </c>
      <c r="L4" s="148">
        <v>1</v>
      </c>
      <c r="M4" s="35" t="s">
        <v>1376</v>
      </c>
      <c r="N4" s="2"/>
      <c r="O4" s="2" t="s">
        <v>1458</v>
      </c>
      <c r="P4" s="5" t="s">
        <v>1843</v>
      </c>
      <c r="Q4" s="86" t="s">
        <v>18</v>
      </c>
      <c r="R4" s="86" t="s">
        <v>18</v>
      </c>
      <c r="S4" s="35"/>
      <c r="T4" s="35"/>
      <c r="U4" s="35" t="s">
        <v>197</v>
      </c>
      <c r="V4" s="35"/>
      <c r="W4" s="35"/>
      <c r="X4" s="35"/>
      <c r="Y4" s="35"/>
      <c r="Z4" s="35"/>
      <c r="AA4" s="35"/>
      <c r="AB4" s="35" t="s">
        <v>1376</v>
      </c>
      <c r="AC4" s="5">
        <f>VLOOKUP(AB4,definitions_list_lookup!$V$12:$W$15,2,FALSE)</f>
        <v>0</v>
      </c>
      <c r="AD4" s="35"/>
      <c r="AE4" s="41" t="e">
        <f>VLOOKUP(AD4,definitions_list_lookup!$AT$3:$AU$5,2,FALSE)</f>
        <v>#N/A</v>
      </c>
      <c r="AF4" s="2"/>
      <c r="AG4" s="2"/>
      <c r="AH4" s="2"/>
      <c r="AI4" s="2"/>
      <c r="AJ4" s="2"/>
      <c r="AK4" s="35"/>
      <c r="AL4" s="2"/>
      <c r="AM4" s="2"/>
      <c r="AN4" s="2"/>
      <c r="AO4" s="2"/>
      <c r="AP4" s="2"/>
      <c r="AQ4" s="2"/>
      <c r="AR4" s="35"/>
      <c r="AS4" s="2"/>
      <c r="AT4" s="2"/>
      <c r="AU4" s="2"/>
      <c r="AV4" s="2"/>
      <c r="AW4" s="2"/>
      <c r="AX4" s="2"/>
      <c r="AY4" s="35"/>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t="s">
        <v>1543</v>
      </c>
      <c r="CM4" s="35" t="s">
        <v>1544</v>
      </c>
      <c r="CN4" s="35"/>
      <c r="CO4" s="35"/>
      <c r="CP4" s="35"/>
    </row>
    <row r="5" spans="1:95" s="84" customFormat="1">
      <c r="A5" s="129" t="s">
        <v>1541</v>
      </c>
      <c r="B5" s="2" t="s">
        <v>1542</v>
      </c>
      <c r="C5" s="2" t="s">
        <v>1450</v>
      </c>
      <c r="D5" s="2" t="s">
        <v>3378</v>
      </c>
      <c r="E5" s="35">
        <v>2</v>
      </c>
      <c r="F5" s="35">
        <v>1</v>
      </c>
      <c r="G5" s="10" t="str">
        <f t="shared" si="0"/>
        <v>2-1</v>
      </c>
      <c r="H5" s="35">
        <v>0</v>
      </c>
      <c r="I5" s="35">
        <v>8</v>
      </c>
      <c r="J5" s="14">
        <f>(VLOOKUP($G5,Depth_Lookup_CCL!$A$3:$Z$549,11,FALSE))+(H5/100)</f>
        <v>1.9</v>
      </c>
      <c r="K5" s="14">
        <f>(VLOOKUP($G5,Depth_Lookup_CCL!$A$3:$Z$549,11,FALSE))+(I5/100)</f>
        <v>1.98</v>
      </c>
      <c r="L5" s="149">
        <v>1</v>
      </c>
      <c r="M5" s="35" t="s">
        <v>1376</v>
      </c>
      <c r="N5" s="2"/>
      <c r="O5" s="2" t="s">
        <v>1458</v>
      </c>
      <c r="P5" s="5" t="s">
        <v>1843</v>
      </c>
      <c r="Q5" s="86" t="s">
        <v>18</v>
      </c>
      <c r="R5" s="86" t="s">
        <v>18</v>
      </c>
      <c r="S5" s="35"/>
      <c r="T5" s="35"/>
      <c r="U5" s="35" t="s">
        <v>197</v>
      </c>
      <c r="V5" s="35"/>
      <c r="W5" s="35"/>
      <c r="X5" s="35"/>
      <c r="Y5" s="35"/>
      <c r="Z5" s="35"/>
      <c r="AA5" s="35"/>
      <c r="AB5" s="35" t="s">
        <v>1376</v>
      </c>
      <c r="AC5" s="5">
        <f>VLOOKUP(AB5,definitions_list_lookup!$V$12:$W$15,2,FALSE)</f>
        <v>0</v>
      </c>
      <c r="AD5" s="35"/>
      <c r="AE5" s="41" t="e">
        <f>VLOOKUP(AD5,definitions_list_lookup!$AT$3:$AU$5,2,FALSE)</f>
        <v>#N/A</v>
      </c>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2" t="s">
        <v>1543</v>
      </c>
      <c r="CM5" s="35" t="s">
        <v>1544</v>
      </c>
      <c r="CN5" s="35"/>
      <c r="CO5" s="35"/>
      <c r="CP5" s="35"/>
    </row>
    <row r="6" spans="1:95" s="84" customFormat="1">
      <c r="A6" s="129" t="s">
        <v>1541</v>
      </c>
      <c r="B6" s="2" t="s">
        <v>1542</v>
      </c>
      <c r="C6" s="2" t="s">
        <v>1450</v>
      </c>
      <c r="D6" s="2" t="s">
        <v>3378</v>
      </c>
      <c r="E6" s="35">
        <v>2</v>
      </c>
      <c r="F6" s="35">
        <v>1</v>
      </c>
      <c r="G6" s="10" t="str">
        <f t="shared" si="0"/>
        <v>2-1</v>
      </c>
      <c r="H6" s="35">
        <v>8</v>
      </c>
      <c r="I6" s="35">
        <v>34</v>
      </c>
      <c r="J6" s="14">
        <f>(VLOOKUP($G6,Depth_Lookup_CCL!$A$3:$Z$549,11,FALSE))+(H6/100)</f>
        <v>1.98</v>
      </c>
      <c r="K6" s="14">
        <f>(VLOOKUP($G6,Depth_Lookup_CCL!$A$3:$Z$549,11,FALSE))+(I6/100)</f>
        <v>2.2399999999999998</v>
      </c>
      <c r="L6" s="149">
        <v>2</v>
      </c>
      <c r="M6" s="35">
        <v>1</v>
      </c>
      <c r="N6" s="2" t="s">
        <v>27</v>
      </c>
      <c r="O6" s="2" t="s">
        <v>4</v>
      </c>
      <c r="P6" s="5" t="s">
        <v>1844</v>
      </c>
      <c r="Q6" s="86" t="s">
        <v>18</v>
      </c>
      <c r="R6" s="86" t="s">
        <v>18</v>
      </c>
      <c r="S6" s="35"/>
      <c r="T6" s="35"/>
      <c r="U6" s="35" t="s">
        <v>197</v>
      </c>
      <c r="V6" s="35" t="s">
        <v>202</v>
      </c>
      <c r="W6" s="35" t="s">
        <v>205</v>
      </c>
      <c r="X6" s="35" t="s">
        <v>1545</v>
      </c>
      <c r="Y6" s="35"/>
      <c r="Z6" s="35"/>
      <c r="AA6" s="35"/>
      <c r="AB6" s="35" t="s">
        <v>1376</v>
      </c>
      <c r="AC6" s="5">
        <f>VLOOKUP(AB6,definitions_list_lookup!$V$12:$W$15,2,FALSE)</f>
        <v>0</v>
      </c>
      <c r="AD6" s="35"/>
      <c r="AE6" s="41" t="e">
        <f>VLOOKUP(AD6,definitions_list_lookup!$AT$3:$AU$5,2,FALSE)</f>
        <v>#N/A</v>
      </c>
      <c r="AF6" s="35"/>
      <c r="AG6" s="35"/>
      <c r="AH6" s="35">
        <v>1</v>
      </c>
      <c r="AI6" s="35"/>
      <c r="AJ6" s="35">
        <v>0.2</v>
      </c>
      <c r="AK6" s="35">
        <v>0.2</v>
      </c>
      <c r="AL6" s="35" t="s">
        <v>223</v>
      </c>
      <c r="AM6" s="35" t="s">
        <v>220</v>
      </c>
      <c r="AN6" s="35"/>
      <c r="AO6" s="35">
        <v>54</v>
      </c>
      <c r="AP6" s="35"/>
      <c r="AQ6" s="35">
        <v>0.8</v>
      </c>
      <c r="AR6" s="35">
        <v>0.4</v>
      </c>
      <c r="AS6" s="35" t="s">
        <v>223</v>
      </c>
      <c r="AT6" s="35" t="s">
        <v>219</v>
      </c>
      <c r="AU6" s="35"/>
      <c r="AV6" s="35">
        <v>45</v>
      </c>
      <c r="AW6" s="35"/>
      <c r="AX6" s="35">
        <v>0.5</v>
      </c>
      <c r="AY6" s="35">
        <v>0.3</v>
      </c>
      <c r="AZ6" s="35" t="s">
        <v>226</v>
      </c>
      <c r="BA6" s="35" t="s">
        <v>220</v>
      </c>
      <c r="BB6" s="35"/>
      <c r="BC6" s="35"/>
      <c r="BD6" s="35"/>
      <c r="BE6" s="35"/>
      <c r="BF6" s="35"/>
      <c r="BG6" s="35"/>
      <c r="BH6" s="35"/>
      <c r="BI6" s="35"/>
      <c r="BJ6" s="35"/>
      <c r="BK6" s="35"/>
      <c r="BL6" s="35"/>
      <c r="BM6" s="35"/>
      <c r="BN6" s="35"/>
      <c r="BO6" s="35"/>
      <c r="BP6" s="35"/>
      <c r="BQ6" s="35" t="s">
        <v>1562</v>
      </c>
      <c r="BR6" s="35"/>
      <c r="BS6" s="35">
        <v>0.2</v>
      </c>
      <c r="BT6" s="35">
        <v>0.1</v>
      </c>
      <c r="BU6" s="35" t="s">
        <v>223</v>
      </c>
      <c r="BV6" s="35" t="s">
        <v>220</v>
      </c>
      <c r="BW6" s="35"/>
      <c r="BX6" s="35"/>
      <c r="BY6" s="35"/>
      <c r="BZ6" s="35"/>
      <c r="CA6" s="35"/>
      <c r="CB6" s="35"/>
      <c r="CC6" s="35"/>
      <c r="CD6" s="35"/>
      <c r="CE6" s="35" t="s">
        <v>1562</v>
      </c>
      <c r="CF6" s="35"/>
      <c r="CG6" s="35">
        <v>0.2</v>
      </c>
      <c r="CH6" s="35">
        <v>0.1</v>
      </c>
      <c r="CI6" s="35" t="s">
        <v>223</v>
      </c>
      <c r="CJ6" s="35" t="s">
        <v>220</v>
      </c>
      <c r="CK6" s="35"/>
      <c r="CL6" s="35"/>
      <c r="CM6" s="35" t="s">
        <v>3379</v>
      </c>
      <c r="CN6" s="35"/>
      <c r="CO6" s="35"/>
      <c r="CP6" s="35"/>
    </row>
    <row r="7" spans="1:95" s="84" customFormat="1">
      <c r="A7" s="129" t="s">
        <v>1541</v>
      </c>
      <c r="B7" s="2" t="s">
        <v>1542</v>
      </c>
      <c r="C7" s="2" t="s">
        <v>1450</v>
      </c>
      <c r="D7" s="2" t="s">
        <v>3378</v>
      </c>
      <c r="E7" s="35">
        <v>2</v>
      </c>
      <c r="F7" s="35">
        <v>1</v>
      </c>
      <c r="G7" s="10" t="str">
        <f t="shared" si="0"/>
        <v>2-1</v>
      </c>
      <c r="H7" s="35">
        <v>34</v>
      </c>
      <c r="I7" s="35">
        <v>58</v>
      </c>
      <c r="J7" s="14">
        <f>(VLOOKUP($G7,Depth_Lookup_CCL!$A$3:$Z$549,11,FALSE))+(H7/100)</f>
        <v>2.2399999999999998</v>
      </c>
      <c r="K7" s="14">
        <f>(VLOOKUP($G7,Depth_Lookup_CCL!$A$3:$Z$549,11,FALSE))+(I7/100)</f>
        <v>2.48</v>
      </c>
      <c r="L7" s="149">
        <v>3</v>
      </c>
      <c r="M7" s="35">
        <v>1</v>
      </c>
      <c r="N7" s="2"/>
      <c r="O7" s="2" t="s">
        <v>1458</v>
      </c>
      <c r="P7" s="5" t="s">
        <v>1843</v>
      </c>
      <c r="Q7" s="86" t="s">
        <v>18</v>
      </c>
      <c r="R7" s="86" t="s">
        <v>24</v>
      </c>
      <c r="S7" s="35"/>
      <c r="T7" s="35"/>
      <c r="U7" s="35"/>
      <c r="V7" s="35"/>
      <c r="W7" s="35"/>
      <c r="X7" s="35"/>
      <c r="Y7" s="35"/>
      <c r="Z7" s="35"/>
      <c r="AA7" s="35"/>
      <c r="AB7" s="35" t="s">
        <v>1376</v>
      </c>
      <c r="AC7" s="5">
        <f>VLOOKUP(AB7,definitions_list_lookup!$V$12:$W$15,2,FALSE)</f>
        <v>0</v>
      </c>
      <c r="AD7" s="35"/>
      <c r="AE7" s="41" t="e">
        <f>VLOOKUP(AD7,definitions_list_lookup!$AT$3:$AU$5,2,FALSE)</f>
        <v>#N/A</v>
      </c>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t="s">
        <v>1546</v>
      </c>
      <c r="CM7" s="35" t="s">
        <v>3380</v>
      </c>
      <c r="CN7" s="35"/>
      <c r="CO7" s="35"/>
      <c r="CP7" s="35"/>
    </row>
    <row r="8" spans="1:95" s="84" customFormat="1">
      <c r="A8" s="129" t="s">
        <v>1541</v>
      </c>
      <c r="B8" s="2" t="s">
        <v>1542</v>
      </c>
      <c r="C8" s="2" t="s">
        <v>1450</v>
      </c>
      <c r="D8" s="2" t="s">
        <v>3378</v>
      </c>
      <c r="E8" s="35">
        <v>2</v>
      </c>
      <c r="F8" s="35">
        <v>1</v>
      </c>
      <c r="G8" s="10" t="str">
        <f t="shared" si="0"/>
        <v>2-1</v>
      </c>
      <c r="H8" s="35">
        <v>58</v>
      </c>
      <c r="I8" s="35">
        <v>91</v>
      </c>
      <c r="J8" s="14">
        <f>(VLOOKUP($G8,Depth_Lookup_CCL!$A$3:$Z$549,11,FALSE))+(H8/100)</f>
        <v>2.48</v>
      </c>
      <c r="K8" s="14">
        <f>(VLOOKUP($G8,Depth_Lookup_CCL!$A$3:$Z$549,11,FALSE))+(I8/100)</f>
        <v>2.81</v>
      </c>
      <c r="L8" s="149">
        <v>4</v>
      </c>
      <c r="M8" s="35">
        <v>1</v>
      </c>
      <c r="N8" s="2"/>
      <c r="O8" s="2" t="s">
        <v>5</v>
      </c>
      <c r="P8" s="5" t="s">
        <v>1846</v>
      </c>
      <c r="Q8" s="86" t="s">
        <v>24</v>
      </c>
      <c r="R8" s="86" t="s">
        <v>18</v>
      </c>
      <c r="S8" s="35" t="s">
        <v>1363</v>
      </c>
      <c r="T8" s="35" t="s">
        <v>1385</v>
      </c>
      <c r="U8" s="35" t="s">
        <v>198</v>
      </c>
      <c r="V8" s="35" t="s">
        <v>203</v>
      </c>
      <c r="W8" s="35"/>
      <c r="X8" s="35" t="s">
        <v>1545</v>
      </c>
      <c r="Y8" s="35"/>
      <c r="Z8" s="35"/>
      <c r="AA8" s="35"/>
      <c r="AB8" s="35" t="s">
        <v>1376</v>
      </c>
      <c r="AC8" s="5">
        <f>VLOOKUP(AB8,definitions_list_lookup!$V$12:$W$15,2,FALSE)</f>
        <v>0</v>
      </c>
      <c r="AD8" s="35"/>
      <c r="AE8" s="41" t="e">
        <f>VLOOKUP(AD8,definitions_list_lookup!$AT$3:$AU$5,2,FALSE)</f>
        <v>#N/A</v>
      </c>
      <c r="AF8" s="35"/>
      <c r="AG8" s="35"/>
      <c r="AH8" s="35">
        <v>5</v>
      </c>
      <c r="AI8" s="35"/>
      <c r="AJ8" s="35">
        <v>3</v>
      </c>
      <c r="AK8" s="35">
        <v>1</v>
      </c>
      <c r="AL8" s="35" t="s">
        <v>223</v>
      </c>
      <c r="AM8" s="35" t="s">
        <v>219</v>
      </c>
      <c r="AN8" s="35"/>
      <c r="AO8" s="35">
        <v>40</v>
      </c>
      <c r="AP8" s="35"/>
      <c r="AQ8" s="35">
        <v>5</v>
      </c>
      <c r="AR8" s="35">
        <v>3</v>
      </c>
      <c r="AS8" s="35" t="s">
        <v>223</v>
      </c>
      <c r="AT8" s="35" t="s">
        <v>219</v>
      </c>
      <c r="AU8" s="35"/>
      <c r="AV8" s="35">
        <v>55</v>
      </c>
      <c r="AW8" s="35"/>
      <c r="AX8" s="35">
        <v>2</v>
      </c>
      <c r="AY8" s="35">
        <v>1.5</v>
      </c>
      <c r="AZ8" s="35" t="s">
        <v>223</v>
      </c>
      <c r="BA8" s="35" t="s">
        <v>219</v>
      </c>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t="s">
        <v>1562</v>
      </c>
      <c r="CF8" s="35"/>
      <c r="CG8" s="35"/>
      <c r="CH8" s="35">
        <v>0.1</v>
      </c>
      <c r="CI8" s="35"/>
      <c r="CJ8" s="35"/>
      <c r="CK8" s="35"/>
      <c r="CL8" s="35"/>
      <c r="CM8" s="35" t="s">
        <v>3381</v>
      </c>
      <c r="CN8" s="35"/>
      <c r="CO8" s="35"/>
      <c r="CP8" s="35"/>
    </row>
    <row r="9" spans="1:95" s="84" customFormat="1">
      <c r="A9" s="129" t="s">
        <v>1541</v>
      </c>
      <c r="B9" s="2" t="s">
        <v>1542</v>
      </c>
      <c r="C9" s="2" t="s">
        <v>1450</v>
      </c>
      <c r="D9" s="2" t="s">
        <v>3378</v>
      </c>
      <c r="E9" s="35">
        <v>2</v>
      </c>
      <c r="F9" s="35">
        <v>1</v>
      </c>
      <c r="G9" s="10" t="str">
        <f t="shared" si="0"/>
        <v>2-1</v>
      </c>
      <c r="H9" s="35">
        <v>91</v>
      </c>
      <c r="I9" s="35">
        <v>103</v>
      </c>
      <c r="J9" s="14">
        <f>(VLOOKUP($G9,Depth_Lookup_CCL!$A$3:$Z$549,11,FALSE))+(H9/100)</f>
        <v>2.81</v>
      </c>
      <c r="K9" s="14">
        <f>(VLOOKUP($G9,Depth_Lookup_CCL!$A$3:$Z$549,11,FALSE))+(I9/100)</f>
        <v>2.9299999999999997</v>
      </c>
      <c r="L9" s="149">
        <v>5</v>
      </c>
      <c r="M9" s="35">
        <v>1</v>
      </c>
      <c r="N9" s="2"/>
      <c r="O9" s="2" t="s">
        <v>1458</v>
      </c>
      <c r="P9" s="5" t="s">
        <v>1843</v>
      </c>
      <c r="Q9" s="86" t="s">
        <v>18</v>
      </c>
      <c r="R9" s="86" t="s">
        <v>1442</v>
      </c>
      <c r="S9" s="35"/>
      <c r="T9" s="35"/>
      <c r="U9" s="35"/>
      <c r="V9" s="35"/>
      <c r="W9" s="35"/>
      <c r="X9" s="35"/>
      <c r="Y9" s="35"/>
      <c r="Z9" s="35"/>
      <c r="AA9" s="35"/>
      <c r="AB9" s="35" t="s">
        <v>1376</v>
      </c>
      <c r="AC9" s="5">
        <f>VLOOKUP(AB9,definitions_list_lookup!$V$12:$W$15,2,FALSE)</f>
        <v>0</v>
      </c>
      <c r="AD9" s="35"/>
      <c r="AE9" s="41" t="e">
        <f>VLOOKUP(AD9,definitions_list_lookup!$AT$3:$AU$5,2,FALSE)</f>
        <v>#N/A</v>
      </c>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2" t="s">
        <v>1543</v>
      </c>
      <c r="CM9" s="35" t="s">
        <v>1547</v>
      </c>
      <c r="CN9" s="35"/>
      <c r="CO9" s="35"/>
      <c r="CP9" s="35"/>
    </row>
    <row r="10" spans="1:95" s="84" customFormat="1">
      <c r="A10" s="129" t="s">
        <v>1541</v>
      </c>
      <c r="B10" s="2" t="s">
        <v>1542</v>
      </c>
      <c r="C10" s="2" t="s">
        <v>1450</v>
      </c>
      <c r="D10" s="2" t="s">
        <v>3378</v>
      </c>
      <c r="E10" s="35">
        <v>3</v>
      </c>
      <c r="F10" s="35">
        <v>1</v>
      </c>
      <c r="G10" s="10" t="str">
        <f t="shared" si="0"/>
        <v>3-1</v>
      </c>
      <c r="H10" s="35">
        <v>0</v>
      </c>
      <c r="I10" s="35">
        <v>13</v>
      </c>
      <c r="J10" s="14">
        <f>(VLOOKUP($G10,Depth_Lookup_CCL!$A$3:$Z$549,11,FALSE))+(H10/100)</f>
        <v>2.7</v>
      </c>
      <c r="K10" s="14">
        <f>(VLOOKUP($G10,Depth_Lookup_CCL!$A$3:$Z$549,11,FALSE))+(I10/100)</f>
        <v>2.83</v>
      </c>
      <c r="L10" s="149">
        <v>5</v>
      </c>
      <c r="M10" s="35">
        <v>1</v>
      </c>
      <c r="N10" s="2"/>
      <c r="O10" s="2" t="s">
        <v>1458</v>
      </c>
      <c r="P10" s="5" t="s">
        <v>1843</v>
      </c>
      <c r="Q10" s="86" t="s">
        <v>1442</v>
      </c>
      <c r="R10" s="86" t="s">
        <v>18</v>
      </c>
      <c r="S10" s="35"/>
      <c r="T10" s="35"/>
      <c r="U10" s="35"/>
      <c r="V10" s="35"/>
      <c r="W10" s="35"/>
      <c r="X10" s="35"/>
      <c r="Y10" s="35"/>
      <c r="Z10" s="35"/>
      <c r="AA10" s="35"/>
      <c r="AB10" s="35" t="s">
        <v>1376</v>
      </c>
      <c r="AC10" s="5">
        <f>VLOOKUP(AB10,definitions_list_lookup!$V$12:$W$15,2,FALSE)</f>
        <v>0</v>
      </c>
      <c r="AD10" s="35"/>
      <c r="AE10" s="41" t="e">
        <f>VLOOKUP(AD10,definitions_list_lookup!$AT$3:$AU$5,2,FALSE)</f>
        <v>#N/A</v>
      </c>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2" t="s">
        <v>1543</v>
      </c>
      <c r="CM10" s="35" t="s">
        <v>1547</v>
      </c>
      <c r="CN10" s="35"/>
      <c r="CO10" s="35"/>
      <c r="CP10" s="35"/>
    </row>
    <row r="11" spans="1:95" s="84" customFormat="1">
      <c r="A11" s="129" t="s">
        <v>1541</v>
      </c>
      <c r="B11" s="2" t="s">
        <v>1542</v>
      </c>
      <c r="C11" s="2" t="s">
        <v>1450</v>
      </c>
      <c r="D11" s="2" t="s">
        <v>3378</v>
      </c>
      <c r="E11" s="35">
        <v>3</v>
      </c>
      <c r="F11" s="35">
        <v>1</v>
      </c>
      <c r="G11" s="10" t="str">
        <f t="shared" si="0"/>
        <v>3-1</v>
      </c>
      <c r="H11" s="35">
        <v>13</v>
      </c>
      <c r="I11" s="35">
        <v>78</v>
      </c>
      <c r="J11" s="14">
        <f>(VLOOKUP($G11,Depth_Lookup_CCL!$A$3:$Z$549,11,FALSE))+(H11/100)</f>
        <v>2.83</v>
      </c>
      <c r="K11" s="14">
        <f>(VLOOKUP($G11,Depth_Lookup_CCL!$A$3:$Z$549,11,FALSE))+(I11/100)</f>
        <v>3.4800000000000004</v>
      </c>
      <c r="L11" s="149">
        <v>6</v>
      </c>
      <c r="M11" s="35">
        <v>1</v>
      </c>
      <c r="N11" s="2" t="s">
        <v>27</v>
      </c>
      <c r="O11" s="2" t="s">
        <v>4</v>
      </c>
      <c r="P11" s="5" t="s">
        <v>1844</v>
      </c>
      <c r="Q11" s="86" t="s">
        <v>18</v>
      </c>
      <c r="R11" s="86" t="s">
        <v>1442</v>
      </c>
      <c r="S11" s="35"/>
      <c r="T11" s="35"/>
      <c r="U11" s="35" t="s">
        <v>198</v>
      </c>
      <c r="V11" s="35" t="s">
        <v>201</v>
      </c>
      <c r="W11" s="35" t="s">
        <v>205</v>
      </c>
      <c r="X11" s="35" t="s">
        <v>3382</v>
      </c>
      <c r="Y11" s="35"/>
      <c r="Z11" s="35"/>
      <c r="AA11" s="35"/>
      <c r="AB11" s="35" t="s">
        <v>1376</v>
      </c>
      <c r="AC11" s="5">
        <f>VLOOKUP(AB11,definitions_list_lookup!$V$12:$W$15,2,FALSE)</f>
        <v>0</v>
      </c>
      <c r="AD11" s="35"/>
      <c r="AE11" s="41" t="e">
        <f>VLOOKUP(AD11,definitions_list_lookup!$AT$3:$AU$5,2,FALSE)</f>
        <v>#N/A</v>
      </c>
      <c r="AF11" s="35"/>
      <c r="AG11" s="35"/>
      <c r="AH11" s="35">
        <v>3</v>
      </c>
      <c r="AI11" s="35"/>
      <c r="AJ11" s="35">
        <v>2</v>
      </c>
      <c r="AK11" s="35">
        <v>1</v>
      </c>
      <c r="AL11" s="35" t="s">
        <v>223</v>
      </c>
      <c r="AM11" s="35" t="s">
        <v>218</v>
      </c>
      <c r="AN11" s="35"/>
      <c r="AO11" s="35">
        <v>62</v>
      </c>
      <c r="AP11" s="35"/>
      <c r="AQ11" s="35">
        <v>5</v>
      </c>
      <c r="AR11" s="35">
        <v>3</v>
      </c>
      <c r="AS11" s="35" t="s">
        <v>224</v>
      </c>
      <c r="AT11" s="35" t="s">
        <v>220</v>
      </c>
      <c r="AU11" s="35"/>
      <c r="AV11" s="35">
        <v>35</v>
      </c>
      <c r="AW11" s="35"/>
      <c r="AX11" s="35">
        <v>4</v>
      </c>
      <c r="AY11" s="35">
        <v>3</v>
      </c>
      <c r="AZ11" s="35" t="s">
        <v>223</v>
      </c>
      <c r="BA11" s="35" t="s">
        <v>219</v>
      </c>
      <c r="BB11" s="35"/>
      <c r="BC11" s="35"/>
      <c r="BD11" s="35"/>
      <c r="BE11" s="35"/>
      <c r="BF11" s="35"/>
      <c r="BG11" s="35"/>
      <c r="BH11" s="35"/>
      <c r="BI11" s="35"/>
      <c r="BJ11" s="35"/>
      <c r="BK11" s="35"/>
      <c r="BL11" s="35"/>
      <c r="BM11" s="35"/>
      <c r="BN11" s="35"/>
      <c r="BO11" s="35"/>
      <c r="BP11" s="35"/>
      <c r="BQ11" s="35" t="s">
        <v>1562</v>
      </c>
      <c r="BR11" s="35"/>
      <c r="BS11" s="35">
        <v>0.1</v>
      </c>
      <c r="BT11" s="35">
        <v>0.1</v>
      </c>
      <c r="BU11" s="35" t="s">
        <v>222</v>
      </c>
      <c r="BV11" s="35" t="s">
        <v>218</v>
      </c>
      <c r="BW11" s="35"/>
      <c r="BX11" s="35"/>
      <c r="BY11" s="35"/>
      <c r="BZ11" s="35"/>
      <c r="CA11" s="35"/>
      <c r="CB11" s="35"/>
      <c r="CC11" s="35"/>
      <c r="CD11" s="35"/>
      <c r="CE11" s="35" t="s">
        <v>1562</v>
      </c>
      <c r="CF11" s="35"/>
      <c r="CG11" s="35">
        <v>0.1</v>
      </c>
      <c r="CH11" s="35">
        <v>0.1</v>
      </c>
      <c r="CI11" s="35" t="s">
        <v>222</v>
      </c>
      <c r="CJ11" s="35" t="s">
        <v>218</v>
      </c>
      <c r="CK11" s="35"/>
      <c r="CL11" s="35"/>
      <c r="CM11" s="35" t="s">
        <v>3383</v>
      </c>
      <c r="CN11" s="35"/>
      <c r="CO11" s="35"/>
      <c r="CP11" s="35"/>
    </row>
    <row r="12" spans="1:95" s="84" customFormat="1">
      <c r="A12" s="129" t="s">
        <v>1541</v>
      </c>
      <c r="B12" s="2" t="s">
        <v>1542</v>
      </c>
      <c r="C12" s="2" t="s">
        <v>1450</v>
      </c>
      <c r="D12" s="2" t="s">
        <v>3378</v>
      </c>
      <c r="E12" s="35">
        <v>3</v>
      </c>
      <c r="F12" s="35">
        <v>2</v>
      </c>
      <c r="G12" s="10" t="str">
        <f t="shared" si="0"/>
        <v>3-2</v>
      </c>
      <c r="H12" s="35">
        <v>0</v>
      </c>
      <c r="I12" s="35">
        <v>59</v>
      </c>
      <c r="J12" s="14">
        <f>(VLOOKUP($G12,Depth_Lookup_CCL!$A$3:$Z$549,11,FALSE))+(H12/100)</f>
        <v>3.5050000000000003</v>
      </c>
      <c r="K12" s="14">
        <f>(VLOOKUP($G12,Depth_Lookup_CCL!$A$3:$Z$549,11,FALSE))+(I12/100)</f>
        <v>4.0950000000000006</v>
      </c>
      <c r="L12" s="149">
        <v>6</v>
      </c>
      <c r="M12" s="35">
        <v>1</v>
      </c>
      <c r="N12" s="2" t="s">
        <v>27</v>
      </c>
      <c r="O12" s="2" t="s">
        <v>4</v>
      </c>
      <c r="P12" s="5" t="s">
        <v>1844</v>
      </c>
      <c r="Q12" s="86" t="s">
        <v>1442</v>
      </c>
      <c r="R12" s="86" t="s">
        <v>1442</v>
      </c>
      <c r="S12" s="35"/>
      <c r="T12" s="35"/>
      <c r="U12" s="35" t="s">
        <v>198</v>
      </c>
      <c r="V12" s="35" t="s">
        <v>201</v>
      </c>
      <c r="W12" s="35" t="s">
        <v>205</v>
      </c>
      <c r="X12" s="35" t="s">
        <v>3382</v>
      </c>
      <c r="Y12" s="35"/>
      <c r="Z12" s="35"/>
      <c r="AA12" s="35"/>
      <c r="AB12" s="35" t="s">
        <v>1376</v>
      </c>
      <c r="AC12" s="5">
        <f>VLOOKUP(AB12,definitions_list_lookup!$V$12:$W$15,2,FALSE)</f>
        <v>0</v>
      </c>
      <c r="AD12" s="35"/>
      <c r="AE12" s="41" t="e">
        <f>VLOOKUP(AD12,definitions_list_lookup!$AT$3:$AU$5,2,FALSE)</f>
        <v>#N/A</v>
      </c>
      <c r="AF12" s="35"/>
      <c r="AG12" s="35"/>
      <c r="AH12" s="35">
        <v>3</v>
      </c>
      <c r="AI12" s="35"/>
      <c r="AJ12" s="35">
        <v>2</v>
      </c>
      <c r="AK12" s="35">
        <v>1</v>
      </c>
      <c r="AL12" s="35" t="s">
        <v>223</v>
      </c>
      <c r="AM12" s="35" t="s">
        <v>218</v>
      </c>
      <c r="AN12" s="35"/>
      <c r="AO12" s="35">
        <v>62</v>
      </c>
      <c r="AP12" s="35"/>
      <c r="AQ12" s="35">
        <v>5</v>
      </c>
      <c r="AR12" s="35">
        <v>3</v>
      </c>
      <c r="AS12" s="35" t="s">
        <v>224</v>
      </c>
      <c r="AT12" s="35" t="s">
        <v>220</v>
      </c>
      <c r="AU12" s="35"/>
      <c r="AV12" s="35">
        <v>35</v>
      </c>
      <c r="AW12" s="35"/>
      <c r="AX12" s="35">
        <v>4</v>
      </c>
      <c r="AY12" s="35">
        <v>3</v>
      </c>
      <c r="AZ12" s="35" t="s">
        <v>223</v>
      </c>
      <c r="BA12" s="35" t="s">
        <v>219</v>
      </c>
      <c r="BB12" s="35"/>
      <c r="BC12" s="35"/>
      <c r="BD12" s="35"/>
      <c r="BE12" s="35"/>
      <c r="BF12" s="35"/>
      <c r="BG12" s="35"/>
      <c r="BH12" s="35"/>
      <c r="BI12" s="35"/>
      <c r="BJ12" s="35"/>
      <c r="BK12" s="35"/>
      <c r="BL12" s="35"/>
      <c r="BM12" s="35"/>
      <c r="BN12" s="35"/>
      <c r="BO12" s="35"/>
      <c r="BP12" s="35"/>
      <c r="BQ12" s="35" t="s">
        <v>1562</v>
      </c>
      <c r="BR12" s="35"/>
      <c r="BS12" s="35">
        <v>0.1</v>
      </c>
      <c r="BT12" s="35">
        <v>0.1</v>
      </c>
      <c r="BU12" s="35" t="s">
        <v>222</v>
      </c>
      <c r="BV12" s="35" t="s">
        <v>218</v>
      </c>
      <c r="BW12" s="35"/>
      <c r="BX12" s="35"/>
      <c r="BY12" s="35"/>
      <c r="BZ12" s="35"/>
      <c r="CA12" s="35"/>
      <c r="CB12" s="35"/>
      <c r="CC12" s="35"/>
      <c r="CD12" s="35"/>
      <c r="CE12" s="35" t="s">
        <v>1562</v>
      </c>
      <c r="CF12" s="35"/>
      <c r="CG12" s="35">
        <v>0.1</v>
      </c>
      <c r="CH12" s="35">
        <v>0.1</v>
      </c>
      <c r="CI12" s="35" t="s">
        <v>222</v>
      </c>
      <c r="CJ12" s="35" t="s">
        <v>218</v>
      </c>
      <c r="CK12" s="35"/>
      <c r="CL12" s="35"/>
      <c r="CM12" s="35" t="s">
        <v>3384</v>
      </c>
      <c r="CN12" s="35"/>
      <c r="CO12" s="35"/>
      <c r="CP12" s="35"/>
    </row>
    <row r="13" spans="1:95" s="84" customFormat="1">
      <c r="A13" s="129" t="s">
        <v>1541</v>
      </c>
      <c r="B13" s="2" t="s">
        <v>1542</v>
      </c>
      <c r="C13" s="2" t="s">
        <v>1450</v>
      </c>
      <c r="D13" s="2" t="s">
        <v>3378</v>
      </c>
      <c r="E13" s="35">
        <v>3</v>
      </c>
      <c r="F13" s="35">
        <v>3</v>
      </c>
      <c r="G13" s="10" t="str">
        <f t="shared" si="0"/>
        <v>3-3</v>
      </c>
      <c r="H13" s="35">
        <v>0</v>
      </c>
      <c r="I13" s="35">
        <v>58</v>
      </c>
      <c r="J13" s="14">
        <f>(VLOOKUP($G13,Depth_Lookup_CCL!$A$3:$Z$549,11,FALSE))+(H13/100)</f>
        <v>4.1050000000000004</v>
      </c>
      <c r="K13" s="14">
        <f>(VLOOKUP($G13,Depth_Lookup_CCL!$A$3:$Z$549,11,FALSE))+(I13/100)</f>
        <v>4.6850000000000005</v>
      </c>
      <c r="L13" s="149">
        <v>6</v>
      </c>
      <c r="M13" s="35">
        <v>1</v>
      </c>
      <c r="N13" s="2" t="s">
        <v>27</v>
      </c>
      <c r="O13" s="2" t="s">
        <v>4</v>
      </c>
      <c r="P13" s="5" t="s">
        <v>1844</v>
      </c>
      <c r="Q13" s="86" t="s">
        <v>1442</v>
      </c>
      <c r="R13" s="86" t="s">
        <v>18</v>
      </c>
      <c r="S13" s="35"/>
      <c r="T13" s="35"/>
      <c r="U13" s="35" t="s">
        <v>198</v>
      </c>
      <c r="V13" s="35" t="s">
        <v>201</v>
      </c>
      <c r="W13" s="35" t="s">
        <v>205</v>
      </c>
      <c r="X13" s="35" t="s">
        <v>3382</v>
      </c>
      <c r="Y13" s="35"/>
      <c r="Z13" s="35"/>
      <c r="AA13" s="35"/>
      <c r="AB13" s="35" t="s">
        <v>1376</v>
      </c>
      <c r="AC13" s="5">
        <f>VLOOKUP(AB13,definitions_list_lookup!$V$12:$W$15,2,FALSE)</f>
        <v>0</v>
      </c>
      <c r="AD13" s="35"/>
      <c r="AE13" s="41" t="e">
        <f>VLOOKUP(AD13,definitions_list_lookup!$AT$3:$AU$5,2,FALSE)</f>
        <v>#N/A</v>
      </c>
      <c r="AF13" s="35"/>
      <c r="AG13" s="35"/>
      <c r="AH13" s="35">
        <v>3</v>
      </c>
      <c r="AI13" s="35"/>
      <c r="AJ13" s="35">
        <v>2</v>
      </c>
      <c r="AK13" s="35">
        <v>1</v>
      </c>
      <c r="AL13" s="35" t="s">
        <v>223</v>
      </c>
      <c r="AM13" s="35" t="s">
        <v>218</v>
      </c>
      <c r="AN13" s="35"/>
      <c r="AO13" s="35">
        <v>62</v>
      </c>
      <c r="AP13" s="35"/>
      <c r="AQ13" s="35">
        <v>5</v>
      </c>
      <c r="AR13" s="35">
        <v>3</v>
      </c>
      <c r="AS13" s="35" t="s">
        <v>224</v>
      </c>
      <c r="AT13" s="35" t="s">
        <v>220</v>
      </c>
      <c r="AU13" s="35"/>
      <c r="AV13" s="35">
        <v>35</v>
      </c>
      <c r="AW13" s="35"/>
      <c r="AX13" s="35">
        <v>4</v>
      </c>
      <c r="AY13" s="35">
        <v>3</v>
      </c>
      <c r="AZ13" s="35" t="s">
        <v>223</v>
      </c>
      <c r="BA13" s="35" t="s">
        <v>219</v>
      </c>
      <c r="BB13" s="35"/>
      <c r="BC13" s="35"/>
      <c r="BD13" s="35"/>
      <c r="BE13" s="35"/>
      <c r="BF13" s="35"/>
      <c r="BG13" s="35"/>
      <c r="BH13" s="35"/>
      <c r="BI13" s="35"/>
      <c r="BJ13" s="35"/>
      <c r="BK13" s="35"/>
      <c r="BL13" s="35"/>
      <c r="BM13" s="35"/>
      <c r="BN13" s="35"/>
      <c r="BO13" s="35"/>
      <c r="BP13" s="35"/>
      <c r="BQ13" s="35" t="s">
        <v>1562</v>
      </c>
      <c r="BR13" s="35"/>
      <c r="BS13" s="35">
        <v>0.1</v>
      </c>
      <c r="BT13" s="35">
        <v>0.1</v>
      </c>
      <c r="BU13" s="35" t="s">
        <v>222</v>
      </c>
      <c r="BV13" s="35" t="s">
        <v>218</v>
      </c>
      <c r="BW13" s="35"/>
      <c r="BX13" s="35"/>
      <c r="BY13" s="35"/>
      <c r="BZ13" s="35"/>
      <c r="CA13" s="35"/>
      <c r="CB13" s="35"/>
      <c r="CC13" s="35"/>
      <c r="CD13" s="35"/>
      <c r="CE13" s="35" t="s">
        <v>1562</v>
      </c>
      <c r="CF13" s="35"/>
      <c r="CG13" s="35">
        <v>0.1</v>
      </c>
      <c r="CH13" s="35">
        <v>0.1</v>
      </c>
      <c r="CI13" s="35" t="s">
        <v>222</v>
      </c>
      <c r="CJ13" s="35" t="s">
        <v>218</v>
      </c>
      <c r="CK13" s="35"/>
      <c r="CL13" s="35"/>
      <c r="CM13" s="35" t="s">
        <v>3384</v>
      </c>
      <c r="CN13" s="35"/>
      <c r="CO13" s="35"/>
      <c r="CP13" s="35"/>
    </row>
    <row r="14" spans="1:95" s="84" customFormat="1">
      <c r="A14" s="129" t="s">
        <v>1541</v>
      </c>
      <c r="B14" s="2" t="s">
        <v>1542</v>
      </c>
      <c r="C14" s="2" t="s">
        <v>1450</v>
      </c>
      <c r="D14" s="2" t="s">
        <v>3378</v>
      </c>
      <c r="E14" s="35">
        <v>4</v>
      </c>
      <c r="F14" s="35">
        <v>1</v>
      </c>
      <c r="G14" s="10" t="str">
        <f t="shared" si="0"/>
        <v>4-1</v>
      </c>
      <c r="H14" s="35">
        <v>0</v>
      </c>
      <c r="I14" s="35">
        <v>69</v>
      </c>
      <c r="J14" s="14">
        <f>(VLOOKUP($G14,Depth_Lookup_CCL!$A$3:$Z$549,11,FALSE))+(H14/100)</f>
        <v>4.9000000000000004</v>
      </c>
      <c r="K14" s="14">
        <f>(VLOOKUP($G14,Depth_Lookup_CCL!$A$3:$Z$549,11,FALSE))+(I14/100)</f>
        <v>5.59</v>
      </c>
      <c r="L14" s="149">
        <v>7</v>
      </c>
      <c r="M14" s="35" t="s">
        <v>1548</v>
      </c>
      <c r="N14" s="2"/>
      <c r="O14" s="2" t="s">
        <v>5</v>
      </c>
      <c r="P14" s="5" t="s">
        <v>1846</v>
      </c>
      <c r="Q14" s="86" t="s">
        <v>18</v>
      </c>
      <c r="R14" s="86" t="s">
        <v>1442</v>
      </c>
      <c r="S14" s="35"/>
      <c r="T14" s="35"/>
      <c r="U14" s="35" t="s">
        <v>198</v>
      </c>
      <c r="V14" s="35" t="s">
        <v>201</v>
      </c>
      <c r="W14" s="35" t="s">
        <v>205</v>
      </c>
      <c r="X14" s="35"/>
      <c r="Y14" s="35"/>
      <c r="Z14" s="35"/>
      <c r="AA14" s="35"/>
      <c r="AB14" s="35" t="s">
        <v>1376</v>
      </c>
      <c r="AC14" s="5">
        <f>VLOOKUP(AB14,definitions_list_lookup!$V$12:$W$15,2,FALSE)</f>
        <v>0</v>
      </c>
      <c r="AD14" s="35"/>
      <c r="AE14" s="41" t="e">
        <f>VLOOKUP(AD14,definitions_list_lookup!$AT$3:$AU$5,2,FALSE)</f>
        <v>#N/A</v>
      </c>
      <c r="AF14" s="35"/>
      <c r="AG14" s="35"/>
      <c r="AH14" s="35">
        <v>25</v>
      </c>
      <c r="AI14" s="35"/>
      <c r="AJ14" s="35">
        <v>4</v>
      </c>
      <c r="AK14" s="35">
        <v>2</v>
      </c>
      <c r="AL14" s="35" t="s">
        <v>223</v>
      </c>
      <c r="AM14" s="35" t="s">
        <v>220</v>
      </c>
      <c r="AN14" s="35"/>
      <c r="AO14" s="35">
        <v>40</v>
      </c>
      <c r="AP14" s="35"/>
      <c r="AQ14" s="35">
        <v>4</v>
      </c>
      <c r="AR14" s="35">
        <v>2</v>
      </c>
      <c r="AS14" s="35" t="s">
        <v>223</v>
      </c>
      <c r="AT14" s="35" t="s">
        <v>219</v>
      </c>
      <c r="AU14" s="35"/>
      <c r="AV14" s="35">
        <v>35</v>
      </c>
      <c r="AW14" s="35"/>
      <c r="AX14" s="35">
        <v>4.5</v>
      </c>
      <c r="AY14" s="35">
        <v>2</v>
      </c>
      <c r="AZ14" s="35" t="s">
        <v>223</v>
      </c>
      <c r="BA14" s="35" t="s">
        <v>219</v>
      </c>
      <c r="BB14" s="35"/>
      <c r="BC14" s="35"/>
      <c r="BD14" s="35"/>
      <c r="BE14" s="35"/>
      <c r="BF14" s="35"/>
      <c r="BG14" s="35"/>
      <c r="BH14" s="35"/>
      <c r="BI14" s="35"/>
      <c r="BJ14" s="35"/>
      <c r="BK14" s="35"/>
      <c r="BL14" s="35"/>
      <c r="BM14" s="35"/>
      <c r="BN14" s="35"/>
      <c r="BO14" s="35"/>
      <c r="BP14" s="35"/>
      <c r="BQ14" s="35" t="s">
        <v>1562</v>
      </c>
      <c r="BR14" s="35"/>
      <c r="BS14" s="35"/>
      <c r="BT14" s="35"/>
      <c r="BU14" s="35"/>
      <c r="BV14" s="35"/>
      <c r="BW14" s="35"/>
      <c r="BX14" s="35"/>
      <c r="BY14" s="35"/>
      <c r="BZ14" s="35"/>
      <c r="CA14" s="35"/>
      <c r="CB14" s="35"/>
      <c r="CC14" s="35"/>
      <c r="CD14" s="35"/>
      <c r="CE14" s="35" t="s">
        <v>1562</v>
      </c>
      <c r="CF14" s="35"/>
      <c r="CG14" s="35"/>
      <c r="CH14" s="35"/>
      <c r="CI14" s="35"/>
      <c r="CJ14" s="35"/>
      <c r="CK14" s="35"/>
      <c r="CL14" s="35"/>
      <c r="CM14" s="35" t="s">
        <v>3385</v>
      </c>
      <c r="CN14" s="35"/>
      <c r="CO14" s="35"/>
      <c r="CP14" s="35"/>
    </row>
    <row r="15" spans="1:95" s="84" customFormat="1">
      <c r="A15" s="129" t="s">
        <v>1541</v>
      </c>
      <c r="B15" s="2" t="s">
        <v>1542</v>
      </c>
      <c r="C15" s="2" t="s">
        <v>1450</v>
      </c>
      <c r="D15" s="2" t="s">
        <v>3378</v>
      </c>
      <c r="E15" s="35">
        <v>4</v>
      </c>
      <c r="F15" s="35">
        <v>2</v>
      </c>
      <c r="G15" s="10" t="str">
        <f t="shared" si="0"/>
        <v>4-2</v>
      </c>
      <c r="H15" s="35">
        <v>0</v>
      </c>
      <c r="I15" s="35">
        <v>39</v>
      </c>
      <c r="J15" s="14">
        <f>(VLOOKUP($G15,Depth_Lookup_CCL!$A$3:$Z$549,11,FALSE))+(H15/100)</f>
        <v>5.6300000000000008</v>
      </c>
      <c r="K15" s="14">
        <f>(VLOOKUP($G15,Depth_Lookup_CCL!$A$3:$Z$549,11,FALSE))+(I15/100)</f>
        <v>6.0200000000000005</v>
      </c>
      <c r="L15" s="149">
        <v>7</v>
      </c>
      <c r="M15" s="35">
        <v>5</v>
      </c>
      <c r="N15" s="2"/>
      <c r="O15" s="2" t="s">
        <v>5</v>
      </c>
      <c r="P15" s="5" t="s">
        <v>1846</v>
      </c>
      <c r="Q15" s="86" t="s">
        <v>1442</v>
      </c>
      <c r="R15" s="86" t="s">
        <v>1442</v>
      </c>
      <c r="S15" s="35"/>
      <c r="T15" s="35"/>
      <c r="U15" s="35" t="s">
        <v>198</v>
      </c>
      <c r="V15" s="35" t="s">
        <v>201</v>
      </c>
      <c r="W15" s="35" t="s">
        <v>205</v>
      </c>
      <c r="X15" s="35"/>
      <c r="Y15" s="35"/>
      <c r="Z15" s="35"/>
      <c r="AA15" s="35"/>
      <c r="AB15" s="35" t="s">
        <v>1376</v>
      </c>
      <c r="AC15" s="5">
        <f>VLOOKUP(AB15,definitions_list_lookup!$V$12:$W$15,2,FALSE)</f>
        <v>0</v>
      </c>
      <c r="AD15" s="35"/>
      <c r="AE15" s="41" t="e">
        <f>VLOOKUP(AD15,definitions_list_lookup!$AT$3:$AU$5,2,FALSE)</f>
        <v>#N/A</v>
      </c>
      <c r="AF15" s="35"/>
      <c r="AG15" s="35"/>
      <c r="AH15" s="35">
        <v>25</v>
      </c>
      <c r="AI15" s="35"/>
      <c r="AJ15" s="35">
        <v>4</v>
      </c>
      <c r="AK15" s="35">
        <v>2</v>
      </c>
      <c r="AL15" s="35" t="s">
        <v>223</v>
      </c>
      <c r="AM15" s="35" t="s">
        <v>220</v>
      </c>
      <c r="AN15" s="35"/>
      <c r="AO15" s="35">
        <v>40</v>
      </c>
      <c r="AP15" s="35"/>
      <c r="AQ15" s="35">
        <v>4</v>
      </c>
      <c r="AR15" s="35">
        <v>2</v>
      </c>
      <c r="AS15" s="35" t="s">
        <v>223</v>
      </c>
      <c r="AT15" s="35" t="s">
        <v>219</v>
      </c>
      <c r="AU15" s="35"/>
      <c r="AV15" s="35">
        <v>35</v>
      </c>
      <c r="AW15" s="35"/>
      <c r="AX15" s="35">
        <v>4.5</v>
      </c>
      <c r="AY15" s="35">
        <v>2</v>
      </c>
      <c r="AZ15" s="35" t="s">
        <v>223</v>
      </c>
      <c r="BA15" s="35" t="s">
        <v>219</v>
      </c>
      <c r="BB15" s="35"/>
      <c r="BC15" s="35"/>
      <c r="BD15" s="35"/>
      <c r="BE15" s="35"/>
      <c r="BF15" s="35"/>
      <c r="BG15" s="35"/>
      <c r="BH15" s="35"/>
      <c r="BI15" s="35"/>
      <c r="BJ15" s="35"/>
      <c r="BK15" s="35"/>
      <c r="BL15" s="35"/>
      <c r="BM15" s="35"/>
      <c r="BN15" s="35"/>
      <c r="BO15" s="35"/>
      <c r="BP15" s="35"/>
      <c r="BQ15" s="35" t="s">
        <v>1562</v>
      </c>
      <c r="BR15" s="35"/>
      <c r="BS15" s="35"/>
      <c r="BT15" s="35"/>
      <c r="BU15" s="35"/>
      <c r="BV15" s="35"/>
      <c r="BW15" s="35"/>
      <c r="BX15" s="35"/>
      <c r="BY15" s="35"/>
      <c r="BZ15" s="35"/>
      <c r="CA15" s="35"/>
      <c r="CB15" s="35"/>
      <c r="CC15" s="35"/>
      <c r="CD15" s="35"/>
      <c r="CE15" s="35" t="s">
        <v>1562</v>
      </c>
      <c r="CF15" s="35"/>
      <c r="CG15" s="35"/>
      <c r="CH15" s="35"/>
      <c r="CI15" s="35"/>
      <c r="CJ15" s="35"/>
      <c r="CK15" s="35"/>
      <c r="CL15" s="35"/>
      <c r="CM15" s="35" t="s">
        <v>3385</v>
      </c>
      <c r="CN15" s="35"/>
      <c r="CO15" s="35"/>
      <c r="CP15" s="35"/>
    </row>
    <row r="16" spans="1:95" s="84" customFormat="1">
      <c r="A16" s="129" t="s">
        <v>1541</v>
      </c>
      <c r="B16" s="2" t="s">
        <v>1542</v>
      </c>
      <c r="C16" s="2" t="s">
        <v>1450</v>
      </c>
      <c r="D16" s="2" t="s">
        <v>3378</v>
      </c>
      <c r="E16" s="35">
        <v>5</v>
      </c>
      <c r="F16" s="35">
        <v>1</v>
      </c>
      <c r="G16" s="10" t="str">
        <f t="shared" si="0"/>
        <v>5-1</v>
      </c>
      <c r="H16" s="35">
        <v>0</v>
      </c>
      <c r="I16" s="35">
        <v>44</v>
      </c>
      <c r="J16" s="14">
        <f>(VLOOKUP($G16,Depth_Lookup_CCL!$A$3:$Z$549,11,FALSE))+(H16/100)</f>
        <v>5.75</v>
      </c>
      <c r="K16" s="14">
        <f>(VLOOKUP($G16,Depth_Lookup_CCL!$A$3:$Z$549,11,FALSE))+(I16/100)</f>
        <v>6.19</v>
      </c>
      <c r="L16" s="149">
        <v>7</v>
      </c>
      <c r="M16" s="35">
        <v>2</v>
      </c>
      <c r="N16" s="2"/>
      <c r="O16" s="2" t="s">
        <v>5</v>
      </c>
      <c r="P16" s="5" t="s">
        <v>1846</v>
      </c>
      <c r="Q16" s="86" t="s">
        <v>1442</v>
      </c>
      <c r="R16" s="86" t="s">
        <v>18</v>
      </c>
      <c r="S16" s="35"/>
      <c r="T16" s="35"/>
      <c r="U16" s="35" t="s">
        <v>198</v>
      </c>
      <c r="V16" s="35" t="s">
        <v>201</v>
      </c>
      <c r="W16" s="35" t="s">
        <v>205</v>
      </c>
      <c r="X16" s="35"/>
      <c r="Y16" s="35"/>
      <c r="Z16" s="35"/>
      <c r="AA16" s="35"/>
      <c r="AB16" s="35" t="s">
        <v>1376</v>
      </c>
      <c r="AC16" s="5">
        <f>VLOOKUP(AB16,definitions_list_lookup!$V$12:$W$15,2,FALSE)</f>
        <v>0</v>
      </c>
      <c r="AD16" s="35"/>
      <c r="AE16" s="41" t="e">
        <f>VLOOKUP(AD16,definitions_list_lookup!$AT$3:$AU$5,2,FALSE)</f>
        <v>#N/A</v>
      </c>
      <c r="AF16" s="35"/>
      <c r="AG16" s="35"/>
      <c r="AH16" s="35">
        <v>25</v>
      </c>
      <c r="AI16" s="35"/>
      <c r="AJ16" s="35">
        <v>4</v>
      </c>
      <c r="AK16" s="35">
        <v>2</v>
      </c>
      <c r="AL16" s="35" t="s">
        <v>223</v>
      </c>
      <c r="AM16" s="35" t="s">
        <v>220</v>
      </c>
      <c r="AN16" s="35"/>
      <c r="AO16" s="35">
        <v>40</v>
      </c>
      <c r="AP16" s="35"/>
      <c r="AQ16" s="35">
        <v>4</v>
      </c>
      <c r="AR16" s="35">
        <v>2</v>
      </c>
      <c r="AS16" s="35" t="s">
        <v>223</v>
      </c>
      <c r="AT16" s="35" t="s">
        <v>219</v>
      </c>
      <c r="AU16" s="35"/>
      <c r="AV16" s="35">
        <v>35</v>
      </c>
      <c r="AW16" s="35"/>
      <c r="AX16" s="35">
        <v>4.5</v>
      </c>
      <c r="AY16" s="35">
        <v>2</v>
      </c>
      <c r="AZ16" s="35" t="s">
        <v>223</v>
      </c>
      <c r="BA16" s="35" t="s">
        <v>219</v>
      </c>
      <c r="BB16" s="35"/>
      <c r="BC16" s="35"/>
      <c r="BD16" s="35"/>
      <c r="BE16" s="35"/>
      <c r="BF16" s="35"/>
      <c r="BG16" s="35"/>
      <c r="BH16" s="35"/>
      <c r="BI16" s="35"/>
      <c r="BJ16" s="35"/>
      <c r="BK16" s="35"/>
      <c r="BL16" s="35"/>
      <c r="BM16" s="35"/>
      <c r="BN16" s="35"/>
      <c r="BO16" s="35"/>
      <c r="BP16" s="35"/>
      <c r="BQ16" s="35" t="s">
        <v>1562</v>
      </c>
      <c r="BR16" s="35"/>
      <c r="BS16" s="35"/>
      <c r="BT16" s="35"/>
      <c r="BU16" s="35"/>
      <c r="BV16" s="35"/>
      <c r="BW16" s="35"/>
      <c r="BX16" s="35"/>
      <c r="BY16" s="35"/>
      <c r="BZ16" s="35"/>
      <c r="CA16" s="35"/>
      <c r="CB16" s="35"/>
      <c r="CC16" s="35"/>
      <c r="CD16" s="35"/>
      <c r="CE16" s="35" t="s">
        <v>1562</v>
      </c>
      <c r="CF16" s="35"/>
      <c r="CG16" s="35"/>
      <c r="CH16" s="35"/>
      <c r="CI16" s="35"/>
      <c r="CJ16" s="35"/>
      <c r="CK16" s="35"/>
      <c r="CL16" s="35"/>
      <c r="CM16" s="35" t="s">
        <v>3386</v>
      </c>
      <c r="CN16" s="35"/>
      <c r="CO16" s="35"/>
      <c r="CP16" s="35"/>
    </row>
    <row r="17" spans="1:94" s="84" customFormat="1">
      <c r="A17" s="129" t="s">
        <v>1541</v>
      </c>
      <c r="B17" s="2" t="s">
        <v>1542</v>
      </c>
      <c r="C17" s="2" t="s">
        <v>1450</v>
      </c>
      <c r="D17" s="2" t="s">
        <v>3378</v>
      </c>
      <c r="E17" s="35">
        <v>5</v>
      </c>
      <c r="F17" s="35">
        <v>1</v>
      </c>
      <c r="G17" s="10" t="str">
        <f t="shared" si="0"/>
        <v>5-1</v>
      </c>
      <c r="H17" s="35">
        <v>44</v>
      </c>
      <c r="I17" s="35">
        <v>83</v>
      </c>
      <c r="J17" s="14">
        <f>(VLOOKUP($G17,Depth_Lookup_CCL!$A$3:$Z$549,11,FALSE))+(H17/100)</f>
        <v>6.19</v>
      </c>
      <c r="K17" s="14">
        <f>(VLOOKUP($G17,Depth_Lookup_CCL!$A$3:$Z$549,11,FALSE))+(I17/100)</f>
        <v>6.58</v>
      </c>
      <c r="L17" s="149">
        <v>8</v>
      </c>
      <c r="M17" s="35" t="s">
        <v>1548</v>
      </c>
      <c r="N17" s="2"/>
      <c r="O17" s="2" t="s">
        <v>5</v>
      </c>
      <c r="P17" s="5" t="s">
        <v>1846</v>
      </c>
      <c r="Q17" s="86" t="s">
        <v>18</v>
      </c>
      <c r="R17" s="86" t="s">
        <v>18</v>
      </c>
      <c r="S17" s="35"/>
      <c r="T17" s="35"/>
      <c r="U17" s="35" t="s">
        <v>198</v>
      </c>
      <c r="V17" s="35"/>
      <c r="W17" s="35"/>
      <c r="X17" s="35"/>
      <c r="Y17" s="35"/>
      <c r="Z17" s="35"/>
      <c r="AA17" s="35"/>
      <c r="AB17" s="35" t="s">
        <v>1376</v>
      </c>
      <c r="AC17" s="5">
        <f>VLOOKUP(AB17,definitions_list_lookup!$V$12:$W$15,2,FALSE)</f>
        <v>0</v>
      </c>
      <c r="AD17" s="35"/>
      <c r="AE17" s="41" t="e">
        <f>VLOOKUP(AD17,definitions_list_lookup!$AT$3:$AU$5,2,FALSE)</f>
        <v>#N/A</v>
      </c>
      <c r="AF17" s="35"/>
      <c r="AG17" s="35"/>
      <c r="AH17" s="35">
        <v>25</v>
      </c>
      <c r="AI17" s="35"/>
      <c r="AJ17" s="35">
        <v>4.5</v>
      </c>
      <c r="AK17" s="35">
        <v>2</v>
      </c>
      <c r="AL17" s="35" t="s">
        <v>223</v>
      </c>
      <c r="AM17" s="35" t="s">
        <v>219</v>
      </c>
      <c r="AN17" s="35"/>
      <c r="AO17" s="35">
        <v>55</v>
      </c>
      <c r="AP17" s="35"/>
      <c r="AQ17" s="35">
        <v>3.5</v>
      </c>
      <c r="AR17" s="35">
        <v>3</v>
      </c>
      <c r="AS17" s="35" t="s">
        <v>223</v>
      </c>
      <c r="AT17" s="35" t="s">
        <v>219</v>
      </c>
      <c r="AU17" s="35"/>
      <c r="AV17" s="35">
        <v>20</v>
      </c>
      <c r="AW17" s="35"/>
      <c r="AX17" s="35">
        <v>3</v>
      </c>
      <c r="AY17" s="35">
        <v>2</v>
      </c>
      <c r="AZ17" s="35" t="s">
        <v>223</v>
      </c>
      <c r="BA17" s="35" t="s">
        <v>219</v>
      </c>
      <c r="BB17" s="35"/>
      <c r="BC17" s="35"/>
      <c r="BD17" s="35"/>
      <c r="BE17" s="35"/>
      <c r="BF17" s="35"/>
      <c r="BG17" s="35"/>
      <c r="BH17" s="35"/>
      <c r="BI17" s="35"/>
      <c r="BJ17" s="35"/>
      <c r="BK17" s="35"/>
      <c r="BL17" s="35"/>
      <c r="BM17" s="35"/>
      <c r="BN17" s="35"/>
      <c r="BO17" s="35"/>
      <c r="BP17" s="35"/>
      <c r="BQ17" s="35" t="s">
        <v>1562</v>
      </c>
      <c r="BR17" s="35"/>
      <c r="BS17" s="35">
        <v>0.1</v>
      </c>
      <c r="BT17" s="35">
        <v>0.1</v>
      </c>
      <c r="BU17" s="35" t="s">
        <v>222</v>
      </c>
      <c r="BV17" s="35" t="s">
        <v>218</v>
      </c>
      <c r="BW17" s="35"/>
      <c r="BX17" s="35"/>
      <c r="BY17" s="35"/>
      <c r="BZ17" s="35"/>
      <c r="CA17" s="35"/>
      <c r="CB17" s="35"/>
      <c r="CC17" s="35"/>
      <c r="CD17" s="35"/>
      <c r="CE17" s="35" t="s">
        <v>1562</v>
      </c>
      <c r="CF17" s="35"/>
      <c r="CG17" s="35">
        <v>0.1</v>
      </c>
      <c r="CH17" s="35">
        <v>0.1</v>
      </c>
      <c r="CI17" s="35" t="s">
        <v>222</v>
      </c>
      <c r="CJ17" s="35" t="s">
        <v>218</v>
      </c>
      <c r="CK17" s="35"/>
      <c r="CL17" s="35"/>
      <c r="CM17" s="35" t="s">
        <v>3387</v>
      </c>
      <c r="CN17" s="35"/>
      <c r="CO17" s="35"/>
      <c r="CP17" s="35"/>
    </row>
    <row r="18" spans="1:94" s="84" customFormat="1">
      <c r="A18" s="129" t="s">
        <v>1541</v>
      </c>
      <c r="B18" s="2" t="s">
        <v>1542</v>
      </c>
      <c r="C18" s="2" t="s">
        <v>1450</v>
      </c>
      <c r="D18" s="2" t="s">
        <v>3378</v>
      </c>
      <c r="E18" s="35">
        <v>5</v>
      </c>
      <c r="F18" s="35">
        <v>2</v>
      </c>
      <c r="G18" s="10" t="str">
        <f t="shared" si="0"/>
        <v>5-2</v>
      </c>
      <c r="H18" s="35">
        <v>0</v>
      </c>
      <c r="I18" s="35">
        <v>23</v>
      </c>
      <c r="J18" s="14">
        <f>(VLOOKUP($G18,Depth_Lookup_CCL!$A$3:$Z$549,11,FALSE))+(H18/100)</f>
        <v>6.6</v>
      </c>
      <c r="K18" s="14">
        <f>(VLOOKUP($G18,Depth_Lookup_CCL!$A$3:$Z$549,11,FALSE))+(I18/100)</f>
        <v>6.83</v>
      </c>
      <c r="L18" s="149">
        <v>9</v>
      </c>
      <c r="M18" s="35">
        <v>1</v>
      </c>
      <c r="N18" s="2"/>
      <c r="O18" s="2" t="s">
        <v>5</v>
      </c>
      <c r="P18" s="5" t="s">
        <v>1846</v>
      </c>
      <c r="Q18" s="86" t="s">
        <v>18</v>
      </c>
      <c r="R18" s="86" t="s">
        <v>24</v>
      </c>
      <c r="S18" s="35"/>
      <c r="T18" s="35"/>
      <c r="U18" s="35" t="s">
        <v>198</v>
      </c>
      <c r="V18" s="35" t="s">
        <v>201</v>
      </c>
      <c r="W18" s="35" t="s">
        <v>205</v>
      </c>
      <c r="X18" s="35"/>
      <c r="Y18" s="35"/>
      <c r="Z18" s="35"/>
      <c r="AA18" s="35"/>
      <c r="AB18" s="35" t="s">
        <v>1376</v>
      </c>
      <c r="AC18" s="5">
        <f>VLOOKUP(AB18,definitions_list_lookup!$V$12:$W$15,2,FALSE)</f>
        <v>0</v>
      </c>
      <c r="AD18" s="35"/>
      <c r="AE18" s="41" t="e">
        <f>VLOOKUP(AD18,definitions_list_lookup!$AT$3:$AU$5,2,FALSE)</f>
        <v>#N/A</v>
      </c>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t="s">
        <v>3388</v>
      </c>
      <c r="CN18" s="35"/>
      <c r="CO18" s="35"/>
      <c r="CP18" s="35"/>
    </row>
    <row r="19" spans="1:94" s="84" customFormat="1">
      <c r="A19" s="129" t="s">
        <v>1541</v>
      </c>
      <c r="B19" s="2" t="s">
        <v>1542</v>
      </c>
      <c r="C19" s="2" t="s">
        <v>1450</v>
      </c>
      <c r="D19" s="2" t="s">
        <v>3378</v>
      </c>
      <c r="E19" s="35">
        <v>5</v>
      </c>
      <c r="F19" s="35">
        <v>2</v>
      </c>
      <c r="G19" s="10" t="str">
        <f t="shared" si="0"/>
        <v>5-2</v>
      </c>
      <c r="H19" s="35">
        <v>23</v>
      </c>
      <c r="I19" s="35">
        <v>65</v>
      </c>
      <c r="J19" s="14">
        <f>(VLOOKUP($G19,Depth_Lookup_CCL!$A$3:$Z$549,11,FALSE))+(H19/100)</f>
        <v>6.83</v>
      </c>
      <c r="K19" s="14">
        <f>(VLOOKUP($G19,Depth_Lookup_CCL!$A$3:$Z$549,11,FALSE))+(I19/100)</f>
        <v>7.25</v>
      </c>
      <c r="L19" s="149">
        <v>10</v>
      </c>
      <c r="M19" s="35">
        <v>1</v>
      </c>
      <c r="N19" s="2"/>
      <c r="O19" s="2" t="s">
        <v>5</v>
      </c>
      <c r="P19" s="5" t="s">
        <v>1846</v>
      </c>
      <c r="Q19" s="86" t="s">
        <v>24</v>
      </c>
      <c r="R19" s="86" t="s">
        <v>1442</v>
      </c>
      <c r="S19" s="35" t="s">
        <v>1363</v>
      </c>
      <c r="T19" s="35" t="s">
        <v>1385</v>
      </c>
      <c r="U19" s="35" t="s">
        <v>198</v>
      </c>
      <c r="V19" s="35" t="s">
        <v>201</v>
      </c>
      <c r="W19" s="35" t="s">
        <v>205</v>
      </c>
      <c r="X19" s="35"/>
      <c r="Y19" s="35"/>
      <c r="Z19" s="35"/>
      <c r="AA19" s="35"/>
      <c r="AB19" s="35" t="s">
        <v>1376</v>
      </c>
      <c r="AC19" s="5">
        <f>VLOOKUP(AB19,definitions_list_lookup!$V$12:$W$15,2,FALSE)</f>
        <v>0</v>
      </c>
      <c r="AD19" s="35"/>
      <c r="AE19" s="41" t="e">
        <f>VLOOKUP(AD19,definitions_list_lookup!$AT$3:$AU$5,2,FALSE)</f>
        <v>#N/A</v>
      </c>
      <c r="AF19" s="35"/>
      <c r="AG19" s="35"/>
      <c r="AH19" s="35">
        <v>8</v>
      </c>
      <c r="AI19" s="35"/>
      <c r="AJ19" s="35">
        <v>7</v>
      </c>
      <c r="AK19" s="35">
        <v>3</v>
      </c>
      <c r="AL19" s="35" t="s">
        <v>223</v>
      </c>
      <c r="AM19" s="35" t="s">
        <v>220</v>
      </c>
      <c r="AN19" s="35"/>
      <c r="AO19" s="35">
        <v>55</v>
      </c>
      <c r="AP19" s="35"/>
      <c r="AQ19" s="35">
        <v>6</v>
      </c>
      <c r="AR19" s="35">
        <v>2</v>
      </c>
      <c r="AS19" s="35" t="s">
        <v>224</v>
      </c>
      <c r="AT19" s="35" t="s">
        <v>219</v>
      </c>
      <c r="AU19" s="35"/>
      <c r="AV19" s="35">
        <v>37</v>
      </c>
      <c r="AW19" s="35"/>
      <c r="AX19" s="35">
        <v>4</v>
      </c>
      <c r="AY19" s="35">
        <v>2</v>
      </c>
      <c r="AZ19" s="35" t="s">
        <v>223</v>
      </c>
      <c r="BA19" s="35" t="s">
        <v>219</v>
      </c>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t="s">
        <v>1562</v>
      </c>
      <c r="CF19" s="35"/>
      <c r="CG19" s="35">
        <v>0.1</v>
      </c>
      <c r="CH19" s="35">
        <v>0.1</v>
      </c>
      <c r="CI19" s="35" t="s">
        <v>225</v>
      </c>
      <c r="CJ19" s="35" t="s">
        <v>220</v>
      </c>
      <c r="CK19" s="35"/>
      <c r="CL19" s="35"/>
      <c r="CM19" s="35" t="s">
        <v>3389</v>
      </c>
      <c r="CN19" s="35"/>
      <c r="CO19" s="35"/>
      <c r="CP19" s="35"/>
    </row>
    <row r="20" spans="1:94" s="84" customFormat="1">
      <c r="A20" s="129" t="s">
        <v>1541</v>
      </c>
      <c r="B20" s="2" t="s">
        <v>1542</v>
      </c>
      <c r="C20" s="2" t="s">
        <v>1450</v>
      </c>
      <c r="D20" s="2" t="s">
        <v>3378</v>
      </c>
      <c r="E20" s="35">
        <v>5</v>
      </c>
      <c r="F20" s="35">
        <v>3</v>
      </c>
      <c r="G20" s="10" t="str">
        <f t="shared" si="0"/>
        <v>5-3</v>
      </c>
      <c r="H20" s="35">
        <v>0</v>
      </c>
      <c r="I20" s="35">
        <v>87</v>
      </c>
      <c r="J20" s="14">
        <f>(VLOOKUP($G20,Depth_Lookup_CCL!$A$3:$Z$549,11,FALSE))+(H20/100)</f>
        <v>7.2549999999999999</v>
      </c>
      <c r="K20" s="14">
        <f>(VLOOKUP($G20,Depth_Lookup_CCL!$A$3:$Z$549,11,FALSE))+(I20/100)</f>
        <v>8.125</v>
      </c>
      <c r="L20" s="149">
        <v>10</v>
      </c>
      <c r="M20" s="35">
        <v>1</v>
      </c>
      <c r="N20" s="2"/>
      <c r="O20" s="2" t="s">
        <v>5</v>
      </c>
      <c r="P20" s="5" t="s">
        <v>1846</v>
      </c>
      <c r="Q20" s="86" t="s">
        <v>1442</v>
      </c>
      <c r="R20" s="86" t="s">
        <v>1442</v>
      </c>
      <c r="S20" s="35"/>
      <c r="T20" s="35"/>
      <c r="U20" s="35" t="s">
        <v>198</v>
      </c>
      <c r="V20" s="35" t="s">
        <v>201</v>
      </c>
      <c r="W20" s="35" t="s">
        <v>205</v>
      </c>
      <c r="X20" s="35"/>
      <c r="Y20" s="35"/>
      <c r="Z20" s="35"/>
      <c r="AA20" s="35"/>
      <c r="AB20" s="35" t="s">
        <v>1376</v>
      </c>
      <c r="AC20" s="5">
        <f>VLOOKUP(AB20,definitions_list_lookup!$V$12:$W$15,2,FALSE)</f>
        <v>0</v>
      </c>
      <c r="AD20" s="35"/>
      <c r="AE20" s="41" t="e">
        <f>VLOOKUP(AD20,definitions_list_lookup!$AT$3:$AU$5,2,FALSE)</f>
        <v>#N/A</v>
      </c>
      <c r="AF20" s="35"/>
      <c r="AG20" s="35"/>
      <c r="AH20" s="35">
        <v>8</v>
      </c>
      <c r="AI20" s="35"/>
      <c r="AJ20" s="35">
        <v>7</v>
      </c>
      <c r="AK20" s="35">
        <v>3</v>
      </c>
      <c r="AL20" s="35" t="s">
        <v>223</v>
      </c>
      <c r="AM20" s="35" t="s">
        <v>220</v>
      </c>
      <c r="AN20" s="35"/>
      <c r="AO20" s="35">
        <v>55</v>
      </c>
      <c r="AP20" s="35"/>
      <c r="AQ20" s="35">
        <v>6</v>
      </c>
      <c r="AR20" s="35">
        <v>2</v>
      </c>
      <c r="AS20" s="35" t="s">
        <v>224</v>
      </c>
      <c r="AT20" s="35" t="s">
        <v>219</v>
      </c>
      <c r="AU20" s="35"/>
      <c r="AV20" s="35">
        <v>37</v>
      </c>
      <c r="AW20" s="35"/>
      <c r="AX20" s="35">
        <v>4</v>
      </c>
      <c r="AY20" s="35">
        <v>2</v>
      </c>
      <c r="AZ20" s="35" t="s">
        <v>223</v>
      </c>
      <c r="BA20" s="35" t="s">
        <v>219</v>
      </c>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t="s">
        <v>1562</v>
      </c>
      <c r="CF20" s="35"/>
      <c r="CG20" s="35">
        <v>0.1</v>
      </c>
      <c r="CH20" s="35">
        <v>0.1</v>
      </c>
      <c r="CI20" s="35" t="s">
        <v>225</v>
      </c>
      <c r="CJ20" s="35" t="s">
        <v>220</v>
      </c>
      <c r="CK20" s="35"/>
      <c r="CL20" s="35"/>
      <c r="CM20" s="35" t="s">
        <v>3390</v>
      </c>
      <c r="CN20" s="35"/>
      <c r="CO20" s="35"/>
      <c r="CP20" s="35"/>
    </row>
    <row r="21" spans="1:94" s="84" customFormat="1">
      <c r="A21" s="129" t="s">
        <v>1541</v>
      </c>
      <c r="B21" s="2" t="s">
        <v>1542</v>
      </c>
      <c r="C21" s="2" t="s">
        <v>1450</v>
      </c>
      <c r="D21" s="2" t="s">
        <v>3378</v>
      </c>
      <c r="E21" s="35">
        <v>5</v>
      </c>
      <c r="F21" s="35">
        <v>4</v>
      </c>
      <c r="G21" s="10" t="str">
        <f t="shared" si="0"/>
        <v>5-4</v>
      </c>
      <c r="H21" s="35">
        <v>0</v>
      </c>
      <c r="I21" s="35">
        <v>70</v>
      </c>
      <c r="J21" s="14">
        <f>(VLOOKUP($G21,Depth_Lookup_CCL!$A$3:$Z$549,11,FALSE))+(H21/100)</f>
        <v>8.129999999999999</v>
      </c>
      <c r="K21" s="14">
        <f>(VLOOKUP($G21,Depth_Lookup_CCL!$A$3:$Z$549,11,FALSE))+(I21/100)</f>
        <v>8.8299999999999983</v>
      </c>
      <c r="L21" s="149">
        <v>10</v>
      </c>
      <c r="M21" s="35">
        <v>1</v>
      </c>
      <c r="N21" s="2"/>
      <c r="O21" s="2" t="s">
        <v>5</v>
      </c>
      <c r="P21" s="5" t="s">
        <v>1846</v>
      </c>
      <c r="Q21" s="86" t="s">
        <v>1442</v>
      </c>
      <c r="R21" s="86" t="s">
        <v>1442</v>
      </c>
      <c r="S21" s="35"/>
      <c r="T21" s="35"/>
      <c r="U21" s="35" t="s">
        <v>198</v>
      </c>
      <c r="V21" s="35" t="s">
        <v>201</v>
      </c>
      <c r="W21" s="35" t="s">
        <v>205</v>
      </c>
      <c r="X21" s="35"/>
      <c r="Y21" s="35"/>
      <c r="Z21" s="35"/>
      <c r="AA21" s="35"/>
      <c r="AB21" s="35" t="s">
        <v>1376</v>
      </c>
      <c r="AC21" s="5">
        <f>VLOOKUP(AB21,definitions_list_lookup!$V$12:$W$15,2,FALSE)</f>
        <v>0</v>
      </c>
      <c r="AD21" s="35"/>
      <c r="AE21" s="41" t="e">
        <f>VLOOKUP(AD21,definitions_list_lookup!$AT$3:$AU$5,2,FALSE)</f>
        <v>#N/A</v>
      </c>
      <c r="AF21" s="35"/>
      <c r="AG21" s="35"/>
      <c r="AH21" s="35">
        <v>8</v>
      </c>
      <c r="AI21" s="35"/>
      <c r="AJ21" s="35">
        <v>7</v>
      </c>
      <c r="AK21" s="35">
        <v>3</v>
      </c>
      <c r="AL21" s="35" t="s">
        <v>223</v>
      </c>
      <c r="AM21" s="35" t="s">
        <v>220</v>
      </c>
      <c r="AN21" s="35"/>
      <c r="AO21" s="35">
        <v>55</v>
      </c>
      <c r="AP21" s="35"/>
      <c r="AQ21" s="35">
        <v>6</v>
      </c>
      <c r="AR21" s="35">
        <v>2</v>
      </c>
      <c r="AS21" s="35" t="s">
        <v>224</v>
      </c>
      <c r="AT21" s="35" t="s">
        <v>219</v>
      </c>
      <c r="AU21" s="35"/>
      <c r="AV21" s="35">
        <v>37</v>
      </c>
      <c r="AW21" s="35"/>
      <c r="AX21" s="35">
        <v>4</v>
      </c>
      <c r="AY21" s="35">
        <v>2</v>
      </c>
      <c r="AZ21" s="35" t="s">
        <v>223</v>
      </c>
      <c r="BA21" s="35" t="s">
        <v>219</v>
      </c>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t="s">
        <v>1562</v>
      </c>
      <c r="CF21" s="35"/>
      <c r="CG21" s="35">
        <v>0.1</v>
      </c>
      <c r="CH21" s="35">
        <v>0.1</v>
      </c>
      <c r="CI21" s="35" t="s">
        <v>225</v>
      </c>
      <c r="CJ21" s="35" t="s">
        <v>220</v>
      </c>
      <c r="CK21" s="35"/>
      <c r="CL21" s="35"/>
      <c r="CM21" s="35" t="s">
        <v>3391</v>
      </c>
      <c r="CN21" s="35"/>
      <c r="CO21" s="35"/>
      <c r="CP21" s="35"/>
    </row>
    <row r="22" spans="1:94" s="84" customFormat="1">
      <c r="A22" s="129" t="s">
        <v>1541</v>
      </c>
      <c r="B22" s="2" t="s">
        <v>1542</v>
      </c>
      <c r="C22" s="2" t="s">
        <v>1450</v>
      </c>
      <c r="D22" s="2" t="s">
        <v>3378</v>
      </c>
      <c r="E22" s="35">
        <v>6</v>
      </c>
      <c r="F22" s="35">
        <v>1</v>
      </c>
      <c r="G22" s="10" t="str">
        <f t="shared" si="0"/>
        <v>6-1</v>
      </c>
      <c r="H22" s="35">
        <v>0</v>
      </c>
      <c r="I22" s="35">
        <v>50</v>
      </c>
      <c r="J22" s="14">
        <f>(VLOOKUP($G22,Depth_Lookup_CCL!$A$3:$Z$549,11,FALSE))+(H22/100)</f>
        <v>8.8000000000000007</v>
      </c>
      <c r="K22" s="14">
        <f>(VLOOKUP($G22,Depth_Lookup_CCL!$A$3:$Z$549,11,FALSE))+(I22/100)</f>
        <v>9.3000000000000007</v>
      </c>
      <c r="L22" s="149">
        <v>10</v>
      </c>
      <c r="M22" s="35">
        <v>1</v>
      </c>
      <c r="N22" s="2"/>
      <c r="O22" s="2" t="s">
        <v>5</v>
      </c>
      <c r="P22" s="5" t="s">
        <v>1846</v>
      </c>
      <c r="Q22" s="86" t="s">
        <v>1442</v>
      </c>
      <c r="R22" s="86" t="s">
        <v>1442</v>
      </c>
      <c r="S22" s="35"/>
      <c r="T22" s="35"/>
      <c r="U22" s="35" t="s">
        <v>198</v>
      </c>
      <c r="V22" s="35" t="s">
        <v>201</v>
      </c>
      <c r="W22" s="35" t="s">
        <v>205</v>
      </c>
      <c r="X22" s="35"/>
      <c r="Y22" s="35"/>
      <c r="Z22" s="35"/>
      <c r="AA22" s="35"/>
      <c r="AB22" s="35" t="s">
        <v>1376</v>
      </c>
      <c r="AC22" s="5">
        <f>VLOOKUP(AB22,definitions_list_lookup!$V$12:$W$15,2,FALSE)</f>
        <v>0</v>
      </c>
      <c r="AD22" s="35"/>
      <c r="AE22" s="41" t="e">
        <f>VLOOKUP(AD22,definitions_list_lookup!$AT$3:$AU$5,2,FALSE)</f>
        <v>#N/A</v>
      </c>
      <c r="AF22" s="35"/>
      <c r="AG22" s="35"/>
      <c r="AH22" s="35">
        <v>8</v>
      </c>
      <c r="AI22" s="35"/>
      <c r="AJ22" s="35">
        <v>7</v>
      </c>
      <c r="AK22" s="35">
        <v>3</v>
      </c>
      <c r="AL22" s="35" t="s">
        <v>223</v>
      </c>
      <c r="AM22" s="35" t="s">
        <v>220</v>
      </c>
      <c r="AN22" s="35"/>
      <c r="AO22" s="35">
        <v>55</v>
      </c>
      <c r="AP22" s="35"/>
      <c r="AQ22" s="35">
        <v>6</v>
      </c>
      <c r="AR22" s="35">
        <v>2</v>
      </c>
      <c r="AS22" s="35" t="s">
        <v>224</v>
      </c>
      <c r="AT22" s="35" t="s">
        <v>219</v>
      </c>
      <c r="AU22" s="35"/>
      <c r="AV22" s="35">
        <v>37</v>
      </c>
      <c r="AW22" s="35"/>
      <c r="AX22" s="35">
        <v>4</v>
      </c>
      <c r="AY22" s="35">
        <v>2</v>
      </c>
      <c r="AZ22" s="35" t="s">
        <v>223</v>
      </c>
      <c r="BA22" s="35" t="s">
        <v>219</v>
      </c>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t="s">
        <v>1562</v>
      </c>
      <c r="CF22" s="35"/>
      <c r="CG22" s="35">
        <v>0.1</v>
      </c>
      <c r="CH22" s="35">
        <v>0.1</v>
      </c>
      <c r="CI22" s="35" t="s">
        <v>225</v>
      </c>
      <c r="CJ22" s="35" t="s">
        <v>220</v>
      </c>
      <c r="CK22" s="35"/>
      <c r="CL22" s="35"/>
      <c r="CM22" s="35" t="s">
        <v>3391</v>
      </c>
      <c r="CN22" s="35"/>
      <c r="CO22" s="35"/>
      <c r="CP22" s="35"/>
    </row>
    <row r="23" spans="1:94" s="84" customFormat="1">
      <c r="A23" s="129" t="s">
        <v>1541</v>
      </c>
      <c r="B23" s="2" t="s">
        <v>1542</v>
      </c>
      <c r="C23" s="2" t="s">
        <v>1450</v>
      </c>
      <c r="D23" s="2" t="s">
        <v>3378</v>
      </c>
      <c r="E23" s="35">
        <v>6</v>
      </c>
      <c r="F23" s="35">
        <v>2</v>
      </c>
      <c r="G23" s="10" t="str">
        <f t="shared" si="0"/>
        <v>6-2</v>
      </c>
      <c r="H23" s="35">
        <v>0</v>
      </c>
      <c r="I23" s="35">
        <v>62</v>
      </c>
      <c r="J23" s="14">
        <f>(VLOOKUP($G23,Depth_Lookup_CCL!$A$3:$Z$549,11,FALSE))+(H23/100)</f>
        <v>9.31</v>
      </c>
      <c r="K23" s="14">
        <f>(VLOOKUP($G23,Depth_Lookup_CCL!$A$3:$Z$549,11,FALSE))+(I23/100)</f>
        <v>9.93</v>
      </c>
      <c r="L23" s="149">
        <v>10</v>
      </c>
      <c r="M23" s="35">
        <v>1</v>
      </c>
      <c r="N23" s="2"/>
      <c r="O23" s="2" t="s">
        <v>5</v>
      </c>
      <c r="P23" s="5" t="s">
        <v>1846</v>
      </c>
      <c r="Q23" s="86" t="s">
        <v>1442</v>
      </c>
      <c r="R23" s="86" t="s">
        <v>21</v>
      </c>
      <c r="S23" s="35"/>
      <c r="T23" s="35"/>
      <c r="U23" s="35" t="s">
        <v>198</v>
      </c>
      <c r="V23" s="35" t="s">
        <v>201</v>
      </c>
      <c r="W23" s="35" t="s">
        <v>205</v>
      </c>
      <c r="X23" s="35"/>
      <c r="Y23" s="35"/>
      <c r="Z23" s="35"/>
      <c r="AA23" s="35"/>
      <c r="AB23" s="35" t="s">
        <v>1376</v>
      </c>
      <c r="AC23" s="5">
        <f>VLOOKUP(AB23,definitions_list_lookup!$V$12:$W$15,2,FALSE)</f>
        <v>0</v>
      </c>
      <c r="AD23" s="35"/>
      <c r="AE23" s="41" t="e">
        <f>VLOOKUP(AD23,definitions_list_lookup!$AT$3:$AU$5,2,FALSE)</f>
        <v>#N/A</v>
      </c>
      <c r="AF23" s="35"/>
      <c r="AG23" s="35"/>
      <c r="AH23" s="35">
        <v>8</v>
      </c>
      <c r="AI23" s="35"/>
      <c r="AJ23" s="35">
        <v>7</v>
      </c>
      <c r="AK23" s="35">
        <v>3</v>
      </c>
      <c r="AL23" s="35" t="s">
        <v>223</v>
      </c>
      <c r="AM23" s="35" t="s">
        <v>220</v>
      </c>
      <c r="AN23" s="35"/>
      <c r="AO23" s="35">
        <v>55</v>
      </c>
      <c r="AP23" s="35"/>
      <c r="AQ23" s="35">
        <v>6</v>
      </c>
      <c r="AR23" s="35">
        <v>2</v>
      </c>
      <c r="AS23" s="35" t="s">
        <v>224</v>
      </c>
      <c r="AT23" s="35" t="s">
        <v>219</v>
      </c>
      <c r="AU23" s="35"/>
      <c r="AV23" s="35">
        <v>37</v>
      </c>
      <c r="AW23" s="35"/>
      <c r="AX23" s="35">
        <v>4</v>
      </c>
      <c r="AY23" s="35">
        <v>2</v>
      </c>
      <c r="AZ23" s="35" t="s">
        <v>223</v>
      </c>
      <c r="BA23" s="35" t="s">
        <v>219</v>
      </c>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t="s">
        <v>1562</v>
      </c>
      <c r="CF23" s="35"/>
      <c r="CG23" s="35">
        <v>0.1</v>
      </c>
      <c r="CH23" s="35">
        <v>0.1</v>
      </c>
      <c r="CI23" s="35" t="s">
        <v>225</v>
      </c>
      <c r="CJ23" s="35" t="s">
        <v>220</v>
      </c>
      <c r="CK23" s="35"/>
      <c r="CL23" s="35"/>
      <c r="CM23" s="35" t="s">
        <v>3391</v>
      </c>
      <c r="CN23" s="35"/>
      <c r="CO23" s="35"/>
      <c r="CP23" s="35"/>
    </row>
    <row r="24" spans="1:94" s="84" customFormat="1">
      <c r="A24" s="129" t="s">
        <v>1541</v>
      </c>
      <c r="B24" s="2" t="s">
        <v>1542</v>
      </c>
      <c r="C24" s="2" t="s">
        <v>1450</v>
      </c>
      <c r="D24" s="2" t="s">
        <v>3378</v>
      </c>
      <c r="E24" s="35">
        <v>6</v>
      </c>
      <c r="F24" s="35">
        <v>2</v>
      </c>
      <c r="G24" s="10" t="str">
        <f t="shared" si="0"/>
        <v>6-2</v>
      </c>
      <c r="H24" s="35">
        <v>62</v>
      </c>
      <c r="I24" s="35">
        <v>88</v>
      </c>
      <c r="J24" s="14">
        <f>(VLOOKUP($G24,Depth_Lookup_CCL!$A$3:$Z$549,11,FALSE))+(H24/100)</f>
        <v>9.93</v>
      </c>
      <c r="K24" s="14">
        <f>(VLOOKUP($G24,Depth_Lookup_CCL!$A$3:$Z$549,11,FALSE))+(I24/100)</f>
        <v>10.190000000000001</v>
      </c>
      <c r="L24" s="149">
        <v>11</v>
      </c>
      <c r="M24" s="35">
        <v>1</v>
      </c>
      <c r="N24" s="2"/>
      <c r="O24" s="2" t="s">
        <v>5</v>
      </c>
      <c r="P24" s="5" t="s">
        <v>1846</v>
      </c>
      <c r="Q24" s="86" t="s">
        <v>21</v>
      </c>
      <c r="R24" s="86" t="s">
        <v>1442</v>
      </c>
      <c r="S24" s="35" t="s">
        <v>1391</v>
      </c>
      <c r="T24" s="35" t="s">
        <v>1385</v>
      </c>
      <c r="U24" s="35" t="s">
        <v>198</v>
      </c>
      <c r="V24" s="35" t="s">
        <v>201</v>
      </c>
      <c r="W24" s="35" t="s">
        <v>205</v>
      </c>
      <c r="X24" s="35"/>
      <c r="Y24" s="35"/>
      <c r="Z24" s="35"/>
      <c r="AA24" s="35"/>
      <c r="AB24" s="35" t="s">
        <v>1376</v>
      </c>
      <c r="AC24" s="5">
        <f>VLOOKUP(AB24,definitions_list_lookup!$V$12:$W$15,2,FALSE)</f>
        <v>0</v>
      </c>
      <c r="AD24" s="35"/>
      <c r="AE24" s="41" t="e">
        <f>VLOOKUP(AD24,definitions_list_lookup!$AT$3:$AU$5,2,FALSE)</f>
        <v>#N/A</v>
      </c>
      <c r="AF24" s="35"/>
      <c r="AG24" s="35"/>
      <c r="AH24" s="35">
        <v>20</v>
      </c>
      <c r="AI24" s="35"/>
      <c r="AJ24" s="35">
        <v>3.5</v>
      </c>
      <c r="AK24" s="35">
        <v>1.5</v>
      </c>
      <c r="AL24" s="35" t="s">
        <v>223</v>
      </c>
      <c r="AM24" s="35" t="s">
        <v>219</v>
      </c>
      <c r="AN24" s="35"/>
      <c r="AO24" s="35">
        <v>45</v>
      </c>
      <c r="AP24" s="35"/>
      <c r="AQ24" s="35">
        <v>3</v>
      </c>
      <c r="AR24" s="35">
        <v>2</v>
      </c>
      <c r="AS24" s="35" t="s">
        <v>226</v>
      </c>
      <c r="AT24" s="35" t="s">
        <v>220</v>
      </c>
      <c r="AU24" s="35"/>
      <c r="AV24" s="35">
        <v>35</v>
      </c>
      <c r="AW24" s="35"/>
      <c r="AX24" s="35">
        <v>3</v>
      </c>
      <c r="AY24" s="35">
        <v>2</v>
      </c>
      <c r="AZ24" s="35" t="s">
        <v>223</v>
      </c>
      <c r="BA24" s="35" t="s">
        <v>219</v>
      </c>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t="s">
        <v>3392</v>
      </c>
      <c r="CN24" s="35"/>
      <c r="CO24" s="35"/>
      <c r="CP24" s="35"/>
    </row>
    <row r="25" spans="1:94" s="84" customFormat="1">
      <c r="A25" s="129" t="s">
        <v>1541</v>
      </c>
      <c r="B25" s="2" t="s">
        <v>1542</v>
      </c>
      <c r="C25" s="2" t="s">
        <v>1450</v>
      </c>
      <c r="D25" s="2" t="s">
        <v>3378</v>
      </c>
      <c r="E25" s="35">
        <v>6</v>
      </c>
      <c r="F25" s="35">
        <v>3</v>
      </c>
      <c r="G25" s="10" t="str">
        <f t="shared" si="0"/>
        <v>6-3</v>
      </c>
      <c r="H25" s="35">
        <v>0</v>
      </c>
      <c r="I25" s="35">
        <v>86</v>
      </c>
      <c r="J25" s="14">
        <f>(VLOOKUP($G25,Depth_Lookup_CCL!$A$3:$Z$549,11,FALSE))+(H25/100)</f>
        <v>10.200000000000001</v>
      </c>
      <c r="K25" s="14">
        <f>(VLOOKUP($G25,Depth_Lookup_CCL!$A$3:$Z$549,11,FALSE))+(I25/100)</f>
        <v>11.06</v>
      </c>
      <c r="L25" s="149">
        <v>11</v>
      </c>
      <c r="M25" s="35">
        <v>1</v>
      </c>
      <c r="N25" s="2"/>
      <c r="O25" s="2" t="s">
        <v>5</v>
      </c>
      <c r="P25" s="5" t="s">
        <v>1846</v>
      </c>
      <c r="Q25" s="86" t="s">
        <v>1442</v>
      </c>
      <c r="R25" s="86" t="s">
        <v>1442</v>
      </c>
      <c r="S25" s="35"/>
      <c r="T25" s="35"/>
      <c r="U25" s="35" t="s">
        <v>198</v>
      </c>
      <c r="V25" s="35" t="s">
        <v>201</v>
      </c>
      <c r="W25" s="35" t="s">
        <v>205</v>
      </c>
      <c r="X25" s="35"/>
      <c r="Y25" s="35"/>
      <c r="Z25" s="35"/>
      <c r="AA25" s="35"/>
      <c r="AB25" s="35" t="s">
        <v>1376</v>
      </c>
      <c r="AC25" s="5">
        <f>VLOOKUP(AB25,definitions_list_lookup!$V$12:$W$15,2,FALSE)</f>
        <v>0</v>
      </c>
      <c r="AD25" s="35"/>
      <c r="AE25" s="41" t="e">
        <f>VLOOKUP(AD25,definitions_list_lookup!$AT$3:$AU$5,2,FALSE)</f>
        <v>#N/A</v>
      </c>
      <c r="AF25" s="35"/>
      <c r="AG25" s="35"/>
      <c r="AH25" s="35">
        <v>20</v>
      </c>
      <c r="AI25" s="35"/>
      <c r="AJ25" s="35">
        <v>3.5</v>
      </c>
      <c r="AK25" s="35">
        <v>1.5</v>
      </c>
      <c r="AL25" s="35" t="s">
        <v>223</v>
      </c>
      <c r="AM25" s="35" t="s">
        <v>219</v>
      </c>
      <c r="AN25" s="35"/>
      <c r="AO25" s="35">
        <v>45</v>
      </c>
      <c r="AP25" s="35"/>
      <c r="AQ25" s="35">
        <v>3</v>
      </c>
      <c r="AR25" s="35">
        <v>2</v>
      </c>
      <c r="AS25" s="35" t="s">
        <v>226</v>
      </c>
      <c r="AT25" s="35" t="s">
        <v>220</v>
      </c>
      <c r="AU25" s="35"/>
      <c r="AV25" s="35">
        <v>35</v>
      </c>
      <c r="AW25" s="35"/>
      <c r="AX25" s="35">
        <v>3</v>
      </c>
      <c r="AY25" s="35">
        <v>2</v>
      </c>
      <c r="AZ25" s="35" t="s">
        <v>223</v>
      </c>
      <c r="BA25" s="35" t="s">
        <v>219</v>
      </c>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t="s">
        <v>3393</v>
      </c>
      <c r="CN25" s="35"/>
      <c r="CO25" s="35"/>
      <c r="CP25" s="35"/>
    </row>
    <row r="26" spans="1:94" s="84" customFormat="1">
      <c r="A26" s="129" t="s">
        <v>1541</v>
      </c>
      <c r="B26" s="2" t="s">
        <v>1542</v>
      </c>
      <c r="C26" s="2" t="s">
        <v>1450</v>
      </c>
      <c r="D26" s="2" t="s">
        <v>3378</v>
      </c>
      <c r="E26" s="35">
        <v>6</v>
      </c>
      <c r="F26" s="35">
        <v>4</v>
      </c>
      <c r="G26" s="10" t="str">
        <f t="shared" si="0"/>
        <v>6-4</v>
      </c>
      <c r="H26" s="35">
        <v>0</v>
      </c>
      <c r="I26" s="35">
        <v>8</v>
      </c>
      <c r="J26" s="14">
        <f>(VLOOKUP($G26,Depth_Lookup_CCL!$A$3:$Z$549,11,FALSE))+(H26/100)</f>
        <v>11.055000000000001</v>
      </c>
      <c r="K26" s="14">
        <f>(VLOOKUP($G26,Depth_Lookup_CCL!$A$3:$Z$549,11,FALSE))+(I26/100)</f>
        <v>11.135000000000002</v>
      </c>
      <c r="L26" s="149">
        <v>11</v>
      </c>
      <c r="M26" s="35">
        <v>1</v>
      </c>
      <c r="N26" s="2"/>
      <c r="O26" s="2" t="s">
        <v>5</v>
      </c>
      <c r="P26" s="5" t="s">
        <v>1846</v>
      </c>
      <c r="Q26" s="86" t="s">
        <v>1442</v>
      </c>
      <c r="R26" s="86" t="s">
        <v>21</v>
      </c>
      <c r="S26" s="35"/>
      <c r="T26" s="35"/>
      <c r="U26" s="35"/>
      <c r="V26" s="35"/>
      <c r="W26" s="35"/>
      <c r="X26" s="35"/>
      <c r="Y26" s="35"/>
      <c r="Z26" s="35"/>
      <c r="AA26" s="35"/>
      <c r="AB26" s="35" t="s">
        <v>1376</v>
      </c>
      <c r="AC26" s="5">
        <f>VLOOKUP(AB26,definitions_list_lookup!$V$12:$W$15,2,FALSE)</f>
        <v>0</v>
      </c>
      <c r="AD26" s="35"/>
      <c r="AE26" s="41" t="e">
        <f>VLOOKUP(AD26,definitions_list_lookup!$AT$3:$AU$5,2,FALSE)</f>
        <v>#N/A</v>
      </c>
      <c r="AF26" s="35"/>
      <c r="AG26" s="35"/>
      <c r="AH26" s="35">
        <v>20</v>
      </c>
      <c r="AI26" s="35"/>
      <c r="AJ26" s="35">
        <v>3.5</v>
      </c>
      <c r="AK26" s="35">
        <v>1.5</v>
      </c>
      <c r="AL26" s="35" t="s">
        <v>223</v>
      </c>
      <c r="AM26" s="35" t="s">
        <v>219</v>
      </c>
      <c r="AN26" s="35"/>
      <c r="AO26" s="35">
        <v>45</v>
      </c>
      <c r="AP26" s="35"/>
      <c r="AQ26" s="35">
        <v>3</v>
      </c>
      <c r="AR26" s="35">
        <v>2</v>
      </c>
      <c r="AS26" s="35" t="s">
        <v>226</v>
      </c>
      <c r="AT26" s="35" t="s">
        <v>220</v>
      </c>
      <c r="AU26" s="35"/>
      <c r="AV26" s="35">
        <v>35</v>
      </c>
      <c r="AW26" s="35"/>
      <c r="AX26" s="35">
        <v>3</v>
      </c>
      <c r="AY26" s="35">
        <v>2</v>
      </c>
      <c r="AZ26" s="35" t="s">
        <v>223</v>
      </c>
      <c r="BA26" s="35" t="s">
        <v>219</v>
      </c>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t="s">
        <v>1549</v>
      </c>
      <c r="CN26" s="35"/>
      <c r="CO26" s="35"/>
      <c r="CP26" s="35"/>
    </row>
    <row r="27" spans="1:94" s="84" customFormat="1">
      <c r="A27" s="129" t="s">
        <v>1541</v>
      </c>
      <c r="B27" s="2" t="s">
        <v>1542</v>
      </c>
      <c r="C27" s="2" t="s">
        <v>1450</v>
      </c>
      <c r="D27" s="2" t="s">
        <v>3378</v>
      </c>
      <c r="E27" s="35">
        <v>6</v>
      </c>
      <c r="F27" s="35">
        <v>4</v>
      </c>
      <c r="G27" s="10" t="str">
        <f t="shared" si="0"/>
        <v>6-4</v>
      </c>
      <c r="H27" s="35">
        <v>8</v>
      </c>
      <c r="I27" s="35">
        <v>57</v>
      </c>
      <c r="J27" s="14">
        <f>(VLOOKUP($G27,Depth_Lookup_CCL!$A$3:$Z$549,11,FALSE))+(H27/100)</f>
        <v>11.135000000000002</v>
      </c>
      <c r="K27" s="14">
        <f>(VLOOKUP($G27,Depth_Lookup_CCL!$A$3:$Z$549,11,FALSE))+(I27/100)</f>
        <v>11.625000000000002</v>
      </c>
      <c r="L27" s="149">
        <v>12</v>
      </c>
      <c r="M27" s="35">
        <v>1</v>
      </c>
      <c r="N27" s="2"/>
      <c r="O27" s="2" t="s">
        <v>5</v>
      </c>
      <c r="P27" s="5" t="s">
        <v>1846</v>
      </c>
      <c r="Q27" s="86" t="s">
        <v>1378</v>
      </c>
      <c r="R27" s="86" t="s">
        <v>18</v>
      </c>
      <c r="S27" s="35" t="s">
        <v>1391</v>
      </c>
      <c r="T27" s="35" t="s">
        <v>1385</v>
      </c>
      <c r="U27" s="35" t="s">
        <v>198</v>
      </c>
      <c r="V27" s="35" t="s">
        <v>201</v>
      </c>
      <c r="W27" s="35" t="s">
        <v>205</v>
      </c>
      <c r="X27" s="35"/>
      <c r="Y27" s="35"/>
      <c r="Z27" s="35"/>
      <c r="AA27" s="35"/>
      <c r="AB27" s="35" t="s">
        <v>1376</v>
      </c>
      <c r="AC27" s="5">
        <f>VLOOKUP(AB27,definitions_list_lookup!$V$12:$W$15,2,FALSE)</f>
        <v>0</v>
      </c>
      <c r="AD27" s="35"/>
      <c r="AE27" s="41" t="e">
        <f>VLOOKUP(AD27,definitions_list_lookup!$AT$3:$AU$5,2,FALSE)</f>
        <v>#N/A</v>
      </c>
      <c r="AF27" s="35"/>
      <c r="AG27" s="35"/>
      <c r="AH27" s="35">
        <v>5</v>
      </c>
      <c r="AI27" s="35"/>
      <c r="AJ27" s="35">
        <v>4</v>
      </c>
      <c r="AK27" s="35">
        <v>2</v>
      </c>
      <c r="AL27" s="35" t="s">
        <v>225</v>
      </c>
      <c r="AM27" s="35" t="s">
        <v>220</v>
      </c>
      <c r="AN27" s="35"/>
      <c r="AO27" s="35">
        <v>45</v>
      </c>
      <c r="AP27" s="35"/>
      <c r="AQ27" s="35">
        <v>5</v>
      </c>
      <c r="AR27" s="35">
        <v>2</v>
      </c>
      <c r="AS27" s="35" t="s">
        <v>224</v>
      </c>
      <c r="AT27" s="35" t="s">
        <v>219</v>
      </c>
      <c r="AU27" s="35"/>
      <c r="AV27" s="35">
        <v>50</v>
      </c>
      <c r="AW27" s="35"/>
      <c r="AX27" s="35">
        <v>1</v>
      </c>
      <c r="AY27" s="35">
        <v>2</v>
      </c>
      <c r="AZ27" s="35" t="s">
        <v>223</v>
      </c>
      <c r="BA27" s="35" t="s">
        <v>220</v>
      </c>
      <c r="BB27" s="35"/>
      <c r="BC27" s="35"/>
      <c r="BD27" s="35"/>
      <c r="BE27" s="35"/>
      <c r="BF27" s="35"/>
      <c r="BG27" s="35"/>
      <c r="BH27" s="35"/>
      <c r="BI27" s="35"/>
      <c r="BJ27" s="35"/>
      <c r="BK27" s="35"/>
      <c r="BL27" s="35"/>
      <c r="BM27" s="35"/>
      <c r="BN27" s="35"/>
      <c r="BO27" s="35"/>
      <c r="BP27" s="35"/>
      <c r="BQ27" s="35" t="s">
        <v>1562</v>
      </c>
      <c r="BR27" s="35"/>
      <c r="BS27" s="35">
        <v>1</v>
      </c>
      <c r="BT27" s="35">
        <v>0.3</v>
      </c>
      <c r="BU27" s="35" t="s">
        <v>223</v>
      </c>
      <c r="BV27" s="35" t="s">
        <v>220</v>
      </c>
      <c r="BW27" s="35"/>
      <c r="BX27" s="35"/>
      <c r="BY27" s="35"/>
      <c r="BZ27" s="35"/>
      <c r="CA27" s="35"/>
      <c r="CB27" s="35"/>
      <c r="CC27" s="35"/>
      <c r="CD27" s="35"/>
      <c r="CE27" s="35" t="s">
        <v>1562</v>
      </c>
      <c r="CF27" s="35"/>
      <c r="CG27" s="35">
        <v>0.4</v>
      </c>
      <c r="CH27" s="35">
        <v>0.2</v>
      </c>
      <c r="CI27" s="35" t="s">
        <v>223</v>
      </c>
      <c r="CJ27" s="35" t="s">
        <v>220</v>
      </c>
      <c r="CK27" s="35"/>
      <c r="CL27" s="35"/>
      <c r="CM27" s="35"/>
      <c r="CN27" s="35"/>
      <c r="CO27" s="35"/>
      <c r="CP27" s="35"/>
    </row>
    <row r="28" spans="1:94" s="84" customFormat="1">
      <c r="A28" s="129" t="s">
        <v>1541</v>
      </c>
      <c r="B28" s="2" t="s">
        <v>1542</v>
      </c>
      <c r="C28" s="2" t="s">
        <v>1450</v>
      </c>
      <c r="D28" s="2" t="s">
        <v>3378</v>
      </c>
      <c r="E28" s="35">
        <v>6</v>
      </c>
      <c r="F28" s="35">
        <v>4</v>
      </c>
      <c r="G28" s="10" t="str">
        <f t="shared" si="0"/>
        <v>6-4</v>
      </c>
      <c r="H28" s="35">
        <v>57</v>
      </c>
      <c r="I28" s="35">
        <v>89</v>
      </c>
      <c r="J28" s="14">
        <f>(VLOOKUP($G28,Depth_Lookup_CCL!$A$3:$Z$549,11,FALSE))+(H28/100)</f>
        <v>11.625000000000002</v>
      </c>
      <c r="K28" s="14">
        <f>(VLOOKUP($G28,Depth_Lookup_CCL!$A$3:$Z$549,11,FALSE))+(I28/100)</f>
        <v>11.945000000000002</v>
      </c>
      <c r="L28" s="149">
        <v>13</v>
      </c>
      <c r="M28" s="35" t="s">
        <v>1548</v>
      </c>
      <c r="N28" s="2"/>
      <c r="O28" s="2" t="s">
        <v>5</v>
      </c>
      <c r="P28" s="5" t="s">
        <v>1846</v>
      </c>
      <c r="Q28" s="86" t="s">
        <v>1550</v>
      </c>
      <c r="R28" s="86" t="s">
        <v>18</v>
      </c>
      <c r="S28" s="35"/>
      <c r="T28" s="35"/>
      <c r="U28" s="35" t="s">
        <v>198</v>
      </c>
      <c r="V28" s="35" t="s">
        <v>201</v>
      </c>
      <c r="W28" s="35" t="s">
        <v>205</v>
      </c>
      <c r="X28" s="35"/>
      <c r="Y28" s="35"/>
      <c r="Z28" s="35"/>
      <c r="AA28" s="35"/>
      <c r="AB28" s="35" t="s">
        <v>1376</v>
      </c>
      <c r="AC28" s="5">
        <f>VLOOKUP(AB28,definitions_list_lookup!$V$12:$W$15,2,FALSE)</f>
        <v>0</v>
      </c>
      <c r="AD28" s="35"/>
      <c r="AE28" s="41" t="e">
        <f>VLOOKUP(AD28,definitions_list_lookup!$AT$3:$AU$5,2,FALSE)</f>
        <v>#N/A</v>
      </c>
      <c r="AF28" s="35"/>
      <c r="AG28" s="35"/>
      <c r="AH28" s="35">
        <v>25</v>
      </c>
      <c r="AI28" s="35"/>
      <c r="AJ28" s="35">
        <v>4</v>
      </c>
      <c r="AK28" s="35">
        <v>2</v>
      </c>
      <c r="AL28" s="35" t="s">
        <v>223</v>
      </c>
      <c r="AM28" s="35" t="s">
        <v>220</v>
      </c>
      <c r="AN28" s="35"/>
      <c r="AO28" s="35">
        <v>40</v>
      </c>
      <c r="AP28" s="35"/>
      <c r="AQ28" s="35">
        <v>4</v>
      </c>
      <c r="AR28" s="35">
        <v>2</v>
      </c>
      <c r="AS28" s="35" t="s">
        <v>224</v>
      </c>
      <c r="AT28" s="35" t="s">
        <v>219</v>
      </c>
      <c r="AU28" s="35"/>
      <c r="AV28" s="35">
        <v>35</v>
      </c>
      <c r="AW28" s="35"/>
      <c r="AX28" s="35">
        <v>1</v>
      </c>
      <c r="AY28" s="35">
        <v>2</v>
      </c>
      <c r="AZ28" s="35" t="s">
        <v>223</v>
      </c>
      <c r="BA28" s="35" t="s">
        <v>220</v>
      </c>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t="s">
        <v>3393</v>
      </c>
      <c r="CN28" s="35"/>
      <c r="CO28" s="35"/>
      <c r="CP28" s="35"/>
    </row>
    <row r="29" spans="1:94" s="84" customFormat="1">
      <c r="A29" s="129" t="s">
        <v>1541</v>
      </c>
      <c r="B29" s="2" t="s">
        <v>1542</v>
      </c>
      <c r="C29" s="2" t="s">
        <v>1450</v>
      </c>
      <c r="D29" s="2" t="s">
        <v>3378</v>
      </c>
      <c r="E29" s="35">
        <v>6</v>
      </c>
      <c r="F29" s="35">
        <v>4</v>
      </c>
      <c r="G29" s="10" t="str">
        <f t="shared" si="0"/>
        <v>6-4</v>
      </c>
      <c r="H29" s="35">
        <v>89</v>
      </c>
      <c r="I29" s="35">
        <v>98</v>
      </c>
      <c r="J29" s="14">
        <f>(VLOOKUP($G29,Depth_Lookup_CCL!$A$3:$Z$549,11,FALSE))+(H29/100)</f>
        <v>11.945000000000002</v>
      </c>
      <c r="K29" s="14">
        <f>(VLOOKUP($G29,Depth_Lookup_CCL!$A$3:$Z$549,11,FALSE))+(I29/100)</f>
        <v>12.035000000000002</v>
      </c>
      <c r="L29" s="149">
        <v>14</v>
      </c>
      <c r="M29" s="35">
        <v>1</v>
      </c>
      <c r="N29" s="2"/>
      <c r="O29" s="2" t="s">
        <v>5</v>
      </c>
      <c r="P29" s="5" t="s">
        <v>1846</v>
      </c>
      <c r="Q29" s="86" t="s">
        <v>18</v>
      </c>
      <c r="R29" s="86" t="s">
        <v>1442</v>
      </c>
      <c r="S29" s="35"/>
      <c r="T29" s="35"/>
      <c r="U29" s="35" t="s">
        <v>198</v>
      </c>
      <c r="V29" s="35" t="s">
        <v>201</v>
      </c>
      <c r="W29" s="35" t="s">
        <v>205</v>
      </c>
      <c r="X29" s="35"/>
      <c r="Y29" s="35"/>
      <c r="Z29" s="35"/>
      <c r="AA29" s="35"/>
      <c r="AB29" s="35" t="s">
        <v>1376</v>
      </c>
      <c r="AC29" s="5">
        <f>VLOOKUP(AB29,definitions_list_lookup!$V$12:$W$15,2,FALSE)</f>
        <v>0</v>
      </c>
      <c r="AD29" s="35"/>
      <c r="AE29" s="41" t="e">
        <f>VLOOKUP(AD29,definitions_list_lookup!$AT$3:$AU$5,2,FALSE)</f>
        <v>#N/A</v>
      </c>
      <c r="AF29" s="35"/>
      <c r="AG29" s="35"/>
      <c r="AH29" s="35">
        <v>10</v>
      </c>
      <c r="AI29" s="35"/>
      <c r="AJ29" s="35">
        <v>2</v>
      </c>
      <c r="AK29" s="35">
        <v>2</v>
      </c>
      <c r="AL29" s="35" t="s">
        <v>223</v>
      </c>
      <c r="AM29" s="35" t="s">
        <v>219</v>
      </c>
      <c r="AN29" s="35"/>
      <c r="AO29" s="35">
        <v>55</v>
      </c>
      <c r="AP29" s="35"/>
      <c r="AQ29" s="35">
        <v>4</v>
      </c>
      <c r="AR29" s="35">
        <v>2</v>
      </c>
      <c r="AS29" s="35" t="s">
        <v>223</v>
      </c>
      <c r="AT29" s="35" t="s">
        <v>220</v>
      </c>
      <c r="AU29" s="35"/>
      <c r="AV29" s="35">
        <v>35</v>
      </c>
      <c r="AW29" s="35"/>
      <c r="AX29" s="35">
        <v>2.5</v>
      </c>
      <c r="AY29" s="35">
        <v>1</v>
      </c>
      <c r="AZ29" s="35" t="s">
        <v>223</v>
      </c>
      <c r="BA29" s="35" t="s">
        <v>219</v>
      </c>
      <c r="BB29" s="35"/>
      <c r="BC29" s="35"/>
      <c r="BD29" s="35"/>
      <c r="BE29" s="35"/>
      <c r="BF29" s="35"/>
      <c r="BG29" s="35"/>
      <c r="BH29" s="35"/>
      <c r="BI29" s="35"/>
      <c r="BJ29" s="35"/>
      <c r="BK29" s="35"/>
      <c r="BL29" s="35"/>
      <c r="BM29" s="35"/>
      <c r="BN29" s="35"/>
      <c r="BO29" s="35"/>
      <c r="BP29" s="35"/>
      <c r="BQ29" s="35" t="s">
        <v>1562</v>
      </c>
      <c r="BR29" s="35"/>
      <c r="BS29" s="35">
        <v>0.2</v>
      </c>
      <c r="BT29" s="35">
        <v>0.2</v>
      </c>
      <c r="BU29" s="35" t="s">
        <v>223</v>
      </c>
      <c r="BV29" s="35" t="s">
        <v>220</v>
      </c>
      <c r="BW29" s="35"/>
      <c r="BX29" s="35"/>
      <c r="BY29" s="35"/>
      <c r="BZ29" s="35"/>
      <c r="CA29" s="35"/>
      <c r="CB29" s="35"/>
      <c r="CC29" s="35"/>
      <c r="CD29" s="35"/>
      <c r="CE29" s="35"/>
      <c r="CF29" s="35"/>
      <c r="CG29" s="35"/>
      <c r="CH29" s="35"/>
      <c r="CI29" s="35"/>
      <c r="CJ29" s="35"/>
      <c r="CK29" s="35"/>
      <c r="CL29" s="35"/>
      <c r="CM29" s="35"/>
      <c r="CN29" s="35"/>
      <c r="CO29" s="35"/>
      <c r="CP29" s="35"/>
    </row>
    <row r="30" spans="1:94" s="84" customFormat="1">
      <c r="A30" s="129" t="s">
        <v>1541</v>
      </c>
      <c r="B30" s="2" t="s">
        <v>1542</v>
      </c>
      <c r="C30" s="2" t="s">
        <v>1450</v>
      </c>
      <c r="D30" s="2" t="s">
        <v>3378</v>
      </c>
      <c r="E30" s="35">
        <v>7</v>
      </c>
      <c r="F30" s="35">
        <v>1</v>
      </c>
      <c r="G30" s="10" t="str">
        <f t="shared" si="0"/>
        <v>7-1</v>
      </c>
      <c r="H30" s="35">
        <v>0</v>
      </c>
      <c r="I30" s="35">
        <v>60</v>
      </c>
      <c r="J30" s="14">
        <f>(VLOOKUP($G30,Depth_Lookup_CCL!$A$3:$Z$549,11,FALSE))+(H30/100)</f>
        <v>11.85</v>
      </c>
      <c r="K30" s="14">
        <f>(VLOOKUP($G30,Depth_Lookup_CCL!$A$3:$Z$549,11,FALSE))+(I30/100)</f>
        <v>12.45</v>
      </c>
      <c r="L30" s="149">
        <v>14</v>
      </c>
      <c r="M30" s="35">
        <v>1</v>
      </c>
      <c r="N30" s="2"/>
      <c r="O30" s="2" t="s">
        <v>5</v>
      </c>
      <c r="P30" s="5" t="s">
        <v>1846</v>
      </c>
      <c r="Q30" s="86" t="s">
        <v>1442</v>
      </c>
      <c r="R30" s="86" t="s">
        <v>18</v>
      </c>
      <c r="S30" s="35"/>
      <c r="T30" s="35"/>
      <c r="U30" s="35" t="s">
        <v>198</v>
      </c>
      <c r="V30" s="35" t="s">
        <v>201</v>
      </c>
      <c r="W30" s="35" t="s">
        <v>205</v>
      </c>
      <c r="X30" s="35"/>
      <c r="Y30" s="35"/>
      <c r="Z30" s="35"/>
      <c r="AA30" s="35"/>
      <c r="AB30" s="35" t="s">
        <v>1376</v>
      </c>
      <c r="AC30" s="5">
        <f>VLOOKUP(AB30,definitions_list_lookup!$V$12:$W$15,2,FALSE)</f>
        <v>0</v>
      </c>
      <c r="AD30" s="35"/>
      <c r="AE30" s="41" t="e">
        <f>VLOOKUP(AD30,definitions_list_lookup!$AT$3:$AU$5,2,FALSE)</f>
        <v>#N/A</v>
      </c>
      <c r="AF30" s="35"/>
      <c r="AG30" s="35"/>
      <c r="AH30" s="35">
        <v>10</v>
      </c>
      <c r="AI30" s="35"/>
      <c r="AJ30" s="35">
        <v>2</v>
      </c>
      <c r="AK30" s="35">
        <v>2</v>
      </c>
      <c r="AL30" s="35" t="s">
        <v>223</v>
      </c>
      <c r="AM30" s="35" t="s">
        <v>219</v>
      </c>
      <c r="AN30" s="35"/>
      <c r="AO30" s="35">
        <v>55</v>
      </c>
      <c r="AP30" s="35"/>
      <c r="AQ30" s="35">
        <v>4</v>
      </c>
      <c r="AR30" s="35">
        <v>2</v>
      </c>
      <c r="AS30" s="35" t="s">
        <v>223</v>
      </c>
      <c r="AT30" s="35" t="s">
        <v>220</v>
      </c>
      <c r="AU30" s="35"/>
      <c r="AV30" s="35">
        <v>35</v>
      </c>
      <c r="AW30" s="35"/>
      <c r="AX30" s="35">
        <v>2.5</v>
      </c>
      <c r="AY30" s="35">
        <v>1</v>
      </c>
      <c r="AZ30" s="35" t="s">
        <v>223</v>
      </c>
      <c r="BA30" s="35" t="s">
        <v>219</v>
      </c>
      <c r="BB30" s="35"/>
      <c r="BC30" s="35"/>
      <c r="BD30" s="35"/>
      <c r="BE30" s="35"/>
      <c r="BF30" s="35"/>
      <c r="BG30" s="35"/>
      <c r="BH30" s="35"/>
      <c r="BI30" s="35"/>
      <c r="BJ30" s="35"/>
      <c r="BK30" s="35"/>
      <c r="BL30" s="35"/>
      <c r="BM30" s="35"/>
      <c r="BN30" s="35"/>
      <c r="BO30" s="35"/>
      <c r="BP30" s="35"/>
      <c r="BQ30" s="35" t="s">
        <v>1562</v>
      </c>
      <c r="BR30" s="35"/>
      <c r="BS30" s="35">
        <v>0.2</v>
      </c>
      <c r="BT30" s="35">
        <v>0.2</v>
      </c>
      <c r="BU30" s="35" t="s">
        <v>223</v>
      </c>
      <c r="BV30" s="35" t="s">
        <v>220</v>
      </c>
      <c r="BW30" s="35"/>
      <c r="BX30" s="35"/>
      <c r="BY30" s="35"/>
      <c r="BZ30" s="35"/>
      <c r="CA30" s="35"/>
      <c r="CB30" s="35"/>
      <c r="CC30" s="35"/>
      <c r="CD30" s="35"/>
      <c r="CE30" s="35"/>
      <c r="CF30" s="35"/>
      <c r="CG30" s="35"/>
      <c r="CH30" s="35"/>
      <c r="CI30" s="35"/>
      <c r="CJ30" s="35"/>
      <c r="CK30" s="35"/>
      <c r="CL30" s="35"/>
      <c r="CM30" s="35" t="s">
        <v>3394</v>
      </c>
      <c r="CN30" s="35"/>
      <c r="CO30" s="35"/>
      <c r="CP30" s="35"/>
    </row>
    <row r="31" spans="1:94" s="84" customFormat="1">
      <c r="A31" s="129" t="s">
        <v>1541</v>
      </c>
      <c r="B31" s="2" t="s">
        <v>1542</v>
      </c>
      <c r="C31" s="2" t="s">
        <v>1450</v>
      </c>
      <c r="D31" s="2" t="s">
        <v>3378</v>
      </c>
      <c r="E31" s="35">
        <v>7</v>
      </c>
      <c r="F31" s="35">
        <v>2</v>
      </c>
      <c r="G31" s="10" t="str">
        <f t="shared" si="0"/>
        <v>7-2</v>
      </c>
      <c r="H31" s="35">
        <v>0</v>
      </c>
      <c r="I31" s="35">
        <v>94</v>
      </c>
      <c r="J31" s="14">
        <f>(VLOOKUP($G31,Depth_Lookup_CCL!$A$3:$Z$549,11,FALSE))+(H31/100)</f>
        <v>12.459999999999999</v>
      </c>
      <c r="K31" s="14">
        <f>(VLOOKUP($G31,Depth_Lookup_CCL!$A$3:$Z$549,11,FALSE))+(I31/100)</f>
        <v>13.399999999999999</v>
      </c>
      <c r="L31" s="149">
        <v>15</v>
      </c>
      <c r="M31" s="35">
        <v>1</v>
      </c>
      <c r="N31" s="2"/>
      <c r="O31" s="2" t="s">
        <v>5</v>
      </c>
      <c r="P31" s="5" t="s">
        <v>1846</v>
      </c>
      <c r="Q31" s="86" t="s">
        <v>18</v>
      </c>
      <c r="R31" s="86" t="s">
        <v>1442</v>
      </c>
      <c r="S31" s="35"/>
      <c r="T31" s="35"/>
      <c r="U31" s="35" t="s">
        <v>198</v>
      </c>
      <c r="V31" s="35" t="s">
        <v>201</v>
      </c>
      <c r="W31" s="35" t="s">
        <v>205</v>
      </c>
      <c r="X31" s="35" t="s">
        <v>1551</v>
      </c>
      <c r="Y31" s="35"/>
      <c r="Z31" s="35"/>
      <c r="AA31" s="35"/>
      <c r="AB31" s="35" t="s">
        <v>1376</v>
      </c>
      <c r="AC31" s="5">
        <f>VLOOKUP(AB31,definitions_list_lookup!$V$12:$W$15,2,FALSE)</f>
        <v>0</v>
      </c>
      <c r="AD31" s="35"/>
      <c r="AE31" s="41" t="e">
        <f>VLOOKUP(AD31,definitions_list_lookup!$AT$3:$AU$5,2,FALSE)</f>
        <v>#N/A</v>
      </c>
      <c r="AF31" s="35"/>
      <c r="AG31" s="35"/>
      <c r="AH31" s="35">
        <v>10</v>
      </c>
      <c r="AI31" s="35"/>
      <c r="AJ31" s="35">
        <v>4</v>
      </c>
      <c r="AK31" s="35">
        <v>1</v>
      </c>
      <c r="AL31" s="35" t="s">
        <v>223</v>
      </c>
      <c r="AM31" s="35" t="s">
        <v>219</v>
      </c>
      <c r="AN31" s="35"/>
      <c r="AO31" s="35">
        <v>50</v>
      </c>
      <c r="AP31" s="35"/>
      <c r="AQ31" s="35">
        <v>6</v>
      </c>
      <c r="AR31" s="35">
        <v>3</v>
      </c>
      <c r="AS31" s="35" t="s">
        <v>226</v>
      </c>
      <c r="AT31" s="35" t="s">
        <v>220</v>
      </c>
      <c r="AU31" s="35"/>
      <c r="AV31" s="35">
        <v>40</v>
      </c>
      <c r="AW31" s="35"/>
      <c r="AX31" s="35">
        <v>4.5</v>
      </c>
      <c r="AY31" s="35">
        <v>2</v>
      </c>
      <c r="AZ31" s="35" t="s">
        <v>223</v>
      </c>
      <c r="BA31" s="35" t="s">
        <v>219</v>
      </c>
      <c r="BB31" s="35"/>
      <c r="BC31" s="35"/>
      <c r="BD31" s="35"/>
      <c r="BE31" s="35"/>
      <c r="BF31" s="35"/>
      <c r="BG31" s="35"/>
      <c r="BH31" s="35"/>
      <c r="BI31" s="35"/>
      <c r="BJ31" s="35"/>
      <c r="BK31" s="35"/>
      <c r="BL31" s="35"/>
      <c r="BM31" s="35"/>
      <c r="BN31" s="35"/>
      <c r="BO31" s="35"/>
      <c r="BP31" s="35"/>
      <c r="BQ31" s="35" t="s">
        <v>1562</v>
      </c>
      <c r="BR31" s="35"/>
      <c r="BS31" s="35"/>
      <c r="BT31" s="35"/>
      <c r="BU31" s="35"/>
      <c r="BV31" s="35"/>
      <c r="BW31" s="35"/>
      <c r="BX31" s="35"/>
      <c r="BY31" s="35"/>
      <c r="BZ31" s="35"/>
      <c r="CA31" s="35"/>
      <c r="CB31" s="35"/>
      <c r="CC31" s="35"/>
      <c r="CD31" s="35"/>
      <c r="CE31" s="35" t="s">
        <v>1562</v>
      </c>
      <c r="CF31" s="35"/>
      <c r="CG31" s="35"/>
      <c r="CH31" s="35"/>
      <c r="CI31" s="35"/>
      <c r="CJ31" s="35"/>
      <c r="CK31" s="35"/>
      <c r="CL31" s="35"/>
      <c r="CM31" s="35"/>
      <c r="CN31" s="35"/>
      <c r="CO31" s="35"/>
      <c r="CP31" s="35"/>
    </row>
    <row r="32" spans="1:94" s="84" customFormat="1">
      <c r="A32" s="129" t="s">
        <v>1541</v>
      </c>
      <c r="B32" s="2" t="s">
        <v>1542</v>
      </c>
      <c r="C32" s="2" t="s">
        <v>1450</v>
      </c>
      <c r="D32" s="2" t="s">
        <v>3378</v>
      </c>
      <c r="E32" s="35">
        <v>7</v>
      </c>
      <c r="F32" s="35">
        <v>3</v>
      </c>
      <c r="G32" s="10" t="str">
        <f t="shared" si="0"/>
        <v>7-3</v>
      </c>
      <c r="H32" s="35">
        <v>0</v>
      </c>
      <c r="I32" s="35">
        <v>60</v>
      </c>
      <c r="J32" s="14">
        <f>(VLOOKUP($G32,Depth_Lookup_CCL!$A$3:$Z$549,11,FALSE))+(H32/100)</f>
        <v>13.395</v>
      </c>
      <c r="K32" s="14">
        <f>(VLOOKUP($G32,Depth_Lookup_CCL!$A$3:$Z$549,11,FALSE))+(I32/100)</f>
        <v>13.994999999999999</v>
      </c>
      <c r="L32" s="149">
        <v>15</v>
      </c>
      <c r="M32" s="35">
        <v>1</v>
      </c>
      <c r="N32" s="2"/>
      <c r="O32" s="2" t="s">
        <v>5</v>
      </c>
      <c r="P32" s="5" t="s">
        <v>1846</v>
      </c>
      <c r="Q32" s="86" t="s">
        <v>1442</v>
      </c>
      <c r="R32" s="86" t="s">
        <v>1442</v>
      </c>
      <c r="S32" s="35"/>
      <c r="T32" s="35"/>
      <c r="U32" s="35" t="s">
        <v>198</v>
      </c>
      <c r="V32" s="35" t="s">
        <v>201</v>
      </c>
      <c r="W32" s="35" t="s">
        <v>205</v>
      </c>
      <c r="X32" s="35"/>
      <c r="Y32" s="35"/>
      <c r="Z32" s="35"/>
      <c r="AA32" s="35"/>
      <c r="AB32" s="35" t="s">
        <v>1376</v>
      </c>
      <c r="AC32" s="5">
        <f>VLOOKUP(AB32,definitions_list_lookup!$V$12:$W$15,2,FALSE)</f>
        <v>0</v>
      </c>
      <c r="AD32" s="35"/>
      <c r="AE32" s="41" t="e">
        <f>VLOOKUP(AD32,definitions_list_lookup!$AT$3:$AU$5,2,FALSE)</f>
        <v>#N/A</v>
      </c>
      <c r="AF32" s="35"/>
      <c r="AG32" s="35"/>
      <c r="AH32" s="35">
        <v>10</v>
      </c>
      <c r="AI32" s="35"/>
      <c r="AJ32" s="35">
        <v>4</v>
      </c>
      <c r="AK32" s="35">
        <v>1</v>
      </c>
      <c r="AL32" s="35" t="s">
        <v>223</v>
      </c>
      <c r="AM32" s="35" t="s">
        <v>219</v>
      </c>
      <c r="AN32" s="35"/>
      <c r="AO32" s="35">
        <v>50</v>
      </c>
      <c r="AP32" s="35"/>
      <c r="AQ32" s="35">
        <v>6</v>
      </c>
      <c r="AR32" s="35">
        <v>3</v>
      </c>
      <c r="AS32" s="35" t="s">
        <v>226</v>
      </c>
      <c r="AT32" s="35" t="s">
        <v>220</v>
      </c>
      <c r="AU32" s="35"/>
      <c r="AV32" s="35">
        <v>40</v>
      </c>
      <c r="AW32" s="35"/>
      <c r="AX32" s="35">
        <v>4.5</v>
      </c>
      <c r="AY32" s="35">
        <v>2</v>
      </c>
      <c r="AZ32" s="35" t="s">
        <v>223</v>
      </c>
      <c r="BA32" s="35" t="s">
        <v>219</v>
      </c>
      <c r="BB32" s="35"/>
      <c r="BC32" s="35"/>
      <c r="BD32" s="35"/>
      <c r="BE32" s="35"/>
      <c r="BF32" s="35"/>
      <c r="BG32" s="35"/>
      <c r="BH32" s="35"/>
      <c r="BI32" s="35"/>
      <c r="BJ32" s="35"/>
      <c r="BK32" s="35"/>
      <c r="BL32" s="35"/>
      <c r="BM32" s="35"/>
      <c r="BN32" s="35"/>
      <c r="BO32" s="35"/>
      <c r="BP32" s="35"/>
      <c r="BQ32" s="35" t="s">
        <v>1562</v>
      </c>
      <c r="BR32" s="35"/>
      <c r="BS32" s="35"/>
      <c r="BT32" s="35"/>
      <c r="BU32" s="35"/>
      <c r="BV32" s="35"/>
      <c r="BW32" s="35"/>
      <c r="BX32" s="35"/>
      <c r="BY32" s="35"/>
      <c r="BZ32" s="35"/>
      <c r="CA32" s="35"/>
      <c r="CB32" s="35"/>
      <c r="CC32" s="35"/>
      <c r="CD32" s="35"/>
      <c r="CE32" s="35" t="s">
        <v>1562</v>
      </c>
      <c r="CF32" s="35"/>
      <c r="CG32" s="35"/>
      <c r="CH32" s="35"/>
      <c r="CI32" s="35"/>
      <c r="CJ32" s="35"/>
      <c r="CK32" s="35"/>
      <c r="CL32" s="35"/>
      <c r="CM32" s="35" t="s">
        <v>3395</v>
      </c>
      <c r="CN32" s="35"/>
      <c r="CO32" s="35"/>
      <c r="CP32" s="35"/>
    </row>
    <row r="33" spans="1:94" s="84" customFormat="1">
      <c r="A33" s="129" t="s">
        <v>1541</v>
      </c>
      <c r="B33" s="2" t="s">
        <v>1542</v>
      </c>
      <c r="C33" s="2" t="s">
        <v>1450</v>
      </c>
      <c r="D33" s="2" t="s">
        <v>3378</v>
      </c>
      <c r="E33" s="35">
        <v>7</v>
      </c>
      <c r="F33" s="35">
        <v>4</v>
      </c>
      <c r="G33" s="10" t="str">
        <f t="shared" si="0"/>
        <v>7-4</v>
      </c>
      <c r="H33" s="35">
        <v>0</v>
      </c>
      <c r="I33" s="35">
        <v>32</v>
      </c>
      <c r="J33" s="14">
        <f>(VLOOKUP($G33,Depth_Lookup_CCL!$A$3:$Z$549,11,FALSE))+(H33/100)</f>
        <v>13.994999999999999</v>
      </c>
      <c r="K33" s="14">
        <f>(VLOOKUP($G33,Depth_Lookup_CCL!$A$3:$Z$549,11,FALSE))+(I33/100)</f>
        <v>14.315</v>
      </c>
      <c r="L33" s="149">
        <v>15</v>
      </c>
      <c r="M33" s="35">
        <v>1</v>
      </c>
      <c r="N33" s="2"/>
      <c r="O33" s="2" t="s">
        <v>5</v>
      </c>
      <c r="P33" s="5" t="s">
        <v>1846</v>
      </c>
      <c r="Q33" s="86" t="s">
        <v>1442</v>
      </c>
      <c r="R33" s="86" t="s">
        <v>1378</v>
      </c>
      <c r="S33" s="35"/>
      <c r="T33" s="35"/>
      <c r="U33" s="35" t="s">
        <v>198</v>
      </c>
      <c r="V33" s="35" t="s">
        <v>201</v>
      </c>
      <c r="W33" s="35" t="s">
        <v>205</v>
      </c>
      <c r="X33" s="35"/>
      <c r="Y33" s="35" t="s">
        <v>1378</v>
      </c>
      <c r="Z33" s="35" t="s">
        <v>1391</v>
      </c>
      <c r="AA33" s="35" t="s">
        <v>1385</v>
      </c>
      <c r="AB33" s="35" t="s">
        <v>1374</v>
      </c>
      <c r="AC33" s="5">
        <f>VLOOKUP(AB33,definitions_list_lookup!$V$12:$W$15,2,FALSE)</f>
        <v>1</v>
      </c>
      <c r="AD33" s="35" t="s">
        <v>1456</v>
      </c>
      <c r="AE33" s="41">
        <f>VLOOKUP(AD33,definitions_list_lookup!$AT$3:$AU$5,2,FALSE)</f>
        <v>1</v>
      </c>
      <c r="AF33" s="35">
        <v>2</v>
      </c>
      <c r="AG33" s="35"/>
      <c r="AH33" s="35">
        <v>10</v>
      </c>
      <c r="AI33" s="35"/>
      <c r="AJ33" s="35">
        <v>4</v>
      </c>
      <c r="AK33" s="35">
        <v>1</v>
      </c>
      <c r="AL33" s="35" t="s">
        <v>223</v>
      </c>
      <c r="AM33" s="35" t="s">
        <v>219</v>
      </c>
      <c r="AN33" s="35"/>
      <c r="AO33" s="35">
        <v>50</v>
      </c>
      <c r="AP33" s="35"/>
      <c r="AQ33" s="35">
        <v>6</v>
      </c>
      <c r="AR33" s="35">
        <v>3</v>
      </c>
      <c r="AS33" s="35" t="s">
        <v>226</v>
      </c>
      <c r="AT33" s="35" t="s">
        <v>220</v>
      </c>
      <c r="AU33" s="35"/>
      <c r="AV33" s="35">
        <v>40</v>
      </c>
      <c r="AW33" s="35"/>
      <c r="AX33" s="35">
        <v>4.5</v>
      </c>
      <c r="AY33" s="35">
        <v>2</v>
      </c>
      <c r="AZ33" s="35" t="s">
        <v>223</v>
      </c>
      <c r="BA33" s="35" t="s">
        <v>219</v>
      </c>
      <c r="BB33" s="35"/>
      <c r="BC33" s="35"/>
      <c r="BD33" s="35"/>
      <c r="BE33" s="35"/>
      <c r="BF33" s="35"/>
      <c r="BG33" s="35"/>
      <c r="BH33" s="35"/>
      <c r="BI33" s="35"/>
      <c r="BJ33" s="35"/>
      <c r="BK33" s="35"/>
      <c r="BL33" s="35"/>
      <c r="BM33" s="35"/>
      <c r="BN33" s="35"/>
      <c r="BO33" s="35"/>
      <c r="BP33" s="35"/>
      <c r="BQ33" s="35" t="s">
        <v>1562</v>
      </c>
      <c r="BR33" s="35"/>
      <c r="BS33" s="35"/>
      <c r="BT33" s="35"/>
      <c r="BU33" s="35"/>
      <c r="BV33" s="35"/>
      <c r="BW33" s="35"/>
      <c r="BX33" s="35"/>
      <c r="BY33" s="35"/>
      <c r="BZ33" s="35"/>
      <c r="CA33" s="35"/>
      <c r="CB33" s="35"/>
      <c r="CC33" s="35"/>
      <c r="CD33" s="35"/>
      <c r="CE33" s="35" t="s">
        <v>1562</v>
      </c>
      <c r="CF33" s="35"/>
      <c r="CG33" s="35"/>
      <c r="CH33" s="35"/>
      <c r="CI33" s="35"/>
      <c r="CJ33" s="35"/>
      <c r="CK33" s="35"/>
      <c r="CL33" s="35"/>
      <c r="CM33" s="35" t="s">
        <v>1552</v>
      </c>
      <c r="CN33" s="35"/>
      <c r="CO33" s="35"/>
      <c r="CP33" s="35"/>
    </row>
    <row r="34" spans="1:94" s="84" customFormat="1">
      <c r="A34" s="129" t="s">
        <v>1541</v>
      </c>
      <c r="B34" s="2" t="s">
        <v>1542</v>
      </c>
      <c r="C34" s="2" t="s">
        <v>1450</v>
      </c>
      <c r="D34" s="2" t="s">
        <v>3378</v>
      </c>
      <c r="E34" s="35">
        <v>7</v>
      </c>
      <c r="F34" s="35">
        <v>4</v>
      </c>
      <c r="G34" s="10" t="str">
        <f t="shared" si="0"/>
        <v>7-4</v>
      </c>
      <c r="H34" s="35">
        <v>32</v>
      </c>
      <c r="I34" s="35">
        <v>96</v>
      </c>
      <c r="J34" s="14">
        <f>(VLOOKUP($G34,Depth_Lookup_CCL!$A$3:$Z$549,11,FALSE))+(H34/100)</f>
        <v>14.315</v>
      </c>
      <c r="K34" s="14">
        <f>(VLOOKUP($G34,Depth_Lookup_CCL!$A$3:$Z$549,11,FALSE))+(I34/100)</f>
        <v>14.954999999999998</v>
      </c>
      <c r="L34" s="149">
        <v>16</v>
      </c>
      <c r="M34" s="35">
        <v>1</v>
      </c>
      <c r="N34" s="2" t="s">
        <v>29</v>
      </c>
      <c r="O34" s="2" t="s">
        <v>5</v>
      </c>
      <c r="P34" s="5" t="s">
        <v>3396</v>
      </c>
      <c r="Q34" s="86" t="s">
        <v>1378</v>
      </c>
      <c r="R34" s="86" t="s">
        <v>1442</v>
      </c>
      <c r="S34" s="35" t="s">
        <v>1391</v>
      </c>
      <c r="T34" s="35" t="s">
        <v>1411</v>
      </c>
      <c r="U34" s="35" t="s">
        <v>198</v>
      </c>
      <c r="V34" s="35" t="s">
        <v>203</v>
      </c>
      <c r="W34" s="35" t="s">
        <v>205</v>
      </c>
      <c r="X34" s="35"/>
      <c r="Y34" s="35"/>
      <c r="Z34" s="35"/>
      <c r="AA34" s="35"/>
      <c r="AB34" s="35" t="s">
        <v>1376</v>
      </c>
      <c r="AC34" s="5">
        <f>VLOOKUP(AB34,definitions_list_lookup!$V$12:$W$15,2,FALSE)</f>
        <v>0</v>
      </c>
      <c r="AD34" s="35"/>
      <c r="AE34" s="41" t="e">
        <f>VLOOKUP(AD34,definitions_list_lookup!$AT$3:$AU$5,2,FALSE)</f>
        <v>#N/A</v>
      </c>
      <c r="AF34" s="35"/>
      <c r="AG34" s="35"/>
      <c r="AH34" s="35">
        <v>25</v>
      </c>
      <c r="AI34" s="35"/>
      <c r="AJ34" s="35">
        <v>3</v>
      </c>
      <c r="AK34" s="35">
        <v>2</v>
      </c>
      <c r="AL34" s="35" t="s">
        <v>223</v>
      </c>
      <c r="AM34" s="35" t="s">
        <v>219</v>
      </c>
      <c r="AN34" s="35"/>
      <c r="AO34" s="35">
        <v>60</v>
      </c>
      <c r="AP34" s="35"/>
      <c r="AQ34" s="35">
        <v>10</v>
      </c>
      <c r="AR34" s="35">
        <v>5</v>
      </c>
      <c r="AS34" s="35" t="s">
        <v>224</v>
      </c>
      <c r="AT34" s="35" t="s">
        <v>219</v>
      </c>
      <c r="AU34" s="35"/>
      <c r="AV34" s="35">
        <v>15</v>
      </c>
      <c r="AW34" s="35"/>
      <c r="AX34" s="35">
        <v>4</v>
      </c>
      <c r="AY34" s="35">
        <v>2.5</v>
      </c>
      <c r="AZ34" s="35" t="s">
        <v>223</v>
      </c>
      <c r="BA34" s="35" t="s">
        <v>219</v>
      </c>
      <c r="BB34" s="35"/>
      <c r="BC34" s="35"/>
      <c r="BD34" s="35"/>
      <c r="BE34" s="35"/>
      <c r="BF34" s="35"/>
      <c r="BG34" s="35"/>
      <c r="BH34" s="35"/>
      <c r="BI34" s="35"/>
      <c r="BJ34" s="35"/>
      <c r="BK34" s="35"/>
      <c r="BL34" s="35"/>
      <c r="BM34" s="35"/>
      <c r="BN34" s="35"/>
      <c r="BO34" s="35"/>
      <c r="BP34" s="35"/>
      <c r="BQ34" s="35" t="s">
        <v>1562</v>
      </c>
      <c r="BR34" s="35"/>
      <c r="BS34" s="35">
        <v>0.1</v>
      </c>
      <c r="BT34" s="35">
        <v>0.1</v>
      </c>
      <c r="BU34" s="35" t="s">
        <v>222</v>
      </c>
      <c r="BV34" s="35" t="s">
        <v>218</v>
      </c>
      <c r="BW34" s="35"/>
      <c r="BX34" s="35"/>
      <c r="BY34" s="35"/>
      <c r="BZ34" s="35"/>
      <c r="CA34" s="35"/>
      <c r="CB34" s="35"/>
      <c r="CC34" s="35"/>
      <c r="CD34" s="35"/>
      <c r="CE34" s="35" t="s">
        <v>1562</v>
      </c>
      <c r="CF34" s="35"/>
      <c r="CG34" s="35">
        <v>0.1</v>
      </c>
      <c r="CH34" s="35">
        <v>0.1</v>
      </c>
      <c r="CI34" s="35" t="s">
        <v>222</v>
      </c>
      <c r="CJ34" s="35" t="s">
        <v>218</v>
      </c>
      <c r="CK34" s="35"/>
      <c r="CL34" s="35"/>
      <c r="CM34" s="35" t="s">
        <v>1553</v>
      </c>
      <c r="CN34" s="35"/>
      <c r="CO34" s="35"/>
      <c r="CP34" s="35"/>
    </row>
    <row r="35" spans="1:94" s="84" customFormat="1">
      <c r="A35" s="129" t="s">
        <v>1541</v>
      </c>
      <c r="B35" s="2" t="s">
        <v>1542</v>
      </c>
      <c r="C35" s="2" t="s">
        <v>1450</v>
      </c>
      <c r="D35" s="2" t="s">
        <v>3378</v>
      </c>
      <c r="E35" s="35">
        <v>8</v>
      </c>
      <c r="F35" s="35">
        <v>1</v>
      </c>
      <c r="G35" s="10" t="str">
        <f t="shared" si="0"/>
        <v>8-1</v>
      </c>
      <c r="H35" s="35">
        <v>0</v>
      </c>
      <c r="I35" s="35">
        <v>27</v>
      </c>
      <c r="J35" s="14">
        <f>(VLOOKUP($G35,Depth_Lookup_CCL!$A$3:$Z$549,11,FALSE))+(H35/100)</f>
        <v>14.9</v>
      </c>
      <c r="K35" s="14">
        <f>(VLOOKUP($G35,Depth_Lookup_CCL!$A$3:$Z$549,11,FALSE))+(I35/100)</f>
        <v>15.17</v>
      </c>
      <c r="L35" s="149">
        <v>16</v>
      </c>
      <c r="M35" s="35">
        <v>1</v>
      </c>
      <c r="N35" s="2" t="s">
        <v>29</v>
      </c>
      <c r="O35" s="2" t="s">
        <v>5</v>
      </c>
      <c r="P35" s="5" t="s">
        <v>3396</v>
      </c>
      <c r="Q35" s="86" t="s">
        <v>1442</v>
      </c>
      <c r="R35" s="86" t="s">
        <v>1378</v>
      </c>
      <c r="S35" s="35"/>
      <c r="T35" s="35"/>
      <c r="U35" s="35" t="s">
        <v>198</v>
      </c>
      <c r="V35" s="35" t="s">
        <v>203</v>
      </c>
      <c r="W35" s="35" t="s">
        <v>205</v>
      </c>
      <c r="X35" s="35"/>
      <c r="Y35" s="35"/>
      <c r="Z35" s="35"/>
      <c r="AA35" s="35"/>
      <c r="AB35" s="35" t="s">
        <v>1376</v>
      </c>
      <c r="AC35" s="5">
        <f>VLOOKUP(AB35,definitions_list_lookup!$V$12:$W$15,2,FALSE)</f>
        <v>0</v>
      </c>
      <c r="AD35" s="35"/>
      <c r="AE35" s="41" t="e">
        <f>VLOOKUP(AD35,definitions_list_lookup!$AT$3:$AU$5,2,FALSE)</f>
        <v>#N/A</v>
      </c>
      <c r="AF35" s="35"/>
      <c r="AG35" s="35"/>
      <c r="AH35" s="35">
        <v>25</v>
      </c>
      <c r="AI35" s="35"/>
      <c r="AJ35" s="35">
        <v>3</v>
      </c>
      <c r="AK35" s="35">
        <v>2</v>
      </c>
      <c r="AL35" s="35" t="s">
        <v>223</v>
      </c>
      <c r="AM35" s="35" t="s">
        <v>219</v>
      </c>
      <c r="AN35" s="35"/>
      <c r="AO35" s="35">
        <v>60</v>
      </c>
      <c r="AP35" s="35"/>
      <c r="AQ35" s="35">
        <v>10</v>
      </c>
      <c r="AR35" s="35">
        <v>5</v>
      </c>
      <c r="AS35" s="35" t="s">
        <v>224</v>
      </c>
      <c r="AT35" s="35" t="s">
        <v>219</v>
      </c>
      <c r="AU35" s="35"/>
      <c r="AV35" s="35">
        <v>15</v>
      </c>
      <c r="AW35" s="35"/>
      <c r="AX35" s="35">
        <v>4</v>
      </c>
      <c r="AY35" s="35">
        <v>2.5</v>
      </c>
      <c r="AZ35" s="35" t="s">
        <v>223</v>
      </c>
      <c r="BA35" s="35" t="s">
        <v>219</v>
      </c>
      <c r="BB35" s="35"/>
      <c r="BC35" s="35"/>
      <c r="BD35" s="35"/>
      <c r="BE35" s="35"/>
      <c r="BF35" s="35"/>
      <c r="BG35" s="35"/>
      <c r="BH35" s="35"/>
      <c r="BI35" s="35"/>
      <c r="BJ35" s="35"/>
      <c r="BK35" s="35"/>
      <c r="BL35" s="35"/>
      <c r="BM35" s="35"/>
      <c r="BN35" s="35"/>
      <c r="BO35" s="35"/>
      <c r="BP35" s="35"/>
      <c r="BQ35" s="35" t="s">
        <v>1562</v>
      </c>
      <c r="BR35" s="35"/>
      <c r="BS35" s="35">
        <v>0.1</v>
      </c>
      <c r="BT35" s="35">
        <v>0.1</v>
      </c>
      <c r="BU35" s="35" t="s">
        <v>222</v>
      </c>
      <c r="BV35" s="35" t="s">
        <v>218</v>
      </c>
      <c r="BW35" s="35"/>
      <c r="BX35" s="35"/>
      <c r="BY35" s="35"/>
      <c r="BZ35" s="35"/>
      <c r="CA35" s="35"/>
      <c r="CB35" s="35"/>
      <c r="CC35" s="35"/>
      <c r="CD35" s="35"/>
      <c r="CE35" s="35" t="s">
        <v>1562</v>
      </c>
      <c r="CF35" s="35"/>
      <c r="CG35" s="35">
        <v>0.1</v>
      </c>
      <c r="CH35" s="35">
        <v>0.1</v>
      </c>
      <c r="CI35" s="35" t="s">
        <v>222</v>
      </c>
      <c r="CJ35" s="35" t="s">
        <v>218</v>
      </c>
      <c r="CK35" s="35"/>
      <c r="CL35" s="35"/>
      <c r="CM35" s="35" t="s">
        <v>1553</v>
      </c>
      <c r="CN35" s="35"/>
      <c r="CO35" s="35"/>
      <c r="CP35" s="35"/>
    </row>
    <row r="36" spans="1:94" s="84" customFormat="1">
      <c r="A36" s="129" t="s">
        <v>1541</v>
      </c>
      <c r="B36" s="2" t="s">
        <v>1542</v>
      </c>
      <c r="C36" s="2" t="s">
        <v>1450</v>
      </c>
      <c r="D36" s="2" t="s">
        <v>3378</v>
      </c>
      <c r="E36" s="35">
        <v>8</v>
      </c>
      <c r="F36" s="35">
        <v>1</v>
      </c>
      <c r="G36" s="10" t="str">
        <f t="shared" si="0"/>
        <v>8-1</v>
      </c>
      <c r="H36" s="35">
        <v>27</v>
      </c>
      <c r="I36" s="35">
        <v>67</v>
      </c>
      <c r="J36" s="14">
        <f>(VLOOKUP($G36,Depth_Lookup_CCL!$A$3:$Z$549,11,FALSE))+(H36/100)</f>
        <v>15.17</v>
      </c>
      <c r="K36" s="14">
        <f>(VLOOKUP($G36,Depth_Lookup_CCL!$A$3:$Z$549,11,FALSE))+(I36/100)</f>
        <v>15.57</v>
      </c>
      <c r="L36" s="149">
        <v>17</v>
      </c>
      <c r="M36" s="35">
        <v>1</v>
      </c>
      <c r="N36" s="2"/>
      <c r="O36" s="2" t="s">
        <v>5</v>
      </c>
      <c r="P36" s="5" t="s">
        <v>1846</v>
      </c>
      <c r="Q36" s="86" t="s">
        <v>1378</v>
      </c>
      <c r="R36" s="86" t="s">
        <v>1442</v>
      </c>
      <c r="S36" s="35" t="s">
        <v>1391</v>
      </c>
      <c r="T36" s="35" t="s">
        <v>1411</v>
      </c>
      <c r="U36" s="35" t="s">
        <v>198</v>
      </c>
      <c r="V36" s="35" t="s">
        <v>201</v>
      </c>
      <c r="W36" s="35" t="s">
        <v>205</v>
      </c>
      <c r="X36" s="35"/>
      <c r="Y36" s="35" t="s">
        <v>1366</v>
      </c>
      <c r="Z36" s="35" t="s">
        <v>1391</v>
      </c>
      <c r="AA36" s="35" t="s">
        <v>1385</v>
      </c>
      <c r="AB36" s="35" t="s">
        <v>1374</v>
      </c>
      <c r="AC36" s="5">
        <f>VLOOKUP(AB36,definitions_list_lookup!$V$12:$W$15,2,FALSE)</f>
        <v>1</v>
      </c>
      <c r="AD36" s="35" t="s">
        <v>1456</v>
      </c>
      <c r="AE36" s="41">
        <f>VLOOKUP(AD36,definitions_list_lookup!$AT$3:$AU$5,2,FALSE)</f>
        <v>1</v>
      </c>
      <c r="AF36" s="35">
        <v>1</v>
      </c>
      <c r="AG36" s="35"/>
      <c r="AH36" s="35">
        <v>20</v>
      </c>
      <c r="AI36" s="35"/>
      <c r="AJ36" s="35">
        <v>4</v>
      </c>
      <c r="AK36" s="35">
        <v>2</v>
      </c>
      <c r="AL36" s="35" t="s">
        <v>223</v>
      </c>
      <c r="AM36" s="35" t="s">
        <v>219</v>
      </c>
      <c r="AN36" s="35"/>
      <c r="AO36" s="35">
        <v>40</v>
      </c>
      <c r="AP36" s="35"/>
      <c r="AQ36" s="35">
        <v>5</v>
      </c>
      <c r="AR36" s="35">
        <v>3</v>
      </c>
      <c r="AS36" s="35" t="s">
        <v>223</v>
      </c>
      <c r="AT36" s="35" t="s">
        <v>220</v>
      </c>
      <c r="AU36" s="35"/>
      <c r="AV36" s="35">
        <v>40</v>
      </c>
      <c r="AW36" s="35"/>
      <c r="AX36" s="35">
        <v>3</v>
      </c>
      <c r="AY36" s="35">
        <v>2</v>
      </c>
      <c r="AZ36" s="35" t="s">
        <v>223</v>
      </c>
      <c r="BA36" s="35" t="s">
        <v>219</v>
      </c>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t="s">
        <v>1562</v>
      </c>
      <c r="CF36" s="35"/>
      <c r="CG36" s="35">
        <v>0.3</v>
      </c>
      <c r="CH36" s="35">
        <v>0.2</v>
      </c>
      <c r="CI36" s="35" t="s">
        <v>223</v>
      </c>
      <c r="CJ36" s="35" t="s">
        <v>220</v>
      </c>
      <c r="CK36" s="35"/>
      <c r="CL36" s="35"/>
      <c r="CM36" s="35"/>
      <c r="CN36" s="35"/>
      <c r="CO36" s="35"/>
      <c r="CP36" s="35"/>
    </row>
    <row r="37" spans="1:94" s="84" customFormat="1">
      <c r="A37" s="129" t="s">
        <v>1541</v>
      </c>
      <c r="B37" s="2" t="s">
        <v>1542</v>
      </c>
      <c r="C37" s="2" t="s">
        <v>1450</v>
      </c>
      <c r="D37" s="2" t="s">
        <v>3378</v>
      </c>
      <c r="E37" s="35">
        <v>8</v>
      </c>
      <c r="F37" s="35">
        <v>2</v>
      </c>
      <c r="G37" s="10" t="str">
        <f t="shared" si="0"/>
        <v>8-2</v>
      </c>
      <c r="H37" s="35">
        <v>0</v>
      </c>
      <c r="I37" s="35">
        <v>13</v>
      </c>
      <c r="J37" s="14">
        <f>(VLOOKUP($G37,Depth_Lookup_CCL!$A$3:$Z$549,11,FALSE))+(H37/100)</f>
        <v>15.59</v>
      </c>
      <c r="K37" s="14">
        <f>(VLOOKUP($G37,Depth_Lookup_CCL!$A$3:$Z$549,11,FALSE))+(I37/100)</f>
        <v>15.72</v>
      </c>
      <c r="L37" s="149">
        <v>17</v>
      </c>
      <c r="M37" s="35">
        <v>1</v>
      </c>
      <c r="N37" s="2"/>
      <c r="O37" s="2" t="s">
        <v>5</v>
      </c>
      <c r="P37" s="5" t="s">
        <v>1846</v>
      </c>
      <c r="Q37" s="86" t="s">
        <v>1442</v>
      </c>
      <c r="R37" s="86" t="s">
        <v>21</v>
      </c>
      <c r="S37" s="35"/>
      <c r="T37" s="35"/>
      <c r="U37" s="35" t="s">
        <v>198</v>
      </c>
      <c r="V37" s="35" t="s">
        <v>201</v>
      </c>
      <c r="W37" s="35" t="s">
        <v>205</v>
      </c>
      <c r="X37" s="35"/>
      <c r="Y37" s="35"/>
      <c r="Z37" s="35"/>
      <c r="AA37" s="35"/>
      <c r="AB37" s="35" t="s">
        <v>1376</v>
      </c>
      <c r="AC37" s="5">
        <f>VLOOKUP(AB37,definitions_list_lookup!$V$12:$W$15,2,FALSE)</f>
        <v>0</v>
      </c>
      <c r="AD37" s="35"/>
      <c r="AE37" s="41" t="e">
        <f>VLOOKUP(AD37,definitions_list_lookup!$AT$3:$AU$5,2,FALSE)</f>
        <v>#N/A</v>
      </c>
      <c r="AF37" s="35"/>
      <c r="AG37" s="35"/>
      <c r="AH37" s="35">
        <v>20</v>
      </c>
      <c r="AI37" s="35"/>
      <c r="AJ37" s="35">
        <v>4</v>
      </c>
      <c r="AK37" s="35">
        <v>2</v>
      </c>
      <c r="AL37" s="35" t="s">
        <v>223</v>
      </c>
      <c r="AM37" s="35" t="s">
        <v>219</v>
      </c>
      <c r="AN37" s="35"/>
      <c r="AO37" s="35">
        <v>40</v>
      </c>
      <c r="AP37" s="35"/>
      <c r="AQ37" s="35">
        <v>5</v>
      </c>
      <c r="AR37" s="35">
        <v>3</v>
      </c>
      <c r="AS37" s="35" t="s">
        <v>223</v>
      </c>
      <c r="AT37" s="35" t="s">
        <v>220</v>
      </c>
      <c r="AU37" s="35"/>
      <c r="AV37" s="35">
        <v>40</v>
      </c>
      <c r="AW37" s="35"/>
      <c r="AX37" s="35">
        <v>3</v>
      </c>
      <c r="AY37" s="35">
        <v>2</v>
      </c>
      <c r="AZ37" s="35" t="s">
        <v>223</v>
      </c>
      <c r="BA37" s="35" t="s">
        <v>219</v>
      </c>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t="s">
        <v>1562</v>
      </c>
      <c r="CF37" s="35"/>
      <c r="CG37" s="35">
        <v>0.3</v>
      </c>
      <c r="CH37" s="35">
        <v>0.2</v>
      </c>
      <c r="CI37" s="35" t="s">
        <v>223</v>
      </c>
      <c r="CJ37" s="35" t="s">
        <v>220</v>
      </c>
      <c r="CK37" s="35"/>
      <c r="CL37" s="35"/>
      <c r="CM37" s="35"/>
      <c r="CN37" s="35"/>
      <c r="CO37" s="35"/>
      <c r="CP37" s="35"/>
    </row>
    <row r="38" spans="1:94" s="84" customFormat="1">
      <c r="A38" s="129" t="s">
        <v>1541</v>
      </c>
      <c r="B38" s="2" t="s">
        <v>1542</v>
      </c>
      <c r="C38" s="2" t="s">
        <v>1450</v>
      </c>
      <c r="D38" s="2" t="s">
        <v>3378</v>
      </c>
      <c r="E38" s="35">
        <v>8</v>
      </c>
      <c r="F38" s="35">
        <v>2</v>
      </c>
      <c r="G38" s="10" t="str">
        <f t="shared" si="0"/>
        <v>8-2</v>
      </c>
      <c r="H38" s="35">
        <v>13</v>
      </c>
      <c r="I38" s="35">
        <v>90</v>
      </c>
      <c r="J38" s="14">
        <f>(VLOOKUP($G38,Depth_Lookup_CCL!$A$3:$Z$549,11,FALSE))+(H38/100)</f>
        <v>15.72</v>
      </c>
      <c r="K38" s="14">
        <f>(VLOOKUP($G38,Depth_Lookup_CCL!$A$3:$Z$549,11,FALSE))+(I38/100)</f>
        <v>16.489999999999998</v>
      </c>
      <c r="L38" s="149">
        <v>18</v>
      </c>
      <c r="M38" s="35">
        <v>1</v>
      </c>
      <c r="N38" s="2"/>
      <c r="O38" s="2" t="s">
        <v>5</v>
      </c>
      <c r="P38" s="5" t="s">
        <v>1846</v>
      </c>
      <c r="Q38" s="86" t="s">
        <v>21</v>
      </c>
      <c r="R38" s="86" t="s">
        <v>1442</v>
      </c>
      <c r="S38" s="35" t="s">
        <v>1391</v>
      </c>
      <c r="T38" s="35" t="s">
        <v>1385</v>
      </c>
      <c r="U38" s="35" t="s">
        <v>198</v>
      </c>
      <c r="V38" s="35" t="s">
        <v>201</v>
      </c>
      <c r="W38" s="35" t="s">
        <v>205</v>
      </c>
      <c r="X38" s="35"/>
      <c r="Y38" s="35" t="s">
        <v>1378</v>
      </c>
      <c r="Z38" s="35" t="s">
        <v>1391</v>
      </c>
      <c r="AA38" s="35" t="s">
        <v>1411</v>
      </c>
      <c r="AB38" s="35" t="s">
        <v>1374</v>
      </c>
      <c r="AC38" s="5">
        <f>VLOOKUP(AB38,definitions_list_lookup!$V$12:$W$15,2,FALSE)</f>
        <v>1</v>
      </c>
      <c r="AD38" s="35" t="s">
        <v>1456</v>
      </c>
      <c r="AE38" s="41">
        <f>VLOOKUP(AD38,definitions_list_lookup!$AT$3:$AU$5,2,FALSE)</f>
        <v>1</v>
      </c>
      <c r="AF38" s="35">
        <v>1</v>
      </c>
      <c r="AG38" s="35"/>
      <c r="AH38" s="35">
        <v>30</v>
      </c>
      <c r="AI38" s="35"/>
      <c r="AJ38" s="35">
        <v>5</v>
      </c>
      <c r="AK38" s="35">
        <v>2</v>
      </c>
      <c r="AL38" s="35" t="s">
        <v>225</v>
      </c>
      <c r="AM38" s="35" t="s">
        <v>220</v>
      </c>
      <c r="AN38" s="35"/>
      <c r="AO38" s="35">
        <v>50</v>
      </c>
      <c r="AP38" s="35"/>
      <c r="AQ38" s="35">
        <v>4</v>
      </c>
      <c r="AR38" s="35">
        <v>2</v>
      </c>
      <c r="AS38" s="35" t="s">
        <v>224</v>
      </c>
      <c r="AT38" s="35" t="s">
        <v>220</v>
      </c>
      <c r="AU38" s="35"/>
      <c r="AV38" s="35">
        <v>20</v>
      </c>
      <c r="AW38" s="35"/>
      <c r="AX38" s="35">
        <v>4</v>
      </c>
      <c r="AY38" s="35">
        <v>2</v>
      </c>
      <c r="AZ38" s="35" t="s">
        <v>223</v>
      </c>
      <c r="BA38" s="35" t="s">
        <v>219</v>
      </c>
      <c r="BB38" s="35"/>
      <c r="BC38" s="35"/>
      <c r="BD38" s="35"/>
      <c r="BE38" s="35"/>
      <c r="BF38" s="35"/>
      <c r="BG38" s="35"/>
      <c r="BH38" s="35"/>
      <c r="BI38" s="35"/>
      <c r="BJ38" s="35"/>
      <c r="BK38" s="35"/>
      <c r="BL38" s="35"/>
      <c r="BM38" s="35"/>
      <c r="BN38" s="35"/>
      <c r="BO38" s="35"/>
      <c r="BP38" s="35"/>
      <c r="BQ38" s="35" t="s">
        <v>1562</v>
      </c>
      <c r="BR38" s="35"/>
      <c r="BS38" s="35">
        <v>0.2</v>
      </c>
      <c r="BT38" s="35">
        <v>0.1</v>
      </c>
      <c r="BU38" s="35" t="s">
        <v>223</v>
      </c>
      <c r="BV38" s="35" t="s">
        <v>220</v>
      </c>
      <c r="BW38" s="35"/>
      <c r="BX38" s="35"/>
      <c r="BY38" s="35"/>
      <c r="BZ38" s="35"/>
      <c r="CA38" s="35"/>
      <c r="CB38" s="35"/>
      <c r="CC38" s="35"/>
      <c r="CD38" s="35"/>
      <c r="CE38" s="35" t="s">
        <v>1562</v>
      </c>
      <c r="CF38" s="35"/>
      <c r="CG38" s="35">
        <v>0.2</v>
      </c>
      <c r="CH38" s="35">
        <v>0.1</v>
      </c>
      <c r="CI38" s="35" t="s">
        <v>223</v>
      </c>
      <c r="CJ38" s="35" t="s">
        <v>220</v>
      </c>
      <c r="CK38" s="35"/>
      <c r="CL38" s="35"/>
      <c r="CM38" s="35"/>
      <c r="CN38" s="35"/>
      <c r="CO38" s="35"/>
      <c r="CP38" s="35"/>
    </row>
    <row r="39" spans="1:94" s="84" customFormat="1">
      <c r="A39" s="129" t="s">
        <v>1541</v>
      </c>
      <c r="B39" s="2" t="s">
        <v>1542</v>
      </c>
      <c r="C39" s="2" t="s">
        <v>1450</v>
      </c>
      <c r="D39" s="2" t="s">
        <v>3378</v>
      </c>
      <c r="E39" s="35">
        <v>8</v>
      </c>
      <c r="F39" s="35">
        <v>3</v>
      </c>
      <c r="G39" s="10" t="str">
        <f t="shared" si="0"/>
        <v>8-3</v>
      </c>
      <c r="H39" s="35">
        <v>0</v>
      </c>
      <c r="I39" s="35">
        <v>81</v>
      </c>
      <c r="J39" s="14">
        <f>(VLOOKUP($G39,Depth_Lookup_CCL!$A$3:$Z$549,11,FALSE))+(H39/100)</f>
        <v>16.515000000000001</v>
      </c>
      <c r="K39" s="14">
        <f>(VLOOKUP($G39,Depth_Lookup_CCL!$A$3:$Z$549,11,FALSE))+(I39/100)</f>
        <v>17.324999999999999</v>
      </c>
      <c r="L39" s="149">
        <v>18</v>
      </c>
      <c r="M39" s="35">
        <v>1</v>
      </c>
      <c r="N39" s="2"/>
      <c r="O39" s="2" t="s">
        <v>5</v>
      </c>
      <c r="P39" s="5" t="s">
        <v>1846</v>
      </c>
      <c r="Q39" s="86" t="s">
        <v>1442</v>
      </c>
      <c r="R39" s="86" t="s">
        <v>1442</v>
      </c>
      <c r="S39" s="35"/>
      <c r="T39" s="35"/>
      <c r="U39" s="35" t="s">
        <v>198</v>
      </c>
      <c r="V39" s="35" t="s">
        <v>201</v>
      </c>
      <c r="W39" s="35" t="s">
        <v>205</v>
      </c>
      <c r="X39" s="35"/>
      <c r="Y39" s="35" t="s">
        <v>1378</v>
      </c>
      <c r="Z39" s="35" t="s">
        <v>1391</v>
      </c>
      <c r="AA39" s="35" t="s">
        <v>1385</v>
      </c>
      <c r="AB39" s="35" t="s">
        <v>238</v>
      </c>
      <c r="AC39" s="5">
        <f>VLOOKUP(AB39,definitions_list_lookup!$V$12:$W$15,2,FALSE)</f>
        <v>2</v>
      </c>
      <c r="AD39" s="35" t="s">
        <v>1456</v>
      </c>
      <c r="AE39" s="41">
        <f>VLOOKUP(AD39,definitions_list_lookup!$AT$3:$AU$5,2,FALSE)</f>
        <v>1</v>
      </c>
      <c r="AF39" s="35">
        <v>1</v>
      </c>
      <c r="AG39" s="35"/>
      <c r="AH39" s="35">
        <v>30</v>
      </c>
      <c r="AI39" s="35"/>
      <c r="AJ39" s="35">
        <v>5</v>
      </c>
      <c r="AK39" s="35">
        <v>2</v>
      </c>
      <c r="AL39" s="35" t="s">
        <v>225</v>
      </c>
      <c r="AM39" s="35" t="s">
        <v>220</v>
      </c>
      <c r="AN39" s="35"/>
      <c r="AO39" s="35">
        <v>50</v>
      </c>
      <c r="AP39" s="35"/>
      <c r="AQ39" s="35">
        <v>4</v>
      </c>
      <c r="AR39" s="35">
        <v>2</v>
      </c>
      <c r="AS39" s="35" t="s">
        <v>224</v>
      </c>
      <c r="AT39" s="35" t="s">
        <v>220</v>
      </c>
      <c r="AU39" s="35"/>
      <c r="AV39" s="35">
        <v>20</v>
      </c>
      <c r="AW39" s="35"/>
      <c r="AX39" s="35">
        <v>4</v>
      </c>
      <c r="AY39" s="35">
        <v>2</v>
      </c>
      <c r="AZ39" s="35" t="s">
        <v>223</v>
      </c>
      <c r="BA39" s="35" t="s">
        <v>219</v>
      </c>
      <c r="BB39" s="35"/>
      <c r="BC39" s="35"/>
      <c r="BD39" s="35"/>
      <c r="BE39" s="35"/>
      <c r="BF39" s="35"/>
      <c r="BG39" s="35"/>
      <c r="BH39" s="35"/>
      <c r="BI39" s="35"/>
      <c r="BJ39" s="35"/>
      <c r="BK39" s="35"/>
      <c r="BL39" s="35"/>
      <c r="BM39" s="35"/>
      <c r="BN39" s="35"/>
      <c r="BO39" s="35"/>
      <c r="BP39" s="35"/>
      <c r="BQ39" s="35" t="s">
        <v>1562</v>
      </c>
      <c r="BR39" s="35"/>
      <c r="BS39" s="35">
        <v>0.2</v>
      </c>
      <c r="BT39" s="35">
        <v>0.1</v>
      </c>
      <c r="BU39" s="35" t="s">
        <v>223</v>
      </c>
      <c r="BV39" s="35" t="s">
        <v>220</v>
      </c>
      <c r="BW39" s="35"/>
      <c r="BX39" s="35"/>
      <c r="BY39" s="35"/>
      <c r="BZ39" s="35"/>
      <c r="CA39" s="35"/>
      <c r="CB39" s="35"/>
      <c r="CC39" s="35"/>
      <c r="CD39" s="35"/>
      <c r="CE39" s="35" t="s">
        <v>1562</v>
      </c>
      <c r="CF39" s="35"/>
      <c r="CG39" s="35">
        <v>0.2</v>
      </c>
      <c r="CH39" s="35">
        <v>0.1</v>
      </c>
      <c r="CI39" s="35" t="s">
        <v>223</v>
      </c>
      <c r="CJ39" s="35" t="s">
        <v>220</v>
      </c>
      <c r="CK39" s="35"/>
      <c r="CL39" s="35"/>
      <c r="CM39" s="35" t="s">
        <v>3397</v>
      </c>
      <c r="CN39" s="35"/>
      <c r="CO39" s="35"/>
      <c r="CP39" s="35"/>
    </row>
    <row r="40" spans="1:94" s="84" customFormat="1">
      <c r="A40" s="129" t="s">
        <v>1541</v>
      </c>
      <c r="B40" s="2" t="s">
        <v>1542</v>
      </c>
      <c r="C40" s="2" t="s">
        <v>1450</v>
      </c>
      <c r="D40" s="2" t="s">
        <v>3378</v>
      </c>
      <c r="E40" s="35">
        <v>8</v>
      </c>
      <c r="F40" s="35">
        <v>4</v>
      </c>
      <c r="G40" s="10" t="str">
        <f t="shared" si="0"/>
        <v>8-4</v>
      </c>
      <c r="H40" s="35">
        <v>0</v>
      </c>
      <c r="I40" s="35">
        <v>66</v>
      </c>
      <c r="J40" s="14">
        <f>(VLOOKUP($G40,Depth_Lookup_CCL!$A$3:$Z$549,11,FALSE))+(H40/100)</f>
        <v>17.324999999999999</v>
      </c>
      <c r="K40" s="14">
        <f>(VLOOKUP($G40,Depth_Lookup_CCL!$A$3:$Z$549,11,FALSE))+(I40/100)</f>
        <v>17.984999999999999</v>
      </c>
      <c r="L40" s="149">
        <v>18</v>
      </c>
      <c r="M40" s="35">
        <v>1</v>
      </c>
      <c r="N40" s="2"/>
      <c r="O40" s="2" t="s">
        <v>5</v>
      </c>
      <c r="P40" s="5" t="s">
        <v>1846</v>
      </c>
      <c r="Q40" s="86" t="s">
        <v>1442</v>
      </c>
      <c r="R40" s="86" t="s">
        <v>18</v>
      </c>
      <c r="S40" s="35"/>
      <c r="T40" s="35"/>
      <c r="U40" s="35" t="s">
        <v>198</v>
      </c>
      <c r="V40" s="35" t="s">
        <v>201</v>
      </c>
      <c r="W40" s="35" t="s">
        <v>205</v>
      </c>
      <c r="X40" s="35"/>
      <c r="Y40" s="35"/>
      <c r="Z40" s="35"/>
      <c r="AA40" s="35"/>
      <c r="AB40" s="35" t="s">
        <v>1376</v>
      </c>
      <c r="AC40" s="5">
        <f>VLOOKUP(AB40,definitions_list_lookup!$V$12:$W$15,2,FALSE)</f>
        <v>0</v>
      </c>
      <c r="AD40" s="35"/>
      <c r="AE40" s="41" t="e">
        <f>VLOOKUP(AD40,definitions_list_lookup!$AT$3:$AU$5,2,FALSE)</f>
        <v>#N/A</v>
      </c>
      <c r="AF40" s="35"/>
      <c r="AG40" s="35"/>
      <c r="AH40" s="35">
        <v>30</v>
      </c>
      <c r="AI40" s="35"/>
      <c r="AJ40" s="35">
        <v>5</v>
      </c>
      <c r="AK40" s="35">
        <v>2</v>
      </c>
      <c r="AL40" s="35" t="s">
        <v>225</v>
      </c>
      <c r="AM40" s="35" t="s">
        <v>220</v>
      </c>
      <c r="AN40" s="35"/>
      <c r="AO40" s="35">
        <v>50</v>
      </c>
      <c r="AP40" s="35"/>
      <c r="AQ40" s="35">
        <v>4</v>
      </c>
      <c r="AR40" s="35">
        <v>2</v>
      </c>
      <c r="AS40" s="35" t="s">
        <v>224</v>
      </c>
      <c r="AT40" s="35" t="s">
        <v>220</v>
      </c>
      <c r="AU40" s="35"/>
      <c r="AV40" s="35">
        <v>20</v>
      </c>
      <c r="AW40" s="35"/>
      <c r="AX40" s="35">
        <v>4</v>
      </c>
      <c r="AY40" s="35">
        <v>2</v>
      </c>
      <c r="AZ40" s="35" t="s">
        <v>223</v>
      </c>
      <c r="BA40" s="35" t="s">
        <v>219</v>
      </c>
      <c r="BB40" s="35"/>
      <c r="BC40" s="35"/>
      <c r="BD40" s="35"/>
      <c r="BE40" s="35"/>
      <c r="BF40" s="35"/>
      <c r="BG40" s="35"/>
      <c r="BH40" s="35"/>
      <c r="BI40" s="35"/>
      <c r="BJ40" s="35"/>
      <c r="BK40" s="35"/>
      <c r="BL40" s="35"/>
      <c r="BM40" s="35"/>
      <c r="BN40" s="35"/>
      <c r="BO40" s="35"/>
      <c r="BP40" s="35"/>
      <c r="BQ40" s="35" t="s">
        <v>1562</v>
      </c>
      <c r="BR40" s="35"/>
      <c r="BS40" s="35">
        <v>0.2</v>
      </c>
      <c r="BT40" s="35">
        <v>0.1</v>
      </c>
      <c r="BU40" s="35" t="s">
        <v>223</v>
      </c>
      <c r="BV40" s="35" t="s">
        <v>220</v>
      </c>
      <c r="BW40" s="35"/>
      <c r="BX40" s="35"/>
      <c r="BY40" s="35"/>
      <c r="BZ40" s="35"/>
      <c r="CA40" s="35"/>
      <c r="CB40" s="35"/>
      <c r="CC40" s="35"/>
      <c r="CD40" s="35"/>
      <c r="CE40" s="35" t="s">
        <v>1562</v>
      </c>
      <c r="CF40" s="35"/>
      <c r="CG40" s="35">
        <v>0.2</v>
      </c>
      <c r="CH40" s="35">
        <v>0.1</v>
      </c>
      <c r="CI40" s="35" t="s">
        <v>223</v>
      </c>
      <c r="CJ40" s="35" t="s">
        <v>220</v>
      </c>
      <c r="CK40" s="35"/>
      <c r="CL40" s="35"/>
      <c r="CM40" s="35" t="s">
        <v>3398</v>
      </c>
      <c r="CN40" s="35"/>
      <c r="CO40" s="35"/>
      <c r="CP40" s="35"/>
    </row>
    <row r="41" spans="1:94" s="84" customFormat="1">
      <c r="A41" s="129" t="s">
        <v>1541</v>
      </c>
      <c r="B41" s="2" t="s">
        <v>1542</v>
      </c>
      <c r="C41" s="2" t="s">
        <v>1450</v>
      </c>
      <c r="D41" s="2" t="s">
        <v>3378</v>
      </c>
      <c r="E41" s="35">
        <v>9</v>
      </c>
      <c r="F41" s="35">
        <v>1</v>
      </c>
      <c r="G41" s="10" t="str">
        <f t="shared" si="0"/>
        <v>9-1</v>
      </c>
      <c r="H41" s="35">
        <v>0</v>
      </c>
      <c r="I41" s="35">
        <v>29</v>
      </c>
      <c r="J41" s="14">
        <f>(VLOOKUP($G41,Depth_Lookup_CCL!$A$3:$Z$549,11,FALSE))+(H41/100)</f>
        <v>10.55</v>
      </c>
      <c r="K41" s="14">
        <f>(VLOOKUP($G41,Depth_Lookup_CCL!$A$3:$Z$549,11,FALSE))+(I41/100)</f>
        <v>10.84</v>
      </c>
      <c r="L41" s="149">
        <v>19</v>
      </c>
      <c r="M41" s="35" t="s">
        <v>1548</v>
      </c>
      <c r="N41" s="2"/>
      <c r="O41" s="2" t="s">
        <v>5</v>
      </c>
      <c r="P41" s="5" t="s">
        <v>1846</v>
      </c>
      <c r="Q41" s="86" t="s">
        <v>18</v>
      </c>
      <c r="R41" s="86" t="s">
        <v>18</v>
      </c>
      <c r="S41" s="35"/>
      <c r="T41" s="35"/>
      <c r="U41" s="35" t="s">
        <v>198</v>
      </c>
      <c r="V41" s="35" t="s">
        <v>201</v>
      </c>
      <c r="W41" s="35" t="s">
        <v>205</v>
      </c>
      <c r="X41" s="35"/>
      <c r="Y41" s="35"/>
      <c r="Z41" s="35"/>
      <c r="AA41" s="35"/>
      <c r="AB41" s="35" t="s">
        <v>1376</v>
      </c>
      <c r="AC41" s="5">
        <f>VLOOKUP(AB41,definitions_list_lookup!$V$12:$W$15,2,FALSE)</f>
        <v>0</v>
      </c>
      <c r="AD41" s="35"/>
      <c r="AE41" s="41" t="e">
        <f>VLOOKUP(AD41,definitions_list_lookup!$AT$3:$AU$5,2,FALSE)</f>
        <v>#N/A</v>
      </c>
      <c r="AF41" s="35"/>
      <c r="AG41" s="35"/>
      <c r="AH41" s="35">
        <v>5</v>
      </c>
      <c r="AI41" s="35"/>
      <c r="AJ41" s="35">
        <v>4</v>
      </c>
      <c r="AK41" s="35">
        <v>2</v>
      </c>
      <c r="AL41" s="35" t="s">
        <v>223</v>
      </c>
      <c r="AM41" s="35" t="s">
        <v>218</v>
      </c>
      <c r="AN41" s="35"/>
      <c r="AO41" s="35">
        <v>65</v>
      </c>
      <c r="AP41" s="35"/>
      <c r="AQ41" s="35">
        <v>6</v>
      </c>
      <c r="AR41" s="35">
        <v>4</v>
      </c>
      <c r="AS41" s="35" t="s">
        <v>224</v>
      </c>
      <c r="AT41" s="35" t="s">
        <v>219</v>
      </c>
      <c r="AU41" s="35"/>
      <c r="AV41" s="35">
        <v>30</v>
      </c>
      <c r="AW41" s="35"/>
      <c r="AX41" s="35">
        <v>2.5</v>
      </c>
      <c r="AY41" s="35">
        <v>1.5</v>
      </c>
      <c r="AZ41" s="35" t="s">
        <v>225</v>
      </c>
      <c r="BA41" s="35" t="s">
        <v>219</v>
      </c>
      <c r="BB41" s="35"/>
      <c r="BC41" s="35"/>
      <c r="BD41" s="35"/>
      <c r="BE41" s="35"/>
      <c r="BF41" s="35"/>
      <c r="BG41" s="35"/>
      <c r="BH41" s="35"/>
      <c r="BI41" s="35"/>
      <c r="BJ41" s="35"/>
      <c r="BK41" s="35"/>
      <c r="BL41" s="35"/>
      <c r="BM41" s="35"/>
      <c r="BN41" s="35"/>
      <c r="BO41" s="35"/>
      <c r="BP41" s="35"/>
      <c r="BQ41" s="35" t="s">
        <v>1562</v>
      </c>
      <c r="BR41" s="35"/>
      <c r="BS41" s="35">
        <v>0.1</v>
      </c>
      <c r="BT41" s="35">
        <v>0.1</v>
      </c>
      <c r="BU41" s="35" t="s">
        <v>222</v>
      </c>
      <c r="BV41" s="35" t="s">
        <v>218</v>
      </c>
      <c r="BW41" s="35"/>
      <c r="BX41" s="35"/>
      <c r="BY41" s="35"/>
      <c r="BZ41" s="35"/>
      <c r="CA41" s="35"/>
      <c r="CB41" s="35"/>
      <c r="CC41" s="35"/>
      <c r="CD41" s="35"/>
      <c r="CE41" s="35" t="s">
        <v>1562</v>
      </c>
      <c r="CF41" s="35"/>
      <c r="CG41" s="35">
        <v>0.1</v>
      </c>
      <c r="CH41" s="35">
        <v>0.1</v>
      </c>
      <c r="CI41" s="35" t="s">
        <v>222</v>
      </c>
      <c r="CJ41" s="35" t="s">
        <v>218</v>
      </c>
      <c r="CK41" s="35"/>
      <c r="CL41" s="35"/>
      <c r="CM41" s="35" t="s">
        <v>1554</v>
      </c>
      <c r="CN41" s="35"/>
      <c r="CO41" s="35"/>
      <c r="CP41" s="35"/>
    </row>
    <row r="42" spans="1:94" s="84" customFormat="1">
      <c r="A42" s="129" t="s">
        <v>1541</v>
      </c>
      <c r="B42" s="2" t="s">
        <v>1542</v>
      </c>
      <c r="C42" s="2" t="s">
        <v>1450</v>
      </c>
      <c r="D42" s="2" t="s">
        <v>3378</v>
      </c>
      <c r="E42" s="35">
        <v>9</v>
      </c>
      <c r="F42" s="35">
        <v>1</v>
      </c>
      <c r="G42" s="10" t="str">
        <f t="shared" si="0"/>
        <v>9-1</v>
      </c>
      <c r="H42" s="35">
        <v>29</v>
      </c>
      <c r="I42" s="35">
        <v>76</v>
      </c>
      <c r="J42" s="14">
        <f>(VLOOKUP($G42,Depth_Lookup_CCL!$A$3:$Z$549,11,FALSE))+(H42/100)</f>
        <v>10.84</v>
      </c>
      <c r="K42" s="14">
        <f>(VLOOKUP($G42,Depth_Lookup_CCL!$A$3:$Z$549,11,FALSE))+(I42/100)</f>
        <v>11.31</v>
      </c>
      <c r="L42" s="149">
        <v>20</v>
      </c>
      <c r="M42" s="35">
        <v>1</v>
      </c>
      <c r="N42" s="2"/>
      <c r="O42" s="2" t="s">
        <v>5</v>
      </c>
      <c r="P42" s="5" t="s">
        <v>1846</v>
      </c>
      <c r="Q42" s="86" t="s">
        <v>18</v>
      </c>
      <c r="R42" s="86" t="s">
        <v>18</v>
      </c>
      <c r="S42" s="35"/>
      <c r="T42" s="35"/>
      <c r="U42" s="35" t="s">
        <v>198</v>
      </c>
      <c r="V42" s="35" t="s">
        <v>201</v>
      </c>
      <c r="W42" s="35" t="s">
        <v>205</v>
      </c>
      <c r="X42" s="35"/>
      <c r="Y42" s="35"/>
      <c r="Z42" s="35"/>
      <c r="AA42" s="35"/>
      <c r="AB42" s="35" t="s">
        <v>1376</v>
      </c>
      <c r="AC42" s="5">
        <f>VLOOKUP(AB42,definitions_list_lookup!$V$12:$W$15,2,FALSE)</f>
        <v>0</v>
      </c>
      <c r="AD42" s="35"/>
      <c r="AE42" s="41" t="e">
        <f>VLOOKUP(AD42,definitions_list_lookup!$AT$3:$AU$5,2,FALSE)</f>
        <v>#N/A</v>
      </c>
      <c r="AF42" s="35"/>
      <c r="AG42" s="35"/>
      <c r="AH42" s="35">
        <v>5</v>
      </c>
      <c r="AI42" s="35"/>
      <c r="AJ42" s="35">
        <v>2</v>
      </c>
      <c r="AK42" s="35">
        <v>1</v>
      </c>
      <c r="AL42" s="35" t="s">
        <v>224</v>
      </c>
      <c r="AM42" s="35" t="s">
        <v>219</v>
      </c>
      <c r="AN42" s="35"/>
      <c r="AO42" s="35">
        <v>60</v>
      </c>
      <c r="AP42" s="35"/>
      <c r="AQ42" s="35">
        <v>4</v>
      </c>
      <c r="AR42" s="35">
        <v>2</v>
      </c>
      <c r="AS42" s="35" t="s">
        <v>223</v>
      </c>
      <c r="AT42" s="35" t="s">
        <v>219</v>
      </c>
      <c r="AU42" s="35"/>
      <c r="AV42" s="35">
        <v>35</v>
      </c>
      <c r="AW42" s="35"/>
      <c r="AX42" s="35">
        <v>2.5</v>
      </c>
      <c r="AY42" s="35">
        <v>1</v>
      </c>
      <c r="AZ42" s="35" t="s">
        <v>223</v>
      </c>
      <c r="BA42" s="35" t="s">
        <v>219</v>
      </c>
      <c r="BB42" s="35"/>
      <c r="BC42" s="35"/>
      <c r="BD42" s="35"/>
      <c r="BE42" s="35"/>
      <c r="BF42" s="35"/>
      <c r="BG42" s="35"/>
      <c r="BH42" s="35"/>
      <c r="BI42" s="35"/>
      <c r="BJ42" s="35"/>
      <c r="BK42" s="35"/>
      <c r="BL42" s="35"/>
      <c r="BM42" s="35"/>
      <c r="BN42" s="35"/>
      <c r="BO42" s="35"/>
      <c r="BP42" s="35"/>
      <c r="BQ42" s="35" t="s">
        <v>1562</v>
      </c>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row>
    <row r="43" spans="1:94" s="84" customFormat="1">
      <c r="A43" s="129" t="s">
        <v>1541</v>
      </c>
      <c r="B43" s="2" t="s">
        <v>1542</v>
      </c>
      <c r="C43" s="2" t="s">
        <v>1450</v>
      </c>
      <c r="D43" s="2" t="s">
        <v>3378</v>
      </c>
      <c r="E43" s="35">
        <v>9</v>
      </c>
      <c r="F43" s="35">
        <v>1</v>
      </c>
      <c r="G43" s="10" t="str">
        <f t="shared" si="0"/>
        <v>9-1</v>
      </c>
      <c r="H43" s="35">
        <v>76</v>
      </c>
      <c r="I43" s="35">
        <v>84</v>
      </c>
      <c r="J43" s="14">
        <f>(VLOOKUP($G43,Depth_Lookup_CCL!$A$3:$Z$549,11,FALSE))+(H43/100)</f>
        <v>11.31</v>
      </c>
      <c r="K43" s="14">
        <f>(VLOOKUP($G43,Depth_Lookup_CCL!$A$3:$Z$549,11,FALSE))+(I43/100)</f>
        <v>11.39</v>
      </c>
      <c r="L43" s="149">
        <v>21</v>
      </c>
      <c r="M43" s="35" t="s">
        <v>1548</v>
      </c>
      <c r="N43" s="2" t="s">
        <v>27</v>
      </c>
      <c r="O43" s="2" t="s">
        <v>4</v>
      </c>
      <c r="P43" s="5" t="s">
        <v>1844</v>
      </c>
      <c r="Q43" s="86" t="s">
        <v>18</v>
      </c>
      <c r="R43" s="86" t="s">
        <v>18</v>
      </c>
      <c r="S43" s="35"/>
      <c r="T43" s="35"/>
      <c r="U43" s="35"/>
      <c r="V43" s="35"/>
      <c r="W43" s="35"/>
      <c r="X43" s="35"/>
      <c r="Y43" s="35"/>
      <c r="Z43" s="35"/>
      <c r="AA43" s="35"/>
      <c r="AB43" s="35" t="s">
        <v>1376</v>
      </c>
      <c r="AC43" s="5">
        <f>VLOOKUP(AB43,definitions_list_lookup!$V$12:$W$15,2,FALSE)</f>
        <v>0</v>
      </c>
      <c r="AD43" s="35"/>
      <c r="AE43" s="41" t="e">
        <f>VLOOKUP(AD43,definitions_list_lookup!$AT$3:$AU$5,2,FALSE)</f>
        <v>#N/A</v>
      </c>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t="s">
        <v>1556</v>
      </c>
      <c r="CN43" s="35"/>
      <c r="CO43" s="35"/>
      <c r="CP43" s="35"/>
    </row>
    <row r="44" spans="1:94" s="84" customFormat="1">
      <c r="A44" s="2" t="s">
        <v>1557</v>
      </c>
      <c r="B44" s="2" t="s">
        <v>1558</v>
      </c>
      <c r="C44" s="2" t="s">
        <v>1450</v>
      </c>
      <c r="D44" s="2" t="s">
        <v>3378</v>
      </c>
      <c r="E44" s="35">
        <v>10</v>
      </c>
      <c r="F44" s="35">
        <v>1</v>
      </c>
      <c r="G44" s="10" t="str">
        <f t="shared" si="0"/>
        <v>10-1</v>
      </c>
      <c r="H44" s="2">
        <v>0</v>
      </c>
      <c r="I44" s="2">
        <v>68</v>
      </c>
      <c r="J44" s="14">
        <f>(VLOOKUP($G44,Depth_Lookup_CCL!$A$3:$Z$549,11,FALSE))+(H44/100)</f>
        <v>11.85</v>
      </c>
      <c r="K44" s="14">
        <f>(VLOOKUP($G44,Depth_Lookup_CCL!$A$3:$Z$549,11,FALSE))+(I44/100)</f>
        <v>12.53</v>
      </c>
      <c r="L44" s="148">
        <v>22</v>
      </c>
      <c r="M44" s="35">
        <v>1</v>
      </c>
      <c r="N44" s="2" t="s">
        <v>27</v>
      </c>
      <c r="O44" s="2" t="s">
        <v>4</v>
      </c>
      <c r="P44" s="5" t="s">
        <v>1844</v>
      </c>
      <c r="Q44" s="86" t="s">
        <v>18</v>
      </c>
      <c r="R44" s="86" t="s">
        <v>20</v>
      </c>
      <c r="S44" s="35"/>
      <c r="T44" s="35"/>
      <c r="U44" s="35" t="s">
        <v>198</v>
      </c>
      <c r="V44" s="35" t="s">
        <v>201</v>
      </c>
      <c r="W44" s="35" t="s">
        <v>205</v>
      </c>
      <c r="X44" s="35"/>
      <c r="Y44" s="35" t="s">
        <v>1378</v>
      </c>
      <c r="Z44" s="35"/>
      <c r="AA44" s="35" t="s">
        <v>1367</v>
      </c>
      <c r="AB44" s="35" t="s">
        <v>1374</v>
      </c>
      <c r="AC44" s="5">
        <f>VLOOKUP(AB44,definitions_list_lookup!$V$12:$W$15,2,FALSE)</f>
        <v>1</v>
      </c>
      <c r="AD44" s="35"/>
      <c r="AE44" s="41" t="e">
        <f>VLOOKUP(AD44,definitions_list_lookup!$AT$3:$AU$5,2,FALSE)</f>
        <v>#N/A</v>
      </c>
      <c r="AF44" s="2">
        <v>3</v>
      </c>
      <c r="AG44" s="2" t="s">
        <v>1559</v>
      </c>
      <c r="AH44" s="2">
        <v>4</v>
      </c>
      <c r="AI44" s="2"/>
      <c r="AJ44" s="2">
        <v>3</v>
      </c>
      <c r="AK44" s="35">
        <v>1</v>
      </c>
      <c r="AL44" s="2" t="s">
        <v>225</v>
      </c>
      <c r="AM44" s="2" t="s">
        <v>220</v>
      </c>
      <c r="AN44" s="2" t="s">
        <v>1560</v>
      </c>
      <c r="AO44" s="2">
        <v>51</v>
      </c>
      <c r="AP44" s="2"/>
      <c r="AQ44" s="2">
        <v>3</v>
      </c>
      <c r="AR44" s="35">
        <v>1</v>
      </c>
      <c r="AS44" s="2" t="s">
        <v>224</v>
      </c>
      <c r="AT44" s="2" t="s">
        <v>220</v>
      </c>
      <c r="AU44"/>
      <c r="AV44" s="2">
        <v>45</v>
      </c>
      <c r="AW44" s="2"/>
      <c r="AX44" s="2">
        <v>4</v>
      </c>
      <c r="AY44" s="35">
        <v>1.5</v>
      </c>
      <c r="AZ44" s="2" t="s">
        <v>223</v>
      </c>
      <c r="BA44" s="2" t="s">
        <v>220</v>
      </c>
      <c r="BB44" s="2" t="s">
        <v>1561</v>
      </c>
      <c r="BC44"/>
      <c r="BD44"/>
      <c r="BE44"/>
      <c r="BF44"/>
      <c r="BG44"/>
      <c r="BH44"/>
      <c r="BI44"/>
      <c r="BJ44"/>
      <c r="BK44"/>
      <c r="BL44"/>
      <c r="BM44"/>
      <c r="BN44"/>
      <c r="BO44"/>
      <c r="BP44"/>
      <c r="BQ44" s="2" t="s">
        <v>1562</v>
      </c>
      <c r="BR44" s="2"/>
      <c r="BS44" s="2">
        <v>0.3</v>
      </c>
      <c r="BT44" s="2">
        <v>0.2</v>
      </c>
      <c r="BU44" s="2" t="s">
        <v>223</v>
      </c>
      <c r="BV44" s="2" t="s">
        <v>220</v>
      </c>
      <c r="BW44" s="2"/>
      <c r="BX44" s="2"/>
      <c r="BY44" s="2"/>
      <c r="BZ44" s="2"/>
      <c r="CA44" s="2"/>
      <c r="CB44" s="2"/>
      <c r="CC44" s="2"/>
      <c r="CD44" s="2"/>
      <c r="CE44" s="2"/>
      <c r="CF44" s="2"/>
      <c r="CG44" s="2"/>
      <c r="CH44" s="2"/>
      <c r="CI44" s="2"/>
      <c r="CJ44" s="2"/>
      <c r="CK44" s="2"/>
      <c r="CL44" s="2"/>
      <c r="CM44" s="35"/>
      <c r="CN44" s="35"/>
      <c r="CO44" s="35"/>
      <c r="CP44" s="35"/>
    </row>
    <row r="45" spans="1:94" s="84" customFormat="1">
      <c r="A45" s="2" t="s">
        <v>1557</v>
      </c>
      <c r="B45" s="2" t="s">
        <v>1558</v>
      </c>
      <c r="C45" s="2" t="s">
        <v>1450</v>
      </c>
      <c r="D45" s="2" t="s">
        <v>3378</v>
      </c>
      <c r="E45" s="35">
        <v>10</v>
      </c>
      <c r="F45" s="35">
        <v>1</v>
      </c>
      <c r="G45" s="10" t="str">
        <f t="shared" si="0"/>
        <v>10-1</v>
      </c>
      <c r="H45" s="2">
        <v>68</v>
      </c>
      <c r="I45" s="2">
        <v>70</v>
      </c>
      <c r="J45" s="14">
        <f>(VLOOKUP($G45,Depth_Lookup_CCL!$A$3:$Z$549,11,FALSE))+(H45/100)</f>
        <v>12.53</v>
      </c>
      <c r="K45" s="14">
        <f>(VLOOKUP($G45,Depth_Lookup_CCL!$A$3:$Z$549,11,FALSE))+(I45/100)</f>
        <v>12.549999999999999</v>
      </c>
      <c r="L45" s="148">
        <v>23</v>
      </c>
      <c r="M45" s="35">
        <v>1</v>
      </c>
      <c r="N45" s="2"/>
      <c r="O45" s="2" t="s">
        <v>5</v>
      </c>
      <c r="P45" s="5" t="s">
        <v>1846</v>
      </c>
      <c r="Q45" s="86" t="s">
        <v>20</v>
      </c>
      <c r="R45" s="86" t="s">
        <v>18</v>
      </c>
      <c r="S45" s="35"/>
      <c r="T45" s="35"/>
      <c r="U45" s="35" t="s">
        <v>198</v>
      </c>
      <c r="V45" s="35" t="s">
        <v>201</v>
      </c>
      <c r="W45" s="35" t="s">
        <v>205</v>
      </c>
      <c r="X45" s="35"/>
      <c r="Y45" s="35" t="s">
        <v>1366</v>
      </c>
      <c r="Z45" s="35"/>
      <c r="AA45" s="35" t="s">
        <v>1368</v>
      </c>
      <c r="AB45" s="35" t="s">
        <v>238</v>
      </c>
      <c r="AC45" s="5">
        <f>VLOOKUP(AB45,definitions_list_lookup!$V$12:$W$15,2,FALSE)</f>
        <v>2</v>
      </c>
      <c r="AD45" s="35"/>
      <c r="AE45" s="41" t="e">
        <f>VLOOKUP(AD45,definitions_list_lookup!$AT$3:$AU$5,2,FALSE)</f>
        <v>#N/A</v>
      </c>
      <c r="AF45" s="2">
        <v>1</v>
      </c>
      <c r="AG45" s="2" t="s">
        <v>1563</v>
      </c>
      <c r="AH45" s="2">
        <v>20</v>
      </c>
      <c r="AI45" s="2"/>
      <c r="AJ45" s="2">
        <v>5</v>
      </c>
      <c r="AK45" s="35">
        <v>2</v>
      </c>
      <c r="AL45" s="2" t="s">
        <v>225</v>
      </c>
      <c r="AM45" s="2" t="s">
        <v>220</v>
      </c>
      <c r="AN45" s="2" t="s">
        <v>1561</v>
      </c>
      <c r="AO45" s="2">
        <v>50</v>
      </c>
      <c r="AP45" s="2"/>
      <c r="AQ45" s="2">
        <v>4</v>
      </c>
      <c r="AR45" s="35">
        <v>2</v>
      </c>
      <c r="AS45" s="2" t="s">
        <v>224</v>
      </c>
      <c r="AT45" s="2" t="s">
        <v>220</v>
      </c>
      <c r="AU45"/>
      <c r="AV45" s="2">
        <v>30</v>
      </c>
      <c r="AW45" s="2"/>
      <c r="AX45" s="2">
        <v>4</v>
      </c>
      <c r="AY45" s="35">
        <v>2</v>
      </c>
      <c r="AZ45" s="2" t="s">
        <v>223</v>
      </c>
      <c r="BA45" s="2" t="s">
        <v>219</v>
      </c>
      <c r="BB45" s="2" t="s">
        <v>1561</v>
      </c>
      <c r="BC45"/>
      <c r="BD45"/>
      <c r="BE45"/>
      <c r="BF45"/>
      <c r="BG45"/>
      <c r="BH45"/>
      <c r="BI45"/>
      <c r="BJ45"/>
      <c r="BK45"/>
      <c r="BL45"/>
      <c r="BM45"/>
      <c r="BN45"/>
      <c r="BO45"/>
      <c r="BP45"/>
      <c r="BQ45" s="35" t="s">
        <v>1562</v>
      </c>
      <c r="BR45" s="35"/>
      <c r="BS45" s="2">
        <v>0.5</v>
      </c>
      <c r="BT45" s="2">
        <v>0.2</v>
      </c>
      <c r="BU45" s="2" t="s">
        <v>223</v>
      </c>
      <c r="BV45" s="2" t="s">
        <v>220</v>
      </c>
      <c r="BW45" s="2"/>
      <c r="BX45" s="2"/>
      <c r="BY45" s="2"/>
      <c r="BZ45" s="2"/>
      <c r="CA45" s="2"/>
      <c r="CB45" s="2"/>
      <c r="CC45" s="2"/>
      <c r="CD45" s="2"/>
      <c r="CE45" s="2"/>
      <c r="CF45" s="2"/>
      <c r="CG45" s="2"/>
      <c r="CH45" s="2"/>
      <c r="CI45" s="2"/>
      <c r="CJ45" s="2"/>
      <c r="CK45" s="2"/>
      <c r="CL45" s="2"/>
      <c r="CM45" s="35"/>
      <c r="CN45" s="35"/>
      <c r="CO45" s="35"/>
      <c r="CP45" s="35"/>
    </row>
    <row r="46" spans="1:94" s="84" customFormat="1">
      <c r="A46" s="2" t="s">
        <v>1557</v>
      </c>
      <c r="B46" s="2" t="s">
        <v>1558</v>
      </c>
      <c r="C46" s="2" t="s">
        <v>1450</v>
      </c>
      <c r="D46" s="2" t="s">
        <v>3378</v>
      </c>
      <c r="E46" s="35">
        <v>10</v>
      </c>
      <c r="F46" s="35">
        <v>2</v>
      </c>
      <c r="G46" s="10" t="str">
        <f t="shared" si="0"/>
        <v>10-2</v>
      </c>
      <c r="H46" s="2">
        <v>0</v>
      </c>
      <c r="I46" s="2">
        <v>75</v>
      </c>
      <c r="J46" s="14">
        <f>(VLOOKUP($G46,Depth_Lookup_CCL!$A$3:$Z$549,11,FALSE))+(H46/100)</f>
        <v>12.549999999999999</v>
      </c>
      <c r="K46" s="14">
        <f>(VLOOKUP($G46,Depth_Lookup_CCL!$A$3:$Z$549,11,FALSE))+(I46/100)</f>
        <v>13.299999999999999</v>
      </c>
      <c r="L46" s="148">
        <v>23</v>
      </c>
      <c r="M46" s="35">
        <v>1</v>
      </c>
      <c r="N46" s="2"/>
      <c r="O46" s="2" t="s">
        <v>5</v>
      </c>
      <c r="P46" s="5" t="s">
        <v>1846</v>
      </c>
      <c r="Q46" s="86" t="s">
        <v>18</v>
      </c>
      <c r="R46" s="86" t="s">
        <v>1442</v>
      </c>
      <c r="S46" s="35"/>
      <c r="T46" s="35"/>
      <c r="U46" s="35" t="s">
        <v>198</v>
      </c>
      <c r="V46" s="35" t="s">
        <v>201</v>
      </c>
      <c r="W46" s="35" t="s">
        <v>205</v>
      </c>
      <c r="X46" s="35"/>
      <c r="Y46" s="35" t="s">
        <v>1366</v>
      </c>
      <c r="Z46" s="35"/>
      <c r="AA46" s="35" t="s">
        <v>1369</v>
      </c>
      <c r="AB46" s="35" t="s">
        <v>238</v>
      </c>
      <c r="AC46" s="5">
        <f>VLOOKUP(AB46,definitions_list_lookup!$V$12:$W$15,2,FALSE)</f>
        <v>2</v>
      </c>
      <c r="AD46" s="35"/>
      <c r="AE46" s="41" t="e">
        <f>VLOOKUP(AD46,definitions_list_lookup!$AT$3:$AU$5,2,FALSE)</f>
        <v>#N/A</v>
      </c>
      <c r="AF46" s="2">
        <v>2</v>
      </c>
      <c r="AG46" s="2" t="s">
        <v>1564</v>
      </c>
      <c r="AH46" s="2">
        <v>20</v>
      </c>
      <c r="AI46" s="2"/>
      <c r="AJ46" s="2">
        <v>5</v>
      </c>
      <c r="AK46" s="35">
        <v>2</v>
      </c>
      <c r="AL46" s="2" t="s">
        <v>225</v>
      </c>
      <c r="AM46" s="2" t="s">
        <v>220</v>
      </c>
      <c r="AN46" s="2" t="s">
        <v>1561</v>
      </c>
      <c r="AO46" s="2">
        <v>50</v>
      </c>
      <c r="AP46" s="2"/>
      <c r="AQ46" s="2">
        <v>4</v>
      </c>
      <c r="AR46" s="35">
        <v>2</v>
      </c>
      <c r="AS46" s="2" t="s">
        <v>224</v>
      </c>
      <c r="AT46" s="2" t="s">
        <v>220</v>
      </c>
      <c r="AU46"/>
      <c r="AV46" s="2">
        <v>30</v>
      </c>
      <c r="AW46" s="2"/>
      <c r="AX46" s="2">
        <v>4</v>
      </c>
      <c r="AY46" s="35">
        <v>2</v>
      </c>
      <c r="AZ46" s="2" t="s">
        <v>223</v>
      </c>
      <c r="BA46" s="2" t="s">
        <v>219</v>
      </c>
      <c r="BB46" s="2" t="s">
        <v>1561</v>
      </c>
      <c r="BC46"/>
      <c r="BD46"/>
      <c r="BE46"/>
      <c r="BF46"/>
      <c r="BG46"/>
      <c r="BH46"/>
      <c r="BI46"/>
      <c r="BJ46"/>
      <c r="BK46"/>
      <c r="BL46"/>
      <c r="BM46"/>
      <c r="BN46"/>
      <c r="BO46"/>
      <c r="BP46"/>
      <c r="BQ46" s="35" t="s">
        <v>1562</v>
      </c>
      <c r="BR46" s="35"/>
      <c r="BS46" s="2">
        <v>0.5</v>
      </c>
      <c r="BT46" s="2">
        <v>0.2</v>
      </c>
      <c r="BU46" s="2" t="s">
        <v>223</v>
      </c>
      <c r="BV46" s="2" t="s">
        <v>220</v>
      </c>
      <c r="BW46" s="2"/>
      <c r="BX46" s="2"/>
      <c r="BY46" s="2"/>
      <c r="BZ46" s="2"/>
      <c r="CA46" s="2"/>
      <c r="CB46" s="2"/>
      <c r="CC46" s="2"/>
      <c r="CD46" s="2"/>
      <c r="CE46" s="2"/>
      <c r="CF46" s="2"/>
      <c r="CG46" s="2"/>
      <c r="CH46" s="2"/>
      <c r="CI46" s="2"/>
      <c r="CJ46" s="2"/>
      <c r="CK46" s="2"/>
      <c r="CL46" s="2"/>
      <c r="CM46" s="35"/>
      <c r="CN46" s="35"/>
      <c r="CO46" s="35"/>
      <c r="CP46" s="35"/>
    </row>
    <row r="47" spans="1:94" s="84" customFormat="1">
      <c r="A47" s="2" t="s">
        <v>1557</v>
      </c>
      <c r="B47" s="2" t="s">
        <v>1558</v>
      </c>
      <c r="C47" s="2" t="s">
        <v>1450</v>
      </c>
      <c r="D47" s="2" t="s">
        <v>3378</v>
      </c>
      <c r="E47" s="35">
        <v>10</v>
      </c>
      <c r="F47" s="35">
        <v>3</v>
      </c>
      <c r="G47" s="10" t="str">
        <f t="shared" si="0"/>
        <v>10-3</v>
      </c>
      <c r="H47" s="2">
        <v>0</v>
      </c>
      <c r="I47" s="2">
        <v>75</v>
      </c>
      <c r="J47" s="14">
        <f>(VLOOKUP($G47,Depth_Lookup_CCL!$A$3:$Z$549,11,FALSE))+(H47/100)</f>
        <v>13.36</v>
      </c>
      <c r="K47" s="14">
        <f>(VLOOKUP($G47,Depth_Lookup_CCL!$A$3:$Z$549,11,FALSE))+(I47/100)</f>
        <v>14.11</v>
      </c>
      <c r="L47" s="148">
        <v>23</v>
      </c>
      <c r="M47" s="35">
        <v>1</v>
      </c>
      <c r="N47" s="2"/>
      <c r="O47" s="2" t="s">
        <v>5</v>
      </c>
      <c r="P47" s="5" t="s">
        <v>1846</v>
      </c>
      <c r="Q47" s="86" t="s">
        <v>1442</v>
      </c>
      <c r="R47" s="86" t="s">
        <v>18</v>
      </c>
      <c r="S47" s="35"/>
      <c r="T47" s="35"/>
      <c r="U47" s="35" t="s">
        <v>198</v>
      </c>
      <c r="V47" s="35" t="s">
        <v>201</v>
      </c>
      <c r="W47" s="35" t="s">
        <v>205</v>
      </c>
      <c r="X47" s="35"/>
      <c r="Y47" s="35" t="s">
        <v>1366</v>
      </c>
      <c r="Z47" s="35"/>
      <c r="AA47" s="35" t="s">
        <v>1369</v>
      </c>
      <c r="AB47" s="35" t="s">
        <v>238</v>
      </c>
      <c r="AC47" s="5">
        <f>VLOOKUP(AB47,definitions_list_lookup!$V$12:$W$15,2,FALSE)</f>
        <v>2</v>
      </c>
      <c r="AD47" s="35"/>
      <c r="AE47" s="41" t="e">
        <f>VLOOKUP(AD47,definitions_list_lookup!$AT$3:$AU$5,2,FALSE)</f>
        <v>#N/A</v>
      </c>
      <c r="AF47" s="2">
        <v>2</v>
      </c>
      <c r="AG47" s="2" t="s">
        <v>1565</v>
      </c>
      <c r="AH47" s="2">
        <v>20</v>
      </c>
      <c r="AI47" s="2"/>
      <c r="AJ47" s="2">
        <v>5</v>
      </c>
      <c r="AK47" s="35">
        <v>2</v>
      </c>
      <c r="AL47" s="2" t="s">
        <v>225</v>
      </c>
      <c r="AM47" s="2" t="s">
        <v>220</v>
      </c>
      <c r="AN47" s="2" t="s">
        <v>1561</v>
      </c>
      <c r="AO47" s="2">
        <v>50</v>
      </c>
      <c r="AP47" s="2"/>
      <c r="AQ47" s="2">
        <v>4</v>
      </c>
      <c r="AR47" s="35">
        <v>2</v>
      </c>
      <c r="AS47" s="2" t="s">
        <v>224</v>
      </c>
      <c r="AT47" s="2" t="s">
        <v>220</v>
      </c>
      <c r="AU47"/>
      <c r="AV47" s="2">
        <v>30</v>
      </c>
      <c r="AW47" s="2"/>
      <c r="AX47" s="2">
        <v>4</v>
      </c>
      <c r="AY47" s="35">
        <v>2</v>
      </c>
      <c r="AZ47" s="2" t="s">
        <v>223</v>
      </c>
      <c r="BA47" s="2" t="s">
        <v>219</v>
      </c>
      <c r="BB47" s="2" t="s">
        <v>1561</v>
      </c>
      <c r="BC47"/>
      <c r="BD47"/>
      <c r="BE47"/>
      <c r="BF47"/>
      <c r="BG47"/>
      <c r="BH47"/>
      <c r="BI47"/>
      <c r="BJ47"/>
      <c r="BK47"/>
      <c r="BL47"/>
      <c r="BM47"/>
      <c r="BN47"/>
      <c r="BO47"/>
      <c r="BP47"/>
      <c r="BQ47" s="35" t="s">
        <v>1562</v>
      </c>
      <c r="BR47" s="35"/>
      <c r="BS47" s="2">
        <v>0.5</v>
      </c>
      <c r="BT47" s="2">
        <v>0.2</v>
      </c>
      <c r="BU47" s="2" t="s">
        <v>223</v>
      </c>
      <c r="BV47" s="2" t="s">
        <v>220</v>
      </c>
      <c r="BW47" s="2"/>
      <c r="BX47" s="2"/>
      <c r="BY47" s="2"/>
      <c r="BZ47" s="2"/>
      <c r="CA47" s="2"/>
      <c r="CB47" s="2"/>
      <c r="CC47" s="2"/>
      <c r="CD47" s="2"/>
      <c r="CE47" s="2"/>
      <c r="CF47" s="2"/>
      <c r="CG47" s="2"/>
      <c r="CH47" s="2"/>
      <c r="CI47" s="2"/>
      <c r="CJ47" s="2"/>
      <c r="CK47" s="2"/>
      <c r="CL47" s="2"/>
      <c r="CM47" s="35"/>
      <c r="CN47" s="35"/>
      <c r="CO47" s="35"/>
      <c r="CP47" s="35"/>
    </row>
    <row r="48" spans="1:94" s="84" customFormat="1">
      <c r="A48" s="2" t="s">
        <v>1557</v>
      </c>
      <c r="B48" s="2" t="s">
        <v>1542</v>
      </c>
      <c r="C48" s="2" t="s">
        <v>1450</v>
      </c>
      <c r="D48" s="2" t="s">
        <v>3378</v>
      </c>
      <c r="E48" s="35">
        <v>10</v>
      </c>
      <c r="F48" s="35">
        <v>4</v>
      </c>
      <c r="G48" s="10" t="str">
        <f t="shared" si="0"/>
        <v>10-4</v>
      </c>
      <c r="H48" s="2">
        <v>0</v>
      </c>
      <c r="I48" s="2">
        <v>86</v>
      </c>
      <c r="J48" s="14">
        <f>(VLOOKUP($G48,Depth_Lookup_CCL!$A$3:$Z$549,11,FALSE))+(H48/100)</f>
        <v>14.11</v>
      </c>
      <c r="K48" s="14">
        <f>(VLOOKUP($G48,Depth_Lookup_CCL!$A$3:$Z$549,11,FALSE))+(I48/100)</f>
        <v>14.969999999999999</v>
      </c>
      <c r="L48" s="148">
        <v>24</v>
      </c>
      <c r="M48" s="35">
        <v>1</v>
      </c>
      <c r="N48" s="2"/>
      <c r="O48" s="2" t="s">
        <v>5</v>
      </c>
      <c r="P48" s="5" t="s">
        <v>1846</v>
      </c>
      <c r="Q48" s="86" t="s">
        <v>18</v>
      </c>
      <c r="R48" s="86" t="s">
        <v>18</v>
      </c>
      <c r="S48" s="35"/>
      <c r="T48" s="35"/>
      <c r="U48" s="35" t="s">
        <v>198</v>
      </c>
      <c r="V48" s="35" t="s">
        <v>201</v>
      </c>
      <c r="W48" s="35" t="s">
        <v>205</v>
      </c>
      <c r="X48" s="35"/>
      <c r="Y48" s="35" t="s">
        <v>1366</v>
      </c>
      <c r="Z48" s="35"/>
      <c r="AA48" s="35" t="s">
        <v>1368</v>
      </c>
      <c r="AB48" s="35" t="s">
        <v>238</v>
      </c>
      <c r="AC48" s="5">
        <f>VLOOKUP(AB48,definitions_list_lookup!$V$12:$W$15,2,FALSE)</f>
        <v>2</v>
      </c>
      <c r="AD48" s="35"/>
      <c r="AE48" s="41" t="e">
        <f>VLOOKUP(AD48,definitions_list_lookup!$AT$3:$AU$5,2,FALSE)</f>
        <v>#N/A</v>
      </c>
      <c r="AF48" s="2">
        <v>3</v>
      </c>
      <c r="AG48" s="2" t="s">
        <v>1566</v>
      </c>
      <c r="AH48" s="2">
        <v>20</v>
      </c>
      <c r="AI48" s="2"/>
      <c r="AJ48" s="2">
        <v>5</v>
      </c>
      <c r="AK48" s="35">
        <v>2</v>
      </c>
      <c r="AL48" s="2" t="s">
        <v>225</v>
      </c>
      <c r="AM48" s="2" t="s">
        <v>220</v>
      </c>
      <c r="AN48" s="2" t="s">
        <v>1560</v>
      </c>
      <c r="AO48" s="2">
        <v>50</v>
      </c>
      <c r="AP48" s="2"/>
      <c r="AQ48" s="2">
        <v>4</v>
      </c>
      <c r="AR48" s="35">
        <v>2</v>
      </c>
      <c r="AS48" s="2" t="s">
        <v>224</v>
      </c>
      <c r="AT48" s="2" t="s">
        <v>220</v>
      </c>
      <c r="AU48"/>
      <c r="AV48" s="2">
        <v>30</v>
      </c>
      <c r="AW48" s="2"/>
      <c r="AX48" s="2">
        <v>4</v>
      </c>
      <c r="AY48" s="35">
        <v>2</v>
      </c>
      <c r="AZ48" s="2" t="s">
        <v>223</v>
      </c>
      <c r="BA48" s="2" t="s">
        <v>219</v>
      </c>
      <c r="BB48" s="2" t="s">
        <v>1561</v>
      </c>
      <c r="BC48"/>
      <c r="BD48"/>
      <c r="BE48"/>
      <c r="BF48"/>
      <c r="BG48"/>
      <c r="BH48"/>
      <c r="BI48"/>
      <c r="BJ48"/>
      <c r="BK48"/>
      <c r="BL48"/>
      <c r="BM48"/>
      <c r="BN48"/>
      <c r="BO48"/>
      <c r="BP48"/>
      <c r="BQ48" s="35" t="s">
        <v>1562</v>
      </c>
      <c r="BR48" s="35"/>
      <c r="BS48" s="2">
        <v>0.5</v>
      </c>
      <c r="BT48" s="2">
        <v>0.2</v>
      </c>
      <c r="BU48" s="2" t="s">
        <v>223</v>
      </c>
      <c r="BV48" s="2" t="s">
        <v>220</v>
      </c>
      <c r="BW48" s="2"/>
      <c r="BX48" s="2"/>
      <c r="BY48" s="2"/>
      <c r="BZ48" s="2"/>
      <c r="CA48" s="2"/>
      <c r="CB48" s="2"/>
      <c r="CC48" s="2"/>
      <c r="CD48" s="2"/>
      <c r="CE48" s="2"/>
      <c r="CF48" s="2"/>
      <c r="CG48" s="2"/>
      <c r="CH48" s="2"/>
      <c r="CI48" s="2"/>
      <c r="CJ48" s="2"/>
      <c r="CK48" s="2"/>
      <c r="CL48" s="2"/>
      <c r="CM48" s="35"/>
      <c r="CN48" s="35"/>
      <c r="CO48" s="35"/>
      <c r="CP48" s="35"/>
    </row>
    <row r="49" spans="1:94" s="84" customFormat="1">
      <c r="A49" s="2" t="s">
        <v>1557</v>
      </c>
      <c r="B49" s="2" t="s">
        <v>1542</v>
      </c>
      <c r="C49" s="2" t="s">
        <v>1450</v>
      </c>
      <c r="D49" s="2" t="s">
        <v>3378</v>
      </c>
      <c r="E49" s="35">
        <v>11</v>
      </c>
      <c r="F49" s="35">
        <v>1</v>
      </c>
      <c r="G49" s="10" t="str">
        <f t="shared" si="0"/>
        <v>11-1</v>
      </c>
      <c r="H49" s="2">
        <v>0</v>
      </c>
      <c r="I49" s="2">
        <v>83</v>
      </c>
      <c r="J49" s="14">
        <f>(VLOOKUP($G49,Depth_Lookup_CCL!$A$3:$Z$549,11,FALSE))+(H49/100)</f>
        <v>14.9</v>
      </c>
      <c r="K49" s="14">
        <f>(VLOOKUP($G49,Depth_Lookup_CCL!$A$3:$Z$549,11,FALSE))+(I49/100)</f>
        <v>15.73</v>
      </c>
      <c r="L49" s="148">
        <v>25</v>
      </c>
      <c r="M49" s="35">
        <v>1</v>
      </c>
      <c r="N49" s="2"/>
      <c r="O49" s="2" t="s">
        <v>5</v>
      </c>
      <c r="P49" s="5" t="s">
        <v>1846</v>
      </c>
      <c r="Q49" s="86" t="s">
        <v>18</v>
      </c>
      <c r="R49" s="86" t="s">
        <v>1442</v>
      </c>
      <c r="S49" s="35"/>
      <c r="T49" s="35"/>
      <c r="U49" s="35" t="s">
        <v>198</v>
      </c>
      <c r="V49" s="35" t="s">
        <v>201</v>
      </c>
      <c r="W49" s="35" t="s">
        <v>205</v>
      </c>
      <c r="X49" s="35"/>
      <c r="Y49" s="35" t="s">
        <v>1378</v>
      </c>
      <c r="Z49" s="35"/>
      <c r="AA49" s="35" t="s">
        <v>1367</v>
      </c>
      <c r="AB49" s="35" t="s">
        <v>1374</v>
      </c>
      <c r="AC49" s="5">
        <f>VLOOKUP(AB49,definitions_list_lookup!$V$12:$W$15,2,FALSE)</f>
        <v>1</v>
      </c>
      <c r="AD49" s="35"/>
      <c r="AE49" s="41" t="e">
        <f>VLOOKUP(AD49,definitions_list_lookup!$AT$3:$AU$5,2,FALSE)</f>
        <v>#N/A</v>
      </c>
      <c r="AF49" s="2">
        <v>0.5</v>
      </c>
      <c r="AG49" s="2" t="s">
        <v>1567</v>
      </c>
      <c r="AH49" s="2">
        <v>20</v>
      </c>
      <c r="AI49" s="2"/>
      <c r="AJ49" s="2">
        <v>5</v>
      </c>
      <c r="AK49" s="35">
        <v>2</v>
      </c>
      <c r="AL49" s="2" t="s">
        <v>225</v>
      </c>
      <c r="AM49" s="2" t="s">
        <v>220</v>
      </c>
      <c r="AN49" s="2" t="s">
        <v>1560</v>
      </c>
      <c r="AO49" s="2">
        <v>50</v>
      </c>
      <c r="AP49" s="2"/>
      <c r="AQ49" s="2">
        <v>4</v>
      </c>
      <c r="AR49" s="35">
        <v>2</v>
      </c>
      <c r="AS49" s="2" t="s">
        <v>224</v>
      </c>
      <c r="AT49" s="2" t="s">
        <v>220</v>
      </c>
      <c r="AU49"/>
      <c r="AV49" s="2">
        <v>30</v>
      </c>
      <c r="AW49" s="2"/>
      <c r="AX49" s="2">
        <v>4</v>
      </c>
      <c r="AY49" s="35">
        <v>2</v>
      </c>
      <c r="AZ49" s="2" t="s">
        <v>223</v>
      </c>
      <c r="BA49" s="2" t="s">
        <v>219</v>
      </c>
      <c r="BB49" s="2" t="s">
        <v>1561</v>
      </c>
      <c r="BC49"/>
      <c r="BD49"/>
      <c r="BE49"/>
      <c r="BF49"/>
      <c r="BG49"/>
      <c r="BH49"/>
      <c r="BI49"/>
      <c r="BJ49"/>
      <c r="BK49"/>
      <c r="BL49"/>
      <c r="BM49"/>
      <c r="BN49"/>
      <c r="BO49"/>
      <c r="BP49"/>
      <c r="BQ49" s="35" t="s">
        <v>1562</v>
      </c>
      <c r="BR49" s="35"/>
      <c r="BS49" s="2">
        <v>0.5</v>
      </c>
      <c r="BT49" s="2">
        <v>0.2</v>
      </c>
      <c r="BU49" s="2" t="s">
        <v>223</v>
      </c>
      <c r="BV49" s="2" t="s">
        <v>220</v>
      </c>
      <c r="BW49" s="2"/>
      <c r="BX49" s="2"/>
      <c r="BY49" s="2"/>
      <c r="BZ49" s="2"/>
      <c r="CA49" s="2"/>
      <c r="CB49" s="2"/>
      <c r="CC49" s="2"/>
      <c r="CD49" s="2"/>
      <c r="CE49" s="2"/>
      <c r="CF49" s="2"/>
      <c r="CG49" s="2"/>
      <c r="CH49" s="2"/>
      <c r="CI49" s="2"/>
      <c r="CJ49" s="2"/>
      <c r="CK49" s="2"/>
      <c r="CL49" s="2"/>
      <c r="CM49" s="35"/>
      <c r="CN49" s="35"/>
      <c r="CO49" s="35"/>
      <c r="CP49" s="35"/>
    </row>
    <row r="50" spans="1:94" s="84" customFormat="1">
      <c r="A50" s="2" t="s">
        <v>1557</v>
      </c>
      <c r="B50" s="2" t="s">
        <v>1542</v>
      </c>
      <c r="C50" s="2" t="s">
        <v>1450</v>
      </c>
      <c r="D50" s="2" t="s">
        <v>3378</v>
      </c>
      <c r="E50" s="35">
        <v>11</v>
      </c>
      <c r="F50" s="35">
        <v>2</v>
      </c>
      <c r="G50" s="10" t="str">
        <f t="shared" si="0"/>
        <v>11-2</v>
      </c>
      <c r="H50" s="2">
        <v>0</v>
      </c>
      <c r="I50" s="2">
        <v>50</v>
      </c>
      <c r="J50" s="14">
        <f>(VLOOKUP($G50,Depth_Lookup_CCL!$A$3:$Z$549,11,FALSE))+(H50/100)</f>
        <v>15.73</v>
      </c>
      <c r="K50" s="14">
        <f>(VLOOKUP($G50,Depth_Lookup_CCL!$A$3:$Z$549,11,FALSE))+(I50/100)</f>
        <v>16.23</v>
      </c>
      <c r="L50" s="148">
        <v>26</v>
      </c>
      <c r="M50" s="35">
        <v>1</v>
      </c>
      <c r="N50" s="2"/>
      <c r="O50" s="2" t="s">
        <v>5</v>
      </c>
      <c r="P50" s="5" t="s">
        <v>1846</v>
      </c>
      <c r="Q50" s="86" t="s">
        <v>1442</v>
      </c>
      <c r="R50" s="86" t="s">
        <v>20</v>
      </c>
      <c r="S50" s="35"/>
      <c r="T50" s="35"/>
      <c r="U50" s="35" t="s">
        <v>198</v>
      </c>
      <c r="V50" s="35" t="s">
        <v>201</v>
      </c>
      <c r="W50" s="35" t="s">
        <v>205</v>
      </c>
      <c r="X50" s="35"/>
      <c r="Y50" s="35" t="s">
        <v>1366</v>
      </c>
      <c r="Z50" s="35"/>
      <c r="AA50" s="35" t="s">
        <v>1367</v>
      </c>
      <c r="AB50" s="35" t="s">
        <v>238</v>
      </c>
      <c r="AC50" s="5">
        <f>VLOOKUP(AB50,definitions_list_lookup!$V$12:$W$15,2,FALSE)</f>
        <v>2</v>
      </c>
      <c r="AD50" s="35"/>
      <c r="AE50" s="41" t="e">
        <f>VLOOKUP(AD50,definitions_list_lookup!$AT$3:$AU$5,2,FALSE)</f>
        <v>#N/A</v>
      </c>
      <c r="AF50" s="2">
        <v>2</v>
      </c>
      <c r="AG50" s="2" t="s">
        <v>1565</v>
      </c>
      <c r="AH50" s="2">
        <v>20</v>
      </c>
      <c r="AI50" s="2"/>
      <c r="AJ50" s="2">
        <v>5</v>
      </c>
      <c r="AK50" s="35">
        <v>2</v>
      </c>
      <c r="AL50" s="2" t="s">
        <v>225</v>
      </c>
      <c r="AM50" s="2" t="s">
        <v>220</v>
      </c>
      <c r="AN50" s="2" t="s">
        <v>1560</v>
      </c>
      <c r="AO50" s="2">
        <v>50</v>
      </c>
      <c r="AP50" s="2"/>
      <c r="AQ50" s="2">
        <v>4</v>
      </c>
      <c r="AR50" s="35">
        <v>2</v>
      </c>
      <c r="AS50" s="2" t="s">
        <v>224</v>
      </c>
      <c r="AT50" s="2" t="s">
        <v>220</v>
      </c>
      <c r="AU50" s="2" t="s">
        <v>1561</v>
      </c>
      <c r="AV50" s="2">
        <v>30</v>
      </c>
      <c r="AW50" s="2"/>
      <c r="AX50" s="2">
        <v>4</v>
      </c>
      <c r="AY50" s="35">
        <v>2</v>
      </c>
      <c r="AZ50" s="2" t="s">
        <v>223</v>
      </c>
      <c r="BA50" s="2" t="s">
        <v>219</v>
      </c>
      <c r="BB50" s="2" t="s">
        <v>1561</v>
      </c>
      <c r="BC50"/>
      <c r="BD50"/>
      <c r="BE50"/>
      <c r="BF50"/>
      <c r="BG50"/>
      <c r="BH50"/>
      <c r="BI50"/>
      <c r="BJ50"/>
      <c r="BK50"/>
      <c r="BL50"/>
      <c r="BM50"/>
      <c r="BN50"/>
      <c r="BO50"/>
      <c r="BP50"/>
      <c r="BQ50" s="35" t="s">
        <v>1562</v>
      </c>
      <c r="BR50" s="35"/>
      <c r="BS50" s="2">
        <v>0.5</v>
      </c>
      <c r="BT50" s="2">
        <v>0.2</v>
      </c>
      <c r="BU50" s="2" t="s">
        <v>223</v>
      </c>
      <c r="BV50" s="2" t="s">
        <v>220</v>
      </c>
      <c r="BW50" s="2"/>
      <c r="BX50" s="2"/>
      <c r="BY50" s="2"/>
      <c r="BZ50" s="2"/>
      <c r="CA50" s="2"/>
      <c r="CB50" s="2"/>
      <c r="CC50" s="2"/>
      <c r="CD50" s="2"/>
      <c r="CE50" s="2"/>
      <c r="CF50" s="2"/>
      <c r="CG50" s="2"/>
      <c r="CH50" s="2"/>
      <c r="CI50" s="2"/>
      <c r="CJ50" s="2"/>
      <c r="CK50" s="2"/>
      <c r="CL50" s="2"/>
      <c r="CM50" s="35"/>
      <c r="CN50" s="35"/>
      <c r="CO50" s="35"/>
      <c r="CP50" s="35"/>
    </row>
    <row r="51" spans="1:94" s="84" customFormat="1">
      <c r="A51" s="2" t="s">
        <v>1557</v>
      </c>
      <c r="B51" s="2" t="s">
        <v>1542</v>
      </c>
      <c r="C51" s="2" t="s">
        <v>1450</v>
      </c>
      <c r="D51" s="2" t="s">
        <v>3378</v>
      </c>
      <c r="E51" s="35">
        <v>11</v>
      </c>
      <c r="F51" s="35">
        <v>2</v>
      </c>
      <c r="G51" s="10" t="str">
        <f t="shared" si="0"/>
        <v>11-2</v>
      </c>
      <c r="H51" s="2">
        <v>50</v>
      </c>
      <c r="I51" s="2">
        <v>67</v>
      </c>
      <c r="J51" s="14">
        <f>(VLOOKUP($G51,Depth_Lookup_CCL!$A$3:$Z$549,11,FALSE))+(H51/100)</f>
        <v>16.23</v>
      </c>
      <c r="K51" s="14">
        <f>(VLOOKUP($G51,Depth_Lookup_CCL!$A$3:$Z$549,11,FALSE))+(I51/100)</f>
        <v>16.400000000000002</v>
      </c>
      <c r="L51" s="148">
        <v>27</v>
      </c>
      <c r="M51" s="35">
        <v>1</v>
      </c>
      <c r="N51" s="2"/>
      <c r="O51" s="2" t="s">
        <v>5</v>
      </c>
      <c r="P51" s="5" t="s">
        <v>1846</v>
      </c>
      <c r="Q51" s="86" t="s">
        <v>20</v>
      </c>
      <c r="R51" s="86" t="s">
        <v>20</v>
      </c>
      <c r="S51" s="35"/>
      <c r="T51" s="35"/>
      <c r="U51" s="35" t="s">
        <v>197</v>
      </c>
      <c r="V51" s="35" t="s">
        <v>203</v>
      </c>
      <c r="W51" s="35" t="s">
        <v>205</v>
      </c>
      <c r="X51" s="35"/>
      <c r="Y51" s="35" t="s">
        <v>1366</v>
      </c>
      <c r="Z51" s="35"/>
      <c r="AA51" s="35" t="s">
        <v>1367</v>
      </c>
      <c r="AB51" s="35" t="s">
        <v>238</v>
      </c>
      <c r="AC51" s="5">
        <f>VLOOKUP(AB51,definitions_list_lookup!$V$12:$W$15,2,FALSE)</f>
        <v>2</v>
      </c>
      <c r="AD51" s="35"/>
      <c r="AE51" s="41" t="e">
        <f>VLOOKUP(AD51,definitions_list_lookup!$AT$3:$AU$5,2,FALSE)</f>
        <v>#N/A</v>
      </c>
      <c r="AF51" s="2">
        <v>2</v>
      </c>
      <c r="AG51" s="2" t="s">
        <v>1565</v>
      </c>
      <c r="AH51" s="2">
        <v>30</v>
      </c>
      <c r="AI51" s="2"/>
      <c r="AJ51" s="2">
        <v>6</v>
      </c>
      <c r="AK51" s="35">
        <v>0.8</v>
      </c>
      <c r="AL51" s="2" t="s">
        <v>225</v>
      </c>
      <c r="AM51" s="2" t="s">
        <v>220</v>
      </c>
      <c r="AN51" s="2" t="s">
        <v>1560</v>
      </c>
      <c r="AO51" s="2">
        <v>40</v>
      </c>
      <c r="AP51" s="2"/>
      <c r="AQ51" s="2">
        <v>6</v>
      </c>
      <c r="AR51" s="35">
        <v>1.5</v>
      </c>
      <c r="AS51" s="2" t="s">
        <v>224</v>
      </c>
      <c r="AT51" s="2" t="s">
        <v>219</v>
      </c>
      <c r="AU51" s="2" t="s">
        <v>1561</v>
      </c>
      <c r="AV51" s="2">
        <v>30</v>
      </c>
      <c r="AW51" s="2"/>
      <c r="AX51" s="2">
        <v>2</v>
      </c>
      <c r="AY51" s="35">
        <v>1</v>
      </c>
      <c r="AZ51" s="2" t="s">
        <v>223</v>
      </c>
      <c r="BA51" s="2" t="s">
        <v>219</v>
      </c>
      <c r="BB51" s="2" t="s">
        <v>1561</v>
      </c>
      <c r="BC51"/>
      <c r="BD51"/>
      <c r="BE51"/>
      <c r="BF51"/>
      <c r="BG51"/>
      <c r="BH51"/>
      <c r="BI51"/>
      <c r="BJ51"/>
      <c r="BK51"/>
      <c r="BL51"/>
      <c r="BM51"/>
      <c r="BN51"/>
      <c r="BO51"/>
      <c r="BP51"/>
      <c r="BQ51" s="35" t="s">
        <v>1562</v>
      </c>
      <c r="BR51" s="35"/>
      <c r="BS51" s="2">
        <v>0.4</v>
      </c>
      <c r="BT51" s="2">
        <v>0.2</v>
      </c>
      <c r="BU51" s="2" t="s">
        <v>223</v>
      </c>
      <c r="BV51" s="2" t="s">
        <v>220</v>
      </c>
      <c r="BW51"/>
      <c r="BX51"/>
      <c r="BY51"/>
      <c r="BZ51"/>
      <c r="CA51"/>
      <c r="CB51"/>
      <c r="CC51"/>
      <c r="CD51"/>
      <c r="CE51" s="2" t="s">
        <v>1562</v>
      </c>
      <c r="CF51" s="2"/>
      <c r="CG51" s="2">
        <v>0.5</v>
      </c>
      <c r="CH51" s="2">
        <v>0.2</v>
      </c>
      <c r="CI51" s="2" t="s">
        <v>223</v>
      </c>
      <c r="CJ51" s="2" t="s">
        <v>220</v>
      </c>
      <c r="CK51"/>
      <c r="CL51"/>
      <c r="CM51" s="130"/>
      <c r="CN51" s="35"/>
      <c r="CO51" s="35"/>
      <c r="CP51" s="35"/>
    </row>
    <row r="52" spans="1:94" s="84" customFormat="1">
      <c r="A52" s="35" t="s">
        <v>1541</v>
      </c>
      <c r="B52" s="35" t="s">
        <v>1568</v>
      </c>
      <c r="C52" s="35" t="s">
        <v>1450</v>
      </c>
      <c r="D52" s="35" t="s">
        <v>3378</v>
      </c>
      <c r="E52" s="35">
        <v>11</v>
      </c>
      <c r="F52" s="35">
        <v>2</v>
      </c>
      <c r="G52" s="10" t="str">
        <f t="shared" si="0"/>
        <v>11-2</v>
      </c>
      <c r="H52" s="2">
        <v>67</v>
      </c>
      <c r="I52" s="2">
        <v>91</v>
      </c>
      <c r="J52" s="14">
        <f>(VLOOKUP($G52,Depth_Lookup_CCL!$A$3:$Z$549,11,FALSE))+(H52/100)</f>
        <v>16.400000000000002</v>
      </c>
      <c r="K52" s="14">
        <f>(VLOOKUP($G52,Depth_Lookup_CCL!$A$3:$Z$549,11,FALSE))+(I52/100)</f>
        <v>16.64</v>
      </c>
      <c r="L52" s="148">
        <v>28</v>
      </c>
      <c r="M52" s="35">
        <v>1</v>
      </c>
      <c r="N52" s="2" t="s">
        <v>27</v>
      </c>
      <c r="O52" s="2" t="s">
        <v>4</v>
      </c>
      <c r="P52" s="5" t="s">
        <v>1844</v>
      </c>
      <c r="Q52" s="86" t="s">
        <v>20</v>
      </c>
      <c r="R52" s="86" t="s">
        <v>1442</v>
      </c>
      <c r="S52" s="35"/>
      <c r="T52" s="35"/>
      <c r="U52" s="35" t="s">
        <v>198</v>
      </c>
      <c r="V52" s="35" t="s">
        <v>201</v>
      </c>
      <c r="W52" s="35" t="s">
        <v>205</v>
      </c>
      <c r="X52" s="35"/>
      <c r="Y52" s="35"/>
      <c r="Z52" s="35"/>
      <c r="AA52" s="35"/>
      <c r="AB52" s="35" t="s">
        <v>1376</v>
      </c>
      <c r="AC52" s="5">
        <f>VLOOKUP(AB52,definitions_list_lookup!$V$12:$W$15,2,FALSE)</f>
        <v>0</v>
      </c>
      <c r="AD52" s="35"/>
      <c r="AE52" s="41" t="e">
        <f>VLOOKUP(AD52,definitions_list_lookup!$AT$3:$AU$5,2,FALSE)</f>
        <v>#N/A</v>
      </c>
      <c r="AF52" s="2"/>
      <c r="AG52" s="2"/>
      <c r="AH52" s="2">
        <v>4</v>
      </c>
      <c r="AI52" s="2"/>
      <c r="AJ52" s="2">
        <v>4</v>
      </c>
      <c r="AK52" s="35">
        <v>2</v>
      </c>
      <c r="AL52" s="2" t="s">
        <v>225</v>
      </c>
      <c r="AM52" s="2" t="s">
        <v>219</v>
      </c>
      <c r="AN52" s="2" t="s">
        <v>1561</v>
      </c>
      <c r="AO52" s="2">
        <v>50</v>
      </c>
      <c r="AP52" s="2"/>
      <c r="AQ52" s="2">
        <v>4</v>
      </c>
      <c r="AR52" s="35">
        <v>2</v>
      </c>
      <c r="AS52" s="2" t="s">
        <v>224</v>
      </c>
      <c r="AT52" s="2" t="s">
        <v>219</v>
      </c>
      <c r="AU52" s="2" t="s">
        <v>1561</v>
      </c>
      <c r="AV52" s="2">
        <v>46</v>
      </c>
      <c r="AW52" s="2"/>
      <c r="AX52" s="2">
        <v>3</v>
      </c>
      <c r="AY52" s="35">
        <v>2</v>
      </c>
      <c r="AZ52" s="2" t="s">
        <v>223</v>
      </c>
      <c r="BA52" s="2" t="s">
        <v>219</v>
      </c>
      <c r="BB52" s="2" t="s">
        <v>1569</v>
      </c>
      <c r="BC52"/>
      <c r="BD52"/>
      <c r="BE52"/>
      <c r="BF52"/>
      <c r="BG52"/>
      <c r="BH52"/>
      <c r="BI52"/>
      <c r="BJ52"/>
      <c r="BK52"/>
      <c r="BL52"/>
      <c r="BM52"/>
      <c r="BN52"/>
      <c r="BO52"/>
      <c r="BP52"/>
      <c r="BQ52"/>
      <c r="BR52"/>
      <c r="BS52"/>
      <c r="BT52"/>
      <c r="BU52"/>
      <c r="BV52"/>
      <c r="BW52"/>
      <c r="BX52"/>
      <c r="BY52"/>
      <c r="BZ52"/>
      <c r="CA52"/>
      <c r="CB52"/>
      <c r="CC52"/>
      <c r="CD52"/>
      <c r="CE52" s="2" t="s">
        <v>1562</v>
      </c>
      <c r="CF52" s="2"/>
      <c r="CG52" s="2">
        <v>0.5</v>
      </c>
      <c r="CH52" s="2">
        <v>0.2</v>
      </c>
      <c r="CI52" s="2" t="s">
        <v>225</v>
      </c>
      <c r="CJ52" s="2" t="s">
        <v>220</v>
      </c>
      <c r="CK52"/>
      <c r="CL52"/>
      <c r="CM52" s="130"/>
      <c r="CN52" s="35"/>
      <c r="CO52" s="35"/>
      <c r="CP52" s="35"/>
    </row>
    <row r="53" spans="1:94" s="84" customFormat="1">
      <c r="A53" s="2" t="s">
        <v>1541</v>
      </c>
      <c r="B53" s="2" t="s">
        <v>1568</v>
      </c>
      <c r="C53" s="2" t="s">
        <v>1450</v>
      </c>
      <c r="D53" s="2" t="s">
        <v>3378</v>
      </c>
      <c r="E53" s="35">
        <v>11</v>
      </c>
      <c r="F53" s="35">
        <v>3</v>
      </c>
      <c r="G53" s="10" t="str">
        <f t="shared" si="0"/>
        <v>11-3</v>
      </c>
      <c r="H53" s="2">
        <v>0</v>
      </c>
      <c r="I53" s="2">
        <v>73</v>
      </c>
      <c r="J53" s="14">
        <f>(VLOOKUP($G53,Depth_Lookup_CCL!$A$3:$Z$549,11,FALSE))+(H53/100)</f>
        <v>16.650000000000002</v>
      </c>
      <c r="K53" s="14">
        <f>(VLOOKUP($G53,Depth_Lookup_CCL!$A$3:$Z$549,11,FALSE))+(I53/100)</f>
        <v>17.380000000000003</v>
      </c>
      <c r="L53" s="148">
        <v>28</v>
      </c>
      <c r="M53" s="35">
        <v>1</v>
      </c>
      <c r="N53" s="2" t="s">
        <v>27</v>
      </c>
      <c r="O53" s="2" t="s">
        <v>4</v>
      </c>
      <c r="P53" s="5" t="s">
        <v>1844</v>
      </c>
      <c r="Q53" s="86" t="s">
        <v>1442</v>
      </c>
      <c r="R53" s="86" t="s">
        <v>1442</v>
      </c>
      <c r="S53" s="35"/>
      <c r="T53" s="35"/>
      <c r="U53" s="35" t="s">
        <v>198</v>
      </c>
      <c r="V53" s="35" t="s">
        <v>201</v>
      </c>
      <c r="W53" s="35" t="s">
        <v>205</v>
      </c>
      <c r="X53" s="35"/>
      <c r="Y53" s="35" t="s">
        <v>1378</v>
      </c>
      <c r="Z53" s="35" t="s">
        <v>1391</v>
      </c>
      <c r="AA53" s="35" t="s">
        <v>1368</v>
      </c>
      <c r="AB53" s="35" t="s">
        <v>1374</v>
      </c>
      <c r="AC53" s="5">
        <f>VLOOKUP(AB53,definitions_list_lookup!$V$12:$W$15,2,FALSE)</f>
        <v>1</v>
      </c>
      <c r="AD53" s="35" t="s">
        <v>1456</v>
      </c>
      <c r="AE53" s="41">
        <f>VLOOKUP(AD53,definitions_list_lookup!$AT$3:$AU$5,2,FALSE)</f>
        <v>1</v>
      </c>
      <c r="AF53" s="2">
        <v>0.5</v>
      </c>
      <c r="AG53" s="2" t="s">
        <v>3727</v>
      </c>
      <c r="AH53" s="2">
        <v>4</v>
      </c>
      <c r="AI53" s="2"/>
      <c r="AJ53" s="2">
        <v>4</v>
      </c>
      <c r="AK53" s="35">
        <v>2</v>
      </c>
      <c r="AL53" s="2" t="s">
        <v>225</v>
      </c>
      <c r="AM53" s="2" t="s">
        <v>219</v>
      </c>
      <c r="AN53" s="2" t="s">
        <v>1561</v>
      </c>
      <c r="AO53" s="2">
        <v>50</v>
      </c>
      <c r="AP53" s="2"/>
      <c r="AQ53" s="2">
        <v>4</v>
      </c>
      <c r="AR53" s="35">
        <v>2</v>
      </c>
      <c r="AS53" s="2" t="s">
        <v>224</v>
      </c>
      <c r="AT53" s="2" t="s">
        <v>219</v>
      </c>
      <c r="AU53" s="2" t="s">
        <v>1561</v>
      </c>
      <c r="AV53" s="2">
        <v>46</v>
      </c>
      <c r="AW53" s="2"/>
      <c r="AX53" s="2">
        <v>3</v>
      </c>
      <c r="AY53" s="35">
        <v>2</v>
      </c>
      <c r="AZ53" s="2" t="s">
        <v>223</v>
      </c>
      <c r="BA53" s="2" t="s">
        <v>219</v>
      </c>
      <c r="BB53" s="2" t="s">
        <v>1569</v>
      </c>
      <c r="BC53"/>
      <c r="BD53"/>
      <c r="BE53"/>
      <c r="BF53"/>
      <c r="BG53"/>
      <c r="BH53"/>
      <c r="BI53"/>
      <c r="BJ53"/>
      <c r="BK53"/>
      <c r="BL53"/>
      <c r="BM53"/>
      <c r="BN53"/>
      <c r="BO53"/>
      <c r="BP53"/>
      <c r="BQ53"/>
      <c r="BR53"/>
      <c r="BS53"/>
      <c r="BT53"/>
      <c r="BU53"/>
      <c r="BV53"/>
      <c r="BW53"/>
      <c r="BX53"/>
      <c r="BY53"/>
      <c r="BZ53"/>
      <c r="CA53"/>
      <c r="CB53"/>
      <c r="CC53"/>
      <c r="CD53"/>
      <c r="CE53" s="2" t="s">
        <v>1562</v>
      </c>
      <c r="CF53" s="2"/>
      <c r="CG53" s="2">
        <v>0.5</v>
      </c>
      <c r="CH53" s="2">
        <v>0.2</v>
      </c>
      <c r="CI53" s="2" t="s">
        <v>225</v>
      </c>
      <c r="CJ53" s="2" t="s">
        <v>220</v>
      </c>
      <c r="CK53"/>
      <c r="CL53"/>
      <c r="CM53" s="130"/>
      <c r="CN53" s="35"/>
      <c r="CO53" s="35"/>
      <c r="CP53" s="35"/>
    </row>
    <row r="54" spans="1:94" s="84" customFormat="1">
      <c r="A54" s="2" t="s">
        <v>1541</v>
      </c>
      <c r="B54" s="2" t="s">
        <v>1568</v>
      </c>
      <c r="C54" s="2" t="s">
        <v>1450</v>
      </c>
      <c r="D54" s="2" t="s">
        <v>3378</v>
      </c>
      <c r="E54" s="35">
        <v>11</v>
      </c>
      <c r="F54" s="35">
        <v>4</v>
      </c>
      <c r="G54" s="10" t="str">
        <f t="shared" si="0"/>
        <v>11-4</v>
      </c>
      <c r="H54" s="2">
        <v>0</v>
      </c>
      <c r="I54" s="2">
        <v>69</v>
      </c>
      <c r="J54" s="14">
        <f>(VLOOKUP($G54,Depth_Lookup_CCL!$A$3:$Z$549,11,FALSE))+(H54/100)</f>
        <v>17.37</v>
      </c>
      <c r="K54" s="14">
        <f>(VLOOKUP($G54,Depth_Lookup_CCL!$A$3:$Z$549,11,FALSE))+(I54/100)</f>
        <v>18.060000000000002</v>
      </c>
      <c r="L54" s="148">
        <v>28</v>
      </c>
      <c r="M54" s="35">
        <v>1</v>
      </c>
      <c r="N54" s="2" t="s">
        <v>27</v>
      </c>
      <c r="O54" s="2" t="s">
        <v>4</v>
      </c>
      <c r="P54" s="5" t="s">
        <v>1844</v>
      </c>
      <c r="Q54" s="86" t="s">
        <v>1442</v>
      </c>
      <c r="R54" s="86" t="s">
        <v>18</v>
      </c>
      <c r="S54" s="35"/>
      <c r="T54" s="35"/>
      <c r="U54" s="35" t="s">
        <v>198</v>
      </c>
      <c r="V54" s="35" t="s">
        <v>201</v>
      </c>
      <c r="W54" s="35" t="s">
        <v>205</v>
      </c>
      <c r="X54" s="35"/>
      <c r="Y54" s="35"/>
      <c r="Z54" s="35"/>
      <c r="AA54" s="35"/>
      <c r="AB54" s="35" t="s">
        <v>1376</v>
      </c>
      <c r="AC54" s="5">
        <f>VLOOKUP(AB54,definitions_list_lookup!$V$12:$W$15,2,FALSE)</f>
        <v>0</v>
      </c>
      <c r="AD54" s="35"/>
      <c r="AE54" s="41" t="e">
        <f>VLOOKUP(AD54,definitions_list_lookup!$AT$3:$AU$5,2,FALSE)</f>
        <v>#N/A</v>
      </c>
      <c r="AF54" s="2"/>
      <c r="AG54" s="2"/>
      <c r="AH54" s="2">
        <v>4</v>
      </c>
      <c r="AI54" s="2"/>
      <c r="AJ54" s="2">
        <v>4</v>
      </c>
      <c r="AK54" s="35">
        <v>2</v>
      </c>
      <c r="AL54" s="2" t="s">
        <v>225</v>
      </c>
      <c r="AM54" s="2" t="s">
        <v>219</v>
      </c>
      <c r="AN54" s="2" t="s">
        <v>1561</v>
      </c>
      <c r="AO54" s="2">
        <v>50</v>
      </c>
      <c r="AP54" s="2"/>
      <c r="AQ54" s="2">
        <v>4</v>
      </c>
      <c r="AR54" s="35">
        <v>2</v>
      </c>
      <c r="AS54" s="2" t="s">
        <v>224</v>
      </c>
      <c r="AT54" s="2" t="s">
        <v>219</v>
      </c>
      <c r="AU54" s="2" t="s">
        <v>1561</v>
      </c>
      <c r="AV54" s="2">
        <v>46</v>
      </c>
      <c r="AW54" s="2"/>
      <c r="AX54" s="2">
        <v>3</v>
      </c>
      <c r="AY54" s="35">
        <v>2</v>
      </c>
      <c r="AZ54" s="2" t="s">
        <v>223</v>
      </c>
      <c r="BA54" s="2" t="s">
        <v>219</v>
      </c>
      <c r="BB54" s="2" t="s">
        <v>1569</v>
      </c>
      <c r="BC54"/>
      <c r="BD54"/>
      <c r="BE54"/>
      <c r="BF54"/>
      <c r="BG54"/>
      <c r="BH54"/>
      <c r="BI54"/>
      <c r="BJ54"/>
      <c r="BK54"/>
      <c r="BL54"/>
      <c r="BM54"/>
      <c r="BN54"/>
      <c r="BO54"/>
      <c r="BP54"/>
      <c r="BQ54"/>
      <c r="BR54"/>
      <c r="BS54"/>
      <c r="BT54"/>
      <c r="BU54"/>
      <c r="BV54"/>
      <c r="BW54"/>
      <c r="BX54"/>
      <c r="BY54"/>
      <c r="BZ54"/>
      <c r="CA54"/>
      <c r="CB54"/>
      <c r="CC54"/>
      <c r="CD54"/>
      <c r="CE54" s="2" t="s">
        <v>1562</v>
      </c>
      <c r="CF54" s="2"/>
      <c r="CG54" s="2">
        <v>0.5</v>
      </c>
      <c r="CH54" s="2">
        <v>0.2</v>
      </c>
      <c r="CI54" s="2" t="s">
        <v>225</v>
      </c>
      <c r="CJ54" s="2" t="s">
        <v>220</v>
      </c>
      <c r="CK54"/>
      <c r="CL54"/>
      <c r="CM54" s="130"/>
      <c r="CN54" s="35"/>
      <c r="CO54" s="35"/>
      <c r="CP54" s="35"/>
    </row>
    <row r="55" spans="1:94" s="84" customFormat="1">
      <c r="A55" s="2" t="s">
        <v>1541</v>
      </c>
      <c r="B55" s="2" t="s">
        <v>1568</v>
      </c>
      <c r="C55" s="2" t="s">
        <v>1450</v>
      </c>
      <c r="D55" s="2" t="s">
        <v>3378</v>
      </c>
      <c r="E55" s="35">
        <v>12</v>
      </c>
      <c r="F55" s="35">
        <v>1</v>
      </c>
      <c r="G55" s="10" t="str">
        <f t="shared" si="0"/>
        <v>12-1</v>
      </c>
      <c r="H55" s="2">
        <v>0</v>
      </c>
      <c r="I55" s="2">
        <v>82</v>
      </c>
      <c r="J55" s="14">
        <f>(VLOOKUP($G55,Depth_Lookup_CCL!$A$3:$Z$549,11,FALSE))+(H55/100)</f>
        <v>17.95</v>
      </c>
      <c r="K55" s="14">
        <f>(VLOOKUP($G55,Depth_Lookup_CCL!$A$3:$Z$549,11,FALSE))+(I55/100)</f>
        <v>18.77</v>
      </c>
      <c r="L55" s="148">
        <v>28</v>
      </c>
      <c r="M55" s="35">
        <v>1</v>
      </c>
      <c r="N55" s="2"/>
      <c r="O55" s="2" t="s">
        <v>5</v>
      </c>
      <c r="P55" s="5" t="s">
        <v>1846</v>
      </c>
      <c r="Q55" s="86" t="s">
        <v>18</v>
      </c>
      <c r="R55" s="86" t="s">
        <v>1442</v>
      </c>
      <c r="S55" s="35"/>
      <c r="T55" s="35"/>
      <c r="U55" s="35" t="s">
        <v>198</v>
      </c>
      <c r="V55" s="35" t="s">
        <v>201</v>
      </c>
      <c r="W55" s="35" t="s">
        <v>205</v>
      </c>
      <c r="X55" s="35"/>
      <c r="Y55" s="35"/>
      <c r="Z55" s="35"/>
      <c r="AA55" s="35"/>
      <c r="AB55" s="35" t="s">
        <v>1376</v>
      </c>
      <c r="AC55" s="5">
        <f>VLOOKUP(AB55,definitions_list_lookup!$V$12:$W$15,2,FALSE)</f>
        <v>0</v>
      </c>
      <c r="AD55" s="35"/>
      <c r="AE55" s="41" t="e">
        <f>VLOOKUP(AD55,definitions_list_lookup!$AT$3:$AU$5,2,FALSE)</f>
        <v>#N/A</v>
      </c>
      <c r="AF55" s="2"/>
      <c r="AG55" s="2"/>
      <c r="AH55" s="2">
        <v>5</v>
      </c>
      <c r="AI55" s="2"/>
      <c r="AJ55" s="2">
        <v>2.5</v>
      </c>
      <c r="AK55" s="35">
        <v>1</v>
      </c>
      <c r="AL55" s="2" t="s">
        <v>223</v>
      </c>
      <c r="AM55" s="2" t="s">
        <v>219</v>
      </c>
      <c r="AN55" s="2" t="s">
        <v>1561</v>
      </c>
      <c r="AO55" s="2">
        <v>50</v>
      </c>
      <c r="AP55" s="2"/>
      <c r="AQ55" s="2">
        <v>7</v>
      </c>
      <c r="AR55" s="35">
        <v>4</v>
      </c>
      <c r="AS55" s="2" t="s">
        <v>226</v>
      </c>
      <c r="AT55" s="2" t="s">
        <v>219</v>
      </c>
      <c r="AU55" s="2" t="s">
        <v>1561</v>
      </c>
      <c r="AV55" s="2">
        <v>45</v>
      </c>
      <c r="AW55" s="2"/>
      <c r="AX55" s="2">
        <v>3</v>
      </c>
      <c r="AY55" s="35">
        <v>1.5</v>
      </c>
      <c r="AZ55" s="2" t="s">
        <v>223</v>
      </c>
      <c r="BA55" s="2" t="s">
        <v>219</v>
      </c>
      <c r="BB55"/>
      <c r="BC55"/>
      <c r="BD55"/>
      <c r="BE55"/>
      <c r="BF55"/>
      <c r="BG55"/>
      <c r="BH55"/>
      <c r="BI55"/>
      <c r="BJ55"/>
      <c r="BK55"/>
      <c r="BL55"/>
      <c r="BM55"/>
      <c r="BN55"/>
      <c r="BO55"/>
      <c r="BP55"/>
      <c r="BQ55"/>
      <c r="BR55"/>
      <c r="BS55"/>
      <c r="BT55"/>
      <c r="BU55"/>
      <c r="BV55"/>
      <c r="BW55"/>
      <c r="BX55"/>
      <c r="BY55"/>
      <c r="BZ55"/>
      <c r="CA55"/>
      <c r="CB55"/>
      <c r="CC55"/>
      <c r="CD55"/>
      <c r="CE55" s="2" t="s">
        <v>1562</v>
      </c>
      <c r="CF55" s="2"/>
      <c r="CG55" s="2">
        <v>0.5</v>
      </c>
      <c r="CH55" s="2">
        <v>0.2</v>
      </c>
      <c r="CI55" s="2" t="s">
        <v>223</v>
      </c>
      <c r="CJ55" s="2" t="s">
        <v>220</v>
      </c>
      <c r="CK55" s="2" t="s">
        <v>1570</v>
      </c>
      <c r="CL55"/>
      <c r="CM55" s="130" t="s">
        <v>2550</v>
      </c>
      <c r="CN55" s="35"/>
      <c r="CO55" s="35"/>
      <c r="CP55" s="35"/>
    </row>
    <row r="56" spans="1:94" s="84" customFormat="1">
      <c r="A56" s="2" t="s">
        <v>1541</v>
      </c>
      <c r="B56" s="2" t="s">
        <v>1568</v>
      </c>
      <c r="C56" s="2" t="s">
        <v>1450</v>
      </c>
      <c r="D56" s="2" t="s">
        <v>3378</v>
      </c>
      <c r="E56" s="35">
        <v>12</v>
      </c>
      <c r="F56" s="35">
        <v>2</v>
      </c>
      <c r="G56" s="10" t="str">
        <f t="shared" si="0"/>
        <v>12-2</v>
      </c>
      <c r="H56" s="2">
        <v>0</v>
      </c>
      <c r="I56" s="2">
        <v>97</v>
      </c>
      <c r="J56" s="14">
        <f>(VLOOKUP($G56,Depth_Lookup_CCL!$A$3:$Z$549,11,FALSE))+(H56/100)</f>
        <v>18.77</v>
      </c>
      <c r="K56" s="14">
        <f>(VLOOKUP($G56,Depth_Lookup_CCL!$A$3:$Z$549,11,FALSE))+(I56/100)</f>
        <v>19.739999999999998</v>
      </c>
      <c r="L56" s="148">
        <v>28</v>
      </c>
      <c r="M56" s="35">
        <v>1</v>
      </c>
      <c r="N56" s="2"/>
      <c r="O56" s="2" t="s">
        <v>5</v>
      </c>
      <c r="P56" s="5" t="s">
        <v>1846</v>
      </c>
      <c r="Q56" s="86" t="s">
        <v>1442</v>
      </c>
      <c r="R56" s="86" t="s">
        <v>1442</v>
      </c>
      <c r="S56" s="35"/>
      <c r="T56" s="35"/>
      <c r="U56" s="35" t="s">
        <v>198</v>
      </c>
      <c r="V56" s="35" t="s">
        <v>201</v>
      </c>
      <c r="W56" s="35" t="s">
        <v>205</v>
      </c>
      <c r="X56" s="35"/>
      <c r="Y56" s="35" t="s">
        <v>1378</v>
      </c>
      <c r="Z56" s="35" t="s">
        <v>3728</v>
      </c>
      <c r="AA56" s="35" t="s">
        <v>1368</v>
      </c>
      <c r="AB56" s="35" t="s">
        <v>1374</v>
      </c>
      <c r="AC56" s="5">
        <f>VLOOKUP(AB56,definitions_list_lookup!$V$12:$W$15,2,FALSE)</f>
        <v>1</v>
      </c>
      <c r="AD56" s="35" t="s">
        <v>1456</v>
      </c>
      <c r="AE56" s="41">
        <f>VLOOKUP(AD56,definitions_list_lookup!$AT$3:$AU$5,2,FALSE)</f>
        <v>1</v>
      </c>
      <c r="AF56" s="2">
        <v>0.5</v>
      </c>
      <c r="AG56" s="2"/>
      <c r="AH56" s="2">
        <v>5</v>
      </c>
      <c r="AI56" s="2"/>
      <c r="AJ56" s="2">
        <v>2.5</v>
      </c>
      <c r="AK56" s="35">
        <v>1</v>
      </c>
      <c r="AL56" s="2" t="s">
        <v>223</v>
      </c>
      <c r="AM56" s="2" t="s">
        <v>219</v>
      </c>
      <c r="AN56" s="2" t="s">
        <v>1561</v>
      </c>
      <c r="AO56" s="2">
        <v>50</v>
      </c>
      <c r="AP56" s="2"/>
      <c r="AQ56" s="2">
        <v>7</v>
      </c>
      <c r="AR56" s="35">
        <v>4</v>
      </c>
      <c r="AS56" s="2" t="s">
        <v>226</v>
      </c>
      <c r="AT56" s="2" t="s">
        <v>219</v>
      </c>
      <c r="AU56" s="2" t="s">
        <v>1561</v>
      </c>
      <c r="AV56" s="2">
        <v>45</v>
      </c>
      <c r="AW56" s="2"/>
      <c r="AX56" s="2">
        <v>3</v>
      </c>
      <c r="AY56" s="35">
        <v>1.5</v>
      </c>
      <c r="AZ56" s="2" t="s">
        <v>223</v>
      </c>
      <c r="BA56" s="2" t="s">
        <v>219</v>
      </c>
      <c r="BB56"/>
      <c r="BC56"/>
      <c r="BD56"/>
      <c r="BE56"/>
      <c r="BF56"/>
      <c r="BG56"/>
      <c r="BH56"/>
      <c r="BI56"/>
      <c r="BJ56"/>
      <c r="BK56"/>
      <c r="BL56"/>
      <c r="BM56"/>
      <c r="BN56"/>
      <c r="BO56"/>
      <c r="BP56"/>
      <c r="BQ56"/>
      <c r="BR56"/>
      <c r="BS56"/>
      <c r="BT56"/>
      <c r="BU56"/>
      <c r="BV56"/>
      <c r="BW56"/>
      <c r="BX56"/>
      <c r="BY56"/>
      <c r="BZ56"/>
      <c r="CA56"/>
      <c r="CB56"/>
      <c r="CC56"/>
      <c r="CD56"/>
      <c r="CE56" s="2" t="s">
        <v>1562</v>
      </c>
      <c r="CF56" s="2"/>
      <c r="CG56" s="2">
        <v>0.5</v>
      </c>
      <c r="CH56" s="2">
        <v>0.2</v>
      </c>
      <c r="CI56" s="2" t="s">
        <v>223</v>
      </c>
      <c r="CJ56" s="2" t="s">
        <v>220</v>
      </c>
      <c r="CK56" s="2" t="s">
        <v>1570</v>
      </c>
      <c r="CL56"/>
      <c r="CM56" s="130" t="s">
        <v>2550</v>
      </c>
      <c r="CN56" s="35"/>
      <c r="CO56" s="35"/>
      <c r="CP56" s="35"/>
    </row>
    <row r="57" spans="1:94" s="84" customFormat="1">
      <c r="A57" s="2" t="s">
        <v>1541</v>
      </c>
      <c r="B57" s="2" t="s">
        <v>1568</v>
      </c>
      <c r="C57" s="2" t="s">
        <v>1450</v>
      </c>
      <c r="D57" s="2" t="s">
        <v>3378</v>
      </c>
      <c r="E57" s="35">
        <v>12</v>
      </c>
      <c r="F57" s="35">
        <v>3</v>
      </c>
      <c r="G57" s="10" t="str">
        <f t="shared" si="0"/>
        <v>12-3</v>
      </c>
      <c r="H57" s="2">
        <v>0</v>
      </c>
      <c r="I57" s="2">
        <v>39</v>
      </c>
      <c r="J57" s="14">
        <f>(VLOOKUP($G57,Depth_Lookup_CCL!$A$3:$Z$549,11,FALSE))+(H57/100)</f>
        <v>19.745000000000001</v>
      </c>
      <c r="K57" s="14">
        <f>(VLOOKUP($G57,Depth_Lookup_CCL!$A$3:$Z$549,11,FALSE))+(I57/100)</f>
        <v>20.135000000000002</v>
      </c>
      <c r="L57" s="148">
        <v>28</v>
      </c>
      <c r="M57" s="35">
        <v>1</v>
      </c>
      <c r="N57" s="2"/>
      <c r="O57" s="2" t="s">
        <v>5</v>
      </c>
      <c r="P57" s="5" t="s">
        <v>1846</v>
      </c>
      <c r="Q57" s="86" t="s">
        <v>1442</v>
      </c>
      <c r="R57" s="86" t="s">
        <v>20</v>
      </c>
      <c r="S57" s="35"/>
      <c r="T57" s="35"/>
      <c r="U57" s="35" t="s">
        <v>198</v>
      </c>
      <c r="V57" s="35" t="s">
        <v>201</v>
      </c>
      <c r="W57" s="35" t="s">
        <v>205</v>
      </c>
      <c r="X57" s="35"/>
      <c r="Y57" s="35"/>
      <c r="Z57" s="35"/>
      <c r="AA57" s="35"/>
      <c r="AB57" s="35" t="s">
        <v>1376</v>
      </c>
      <c r="AC57" s="5">
        <f>VLOOKUP(AB57,definitions_list_lookup!$V$12:$W$15,2,FALSE)</f>
        <v>0</v>
      </c>
      <c r="AD57" s="35"/>
      <c r="AE57" s="41" t="e">
        <f>VLOOKUP(AD57,definitions_list_lookup!$AT$3:$AU$5,2,FALSE)</f>
        <v>#N/A</v>
      </c>
      <c r="AF57" s="2"/>
      <c r="AG57" s="2"/>
      <c r="AH57" s="2">
        <v>5</v>
      </c>
      <c r="AI57" s="2"/>
      <c r="AJ57" s="2">
        <v>2.5</v>
      </c>
      <c r="AK57" s="35">
        <v>1</v>
      </c>
      <c r="AL57" s="2" t="s">
        <v>223</v>
      </c>
      <c r="AM57" s="2" t="s">
        <v>219</v>
      </c>
      <c r="AN57" s="2" t="s">
        <v>1561</v>
      </c>
      <c r="AO57" s="2">
        <v>50</v>
      </c>
      <c r="AP57" s="2"/>
      <c r="AQ57" s="2">
        <v>7</v>
      </c>
      <c r="AR57" s="35">
        <v>4</v>
      </c>
      <c r="AS57" s="2" t="s">
        <v>226</v>
      </c>
      <c r="AT57" s="2" t="s">
        <v>219</v>
      </c>
      <c r="AU57" s="2" t="s">
        <v>1561</v>
      </c>
      <c r="AV57" s="2">
        <v>45</v>
      </c>
      <c r="AW57" s="2"/>
      <c r="AX57" s="2">
        <v>3</v>
      </c>
      <c r="AY57" s="35">
        <v>1.5</v>
      </c>
      <c r="AZ57" s="2" t="s">
        <v>223</v>
      </c>
      <c r="BA57" s="2" t="s">
        <v>219</v>
      </c>
      <c r="BB57"/>
      <c r="BC57"/>
      <c r="BD57"/>
      <c r="BE57"/>
      <c r="BF57"/>
      <c r="BG57"/>
      <c r="BH57"/>
      <c r="BI57"/>
      <c r="BJ57"/>
      <c r="BK57"/>
      <c r="BL57"/>
      <c r="BM57"/>
      <c r="BN57"/>
      <c r="BO57"/>
      <c r="BP57"/>
      <c r="BQ57"/>
      <c r="BR57"/>
      <c r="BS57"/>
      <c r="BT57"/>
      <c r="BU57"/>
      <c r="BV57"/>
      <c r="BW57"/>
      <c r="BX57"/>
      <c r="BY57"/>
      <c r="BZ57"/>
      <c r="CA57"/>
      <c r="CB57"/>
      <c r="CC57"/>
      <c r="CD57"/>
      <c r="CE57" s="2" t="s">
        <v>1562</v>
      </c>
      <c r="CF57" s="2"/>
      <c r="CG57" s="2">
        <v>0.5</v>
      </c>
      <c r="CH57" s="2">
        <v>0.2</v>
      </c>
      <c r="CI57" s="2" t="s">
        <v>223</v>
      </c>
      <c r="CJ57" s="2" t="s">
        <v>220</v>
      </c>
      <c r="CK57" s="2" t="s">
        <v>1570</v>
      </c>
      <c r="CL57"/>
      <c r="CM57" s="130" t="s">
        <v>2550</v>
      </c>
      <c r="CN57" s="35"/>
      <c r="CO57" s="35"/>
      <c r="CP57" s="35"/>
    </row>
    <row r="58" spans="1:94" s="84" customFormat="1">
      <c r="A58" s="2" t="s">
        <v>1541</v>
      </c>
      <c r="B58" s="2" t="s">
        <v>1568</v>
      </c>
      <c r="C58" s="2" t="s">
        <v>1450</v>
      </c>
      <c r="D58" s="2" t="s">
        <v>3378</v>
      </c>
      <c r="E58" s="35">
        <v>12</v>
      </c>
      <c r="F58" s="35">
        <v>3</v>
      </c>
      <c r="G58" s="10" t="str">
        <f t="shared" si="0"/>
        <v>12-3</v>
      </c>
      <c r="H58" s="2">
        <v>39</v>
      </c>
      <c r="I58" s="2">
        <v>73</v>
      </c>
      <c r="J58" s="14">
        <f>(VLOOKUP($G58,Depth_Lookup_CCL!$A$3:$Z$549,11,FALSE))+(H58/100)</f>
        <v>20.135000000000002</v>
      </c>
      <c r="K58" s="14">
        <f>(VLOOKUP($G58,Depth_Lookup_CCL!$A$3:$Z$549,11,FALSE))+(I58/100)</f>
        <v>20.475000000000001</v>
      </c>
      <c r="L58" s="148">
        <v>29</v>
      </c>
      <c r="M58" s="35">
        <v>1</v>
      </c>
      <c r="N58" s="2"/>
      <c r="O58" s="2" t="s">
        <v>5</v>
      </c>
      <c r="P58" s="5" t="s">
        <v>1846</v>
      </c>
      <c r="Q58" s="86" t="s">
        <v>20</v>
      </c>
      <c r="R58" s="86" t="s">
        <v>18</v>
      </c>
      <c r="S58" s="35" t="s">
        <v>3729</v>
      </c>
      <c r="T58" s="35" t="s">
        <v>3730</v>
      </c>
      <c r="U58" s="35" t="s">
        <v>197</v>
      </c>
      <c r="V58" s="35" t="s">
        <v>201</v>
      </c>
      <c r="W58" s="35" t="s">
        <v>205</v>
      </c>
      <c r="X58" s="35"/>
      <c r="Y58" s="35"/>
      <c r="Z58" s="35"/>
      <c r="AA58" s="35"/>
      <c r="AB58" s="35" t="s">
        <v>1376</v>
      </c>
      <c r="AC58" s="5">
        <f>VLOOKUP(AB58,definitions_list_lookup!$V$12:$W$15,2,FALSE)</f>
        <v>0</v>
      </c>
      <c r="AD58" s="35"/>
      <c r="AE58" s="41" t="e">
        <f>VLOOKUP(AD58,definitions_list_lookup!$AT$3:$AU$5,2,FALSE)</f>
        <v>#N/A</v>
      </c>
      <c r="AF58" s="2"/>
      <c r="AG58" s="2"/>
      <c r="AH58" s="2">
        <v>25</v>
      </c>
      <c r="AI58" s="2"/>
      <c r="AJ58" s="2">
        <v>2.5</v>
      </c>
      <c r="AK58" s="35">
        <v>1</v>
      </c>
      <c r="AL58" s="2" t="s">
        <v>223</v>
      </c>
      <c r="AM58" s="2" t="s">
        <v>219</v>
      </c>
      <c r="AN58" s="2" t="s">
        <v>1561</v>
      </c>
      <c r="AO58" s="2">
        <v>50</v>
      </c>
      <c r="AP58" s="2"/>
      <c r="AQ58" s="2">
        <v>5</v>
      </c>
      <c r="AR58" s="35">
        <v>2</v>
      </c>
      <c r="AS58" s="2" t="s">
        <v>224</v>
      </c>
      <c r="AT58" s="2" t="s">
        <v>219</v>
      </c>
      <c r="AU58" s="2" t="s">
        <v>1561</v>
      </c>
      <c r="AV58" s="2">
        <v>25</v>
      </c>
      <c r="AW58" s="2"/>
      <c r="AX58" s="2">
        <v>2.5</v>
      </c>
      <c r="AY58" s="35">
        <v>1</v>
      </c>
      <c r="AZ58" s="2" t="s">
        <v>223</v>
      </c>
      <c r="BA58" s="2" t="s">
        <v>219</v>
      </c>
      <c r="BB58" s="2" t="s">
        <v>1561</v>
      </c>
      <c r="BC58"/>
      <c r="BD58"/>
      <c r="BE58"/>
      <c r="BF58"/>
      <c r="BG58"/>
      <c r="BH58"/>
      <c r="BI58"/>
      <c r="BJ58"/>
      <c r="BK58"/>
      <c r="BL58"/>
      <c r="BM58"/>
      <c r="BN58"/>
      <c r="BO58"/>
      <c r="BP58"/>
      <c r="BQ58" s="35" t="s">
        <v>1562</v>
      </c>
      <c r="BR58" s="35"/>
      <c r="BS58" s="2">
        <v>0.1</v>
      </c>
      <c r="BT58" s="2">
        <v>0.1</v>
      </c>
      <c r="BU58" s="2" t="s">
        <v>222</v>
      </c>
      <c r="BV58" s="2" t="s">
        <v>218</v>
      </c>
      <c r="BW58" s="2" t="s">
        <v>1571</v>
      </c>
      <c r="BX58"/>
      <c r="BY58"/>
      <c r="BZ58"/>
      <c r="CA58"/>
      <c r="CB58"/>
      <c r="CC58"/>
      <c r="CD58"/>
      <c r="CE58" s="2" t="s">
        <v>1562</v>
      </c>
      <c r="CF58" s="2"/>
      <c r="CG58" s="2">
        <v>0.1</v>
      </c>
      <c r="CH58" s="2">
        <v>0.1</v>
      </c>
      <c r="CI58" s="2" t="s">
        <v>222</v>
      </c>
      <c r="CJ58" s="2" t="s">
        <v>218</v>
      </c>
      <c r="CK58" s="2" t="s">
        <v>1570</v>
      </c>
      <c r="CL58"/>
      <c r="CM58" s="130" t="s">
        <v>2550</v>
      </c>
      <c r="CN58" s="35"/>
      <c r="CO58" s="35"/>
      <c r="CP58" s="35"/>
    </row>
    <row r="59" spans="1:94" s="84" customFormat="1">
      <c r="A59" s="2" t="s">
        <v>1541</v>
      </c>
      <c r="B59" s="2" t="s">
        <v>1568</v>
      </c>
      <c r="C59" s="2" t="s">
        <v>1450</v>
      </c>
      <c r="D59" s="2" t="s">
        <v>3378</v>
      </c>
      <c r="E59" s="35">
        <v>12</v>
      </c>
      <c r="F59" s="35">
        <v>4</v>
      </c>
      <c r="G59" s="10" t="str">
        <f t="shared" si="0"/>
        <v>12-4</v>
      </c>
      <c r="H59" s="2">
        <v>0</v>
      </c>
      <c r="I59" s="2">
        <v>41</v>
      </c>
      <c r="J59" s="14">
        <f>(VLOOKUP($G59,Depth_Lookup_CCL!$A$3:$Z$549,11,FALSE))+(H59/100)</f>
        <v>20.495000000000001</v>
      </c>
      <c r="K59" s="14">
        <f>(VLOOKUP($G59,Depth_Lookup_CCL!$A$3:$Z$549,11,FALSE))+(I59/100)</f>
        <v>20.905000000000001</v>
      </c>
      <c r="L59" s="148">
        <v>30</v>
      </c>
      <c r="M59" s="35">
        <v>1</v>
      </c>
      <c r="N59" s="2"/>
      <c r="O59" s="2" t="s">
        <v>5</v>
      </c>
      <c r="P59" s="5" t="s">
        <v>1846</v>
      </c>
      <c r="Q59" s="86" t="s">
        <v>18</v>
      </c>
      <c r="R59" s="86" t="s">
        <v>20</v>
      </c>
      <c r="S59" s="35"/>
      <c r="T59" s="35"/>
      <c r="U59" s="35" t="s">
        <v>198</v>
      </c>
      <c r="V59" s="35" t="s">
        <v>203</v>
      </c>
      <c r="W59" s="35" t="s">
        <v>205</v>
      </c>
      <c r="X59" s="35"/>
      <c r="Y59" s="35"/>
      <c r="Z59" s="35"/>
      <c r="AA59" s="35"/>
      <c r="AB59" s="35" t="s">
        <v>1376</v>
      </c>
      <c r="AC59" s="5">
        <f>VLOOKUP(AB59,definitions_list_lookup!$V$12:$W$15,2,FALSE)</f>
        <v>0</v>
      </c>
      <c r="AD59" s="35"/>
      <c r="AE59" s="41" t="e">
        <f>VLOOKUP(AD59,definitions_list_lookup!$AT$3:$AU$5,2,FALSE)</f>
        <v>#N/A</v>
      </c>
      <c r="AF59" s="2"/>
      <c r="AG59" s="2"/>
      <c r="AH59" s="2">
        <v>10</v>
      </c>
      <c r="AI59" s="2"/>
      <c r="AJ59" s="2">
        <v>4</v>
      </c>
      <c r="AK59" s="35">
        <v>2</v>
      </c>
      <c r="AL59" s="2" t="s">
        <v>224</v>
      </c>
      <c r="AM59" s="2" t="s">
        <v>220</v>
      </c>
      <c r="AN59" s="2" t="s">
        <v>1561</v>
      </c>
      <c r="AO59" s="2">
        <v>45</v>
      </c>
      <c r="AP59" s="2"/>
      <c r="AQ59" s="2">
        <v>6</v>
      </c>
      <c r="AR59" s="35">
        <v>3</v>
      </c>
      <c r="AS59" s="2" t="s">
        <v>223</v>
      </c>
      <c r="AT59" s="2" t="s">
        <v>219</v>
      </c>
      <c r="AU59" s="2" t="s">
        <v>1561</v>
      </c>
      <c r="AV59" s="2">
        <v>45</v>
      </c>
      <c r="AW59" s="2"/>
      <c r="AX59" s="2">
        <v>2</v>
      </c>
      <c r="AY59" s="35">
        <v>1</v>
      </c>
      <c r="AZ59" s="2" t="s">
        <v>223</v>
      </c>
      <c r="BA59" s="2" t="s">
        <v>219</v>
      </c>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s="130" t="s">
        <v>2550</v>
      </c>
      <c r="CN59" s="35"/>
      <c r="CO59" s="35"/>
      <c r="CP59" s="35"/>
    </row>
    <row r="60" spans="1:94" s="84" customFormat="1">
      <c r="A60" s="2" t="s">
        <v>1541</v>
      </c>
      <c r="B60" s="2" t="s">
        <v>1568</v>
      </c>
      <c r="C60" s="2" t="s">
        <v>1450</v>
      </c>
      <c r="D60" s="2" t="s">
        <v>3378</v>
      </c>
      <c r="E60" s="35">
        <v>12</v>
      </c>
      <c r="F60" s="35">
        <v>4</v>
      </c>
      <c r="G60" s="10" t="str">
        <f t="shared" si="0"/>
        <v>12-4</v>
      </c>
      <c r="H60" s="2">
        <v>41</v>
      </c>
      <c r="I60" s="2">
        <v>66</v>
      </c>
      <c r="J60" s="14">
        <f>(VLOOKUP($G60,Depth_Lookup_CCL!$A$3:$Z$549,11,FALSE))+(H60/100)</f>
        <v>20.905000000000001</v>
      </c>
      <c r="K60" s="14">
        <f>(VLOOKUP($G60,Depth_Lookup_CCL!$A$3:$Z$549,11,FALSE))+(I60/100)</f>
        <v>21.155000000000001</v>
      </c>
      <c r="L60" s="148">
        <v>31</v>
      </c>
      <c r="M60" s="35">
        <v>1</v>
      </c>
      <c r="N60" s="2"/>
      <c r="O60" s="2" t="s">
        <v>5</v>
      </c>
      <c r="P60" s="5" t="s">
        <v>1846</v>
      </c>
      <c r="Q60" s="86" t="s">
        <v>20</v>
      </c>
      <c r="R60" s="86" t="s">
        <v>1442</v>
      </c>
      <c r="S60" s="35" t="s">
        <v>3728</v>
      </c>
      <c r="T60" s="35" t="s">
        <v>3731</v>
      </c>
      <c r="U60" s="35" t="s">
        <v>198</v>
      </c>
      <c r="V60" s="35" t="s">
        <v>201</v>
      </c>
      <c r="W60" s="35" t="s">
        <v>205</v>
      </c>
      <c r="X60" s="35"/>
      <c r="Y60" s="35"/>
      <c r="Z60" s="35"/>
      <c r="AA60" s="35"/>
      <c r="AB60" s="35" t="s">
        <v>1376</v>
      </c>
      <c r="AC60" s="5">
        <f>VLOOKUP(AB60,definitions_list_lookup!$V$12:$W$15,2,FALSE)</f>
        <v>0</v>
      </c>
      <c r="AD60" s="35"/>
      <c r="AE60" s="41" t="e">
        <f>VLOOKUP(AD60,definitions_list_lookup!$AT$3:$AU$5,2,FALSE)</f>
        <v>#N/A</v>
      </c>
      <c r="AF60" s="2"/>
      <c r="AG60" s="2"/>
      <c r="AH60" s="2">
        <v>30</v>
      </c>
      <c r="AI60" s="2"/>
      <c r="AJ60" s="2">
        <v>2.5</v>
      </c>
      <c r="AK60" s="35">
        <v>1</v>
      </c>
      <c r="AL60" s="2" t="s">
        <v>223</v>
      </c>
      <c r="AM60" s="2" t="s">
        <v>219</v>
      </c>
      <c r="AN60" s="2" t="s">
        <v>1561</v>
      </c>
      <c r="AO60" s="2">
        <v>50</v>
      </c>
      <c r="AP60" s="2"/>
      <c r="AQ60" s="2">
        <v>4.5</v>
      </c>
      <c r="AR60" s="35">
        <v>4</v>
      </c>
      <c r="AS60" s="2" t="s">
        <v>224</v>
      </c>
      <c r="AT60" s="2" t="s">
        <v>219</v>
      </c>
      <c r="AU60" s="2" t="s">
        <v>1561</v>
      </c>
      <c r="AV60" s="2">
        <v>20</v>
      </c>
      <c r="AW60" s="2"/>
      <c r="AX60" s="2">
        <v>3</v>
      </c>
      <c r="AY60" s="35">
        <v>2</v>
      </c>
      <c r="AZ60" s="2" t="s">
        <v>223</v>
      </c>
      <c r="BA60" s="2" t="s">
        <v>219</v>
      </c>
      <c r="BB60" s="2" t="s">
        <v>1561</v>
      </c>
      <c r="BC60"/>
      <c r="BD60"/>
      <c r="BE60"/>
      <c r="BF60"/>
      <c r="BG60"/>
      <c r="BH60"/>
      <c r="BI60"/>
      <c r="BJ60"/>
      <c r="BK60"/>
      <c r="BL60"/>
      <c r="BM60"/>
      <c r="BN60"/>
      <c r="BO60"/>
      <c r="BP60"/>
      <c r="BQ60" s="35" t="s">
        <v>1562</v>
      </c>
      <c r="BR60" s="35"/>
      <c r="BS60" s="2">
        <v>0.1</v>
      </c>
      <c r="BT60" s="2">
        <v>0.1</v>
      </c>
      <c r="BU60" s="2" t="s">
        <v>222</v>
      </c>
      <c r="BV60" s="2" t="s">
        <v>218</v>
      </c>
      <c r="BW60" s="2" t="s">
        <v>1571</v>
      </c>
      <c r="BX60"/>
      <c r="BY60"/>
      <c r="BZ60"/>
      <c r="CA60"/>
      <c r="CB60"/>
      <c r="CC60"/>
      <c r="CD60"/>
      <c r="CE60" s="2" t="s">
        <v>1562</v>
      </c>
      <c r="CF60" s="2"/>
      <c r="CG60" s="2">
        <v>0.2</v>
      </c>
      <c r="CH60" s="2">
        <v>0.2</v>
      </c>
      <c r="CI60" s="2" t="s">
        <v>222</v>
      </c>
      <c r="CJ60" s="2" t="s">
        <v>218</v>
      </c>
      <c r="CK60" s="2" t="s">
        <v>1570</v>
      </c>
      <c r="CL60"/>
      <c r="CM60" s="130" t="s">
        <v>2550</v>
      </c>
      <c r="CN60" s="35"/>
      <c r="CO60" s="35"/>
      <c r="CP60" s="35"/>
    </row>
    <row r="61" spans="1:94" s="84" customFormat="1">
      <c r="A61" s="2" t="s">
        <v>1541</v>
      </c>
      <c r="B61" s="2" t="s">
        <v>1568</v>
      </c>
      <c r="C61" s="2" t="s">
        <v>1450</v>
      </c>
      <c r="D61" s="2" t="s">
        <v>3378</v>
      </c>
      <c r="E61" s="35">
        <v>13</v>
      </c>
      <c r="F61" s="35">
        <v>1</v>
      </c>
      <c r="G61" s="10" t="str">
        <f t="shared" si="0"/>
        <v>13-1</v>
      </c>
      <c r="H61" s="2">
        <v>0</v>
      </c>
      <c r="I61" s="2">
        <v>76</v>
      </c>
      <c r="J61" s="14">
        <f>(VLOOKUP($G61,Depth_Lookup_CCL!$A$3:$Z$549,11,FALSE))+(H61/100)</f>
        <v>21</v>
      </c>
      <c r="K61" s="14">
        <f>(VLOOKUP($G61,Depth_Lookup_CCL!$A$3:$Z$549,11,FALSE))+(I61/100)</f>
        <v>21.76</v>
      </c>
      <c r="L61" s="148">
        <v>31</v>
      </c>
      <c r="M61" s="35">
        <v>1</v>
      </c>
      <c r="N61" s="2"/>
      <c r="O61" s="2" t="s">
        <v>5</v>
      </c>
      <c r="P61" s="5" t="s">
        <v>1846</v>
      </c>
      <c r="Q61" s="86" t="s">
        <v>1442</v>
      </c>
      <c r="R61" s="86" t="s">
        <v>3732</v>
      </c>
      <c r="S61" s="35"/>
      <c r="T61" s="35"/>
      <c r="U61" s="35" t="s">
        <v>198</v>
      </c>
      <c r="V61" s="35" t="s">
        <v>201</v>
      </c>
      <c r="W61" s="35" t="s">
        <v>205</v>
      </c>
      <c r="X61" s="35"/>
      <c r="Y61" s="35"/>
      <c r="Z61" s="35"/>
      <c r="AA61" s="35"/>
      <c r="AB61" s="35" t="s">
        <v>1376</v>
      </c>
      <c r="AC61" s="5">
        <f>VLOOKUP(AB61,definitions_list_lookup!$V$12:$W$15,2,FALSE)</f>
        <v>0</v>
      </c>
      <c r="AD61" s="35"/>
      <c r="AE61" s="41" t="e">
        <f>VLOOKUP(AD61,definitions_list_lookup!$AT$3:$AU$5,2,FALSE)</f>
        <v>#N/A</v>
      </c>
      <c r="AF61" s="2"/>
      <c r="AG61" s="2"/>
      <c r="AH61" s="2">
        <v>30</v>
      </c>
      <c r="AI61" s="2"/>
      <c r="AJ61" s="2">
        <v>2.5</v>
      </c>
      <c r="AK61" s="35">
        <v>1</v>
      </c>
      <c r="AL61" s="2" t="s">
        <v>223</v>
      </c>
      <c r="AM61" s="2" t="s">
        <v>219</v>
      </c>
      <c r="AN61" s="2" t="s">
        <v>1561</v>
      </c>
      <c r="AO61" s="2">
        <v>50</v>
      </c>
      <c r="AP61" s="2"/>
      <c r="AQ61" s="2">
        <v>4.5</v>
      </c>
      <c r="AR61" s="35">
        <v>4</v>
      </c>
      <c r="AS61" s="2" t="s">
        <v>224</v>
      </c>
      <c r="AT61" s="2" t="s">
        <v>219</v>
      </c>
      <c r="AU61" s="2" t="s">
        <v>1561</v>
      </c>
      <c r="AV61" s="2">
        <v>20</v>
      </c>
      <c r="AW61" s="2"/>
      <c r="AX61" s="2">
        <v>3</v>
      </c>
      <c r="AY61" s="35">
        <v>2</v>
      </c>
      <c r="AZ61" s="2" t="s">
        <v>223</v>
      </c>
      <c r="BA61" s="2" t="s">
        <v>219</v>
      </c>
      <c r="BB61" s="2" t="s">
        <v>1561</v>
      </c>
      <c r="BC61"/>
      <c r="BD61"/>
      <c r="BE61"/>
      <c r="BF61"/>
      <c r="BG61"/>
      <c r="BH61"/>
      <c r="BI61"/>
      <c r="BJ61"/>
      <c r="BK61"/>
      <c r="BL61"/>
      <c r="BM61"/>
      <c r="BN61"/>
      <c r="BO61"/>
      <c r="BP61"/>
      <c r="BQ61" s="35" t="s">
        <v>1562</v>
      </c>
      <c r="BR61" s="35"/>
      <c r="BS61" s="2">
        <v>0.1</v>
      </c>
      <c r="BT61" s="2">
        <v>0.1</v>
      </c>
      <c r="BU61" s="2" t="s">
        <v>222</v>
      </c>
      <c r="BV61" s="2" t="s">
        <v>218</v>
      </c>
      <c r="BW61" s="2" t="s">
        <v>1571</v>
      </c>
      <c r="BX61"/>
      <c r="BY61"/>
      <c r="BZ61"/>
      <c r="CA61"/>
      <c r="CB61"/>
      <c r="CC61"/>
      <c r="CD61"/>
      <c r="CE61" s="2" t="s">
        <v>1562</v>
      </c>
      <c r="CF61" s="2"/>
      <c r="CG61" s="2">
        <v>0.2</v>
      </c>
      <c r="CH61" s="2">
        <v>0.2</v>
      </c>
      <c r="CI61" s="2" t="s">
        <v>222</v>
      </c>
      <c r="CJ61" s="2" t="s">
        <v>218</v>
      </c>
      <c r="CK61" s="2" t="s">
        <v>1570</v>
      </c>
      <c r="CL61"/>
      <c r="CM61" s="130" t="s">
        <v>2550</v>
      </c>
      <c r="CN61" s="35"/>
      <c r="CO61" s="35"/>
      <c r="CP61" s="35"/>
    </row>
    <row r="62" spans="1:94" s="84" customFormat="1">
      <c r="A62" s="2" t="s">
        <v>1541</v>
      </c>
      <c r="B62" s="2" t="s">
        <v>1568</v>
      </c>
      <c r="C62" s="2" t="s">
        <v>1450</v>
      </c>
      <c r="D62" s="2" t="s">
        <v>3378</v>
      </c>
      <c r="E62" s="35">
        <v>13</v>
      </c>
      <c r="F62" s="35">
        <v>2</v>
      </c>
      <c r="G62" s="10" t="str">
        <f t="shared" si="0"/>
        <v>13-2</v>
      </c>
      <c r="H62" s="2">
        <v>0</v>
      </c>
      <c r="I62" s="2">
        <v>40</v>
      </c>
      <c r="J62" s="14">
        <f>(VLOOKUP($G62,Depth_Lookup_CCL!$A$3:$Z$549,11,FALSE))+(H62/100)</f>
        <v>21.734999999999999</v>
      </c>
      <c r="K62" s="14">
        <f>(VLOOKUP($G62,Depth_Lookup_CCL!$A$3:$Z$549,11,FALSE))+(I62/100)</f>
        <v>22.134999999999998</v>
      </c>
      <c r="L62" s="148">
        <v>32</v>
      </c>
      <c r="M62" s="35">
        <v>1</v>
      </c>
      <c r="N62" s="2" t="s">
        <v>3399</v>
      </c>
      <c r="O62" s="2" t="s">
        <v>5</v>
      </c>
      <c r="P62" s="5" t="s">
        <v>3400</v>
      </c>
      <c r="Q62" s="86" t="s">
        <v>21</v>
      </c>
      <c r="R62" s="86" t="s">
        <v>21</v>
      </c>
      <c r="S62" s="35" t="s">
        <v>3729</v>
      </c>
      <c r="T62" s="35" t="s">
        <v>3730</v>
      </c>
      <c r="U62" s="35" t="s">
        <v>198</v>
      </c>
      <c r="V62" s="35" t="s">
        <v>203</v>
      </c>
      <c r="W62" s="35" t="s">
        <v>205</v>
      </c>
      <c r="X62" s="35"/>
      <c r="Y62" s="35" t="s">
        <v>1378</v>
      </c>
      <c r="Z62" s="35" t="s">
        <v>3728</v>
      </c>
      <c r="AA62" s="35" t="s">
        <v>1369</v>
      </c>
      <c r="AB62" s="35" t="s">
        <v>1374</v>
      </c>
      <c r="AC62" s="5">
        <f>VLOOKUP(AB62,definitions_list_lookup!$V$12:$W$15,2,FALSE)</f>
        <v>1</v>
      </c>
      <c r="AD62" s="35" t="s">
        <v>1456</v>
      </c>
      <c r="AE62" s="41">
        <f>VLOOKUP(AD62,definitions_list_lookup!$AT$3:$AU$5,2,FALSE)</f>
        <v>1</v>
      </c>
      <c r="AF62" s="2">
        <v>0.5</v>
      </c>
      <c r="AG62" s="2" t="s">
        <v>3733</v>
      </c>
      <c r="AH62" s="2">
        <v>60</v>
      </c>
      <c r="AI62" s="2"/>
      <c r="AJ62" s="2">
        <v>4</v>
      </c>
      <c r="AK62" s="35">
        <v>2</v>
      </c>
      <c r="AL62" s="2" t="s">
        <v>223</v>
      </c>
      <c r="AM62" s="2" t="s">
        <v>219</v>
      </c>
      <c r="AN62"/>
      <c r="AO62" s="2">
        <v>30</v>
      </c>
      <c r="AP62" s="2"/>
      <c r="AQ62" s="2">
        <v>3</v>
      </c>
      <c r="AR62" s="35">
        <v>2</v>
      </c>
      <c r="AS62" s="2" t="s">
        <v>223</v>
      </c>
      <c r="AT62" s="2" t="s">
        <v>220</v>
      </c>
      <c r="AU62"/>
      <c r="AV62" s="2">
        <v>10</v>
      </c>
      <c r="AW62" s="2"/>
      <c r="AX62" s="2">
        <v>1</v>
      </c>
      <c r="AY62" s="35">
        <v>1</v>
      </c>
      <c r="AZ62" s="2" t="s">
        <v>223</v>
      </c>
      <c r="BA62" s="2" t="s">
        <v>220</v>
      </c>
      <c r="BB62"/>
      <c r="BC62"/>
      <c r="BD62"/>
      <c r="BE62"/>
      <c r="BF62"/>
      <c r="BG62"/>
      <c r="BH62"/>
      <c r="BI62"/>
      <c r="BJ62"/>
      <c r="BK62"/>
      <c r="BL62"/>
      <c r="BM62"/>
      <c r="BN62"/>
      <c r="BO62"/>
      <c r="BP62"/>
      <c r="BQ62" s="35" t="s">
        <v>1562</v>
      </c>
      <c r="BR62" s="35"/>
      <c r="BS62" s="2">
        <v>0.1</v>
      </c>
      <c r="BT62" s="2">
        <v>0.1</v>
      </c>
      <c r="BU62" s="2" t="s">
        <v>222</v>
      </c>
      <c r="BV62" s="2" t="s">
        <v>218</v>
      </c>
      <c r="BW62"/>
      <c r="BX62"/>
      <c r="BY62"/>
      <c r="BZ62"/>
      <c r="CA62"/>
      <c r="CB62"/>
      <c r="CC62"/>
      <c r="CD62"/>
      <c r="CE62" s="2" t="s">
        <v>1562</v>
      </c>
      <c r="CF62" s="2"/>
      <c r="CG62" s="2">
        <v>0.2</v>
      </c>
      <c r="CH62" s="2">
        <v>0.2</v>
      </c>
      <c r="CI62" s="2" t="s">
        <v>222</v>
      </c>
      <c r="CJ62" s="2" t="s">
        <v>218</v>
      </c>
      <c r="CK62" s="2" t="s">
        <v>1570</v>
      </c>
      <c r="CL62"/>
      <c r="CM62" s="130" t="s">
        <v>2550</v>
      </c>
      <c r="CN62" s="35"/>
      <c r="CO62" s="35"/>
      <c r="CP62" s="35"/>
    </row>
    <row r="63" spans="1:94" s="84" customFormat="1">
      <c r="A63" s="2" t="s">
        <v>1541</v>
      </c>
      <c r="B63" s="2" t="s">
        <v>1568</v>
      </c>
      <c r="C63" s="2" t="s">
        <v>1450</v>
      </c>
      <c r="D63" s="2" t="s">
        <v>3378</v>
      </c>
      <c r="E63" s="35">
        <v>13</v>
      </c>
      <c r="F63" s="35">
        <v>2</v>
      </c>
      <c r="G63" s="10" t="str">
        <f t="shared" si="0"/>
        <v>13-2</v>
      </c>
      <c r="H63" s="2">
        <v>40</v>
      </c>
      <c r="I63" s="2">
        <v>81</v>
      </c>
      <c r="J63" s="14">
        <f>(VLOOKUP($G63,Depth_Lookup_CCL!$A$3:$Z$549,11,FALSE))+(H63/100)</f>
        <v>22.134999999999998</v>
      </c>
      <c r="K63" s="14">
        <f>(VLOOKUP($G63,Depth_Lookup_CCL!$A$3:$Z$549,11,FALSE))+(I63/100)</f>
        <v>22.544999999999998</v>
      </c>
      <c r="L63" s="148">
        <v>33</v>
      </c>
      <c r="M63" s="35">
        <v>1</v>
      </c>
      <c r="N63" s="2"/>
      <c r="O63" s="2" t="s">
        <v>5</v>
      </c>
      <c r="P63" s="5" t="s">
        <v>1846</v>
      </c>
      <c r="Q63" s="86" t="s">
        <v>3734</v>
      </c>
      <c r="R63" s="86" t="s">
        <v>1442</v>
      </c>
      <c r="S63" s="35" t="s">
        <v>3729</v>
      </c>
      <c r="T63" s="35" t="s">
        <v>3730</v>
      </c>
      <c r="U63" s="35" t="s">
        <v>198</v>
      </c>
      <c r="V63" s="35" t="s">
        <v>3735</v>
      </c>
      <c r="W63" s="35" t="s">
        <v>3736</v>
      </c>
      <c r="X63" s="35"/>
      <c r="Y63" s="35"/>
      <c r="Z63" s="35"/>
      <c r="AA63" s="35"/>
      <c r="AB63" s="35" t="s">
        <v>1376</v>
      </c>
      <c r="AC63" s="5">
        <f>VLOOKUP(AB63,definitions_list_lookup!$V$12:$W$15,2,FALSE)</f>
        <v>0</v>
      </c>
      <c r="AD63" s="35"/>
      <c r="AE63" s="41" t="e">
        <f>VLOOKUP(AD63,definitions_list_lookup!$AT$3:$AU$5,2,FALSE)</f>
        <v>#N/A</v>
      </c>
      <c r="AF63" s="2"/>
      <c r="AG63" s="2"/>
      <c r="AH63" s="2">
        <v>10</v>
      </c>
      <c r="AI63" s="2"/>
      <c r="AJ63" s="2">
        <v>4</v>
      </c>
      <c r="AK63" s="35">
        <v>1.5</v>
      </c>
      <c r="AL63" s="2" t="s">
        <v>225</v>
      </c>
      <c r="AM63" s="2" t="s">
        <v>219</v>
      </c>
      <c r="AN63" s="2" t="s">
        <v>1561</v>
      </c>
      <c r="AO63" s="2">
        <v>50</v>
      </c>
      <c r="AP63" s="2"/>
      <c r="AQ63" s="2">
        <v>5</v>
      </c>
      <c r="AR63" s="35">
        <v>3</v>
      </c>
      <c r="AS63" s="2" t="s">
        <v>226</v>
      </c>
      <c r="AT63" s="2" t="s">
        <v>220</v>
      </c>
      <c r="AU63" s="2" t="s">
        <v>1561</v>
      </c>
      <c r="AV63" s="2">
        <v>40</v>
      </c>
      <c r="AW63" s="2"/>
      <c r="AX63" s="2">
        <v>3</v>
      </c>
      <c r="AY63" s="35">
        <v>1.5</v>
      </c>
      <c r="AZ63" s="2" t="s">
        <v>223</v>
      </c>
      <c r="BA63" s="2" t="s">
        <v>219</v>
      </c>
      <c r="BB63" s="2" t="s">
        <v>1561</v>
      </c>
      <c r="BC63"/>
      <c r="BD63"/>
      <c r="BE63"/>
      <c r="BF63"/>
      <c r="BG63"/>
      <c r="BH63"/>
      <c r="BI63"/>
      <c r="BJ63"/>
      <c r="BK63"/>
      <c r="BL63"/>
      <c r="BM63"/>
      <c r="BN63"/>
      <c r="BO63"/>
      <c r="BP63"/>
      <c r="BQ63" s="35"/>
      <c r="BR63" s="35"/>
      <c r="BS63"/>
      <c r="BT63"/>
      <c r="BU63"/>
      <c r="BV63"/>
      <c r="BW63"/>
      <c r="BX63"/>
      <c r="BY63"/>
      <c r="BZ63"/>
      <c r="CA63"/>
      <c r="CB63"/>
      <c r="CC63"/>
      <c r="CD63"/>
      <c r="CE63"/>
      <c r="CF63"/>
      <c r="CG63"/>
      <c r="CH63"/>
      <c r="CI63"/>
      <c r="CJ63"/>
      <c r="CK63"/>
      <c r="CL63"/>
      <c r="CM63" s="35" t="s">
        <v>3402</v>
      </c>
      <c r="CN63" s="35"/>
      <c r="CO63" s="35"/>
      <c r="CP63" s="35"/>
    </row>
    <row r="64" spans="1:94" s="84" customFormat="1">
      <c r="A64" s="2" t="s">
        <v>1541</v>
      </c>
      <c r="B64" s="2" t="s">
        <v>1568</v>
      </c>
      <c r="C64" s="2" t="s">
        <v>1450</v>
      </c>
      <c r="D64" s="2" t="s">
        <v>3378</v>
      </c>
      <c r="E64" s="35">
        <v>13</v>
      </c>
      <c r="F64" s="35">
        <v>3</v>
      </c>
      <c r="G64" s="10" t="str">
        <f t="shared" si="0"/>
        <v>13-3</v>
      </c>
      <c r="H64" s="2">
        <v>0</v>
      </c>
      <c r="I64" s="2">
        <v>81</v>
      </c>
      <c r="J64" s="14">
        <f>(VLOOKUP($G64,Depth_Lookup_CCL!$A$3:$Z$549,11,FALSE))+(H64/100)</f>
        <v>22.564999999999998</v>
      </c>
      <c r="K64" s="14">
        <f>(VLOOKUP($G64,Depth_Lookup_CCL!$A$3:$Z$549,11,FALSE))+(I64/100)</f>
        <v>23.374999999999996</v>
      </c>
      <c r="L64" s="148">
        <v>33</v>
      </c>
      <c r="M64" s="35">
        <v>1</v>
      </c>
      <c r="N64" s="2"/>
      <c r="O64" s="2" t="s">
        <v>5</v>
      </c>
      <c r="P64" s="5" t="s">
        <v>1846</v>
      </c>
      <c r="Q64" s="86" t="s">
        <v>3737</v>
      </c>
      <c r="R64" s="86" t="s">
        <v>23</v>
      </c>
      <c r="S64" s="35"/>
      <c r="T64" s="35"/>
      <c r="U64" s="35" t="s">
        <v>3738</v>
      </c>
      <c r="V64" s="35" t="s">
        <v>3735</v>
      </c>
      <c r="W64" s="35" t="s">
        <v>3736</v>
      </c>
      <c r="X64" s="35"/>
      <c r="Y64" s="35"/>
      <c r="Z64" s="35"/>
      <c r="AA64" s="35"/>
      <c r="AB64" s="35" t="s">
        <v>1376</v>
      </c>
      <c r="AC64" s="5">
        <f>VLOOKUP(AB64,definitions_list_lookup!$V$12:$W$15,2,FALSE)</f>
        <v>0</v>
      </c>
      <c r="AD64" s="35"/>
      <c r="AE64" s="41" t="e">
        <f>VLOOKUP(AD64,definitions_list_lookup!$AT$3:$AU$5,2,FALSE)</f>
        <v>#N/A</v>
      </c>
      <c r="AF64" s="2"/>
      <c r="AG64" s="2"/>
      <c r="AH64" s="2">
        <v>10</v>
      </c>
      <c r="AI64" s="2"/>
      <c r="AJ64" s="2">
        <v>4</v>
      </c>
      <c r="AK64" s="35">
        <v>1.5</v>
      </c>
      <c r="AL64" s="2" t="s">
        <v>225</v>
      </c>
      <c r="AM64" s="2" t="s">
        <v>219</v>
      </c>
      <c r="AN64" s="2" t="s">
        <v>1561</v>
      </c>
      <c r="AO64" s="2">
        <v>50</v>
      </c>
      <c r="AP64" s="2"/>
      <c r="AQ64" s="2">
        <v>5</v>
      </c>
      <c r="AR64" s="35">
        <v>3</v>
      </c>
      <c r="AS64" s="2" t="s">
        <v>226</v>
      </c>
      <c r="AT64" s="2" t="s">
        <v>220</v>
      </c>
      <c r="AU64" s="2" t="s">
        <v>1561</v>
      </c>
      <c r="AV64" s="2">
        <v>40</v>
      </c>
      <c r="AW64" s="2"/>
      <c r="AX64" s="2">
        <v>3</v>
      </c>
      <c r="AY64" s="35">
        <v>1.5</v>
      </c>
      <c r="AZ64" s="2" t="s">
        <v>223</v>
      </c>
      <c r="BA64" s="2" t="s">
        <v>219</v>
      </c>
      <c r="BB64" s="2" t="s">
        <v>1561</v>
      </c>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s="130"/>
      <c r="CN64" s="35"/>
      <c r="CO64" s="35"/>
      <c r="CP64" s="35"/>
    </row>
    <row r="65" spans="1:95" s="84" customFormat="1">
      <c r="A65" s="2" t="s">
        <v>1541</v>
      </c>
      <c r="B65" s="2" t="s">
        <v>1568</v>
      </c>
      <c r="C65" s="2" t="s">
        <v>1450</v>
      </c>
      <c r="D65" s="2" t="s">
        <v>3378</v>
      </c>
      <c r="E65" s="35">
        <v>13</v>
      </c>
      <c r="F65" s="35">
        <v>4</v>
      </c>
      <c r="G65" s="10" t="str">
        <f t="shared" si="0"/>
        <v>13-4</v>
      </c>
      <c r="H65" s="2">
        <v>0</v>
      </c>
      <c r="I65" s="35">
        <v>92</v>
      </c>
      <c r="J65" s="14">
        <f>(VLOOKUP($G65,Depth_Lookup_CCL!$A$3:$Z$549,11,FALSE))+(H65/100)</f>
        <v>23.354999999999997</v>
      </c>
      <c r="K65" s="14">
        <f>(VLOOKUP($G65,Depth_Lookup_CCL!$A$3:$Z$549,11,FALSE))+(I65/100)</f>
        <v>24.274999999999999</v>
      </c>
      <c r="L65" s="148">
        <v>33</v>
      </c>
      <c r="M65" s="35">
        <v>1</v>
      </c>
      <c r="N65" s="2"/>
      <c r="O65" s="2" t="s">
        <v>5</v>
      </c>
      <c r="P65" s="5" t="s">
        <v>1846</v>
      </c>
      <c r="Q65" s="86" t="s">
        <v>3737</v>
      </c>
      <c r="R65" s="86" t="s">
        <v>3737</v>
      </c>
      <c r="S65" s="35"/>
      <c r="T65" s="35"/>
      <c r="U65" s="35" t="s">
        <v>3738</v>
      </c>
      <c r="V65" s="35" t="s">
        <v>3735</v>
      </c>
      <c r="W65" s="35" t="s">
        <v>3736</v>
      </c>
      <c r="X65" s="35"/>
      <c r="Y65" s="35" t="s">
        <v>3734</v>
      </c>
      <c r="Z65" s="35" t="s">
        <v>3729</v>
      </c>
      <c r="AA65" s="35" t="s">
        <v>3730</v>
      </c>
      <c r="AB65" s="35" t="s">
        <v>238</v>
      </c>
      <c r="AC65" s="5">
        <f>VLOOKUP(AB65,definitions_list_lookup!$V$12:$W$15,2,FALSE)</f>
        <v>2</v>
      </c>
      <c r="AD65" s="35" t="s">
        <v>1457</v>
      </c>
      <c r="AE65" s="41">
        <f>VLOOKUP(AD65,definitions_list_lookup!$AT$3:$AU$5,2,FALSE)</f>
        <v>2</v>
      </c>
      <c r="AF65" s="2">
        <v>1</v>
      </c>
      <c r="AG65" s="2" t="s">
        <v>3403</v>
      </c>
      <c r="AH65" s="2">
        <v>10</v>
      </c>
      <c r="AI65" s="2"/>
      <c r="AJ65" s="2">
        <v>4</v>
      </c>
      <c r="AK65" s="35">
        <v>1.5</v>
      </c>
      <c r="AL65" s="2" t="s">
        <v>225</v>
      </c>
      <c r="AM65" s="2" t="s">
        <v>219</v>
      </c>
      <c r="AN65" s="2" t="s">
        <v>1561</v>
      </c>
      <c r="AO65" s="2">
        <v>50</v>
      </c>
      <c r="AP65" s="2"/>
      <c r="AQ65" s="2">
        <v>5</v>
      </c>
      <c r="AR65" s="35">
        <v>3</v>
      </c>
      <c r="AS65" s="2" t="s">
        <v>226</v>
      </c>
      <c r="AT65" s="2" t="s">
        <v>220</v>
      </c>
      <c r="AU65" s="2" t="s">
        <v>1561</v>
      </c>
      <c r="AV65" s="2">
        <v>40</v>
      </c>
      <c r="AW65" s="2"/>
      <c r="AX65" s="2">
        <v>3</v>
      </c>
      <c r="AY65" s="35">
        <v>1.5</v>
      </c>
      <c r="AZ65" s="2" t="s">
        <v>223</v>
      </c>
      <c r="BA65" s="2" t="s">
        <v>219</v>
      </c>
      <c r="BB65" s="2" t="s">
        <v>1561</v>
      </c>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s="130"/>
      <c r="CN65" s="35"/>
      <c r="CO65" s="35"/>
      <c r="CP65" s="35"/>
    </row>
    <row r="66" spans="1:95" s="84" customFormat="1">
      <c r="A66" s="2" t="s">
        <v>1541</v>
      </c>
      <c r="B66" s="2" t="s">
        <v>1568</v>
      </c>
      <c r="C66" s="2" t="s">
        <v>1450</v>
      </c>
      <c r="D66" s="2" t="s">
        <v>3378</v>
      </c>
      <c r="E66" s="35">
        <v>14</v>
      </c>
      <c r="F66" s="35">
        <v>1</v>
      </c>
      <c r="G66" s="10" t="str">
        <f t="shared" si="0"/>
        <v>14-1</v>
      </c>
      <c r="H66" s="2">
        <v>0</v>
      </c>
      <c r="I66" s="35">
        <v>80</v>
      </c>
      <c r="J66" s="14">
        <f>(VLOOKUP($G66,Depth_Lookup_CCL!$A$3:$Z$549,11,FALSE))+(H66/100)</f>
        <v>24.05</v>
      </c>
      <c r="K66" s="14">
        <f>(VLOOKUP($G66,Depth_Lookup_CCL!$A$3:$Z$549,11,FALSE))+(I66/100)</f>
        <v>24.85</v>
      </c>
      <c r="L66" s="148">
        <v>33</v>
      </c>
      <c r="M66" s="35">
        <v>1</v>
      </c>
      <c r="N66" s="2"/>
      <c r="O66" s="2" t="s">
        <v>5</v>
      </c>
      <c r="P66" s="5" t="s">
        <v>1846</v>
      </c>
      <c r="Q66" s="86" t="s">
        <v>1442</v>
      </c>
      <c r="R66" s="86" t="s">
        <v>23</v>
      </c>
      <c r="S66" s="35"/>
      <c r="T66" s="35"/>
      <c r="U66" s="35" t="s">
        <v>3738</v>
      </c>
      <c r="V66" s="35" t="s">
        <v>3735</v>
      </c>
      <c r="W66" s="35" t="s">
        <v>3736</v>
      </c>
      <c r="X66" s="35"/>
      <c r="Y66" s="35" t="s">
        <v>3734</v>
      </c>
      <c r="Z66" s="35" t="s">
        <v>3729</v>
      </c>
      <c r="AA66" s="35" t="s">
        <v>3730</v>
      </c>
      <c r="AB66" s="35" t="s">
        <v>238</v>
      </c>
      <c r="AC66" s="5">
        <f>VLOOKUP(AB66,definitions_list_lookup!$V$12:$W$15,2,FALSE)</f>
        <v>2</v>
      </c>
      <c r="AD66" s="35" t="s">
        <v>1457</v>
      </c>
      <c r="AE66" s="41">
        <f>VLOOKUP(AD66,definitions_list_lookup!$AT$3:$AU$5,2,FALSE)</f>
        <v>2</v>
      </c>
      <c r="AF66" s="2">
        <v>1</v>
      </c>
      <c r="AG66" s="2" t="s">
        <v>3403</v>
      </c>
      <c r="AH66" s="2">
        <v>10</v>
      </c>
      <c r="AI66" s="2"/>
      <c r="AJ66" s="2">
        <v>4</v>
      </c>
      <c r="AK66" s="35">
        <v>1.5</v>
      </c>
      <c r="AL66" s="2" t="s">
        <v>225</v>
      </c>
      <c r="AM66" s="2" t="s">
        <v>219</v>
      </c>
      <c r="AN66" s="2" t="s">
        <v>1561</v>
      </c>
      <c r="AO66" s="2">
        <v>50</v>
      </c>
      <c r="AP66" s="2"/>
      <c r="AQ66" s="2">
        <v>5</v>
      </c>
      <c r="AR66" s="35">
        <v>3</v>
      </c>
      <c r="AS66" s="2" t="s">
        <v>226</v>
      </c>
      <c r="AT66" s="2" t="s">
        <v>220</v>
      </c>
      <c r="AU66" s="2" t="s">
        <v>1561</v>
      </c>
      <c r="AV66" s="2">
        <v>40</v>
      </c>
      <c r="AW66" s="2"/>
      <c r="AX66" s="2">
        <v>3</v>
      </c>
      <c r="AY66" s="35">
        <v>1.5</v>
      </c>
      <c r="AZ66" s="2" t="s">
        <v>223</v>
      </c>
      <c r="BA66" s="2" t="s">
        <v>219</v>
      </c>
      <c r="BB66" s="2" t="s">
        <v>1561</v>
      </c>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s="130"/>
      <c r="CN66" s="35"/>
      <c r="CO66" s="35"/>
      <c r="CP66" s="35"/>
    </row>
    <row r="67" spans="1:95" s="84" customFormat="1">
      <c r="A67" s="2" t="s">
        <v>1541</v>
      </c>
      <c r="B67" s="2" t="s">
        <v>1568</v>
      </c>
      <c r="C67" s="2" t="s">
        <v>1450</v>
      </c>
      <c r="D67" s="2" t="s">
        <v>3378</v>
      </c>
      <c r="E67" s="35">
        <v>14</v>
      </c>
      <c r="F67" s="35">
        <v>2</v>
      </c>
      <c r="G67" s="10" t="str">
        <f t="shared" si="0"/>
        <v>14-2</v>
      </c>
      <c r="H67" s="2">
        <v>0</v>
      </c>
      <c r="I67" s="35">
        <v>15</v>
      </c>
      <c r="J67" s="14">
        <f>(VLOOKUP($G67,Depth_Lookup_CCL!$A$3:$Z$549,11,FALSE))+(H67/100)</f>
        <v>24.805</v>
      </c>
      <c r="K67" s="14">
        <f>(VLOOKUP($G67,Depth_Lookup_CCL!$A$3:$Z$549,11,FALSE))+(I67/100)</f>
        <v>24.954999999999998</v>
      </c>
      <c r="L67" s="148">
        <v>34</v>
      </c>
      <c r="M67" s="35">
        <v>1</v>
      </c>
      <c r="N67" s="2"/>
      <c r="O67" s="2" t="s">
        <v>5</v>
      </c>
      <c r="P67" s="5" t="s">
        <v>1846</v>
      </c>
      <c r="Q67" s="86" t="s">
        <v>3739</v>
      </c>
      <c r="R67" s="86" t="s">
        <v>3739</v>
      </c>
      <c r="S67" s="35" t="s">
        <v>3729</v>
      </c>
      <c r="T67" s="35" t="s">
        <v>3740</v>
      </c>
      <c r="U67" s="35" t="s">
        <v>3738</v>
      </c>
      <c r="V67" s="35" t="s">
        <v>3735</v>
      </c>
      <c r="W67" s="35" t="s">
        <v>3736</v>
      </c>
      <c r="X67" s="35"/>
      <c r="Y67" s="35"/>
      <c r="Z67" s="35"/>
      <c r="AA67" s="35"/>
      <c r="AB67" s="35" t="s">
        <v>1376</v>
      </c>
      <c r="AC67" s="5">
        <f>VLOOKUP(AB67,definitions_list_lookup!$V$12:$W$15,2,FALSE)</f>
        <v>0</v>
      </c>
      <c r="AD67" s="35"/>
      <c r="AE67" s="41" t="e">
        <f>VLOOKUP(AD67,definitions_list_lookup!$AT$3:$AU$5,2,FALSE)</f>
        <v>#N/A</v>
      </c>
      <c r="AF67" s="2"/>
      <c r="AG67" s="2"/>
      <c r="AH67" s="2">
        <v>25</v>
      </c>
      <c r="AI67" s="2"/>
      <c r="AJ67" s="2">
        <v>4.5</v>
      </c>
      <c r="AK67" s="35">
        <v>2</v>
      </c>
      <c r="AL67" s="2" t="s">
        <v>224</v>
      </c>
      <c r="AM67" s="2" t="s">
        <v>219</v>
      </c>
      <c r="AN67" s="2" t="s">
        <v>1572</v>
      </c>
      <c r="AO67" s="2">
        <v>55</v>
      </c>
      <c r="AP67" s="2"/>
      <c r="AQ67" s="2">
        <v>6</v>
      </c>
      <c r="AR67" s="35">
        <v>4</v>
      </c>
      <c r="AS67" s="2" t="s">
        <v>224</v>
      </c>
      <c r="AT67" s="2" t="s">
        <v>219</v>
      </c>
      <c r="AU67" s="2" t="s">
        <v>1561</v>
      </c>
      <c r="AV67" s="2">
        <v>20</v>
      </c>
      <c r="AW67" s="2"/>
      <c r="AX67" s="2">
        <v>2</v>
      </c>
      <c r="AY67" s="35">
        <v>1</v>
      </c>
      <c r="AZ67" s="2" t="s">
        <v>223</v>
      </c>
      <c r="BA67" s="2" t="s">
        <v>219</v>
      </c>
      <c r="BB67" s="2" t="s">
        <v>1561</v>
      </c>
      <c r="BC67"/>
      <c r="BD67"/>
      <c r="BE67"/>
      <c r="BF67"/>
      <c r="BG67"/>
      <c r="BH67"/>
      <c r="BI67"/>
      <c r="BJ67"/>
      <c r="BK67"/>
      <c r="BL67"/>
      <c r="BM67"/>
      <c r="BN67"/>
      <c r="BO67"/>
      <c r="BP67"/>
      <c r="BQ67" s="35" t="s">
        <v>1562</v>
      </c>
      <c r="BR67" s="35"/>
      <c r="BS67" s="2">
        <v>0.1</v>
      </c>
      <c r="BT67" s="2">
        <v>0.1</v>
      </c>
      <c r="BU67" s="2" t="s">
        <v>222</v>
      </c>
      <c r="BV67" s="2" t="s">
        <v>218</v>
      </c>
      <c r="BW67" s="2" t="s">
        <v>1571</v>
      </c>
      <c r="BX67"/>
      <c r="BY67"/>
      <c r="BZ67"/>
      <c r="CA67"/>
      <c r="CB67"/>
      <c r="CC67"/>
      <c r="CD67"/>
      <c r="CE67" s="35" t="s">
        <v>1562</v>
      </c>
      <c r="CF67" s="35"/>
      <c r="CG67" s="2">
        <v>0.1</v>
      </c>
      <c r="CH67" s="2">
        <v>0.1</v>
      </c>
      <c r="CI67" s="2" t="s">
        <v>222</v>
      </c>
      <c r="CJ67" s="2" t="s">
        <v>218</v>
      </c>
      <c r="CK67" s="2" t="s">
        <v>1570</v>
      </c>
      <c r="CL67"/>
      <c r="CM67" s="130" t="s">
        <v>2550</v>
      </c>
      <c r="CN67" s="35"/>
      <c r="CO67" s="35"/>
      <c r="CP67" s="35"/>
    </row>
    <row r="68" spans="1:95" s="84" customFormat="1">
      <c r="A68" s="2" t="s">
        <v>1541</v>
      </c>
      <c r="B68" s="2" t="s">
        <v>1568</v>
      </c>
      <c r="C68" s="2" t="s">
        <v>1450</v>
      </c>
      <c r="D68" s="2" t="s">
        <v>3378</v>
      </c>
      <c r="E68" s="35">
        <v>14</v>
      </c>
      <c r="F68" s="35">
        <v>2</v>
      </c>
      <c r="G68" s="10" t="str">
        <f t="shared" si="0"/>
        <v>14-2</v>
      </c>
      <c r="H68" s="2">
        <v>15</v>
      </c>
      <c r="I68" s="35">
        <v>92</v>
      </c>
      <c r="J68" s="14">
        <f>(VLOOKUP($G68,Depth_Lookup_CCL!$A$3:$Z$549,11,FALSE))+(H68/100)</f>
        <v>24.954999999999998</v>
      </c>
      <c r="K68" s="14">
        <f>(VLOOKUP($G68,Depth_Lookup_CCL!$A$3:$Z$549,11,FALSE))+(I68/100)</f>
        <v>25.725000000000001</v>
      </c>
      <c r="L68" s="148">
        <v>35</v>
      </c>
      <c r="M68" s="35">
        <v>1</v>
      </c>
      <c r="N68" s="2" t="s">
        <v>29</v>
      </c>
      <c r="O68" s="2" t="s">
        <v>5</v>
      </c>
      <c r="P68" s="5" t="s">
        <v>3396</v>
      </c>
      <c r="Q68" s="86" t="s">
        <v>3739</v>
      </c>
      <c r="R68" s="86" t="s">
        <v>3737</v>
      </c>
      <c r="S68" s="35" t="s">
        <v>3729</v>
      </c>
      <c r="T68" s="35" t="s">
        <v>3740</v>
      </c>
      <c r="U68" s="35" t="s">
        <v>3738</v>
      </c>
      <c r="V68" s="35" t="s">
        <v>3735</v>
      </c>
      <c r="W68" s="35" t="s">
        <v>3736</v>
      </c>
      <c r="X68" s="35"/>
      <c r="Y68" s="35" t="s">
        <v>1366</v>
      </c>
      <c r="Z68" s="35" t="s">
        <v>3729</v>
      </c>
      <c r="AA68" s="35" t="s">
        <v>3730</v>
      </c>
      <c r="AB68" s="35" t="s">
        <v>238</v>
      </c>
      <c r="AC68" s="5">
        <f>VLOOKUP(AB68,definitions_list_lookup!$V$12:$W$15,2,FALSE)</f>
        <v>2</v>
      </c>
      <c r="AD68" s="35" t="s">
        <v>3741</v>
      </c>
      <c r="AE68" s="41">
        <f>VLOOKUP(AD68,definitions_list_lookup!$AT$3:$AU$5,2,FALSE)</f>
        <v>2</v>
      </c>
      <c r="AF68" s="2">
        <v>0.5</v>
      </c>
      <c r="AG68" s="2" t="s">
        <v>3742</v>
      </c>
      <c r="AH68" s="2">
        <v>30</v>
      </c>
      <c r="AI68" s="2"/>
      <c r="AJ68" s="2">
        <v>5</v>
      </c>
      <c r="AK68" s="35">
        <v>2</v>
      </c>
      <c r="AL68" s="2" t="s">
        <v>224</v>
      </c>
      <c r="AM68" s="2" t="s">
        <v>219</v>
      </c>
      <c r="AN68" s="2" t="s">
        <v>1561</v>
      </c>
      <c r="AO68" s="2">
        <v>55</v>
      </c>
      <c r="AP68" s="2"/>
      <c r="AQ68" s="2">
        <v>10</v>
      </c>
      <c r="AR68" s="35">
        <v>3</v>
      </c>
      <c r="AS68" s="2" t="s">
        <v>224</v>
      </c>
      <c r="AT68" s="2" t="s">
        <v>219</v>
      </c>
      <c r="AU68" s="2" t="s">
        <v>1561</v>
      </c>
      <c r="AV68" s="2">
        <v>15</v>
      </c>
      <c r="AW68" s="2"/>
      <c r="AX68" s="2">
        <v>4</v>
      </c>
      <c r="AY68" s="35">
        <v>1.5</v>
      </c>
      <c r="AZ68" s="2" t="s">
        <v>223</v>
      </c>
      <c r="BA68" s="2" t="s">
        <v>219</v>
      </c>
      <c r="BB68" s="2" t="s">
        <v>1561</v>
      </c>
      <c r="BC68"/>
      <c r="BD68"/>
      <c r="BE68"/>
      <c r="BF68"/>
      <c r="BG68"/>
      <c r="BH68"/>
      <c r="BI68"/>
      <c r="BJ68"/>
      <c r="BK68"/>
      <c r="BL68"/>
      <c r="BM68"/>
      <c r="BN68"/>
      <c r="BO68"/>
      <c r="BP68"/>
      <c r="BQ68" s="35" t="s">
        <v>1562</v>
      </c>
      <c r="BR68" s="35"/>
      <c r="BS68" s="2">
        <v>0.1</v>
      </c>
      <c r="BT68" s="2">
        <v>0.1</v>
      </c>
      <c r="BU68" s="2" t="s">
        <v>222</v>
      </c>
      <c r="BV68" s="2" t="s">
        <v>218</v>
      </c>
      <c r="BW68" s="2" t="s">
        <v>1571</v>
      </c>
      <c r="BX68"/>
      <c r="BY68"/>
      <c r="BZ68"/>
      <c r="CA68"/>
      <c r="CB68"/>
      <c r="CC68"/>
      <c r="CD68"/>
      <c r="CE68" s="35" t="s">
        <v>1562</v>
      </c>
      <c r="CF68" s="35"/>
      <c r="CG68" s="2">
        <v>0.2</v>
      </c>
      <c r="CH68" s="2">
        <v>0.2</v>
      </c>
      <c r="CI68" s="2" t="s">
        <v>222</v>
      </c>
      <c r="CJ68" s="2" t="s">
        <v>218</v>
      </c>
      <c r="CK68" s="2" t="s">
        <v>1570</v>
      </c>
      <c r="CL68"/>
      <c r="CM68" s="35" t="s">
        <v>3402</v>
      </c>
      <c r="CN68" s="35"/>
      <c r="CO68" s="35"/>
      <c r="CP68" s="35"/>
    </row>
    <row r="69" spans="1:95" s="84" customFormat="1">
      <c r="A69" s="2" t="s">
        <v>1541</v>
      </c>
      <c r="B69" s="2" t="s">
        <v>1568</v>
      </c>
      <c r="C69" s="2" t="s">
        <v>1450</v>
      </c>
      <c r="D69" s="2" t="s">
        <v>3378</v>
      </c>
      <c r="E69" s="35">
        <v>14</v>
      </c>
      <c r="F69" s="35">
        <v>3</v>
      </c>
      <c r="G69" s="10" t="str">
        <f t="shared" si="0"/>
        <v>14-3</v>
      </c>
      <c r="H69" s="2">
        <v>0</v>
      </c>
      <c r="I69" s="35">
        <v>41</v>
      </c>
      <c r="J69" s="14">
        <f>(VLOOKUP($G69,Depth_Lookup_CCL!$A$3:$Z$549,11,FALSE))+(H69/100)</f>
        <v>25.72</v>
      </c>
      <c r="K69" s="14">
        <f>(VLOOKUP($G69,Depth_Lookup_CCL!$A$3:$Z$549,11,FALSE))+(I69/100)</f>
        <v>26.13</v>
      </c>
      <c r="L69" s="148">
        <v>35</v>
      </c>
      <c r="M69" s="35">
        <v>1</v>
      </c>
      <c r="N69" s="2"/>
      <c r="O69" s="2" t="s">
        <v>5</v>
      </c>
      <c r="P69" s="5" t="s">
        <v>1846</v>
      </c>
      <c r="Q69" s="86" t="s">
        <v>3737</v>
      </c>
      <c r="R69" s="86" t="s">
        <v>21</v>
      </c>
      <c r="S69" s="35"/>
      <c r="T69" s="35"/>
      <c r="U69" s="35" t="s">
        <v>3738</v>
      </c>
      <c r="V69" s="35" t="s">
        <v>3735</v>
      </c>
      <c r="W69" s="35" t="s">
        <v>3736</v>
      </c>
      <c r="X69" s="35"/>
      <c r="Y69" s="35" t="s">
        <v>1366</v>
      </c>
      <c r="Z69" s="35" t="s">
        <v>3729</v>
      </c>
      <c r="AA69" s="35" t="s">
        <v>3730</v>
      </c>
      <c r="AB69" s="35" t="s">
        <v>238</v>
      </c>
      <c r="AC69" s="5">
        <f>VLOOKUP(AB69,definitions_list_lookup!$V$12:$W$15,2,FALSE)</f>
        <v>2</v>
      </c>
      <c r="AD69" s="35"/>
      <c r="AE69" s="41" t="e">
        <f>VLOOKUP(AD69,definitions_list_lookup!$AT$3:$AU$5,2,FALSE)</f>
        <v>#N/A</v>
      </c>
      <c r="AF69" s="2">
        <v>0.5</v>
      </c>
      <c r="AG69" s="2" t="s">
        <v>3403</v>
      </c>
      <c r="AH69" s="2">
        <v>15</v>
      </c>
      <c r="AI69" s="2"/>
      <c r="AJ69" s="2">
        <v>4</v>
      </c>
      <c r="AK69" s="35">
        <v>2</v>
      </c>
      <c r="AL69" s="2" t="s">
        <v>223</v>
      </c>
      <c r="AM69" s="2" t="s">
        <v>220</v>
      </c>
      <c r="AN69" s="2" t="s">
        <v>1561</v>
      </c>
      <c r="AO69" s="2">
        <v>60</v>
      </c>
      <c r="AP69" s="2"/>
      <c r="AQ69" s="2">
        <v>4</v>
      </c>
      <c r="AR69" s="35">
        <v>2</v>
      </c>
      <c r="AS69" s="2" t="s">
        <v>223</v>
      </c>
      <c r="AT69" s="2" t="s">
        <v>220</v>
      </c>
      <c r="AU69" s="2" t="s">
        <v>1561</v>
      </c>
      <c r="AV69" s="2">
        <v>25</v>
      </c>
      <c r="AW69" s="2"/>
      <c r="AX69" s="2">
        <v>5</v>
      </c>
      <c r="AY69" s="35">
        <v>2</v>
      </c>
      <c r="AZ69" s="2" t="s">
        <v>223</v>
      </c>
      <c r="BA69" s="2" t="s">
        <v>220</v>
      </c>
      <c r="BB69" s="2" t="s">
        <v>1561</v>
      </c>
      <c r="BC69"/>
      <c r="BD69"/>
      <c r="BE69"/>
      <c r="BF69"/>
      <c r="BG69"/>
      <c r="BH69"/>
      <c r="BI69"/>
      <c r="BJ69"/>
      <c r="BK69"/>
      <c r="BL69"/>
      <c r="BM69"/>
      <c r="BN69"/>
      <c r="BO69"/>
      <c r="BP69"/>
      <c r="BQ69"/>
      <c r="BR69"/>
      <c r="BS69"/>
      <c r="BT69"/>
      <c r="BU69"/>
      <c r="BV69"/>
      <c r="BW69"/>
      <c r="BX69"/>
      <c r="BY69"/>
      <c r="BZ69"/>
      <c r="CA69"/>
      <c r="CB69"/>
      <c r="CC69"/>
      <c r="CD69"/>
      <c r="CE69" t="s">
        <v>1562</v>
      </c>
      <c r="CF69"/>
      <c r="CG69" s="2">
        <v>0.1</v>
      </c>
      <c r="CH69" s="2">
        <v>0.1</v>
      </c>
      <c r="CI69" s="2" t="s">
        <v>223</v>
      </c>
      <c r="CJ69" s="2" t="s">
        <v>220</v>
      </c>
      <c r="CK69" s="2" t="s">
        <v>1570</v>
      </c>
      <c r="CL69"/>
      <c r="CM69" s="130" t="s">
        <v>2550</v>
      </c>
      <c r="CN69" s="35"/>
      <c r="CO69" s="35"/>
      <c r="CP69" s="35"/>
    </row>
    <row r="70" spans="1:95" s="84" customFormat="1">
      <c r="A70" s="2" t="s">
        <v>1541</v>
      </c>
      <c r="B70" s="2" t="s">
        <v>1568</v>
      </c>
      <c r="C70" s="2" t="s">
        <v>1450</v>
      </c>
      <c r="D70" s="2" t="s">
        <v>3378</v>
      </c>
      <c r="E70" s="35">
        <v>14</v>
      </c>
      <c r="F70" s="35">
        <v>3</v>
      </c>
      <c r="G70" s="10" t="str">
        <f t="shared" si="0"/>
        <v>14-3</v>
      </c>
      <c r="H70" s="2">
        <v>41</v>
      </c>
      <c r="I70" s="35">
        <v>71</v>
      </c>
      <c r="J70" s="14">
        <f>(VLOOKUP($G70,Depth_Lookup_CCL!$A$3:$Z$549,11,FALSE))+(H70/100)</f>
        <v>26.13</v>
      </c>
      <c r="K70" s="14">
        <f>(VLOOKUP($G70,Depth_Lookup_CCL!$A$3:$Z$549,11,FALSE))+(I70/100)</f>
        <v>26.43</v>
      </c>
      <c r="L70" s="148">
        <v>36</v>
      </c>
      <c r="M70" s="35">
        <v>1</v>
      </c>
      <c r="N70" s="2"/>
      <c r="O70" s="2" t="s">
        <v>5</v>
      </c>
      <c r="P70" s="5" t="s">
        <v>1846</v>
      </c>
      <c r="Q70" s="86" t="s">
        <v>3732</v>
      </c>
      <c r="R70" s="86" t="s">
        <v>3737</v>
      </c>
      <c r="S70" s="35" t="s">
        <v>3729</v>
      </c>
      <c r="T70" s="35" t="s">
        <v>3730</v>
      </c>
      <c r="U70" s="35" t="s">
        <v>3738</v>
      </c>
      <c r="V70" s="35" t="s">
        <v>3735</v>
      </c>
      <c r="W70" s="35" t="s">
        <v>3736</v>
      </c>
      <c r="X70" s="35"/>
      <c r="Y70" s="35" t="s">
        <v>3734</v>
      </c>
      <c r="Z70" s="35" t="s">
        <v>3729</v>
      </c>
      <c r="AA70" s="35" t="s">
        <v>3730</v>
      </c>
      <c r="AB70" s="35" t="s">
        <v>3743</v>
      </c>
      <c r="AC70" s="5">
        <f>VLOOKUP(AB70,definitions_list_lookup!$V$12:$W$15,2,FALSE)</f>
        <v>1</v>
      </c>
      <c r="AD70" s="35"/>
      <c r="AE70" s="41" t="e">
        <f>VLOOKUP(AD70,definitions_list_lookup!$AT$3:$AU$5,2,FALSE)</f>
        <v>#N/A</v>
      </c>
      <c r="AF70" s="2">
        <v>0.5</v>
      </c>
      <c r="AG70" s="2"/>
      <c r="AH70" s="2">
        <v>15</v>
      </c>
      <c r="AI70" s="2"/>
      <c r="AJ70" s="85">
        <v>3</v>
      </c>
      <c r="AK70" s="131">
        <v>1</v>
      </c>
      <c r="AL70" s="2" t="s">
        <v>224</v>
      </c>
      <c r="AM70" s="2" t="s">
        <v>220</v>
      </c>
      <c r="AN70" s="2"/>
      <c r="AO70" s="2">
        <v>45</v>
      </c>
      <c r="AP70" s="2"/>
      <c r="AQ70" s="2">
        <v>3</v>
      </c>
      <c r="AR70" s="35">
        <v>1.5</v>
      </c>
      <c r="AS70" s="2" t="s">
        <v>223</v>
      </c>
      <c r="AT70" s="2" t="s">
        <v>219</v>
      </c>
      <c r="AU70" s="2"/>
      <c r="AV70" s="2">
        <v>40</v>
      </c>
      <c r="AW70" s="2"/>
      <c r="AX70" s="2">
        <v>4.5</v>
      </c>
      <c r="AY70" s="35">
        <v>2</v>
      </c>
      <c r="AZ70" s="2" t="s">
        <v>223</v>
      </c>
      <c r="BA70" s="2" t="s">
        <v>219</v>
      </c>
      <c r="BB70" s="2"/>
      <c r="BC70" s="2"/>
      <c r="BD70" s="2"/>
      <c r="BE70" s="2"/>
      <c r="BF70" s="2"/>
      <c r="BG70" s="2"/>
      <c r="BH70" s="2"/>
      <c r="BI70" s="2"/>
      <c r="BJ70" s="2"/>
      <c r="BK70" s="2"/>
      <c r="BL70" s="2"/>
      <c r="BM70" s="2"/>
      <c r="BN70" s="2"/>
      <c r="BO70" s="2"/>
      <c r="BP70" s="2"/>
      <c r="BQ70" s="35" t="s">
        <v>1562</v>
      </c>
      <c r="BR70" s="35"/>
      <c r="BS70" s="2">
        <v>0.5</v>
      </c>
      <c r="BT70" s="2">
        <v>0.3</v>
      </c>
      <c r="BU70" s="2" t="s">
        <v>222</v>
      </c>
      <c r="BV70" s="2" t="s">
        <v>218</v>
      </c>
      <c r="BW70" s="2"/>
      <c r="BX70" s="2"/>
      <c r="BY70" s="2"/>
      <c r="BZ70" s="2"/>
      <c r="CA70" s="2"/>
      <c r="CB70" s="2"/>
      <c r="CC70" s="2"/>
      <c r="CD70" s="2"/>
      <c r="CE70" s="35" t="s">
        <v>1562</v>
      </c>
      <c r="CF70" s="35"/>
      <c r="CG70" s="2">
        <v>0.2</v>
      </c>
      <c r="CH70" s="2">
        <v>0.1</v>
      </c>
      <c r="CI70" s="2" t="s">
        <v>224</v>
      </c>
      <c r="CJ70" s="2" t="s">
        <v>220</v>
      </c>
      <c r="CK70" s="2"/>
      <c r="CL70" s="2"/>
      <c r="CM70" s="35"/>
      <c r="CN70" s="35"/>
      <c r="CO70" s="35"/>
      <c r="CP70" s="35"/>
    </row>
    <row r="71" spans="1:95">
      <c r="A71" s="129" t="s">
        <v>1573</v>
      </c>
      <c r="B71" s="2" t="s">
        <v>1574</v>
      </c>
      <c r="C71" s="2" t="s">
        <v>1450</v>
      </c>
      <c r="D71" s="2" t="s">
        <v>1575</v>
      </c>
      <c r="E71" s="35">
        <v>14</v>
      </c>
      <c r="F71" s="35">
        <v>4</v>
      </c>
      <c r="G71" s="10" t="str">
        <f t="shared" si="0"/>
        <v>14-4</v>
      </c>
      <c r="H71" s="2">
        <v>0</v>
      </c>
      <c r="I71" s="2">
        <v>33</v>
      </c>
      <c r="J71" s="14">
        <f>(VLOOKUP($G71,Depth_Lookup_CCL!$A$3:$Z$549,11,FALSE))+(H71/100)</f>
        <v>26.43</v>
      </c>
      <c r="K71" s="14">
        <f>(VLOOKUP($G71,Depth_Lookup_CCL!$A$3:$Z$549,11,FALSE))+(I71/100)</f>
        <v>26.759999999999998</v>
      </c>
      <c r="L71" s="148">
        <v>36</v>
      </c>
      <c r="M71" s="86">
        <v>1</v>
      </c>
      <c r="N71" s="87"/>
      <c r="O71" s="87" t="s">
        <v>5</v>
      </c>
      <c r="P71" s="5" t="s">
        <v>1846</v>
      </c>
      <c r="Q71" s="87" t="s">
        <v>1442</v>
      </c>
      <c r="R71" s="87" t="s">
        <v>1378</v>
      </c>
      <c r="S71" s="87"/>
      <c r="T71" s="87"/>
      <c r="U71" s="87" t="s">
        <v>198</v>
      </c>
      <c r="V71" s="87" t="s">
        <v>201</v>
      </c>
      <c r="W71" s="87" t="s">
        <v>205</v>
      </c>
      <c r="X71" s="87"/>
      <c r="Y71" s="87" t="s">
        <v>1378</v>
      </c>
      <c r="Z71" s="86" t="s">
        <v>1363</v>
      </c>
      <c r="AA71" s="87" t="s">
        <v>1368</v>
      </c>
      <c r="AB71" s="87" t="s">
        <v>1374</v>
      </c>
      <c r="AC71" s="5">
        <f>VLOOKUP(AB71,definitions_list_lookup!$V$12:$W$15,2,FALSE)</f>
        <v>1</v>
      </c>
      <c r="AD71" s="86" t="s">
        <v>1457</v>
      </c>
      <c r="AE71" s="41">
        <f>VLOOKUP(AD71,definitions_list_lookup!$AT$3:$AU$5,2,FALSE)</f>
        <v>2</v>
      </c>
      <c r="AF71" s="87">
        <v>1</v>
      </c>
      <c r="AG71" s="87" t="s">
        <v>1576</v>
      </c>
      <c r="AH71" s="2">
        <v>15</v>
      </c>
      <c r="AJ71" s="85">
        <v>3</v>
      </c>
      <c r="AK71" s="131">
        <v>1</v>
      </c>
      <c r="AL71" s="2" t="s">
        <v>224</v>
      </c>
      <c r="AM71" s="2" t="s">
        <v>220</v>
      </c>
      <c r="AO71" s="2">
        <v>45</v>
      </c>
      <c r="AQ71" s="2">
        <v>3</v>
      </c>
      <c r="AR71" s="35">
        <v>1.5</v>
      </c>
      <c r="AS71" s="2" t="s">
        <v>223</v>
      </c>
      <c r="AT71" s="2" t="s">
        <v>219</v>
      </c>
      <c r="AV71" s="2">
        <v>40</v>
      </c>
      <c r="AX71" s="2">
        <v>4.5</v>
      </c>
      <c r="AY71" s="35">
        <v>2</v>
      </c>
      <c r="AZ71" s="2" t="s">
        <v>223</v>
      </c>
      <c r="BA71" s="2" t="s">
        <v>219</v>
      </c>
      <c r="BQ71" s="35" t="s">
        <v>1562</v>
      </c>
      <c r="BR71" s="35"/>
      <c r="BS71" s="2">
        <v>0.5</v>
      </c>
      <c r="BT71" s="2">
        <v>0.3</v>
      </c>
      <c r="BU71" s="2" t="s">
        <v>222</v>
      </c>
      <c r="BV71" s="2" t="s">
        <v>218</v>
      </c>
      <c r="CE71" s="35" t="s">
        <v>1562</v>
      </c>
      <c r="CF71" s="35"/>
      <c r="CG71" s="2">
        <v>0.2</v>
      </c>
      <c r="CH71" s="2">
        <v>0.1</v>
      </c>
      <c r="CI71" s="2" t="s">
        <v>224</v>
      </c>
      <c r="CJ71" s="2" t="s">
        <v>220</v>
      </c>
      <c r="CM71" s="35" t="s">
        <v>3404</v>
      </c>
      <c r="CN71" s="35"/>
      <c r="CO71" s="35"/>
      <c r="CP71" s="35"/>
      <c r="CQ71" s="35"/>
    </row>
    <row r="72" spans="1:95">
      <c r="A72" s="129" t="s">
        <v>1573</v>
      </c>
      <c r="B72" s="2" t="s">
        <v>1574</v>
      </c>
      <c r="C72" s="2" t="s">
        <v>1450</v>
      </c>
      <c r="D72" s="2" t="s">
        <v>1575</v>
      </c>
      <c r="E72" s="35">
        <v>14</v>
      </c>
      <c r="F72" s="35">
        <v>4</v>
      </c>
      <c r="G72" s="10" t="str">
        <f t="shared" si="0"/>
        <v>14-4</v>
      </c>
      <c r="H72" s="2">
        <v>33</v>
      </c>
      <c r="I72" s="2">
        <v>79</v>
      </c>
      <c r="J72" s="14">
        <f>(VLOOKUP($G72,Depth_Lookup_CCL!$A$3:$Z$549,11,FALSE))+(H72/100)</f>
        <v>26.759999999999998</v>
      </c>
      <c r="K72" s="14">
        <f>(VLOOKUP($G72,Depth_Lookup_CCL!$A$3:$Z$549,11,FALSE))+(I72/100)</f>
        <v>27.22</v>
      </c>
      <c r="L72" s="148" t="s">
        <v>1577</v>
      </c>
      <c r="M72" s="86">
        <v>1</v>
      </c>
      <c r="N72" s="87"/>
      <c r="O72" s="87" t="s">
        <v>5</v>
      </c>
      <c r="P72" s="5" t="s">
        <v>1846</v>
      </c>
      <c r="Q72" s="87" t="s">
        <v>1378</v>
      </c>
      <c r="R72" s="87" t="s">
        <v>1442</v>
      </c>
      <c r="S72" s="87" t="s">
        <v>1363</v>
      </c>
      <c r="T72" s="87" t="s">
        <v>1369</v>
      </c>
      <c r="U72" s="87" t="s">
        <v>198</v>
      </c>
      <c r="V72" s="87" t="s">
        <v>201</v>
      </c>
      <c r="W72" s="87" t="s">
        <v>205</v>
      </c>
      <c r="X72" s="87"/>
      <c r="Y72" s="87" t="s">
        <v>1366</v>
      </c>
      <c r="Z72" s="86" t="s">
        <v>1391</v>
      </c>
      <c r="AA72" s="87" t="s">
        <v>1368</v>
      </c>
      <c r="AB72" s="87" t="s">
        <v>1374</v>
      </c>
      <c r="AC72" s="5">
        <f>VLOOKUP(AB72,definitions_list_lookup!$V$12:$W$15,2,FALSE)</f>
        <v>1</v>
      </c>
      <c r="AD72" s="86" t="s">
        <v>1456</v>
      </c>
      <c r="AE72" s="41">
        <f>VLOOKUP(AD72,definitions_list_lookup!$AT$3:$AU$5,2,FALSE)</f>
        <v>1</v>
      </c>
      <c r="AF72" s="87">
        <v>10</v>
      </c>
      <c r="AG72" s="87" t="s">
        <v>1578</v>
      </c>
      <c r="AH72" s="2">
        <v>20</v>
      </c>
      <c r="AJ72" s="2">
        <v>7</v>
      </c>
      <c r="AK72" s="35">
        <v>1.2</v>
      </c>
      <c r="AL72" s="2" t="s">
        <v>224</v>
      </c>
      <c r="AM72" s="2" t="s">
        <v>220</v>
      </c>
      <c r="AO72" s="2">
        <v>50</v>
      </c>
      <c r="AQ72" s="2">
        <v>7</v>
      </c>
      <c r="AR72" s="35">
        <v>2</v>
      </c>
      <c r="AS72" s="2" t="s">
        <v>224</v>
      </c>
      <c r="AT72" s="2" t="s">
        <v>220</v>
      </c>
      <c r="AV72" s="2">
        <v>30</v>
      </c>
      <c r="AX72" s="2">
        <v>2.5</v>
      </c>
      <c r="AY72" s="35">
        <v>1</v>
      </c>
      <c r="AZ72" s="2" t="s">
        <v>223</v>
      </c>
      <c r="BA72" s="2" t="s">
        <v>219</v>
      </c>
      <c r="BQ72" s="35" t="s">
        <v>1562</v>
      </c>
      <c r="BR72" s="35"/>
      <c r="BS72" s="2">
        <v>1</v>
      </c>
      <c r="BT72" s="2">
        <v>0.3</v>
      </c>
      <c r="BU72" s="2" t="s">
        <v>223</v>
      </c>
      <c r="BV72" s="2" t="s">
        <v>220</v>
      </c>
      <c r="CE72" s="35" t="s">
        <v>1562</v>
      </c>
      <c r="CF72" s="35"/>
      <c r="CG72" s="2">
        <v>0.5</v>
      </c>
      <c r="CH72" s="2">
        <v>0.3</v>
      </c>
      <c r="CI72" s="2" t="s">
        <v>223</v>
      </c>
      <c r="CJ72" s="2" t="s">
        <v>220</v>
      </c>
      <c r="CM72" s="35" t="s">
        <v>1579</v>
      </c>
      <c r="CN72" s="35"/>
      <c r="CO72" s="35"/>
      <c r="CP72" s="35"/>
      <c r="CQ72" s="35"/>
    </row>
    <row r="73" spans="1:95">
      <c r="A73" s="129" t="s">
        <v>1573</v>
      </c>
      <c r="B73" s="2" t="s">
        <v>1574</v>
      </c>
      <c r="C73" s="2" t="s">
        <v>1450</v>
      </c>
      <c r="D73" s="2" t="s">
        <v>1575</v>
      </c>
      <c r="E73" s="35">
        <v>15</v>
      </c>
      <c r="F73" s="35">
        <v>1</v>
      </c>
      <c r="G73" s="10" t="str">
        <f t="shared" si="0"/>
        <v>15-1</v>
      </c>
      <c r="H73" s="2">
        <v>0</v>
      </c>
      <c r="I73" s="2">
        <v>37</v>
      </c>
      <c r="J73" s="14">
        <f>(VLOOKUP($G73,Depth_Lookup_CCL!$A$3:$Z$549,11,FALSE))+(H73/100)</f>
        <v>27.1</v>
      </c>
      <c r="K73" s="14">
        <f>(VLOOKUP($G73,Depth_Lookup_CCL!$A$3:$Z$549,11,FALSE))+(I73/100)</f>
        <v>27.470000000000002</v>
      </c>
      <c r="L73" s="148" t="s">
        <v>1577</v>
      </c>
      <c r="M73" s="86">
        <v>1</v>
      </c>
      <c r="N73" s="87"/>
      <c r="O73" s="87" t="s">
        <v>5</v>
      </c>
      <c r="P73" s="5" t="s">
        <v>1846</v>
      </c>
      <c r="Q73" s="87" t="s">
        <v>1442</v>
      </c>
      <c r="R73" s="87" t="s">
        <v>21</v>
      </c>
      <c r="S73" s="87"/>
      <c r="T73" s="87"/>
      <c r="U73" s="87" t="s">
        <v>198</v>
      </c>
      <c r="V73" s="87" t="s">
        <v>201</v>
      </c>
      <c r="W73" s="87" t="s">
        <v>205</v>
      </c>
      <c r="X73" s="87"/>
      <c r="Y73" s="87" t="s">
        <v>1366</v>
      </c>
      <c r="Z73" s="86" t="s">
        <v>1363</v>
      </c>
      <c r="AA73" s="87" t="s">
        <v>1368</v>
      </c>
      <c r="AB73" s="87" t="s">
        <v>238</v>
      </c>
      <c r="AC73" s="5">
        <f>VLOOKUP(AB73,definitions_list_lookup!$V$12:$W$15,2,FALSE)</f>
        <v>2</v>
      </c>
      <c r="AD73" s="86" t="s">
        <v>1457</v>
      </c>
      <c r="AE73" s="41">
        <f>VLOOKUP(AD73,definitions_list_lookup!$AT$3:$AU$5,2,FALSE)</f>
        <v>2</v>
      </c>
      <c r="AF73" s="87">
        <v>5</v>
      </c>
      <c r="AG73" s="87" t="s">
        <v>1580</v>
      </c>
      <c r="AH73" s="2">
        <v>20</v>
      </c>
      <c r="AJ73" s="2">
        <v>7</v>
      </c>
      <c r="AK73" s="35">
        <v>1.2</v>
      </c>
      <c r="AL73" s="2" t="s">
        <v>224</v>
      </c>
      <c r="AM73" s="2" t="s">
        <v>220</v>
      </c>
      <c r="AO73" s="2">
        <v>50</v>
      </c>
      <c r="AQ73" s="2">
        <v>7</v>
      </c>
      <c r="AR73" s="35">
        <v>2</v>
      </c>
      <c r="AS73" s="2" t="s">
        <v>224</v>
      </c>
      <c r="AT73" s="2" t="s">
        <v>220</v>
      </c>
      <c r="AV73" s="2">
        <v>30</v>
      </c>
      <c r="AX73" s="2">
        <v>2.5</v>
      </c>
      <c r="AY73" s="35">
        <v>1</v>
      </c>
      <c r="AZ73" s="2" t="s">
        <v>223</v>
      </c>
      <c r="BA73" s="2" t="s">
        <v>219</v>
      </c>
      <c r="BQ73" s="35" t="s">
        <v>1562</v>
      </c>
      <c r="BR73" s="35"/>
      <c r="BS73" s="2">
        <v>1</v>
      </c>
      <c r="BT73" s="2">
        <v>0.3</v>
      </c>
      <c r="BU73" s="2" t="s">
        <v>223</v>
      </c>
      <c r="BV73" s="2" t="s">
        <v>220</v>
      </c>
      <c r="CE73" s="35" t="s">
        <v>1562</v>
      </c>
      <c r="CF73" s="35"/>
      <c r="CG73" s="2">
        <v>0.5</v>
      </c>
      <c r="CH73" s="2">
        <v>0.3</v>
      </c>
      <c r="CI73" s="2" t="s">
        <v>223</v>
      </c>
      <c r="CJ73" s="2" t="s">
        <v>220</v>
      </c>
      <c r="CM73" s="35" t="s">
        <v>1581</v>
      </c>
      <c r="CN73" s="35"/>
      <c r="CO73" s="35"/>
      <c r="CP73" s="35"/>
      <c r="CQ73" s="35"/>
    </row>
    <row r="74" spans="1:95">
      <c r="A74" s="129" t="s">
        <v>1573</v>
      </c>
      <c r="B74" s="2" t="s">
        <v>1574</v>
      </c>
      <c r="C74" s="2" t="s">
        <v>1450</v>
      </c>
      <c r="D74" s="2" t="s">
        <v>1575</v>
      </c>
      <c r="E74" s="35">
        <v>15</v>
      </c>
      <c r="F74" s="35">
        <v>1</v>
      </c>
      <c r="G74" s="10" t="str">
        <f t="shared" si="0"/>
        <v>15-1</v>
      </c>
      <c r="H74" s="2">
        <v>37</v>
      </c>
      <c r="I74" s="2">
        <v>48</v>
      </c>
      <c r="J74" s="14">
        <f>(VLOOKUP($G74,Depth_Lookup_CCL!$A$3:$Z$549,11,FALSE))+(H74/100)</f>
        <v>27.470000000000002</v>
      </c>
      <c r="K74" s="14">
        <f>(VLOOKUP($G74,Depth_Lookup_CCL!$A$3:$Z$549,11,FALSE))+(I74/100)</f>
        <v>27.580000000000002</v>
      </c>
      <c r="L74" s="148">
        <v>38</v>
      </c>
      <c r="M74" s="86">
        <v>1</v>
      </c>
      <c r="N74" s="87" t="s">
        <v>29</v>
      </c>
      <c r="O74" s="87" t="s">
        <v>5</v>
      </c>
      <c r="P74" s="5" t="s">
        <v>3396</v>
      </c>
      <c r="Q74" s="87" t="s">
        <v>21</v>
      </c>
      <c r="R74" s="87" t="s">
        <v>21</v>
      </c>
      <c r="S74" s="87" t="s">
        <v>1363</v>
      </c>
      <c r="T74" s="87" t="s">
        <v>1369</v>
      </c>
      <c r="U74" s="87" t="s">
        <v>198</v>
      </c>
      <c r="V74" s="87" t="s">
        <v>202</v>
      </c>
      <c r="W74" s="87" t="s">
        <v>205</v>
      </c>
      <c r="X74" s="87" t="s">
        <v>3405</v>
      </c>
      <c r="Y74" s="87"/>
      <c r="Z74" s="86"/>
      <c r="AA74" s="87"/>
      <c r="AB74" s="87" t="s">
        <v>1376</v>
      </c>
      <c r="AC74" s="5">
        <f>VLOOKUP(AB74,definitions_list_lookup!$V$12:$W$15,2,FALSE)</f>
        <v>0</v>
      </c>
      <c r="AD74" s="86"/>
      <c r="AE74" s="41" t="e">
        <f>VLOOKUP(AD74,definitions_list_lookup!$AT$3:$AU$5,2,FALSE)</f>
        <v>#N/A</v>
      </c>
      <c r="AF74" s="87"/>
      <c r="AG74" s="87"/>
      <c r="AH74" s="2">
        <v>40</v>
      </c>
      <c r="AJ74" s="2">
        <v>4</v>
      </c>
      <c r="AK74" s="35">
        <v>2</v>
      </c>
      <c r="AL74" s="2" t="s">
        <v>222</v>
      </c>
      <c r="AM74" s="2" t="s">
        <v>219</v>
      </c>
      <c r="AO74" s="2">
        <v>50</v>
      </c>
      <c r="AQ74" s="2">
        <v>3</v>
      </c>
      <c r="AR74" s="35">
        <v>2</v>
      </c>
      <c r="AS74" s="2" t="s">
        <v>224</v>
      </c>
      <c r="AT74" s="2" t="s">
        <v>219</v>
      </c>
      <c r="AV74" s="2">
        <v>10</v>
      </c>
      <c r="AX74" s="2">
        <v>3</v>
      </c>
      <c r="AY74" s="35">
        <v>1.5</v>
      </c>
      <c r="AZ74" s="2" t="s">
        <v>223</v>
      </c>
      <c r="BA74" s="2" t="s">
        <v>219</v>
      </c>
      <c r="BQ74" s="35" t="s">
        <v>1562</v>
      </c>
      <c r="BR74" s="35"/>
      <c r="BS74" s="2">
        <v>0.1</v>
      </c>
      <c r="BT74" s="2">
        <v>0.1</v>
      </c>
      <c r="BU74" s="2" t="s">
        <v>222</v>
      </c>
      <c r="BV74" s="2" t="s">
        <v>218</v>
      </c>
      <c r="CE74" s="35" t="s">
        <v>1562</v>
      </c>
      <c r="CF74" s="35"/>
      <c r="CG74" s="2">
        <v>0.2</v>
      </c>
      <c r="CH74" s="2">
        <v>0.1</v>
      </c>
      <c r="CI74" s="2" t="s">
        <v>222</v>
      </c>
      <c r="CJ74" s="2" t="s">
        <v>218</v>
      </c>
      <c r="CM74" s="35" t="s">
        <v>1582</v>
      </c>
      <c r="CN74" s="35"/>
      <c r="CO74" s="35"/>
      <c r="CP74" s="35"/>
      <c r="CQ74" s="35"/>
    </row>
    <row r="75" spans="1:95">
      <c r="A75" s="129" t="s">
        <v>1573</v>
      </c>
      <c r="B75" s="2" t="s">
        <v>1574</v>
      </c>
      <c r="C75" s="2" t="s">
        <v>1450</v>
      </c>
      <c r="D75" s="2" t="s">
        <v>1575</v>
      </c>
      <c r="E75" s="35">
        <v>15</v>
      </c>
      <c r="F75" s="35">
        <v>1</v>
      </c>
      <c r="G75" s="10" t="str">
        <f t="shared" si="0"/>
        <v>15-1</v>
      </c>
      <c r="H75" s="2">
        <v>48</v>
      </c>
      <c r="I75" s="2">
        <v>94</v>
      </c>
      <c r="J75" s="14">
        <f>(VLOOKUP($G75,Depth_Lookup_CCL!$A$3:$Z$549,11,FALSE))+(H75/100)</f>
        <v>27.580000000000002</v>
      </c>
      <c r="K75" s="14">
        <f>(VLOOKUP($G75,Depth_Lookup_CCL!$A$3:$Z$549,11,FALSE))+(I75/100)</f>
        <v>28.040000000000003</v>
      </c>
      <c r="L75" s="148" t="s">
        <v>1577</v>
      </c>
      <c r="M75" s="86">
        <v>1</v>
      </c>
      <c r="N75" s="87"/>
      <c r="O75" s="87" t="s">
        <v>5</v>
      </c>
      <c r="P75" s="5" t="s">
        <v>1846</v>
      </c>
      <c r="Q75" s="87" t="s">
        <v>1378</v>
      </c>
      <c r="R75" s="87" t="s">
        <v>1442</v>
      </c>
      <c r="S75" s="87" t="s">
        <v>1363</v>
      </c>
      <c r="T75" s="87" t="s">
        <v>1369</v>
      </c>
      <c r="U75" s="87" t="s">
        <v>198</v>
      </c>
      <c r="V75" s="87" t="s">
        <v>201</v>
      </c>
      <c r="W75" s="87" t="s">
        <v>205</v>
      </c>
      <c r="X75" s="87" t="s">
        <v>1583</v>
      </c>
      <c r="Y75" s="87" t="s">
        <v>1378</v>
      </c>
      <c r="Z75" s="86" t="s">
        <v>1363</v>
      </c>
      <c r="AA75" s="87" t="s">
        <v>1368</v>
      </c>
      <c r="AB75" s="87" t="s">
        <v>238</v>
      </c>
      <c r="AC75" s="5">
        <f>VLOOKUP(AB75,definitions_list_lookup!$V$12:$W$15,2,FALSE)</f>
        <v>2</v>
      </c>
      <c r="AD75" s="86" t="s">
        <v>1457</v>
      </c>
      <c r="AE75" s="41">
        <f>VLOOKUP(AD75,definitions_list_lookup!$AT$3:$AU$5,2,FALSE)</f>
        <v>2</v>
      </c>
      <c r="AF75" s="87">
        <v>4</v>
      </c>
      <c r="AG75" s="87" t="s">
        <v>1584</v>
      </c>
      <c r="AH75" s="2">
        <v>20</v>
      </c>
      <c r="AJ75" s="2">
        <v>7</v>
      </c>
      <c r="AK75" s="35">
        <v>1.2</v>
      </c>
      <c r="AL75" s="2" t="s">
        <v>224</v>
      </c>
      <c r="AM75" s="2" t="s">
        <v>220</v>
      </c>
      <c r="AO75" s="2">
        <v>50</v>
      </c>
      <c r="AQ75" s="2">
        <v>7</v>
      </c>
      <c r="AR75" s="35">
        <v>2</v>
      </c>
      <c r="AS75" s="2" t="s">
        <v>224</v>
      </c>
      <c r="AT75" s="2" t="s">
        <v>220</v>
      </c>
      <c r="AV75" s="2">
        <v>30</v>
      </c>
      <c r="AX75" s="2">
        <v>2.5</v>
      </c>
      <c r="AY75" s="35">
        <v>1</v>
      </c>
      <c r="AZ75" s="2" t="s">
        <v>223</v>
      </c>
      <c r="BA75" s="2" t="s">
        <v>219</v>
      </c>
      <c r="BQ75" s="35" t="s">
        <v>1562</v>
      </c>
      <c r="BR75" s="35"/>
      <c r="BS75" s="2">
        <v>1</v>
      </c>
      <c r="BT75" s="2">
        <v>0.3</v>
      </c>
      <c r="BU75" s="2" t="s">
        <v>223</v>
      </c>
      <c r="BV75" s="2" t="s">
        <v>220</v>
      </c>
      <c r="CE75" s="35" t="s">
        <v>1562</v>
      </c>
      <c r="CF75" s="35"/>
      <c r="CG75" s="2">
        <v>0.5</v>
      </c>
      <c r="CH75" s="2">
        <v>0.3</v>
      </c>
      <c r="CI75" s="2" t="s">
        <v>223</v>
      </c>
      <c r="CJ75" s="2" t="s">
        <v>220</v>
      </c>
      <c r="CM75" s="35" t="s">
        <v>3406</v>
      </c>
      <c r="CN75" s="35"/>
      <c r="CO75" s="35"/>
      <c r="CP75" s="35"/>
      <c r="CQ75" s="35"/>
    </row>
    <row r="76" spans="1:95">
      <c r="A76" s="129" t="s">
        <v>1573</v>
      </c>
      <c r="B76" s="2" t="s">
        <v>1574</v>
      </c>
      <c r="C76" s="2" t="s">
        <v>1450</v>
      </c>
      <c r="D76" s="2" t="s">
        <v>1575</v>
      </c>
      <c r="E76" s="35">
        <v>15</v>
      </c>
      <c r="F76" s="35">
        <v>2</v>
      </c>
      <c r="G76" s="10" t="str">
        <f t="shared" si="0"/>
        <v>15-2</v>
      </c>
      <c r="H76" s="2">
        <v>0</v>
      </c>
      <c r="I76" s="2">
        <v>66</v>
      </c>
      <c r="J76" s="14">
        <f>(VLOOKUP($G76,Depth_Lookup_CCL!$A$3:$Z$549,11,FALSE))+(H76/100)</f>
        <v>28.060000000000002</v>
      </c>
      <c r="K76" s="14">
        <f>(VLOOKUP($G76,Depth_Lookup_CCL!$A$3:$Z$549,11,FALSE))+(I76/100)</f>
        <v>28.720000000000002</v>
      </c>
      <c r="L76" s="148" t="s">
        <v>1577</v>
      </c>
      <c r="M76" s="86">
        <v>1</v>
      </c>
      <c r="N76" s="87"/>
      <c r="O76" s="87" t="s">
        <v>5</v>
      </c>
      <c r="P76" s="5" t="s">
        <v>1846</v>
      </c>
      <c r="Q76" s="87" t="s">
        <v>1442</v>
      </c>
      <c r="R76" s="87" t="s">
        <v>1442</v>
      </c>
      <c r="S76" s="87"/>
      <c r="T76" s="87"/>
      <c r="U76" s="87" t="s">
        <v>198</v>
      </c>
      <c r="V76" s="87" t="s">
        <v>201</v>
      </c>
      <c r="W76" s="87" t="s">
        <v>205</v>
      </c>
      <c r="X76" s="87" t="s">
        <v>1585</v>
      </c>
      <c r="Y76" s="87"/>
      <c r="Z76" s="86"/>
      <c r="AA76" s="87"/>
      <c r="AB76" s="87" t="s">
        <v>1376</v>
      </c>
      <c r="AC76" s="5">
        <f>VLOOKUP(AB76,definitions_list_lookup!$V$12:$W$15,2,FALSE)</f>
        <v>0</v>
      </c>
      <c r="AD76" s="86"/>
      <c r="AE76" s="41" t="e">
        <f>VLOOKUP(AD76,definitions_list_lookup!$AT$3:$AU$5,2,FALSE)</f>
        <v>#N/A</v>
      </c>
      <c r="AF76" s="87"/>
      <c r="AG76" s="87" t="s">
        <v>1586</v>
      </c>
      <c r="AH76" s="2">
        <v>20</v>
      </c>
      <c r="AJ76" s="2">
        <v>7</v>
      </c>
      <c r="AK76" s="35">
        <v>1.2</v>
      </c>
      <c r="AL76" s="2" t="s">
        <v>224</v>
      </c>
      <c r="AM76" s="2" t="s">
        <v>220</v>
      </c>
      <c r="AO76" s="2">
        <v>50</v>
      </c>
      <c r="AQ76" s="2">
        <v>7</v>
      </c>
      <c r="AR76" s="35">
        <v>2</v>
      </c>
      <c r="AS76" s="2" t="s">
        <v>224</v>
      </c>
      <c r="AT76" s="2" t="s">
        <v>220</v>
      </c>
      <c r="AV76" s="2">
        <v>30</v>
      </c>
      <c r="AX76" s="2">
        <v>2.5</v>
      </c>
      <c r="AY76" s="35">
        <v>1</v>
      </c>
      <c r="AZ76" s="2" t="s">
        <v>223</v>
      </c>
      <c r="BA76" s="2" t="s">
        <v>219</v>
      </c>
      <c r="BQ76" s="35" t="s">
        <v>1562</v>
      </c>
      <c r="BR76" s="35"/>
      <c r="BS76" s="2">
        <v>1</v>
      </c>
      <c r="BT76" s="2">
        <v>0.3</v>
      </c>
      <c r="BU76" s="2" t="s">
        <v>223</v>
      </c>
      <c r="BV76" s="2" t="s">
        <v>220</v>
      </c>
      <c r="CE76" s="35" t="s">
        <v>1562</v>
      </c>
      <c r="CF76" s="35"/>
      <c r="CG76" s="2">
        <v>0.5</v>
      </c>
      <c r="CH76" s="2">
        <v>0.3</v>
      </c>
      <c r="CI76" s="2" t="s">
        <v>223</v>
      </c>
      <c r="CJ76" s="2" t="s">
        <v>220</v>
      </c>
      <c r="CM76" s="35" t="s">
        <v>3407</v>
      </c>
      <c r="CN76" s="35"/>
      <c r="CO76" s="35"/>
      <c r="CP76" s="35"/>
      <c r="CQ76" s="35"/>
    </row>
    <row r="77" spans="1:95">
      <c r="A77" s="129" t="s">
        <v>1573</v>
      </c>
      <c r="B77" s="2" t="s">
        <v>1574</v>
      </c>
      <c r="C77" s="2" t="s">
        <v>1450</v>
      </c>
      <c r="D77" s="2" t="s">
        <v>1575</v>
      </c>
      <c r="E77" s="35">
        <v>15</v>
      </c>
      <c r="F77" s="35">
        <v>3</v>
      </c>
      <c r="G77" s="10" t="str">
        <f t="shared" si="0"/>
        <v>15-3</v>
      </c>
      <c r="H77" s="2">
        <v>0</v>
      </c>
      <c r="I77" s="2">
        <v>71</v>
      </c>
      <c r="J77" s="14">
        <f>(VLOOKUP($G77,Depth_Lookup_CCL!$A$3:$Z$549,11,FALSE))+(H77/100)</f>
        <v>28.720000000000002</v>
      </c>
      <c r="K77" s="14">
        <f>(VLOOKUP($G77,Depth_Lookup_CCL!$A$3:$Z$549,11,FALSE))+(I77/100)</f>
        <v>29.430000000000003</v>
      </c>
      <c r="L77" s="148" t="s">
        <v>1577</v>
      </c>
      <c r="M77" s="86">
        <v>1</v>
      </c>
      <c r="N77" s="87"/>
      <c r="O77" s="87" t="s">
        <v>5</v>
      </c>
      <c r="P77" s="5" t="s">
        <v>1846</v>
      </c>
      <c r="Q77" s="87" t="s">
        <v>1442</v>
      </c>
      <c r="R77" s="87" t="s">
        <v>1442</v>
      </c>
      <c r="S77" s="87"/>
      <c r="T77" s="87"/>
      <c r="U77" s="87" t="s">
        <v>198</v>
      </c>
      <c r="V77" s="87" t="s">
        <v>201</v>
      </c>
      <c r="W77" s="87" t="s">
        <v>205</v>
      </c>
      <c r="X77" s="87" t="s">
        <v>1585</v>
      </c>
      <c r="Y77" s="87"/>
      <c r="Z77" s="86"/>
      <c r="AA77" s="87"/>
      <c r="AB77" s="87" t="s">
        <v>1376</v>
      </c>
      <c r="AC77" s="5">
        <f>VLOOKUP(AB77,definitions_list_lookup!$V$12:$W$15,2,FALSE)</f>
        <v>0</v>
      </c>
      <c r="AD77" s="86"/>
      <c r="AE77" s="41" t="e">
        <f>VLOOKUP(AD77,definitions_list_lookup!$AT$3:$AU$5,2,FALSE)</f>
        <v>#N/A</v>
      </c>
      <c r="AF77" s="87"/>
      <c r="AG77" s="87" t="s">
        <v>1586</v>
      </c>
      <c r="AH77" s="2">
        <v>20</v>
      </c>
      <c r="AJ77" s="2">
        <v>7</v>
      </c>
      <c r="AK77" s="35">
        <v>1.2</v>
      </c>
      <c r="AL77" s="2" t="s">
        <v>224</v>
      </c>
      <c r="AM77" s="2" t="s">
        <v>220</v>
      </c>
      <c r="AO77" s="2">
        <v>50</v>
      </c>
      <c r="AQ77" s="2">
        <v>7</v>
      </c>
      <c r="AR77" s="35">
        <v>2</v>
      </c>
      <c r="AS77" s="2" t="s">
        <v>224</v>
      </c>
      <c r="AT77" s="2" t="s">
        <v>220</v>
      </c>
      <c r="AV77" s="2">
        <v>30</v>
      </c>
      <c r="AX77" s="2">
        <v>2.5</v>
      </c>
      <c r="AY77" s="35">
        <v>1</v>
      </c>
      <c r="AZ77" s="2" t="s">
        <v>223</v>
      </c>
      <c r="BA77" s="2" t="s">
        <v>219</v>
      </c>
      <c r="BQ77" s="35" t="s">
        <v>1562</v>
      </c>
      <c r="BR77" s="35"/>
      <c r="BS77" s="2">
        <v>1</v>
      </c>
      <c r="BT77" s="2">
        <v>0.3</v>
      </c>
      <c r="BU77" s="2" t="s">
        <v>223</v>
      </c>
      <c r="BV77" s="2" t="s">
        <v>220</v>
      </c>
      <c r="CE77" s="35" t="s">
        <v>1562</v>
      </c>
      <c r="CF77" s="35"/>
      <c r="CG77" s="2">
        <v>0.5</v>
      </c>
      <c r="CH77" s="2">
        <v>0.3</v>
      </c>
      <c r="CI77" s="2" t="s">
        <v>223</v>
      </c>
      <c r="CJ77" s="2" t="s">
        <v>220</v>
      </c>
      <c r="CM77" s="35" t="s">
        <v>3407</v>
      </c>
      <c r="CN77" s="35"/>
      <c r="CO77" s="35"/>
      <c r="CP77" s="35"/>
      <c r="CQ77" s="35"/>
    </row>
    <row r="78" spans="1:95">
      <c r="A78" s="129" t="s">
        <v>1573</v>
      </c>
      <c r="B78" s="2" t="s">
        <v>1574</v>
      </c>
      <c r="C78" s="2" t="s">
        <v>1450</v>
      </c>
      <c r="D78" s="2" t="s">
        <v>1575</v>
      </c>
      <c r="E78" s="35">
        <v>15</v>
      </c>
      <c r="F78" s="35">
        <v>4</v>
      </c>
      <c r="G78" s="10" t="str">
        <f t="shared" si="0"/>
        <v>15-4</v>
      </c>
      <c r="H78" s="2">
        <v>0</v>
      </c>
      <c r="I78" s="2">
        <v>84</v>
      </c>
      <c r="J78" s="14">
        <f>(VLOOKUP($G78,Depth_Lookup_CCL!$A$3:$Z$549,11,FALSE))+(H78/100)</f>
        <v>29.430000000000003</v>
      </c>
      <c r="K78" s="14">
        <f>(VLOOKUP($G78,Depth_Lookup_CCL!$A$3:$Z$549,11,FALSE))+(I78/100)</f>
        <v>30.270000000000003</v>
      </c>
      <c r="L78" s="148" t="s">
        <v>1577</v>
      </c>
      <c r="M78" s="86">
        <v>1</v>
      </c>
      <c r="N78" s="87"/>
      <c r="O78" s="87" t="s">
        <v>5</v>
      </c>
      <c r="P78" s="5" t="s">
        <v>1846</v>
      </c>
      <c r="Q78" s="87" t="s">
        <v>1442</v>
      </c>
      <c r="R78" s="87" t="s">
        <v>1442</v>
      </c>
      <c r="S78" s="87"/>
      <c r="T78" s="87"/>
      <c r="U78" s="87" t="s">
        <v>198</v>
      </c>
      <c r="V78" s="87" t="s">
        <v>201</v>
      </c>
      <c r="W78" s="87" t="s">
        <v>205</v>
      </c>
      <c r="X78" s="87"/>
      <c r="Y78" s="87" t="s">
        <v>1366</v>
      </c>
      <c r="Z78" s="86" t="s">
        <v>1363</v>
      </c>
      <c r="AA78" s="87" t="s">
        <v>1368</v>
      </c>
      <c r="AB78" s="87" t="s">
        <v>238</v>
      </c>
      <c r="AC78" s="5">
        <f>VLOOKUP(AB78,definitions_list_lookup!$V$12:$W$15,2,FALSE)</f>
        <v>2</v>
      </c>
      <c r="AD78" s="86" t="s">
        <v>1457</v>
      </c>
      <c r="AE78" s="41">
        <f>VLOOKUP(AD78,definitions_list_lookup!$AT$3:$AU$5,2,FALSE)</f>
        <v>2</v>
      </c>
      <c r="AF78" s="87">
        <v>5</v>
      </c>
      <c r="AG78" s="87" t="s">
        <v>1587</v>
      </c>
      <c r="AH78" s="2">
        <v>20</v>
      </c>
      <c r="AJ78" s="2">
        <v>7</v>
      </c>
      <c r="AK78" s="35">
        <v>1.2</v>
      </c>
      <c r="AL78" s="2" t="s">
        <v>224</v>
      </c>
      <c r="AM78" s="2" t="s">
        <v>220</v>
      </c>
      <c r="AO78" s="2">
        <v>50</v>
      </c>
      <c r="AQ78" s="2">
        <v>7</v>
      </c>
      <c r="AR78" s="35">
        <v>2</v>
      </c>
      <c r="AS78" s="2" t="s">
        <v>224</v>
      </c>
      <c r="AT78" s="2" t="s">
        <v>220</v>
      </c>
      <c r="AV78" s="2">
        <v>30</v>
      </c>
      <c r="AX78" s="2">
        <v>2.5</v>
      </c>
      <c r="AY78" s="35">
        <v>1</v>
      </c>
      <c r="AZ78" s="2" t="s">
        <v>223</v>
      </c>
      <c r="BA78" s="2" t="s">
        <v>219</v>
      </c>
      <c r="BQ78" s="35" t="s">
        <v>1562</v>
      </c>
      <c r="BR78" s="35"/>
      <c r="BS78" s="2">
        <v>1</v>
      </c>
      <c r="BT78" s="2">
        <v>0.3</v>
      </c>
      <c r="BU78" s="2" t="s">
        <v>223</v>
      </c>
      <c r="BV78" s="2" t="s">
        <v>220</v>
      </c>
      <c r="CE78" s="35" t="s">
        <v>1562</v>
      </c>
      <c r="CF78" s="35"/>
      <c r="CG78" s="2">
        <v>0.5</v>
      </c>
      <c r="CH78" s="2">
        <v>0.3</v>
      </c>
      <c r="CI78" s="2" t="s">
        <v>223</v>
      </c>
      <c r="CJ78" s="2" t="s">
        <v>220</v>
      </c>
      <c r="CM78" s="35" t="s">
        <v>1588</v>
      </c>
      <c r="CN78" s="35"/>
      <c r="CO78" s="35"/>
      <c r="CP78" s="35"/>
      <c r="CQ78" s="35"/>
    </row>
    <row r="79" spans="1:95">
      <c r="A79" s="129" t="s">
        <v>1573</v>
      </c>
      <c r="B79" s="2" t="s">
        <v>1574</v>
      </c>
      <c r="C79" s="2" t="s">
        <v>1450</v>
      </c>
      <c r="D79" s="2" t="s">
        <v>1575</v>
      </c>
      <c r="E79" s="35">
        <v>16</v>
      </c>
      <c r="F79" s="35">
        <v>1</v>
      </c>
      <c r="G79" s="10" t="str">
        <f t="shared" si="0"/>
        <v>16-1</v>
      </c>
      <c r="H79" s="2">
        <v>0</v>
      </c>
      <c r="I79" s="2">
        <v>86</v>
      </c>
      <c r="J79" s="14">
        <f>(VLOOKUP($G79,Depth_Lookup_CCL!$A$3:$Z$549,11,FALSE))+(H79/100)</f>
        <v>30.15</v>
      </c>
      <c r="K79" s="14">
        <f>(VLOOKUP($G79,Depth_Lookup_CCL!$A$3:$Z$549,11,FALSE))+(I79/100)</f>
        <v>31.009999999999998</v>
      </c>
      <c r="L79" s="148" t="s">
        <v>1577</v>
      </c>
      <c r="M79" s="86">
        <v>1</v>
      </c>
      <c r="N79" s="87"/>
      <c r="O79" s="87" t="s">
        <v>5</v>
      </c>
      <c r="P79" s="5" t="s">
        <v>1846</v>
      </c>
      <c r="Q79" s="87" t="s">
        <v>1442</v>
      </c>
      <c r="R79" s="87" t="s">
        <v>1442</v>
      </c>
      <c r="S79" s="87"/>
      <c r="T79" s="87"/>
      <c r="U79" s="87" t="s">
        <v>198</v>
      </c>
      <c r="V79" s="87" t="s">
        <v>201</v>
      </c>
      <c r="W79" s="87" t="s">
        <v>205</v>
      </c>
      <c r="X79" s="87" t="s">
        <v>1589</v>
      </c>
      <c r="Y79" s="87"/>
      <c r="Z79" s="86"/>
      <c r="AA79" s="87"/>
      <c r="AB79" s="87" t="s">
        <v>1376</v>
      </c>
      <c r="AC79" s="5">
        <f>VLOOKUP(AB79,definitions_list_lookup!$V$12:$W$15,2,FALSE)</f>
        <v>0</v>
      </c>
      <c r="AD79" s="86"/>
      <c r="AE79" s="41" t="e">
        <f>VLOOKUP(AD79,definitions_list_lookup!$AT$3:$AU$5,2,FALSE)</f>
        <v>#N/A</v>
      </c>
      <c r="AF79" s="87"/>
      <c r="AG79" s="87"/>
      <c r="AH79" s="2">
        <v>20</v>
      </c>
      <c r="AJ79" s="2">
        <v>7</v>
      </c>
      <c r="AK79" s="35">
        <v>1.2</v>
      </c>
      <c r="AL79" s="2" t="s">
        <v>224</v>
      </c>
      <c r="AM79" s="2" t="s">
        <v>220</v>
      </c>
      <c r="AO79" s="2">
        <v>50</v>
      </c>
      <c r="AQ79" s="2">
        <v>7</v>
      </c>
      <c r="AR79" s="35">
        <v>2</v>
      </c>
      <c r="AS79" s="2" t="s">
        <v>224</v>
      </c>
      <c r="AT79" s="2" t="s">
        <v>220</v>
      </c>
      <c r="AV79" s="2">
        <v>30</v>
      </c>
      <c r="AX79" s="2">
        <v>2.5</v>
      </c>
      <c r="AY79" s="35">
        <v>1</v>
      </c>
      <c r="AZ79" s="2" t="s">
        <v>223</v>
      </c>
      <c r="BA79" s="2" t="s">
        <v>219</v>
      </c>
      <c r="BQ79" s="35" t="s">
        <v>1562</v>
      </c>
      <c r="BR79" s="35"/>
      <c r="BS79" s="2">
        <v>1</v>
      </c>
      <c r="BT79" s="2">
        <v>0.3</v>
      </c>
      <c r="BU79" s="2" t="s">
        <v>223</v>
      </c>
      <c r="BV79" s="2" t="s">
        <v>220</v>
      </c>
      <c r="CE79" s="35" t="s">
        <v>1562</v>
      </c>
      <c r="CF79" s="35"/>
      <c r="CG79" s="2">
        <v>0.5</v>
      </c>
      <c r="CH79" s="2">
        <v>0.3</v>
      </c>
      <c r="CI79" s="2" t="s">
        <v>223</v>
      </c>
      <c r="CJ79" s="2" t="s">
        <v>220</v>
      </c>
      <c r="CM79" s="35"/>
      <c r="CN79" s="35"/>
      <c r="CO79" s="35"/>
      <c r="CP79" s="35"/>
      <c r="CQ79" s="35"/>
    </row>
    <row r="80" spans="1:95">
      <c r="A80" s="129" t="s">
        <v>1573</v>
      </c>
      <c r="B80" s="2" t="s">
        <v>1574</v>
      </c>
      <c r="C80" s="2" t="s">
        <v>1450</v>
      </c>
      <c r="D80" s="2" t="s">
        <v>1575</v>
      </c>
      <c r="E80" s="35">
        <v>16</v>
      </c>
      <c r="F80" s="35">
        <v>2</v>
      </c>
      <c r="G80" s="10" t="str">
        <f t="shared" si="0"/>
        <v>16-2</v>
      </c>
      <c r="H80" s="2">
        <v>0</v>
      </c>
      <c r="I80" s="2">
        <v>98</v>
      </c>
      <c r="J80" s="14">
        <f>(VLOOKUP($G80,Depth_Lookup_CCL!$A$3:$Z$549,11,FALSE))+(H80/100)</f>
        <v>31.009999999999998</v>
      </c>
      <c r="K80" s="14">
        <f>(VLOOKUP($G80,Depth_Lookup_CCL!$A$3:$Z$549,11,FALSE))+(I80/100)</f>
        <v>31.99</v>
      </c>
      <c r="L80" s="148" t="s">
        <v>1577</v>
      </c>
      <c r="M80" s="86">
        <v>1</v>
      </c>
      <c r="N80" s="87"/>
      <c r="O80" s="87" t="s">
        <v>5</v>
      </c>
      <c r="P80" s="5" t="s">
        <v>1846</v>
      </c>
      <c r="Q80" s="87" t="s">
        <v>1442</v>
      </c>
      <c r="R80" s="87" t="s">
        <v>1442</v>
      </c>
      <c r="S80" s="87"/>
      <c r="T80" s="87"/>
      <c r="U80" s="87" t="s">
        <v>198</v>
      </c>
      <c r="V80" s="87" t="s">
        <v>201</v>
      </c>
      <c r="W80" s="87" t="s">
        <v>205</v>
      </c>
      <c r="X80" s="87" t="s">
        <v>1589</v>
      </c>
      <c r="Y80" s="87" t="s">
        <v>1378</v>
      </c>
      <c r="Z80" s="86" t="s">
        <v>1391</v>
      </c>
      <c r="AA80" s="87" t="s">
        <v>1368</v>
      </c>
      <c r="AB80" s="87" t="s">
        <v>1374</v>
      </c>
      <c r="AC80" s="5">
        <f>VLOOKUP(AB80,definitions_list_lookup!$V$12:$W$15,2,FALSE)</f>
        <v>1</v>
      </c>
      <c r="AD80" s="86" t="s">
        <v>1457</v>
      </c>
      <c r="AE80" s="41">
        <f>VLOOKUP(AD80,definitions_list_lookup!$AT$3:$AU$5,2,FALSE)</f>
        <v>2</v>
      </c>
      <c r="AF80" s="87">
        <v>20</v>
      </c>
      <c r="AG80" s="87" t="s">
        <v>1590</v>
      </c>
      <c r="AH80" s="2">
        <v>20</v>
      </c>
      <c r="AJ80" s="2">
        <v>7</v>
      </c>
      <c r="AK80" s="35">
        <v>1.2</v>
      </c>
      <c r="AL80" s="2" t="s">
        <v>224</v>
      </c>
      <c r="AM80" s="2" t="s">
        <v>220</v>
      </c>
      <c r="AO80" s="2">
        <v>50</v>
      </c>
      <c r="AQ80" s="2">
        <v>7</v>
      </c>
      <c r="AR80" s="35">
        <v>2</v>
      </c>
      <c r="AS80" s="2" t="s">
        <v>224</v>
      </c>
      <c r="AT80" s="2" t="s">
        <v>220</v>
      </c>
      <c r="AV80" s="2">
        <v>30</v>
      </c>
      <c r="AX80" s="2">
        <v>2.5</v>
      </c>
      <c r="AY80" s="35">
        <v>1</v>
      </c>
      <c r="AZ80" s="2" t="s">
        <v>223</v>
      </c>
      <c r="BA80" s="2" t="s">
        <v>219</v>
      </c>
      <c r="BQ80" s="35" t="s">
        <v>1562</v>
      </c>
      <c r="BR80" s="35"/>
      <c r="BS80" s="2">
        <v>1</v>
      </c>
      <c r="BT80" s="2">
        <v>0.3</v>
      </c>
      <c r="BU80" s="2" t="s">
        <v>223</v>
      </c>
      <c r="BV80" s="2" t="s">
        <v>220</v>
      </c>
      <c r="CE80" s="35" t="s">
        <v>1562</v>
      </c>
      <c r="CF80" s="35"/>
      <c r="CG80" s="2">
        <v>0.5</v>
      </c>
      <c r="CH80" s="2">
        <v>0.3</v>
      </c>
      <c r="CI80" s="2" t="s">
        <v>223</v>
      </c>
      <c r="CJ80" s="2" t="s">
        <v>220</v>
      </c>
      <c r="CM80" s="35"/>
      <c r="CN80" s="35"/>
      <c r="CO80" s="35"/>
      <c r="CP80" s="35"/>
      <c r="CQ80" s="35"/>
    </row>
    <row r="81" spans="1:95">
      <c r="A81" s="129" t="s">
        <v>1573</v>
      </c>
      <c r="B81" s="2" t="s">
        <v>1574</v>
      </c>
      <c r="C81" s="2" t="s">
        <v>1450</v>
      </c>
      <c r="D81" s="2" t="s">
        <v>1575</v>
      </c>
      <c r="E81" s="35">
        <v>16</v>
      </c>
      <c r="F81" s="35">
        <v>3</v>
      </c>
      <c r="G81" s="10" t="str">
        <f t="shared" si="0"/>
        <v>16-3</v>
      </c>
      <c r="H81" s="2">
        <v>0</v>
      </c>
      <c r="I81" s="2">
        <v>73</v>
      </c>
      <c r="J81" s="14">
        <f>(VLOOKUP($G81,Depth_Lookup_CCL!$A$3:$Z$549,11,FALSE))+(H81/100)</f>
        <v>31.979999999999997</v>
      </c>
      <c r="K81" s="14">
        <f>(VLOOKUP($G81,Depth_Lookup_CCL!$A$3:$Z$549,11,FALSE))+(I81/100)</f>
        <v>32.709999999999994</v>
      </c>
      <c r="L81" s="148" t="s">
        <v>1577</v>
      </c>
      <c r="M81" s="86">
        <v>1</v>
      </c>
      <c r="N81" s="87"/>
      <c r="O81" s="87" t="s">
        <v>5</v>
      </c>
      <c r="P81" s="5" t="s">
        <v>1846</v>
      </c>
      <c r="Q81" s="87" t="s">
        <v>1442</v>
      </c>
      <c r="R81" s="87" t="s">
        <v>1442</v>
      </c>
      <c r="S81" s="87"/>
      <c r="T81" s="87"/>
      <c r="U81" s="87" t="s">
        <v>198</v>
      </c>
      <c r="V81" s="87" t="s">
        <v>201</v>
      </c>
      <c r="W81" s="87" t="s">
        <v>205</v>
      </c>
      <c r="X81" s="87"/>
      <c r="Y81" s="87"/>
      <c r="Z81" s="86"/>
      <c r="AA81" s="87"/>
      <c r="AB81" s="87" t="s">
        <v>1376</v>
      </c>
      <c r="AC81" s="5">
        <f>VLOOKUP(AB81,definitions_list_lookup!$V$12:$W$15,2,FALSE)</f>
        <v>0</v>
      </c>
      <c r="AD81" s="86"/>
      <c r="AE81" s="41" t="e">
        <f>VLOOKUP(AD81,definitions_list_lookup!$AT$3:$AU$5,2,FALSE)</f>
        <v>#N/A</v>
      </c>
      <c r="AF81" s="87"/>
      <c r="AG81" s="87" t="s">
        <v>1591</v>
      </c>
      <c r="AH81" s="2">
        <v>20</v>
      </c>
      <c r="AJ81" s="2">
        <v>7</v>
      </c>
      <c r="AK81" s="35">
        <v>1.2</v>
      </c>
      <c r="AL81" s="2" t="s">
        <v>224</v>
      </c>
      <c r="AM81" s="2" t="s">
        <v>220</v>
      </c>
      <c r="AO81" s="2">
        <v>50</v>
      </c>
      <c r="AQ81" s="2">
        <v>7</v>
      </c>
      <c r="AR81" s="35">
        <v>2</v>
      </c>
      <c r="AS81" s="2" t="s">
        <v>224</v>
      </c>
      <c r="AT81" s="2" t="s">
        <v>220</v>
      </c>
      <c r="AV81" s="2">
        <v>30</v>
      </c>
      <c r="AX81" s="2">
        <v>2.5</v>
      </c>
      <c r="AY81" s="35">
        <v>1</v>
      </c>
      <c r="AZ81" s="2" t="s">
        <v>223</v>
      </c>
      <c r="BA81" s="2" t="s">
        <v>219</v>
      </c>
      <c r="BQ81" s="35" t="s">
        <v>1562</v>
      </c>
      <c r="BR81" s="35"/>
      <c r="BS81" s="2">
        <v>1</v>
      </c>
      <c r="BT81" s="2">
        <v>0.3</v>
      </c>
      <c r="BU81" s="2" t="s">
        <v>223</v>
      </c>
      <c r="BV81" s="2" t="s">
        <v>220</v>
      </c>
      <c r="CE81" s="35" t="s">
        <v>1562</v>
      </c>
      <c r="CF81" s="35"/>
      <c r="CG81" s="2">
        <v>0.5</v>
      </c>
      <c r="CH81" s="2">
        <v>0.3</v>
      </c>
      <c r="CI81" s="2" t="s">
        <v>223</v>
      </c>
      <c r="CJ81" s="2" t="s">
        <v>220</v>
      </c>
      <c r="CM81" s="35" t="s">
        <v>2051</v>
      </c>
      <c r="CN81" s="35"/>
      <c r="CO81" s="35"/>
      <c r="CP81" s="35"/>
      <c r="CQ81" s="35"/>
    </row>
    <row r="82" spans="1:95">
      <c r="A82" s="129" t="s">
        <v>1573</v>
      </c>
      <c r="B82" s="2" t="s">
        <v>1574</v>
      </c>
      <c r="C82" s="2" t="s">
        <v>1450</v>
      </c>
      <c r="D82" s="2" t="s">
        <v>1575</v>
      </c>
      <c r="E82" s="35">
        <v>16</v>
      </c>
      <c r="F82" s="35">
        <v>4</v>
      </c>
      <c r="G82" s="10" t="str">
        <f t="shared" si="0"/>
        <v>16-4</v>
      </c>
      <c r="H82" s="2">
        <v>0</v>
      </c>
      <c r="I82" s="2">
        <v>65</v>
      </c>
      <c r="J82" s="14">
        <f>(VLOOKUP($G82,Depth_Lookup_CCL!$A$3:$Z$549,11,FALSE))+(H82/100)</f>
        <v>32.72</v>
      </c>
      <c r="K82" s="14">
        <f>(VLOOKUP($G82,Depth_Lookup_CCL!$A$3:$Z$549,11,FALSE))+(I82/100)</f>
        <v>33.369999999999997</v>
      </c>
      <c r="L82" s="148" t="s">
        <v>1577</v>
      </c>
      <c r="M82" s="86">
        <v>1</v>
      </c>
      <c r="N82" s="87"/>
      <c r="O82" s="87" t="s">
        <v>5</v>
      </c>
      <c r="P82" s="5" t="s">
        <v>1846</v>
      </c>
      <c r="Q82" s="87" t="s">
        <v>1442</v>
      </c>
      <c r="R82" s="87" t="s">
        <v>1442</v>
      </c>
      <c r="S82" s="87"/>
      <c r="T82" s="87"/>
      <c r="U82" s="87" t="s">
        <v>198</v>
      </c>
      <c r="V82" s="87" t="s">
        <v>201</v>
      </c>
      <c r="W82" s="87" t="s">
        <v>205</v>
      </c>
      <c r="X82" s="87"/>
      <c r="Y82" s="87" t="s">
        <v>1378</v>
      </c>
      <c r="Z82" s="86" t="s">
        <v>1391</v>
      </c>
      <c r="AA82" s="87" t="s">
        <v>1368</v>
      </c>
      <c r="AB82" s="87" t="s">
        <v>1374</v>
      </c>
      <c r="AC82" s="5">
        <f>VLOOKUP(AB82,definitions_list_lookup!$V$12:$W$15,2,FALSE)</f>
        <v>1</v>
      </c>
      <c r="AD82" s="86" t="s">
        <v>1455</v>
      </c>
      <c r="AE82" s="41">
        <f>VLOOKUP(AD82,definitions_list_lookup!$AT$3:$AU$5,2,FALSE)</f>
        <v>0</v>
      </c>
      <c r="AF82" s="87">
        <v>1</v>
      </c>
      <c r="AG82" s="87"/>
      <c r="AH82" s="2">
        <v>20</v>
      </c>
      <c r="AJ82" s="2">
        <v>7</v>
      </c>
      <c r="AK82" s="35">
        <v>1.2</v>
      </c>
      <c r="AL82" s="2" t="s">
        <v>224</v>
      </c>
      <c r="AM82" s="2" t="s">
        <v>220</v>
      </c>
      <c r="AO82" s="2">
        <v>50</v>
      </c>
      <c r="AQ82" s="2">
        <v>7</v>
      </c>
      <c r="AR82" s="35">
        <v>2</v>
      </c>
      <c r="AS82" s="2" t="s">
        <v>224</v>
      </c>
      <c r="AT82" s="2" t="s">
        <v>220</v>
      </c>
      <c r="AV82" s="2">
        <v>30</v>
      </c>
      <c r="AX82" s="2">
        <v>2.5</v>
      </c>
      <c r="AY82" s="35">
        <v>1</v>
      </c>
      <c r="AZ82" s="2" t="s">
        <v>223</v>
      </c>
      <c r="BA82" s="2" t="s">
        <v>219</v>
      </c>
      <c r="BQ82" s="35" t="s">
        <v>1562</v>
      </c>
      <c r="BR82" s="35"/>
      <c r="BS82" s="2">
        <v>1</v>
      </c>
      <c r="BT82" s="2">
        <v>0.3</v>
      </c>
      <c r="BU82" s="2" t="s">
        <v>223</v>
      </c>
      <c r="BV82" s="2" t="s">
        <v>220</v>
      </c>
      <c r="CE82" s="35" t="s">
        <v>1562</v>
      </c>
      <c r="CF82" s="35"/>
      <c r="CG82" s="2">
        <v>0.5</v>
      </c>
      <c r="CH82" s="2">
        <v>0.3</v>
      </c>
      <c r="CI82" s="2" t="s">
        <v>223</v>
      </c>
      <c r="CJ82" s="2" t="s">
        <v>220</v>
      </c>
      <c r="CM82" s="35" t="s">
        <v>3408</v>
      </c>
      <c r="CN82" s="35"/>
      <c r="CO82" s="35"/>
      <c r="CP82" s="35"/>
      <c r="CQ82" s="35"/>
    </row>
    <row r="83" spans="1:95">
      <c r="A83" s="129" t="s">
        <v>1573</v>
      </c>
      <c r="B83" s="2" t="s">
        <v>1574</v>
      </c>
      <c r="C83" s="2" t="s">
        <v>1450</v>
      </c>
      <c r="D83" s="2" t="s">
        <v>1575</v>
      </c>
      <c r="E83" s="35">
        <v>17</v>
      </c>
      <c r="F83" s="35">
        <v>1</v>
      </c>
      <c r="G83" s="10" t="str">
        <f t="shared" si="0"/>
        <v>17-1</v>
      </c>
      <c r="H83" s="2">
        <v>0</v>
      </c>
      <c r="I83" s="2">
        <v>77</v>
      </c>
      <c r="J83" s="14">
        <f>(VLOOKUP($G83,Depth_Lookup_CCL!$A$3:$Z$549,11,FALSE))+(H83/100)</f>
        <v>33.200000000000003</v>
      </c>
      <c r="K83" s="14">
        <f>(VLOOKUP($G83,Depth_Lookup_CCL!$A$3:$Z$549,11,FALSE))+(I83/100)</f>
        <v>33.970000000000006</v>
      </c>
      <c r="L83" s="148" t="s">
        <v>1577</v>
      </c>
      <c r="M83" s="86">
        <v>1</v>
      </c>
      <c r="N83" s="87"/>
      <c r="O83" s="87" t="s">
        <v>5</v>
      </c>
      <c r="P83" s="5" t="s">
        <v>1846</v>
      </c>
      <c r="Q83" s="87" t="s">
        <v>1442</v>
      </c>
      <c r="R83" s="87" t="s">
        <v>1442</v>
      </c>
      <c r="S83" s="87"/>
      <c r="T83" s="87"/>
      <c r="U83" s="87" t="s">
        <v>198</v>
      </c>
      <c r="V83" s="87" t="s">
        <v>201</v>
      </c>
      <c r="W83" s="87" t="s">
        <v>205</v>
      </c>
      <c r="X83" s="87"/>
      <c r="Y83" s="87" t="s">
        <v>1378</v>
      </c>
      <c r="Z83" s="86" t="s">
        <v>1391</v>
      </c>
      <c r="AA83" s="87" t="s">
        <v>1368</v>
      </c>
      <c r="AB83" s="87" t="s">
        <v>1374</v>
      </c>
      <c r="AC83" s="5">
        <f>VLOOKUP(AB83,definitions_list_lookup!$V$12:$W$15,2,FALSE)</f>
        <v>1</v>
      </c>
      <c r="AD83" s="86" t="s">
        <v>1455</v>
      </c>
      <c r="AE83" s="41">
        <f>VLOOKUP(AD83,definitions_list_lookup!$AT$3:$AU$5,2,FALSE)</f>
        <v>0</v>
      </c>
      <c r="AF83" s="87"/>
      <c r="AG83" s="87"/>
      <c r="AH83" s="2">
        <v>20</v>
      </c>
      <c r="AJ83" s="2">
        <v>7</v>
      </c>
      <c r="AK83" s="35">
        <v>1.2</v>
      </c>
      <c r="AL83" s="2" t="s">
        <v>224</v>
      </c>
      <c r="AM83" s="2" t="s">
        <v>220</v>
      </c>
      <c r="AO83" s="2">
        <v>50</v>
      </c>
      <c r="AQ83" s="2">
        <v>7</v>
      </c>
      <c r="AR83" s="35">
        <v>2</v>
      </c>
      <c r="AS83" s="2" t="s">
        <v>224</v>
      </c>
      <c r="AT83" s="2" t="s">
        <v>220</v>
      </c>
      <c r="AV83" s="2">
        <v>30</v>
      </c>
      <c r="AX83" s="2">
        <v>2.5</v>
      </c>
      <c r="AY83" s="35">
        <v>1</v>
      </c>
      <c r="AZ83" s="2" t="s">
        <v>223</v>
      </c>
      <c r="BA83" s="2" t="s">
        <v>219</v>
      </c>
      <c r="BQ83" s="35" t="s">
        <v>1562</v>
      </c>
      <c r="BR83" s="35"/>
      <c r="BS83" s="2">
        <v>1</v>
      </c>
      <c r="BT83" s="2">
        <v>0.3</v>
      </c>
      <c r="BU83" s="2" t="s">
        <v>223</v>
      </c>
      <c r="BV83" s="2" t="s">
        <v>220</v>
      </c>
      <c r="CE83" s="35" t="s">
        <v>1562</v>
      </c>
      <c r="CF83" s="35"/>
      <c r="CG83" s="2">
        <v>0.5</v>
      </c>
      <c r="CH83" s="2">
        <v>0.3</v>
      </c>
      <c r="CI83" s="2" t="s">
        <v>223</v>
      </c>
      <c r="CJ83" s="2" t="s">
        <v>220</v>
      </c>
      <c r="CM83" s="35" t="s">
        <v>1592</v>
      </c>
      <c r="CN83" s="35"/>
      <c r="CO83" s="35"/>
      <c r="CP83" s="35"/>
      <c r="CQ83" s="35"/>
    </row>
    <row r="84" spans="1:95">
      <c r="A84" s="129" t="s">
        <v>1573</v>
      </c>
      <c r="B84" s="2" t="s">
        <v>1574</v>
      </c>
      <c r="C84" s="2" t="s">
        <v>1450</v>
      </c>
      <c r="D84" s="2" t="s">
        <v>1575</v>
      </c>
      <c r="E84" s="35">
        <v>17</v>
      </c>
      <c r="F84" s="35">
        <v>2</v>
      </c>
      <c r="G84" s="10" t="str">
        <f t="shared" si="0"/>
        <v>17-2</v>
      </c>
      <c r="H84" s="2">
        <v>0</v>
      </c>
      <c r="I84" s="2">
        <v>73</v>
      </c>
      <c r="J84" s="14">
        <f>(VLOOKUP($G84,Depth_Lookup_CCL!$A$3:$Z$549,11,FALSE))+(H84/100)</f>
        <v>33.965000000000003</v>
      </c>
      <c r="K84" s="14">
        <f>(VLOOKUP($G84,Depth_Lookup_CCL!$A$3:$Z$549,11,FALSE))+(I84/100)</f>
        <v>34.695</v>
      </c>
      <c r="L84" s="148" t="s">
        <v>1577</v>
      </c>
      <c r="M84" s="86">
        <v>1</v>
      </c>
      <c r="N84" s="87"/>
      <c r="O84" s="87" t="s">
        <v>5</v>
      </c>
      <c r="P84" s="5" t="s">
        <v>1846</v>
      </c>
      <c r="Q84" s="87" t="s">
        <v>1442</v>
      </c>
      <c r="R84" s="87" t="s">
        <v>1442</v>
      </c>
      <c r="S84" s="87"/>
      <c r="T84" s="87"/>
      <c r="U84" s="87" t="s">
        <v>198</v>
      </c>
      <c r="V84" s="87" t="s">
        <v>201</v>
      </c>
      <c r="W84" s="87" t="s">
        <v>205</v>
      </c>
      <c r="X84" s="87"/>
      <c r="Y84" s="87" t="s">
        <v>1378</v>
      </c>
      <c r="Z84" s="86" t="s">
        <v>1363</v>
      </c>
      <c r="AA84" s="87" t="s">
        <v>1368</v>
      </c>
      <c r="AB84" s="87" t="s">
        <v>1374</v>
      </c>
      <c r="AC84" s="5">
        <f>VLOOKUP(AB84,definitions_list_lookup!$V$12:$W$15,2,FALSE)</f>
        <v>1</v>
      </c>
      <c r="AD84" s="86" t="s">
        <v>1455</v>
      </c>
      <c r="AE84" s="41">
        <f>VLOOKUP(AD84,definitions_list_lookup!$AT$3:$AU$5,2,FALSE)</f>
        <v>0</v>
      </c>
      <c r="AF84" s="87">
        <v>0.5</v>
      </c>
      <c r="AG84" s="87" t="s">
        <v>1593</v>
      </c>
      <c r="AH84" s="2">
        <v>20</v>
      </c>
      <c r="AJ84" s="2">
        <v>7</v>
      </c>
      <c r="AK84" s="35">
        <v>1.2</v>
      </c>
      <c r="AL84" s="2" t="s">
        <v>224</v>
      </c>
      <c r="AM84" s="2" t="s">
        <v>220</v>
      </c>
      <c r="AO84" s="2">
        <v>50</v>
      </c>
      <c r="AQ84" s="2">
        <v>7</v>
      </c>
      <c r="AR84" s="35">
        <v>2</v>
      </c>
      <c r="AS84" s="2" t="s">
        <v>224</v>
      </c>
      <c r="AT84" s="2" t="s">
        <v>220</v>
      </c>
      <c r="AV84" s="2">
        <v>30</v>
      </c>
      <c r="AX84" s="2">
        <v>2.5</v>
      </c>
      <c r="AY84" s="35">
        <v>1</v>
      </c>
      <c r="AZ84" s="2" t="s">
        <v>223</v>
      </c>
      <c r="BA84" s="2" t="s">
        <v>219</v>
      </c>
      <c r="BQ84" s="35" t="s">
        <v>1562</v>
      </c>
      <c r="BR84" s="35"/>
      <c r="BS84" s="2">
        <v>1</v>
      </c>
      <c r="BT84" s="2">
        <v>0.3</v>
      </c>
      <c r="BU84" s="2" t="s">
        <v>223</v>
      </c>
      <c r="BV84" s="2" t="s">
        <v>220</v>
      </c>
      <c r="CE84" s="35" t="s">
        <v>1562</v>
      </c>
      <c r="CF84" s="35"/>
      <c r="CG84" s="2">
        <v>0.5</v>
      </c>
      <c r="CH84" s="2">
        <v>0.3</v>
      </c>
      <c r="CI84" s="2" t="s">
        <v>223</v>
      </c>
      <c r="CJ84" s="2" t="s">
        <v>220</v>
      </c>
      <c r="CM84" s="35" t="s">
        <v>3409</v>
      </c>
      <c r="CN84" s="35"/>
      <c r="CO84" s="35"/>
      <c r="CP84" s="35"/>
      <c r="CQ84" s="35"/>
    </row>
    <row r="85" spans="1:95">
      <c r="A85" s="129" t="s">
        <v>1573</v>
      </c>
      <c r="B85" s="2" t="s">
        <v>1574</v>
      </c>
      <c r="C85" s="2" t="s">
        <v>1450</v>
      </c>
      <c r="D85" s="2" t="s">
        <v>1575</v>
      </c>
      <c r="E85" s="35">
        <v>17</v>
      </c>
      <c r="F85" s="35">
        <v>3</v>
      </c>
      <c r="G85" s="10" t="str">
        <f t="shared" si="0"/>
        <v>17-3</v>
      </c>
      <c r="H85" s="2">
        <v>0</v>
      </c>
      <c r="I85" s="2">
        <v>79</v>
      </c>
      <c r="J85" s="14">
        <f>(VLOOKUP($G85,Depth_Lookup_CCL!$A$3:$Z$549,11,FALSE))+(H85/100)</f>
        <v>34.700000000000003</v>
      </c>
      <c r="K85" s="14">
        <f>(VLOOKUP($G85,Depth_Lookup_CCL!$A$3:$Z$549,11,FALSE))+(I85/100)</f>
        <v>35.49</v>
      </c>
      <c r="L85" s="148" t="s">
        <v>1577</v>
      </c>
      <c r="M85" s="86">
        <v>1</v>
      </c>
      <c r="N85" s="87"/>
      <c r="O85" s="87" t="s">
        <v>5</v>
      </c>
      <c r="P85" s="5" t="s">
        <v>1846</v>
      </c>
      <c r="Q85" s="87" t="s">
        <v>1442</v>
      </c>
      <c r="R85" s="87" t="s">
        <v>1442</v>
      </c>
      <c r="S85" s="87"/>
      <c r="T85" s="87"/>
      <c r="U85" s="87" t="s">
        <v>198</v>
      </c>
      <c r="V85" s="87" t="s">
        <v>201</v>
      </c>
      <c r="W85" s="87" t="s">
        <v>205</v>
      </c>
      <c r="X85" s="87"/>
      <c r="Y85" s="87"/>
      <c r="Z85" s="86"/>
      <c r="AA85" s="87"/>
      <c r="AB85" s="87" t="s">
        <v>1376</v>
      </c>
      <c r="AC85" s="5">
        <f>VLOOKUP(AB85,definitions_list_lookup!$V$12:$W$15,2,FALSE)</f>
        <v>0</v>
      </c>
      <c r="AD85" s="86"/>
      <c r="AE85" s="41" t="e">
        <f>VLOOKUP(AD85,definitions_list_lookup!$AT$3:$AU$5,2,FALSE)</f>
        <v>#N/A</v>
      </c>
      <c r="AF85" s="87"/>
      <c r="AG85" s="87"/>
      <c r="AH85" s="2">
        <v>20</v>
      </c>
      <c r="AJ85" s="2">
        <v>7</v>
      </c>
      <c r="AK85" s="35">
        <v>1.2</v>
      </c>
      <c r="AL85" s="2" t="s">
        <v>224</v>
      </c>
      <c r="AM85" s="2" t="s">
        <v>220</v>
      </c>
      <c r="AO85" s="2">
        <v>50</v>
      </c>
      <c r="AQ85" s="2">
        <v>7</v>
      </c>
      <c r="AR85" s="35">
        <v>2</v>
      </c>
      <c r="AS85" s="2" t="s">
        <v>224</v>
      </c>
      <c r="AT85" s="2" t="s">
        <v>220</v>
      </c>
      <c r="AV85" s="2">
        <v>30</v>
      </c>
      <c r="AX85" s="2">
        <v>2.5</v>
      </c>
      <c r="AY85" s="35">
        <v>1</v>
      </c>
      <c r="AZ85" s="2" t="s">
        <v>223</v>
      </c>
      <c r="BA85" s="2" t="s">
        <v>219</v>
      </c>
      <c r="BQ85" s="35" t="s">
        <v>1562</v>
      </c>
      <c r="BR85" s="35"/>
      <c r="BS85" s="2">
        <v>1</v>
      </c>
      <c r="BT85" s="2">
        <v>0.3</v>
      </c>
      <c r="BU85" s="2" t="s">
        <v>223</v>
      </c>
      <c r="BV85" s="2" t="s">
        <v>220</v>
      </c>
      <c r="CE85" s="35" t="s">
        <v>1562</v>
      </c>
      <c r="CF85" s="35"/>
      <c r="CG85" s="2">
        <v>0.5</v>
      </c>
      <c r="CH85" s="2">
        <v>0.3</v>
      </c>
      <c r="CI85" s="2" t="s">
        <v>223</v>
      </c>
      <c r="CJ85" s="2" t="s">
        <v>220</v>
      </c>
      <c r="CM85" s="35"/>
      <c r="CN85" s="35"/>
      <c r="CO85" s="35"/>
      <c r="CP85" s="35"/>
      <c r="CQ85" s="35"/>
    </row>
    <row r="86" spans="1:95">
      <c r="A86" s="129" t="s">
        <v>1573</v>
      </c>
      <c r="B86" s="2" t="s">
        <v>1574</v>
      </c>
      <c r="C86" s="2" t="s">
        <v>1450</v>
      </c>
      <c r="D86" s="2" t="s">
        <v>1575</v>
      </c>
      <c r="E86" s="35">
        <v>17</v>
      </c>
      <c r="F86" s="35">
        <v>4</v>
      </c>
      <c r="G86" s="10" t="str">
        <f t="shared" si="0"/>
        <v>17-4</v>
      </c>
      <c r="H86" s="2">
        <v>0</v>
      </c>
      <c r="I86" s="2">
        <v>80</v>
      </c>
      <c r="J86" s="14">
        <f>(VLOOKUP($G86,Depth_Lookup_CCL!$A$3:$Z$549,11,FALSE))+(H86/100)</f>
        <v>35.484999999999999</v>
      </c>
      <c r="K86" s="14">
        <f>(VLOOKUP($G86,Depth_Lookup_CCL!$A$3:$Z$549,11,FALSE))+(I86/100)</f>
        <v>36.284999999999997</v>
      </c>
      <c r="L86" s="148" t="s">
        <v>1577</v>
      </c>
      <c r="M86" s="86">
        <v>1</v>
      </c>
      <c r="N86" s="87"/>
      <c r="O86" s="87" t="s">
        <v>5</v>
      </c>
      <c r="P86" s="5" t="s">
        <v>1846</v>
      </c>
      <c r="Q86" s="87" t="s">
        <v>1442</v>
      </c>
      <c r="R86" s="87" t="s">
        <v>1442</v>
      </c>
      <c r="S86" s="87"/>
      <c r="T86" s="87"/>
      <c r="U86" s="87" t="s">
        <v>198</v>
      </c>
      <c r="V86" s="87" t="s">
        <v>201</v>
      </c>
      <c r="W86" s="87" t="s">
        <v>205</v>
      </c>
      <c r="X86" s="87"/>
      <c r="Y86" s="87"/>
      <c r="Z86" s="86"/>
      <c r="AA86" s="87"/>
      <c r="AB86" s="87" t="s">
        <v>1376</v>
      </c>
      <c r="AC86" s="5">
        <f>VLOOKUP(AB86,definitions_list_lookup!$V$12:$W$15,2,FALSE)</f>
        <v>0</v>
      </c>
      <c r="AD86" s="86"/>
      <c r="AE86" s="41" t="e">
        <f>VLOOKUP(AD86,definitions_list_lookup!$AT$3:$AU$5,2,FALSE)</f>
        <v>#N/A</v>
      </c>
      <c r="AF86" s="87"/>
      <c r="AG86" s="87"/>
      <c r="AH86" s="2">
        <v>20</v>
      </c>
      <c r="AJ86" s="2">
        <v>7</v>
      </c>
      <c r="AK86" s="35">
        <v>1.2</v>
      </c>
      <c r="AL86" s="2" t="s">
        <v>224</v>
      </c>
      <c r="AM86" s="2" t="s">
        <v>220</v>
      </c>
      <c r="AO86" s="2">
        <v>50</v>
      </c>
      <c r="AQ86" s="2">
        <v>7</v>
      </c>
      <c r="AR86" s="35">
        <v>2</v>
      </c>
      <c r="AS86" s="2" t="s">
        <v>224</v>
      </c>
      <c r="AT86" s="2" t="s">
        <v>220</v>
      </c>
      <c r="AV86" s="2">
        <v>30</v>
      </c>
      <c r="AX86" s="2">
        <v>2.5</v>
      </c>
      <c r="AY86" s="35">
        <v>1</v>
      </c>
      <c r="AZ86" s="2" t="s">
        <v>223</v>
      </c>
      <c r="BA86" s="2" t="s">
        <v>219</v>
      </c>
      <c r="BQ86" s="35" t="s">
        <v>1562</v>
      </c>
      <c r="BR86" s="35"/>
      <c r="BS86" s="2">
        <v>1</v>
      </c>
      <c r="BT86" s="2">
        <v>0.3</v>
      </c>
      <c r="BU86" s="2" t="s">
        <v>223</v>
      </c>
      <c r="BV86" s="2" t="s">
        <v>220</v>
      </c>
      <c r="CE86" s="35" t="s">
        <v>1562</v>
      </c>
      <c r="CF86" s="35"/>
      <c r="CG86" s="2">
        <v>0.5</v>
      </c>
      <c r="CH86" s="2">
        <v>0.3</v>
      </c>
      <c r="CI86" s="2" t="s">
        <v>223</v>
      </c>
      <c r="CJ86" s="2" t="s">
        <v>220</v>
      </c>
      <c r="CM86" s="35" t="s">
        <v>3410</v>
      </c>
      <c r="CN86" s="35"/>
      <c r="CO86" s="35"/>
      <c r="CP86" s="35"/>
      <c r="CQ86" s="35"/>
    </row>
    <row r="87" spans="1:95">
      <c r="A87" s="129" t="s">
        <v>1573</v>
      </c>
      <c r="B87" s="2" t="s">
        <v>1574</v>
      </c>
      <c r="C87" s="2" t="s">
        <v>1450</v>
      </c>
      <c r="D87" s="2" t="s">
        <v>1575</v>
      </c>
      <c r="E87" s="35">
        <v>18</v>
      </c>
      <c r="F87" s="35">
        <v>1</v>
      </c>
      <c r="G87" s="10" t="str">
        <f t="shared" si="0"/>
        <v>18-1</v>
      </c>
      <c r="H87" s="2">
        <v>0</v>
      </c>
      <c r="I87" s="2">
        <v>75</v>
      </c>
      <c r="J87" s="14">
        <f>(VLOOKUP($G87,Depth_Lookup_CCL!$A$3:$Z$549,11,FALSE))+(H87/100)</f>
        <v>36.25</v>
      </c>
      <c r="K87" s="14">
        <f>(VLOOKUP($G87,Depth_Lookup_CCL!$A$3:$Z$549,11,FALSE))+(I87/100)</f>
        <v>37</v>
      </c>
      <c r="L87" s="148" t="s">
        <v>1577</v>
      </c>
      <c r="M87" s="86">
        <v>1</v>
      </c>
      <c r="N87" s="87"/>
      <c r="O87" s="87" t="s">
        <v>5</v>
      </c>
      <c r="P87" s="5" t="s">
        <v>1846</v>
      </c>
      <c r="Q87" s="87" t="s">
        <v>1442</v>
      </c>
      <c r="R87" s="87" t="s">
        <v>1442</v>
      </c>
      <c r="S87" s="87"/>
      <c r="T87" s="87"/>
      <c r="U87" s="87" t="s">
        <v>198</v>
      </c>
      <c r="V87" s="87" t="s">
        <v>201</v>
      </c>
      <c r="W87" s="87" t="s">
        <v>205</v>
      </c>
      <c r="X87" s="87"/>
      <c r="Y87" s="87" t="s">
        <v>1378</v>
      </c>
      <c r="Z87" s="86" t="s">
        <v>1363</v>
      </c>
      <c r="AA87" s="87" t="s">
        <v>1369</v>
      </c>
      <c r="AB87" s="87" t="s">
        <v>1374</v>
      </c>
      <c r="AC87" s="5">
        <f>VLOOKUP(AB87,definitions_list_lookup!$V$12:$W$15,2,FALSE)</f>
        <v>1</v>
      </c>
      <c r="AD87" s="86" t="s">
        <v>1456</v>
      </c>
      <c r="AE87" s="41">
        <f>VLOOKUP(AD87,definitions_list_lookup!$AT$3:$AU$5,2,FALSE)</f>
        <v>1</v>
      </c>
      <c r="AF87" s="87">
        <v>10</v>
      </c>
      <c r="AG87" s="87" t="s">
        <v>1594</v>
      </c>
      <c r="AH87" s="2">
        <v>20</v>
      </c>
      <c r="AJ87" s="2">
        <v>7</v>
      </c>
      <c r="AK87" s="35">
        <v>1.2</v>
      </c>
      <c r="AL87" s="2" t="s">
        <v>224</v>
      </c>
      <c r="AM87" s="2" t="s">
        <v>220</v>
      </c>
      <c r="AO87" s="2">
        <v>50</v>
      </c>
      <c r="AQ87" s="2">
        <v>7</v>
      </c>
      <c r="AR87" s="35">
        <v>2</v>
      </c>
      <c r="AS87" s="2" t="s">
        <v>224</v>
      </c>
      <c r="AT87" s="2" t="s">
        <v>220</v>
      </c>
      <c r="AV87" s="2">
        <v>30</v>
      </c>
      <c r="AX87" s="2">
        <v>2.5</v>
      </c>
      <c r="AY87" s="35">
        <v>1</v>
      </c>
      <c r="AZ87" s="2" t="s">
        <v>223</v>
      </c>
      <c r="BA87" s="2" t="s">
        <v>219</v>
      </c>
      <c r="BQ87" s="35" t="s">
        <v>1562</v>
      </c>
      <c r="BR87" s="35"/>
      <c r="BS87" s="2">
        <v>1</v>
      </c>
      <c r="BT87" s="2">
        <v>0.3</v>
      </c>
      <c r="BU87" s="2" t="s">
        <v>223</v>
      </c>
      <c r="BV87" s="2" t="s">
        <v>220</v>
      </c>
      <c r="CE87" s="35" t="s">
        <v>1562</v>
      </c>
      <c r="CF87" s="35"/>
      <c r="CG87" s="2">
        <v>0.5</v>
      </c>
      <c r="CH87" s="2">
        <v>0.3</v>
      </c>
      <c r="CI87" s="2" t="s">
        <v>223</v>
      </c>
      <c r="CJ87" s="2" t="s">
        <v>220</v>
      </c>
      <c r="CM87" s="35" t="s">
        <v>1595</v>
      </c>
      <c r="CN87" s="35"/>
      <c r="CO87" s="35"/>
      <c r="CP87" s="35"/>
      <c r="CQ87" s="35"/>
    </row>
    <row r="88" spans="1:95">
      <c r="A88" s="129" t="s">
        <v>1573</v>
      </c>
      <c r="B88" s="2" t="s">
        <v>1574</v>
      </c>
      <c r="C88" s="2" t="s">
        <v>1450</v>
      </c>
      <c r="D88" s="2" t="s">
        <v>1575</v>
      </c>
      <c r="E88" s="35">
        <v>18</v>
      </c>
      <c r="F88" s="35">
        <v>2</v>
      </c>
      <c r="G88" s="10" t="str">
        <f t="shared" si="0"/>
        <v>18-2</v>
      </c>
      <c r="H88" s="2">
        <v>0</v>
      </c>
      <c r="I88" s="2">
        <v>82</v>
      </c>
      <c r="J88" s="14">
        <f>(VLOOKUP($G88,Depth_Lookup_CCL!$A$3:$Z$549,11,FALSE))+(H88/100)</f>
        <v>37</v>
      </c>
      <c r="K88" s="14">
        <f>(VLOOKUP($G88,Depth_Lookup_CCL!$A$3:$Z$549,11,FALSE))+(I88/100)</f>
        <v>37.82</v>
      </c>
      <c r="L88" s="148" t="s">
        <v>1577</v>
      </c>
      <c r="M88" s="86">
        <v>1</v>
      </c>
      <c r="N88" s="87"/>
      <c r="O88" s="87" t="s">
        <v>5</v>
      </c>
      <c r="P88" s="5" t="s">
        <v>1846</v>
      </c>
      <c r="Q88" s="87" t="s">
        <v>1442</v>
      </c>
      <c r="R88" s="87" t="s">
        <v>1442</v>
      </c>
      <c r="S88" s="87"/>
      <c r="T88" s="87"/>
      <c r="U88" s="87" t="s">
        <v>198</v>
      </c>
      <c r="V88" s="87" t="s">
        <v>201</v>
      </c>
      <c r="W88" s="87" t="s">
        <v>205</v>
      </c>
      <c r="X88" s="87"/>
      <c r="Y88" s="87" t="s">
        <v>1378</v>
      </c>
      <c r="Z88" s="86" t="s">
        <v>1363</v>
      </c>
      <c r="AA88" s="87" t="s">
        <v>1369</v>
      </c>
      <c r="AB88" s="87" t="s">
        <v>1374</v>
      </c>
      <c r="AC88" s="5">
        <f>VLOOKUP(AB88,definitions_list_lookup!$V$12:$W$15,2,FALSE)</f>
        <v>1</v>
      </c>
      <c r="AD88" s="86" t="s">
        <v>1456</v>
      </c>
      <c r="AE88" s="41">
        <f>VLOOKUP(AD88,definitions_list_lookup!$AT$3:$AU$5,2,FALSE)</f>
        <v>1</v>
      </c>
      <c r="AF88" s="87">
        <v>10</v>
      </c>
      <c r="AG88" s="87"/>
      <c r="AH88" s="2">
        <v>20</v>
      </c>
      <c r="AJ88" s="2">
        <v>7</v>
      </c>
      <c r="AK88" s="35">
        <v>1.2</v>
      </c>
      <c r="AL88" s="2" t="s">
        <v>224</v>
      </c>
      <c r="AM88" s="2" t="s">
        <v>220</v>
      </c>
      <c r="AO88" s="2">
        <v>50</v>
      </c>
      <c r="AQ88" s="2">
        <v>7</v>
      </c>
      <c r="AR88" s="35">
        <v>2</v>
      </c>
      <c r="AS88" s="2" t="s">
        <v>224</v>
      </c>
      <c r="AT88" s="2" t="s">
        <v>220</v>
      </c>
      <c r="AV88" s="2">
        <v>30</v>
      </c>
      <c r="AX88" s="2">
        <v>2.5</v>
      </c>
      <c r="AY88" s="35">
        <v>1</v>
      </c>
      <c r="AZ88" s="2" t="s">
        <v>223</v>
      </c>
      <c r="BA88" s="2" t="s">
        <v>219</v>
      </c>
      <c r="BQ88" s="35" t="s">
        <v>1562</v>
      </c>
      <c r="BR88" s="35"/>
      <c r="BS88" s="2">
        <v>1</v>
      </c>
      <c r="BT88" s="2">
        <v>0.3</v>
      </c>
      <c r="BU88" s="2" t="s">
        <v>223</v>
      </c>
      <c r="BV88" s="2" t="s">
        <v>220</v>
      </c>
      <c r="CE88" s="35" t="s">
        <v>1562</v>
      </c>
      <c r="CF88" s="35"/>
      <c r="CG88" s="2">
        <v>0.5</v>
      </c>
      <c r="CH88" s="2">
        <v>0.3</v>
      </c>
      <c r="CI88" s="2" t="s">
        <v>223</v>
      </c>
      <c r="CJ88" s="2" t="s">
        <v>220</v>
      </c>
      <c r="CM88" s="35"/>
      <c r="CN88" s="35"/>
      <c r="CO88" s="35"/>
      <c r="CP88" s="35"/>
      <c r="CQ88" s="35"/>
    </row>
    <row r="89" spans="1:95">
      <c r="A89" s="129" t="s">
        <v>1573</v>
      </c>
      <c r="B89" s="2" t="s">
        <v>1574</v>
      </c>
      <c r="C89" s="2" t="s">
        <v>1450</v>
      </c>
      <c r="D89" s="2" t="s">
        <v>1575</v>
      </c>
      <c r="E89" s="35">
        <v>18</v>
      </c>
      <c r="F89" s="35">
        <v>3</v>
      </c>
      <c r="G89" s="10" t="str">
        <f t="shared" si="0"/>
        <v>18-3</v>
      </c>
      <c r="H89" s="2">
        <v>0</v>
      </c>
      <c r="I89" s="2">
        <v>53</v>
      </c>
      <c r="J89" s="14">
        <f>(VLOOKUP($G89,Depth_Lookup_CCL!$A$3:$Z$549,11,FALSE))+(H89/100)</f>
        <v>37.814999999999998</v>
      </c>
      <c r="K89" s="14">
        <f>(VLOOKUP($G89,Depth_Lookup_CCL!$A$3:$Z$549,11,FALSE))+(I89/100)</f>
        <v>38.344999999999999</v>
      </c>
      <c r="L89" s="148" t="s">
        <v>1577</v>
      </c>
      <c r="M89" s="86">
        <v>1</v>
      </c>
      <c r="N89" s="87"/>
      <c r="O89" s="87" t="s">
        <v>5</v>
      </c>
      <c r="P89" s="5" t="s">
        <v>1846</v>
      </c>
      <c r="Q89" s="87" t="s">
        <v>1442</v>
      </c>
      <c r="R89" s="87" t="s">
        <v>1378</v>
      </c>
      <c r="S89" s="87"/>
      <c r="T89" s="87"/>
      <c r="U89" s="87" t="s">
        <v>198</v>
      </c>
      <c r="V89" s="87" t="s">
        <v>201</v>
      </c>
      <c r="W89" s="87" t="s">
        <v>205</v>
      </c>
      <c r="X89" s="87"/>
      <c r="Y89" s="87"/>
      <c r="Z89" s="86"/>
      <c r="AA89" s="87"/>
      <c r="AB89" s="87" t="s">
        <v>1376</v>
      </c>
      <c r="AC89" s="5">
        <f>VLOOKUP(AB89,definitions_list_lookup!$V$12:$W$15,2,FALSE)</f>
        <v>0</v>
      </c>
      <c r="AD89" s="86"/>
      <c r="AE89" s="41" t="e">
        <f>VLOOKUP(AD89,definitions_list_lookup!$AT$3:$AU$5,2,FALSE)</f>
        <v>#N/A</v>
      </c>
      <c r="AF89" s="87"/>
      <c r="AG89" s="87"/>
      <c r="AH89" s="2">
        <v>20</v>
      </c>
      <c r="AJ89" s="2">
        <v>7</v>
      </c>
      <c r="AK89" s="35">
        <v>1.2</v>
      </c>
      <c r="AL89" s="2" t="s">
        <v>224</v>
      </c>
      <c r="AM89" s="2" t="s">
        <v>220</v>
      </c>
      <c r="AO89" s="2">
        <v>50</v>
      </c>
      <c r="AQ89" s="2">
        <v>7</v>
      </c>
      <c r="AR89" s="35">
        <v>2</v>
      </c>
      <c r="AS89" s="2" t="s">
        <v>224</v>
      </c>
      <c r="AT89" s="2" t="s">
        <v>220</v>
      </c>
      <c r="AV89" s="2">
        <v>30</v>
      </c>
      <c r="AX89" s="2">
        <v>2.5</v>
      </c>
      <c r="AY89" s="35">
        <v>1</v>
      </c>
      <c r="AZ89" s="2" t="s">
        <v>223</v>
      </c>
      <c r="BA89" s="2" t="s">
        <v>219</v>
      </c>
      <c r="BQ89" s="35" t="s">
        <v>1562</v>
      </c>
      <c r="BR89" s="35"/>
      <c r="BS89" s="2">
        <v>1</v>
      </c>
      <c r="BT89" s="2">
        <v>0.3</v>
      </c>
      <c r="BU89" s="2" t="s">
        <v>223</v>
      </c>
      <c r="BV89" s="2" t="s">
        <v>220</v>
      </c>
      <c r="CE89" s="35" t="s">
        <v>1562</v>
      </c>
      <c r="CF89" s="35"/>
      <c r="CG89" s="2">
        <v>0.5</v>
      </c>
      <c r="CH89" s="2">
        <v>0.3</v>
      </c>
      <c r="CI89" s="2" t="s">
        <v>223</v>
      </c>
      <c r="CJ89" s="2" t="s">
        <v>220</v>
      </c>
      <c r="CM89" s="35"/>
      <c r="CN89" s="35"/>
      <c r="CO89" s="35"/>
      <c r="CP89" s="35"/>
      <c r="CQ89" s="35"/>
    </row>
    <row r="90" spans="1:95">
      <c r="A90" s="129" t="s">
        <v>1573</v>
      </c>
      <c r="B90" s="2" t="s">
        <v>1574</v>
      </c>
      <c r="C90" s="2" t="s">
        <v>1450</v>
      </c>
      <c r="D90" s="2" t="s">
        <v>1575</v>
      </c>
      <c r="E90" s="35">
        <v>18</v>
      </c>
      <c r="F90" s="35">
        <v>3</v>
      </c>
      <c r="G90" s="10" t="str">
        <f t="shared" si="0"/>
        <v>18-3</v>
      </c>
      <c r="H90" s="2">
        <v>53</v>
      </c>
      <c r="I90" s="2">
        <v>58</v>
      </c>
      <c r="J90" s="14">
        <f>(VLOOKUP($G90,Depth_Lookup_CCL!$A$3:$Z$549,11,FALSE))+(H90/100)</f>
        <v>38.344999999999999</v>
      </c>
      <c r="K90" s="14">
        <f>(VLOOKUP($G90,Depth_Lookup_CCL!$A$3:$Z$549,11,FALSE))+(I90/100)</f>
        <v>38.394999999999996</v>
      </c>
      <c r="L90" s="148" t="s">
        <v>1596</v>
      </c>
      <c r="M90" s="86">
        <v>1</v>
      </c>
      <c r="N90" s="87" t="s">
        <v>31</v>
      </c>
      <c r="O90" s="87" t="s">
        <v>4</v>
      </c>
      <c r="P90" s="5" t="s">
        <v>1917</v>
      </c>
      <c r="Q90" s="87" t="s">
        <v>1378</v>
      </c>
      <c r="R90" s="87" t="s">
        <v>21</v>
      </c>
      <c r="S90" s="87" t="s">
        <v>1363</v>
      </c>
      <c r="T90" s="87" t="s">
        <v>1368</v>
      </c>
      <c r="U90" s="87" t="s">
        <v>198</v>
      </c>
      <c r="V90" s="87" t="s">
        <v>201</v>
      </c>
      <c r="W90" s="87" t="s">
        <v>205</v>
      </c>
      <c r="X90" s="87"/>
      <c r="Y90" s="87"/>
      <c r="Z90" s="86"/>
      <c r="AA90" s="87"/>
      <c r="AB90" s="87" t="s">
        <v>1376</v>
      </c>
      <c r="AC90" s="5">
        <f>VLOOKUP(AB90,definitions_list_lookup!$V$12:$W$15,2,FALSE)</f>
        <v>0</v>
      </c>
      <c r="AD90" s="86"/>
      <c r="AE90" s="41" t="e">
        <f>VLOOKUP(AD90,definitions_list_lookup!$AT$3:$AU$5,2,FALSE)</f>
        <v>#N/A</v>
      </c>
      <c r="AF90" s="87"/>
      <c r="AG90" s="87"/>
      <c r="AH90" s="2">
        <v>2</v>
      </c>
      <c r="AJ90" s="2">
        <v>3.5</v>
      </c>
      <c r="AK90" s="35">
        <v>1</v>
      </c>
      <c r="AL90" s="2" t="s">
        <v>223</v>
      </c>
      <c r="AM90" s="2" t="s">
        <v>218</v>
      </c>
      <c r="AN90" s="2" t="s">
        <v>3744</v>
      </c>
      <c r="AO90" s="2">
        <v>83</v>
      </c>
      <c r="AQ90" s="2">
        <v>5.5</v>
      </c>
      <c r="AR90" s="35">
        <v>4</v>
      </c>
      <c r="AS90" s="2" t="s">
        <v>224</v>
      </c>
      <c r="AT90" s="2" t="s">
        <v>218</v>
      </c>
      <c r="AU90" s="2" t="s">
        <v>3745</v>
      </c>
      <c r="AV90" s="2">
        <v>15</v>
      </c>
      <c r="AX90" s="2">
        <v>3</v>
      </c>
      <c r="AY90" s="35">
        <v>2</v>
      </c>
      <c r="AZ90" s="2" t="s">
        <v>223</v>
      </c>
      <c r="BA90" s="2" t="s">
        <v>219</v>
      </c>
      <c r="BB90" s="2" t="s">
        <v>3746</v>
      </c>
      <c r="BS90" s="2">
        <v>0.1</v>
      </c>
      <c r="BT90" s="2">
        <v>0.1</v>
      </c>
      <c r="BU90" s="2" t="s">
        <v>222</v>
      </c>
      <c r="BV90" s="2" t="s">
        <v>218</v>
      </c>
      <c r="BW90" s="2" t="s">
        <v>3745</v>
      </c>
      <c r="CE90" s="35" t="s">
        <v>1562</v>
      </c>
      <c r="CF90" s="35"/>
      <c r="CG90" s="2">
        <v>0.1</v>
      </c>
      <c r="CH90" s="2">
        <v>0.1</v>
      </c>
      <c r="CI90" s="2" t="s">
        <v>223</v>
      </c>
      <c r="CJ90" s="2" t="s">
        <v>218</v>
      </c>
      <c r="CK90" s="2" t="s">
        <v>3745</v>
      </c>
      <c r="CM90" s="35" t="s">
        <v>1597</v>
      </c>
      <c r="CN90" s="35"/>
      <c r="CO90" s="35"/>
      <c r="CP90" s="35"/>
      <c r="CQ90" s="35"/>
    </row>
    <row r="91" spans="1:95">
      <c r="A91" s="129" t="s">
        <v>1573</v>
      </c>
      <c r="B91" s="2" t="s">
        <v>1574</v>
      </c>
      <c r="C91" s="2" t="s">
        <v>1450</v>
      </c>
      <c r="D91" s="2" t="s">
        <v>1575</v>
      </c>
      <c r="E91" s="35">
        <v>18</v>
      </c>
      <c r="F91" s="35">
        <v>3</v>
      </c>
      <c r="G91" s="10" t="str">
        <f t="shared" si="0"/>
        <v>18-3</v>
      </c>
      <c r="H91" s="2">
        <v>58</v>
      </c>
      <c r="I91" s="2">
        <v>84</v>
      </c>
      <c r="J91" s="14">
        <f>(VLOOKUP($G91,Depth_Lookup_CCL!$A$3:$Z$549,11,FALSE))+(H91/100)</f>
        <v>38.394999999999996</v>
      </c>
      <c r="K91" s="14">
        <f>(VLOOKUP($G91,Depth_Lookup_CCL!$A$3:$Z$549,11,FALSE))+(I91/100)</f>
        <v>38.655000000000001</v>
      </c>
      <c r="L91" s="148" t="s">
        <v>1577</v>
      </c>
      <c r="M91" s="86">
        <v>1</v>
      </c>
      <c r="N91" s="87"/>
      <c r="O91" s="87" t="s">
        <v>5</v>
      </c>
      <c r="P91" s="5" t="s">
        <v>1846</v>
      </c>
      <c r="Q91" s="87" t="s">
        <v>1378</v>
      </c>
      <c r="R91" s="87" t="s">
        <v>1442</v>
      </c>
      <c r="S91" s="87" t="s">
        <v>1391</v>
      </c>
      <c r="T91" s="87" t="s">
        <v>1368</v>
      </c>
      <c r="U91" s="87" t="s">
        <v>198</v>
      </c>
      <c r="V91" s="87" t="s">
        <v>201</v>
      </c>
      <c r="W91" s="87" t="s">
        <v>205</v>
      </c>
      <c r="X91" s="87"/>
      <c r="Y91" s="87"/>
      <c r="Z91" s="86"/>
      <c r="AA91" s="87"/>
      <c r="AB91" s="87" t="s">
        <v>1376</v>
      </c>
      <c r="AC91" s="5">
        <f>VLOOKUP(AB91,definitions_list_lookup!$V$12:$W$15,2,FALSE)</f>
        <v>0</v>
      </c>
      <c r="AD91" s="86"/>
      <c r="AE91" s="41" t="e">
        <f>VLOOKUP(AD91,definitions_list_lookup!$AT$3:$AU$5,2,FALSE)</f>
        <v>#N/A</v>
      </c>
      <c r="AF91" s="87"/>
      <c r="AG91" s="87"/>
      <c r="AH91" s="2">
        <v>20</v>
      </c>
      <c r="AJ91" s="2">
        <v>7</v>
      </c>
      <c r="AK91" s="35">
        <v>1.2</v>
      </c>
      <c r="AL91" s="2" t="s">
        <v>224</v>
      </c>
      <c r="AM91" s="2" t="s">
        <v>220</v>
      </c>
      <c r="AO91" s="2">
        <v>50</v>
      </c>
      <c r="AQ91" s="2">
        <v>7</v>
      </c>
      <c r="AR91" s="35">
        <v>2</v>
      </c>
      <c r="AS91" s="2" t="s">
        <v>224</v>
      </c>
      <c r="AT91" s="2" t="s">
        <v>220</v>
      </c>
      <c r="AV91" s="2">
        <v>30</v>
      </c>
      <c r="AX91" s="2">
        <v>2.5</v>
      </c>
      <c r="AY91" s="35">
        <v>1</v>
      </c>
      <c r="AZ91" s="2" t="s">
        <v>223</v>
      </c>
      <c r="BA91" s="2" t="s">
        <v>219</v>
      </c>
      <c r="BQ91" s="35" t="s">
        <v>1562</v>
      </c>
      <c r="BR91" s="35"/>
      <c r="BS91" s="2">
        <v>1</v>
      </c>
      <c r="BT91" s="2">
        <v>0.3</v>
      </c>
      <c r="BU91" s="2" t="s">
        <v>223</v>
      </c>
      <c r="BV91" s="2" t="s">
        <v>220</v>
      </c>
      <c r="CE91" s="35" t="s">
        <v>1562</v>
      </c>
      <c r="CF91" s="35"/>
      <c r="CG91" s="2">
        <v>0.5</v>
      </c>
      <c r="CH91" s="2">
        <v>0.3</v>
      </c>
      <c r="CI91" s="2" t="s">
        <v>223</v>
      </c>
      <c r="CJ91" s="2" t="s">
        <v>220</v>
      </c>
      <c r="CM91" s="35" t="s">
        <v>1598</v>
      </c>
      <c r="CN91" s="35"/>
      <c r="CO91" s="35"/>
      <c r="CP91" s="35"/>
      <c r="CQ91" s="35"/>
    </row>
    <row r="92" spans="1:95">
      <c r="A92" s="129" t="s">
        <v>1573</v>
      </c>
      <c r="B92" s="2" t="s">
        <v>1574</v>
      </c>
      <c r="C92" s="2" t="s">
        <v>1450</v>
      </c>
      <c r="D92" s="2" t="s">
        <v>1575</v>
      </c>
      <c r="E92" s="35">
        <v>18</v>
      </c>
      <c r="F92" s="35">
        <v>4</v>
      </c>
      <c r="G92" s="10" t="str">
        <f t="shared" si="0"/>
        <v>18-4</v>
      </c>
      <c r="H92" s="2">
        <v>0</v>
      </c>
      <c r="I92" s="2">
        <v>79</v>
      </c>
      <c r="J92" s="14">
        <f>(VLOOKUP($G92,Depth_Lookup_CCL!$A$3:$Z$549,11,FALSE))+(H92/100)</f>
        <v>38.659999999999997</v>
      </c>
      <c r="K92" s="14">
        <f>(VLOOKUP($G92,Depth_Lookup_CCL!$A$3:$Z$549,11,FALSE))+(I92/100)</f>
        <v>39.449999999999996</v>
      </c>
      <c r="L92" s="148" t="s">
        <v>1577</v>
      </c>
      <c r="M92" s="86">
        <v>1</v>
      </c>
      <c r="N92" s="87"/>
      <c r="O92" s="87" t="s">
        <v>5</v>
      </c>
      <c r="P92" s="5" t="s">
        <v>1846</v>
      </c>
      <c r="Q92" s="87" t="s">
        <v>23</v>
      </c>
      <c r="R92" s="87" t="s">
        <v>1442</v>
      </c>
      <c r="S92" s="87"/>
      <c r="T92" s="87"/>
      <c r="U92" s="87" t="s">
        <v>198</v>
      </c>
      <c r="V92" s="87" t="s">
        <v>3747</v>
      </c>
      <c r="W92" s="87" t="s">
        <v>3748</v>
      </c>
      <c r="X92" s="87"/>
      <c r="Y92" s="87"/>
      <c r="Z92" s="86"/>
      <c r="AA92" s="87"/>
      <c r="AB92" s="87" t="s">
        <v>3749</v>
      </c>
      <c r="AC92" s="5">
        <f>VLOOKUP(AB92,definitions_list_lookup!$V$12:$W$15,2,FALSE)</f>
        <v>0</v>
      </c>
      <c r="AD92" s="86"/>
      <c r="AE92" s="41" t="e">
        <f>VLOOKUP(AD92,definitions_list_lookup!$AT$3:$AU$5,2,FALSE)</f>
        <v>#N/A</v>
      </c>
      <c r="AF92" s="87"/>
      <c r="AG92" s="87" t="s">
        <v>3750</v>
      </c>
      <c r="AH92" s="2">
        <v>20</v>
      </c>
      <c r="AJ92" s="2">
        <v>7</v>
      </c>
      <c r="AK92" s="35">
        <v>1.2</v>
      </c>
      <c r="AL92" s="2" t="s">
        <v>224</v>
      </c>
      <c r="AM92" s="2" t="s">
        <v>220</v>
      </c>
      <c r="AO92" s="2">
        <v>50</v>
      </c>
      <c r="AQ92" s="2">
        <v>7</v>
      </c>
      <c r="AR92" s="35">
        <v>2</v>
      </c>
      <c r="AS92" s="2" t="s">
        <v>224</v>
      </c>
      <c r="AT92" s="2" t="s">
        <v>220</v>
      </c>
      <c r="AV92" s="2">
        <v>30</v>
      </c>
      <c r="AX92" s="2">
        <v>2.5</v>
      </c>
      <c r="AY92" s="35">
        <v>1</v>
      </c>
      <c r="AZ92" s="2" t="s">
        <v>223</v>
      </c>
      <c r="BA92" s="2" t="s">
        <v>219</v>
      </c>
      <c r="BQ92" s="35" t="s">
        <v>1562</v>
      </c>
      <c r="BR92" s="35"/>
      <c r="BS92" s="2">
        <v>1</v>
      </c>
      <c r="BT92" s="2">
        <v>0.3</v>
      </c>
      <c r="BU92" s="2" t="s">
        <v>223</v>
      </c>
      <c r="BV92" s="2" t="s">
        <v>220</v>
      </c>
      <c r="CE92" s="35" t="s">
        <v>1562</v>
      </c>
      <c r="CF92" s="35"/>
      <c r="CG92" s="2">
        <v>0.5</v>
      </c>
      <c r="CH92" s="2">
        <v>0.3</v>
      </c>
      <c r="CI92" s="2" t="s">
        <v>223</v>
      </c>
      <c r="CJ92" s="2" t="s">
        <v>220</v>
      </c>
      <c r="CM92" s="35"/>
      <c r="CN92" s="35"/>
      <c r="CO92" s="35"/>
      <c r="CP92" s="35"/>
      <c r="CQ92" s="35"/>
    </row>
    <row r="93" spans="1:95">
      <c r="A93" s="129" t="s">
        <v>1573</v>
      </c>
      <c r="B93" s="2" t="s">
        <v>1574</v>
      </c>
      <c r="C93" s="2" t="s">
        <v>1450</v>
      </c>
      <c r="D93" s="2" t="s">
        <v>1575</v>
      </c>
      <c r="E93" s="35">
        <v>19</v>
      </c>
      <c r="F93" s="35">
        <v>1</v>
      </c>
      <c r="G93" s="10" t="str">
        <f t="shared" si="0"/>
        <v>19-1</v>
      </c>
      <c r="H93" s="2">
        <v>0</v>
      </c>
      <c r="I93" s="2">
        <v>87</v>
      </c>
      <c r="J93" s="14">
        <f>(VLOOKUP($G93,Depth_Lookup_CCL!$A$3:$Z$549,11,FALSE))+(H93/100)</f>
        <v>39.299999999999997</v>
      </c>
      <c r="K93" s="14">
        <f>(VLOOKUP($G93,Depth_Lookup_CCL!$A$3:$Z$549,11,FALSE))+(I93/100)</f>
        <v>40.169999999999995</v>
      </c>
      <c r="L93" s="148" t="s">
        <v>1577</v>
      </c>
      <c r="M93" s="86">
        <v>1</v>
      </c>
      <c r="N93" s="87"/>
      <c r="O93" s="87" t="s">
        <v>5</v>
      </c>
      <c r="P93" s="5" t="s">
        <v>1846</v>
      </c>
      <c r="Q93" s="87" t="s">
        <v>1442</v>
      </c>
      <c r="R93" s="87" t="s">
        <v>1442</v>
      </c>
      <c r="S93" s="87"/>
      <c r="T93" s="87"/>
      <c r="U93" s="87" t="s">
        <v>198</v>
      </c>
      <c r="V93" s="87" t="s">
        <v>3747</v>
      </c>
      <c r="W93" s="87" t="s">
        <v>3751</v>
      </c>
      <c r="X93" s="87"/>
      <c r="Y93" s="87"/>
      <c r="Z93" s="86"/>
      <c r="AA93" s="87"/>
      <c r="AB93" s="87" t="s">
        <v>1376</v>
      </c>
      <c r="AC93" s="5">
        <f>VLOOKUP(AB93,definitions_list_lookup!$V$12:$W$15,2,FALSE)</f>
        <v>0</v>
      </c>
      <c r="AD93" s="86"/>
      <c r="AE93" s="41" t="e">
        <f>VLOOKUP(AD93,definitions_list_lookup!$AT$3:$AU$5,2,FALSE)</f>
        <v>#N/A</v>
      </c>
      <c r="AF93" s="87"/>
      <c r="AG93" s="87" t="s">
        <v>3752</v>
      </c>
      <c r="AH93" s="2">
        <v>20</v>
      </c>
      <c r="AJ93" s="2">
        <v>7</v>
      </c>
      <c r="AK93" s="35">
        <v>1.2</v>
      </c>
      <c r="AL93" s="2" t="s">
        <v>224</v>
      </c>
      <c r="AM93" s="2" t="s">
        <v>220</v>
      </c>
      <c r="AO93" s="2">
        <v>50</v>
      </c>
      <c r="AQ93" s="2">
        <v>7</v>
      </c>
      <c r="AR93" s="35">
        <v>2</v>
      </c>
      <c r="AS93" s="2" t="s">
        <v>224</v>
      </c>
      <c r="AT93" s="2" t="s">
        <v>220</v>
      </c>
      <c r="AV93" s="2">
        <v>30</v>
      </c>
      <c r="AX93" s="2">
        <v>2.5</v>
      </c>
      <c r="AY93" s="35">
        <v>1</v>
      </c>
      <c r="AZ93" s="2" t="s">
        <v>223</v>
      </c>
      <c r="BA93" s="2" t="s">
        <v>219</v>
      </c>
      <c r="BQ93" s="35" t="s">
        <v>1562</v>
      </c>
      <c r="BR93" s="35"/>
      <c r="BS93" s="2">
        <v>1</v>
      </c>
      <c r="BT93" s="2">
        <v>0.3</v>
      </c>
      <c r="BU93" s="2" t="s">
        <v>223</v>
      </c>
      <c r="BV93" s="2" t="s">
        <v>220</v>
      </c>
      <c r="CE93" s="35" t="s">
        <v>1562</v>
      </c>
      <c r="CF93" s="35"/>
      <c r="CG93" s="2">
        <v>0.5</v>
      </c>
      <c r="CH93" s="2">
        <v>0.3</v>
      </c>
      <c r="CI93" s="2" t="s">
        <v>223</v>
      </c>
      <c r="CJ93" s="2" t="s">
        <v>220</v>
      </c>
      <c r="CM93" s="35"/>
      <c r="CN93" s="35"/>
      <c r="CO93" s="35"/>
      <c r="CP93" s="35"/>
      <c r="CQ93" s="35"/>
    </row>
    <row r="94" spans="1:95">
      <c r="A94" s="129" t="s">
        <v>1573</v>
      </c>
      <c r="B94" s="2" t="s">
        <v>1574</v>
      </c>
      <c r="C94" s="2" t="s">
        <v>1450</v>
      </c>
      <c r="D94" s="2" t="s">
        <v>1575</v>
      </c>
      <c r="E94" s="35">
        <v>19</v>
      </c>
      <c r="F94" s="35">
        <v>2</v>
      </c>
      <c r="G94" s="10" t="str">
        <f t="shared" si="0"/>
        <v>19-2</v>
      </c>
      <c r="H94" s="2">
        <v>0</v>
      </c>
      <c r="I94" s="2">
        <v>11</v>
      </c>
      <c r="J94" s="14">
        <f>(VLOOKUP($G94,Depth_Lookup_CCL!$A$3:$Z$549,11,FALSE))+(H94/100)</f>
        <v>40.169999999999995</v>
      </c>
      <c r="K94" s="14">
        <f>(VLOOKUP($G94,Depth_Lookup_CCL!$A$3:$Z$549,11,FALSE))+(I94/100)</f>
        <v>40.279999999999994</v>
      </c>
      <c r="L94" s="148" t="s">
        <v>1577</v>
      </c>
      <c r="M94" s="86">
        <v>1</v>
      </c>
      <c r="N94" s="87"/>
      <c r="O94" s="87" t="s">
        <v>5</v>
      </c>
      <c r="P94" s="5" t="s">
        <v>1846</v>
      </c>
      <c r="Q94" s="87" t="s">
        <v>3411</v>
      </c>
      <c r="R94" s="87" t="s">
        <v>21</v>
      </c>
      <c r="S94" s="87"/>
      <c r="T94" s="87"/>
      <c r="U94" s="87" t="s">
        <v>198</v>
      </c>
      <c r="V94" s="87" t="s">
        <v>201</v>
      </c>
      <c r="W94" s="87" t="s">
        <v>205</v>
      </c>
      <c r="X94" s="87"/>
      <c r="Y94" s="87"/>
      <c r="Z94" s="86"/>
      <c r="AA94" s="87"/>
      <c r="AB94" s="87" t="s">
        <v>1376</v>
      </c>
      <c r="AC94" s="5">
        <f>VLOOKUP(AB94,definitions_list_lookup!$V$12:$W$15,2,FALSE)</f>
        <v>0</v>
      </c>
      <c r="AD94" s="86"/>
      <c r="AE94" s="41" t="e">
        <f>VLOOKUP(AD94,definitions_list_lookup!$AT$3:$AU$5,2,FALSE)</f>
        <v>#N/A</v>
      </c>
      <c r="AF94" s="87"/>
      <c r="AG94" s="87" t="s">
        <v>3412</v>
      </c>
      <c r="AH94" s="2">
        <v>20</v>
      </c>
      <c r="AJ94" s="2">
        <v>7</v>
      </c>
      <c r="AK94" s="35">
        <v>1.2</v>
      </c>
      <c r="AL94" s="2" t="s">
        <v>224</v>
      </c>
      <c r="AM94" s="2" t="s">
        <v>220</v>
      </c>
      <c r="AO94" s="2">
        <v>50</v>
      </c>
      <c r="AQ94" s="2">
        <v>7</v>
      </c>
      <c r="AR94" s="35">
        <v>2</v>
      </c>
      <c r="AS94" s="2" t="s">
        <v>224</v>
      </c>
      <c r="AT94" s="2" t="s">
        <v>220</v>
      </c>
      <c r="AV94" s="2">
        <v>30</v>
      </c>
      <c r="AX94" s="2">
        <v>2.5</v>
      </c>
      <c r="AY94" s="35">
        <v>1</v>
      </c>
      <c r="AZ94" s="2" t="s">
        <v>223</v>
      </c>
      <c r="BA94" s="2" t="s">
        <v>219</v>
      </c>
      <c r="BQ94" s="35" t="s">
        <v>1562</v>
      </c>
      <c r="BR94" s="35"/>
      <c r="BS94" s="2">
        <v>1</v>
      </c>
      <c r="BT94" s="2">
        <v>0.3</v>
      </c>
      <c r="BU94" s="2" t="s">
        <v>223</v>
      </c>
      <c r="BV94" s="2" t="s">
        <v>220</v>
      </c>
      <c r="CE94" s="35" t="s">
        <v>1562</v>
      </c>
      <c r="CF94" s="35"/>
      <c r="CG94" s="2">
        <v>0.5</v>
      </c>
      <c r="CH94" s="2">
        <v>0.3</v>
      </c>
      <c r="CI94" s="2" t="s">
        <v>223</v>
      </c>
      <c r="CJ94" s="2" t="s">
        <v>220</v>
      </c>
      <c r="CM94" s="35"/>
      <c r="CN94" s="35"/>
      <c r="CO94" s="35"/>
      <c r="CP94" s="35"/>
      <c r="CQ94" s="35"/>
    </row>
    <row r="95" spans="1:95">
      <c r="A95" s="129" t="s">
        <v>1573</v>
      </c>
      <c r="B95" s="2" t="s">
        <v>1574</v>
      </c>
      <c r="C95" s="2" t="s">
        <v>1450</v>
      </c>
      <c r="D95" s="2" t="s">
        <v>1575</v>
      </c>
      <c r="E95" s="35">
        <v>19</v>
      </c>
      <c r="F95" s="35">
        <v>2</v>
      </c>
      <c r="G95" s="10" t="str">
        <f t="shared" si="0"/>
        <v>19-2</v>
      </c>
      <c r="H95" s="2">
        <v>11</v>
      </c>
      <c r="I95" s="2">
        <v>26</v>
      </c>
      <c r="J95" s="14">
        <f>(VLOOKUP($G95,Depth_Lookup_CCL!$A$3:$Z$549,11,FALSE))+(H95/100)</f>
        <v>40.279999999999994</v>
      </c>
      <c r="K95" s="14">
        <f>(VLOOKUP($G95,Depth_Lookup_CCL!$A$3:$Z$549,11,FALSE))+(I95/100)</f>
        <v>40.429999999999993</v>
      </c>
      <c r="L95" s="148" t="s">
        <v>1599</v>
      </c>
      <c r="M95" s="86">
        <v>1</v>
      </c>
      <c r="N95" s="87" t="s">
        <v>31</v>
      </c>
      <c r="O95" s="87" t="s">
        <v>4</v>
      </c>
      <c r="P95" s="5" t="s">
        <v>1917</v>
      </c>
      <c r="Q95" s="87" t="s">
        <v>3413</v>
      </c>
      <c r="R95" s="87" t="s">
        <v>3413</v>
      </c>
      <c r="S95" s="87" t="s">
        <v>1363</v>
      </c>
      <c r="T95" s="87" t="s">
        <v>1368</v>
      </c>
      <c r="U95" s="87" t="s">
        <v>198</v>
      </c>
      <c r="V95" s="87" t="s">
        <v>201</v>
      </c>
      <c r="W95" s="87" t="s">
        <v>205</v>
      </c>
      <c r="X95" s="87"/>
      <c r="Y95" s="87" t="s">
        <v>1378</v>
      </c>
      <c r="Z95" s="86" t="s">
        <v>1391</v>
      </c>
      <c r="AA95" s="87" t="s">
        <v>1368</v>
      </c>
      <c r="AB95" s="87" t="s">
        <v>1374</v>
      </c>
      <c r="AC95" s="5">
        <f>VLOOKUP(AB95,definitions_list_lookup!$V$12:$W$15,2,FALSE)</f>
        <v>1</v>
      </c>
      <c r="AD95" s="86" t="s">
        <v>1455</v>
      </c>
      <c r="AE95" s="41">
        <f>VLOOKUP(AD95,definitions_list_lookup!$AT$3:$AU$5,2,FALSE)</f>
        <v>0</v>
      </c>
      <c r="AF95" s="87">
        <v>1</v>
      </c>
      <c r="AG95" s="87" t="s">
        <v>3414</v>
      </c>
      <c r="AH95" s="2">
        <v>2</v>
      </c>
      <c r="AJ95" s="2">
        <v>3</v>
      </c>
      <c r="AK95" s="35">
        <v>0.5</v>
      </c>
      <c r="AL95" s="2" t="s">
        <v>225</v>
      </c>
      <c r="AM95" s="2" t="s">
        <v>220</v>
      </c>
      <c r="AO95" s="2">
        <v>81</v>
      </c>
      <c r="AQ95" s="2">
        <v>4</v>
      </c>
      <c r="AR95" s="35">
        <v>2</v>
      </c>
      <c r="AS95" s="2" t="s">
        <v>223</v>
      </c>
      <c r="AT95" s="2" t="s">
        <v>219</v>
      </c>
      <c r="AV95" s="2">
        <v>16</v>
      </c>
      <c r="AX95" s="2">
        <v>4</v>
      </c>
      <c r="AY95" s="35"/>
      <c r="AZ95" s="2" t="s">
        <v>223</v>
      </c>
      <c r="BA95" s="2" t="s">
        <v>220</v>
      </c>
      <c r="BQ95" s="2">
        <v>1</v>
      </c>
      <c r="BS95" s="2">
        <v>0.4</v>
      </c>
      <c r="BT95" s="2">
        <v>0.2</v>
      </c>
      <c r="CL95" s="2" t="s">
        <v>3415</v>
      </c>
      <c r="CM95" s="35" t="s">
        <v>2550</v>
      </c>
      <c r="CN95" s="35"/>
      <c r="CO95" s="35"/>
      <c r="CP95" s="35"/>
      <c r="CQ95" s="35"/>
    </row>
    <row r="96" spans="1:95">
      <c r="A96" s="129" t="s">
        <v>1573</v>
      </c>
      <c r="B96" s="2" t="s">
        <v>1574</v>
      </c>
      <c r="C96" s="2" t="s">
        <v>1450</v>
      </c>
      <c r="D96" s="2" t="s">
        <v>1575</v>
      </c>
      <c r="E96" s="35">
        <v>19</v>
      </c>
      <c r="F96" s="35">
        <v>2</v>
      </c>
      <c r="G96" s="10" t="str">
        <f t="shared" si="0"/>
        <v>19-2</v>
      </c>
      <c r="H96" s="2">
        <v>26</v>
      </c>
      <c r="I96" s="2">
        <v>81</v>
      </c>
      <c r="J96" s="14">
        <f>(VLOOKUP($G96,Depth_Lookup_CCL!$A$3:$Z$549,11,FALSE))+(H96/100)</f>
        <v>40.429999999999993</v>
      </c>
      <c r="K96" s="14">
        <f>(VLOOKUP($G96,Depth_Lookup_CCL!$A$3:$Z$549,11,FALSE))+(I96/100)</f>
        <v>40.98</v>
      </c>
      <c r="L96" s="148" t="s">
        <v>1577</v>
      </c>
      <c r="M96" s="86">
        <v>1</v>
      </c>
      <c r="N96" s="87"/>
      <c r="O96" s="87" t="s">
        <v>5</v>
      </c>
      <c r="P96" s="5" t="s">
        <v>1846</v>
      </c>
      <c r="Q96" s="87" t="s">
        <v>21</v>
      </c>
      <c r="R96" s="87" t="s">
        <v>1442</v>
      </c>
      <c r="S96" s="87" t="s">
        <v>1363</v>
      </c>
      <c r="T96" s="87" t="s">
        <v>1368</v>
      </c>
      <c r="U96" s="87" t="s">
        <v>198</v>
      </c>
      <c r="V96" s="87" t="s">
        <v>3747</v>
      </c>
      <c r="W96" s="87" t="s">
        <v>205</v>
      </c>
      <c r="X96" s="87"/>
      <c r="Y96" s="87"/>
      <c r="Z96" s="86"/>
      <c r="AA96" s="87"/>
      <c r="AB96" s="87" t="s">
        <v>1376</v>
      </c>
      <c r="AC96" s="5">
        <f>VLOOKUP(AB96,definitions_list_lookup!$V$12:$W$15,2,FALSE)</f>
        <v>0</v>
      </c>
      <c r="AD96" s="86"/>
      <c r="AE96" s="41" t="e">
        <f>VLOOKUP(AD96,definitions_list_lookup!$AT$3:$AU$5,2,FALSE)</f>
        <v>#N/A</v>
      </c>
      <c r="AF96" s="87"/>
      <c r="AG96" s="87"/>
      <c r="AH96" s="2">
        <v>20</v>
      </c>
      <c r="AJ96" s="2">
        <v>7</v>
      </c>
      <c r="AK96" s="35">
        <v>1.2</v>
      </c>
      <c r="AL96" s="2" t="s">
        <v>224</v>
      </c>
      <c r="AM96" s="2" t="s">
        <v>220</v>
      </c>
      <c r="AO96" s="2">
        <v>50</v>
      </c>
      <c r="AQ96" s="2">
        <v>7</v>
      </c>
      <c r="AR96" s="35">
        <v>2</v>
      </c>
      <c r="AS96" s="2" t="s">
        <v>224</v>
      </c>
      <c r="AT96" s="2" t="s">
        <v>220</v>
      </c>
      <c r="AV96" s="2">
        <v>30</v>
      </c>
      <c r="AX96" s="2">
        <v>2.5</v>
      </c>
      <c r="AY96" s="35">
        <v>1</v>
      </c>
      <c r="AZ96" s="2" t="s">
        <v>223</v>
      </c>
      <c r="BA96" s="2" t="s">
        <v>219</v>
      </c>
      <c r="BQ96" s="35" t="s">
        <v>1562</v>
      </c>
      <c r="BR96" s="35"/>
      <c r="BS96" s="2">
        <v>1</v>
      </c>
      <c r="BT96" s="2">
        <v>0.3</v>
      </c>
      <c r="BU96" s="2" t="s">
        <v>223</v>
      </c>
      <c r="BV96" s="2" t="s">
        <v>220</v>
      </c>
      <c r="CE96" s="35" t="s">
        <v>1562</v>
      </c>
      <c r="CF96" s="35"/>
      <c r="CG96" s="2">
        <v>0.5</v>
      </c>
      <c r="CH96" s="2">
        <v>0.3</v>
      </c>
      <c r="CI96" s="2" t="s">
        <v>223</v>
      </c>
      <c r="CJ96" s="2" t="s">
        <v>220</v>
      </c>
      <c r="CM96" s="35"/>
      <c r="CN96" s="35"/>
      <c r="CO96" s="35"/>
      <c r="CP96" s="35"/>
      <c r="CQ96" s="35"/>
    </row>
    <row r="97" spans="1:95">
      <c r="A97" s="129" t="s">
        <v>1573</v>
      </c>
      <c r="B97" s="2" t="s">
        <v>1574</v>
      </c>
      <c r="C97" s="2" t="s">
        <v>1450</v>
      </c>
      <c r="D97" s="2" t="s">
        <v>1575</v>
      </c>
      <c r="E97" s="35">
        <v>19</v>
      </c>
      <c r="F97" s="35">
        <v>3</v>
      </c>
      <c r="G97" s="10" t="str">
        <f t="shared" si="0"/>
        <v>19-3</v>
      </c>
      <c r="H97" s="2">
        <v>0</v>
      </c>
      <c r="I97" s="2">
        <v>76</v>
      </c>
      <c r="J97" s="14">
        <f>(VLOOKUP($G97,Depth_Lookup_CCL!$A$3:$Z$549,11,FALSE))+(H97/100)</f>
        <v>40.984999999999992</v>
      </c>
      <c r="K97" s="14">
        <f>(VLOOKUP($G97,Depth_Lookup_CCL!$A$3:$Z$549,11,FALSE))+(I97/100)</f>
        <v>41.74499999999999</v>
      </c>
      <c r="L97" s="148" t="s">
        <v>1577</v>
      </c>
      <c r="M97" s="86">
        <v>1</v>
      </c>
      <c r="N97" s="87"/>
      <c r="O97" s="87" t="s">
        <v>5</v>
      </c>
      <c r="P97" s="5" t="s">
        <v>1846</v>
      </c>
      <c r="Q97" s="87" t="s">
        <v>3411</v>
      </c>
      <c r="R97" s="87" t="s">
        <v>3411</v>
      </c>
      <c r="S97" s="87"/>
      <c r="T97" s="87"/>
      <c r="U97" s="87" t="s">
        <v>198</v>
      </c>
      <c r="V97" s="87" t="s">
        <v>3747</v>
      </c>
      <c r="W97" s="87" t="s">
        <v>3748</v>
      </c>
      <c r="X97" s="87"/>
      <c r="Y97" s="87"/>
      <c r="Z97" s="86"/>
      <c r="AA97" s="87"/>
      <c r="AB97" s="87" t="s">
        <v>1376</v>
      </c>
      <c r="AC97" s="5">
        <f>VLOOKUP(AB97,definitions_list_lookup!$V$12:$W$15,2,FALSE)</f>
        <v>0</v>
      </c>
      <c r="AD97" s="86"/>
      <c r="AE97" s="41" t="e">
        <f>VLOOKUP(AD97,definitions_list_lookup!$AT$3:$AU$5,2,FALSE)</f>
        <v>#N/A</v>
      </c>
      <c r="AF97" s="87"/>
      <c r="AG97" s="87"/>
      <c r="AH97" s="2">
        <v>20</v>
      </c>
      <c r="AJ97" s="2">
        <v>7</v>
      </c>
      <c r="AK97" s="35">
        <v>1.2</v>
      </c>
      <c r="AL97" s="2" t="s">
        <v>224</v>
      </c>
      <c r="AM97" s="2" t="s">
        <v>220</v>
      </c>
      <c r="AO97" s="2">
        <v>50</v>
      </c>
      <c r="AQ97" s="2">
        <v>7</v>
      </c>
      <c r="AR97" s="35">
        <v>2</v>
      </c>
      <c r="AS97" s="2" t="s">
        <v>224</v>
      </c>
      <c r="AT97" s="2" t="s">
        <v>220</v>
      </c>
      <c r="AV97" s="2">
        <v>30</v>
      </c>
      <c r="AX97" s="2">
        <v>2.5</v>
      </c>
      <c r="AY97" s="35">
        <v>1</v>
      </c>
      <c r="AZ97" s="2" t="s">
        <v>223</v>
      </c>
      <c r="BA97" s="2" t="s">
        <v>219</v>
      </c>
      <c r="BQ97" s="35" t="s">
        <v>1562</v>
      </c>
      <c r="BR97" s="35"/>
      <c r="BS97" s="2">
        <v>1</v>
      </c>
      <c r="BT97" s="2">
        <v>0.3</v>
      </c>
      <c r="BU97" s="2" t="s">
        <v>223</v>
      </c>
      <c r="BV97" s="2" t="s">
        <v>220</v>
      </c>
      <c r="CE97" s="35" t="s">
        <v>1562</v>
      </c>
      <c r="CF97" s="35"/>
      <c r="CG97" s="2">
        <v>0.5</v>
      </c>
      <c r="CH97" s="2">
        <v>0.3</v>
      </c>
      <c r="CI97" s="2" t="s">
        <v>223</v>
      </c>
      <c r="CJ97" s="2" t="s">
        <v>220</v>
      </c>
      <c r="CM97" s="35"/>
      <c r="CN97" s="35"/>
      <c r="CO97" s="35"/>
      <c r="CP97" s="35"/>
      <c r="CQ97" s="35"/>
    </row>
    <row r="98" spans="1:95">
      <c r="A98" s="129" t="s">
        <v>1573</v>
      </c>
      <c r="B98" s="2" t="s">
        <v>1574</v>
      </c>
      <c r="C98" s="2" t="s">
        <v>1450</v>
      </c>
      <c r="D98" s="2" t="s">
        <v>1575</v>
      </c>
      <c r="E98" s="35">
        <v>19</v>
      </c>
      <c r="F98" s="35">
        <v>4</v>
      </c>
      <c r="G98" s="10" t="str">
        <f t="shared" si="0"/>
        <v>19-4</v>
      </c>
      <c r="H98" s="2">
        <v>0</v>
      </c>
      <c r="I98" s="2">
        <v>77</v>
      </c>
      <c r="J98" s="14">
        <f>(VLOOKUP($G98,Depth_Lookup_CCL!$A$3:$Z$549,11,FALSE))+(H98/100)</f>
        <v>41.764999999999993</v>
      </c>
      <c r="K98" s="14">
        <f>(VLOOKUP($G98,Depth_Lookup_CCL!$A$3:$Z$549,11,FALSE))+(I98/100)</f>
        <v>42.534999999999997</v>
      </c>
      <c r="L98" s="148" t="s">
        <v>1577</v>
      </c>
      <c r="M98" s="86">
        <v>1</v>
      </c>
      <c r="N98" s="87"/>
      <c r="O98" s="87" t="s">
        <v>5</v>
      </c>
      <c r="P98" s="5" t="s">
        <v>1846</v>
      </c>
      <c r="Q98" s="87" t="s">
        <v>1442</v>
      </c>
      <c r="R98" s="87" t="s">
        <v>1442</v>
      </c>
      <c r="S98" s="87"/>
      <c r="T98" s="87"/>
      <c r="U98" s="87" t="s">
        <v>198</v>
      </c>
      <c r="V98" s="87" t="s">
        <v>201</v>
      </c>
      <c r="W98" s="87" t="s">
        <v>205</v>
      </c>
      <c r="X98" s="87"/>
      <c r="Y98" s="87"/>
      <c r="Z98" s="86"/>
      <c r="AA98" s="87"/>
      <c r="AB98" s="87" t="s">
        <v>1376</v>
      </c>
      <c r="AC98" s="5">
        <f>VLOOKUP(AB98,definitions_list_lookup!$V$12:$W$15,2,FALSE)</f>
        <v>0</v>
      </c>
      <c r="AD98" s="86"/>
      <c r="AE98" s="41" t="e">
        <f>VLOOKUP(AD98,definitions_list_lookup!$AT$3:$AU$5,2,FALSE)</f>
        <v>#N/A</v>
      </c>
      <c r="AF98" s="87"/>
      <c r="AG98" s="87" t="s">
        <v>3753</v>
      </c>
      <c r="AH98" s="2">
        <v>20</v>
      </c>
      <c r="AJ98" s="2">
        <v>7</v>
      </c>
      <c r="AK98" s="35">
        <v>1.2</v>
      </c>
      <c r="AL98" s="2" t="s">
        <v>224</v>
      </c>
      <c r="AM98" s="2" t="s">
        <v>220</v>
      </c>
      <c r="AO98" s="2">
        <v>50</v>
      </c>
      <c r="AQ98" s="2">
        <v>7</v>
      </c>
      <c r="AR98" s="35">
        <v>2</v>
      </c>
      <c r="AS98" s="2" t="s">
        <v>224</v>
      </c>
      <c r="AT98" s="2" t="s">
        <v>220</v>
      </c>
      <c r="AV98" s="2">
        <v>30</v>
      </c>
      <c r="AX98" s="2">
        <v>2.5</v>
      </c>
      <c r="AY98" s="35">
        <v>1</v>
      </c>
      <c r="AZ98" s="2" t="s">
        <v>223</v>
      </c>
      <c r="BA98" s="2" t="s">
        <v>219</v>
      </c>
      <c r="BQ98" s="35" t="s">
        <v>1562</v>
      </c>
      <c r="BR98" s="35"/>
      <c r="BS98" s="2">
        <v>1</v>
      </c>
      <c r="BT98" s="2">
        <v>0.3</v>
      </c>
      <c r="BU98" s="2" t="s">
        <v>223</v>
      </c>
      <c r="BV98" s="2" t="s">
        <v>220</v>
      </c>
      <c r="CE98" s="35" t="s">
        <v>1562</v>
      </c>
      <c r="CF98" s="35"/>
      <c r="CG98" s="2">
        <v>0.5</v>
      </c>
      <c r="CH98" s="2">
        <v>0.3</v>
      </c>
      <c r="CI98" s="2" t="s">
        <v>223</v>
      </c>
      <c r="CJ98" s="2" t="s">
        <v>220</v>
      </c>
      <c r="CM98" s="35"/>
      <c r="CN98" s="35"/>
      <c r="CO98" s="35"/>
      <c r="CP98" s="35"/>
      <c r="CQ98" s="35"/>
    </row>
    <row r="99" spans="1:95">
      <c r="A99" s="129" t="s">
        <v>1573</v>
      </c>
      <c r="B99" s="2" t="s">
        <v>1574</v>
      </c>
      <c r="C99" s="2" t="s">
        <v>1450</v>
      </c>
      <c r="D99" s="2" t="s">
        <v>1575</v>
      </c>
      <c r="E99" s="35">
        <v>20</v>
      </c>
      <c r="F99" s="35">
        <v>1</v>
      </c>
      <c r="G99" s="10" t="str">
        <f t="shared" si="0"/>
        <v>20-1</v>
      </c>
      <c r="H99" s="2">
        <v>0</v>
      </c>
      <c r="I99" s="2">
        <v>64</v>
      </c>
      <c r="J99" s="14">
        <f>(VLOOKUP($G99,Depth_Lookup_CCL!$A$3:$Z$549,11,FALSE))+(H99/100)</f>
        <v>42.35</v>
      </c>
      <c r="K99" s="14">
        <f>(VLOOKUP($G99,Depth_Lookup_CCL!$A$3:$Z$549,11,FALSE))+(I99/100)</f>
        <v>42.99</v>
      </c>
      <c r="L99" s="148" t="s">
        <v>1577</v>
      </c>
      <c r="M99" s="86">
        <v>1</v>
      </c>
      <c r="N99" s="87"/>
      <c r="O99" s="87" t="s">
        <v>5</v>
      </c>
      <c r="P99" s="5" t="s">
        <v>1846</v>
      </c>
      <c r="Q99" s="87" t="s">
        <v>1442</v>
      </c>
      <c r="R99" s="87" t="s">
        <v>1442</v>
      </c>
      <c r="S99" s="87"/>
      <c r="T99" s="87"/>
      <c r="U99" s="87" t="s">
        <v>198</v>
      </c>
      <c r="V99" s="87" t="s">
        <v>201</v>
      </c>
      <c r="W99" s="87" t="s">
        <v>205</v>
      </c>
      <c r="X99" s="87"/>
      <c r="Y99" s="87"/>
      <c r="Z99" s="86"/>
      <c r="AA99" s="87"/>
      <c r="AB99" s="87" t="s">
        <v>1376</v>
      </c>
      <c r="AC99" s="5">
        <f>VLOOKUP(AB99,definitions_list_lookup!$V$12:$W$15,2,FALSE)</f>
        <v>0</v>
      </c>
      <c r="AD99" s="86"/>
      <c r="AE99" s="41" t="e">
        <f>VLOOKUP(AD99,definitions_list_lookup!$AT$3:$AU$5,2,FALSE)</f>
        <v>#N/A</v>
      </c>
      <c r="AF99" s="87"/>
      <c r="AG99" s="87"/>
      <c r="AH99" s="2">
        <v>20</v>
      </c>
      <c r="AJ99" s="2">
        <v>7</v>
      </c>
      <c r="AK99" s="35">
        <v>1.2</v>
      </c>
      <c r="AL99" s="2" t="s">
        <v>224</v>
      </c>
      <c r="AM99" s="2" t="s">
        <v>220</v>
      </c>
      <c r="AO99" s="2">
        <v>50</v>
      </c>
      <c r="AQ99" s="2">
        <v>7</v>
      </c>
      <c r="AR99" s="35">
        <v>2</v>
      </c>
      <c r="AS99" s="2" t="s">
        <v>224</v>
      </c>
      <c r="AT99" s="2" t="s">
        <v>220</v>
      </c>
      <c r="AV99" s="2">
        <v>30</v>
      </c>
      <c r="AX99" s="2">
        <v>2.5</v>
      </c>
      <c r="AY99" s="35">
        <v>1</v>
      </c>
      <c r="AZ99" s="2" t="s">
        <v>223</v>
      </c>
      <c r="BA99" s="2" t="s">
        <v>219</v>
      </c>
      <c r="BQ99" s="35" t="s">
        <v>1562</v>
      </c>
      <c r="BR99" s="35"/>
      <c r="BS99" s="2">
        <v>1</v>
      </c>
      <c r="BT99" s="2">
        <v>0.3</v>
      </c>
      <c r="BU99" s="2" t="s">
        <v>223</v>
      </c>
      <c r="BV99" s="2" t="s">
        <v>220</v>
      </c>
      <c r="CE99" s="35" t="s">
        <v>1562</v>
      </c>
      <c r="CF99" s="35"/>
      <c r="CG99" s="2">
        <v>0.5</v>
      </c>
      <c r="CH99" s="2">
        <v>0.3</v>
      </c>
      <c r="CI99" s="2" t="s">
        <v>223</v>
      </c>
      <c r="CJ99" s="2" t="s">
        <v>220</v>
      </c>
      <c r="CM99" s="35"/>
      <c r="CN99" s="35"/>
      <c r="CO99" s="35"/>
      <c r="CP99" s="35"/>
      <c r="CQ99" s="35"/>
    </row>
    <row r="100" spans="1:95">
      <c r="A100" s="129" t="s">
        <v>1573</v>
      </c>
      <c r="B100" s="2" t="s">
        <v>1574</v>
      </c>
      <c r="C100" s="2" t="s">
        <v>1450</v>
      </c>
      <c r="D100" s="2" t="s">
        <v>1575</v>
      </c>
      <c r="E100" s="35">
        <v>20</v>
      </c>
      <c r="F100" s="35">
        <v>2</v>
      </c>
      <c r="G100" s="10" t="str">
        <f t="shared" si="0"/>
        <v>20-2</v>
      </c>
      <c r="H100" s="2">
        <v>0</v>
      </c>
      <c r="I100" s="2">
        <v>84</v>
      </c>
      <c r="J100" s="14">
        <f>(VLOOKUP($G100,Depth_Lookup_CCL!$A$3:$Z$549,11,FALSE))+(H100/100)</f>
        <v>42.99</v>
      </c>
      <c r="K100" s="14">
        <f>(VLOOKUP($G100,Depth_Lookup_CCL!$A$3:$Z$549,11,FALSE))+(I100/100)</f>
        <v>43.830000000000005</v>
      </c>
      <c r="L100" s="148" t="s">
        <v>1577</v>
      </c>
      <c r="M100" s="86">
        <v>1</v>
      </c>
      <c r="N100" s="87"/>
      <c r="O100" s="87" t="s">
        <v>5</v>
      </c>
      <c r="P100" s="5" t="s">
        <v>1846</v>
      </c>
      <c r="Q100" s="87" t="s">
        <v>1442</v>
      </c>
      <c r="R100" s="87" t="s">
        <v>1442</v>
      </c>
      <c r="S100" s="87"/>
      <c r="T100" s="87"/>
      <c r="U100" s="87" t="s">
        <v>198</v>
      </c>
      <c r="V100" s="87" t="s">
        <v>201</v>
      </c>
      <c r="W100" s="87" t="s">
        <v>205</v>
      </c>
      <c r="X100" s="87"/>
      <c r="Y100" s="87"/>
      <c r="Z100" s="86"/>
      <c r="AA100" s="87"/>
      <c r="AB100" s="87" t="s">
        <v>1376</v>
      </c>
      <c r="AC100" s="5">
        <f>VLOOKUP(AB100,definitions_list_lookup!$V$12:$W$15,2,FALSE)</f>
        <v>0</v>
      </c>
      <c r="AD100" s="86"/>
      <c r="AE100" s="41" t="e">
        <f>VLOOKUP(AD100,definitions_list_lookup!$AT$3:$AU$5,2,FALSE)</f>
        <v>#N/A</v>
      </c>
      <c r="AF100" s="87"/>
      <c r="AG100" s="87"/>
      <c r="AH100" s="2">
        <v>20</v>
      </c>
      <c r="AJ100" s="2">
        <v>7</v>
      </c>
      <c r="AK100" s="35">
        <v>1.2</v>
      </c>
      <c r="AL100" s="2" t="s">
        <v>224</v>
      </c>
      <c r="AM100" s="2" t="s">
        <v>220</v>
      </c>
      <c r="AO100" s="2">
        <v>50</v>
      </c>
      <c r="AQ100" s="2">
        <v>7</v>
      </c>
      <c r="AR100" s="35">
        <v>2</v>
      </c>
      <c r="AS100" s="2" t="s">
        <v>224</v>
      </c>
      <c r="AT100" s="2" t="s">
        <v>220</v>
      </c>
      <c r="AV100" s="2">
        <v>30</v>
      </c>
      <c r="AX100" s="2">
        <v>2.5</v>
      </c>
      <c r="AY100" s="35">
        <v>1</v>
      </c>
      <c r="AZ100" s="2" t="s">
        <v>223</v>
      </c>
      <c r="BA100" s="2" t="s">
        <v>219</v>
      </c>
      <c r="BQ100" s="35" t="s">
        <v>1562</v>
      </c>
      <c r="BR100" s="35"/>
      <c r="BS100" s="2">
        <v>1</v>
      </c>
      <c r="BT100" s="2">
        <v>0.3</v>
      </c>
      <c r="BU100" s="2" t="s">
        <v>223</v>
      </c>
      <c r="BV100" s="2" t="s">
        <v>220</v>
      </c>
      <c r="CE100" s="35" t="s">
        <v>1562</v>
      </c>
      <c r="CF100" s="35"/>
      <c r="CG100" s="2">
        <v>0.5</v>
      </c>
      <c r="CH100" s="2">
        <v>0.3</v>
      </c>
      <c r="CI100" s="2" t="s">
        <v>223</v>
      </c>
      <c r="CJ100" s="2" t="s">
        <v>220</v>
      </c>
      <c r="CM100" s="35"/>
      <c r="CN100" s="35"/>
      <c r="CO100" s="35"/>
      <c r="CP100" s="35"/>
      <c r="CQ100" s="35"/>
    </row>
    <row r="101" spans="1:95">
      <c r="A101" s="129" t="s">
        <v>1573</v>
      </c>
      <c r="B101" s="2" t="s">
        <v>1574</v>
      </c>
      <c r="C101" s="2" t="s">
        <v>1450</v>
      </c>
      <c r="D101" s="2" t="s">
        <v>1575</v>
      </c>
      <c r="E101" s="35">
        <v>20</v>
      </c>
      <c r="F101" s="35">
        <v>3</v>
      </c>
      <c r="G101" s="10" t="str">
        <f t="shared" si="0"/>
        <v>20-3</v>
      </c>
      <c r="H101" s="2">
        <v>0</v>
      </c>
      <c r="I101" s="2">
        <v>96</v>
      </c>
      <c r="J101" s="14">
        <f>(VLOOKUP($G101,Depth_Lookup_CCL!$A$3:$Z$549,11,FALSE))+(H101/100)</f>
        <v>43.835000000000001</v>
      </c>
      <c r="K101" s="14">
        <f>(VLOOKUP($G101,Depth_Lookup_CCL!$A$3:$Z$549,11,FALSE))+(I101/100)</f>
        <v>44.795000000000002</v>
      </c>
      <c r="L101" s="148" t="s">
        <v>1577</v>
      </c>
      <c r="M101" s="86">
        <v>1</v>
      </c>
      <c r="N101" s="87"/>
      <c r="O101" s="87" t="s">
        <v>5</v>
      </c>
      <c r="P101" s="5" t="s">
        <v>1846</v>
      </c>
      <c r="Q101" s="87" t="s">
        <v>1442</v>
      </c>
      <c r="R101" s="87" t="s">
        <v>1442</v>
      </c>
      <c r="S101" s="87"/>
      <c r="T101" s="87"/>
      <c r="U101" s="87" t="s">
        <v>198</v>
      </c>
      <c r="V101" s="87" t="s">
        <v>201</v>
      </c>
      <c r="W101" s="87" t="s">
        <v>205</v>
      </c>
      <c r="X101" s="87"/>
      <c r="Y101" s="87"/>
      <c r="Z101" s="86"/>
      <c r="AA101" s="87"/>
      <c r="AB101" s="87" t="s">
        <v>1376</v>
      </c>
      <c r="AC101" s="5">
        <f>VLOOKUP(AB101,definitions_list_lookup!$V$12:$W$15,2,FALSE)</f>
        <v>0</v>
      </c>
      <c r="AD101" s="86"/>
      <c r="AE101" s="41" t="e">
        <f>VLOOKUP(AD101,definitions_list_lookup!$AT$3:$AU$5,2,FALSE)</f>
        <v>#N/A</v>
      </c>
      <c r="AF101" s="87"/>
      <c r="AG101" s="87"/>
      <c r="AH101" s="2">
        <v>20</v>
      </c>
      <c r="AJ101" s="2">
        <v>7</v>
      </c>
      <c r="AK101" s="35">
        <v>1.2</v>
      </c>
      <c r="AL101" s="2" t="s">
        <v>224</v>
      </c>
      <c r="AM101" s="2" t="s">
        <v>220</v>
      </c>
      <c r="AO101" s="2">
        <v>50</v>
      </c>
      <c r="AQ101" s="2">
        <v>7</v>
      </c>
      <c r="AR101" s="35">
        <v>2</v>
      </c>
      <c r="AS101" s="2" t="s">
        <v>224</v>
      </c>
      <c r="AT101" s="2" t="s">
        <v>220</v>
      </c>
      <c r="AV101" s="2">
        <v>30</v>
      </c>
      <c r="AX101" s="2">
        <v>2.5</v>
      </c>
      <c r="AY101" s="35">
        <v>1</v>
      </c>
      <c r="AZ101" s="2" t="s">
        <v>223</v>
      </c>
      <c r="BA101" s="2" t="s">
        <v>219</v>
      </c>
      <c r="BQ101" s="35" t="s">
        <v>1562</v>
      </c>
      <c r="BR101" s="35"/>
      <c r="BS101" s="2">
        <v>1</v>
      </c>
      <c r="BT101" s="2">
        <v>0.3</v>
      </c>
      <c r="BU101" s="2" t="s">
        <v>223</v>
      </c>
      <c r="BV101" s="2" t="s">
        <v>220</v>
      </c>
      <c r="CE101" s="35" t="s">
        <v>1562</v>
      </c>
      <c r="CF101" s="35"/>
      <c r="CG101" s="2">
        <v>0.5</v>
      </c>
      <c r="CH101" s="2">
        <v>0.3</v>
      </c>
      <c r="CI101" s="2" t="s">
        <v>223</v>
      </c>
      <c r="CJ101" s="2" t="s">
        <v>220</v>
      </c>
      <c r="CM101" s="35"/>
      <c r="CN101" s="35"/>
      <c r="CO101" s="35"/>
      <c r="CP101" s="35"/>
      <c r="CQ101" s="35"/>
    </row>
    <row r="102" spans="1:95">
      <c r="A102" s="129" t="s">
        <v>1573</v>
      </c>
      <c r="B102" s="2" t="s">
        <v>1574</v>
      </c>
      <c r="C102" s="2" t="s">
        <v>1450</v>
      </c>
      <c r="D102" s="2" t="s">
        <v>1575</v>
      </c>
      <c r="E102" s="35">
        <v>20</v>
      </c>
      <c r="F102" s="35">
        <v>4</v>
      </c>
      <c r="G102" s="10" t="str">
        <f t="shared" si="0"/>
        <v>20-4</v>
      </c>
      <c r="H102" s="2">
        <v>0</v>
      </c>
      <c r="I102" s="2">
        <v>76</v>
      </c>
      <c r="J102" s="14">
        <f>(VLOOKUP($G102,Depth_Lookup_CCL!$A$3:$Z$549,11,FALSE))+(H102/100)</f>
        <v>44.800000000000004</v>
      </c>
      <c r="K102" s="14">
        <f>(VLOOKUP($G102,Depth_Lookup_CCL!$A$3:$Z$549,11,FALSE))+(I102/100)</f>
        <v>45.56</v>
      </c>
      <c r="L102" s="148" t="s">
        <v>1577</v>
      </c>
      <c r="M102" s="86">
        <v>1</v>
      </c>
      <c r="N102" s="87"/>
      <c r="O102" s="87" t="s">
        <v>5</v>
      </c>
      <c r="P102" s="5" t="s">
        <v>1846</v>
      </c>
      <c r="Q102" s="87" t="s">
        <v>1442</v>
      </c>
      <c r="R102" s="87" t="s">
        <v>1442</v>
      </c>
      <c r="S102" s="87"/>
      <c r="T102" s="87"/>
      <c r="U102" s="87" t="s">
        <v>198</v>
      </c>
      <c r="V102" s="87" t="s">
        <v>201</v>
      </c>
      <c r="W102" s="87" t="s">
        <v>205</v>
      </c>
      <c r="X102" s="87"/>
      <c r="Y102" s="87" t="s">
        <v>1378</v>
      </c>
      <c r="Z102" s="86" t="s">
        <v>1391</v>
      </c>
      <c r="AA102" s="87" t="s">
        <v>1368</v>
      </c>
      <c r="AB102" s="87" t="s">
        <v>1374</v>
      </c>
      <c r="AC102" s="5">
        <f>VLOOKUP(AB102,definitions_list_lookup!$V$12:$W$15,2,FALSE)</f>
        <v>1</v>
      </c>
      <c r="AD102" s="86"/>
      <c r="AE102" s="41" t="e">
        <f>VLOOKUP(AD102,definitions_list_lookup!$AT$3:$AU$5,2,FALSE)</f>
        <v>#N/A</v>
      </c>
      <c r="AF102" s="87">
        <v>0.5</v>
      </c>
      <c r="AG102" s="87" t="s">
        <v>3416</v>
      </c>
      <c r="AH102" s="2">
        <v>20</v>
      </c>
      <c r="AJ102" s="2">
        <v>7</v>
      </c>
      <c r="AK102" s="35">
        <v>1.2</v>
      </c>
      <c r="AL102" s="2" t="s">
        <v>224</v>
      </c>
      <c r="AM102" s="2" t="s">
        <v>220</v>
      </c>
      <c r="AO102" s="2">
        <v>50</v>
      </c>
      <c r="AQ102" s="2">
        <v>7</v>
      </c>
      <c r="AR102" s="35">
        <v>2</v>
      </c>
      <c r="AS102" s="2" t="s">
        <v>224</v>
      </c>
      <c r="AT102" s="2" t="s">
        <v>220</v>
      </c>
      <c r="AV102" s="2">
        <v>30</v>
      </c>
      <c r="AX102" s="2">
        <v>2.5</v>
      </c>
      <c r="AY102" s="35">
        <v>1</v>
      </c>
      <c r="AZ102" s="2" t="s">
        <v>223</v>
      </c>
      <c r="BA102" s="2" t="s">
        <v>219</v>
      </c>
      <c r="BQ102" s="35" t="s">
        <v>1562</v>
      </c>
      <c r="BR102" s="35"/>
      <c r="BS102" s="2">
        <v>1</v>
      </c>
      <c r="BT102" s="2">
        <v>0.3</v>
      </c>
      <c r="BU102" s="2" t="s">
        <v>223</v>
      </c>
      <c r="BV102" s="2" t="s">
        <v>220</v>
      </c>
      <c r="CE102" s="35" t="s">
        <v>1562</v>
      </c>
      <c r="CF102" s="35"/>
      <c r="CG102" s="2">
        <v>0.5</v>
      </c>
      <c r="CH102" s="2">
        <v>0.3</v>
      </c>
      <c r="CI102" s="2" t="s">
        <v>223</v>
      </c>
      <c r="CJ102" s="2" t="s">
        <v>220</v>
      </c>
      <c r="CM102" s="35"/>
      <c r="CN102" s="35"/>
      <c r="CO102" s="35"/>
      <c r="CP102" s="35"/>
      <c r="CQ102" s="35"/>
    </row>
    <row r="103" spans="1:95">
      <c r="A103" s="129" t="s">
        <v>1573</v>
      </c>
      <c r="B103" s="2" t="s">
        <v>1574</v>
      </c>
      <c r="C103" s="2" t="s">
        <v>1450</v>
      </c>
      <c r="D103" s="2" t="s">
        <v>1575</v>
      </c>
      <c r="E103" s="35">
        <v>21</v>
      </c>
      <c r="F103" s="35">
        <v>1</v>
      </c>
      <c r="G103" s="10" t="str">
        <f t="shared" si="0"/>
        <v>21-1</v>
      </c>
      <c r="H103" s="2">
        <v>0</v>
      </c>
      <c r="I103" s="2">
        <v>92</v>
      </c>
      <c r="J103" s="14">
        <f>(VLOOKUP($G103,Depth_Lookup_CCL!$A$3:$Z$549,11,FALSE))+(H103/100)</f>
        <v>45.4</v>
      </c>
      <c r="K103" s="14">
        <f>(VLOOKUP($G103,Depth_Lookup_CCL!$A$3:$Z$549,11,FALSE))+(I103/100)</f>
        <v>46.32</v>
      </c>
      <c r="L103" s="148" t="s">
        <v>1577</v>
      </c>
      <c r="M103" s="86">
        <v>1</v>
      </c>
      <c r="N103" s="87"/>
      <c r="O103" s="87" t="s">
        <v>5</v>
      </c>
      <c r="P103" s="5" t="s">
        <v>1846</v>
      </c>
      <c r="Q103" s="87" t="s">
        <v>1442</v>
      </c>
      <c r="R103" s="87" t="s">
        <v>1442</v>
      </c>
      <c r="S103" s="87"/>
      <c r="T103" s="87"/>
      <c r="U103" s="87" t="s">
        <v>198</v>
      </c>
      <c r="V103" s="87" t="s">
        <v>201</v>
      </c>
      <c r="W103" s="87" t="s">
        <v>205</v>
      </c>
      <c r="X103" s="87"/>
      <c r="Y103" s="87"/>
      <c r="Z103" s="86"/>
      <c r="AA103" s="87"/>
      <c r="AB103" s="87" t="s">
        <v>1376</v>
      </c>
      <c r="AC103" s="5">
        <f>VLOOKUP(AB103,definitions_list_lookup!$V$12:$W$15,2,FALSE)</f>
        <v>0</v>
      </c>
      <c r="AD103" s="86"/>
      <c r="AE103" s="41" t="e">
        <f>VLOOKUP(AD103,definitions_list_lookup!$AT$3:$AU$5,2,FALSE)</f>
        <v>#N/A</v>
      </c>
      <c r="AF103" s="87"/>
      <c r="AG103" s="87" t="s">
        <v>3754</v>
      </c>
      <c r="AH103" s="2">
        <v>20</v>
      </c>
      <c r="AJ103" s="2">
        <v>7</v>
      </c>
      <c r="AK103" s="35">
        <v>1.2</v>
      </c>
      <c r="AL103" s="2" t="s">
        <v>224</v>
      </c>
      <c r="AM103" s="2" t="s">
        <v>220</v>
      </c>
      <c r="AO103" s="2">
        <v>50</v>
      </c>
      <c r="AQ103" s="2">
        <v>7</v>
      </c>
      <c r="AR103" s="35">
        <v>2</v>
      </c>
      <c r="AS103" s="2" t="s">
        <v>224</v>
      </c>
      <c r="AT103" s="2" t="s">
        <v>220</v>
      </c>
      <c r="AV103" s="2">
        <v>30</v>
      </c>
      <c r="AX103" s="2">
        <v>2.5</v>
      </c>
      <c r="AY103" s="35">
        <v>1</v>
      </c>
      <c r="AZ103" s="2" t="s">
        <v>223</v>
      </c>
      <c r="BA103" s="2" t="s">
        <v>219</v>
      </c>
      <c r="BQ103" s="35" t="s">
        <v>1562</v>
      </c>
      <c r="BR103" s="35"/>
      <c r="BS103" s="2">
        <v>1</v>
      </c>
      <c r="BT103" s="2">
        <v>0.3</v>
      </c>
      <c r="BU103" s="2" t="s">
        <v>223</v>
      </c>
      <c r="BV103" s="2" t="s">
        <v>220</v>
      </c>
      <c r="CE103" s="35" t="s">
        <v>1562</v>
      </c>
      <c r="CF103" s="35"/>
      <c r="CG103" s="2">
        <v>0.5</v>
      </c>
      <c r="CH103" s="2">
        <v>0.3</v>
      </c>
      <c r="CI103" s="2" t="s">
        <v>223</v>
      </c>
      <c r="CJ103" s="2" t="s">
        <v>220</v>
      </c>
      <c r="CM103" s="35"/>
      <c r="CN103" s="35"/>
      <c r="CO103" s="35"/>
      <c r="CP103" s="35"/>
      <c r="CQ103" s="35"/>
    </row>
    <row r="104" spans="1:95">
      <c r="A104" s="129" t="s">
        <v>1573</v>
      </c>
      <c r="B104" s="2" t="s">
        <v>1574</v>
      </c>
      <c r="C104" s="2" t="s">
        <v>1450</v>
      </c>
      <c r="D104" s="2" t="s">
        <v>1575</v>
      </c>
      <c r="E104" s="35">
        <v>21</v>
      </c>
      <c r="F104" s="35">
        <v>2</v>
      </c>
      <c r="G104" s="10" t="str">
        <f t="shared" si="0"/>
        <v>21-2</v>
      </c>
      <c r="H104" s="2">
        <v>0</v>
      </c>
      <c r="I104" s="2">
        <v>74</v>
      </c>
      <c r="J104" s="14">
        <f>(VLOOKUP($G104,Depth_Lookup_CCL!$A$3:$Z$549,11,FALSE))+(H104/100)</f>
        <v>46.32</v>
      </c>
      <c r="K104" s="14">
        <f>(VLOOKUP($G104,Depth_Lookup_CCL!$A$3:$Z$549,11,FALSE))+(I104/100)</f>
        <v>47.06</v>
      </c>
      <c r="L104" s="148" t="s">
        <v>1577</v>
      </c>
      <c r="M104" s="86">
        <v>1</v>
      </c>
      <c r="N104" s="87"/>
      <c r="O104" s="87" t="s">
        <v>5</v>
      </c>
      <c r="P104" s="5" t="s">
        <v>1846</v>
      </c>
      <c r="Q104" s="87" t="s">
        <v>1442</v>
      </c>
      <c r="R104" s="87" t="s">
        <v>23</v>
      </c>
      <c r="S104" s="87"/>
      <c r="T104" s="87"/>
      <c r="U104" s="87" t="s">
        <v>198</v>
      </c>
      <c r="V104" s="87" t="s">
        <v>201</v>
      </c>
      <c r="W104" s="87" t="s">
        <v>205</v>
      </c>
      <c r="X104" s="87"/>
      <c r="Y104" s="87"/>
      <c r="Z104" s="86"/>
      <c r="AA104" s="87"/>
      <c r="AB104" s="87" t="s">
        <v>1376</v>
      </c>
      <c r="AC104" s="5">
        <f>VLOOKUP(AB104,definitions_list_lookup!$V$12:$W$15,2,FALSE)</f>
        <v>0</v>
      </c>
      <c r="AD104" s="86"/>
      <c r="AE104" s="41" t="e">
        <f>VLOOKUP(AD104,definitions_list_lookup!$AT$3:$AU$5,2,FALSE)</f>
        <v>#N/A</v>
      </c>
      <c r="AF104" s="87"/>
      <c r="AG104" s="87"/>
      <c r="AH104" s="2">
        <v>20</v>
      </c>
      <c r="AJ104" s="2">
        <v>7</v>
      </c>
      <c r="AK104" s="35">
        <v>1.2</v>
      </c>
      <c r="AL104" s="2" t="s">
        <v>224</v>
      </c>
      <c r="AM104" s="2" t="s">
        <v>220</v>
      </c>
      <c r="AO104" s="2">
        <v>50</v>
      </c>
      <c r="AQ104" s="2">
        <v>7</v>
      </c>
      <c r="AR104" s="35">
        <v>2</v>
      </c>
      <c r="AS104" s="2" t="s">
        <v>224</v>
      </c>
      <c r="AT104" s="2" t="s">
        <v>220</v>
      </c>
      <c r="AV104" s="2">
        <v>30</v>
      </c>
      <c r="AX104" s="2">
        <v>2.5</v>
      </c>
      <c r="AY104" s="35">
        <v>1</v>
      </c>
      <c r="AZ104" s="2" t="s">
        <v>223</v>
      </c>
      <c r="BA104" s="2" t="s">
        <v>219</v>
      </c>
      <c r="BQ104" s="35" t="s">
        <v>1562</v>
      </c>
      <c r="BR104" s="35"/>
      <c r="BS104" s="2">
        <v>1</v>
      </c>
      <c r="BT104" s="2">
        <v>0.3</v>
      </c>
      <c r="BU104" s="2" t="s">
        <v>223</v>
      </c>
      <c r="BV104" s="2" t="s">
        <v>220</v>
      </c>
      <c r="CE104" s="35" t="s">
        <v>1562</v>
      </c>
      <c r="CF104" s="35"/>
      <c r="CG104" s="2">
        <v>0.5</v>
      </c>
      <c r="CH104" s="2">
        <v>0.3</v>
      </c>
      <c r="CI104" s="2" t="s">
        <v>223</v>
      </c>
      <c r="CJ104" s="2" t="s">
        <v>220</v>
      </c>
      <c r="CM104" s="35"/>
      <c r="CN104" s="35"/>
      <c r="CO104" s="35"/>
      <c r="CP104" s="35"/>
      <c r="CQ104" s="35"/>
    </row>
    <row r="105" spans="1:95">
      <c r="A105" s="129" t="s">
        <v>1573</v>
      </c>
      <c r="B105" s="2" t="s">
        <v>1574</v>
      </c>
      <c r="C105" s="2" t="s">
        <v>1450</v>
      </c>
      <c r="D105" s="2" t="s">
        <v>1575</v>
      </c>
      <c r="E105" s="35">
        <v>21</v>
      </c>
      <c r="F105" s="35">
        <v>2</v>
      </c>
      <c r="G105" s="10" t="str">
        <f t="shared" si="0"/>
        <v>21-2</v>
      </c>
      <c r="H105" s="2">
        <v>74</v>
      </c>
      <c r="I105" s="2">
        <v>81</v>
      </c>
      <c r="J105" s="14">
        <f>(VLOOKUP($G105,Depth_Lookup_CCL!$A$3:$Z$549,11,FALSE))+(H105/100)</f>
        <v>47.06</v>
      </c>
      <c r="K105" s="14">
        <f>(VLOOKUP($G105,Depth_Lookup_CCL!$A$3:$Z$549,11,FALSE))+(I105/100)</f>
        <v>47.13</v>
      </c>
      <c r="L105" s="148" t="s">
        <v>1600</v>
      </c>
      <c r="M105" s="86">
        <v>1</v>
      </c>
      <c r="N105" s="87"/>
      <c r="O105" s="87" t="s">
        <v>5</v>
      </c>
      <c r="P105" s="5" t="s">
        <v>1846</v>
      </c>
      <c r="Q105" s="87" t="s">
        <v>23</v>
      </c>
      <c r="R105" s="87" t="s">
        <v>20</v>
      </c>
      <c r="S105" s="87" t="s">
        <v>1363</v>
      </c>
      <c r="T105" s="87" t="s">
        <v>1368</v>
      </c>
      <c r="U105" s="87" t="s">
        <v>199</v>
      </c>
      <c r="V105" s="87" t="s">
        <v>201</v>
      </c>
      <c r="W105" s="87" t="s">
        <v>205</v>
      </c>
      <c r="X105" s="87"/>
      <c r="Y105" s="87"/>
      <c r="Z105" s="86"/>
      <c r="AA105" s="87"/>
      <c r="AB105" s="87" t="s">
        <v>1376</v>
      </c>
      <c r="AC105" s="5">
        <f>VLOOKUP(AB105,definitions_list_lookup!$V$12:$W$15,2,FALSE)</f>
        <v>0</v>
      </c>
      <c r="AD105" s="86"/>
      <c r="AE105" s="41" t="e">
        <f>VLOOKUP(AD105,definitions_list_lookup!$AT$3:$AU$5,2,FALSE)</f>
        <v>#N/A</v>
      </c>
      <c r="AF105" s="87"/>
      <c r="AG105" s="87"/>
      <c r="AH105" s="2">
        <v>15</v>
      </c>
      <c r="AJ105" s="2">
        <v>10</v>
      </c>
      <c r="AK105" s="35">
        <v>3.5</v>
      </c>
      <c r="AL105" s="2" t="s">
        <v>224</v>
      </c>
      <c r="AM105" s="2" t="s">
        <v>220</v>
      </c>
      <c r="AO105" s="2">
        <v>50</v>
      </c>
      <c r="AQ105" s="2">
        <v>16</v>
      </c>
      <c r="AR105" s="35">
        <v>5</v>
      </c>
      <c r="AS105" s="2" t="s">
        <v>224</v>
      </c>
      <c r="AT105" s="2" t="s">
        <v>220</v>
      </c>
      <c r="AV105" s="2">
        <v>35</v>
      </c>
      <c r="AX105" s="2">
        <v>28</v>
      </c>
      <c r="AY105" s="35">
        <v>7</v>
      </c>
      <c r="AZ105" s="2" t="s">
        <v>225</v>
      </c>
      <c r="BA105" s="2" t="s">
        <v>219</v>
      </c>
      <c r="BQ105" s="35" t="s">
        <v>1562</v>
      </c>
      <c r="BR105" s="35"/>
      <c r="BS105" s="2">
        <v>0.2</v>
      </c>
      <c r="BT105" s="2">
        <v>0.1</v>
      </c>
      <c r="BU105" s="2" t="s">
        <v>223</v>
      </c>
      <c r="BV105" s="2" t="s">
        <v>220</v>
      </c>
      <c r="CE105" s="35" t="s">
        <v>1562</v>
      </c>
      <c r="CF105" s="35"/>
      <c r="CG105" s="2">
        <v>0.1</v>
      </c>
      <c r="CH105" s="2">
        <v>0.1</v>
      </c>
      <c r="CI105" s="2" t="s">
        <v>223</v>
      </c>
      <c r="CJ105" s="2" t="s">
        <v>220</v>
      </c>
      <c r="CM105" s="35"/>
      <c r="CN105" s="35"/>
      <c r="CO105" s="35"/>
      <c r="CP105" s="35"/>
      <c r="CQ105" s="35"/>
    </row>
    <row r="106" spans="1:95">
      <c r="A106" s="129" t="s">
        <v>1573</v>
      </c>
      <c r="B106" s="2" t="s">
        <v>1574</v>
      </c>
      <c r="C106" s="2" t="s">
        <v>1450</v>
      </c>
      <c r="D106" s="2" t="s">
        <v>1575</v>
      </c>
      <c r="E106" s="35">
        <v>21</v>
      </c>
      <c r="F106" s="35">
        <v>2</v>
      </c>
      <c r="G106" s="10" t="str">
        <f t="shared" si="0"/>
        <v>21-2</v>
      </c>
      <c r="H106" s="2">
        <v>81</v>
      </c>
      <c r="I106" s="2">
        <v>95</v>
      </c>
      <c r="J106" s="14">
        <f>(VLOOKUP($G106,Depth_Lookup_CCL!$A$3:$Z$549,11,FALSE))+(H106/100)</f>
        <v>47.13</v>
      </c>
      <c r="K106" s="14">
        <f>(VLOOKUP($G106,Depth_Lookup_CCL!$A$3:$Z$549,11,FALSE))+(I106/100)</f>
        <v>47.27</v>
      </c>
      <c r="L106" s="148" t="s">
        <v>1577</v>
      </c>
      <c r="M106" s="86">
        <v>1</v>
      </c>
      <c r="N106" s="87"/>
      <c r="O106" s="87" t="s">
        <v>5</v>
      </c>
      <c r="P106" s="5" t="s">
        <v>1846</v>
      </c>
      <c r="Q106" s="87" t="s">
        <v>1442</v>
      </c>
      <c r="R106" s="87" t="s">
        <v>1442</v>
      </c>
      <c r="S106" s="87"/>
      <c r="T106" s="87"/>
      <c r="U106" s="87" t="s">
        <v>198</v>
      </c>
      <c r="V106" s="87" t="s">
        <v>201</v>
      </c>
      <c r="W106" s="87" t="s">
        <v>205</v>
      </c>
      <c r="X106" s="87"/>
      <c r="Y106" s="87"/>
      <c r="Z106" s="86"/>
      <c r="AA106" s="87"/>
      <c r="AB106" s="87" t="s">
        <v>1376</v>
      </c>
      <c r="AC106" s="5">
        <f>VLOOKUP(AB106,definitions_list_lookup!$V$12:$W$15,2,FALSE)</f>
        <v>0</v>
      </c>
      <c r="AD106" s="86"/>
      <c r="AE106" s="41" t="e">
        <f>VLOOKUP(AD106,definitions_list_lookup!$AT$3:$AU$5,2,FALSE)</f>
        <v>#N/A</v>
      </c>
      <c r="AF106" s="87"/>
      <c r="AG106" s="87"/>
      <c r="AH106" s="2">
        <v>20</v>
      </c>
      <c r="AJ106" s="2">
        <v>7</v>
      </c>
      <c r="AK106" s="35">
        <v>1.2</v>
      </c>
      <c r="AL106" s="2" t="s">
        <v>224</v>
      </c>
      <c r="AM106" s="2" t="s">
        <v>220</v>
      </c>
      <c r="AO106" s="2">
        <v>50</v>
      </c>
      <c r="AQ106" s="2">
        <v>7</v>
      </c>
      <c r="AR106" s="35">
        <v>2</v>
      </c>
      <c r="AS106" s="2" t="s">
        <v>224</v>
      </c>
      <c r="AT106" s="2" t="s">
        <v>220</v>
      </c>
      <c r="AV106" s="2">
        <v>30</v>
      </c>
      <c r="AX106" s="2">
        <v>2.5</v>
      </c>
      <c r="AY106" s="35">
        <v>1</v>
      </c>
      <c r="AZ106" s="2" t="s">
        <v>223</v>
      </c>
      <c r="BA106" s="2" t="s">
        <v>219</v>
      </c>
      <c r="BQ106" s="35" t="s">
        <v>1562</v>
      </c>
      <c r="BR106" s="35"/>
      <c r="BS106" s="2">
        <v>1</v>
      </c>
      <c r="BT106" s="2">
        <v>0.3</v>
      </c>
      <c r="BU106" s="2" t="s">
        <v>223</v>
      </c>
      <c r="BV106" s="2" t="s">
        <v>220</v>
      </c>
      <c r="CE106" s="2" t="s">
        <v>1562</v>
      </c>
      <c r="CG106" s="2">
        <v>0.5</v>
      </c>
      <c r="CH106" s="2">
        <v>0.3</v>
      </c>
      <c r="CI106" s="2" t="s">
        <v>223</v>
      </c>
      <c r="CJ106" s="2" t="s">
        <v>220</v>
      </c>
      <c r="CM106" s="35"/>
      <c r="CN106" s="35"/>
      <c r="CO106" s="35"/>
      <c r="CP106" s="35"/>
      <c r="CQ106" s="35"/>
    </row>
    <row r="107" spans="1:95">
      <c r="A107" s="129" t="s">
        <v>1573</v>
      </c>
      <c r="B107" s="2" t="s">
        <v>1574</v>
      </c>
      <c r="C107" s="2" t="s">
        <v>1450</v>
      </c>
      <c r="D107" s="2" t="s">
        <v>1575</v>
      </c>
      <c r="E107" s="35">
        <v>21</v>
      </c>
      <c r="F107" s="35">
        <v>3</v>
      </c>
      <c r="G107" s="10" t="str">
        <f t="shared" ref="G107:G224" si="1">E107&amp;"-"&amp;F107</f>
        <v>21-3</v>
      </c>
      <c r="H107" s="2">
        <v>0</v>
      </c>
      <c r="I107" s="2">
        <v>65</v>
      </c>
      <c r="J107" s="14">
        <f>(VLOOKUP($G107,Depth_Lookup_CCL!$A$3:$Z$549,11,FALSE))+(H107/100)</f>
        <v>47.265000000000001</v>
      </c>
      <c r="K107" s="14">
        <f>(VLOOKUP($G107,Depth_Lookup_CCL!$A$3:$Z$549,11,FALSE))+(I107/100)</f>
        <v>47.914999999999999</v>
      </c>
      <c r="L107" s="148" t="s">
        <v>1577</v>
      </c>
      <c r="M107" s="86">
        <v>1</v>
      </c>
      <c r="N107" s="87"/>
      <c r="O107" s="87" t="s">
        <v>5</v>
      </c>
      <c r="P107" s="5" t="s">
        <v>1846</v>
      </c>
      <c r="Q107" s="87" t="s">
        <v>1442</v>
      </c>
      <c r="R107" s="87" t="s">
        <v>1442</v>
      </c>
      <c r="S107" s="87"/>
      <c r="T107" s="87"/>
      <c r="U107" s="87" t="s">
        <v>198</v>
      </c>
      <c r="V107" s="87" t="s">
        <v>201</v>
      </c>
      <c r="W107" s="87" t="s">
        <v>205</v>
      </c>
      <c r="X107" s="87"/>
      <c r="Y107" s="87" t="s">
        <v>1378</v>
      </c>
      <c r="Z107" s="86" t="s">
        <v>1391</v>
      </c>
      <c r="AA107" s="87" t="s">
        <v>1368</v>
      </c>
      <c r="AB107" s="87" t="s">
        <v>1374</v>
      </c>
      <c r="AC107" s="5">
        <f>VLOOKUP(AB107,definitions_list_lookup!$V$12:$W$15,2,FALSE)</f>
        <v>1</v>
      </c>
      <c r="AD107" s="86" t="s">
        <v>1457</v>
      </c>
      <c r="AE107" s="41">
        <f>VLOOKUP(AD107,definitions_list_lookup!$AT$3:$AU$5,2,FALSE)</f>
        <v>2</v>
      </c>
      <c r="AF107" s="87">
        <v>0.5</v>
      </c>
      <c r="AG107" s="87" t="s">
        <v>3755</v>
      </c>
      <c r="AH107" s="2">
        <v>20</v>
      </c>
      <c r="AJ107" s="2">
        <v>7</v>
      </c>
      <c r="AK107" s="35">
        <v>1.2</v>
      </c>
      <c r="AL107" s="2" t="s">
        <v>224</v>
      </c>
      <c r="AM107" s="2" t="s">
        <v>220</v>
      </c>
      <c r="AO107" s="2">
        <v>50</v>
      </c>
      <c r="AQ107" s="2">
        <v>7</v>
      </c>
      <c r="AR107" s="35">
        <v>2</v>
      </c>
      <c r="AS107" s="2" t="s">
        <v>224</v>
      </c>
      <c r="AT107" s="2" t="s">
        <v>220</v>
      </c>
      <c r="AV107" s="2">
        <v>30</v>
      </c>
      <c r="AX107" s="2">
        <v>2.5</v>
      </c>
      <c r="AY107" s="35">
        <v>1</v>
      </c>
      <c r="AZ107" s="2" t="s">
        <v>223</v>
      </c>
      <c r="BA107" s="2" t="s">
        <v>219</v>
      </c>
      <c r="BQ107" s="35" t="s">
        <v>1562</v>
      </c>
      <c r="BR107" s="35"/>
      <c r="BS107" s="2">
        <v>1</v>
      </c>
      <c r="BT107" s="2">
        <v>0.3</v>
      </c>
      <c r="BU107" s="2" t="s">
        <v>223</v>
      </c>
      <c r="BV107" s="2" t="s">
        <v>220</v>
      </c>
      <c r="CE107" s="2" t="s">
        <v>1562</v>
      </c>
      <c r="CG107" s="2">
        <v>0.5</v>
      </c>
      <c r="CH107" s="2">
        <v>0.3</v>
      </c>
      <c r="CI107" s="2" t="s">
        <v>223</v>
      </c>
      <c r="CJ107" s="2" t="s">
        <v>220</v>
      </c>
      <c r="CM107" s="35"/>
      <c r="CN107" s="35"/>
      <c r="CO107" s="35"/>
      <c r="CP107" s="35"/>
      <c r="CQ107" s="35"/>
    </row>
    <row r="108" spans="1:95">
      <c r="A108" s="2" t="s">
        <v>2048</v>
      </c>
      <c r="B108" s="2" t="s">
        <v>1574</v>
      </c>
      <c r="C108" s="2" t="s">
        <v>1450</v>
      </c>
      <c r="D108" s="2" t="s">
        <v>1575</v>
      </c>
      <c r="E108" s="35">
        <v>21</v>
      </c>
      <c r="F108" s="35">
        <v>4</v>
      </c>
      <c r="G108" s="10" t="str">
        <f t="shared" si="1"/>
        <v>21-4</v>
      </c>
      <c r="H108" s="2">
        <v>0</v>
      </c>
      <c r="I108" s="2">
        <v>66</v>
      </c>
      <c r="J108" s="14">
        <f>(VLOOKUP($G108,Depth_Lookup_CCL!$A$3:$Z$549,11,FALSE))+(H108/100)</f>
        <v>47.924999999999997</v>
      </c>
      <c r="K108" s="14">
        <f>(VLOOKUP($G108,Depth_Lookup_CCL!$A$3:$Z$549,11,FALSE))+(I108/100)</f>
        <v>48.584999999999994</v>
      </c>
      <c r="L108" s="148" t="s">
        <v>1577</v>
      </c>
      <c r="M108" s="86">
        <v>1</v>
      </c>
      <c r="O108" s="87" t="s">
        <v>5</v>
      </c>
      <c r="P108" s="5" t="s">
        <v>1846</v>
      </c>
      <c r="Q108" s="87" t="s">
        <v>1442</v>
      </c>
      <c r="R108" s="87" t="s">
        <v>1442</v>
      </c>
      <c r="U108" s="87" t="s">
        <v>198</v>
      </c>
      <c r="V108" s="87" t="s">
        <v>201</v>
      </c>
      <c r="W108" s="87" t="s">
        <v>205</v>
      </c>
      <c r="AB108" s="87" t="s">
        <v>1376</v>
      </c>
      <c r="AC108" s="5">
        <f>VLOOKUP(AB108,definitions_list_lookup!$V$12:$W$15,2,FALSE)</f>
        <v>0</v>
      </c>
      <c r="AE108" s="41" t="e">
        <f>VLOOKUP(AD108,definitions_list_lookup!$AT$3:$AU$5,2,FALSE)</f>
        <v>#N/A</v>
      </c>
      <c r="AH108" s="2">
        <v>20</v>
      </c>
      <c r="AJ108" s="2">
        <v>7</v>
      </c>
      <c r="AK108" s="35">
        <v>4</v>
      </c>
      <c r="AL108" s="2" t="s">
        <v>225</v>
      </c>
      <c r="AM108" s="2" t="s">
        <v>220</v>
      </c>
      <c r="AN108" s="2" t="s">
        <v>3756</v>
      </c>
      <c r="AO108" s="2">
        <v>55</v>
      </c>
      <c r="AQ108" s="2">
        <v>5</v>
      </c>
      <c r="AR108" s="35">
        <v>2</v>
      </c>
      <c r="AS108" s="2" t="s">
        <v>224</v>
      </c>
      <c r="AT108" s="2" t="s">
        <v>220</v>
      </c>
      <c r="AV108" s="2">
        <v>25</v>
      </c>
      <c r="AX108" s="2">
        <v>6</v>
      </c>
      <c r="AY108" s="35">
        <v>2</v>
      </c>
      <c r="AZ108" s="2" t="s">
        <v>224</v>
      </c>
      <c r="BA108" s="2" t="s">
        <v>219</v>
      </c>
      <c r="BQ108" s="35" t="s">
        <v>1562</v>
      </c>
      <c r="BR108" s="35"/>
      <c r="BS108" s="2">
        <v>1.2</v>
      </c>
      <c r="BT108" s="2">
        <v>1</v>
      </c>
      <c r="BU108" s="2" t="s">
        <v>222</v>
      </c>
      <c r="BV108" s="2" t="s">
        <v>219</v>
      </c>
      <c r="CM108" s="35" t="s">
        <v>2049</v>
      </c>
      <c r="CN108" s="35"/>
      <c r="CO108" s="35"/>
      <c r="CP108" s="35"/>
      <c r="CQ108" s="35"/>
    </row>
    <row r="109" spans="1:95">
      <c r="A109" s="2" t="s">
        <v>2048</v>
      </c>
      <c r="B109" s="2" t="s">
        <v>1574</v>
      </c>
      <c r="C109" s="2" t="s">
        <v>1450</v>
      </c>
      <c r="D109" s="2" t="s">
        <v>1575</v>
      </c>
      <c r="E109" s="35">
        <v>22</v>
      </c>
      <c r="F109" s="35">
        <v>1</v>
      </c>
      <c r="G109" s="10" t="str">
        <f t="shared" si="1"/>
        <v>22-1</v>
      </c>
      <c r="H109" s="2">
        <v>0</v>
      </c>
      <c r="I109" s="2">
        <v>65</v>
      </c>
      <c r="J109" s="14">
        <f>(VLOOKUP($G109,Depth_Lookup_CCL!$A$3:$Z$549,11,FALSE))+(H109/100)</f>
        <v>48.45</v>
      </c>
      <c r="K109" s="14">
        <f>(VLOOKUP($G109,Depth_Lookup_CCL!$A$3:$Z$549,11,FALSE))+(I109/100)</f>
        <v>49.1</v>
      </c>
      <c r="L109" s="148" t="s">
        <v>1577</v>
      </c>
      <c r="M109" s="86">
        <v>1</v>
      </c>
      <c r="O109" s="87" t="s">
        <v>5</v>
      </c>
      <c r="P109" s="5" t="s">
        <v>1846</v>
      </c>
      <c r="Q109" s="87" t="s">
        <v>1442</v>
      </c>
      <c r="R109" s="87" t="s">
        <v>1442</v>
      </c>
      <c r="U109" s="87" t="s">
        <v>198</v>
      </c>
      <c r="V109" s="87" t="s">
        <v>201</v>
      </c>
      <c r="W109" s="87" t="s">
        <v>205</v>
      </c>
      <c r="AB109" s="87" t="s">
        <v>1376</v>
      </c>
      <c r="AC109" s="5">
        <f>VLOOKUP(AB109,definitions_list_lookup!$V$12:$W$15,2,FALSE)</f>
        <v>0</v>
      </c>
      <c r="AE109" s="41" t="e">
        <f>VLOOKUP(AD109,definitions_list_lookup!$AT$3:$AU$5,2,FALSE)</f>
        <v>#N/A</v>
      </c>
      <c r="AH109" s="2">
        <v>20</v>
      </c>
      <c r="AJ109" s="2">
        <v>7</v>
      </c>
      <c r="AK109" s="35">
        <v>4</v>
      </c>
      <c r="AL109" s="2" t="s">
        <v>225</v>
      </c>
      <c r="AM109" s="2" t="s">
        <v>220</v>
      </c>
      <c r="AN109" s="2" t="s">
        <v>3756</v>
      </c>
      <c r="AO109" s="2">
        <v>55</v>
      </c>
      <c r="AQ109" s="2">
        <v>5</v>
      </c>
      <c r="AR109" s="35">
        <v>2</v>
      </c>
      <c r="AS109" s="2" t="s">
        <v>224</v>
      </c>
      <c r="AT109" s="2" t="s">
        <v>220</v>
      </c>
      <c r="AV109" s="2">
        <v>25</v>
      </c>
      <c r="AX109" s="2">
        <v>6</v>
      </c>
      <c r="AY109" s="35">
        <v>2</v>
      </c>
      <c r="AZ109" s="2" t="s">
        <v>224</v>
      </c>
      <c r="BA109" s="2" t="s">
        <v>219</v>
      </c>
      <c r="BQ109" s="35" t="s">
        <v>1562</v>
      </c>
      <c r="BR109" s="35"/>
      <c r="BS109" s="2">
        <v>1.2</v>
      </c>
      <c r="BT109" s="2">
        <v>1</v>
      </c>
      <c r="BU109" s="2" t="s">
        <v>222</v>
      </c>
      <c r="BV109" s="2" t="s">
        <v>219</v>
      </c>
      <c r="CM109" s="35" t="s">
        <v>2049</v>
      </c>
      <c r="CN109" s="35"/>
      <c r="CO109" s="35"/>
      <c r="CP109" s="35"/>
      <c r="CQ109" s="35"/>
    </row>
    <row r="110" spans="1:95">
      <c r="A110" s="2" t="s">
        <v>2048</v>
      </c>
      <c r="B110" s="2" t="s">
        <v>1574</v>
      </c>
      <c r="C110" s="2" t="s">
        <v>1450</v>
      </c>
      <c r="D110" s="2" t="s">
        <v>1575</v>
      </c>
      <c r="E110" s="35">
        <v>22</v>
      </c>
      <c r="F110" s="35">
        <v>2</v>
      </c>
      <c r="G110" s="10" t="str">
        <f t="shared" si="1"/>
        <v>22-2</v>
      </c>
      <c r="H110" s="2">
        <v>0</v>
      </c>
      <c r="I110" s="2">
        <v>65</v>
      </c>
      <c r="J110" s="14">
        <f>(VLOOKUP($G110,Depth_Lookup_CCL!$A$3:$Z$549,11,FALSE))+(H110/100)</f>
        <v>49.095000000000006</v>
      </c>
      <c r="K110" s="14">
        <f>(VLOOKUP($G110,Depth_Lookup_CCL!$A$3:$Z$549,11,FALSE))+(I110/100)</f>
        <v>49.745000000000005</v>
      </c>
      <c r="L110" s="148" t="s">
        <v>1577</v>
      </c>
      <c r="M110" s="86">
        <v>1</v>
      </c>
      <c r="O110" s="87" t="s">
        <v>5</v>
      </c>
      <c r="P110" s="5" t="s">
        <v>1846</v>
      </c>
      <c r="Q110" s="87" t="s">
        <v>1442</v>
      </c>
      <c r="R110" s="87" t="s">
        <v>1442</v>
      </c>
      <c r="U110" s="87" t="s">
        <v>198</v>
      </c>
      <c r="V110" s="87" t="s">
        <v>201</v>
      </c>
      <c r="W110" s="87" t="s">
        <v>205</v>
      </c>
      <c r="AB110" s="87" t="s">
        <v>1376</v>
      </c>
      <c r="AC110" s="5">
        <f>VLOOKUP(AB110,definitions_list_lookup!$V$12:$W$15,2,FALSE)</f>
        <v>0</v>
      </c>
      <c r="AE110" s="41" t="e">
        <f>VLOOKUP(AD110,definitions_list_lookup!$AT$3:$AU$5,2,FALSE)</f>
        <v>#N/A</v>
      </c>
      <c r="AH110" s="2">
        <v>20</v>
      </c>
      <c r="AJ110" s="2">
        <v>7</v>
      </c>
      <c r="AK110" s="35">
        <v>4</v>
      </c>
      <c r="AL110" s="2" t="s">
        <v>225</v>
      </c>
      <c r="AM110" s="2" t="s">
        <v>220</v>
      </c>
      <c r="AN110" s="2" t="s">
        <v>3756</v>
      </c>
      <c r="AO110" s="2">
        <v>55</v>
      </c>
      <c r="AQ110" s="2">
        <v>5</v>
      </c>
      <c r="AR110" s="35">
        <v>2</v>
      </c>
      <c r="AS110" s="2" t="s">
        <v>224</v>
      </c>
      <c r="AT110" s="2" t="s">
        <v>220</v>
      </c>
      <c r="AV110" s="2">
        <v>25</v>
      </c>
      <c r="AX110" s="2">
        <v>6</v>
      </c>
      <c r="AY110" s="35">
        <v>2</v>
      </c>
      <c r="AZ110" s="2" t="s">
        <v>224</v>
      </c>
      <c r="BA110" s="2" t="s">
        <v>219</v>
      </c>
      <c r="BQ110" s="35" t="s">
        <v>1562</v>
      </c>
      <c r="BR110" s="35"/>
      <c r="BS110" s="2">
        <v>1.2</v>
      </c>
      <c r="BT110" s="2">
        <v>1</v>
      </c>
      <c r="BU110" s="2" t="s">
        <v>222</v>
      </c>
      <c r="BV110" s="2" t="s">
        <v>219</v>
      </c>
      <c r="CM110" s="35" t="s">
        <v>2050</v>
      </c>
      <c r="CN110" s="35"/>
      <c r="CO110" s="35"/>
      <c r="CP110" s="35"/>
      <c r="CQ110" s="35"/>
    </row>
    <row r="111" spans="1:95">
      <c r="A111" s="2" t="s">
        <v>2048</v>
      </c>
      <c r="B111" s="2" t="s">
        <v>1574</v>
      </c>
      <c r="C111" s="2" t="s">
        <v>1450</v>
      </c>
      <c r="D111" s="2" t="s">
        <v>1575</v>
      </c>
      <c r="E111" s="35">
        <v>22</v>
      </c>
      <c r="F111" s="35">
        <v>3</v>
      </c>
      <c r="G111" s="10" t="str">
        <f t="shared" si="1"/>
        <v>22-3</v>
      </c>
      <c r="H111" s="2">
        <v>0</v>
      </c>
      <c r="I111" s="2">
        <v>83</v>
      </c>
      <c r="J111" s="14">
        <f>(VLOOKUP($G111,Depth_Lookup_CCL!$A$3:$Z$549,11,FALSE))+(H111/100)</f>
        <v>49.740000000000009</v>
      </c>
      <c r="K111" s="14">
        <f>(VLOOKUP($G111,Depth_Lookup_CCL!$A$3:$Z$549,11,FALSE))+(I111/100)</f>
        <v>50.570000000000007</v>
      </c>
      <c r="L111" s="148" t="s">
        <v>1577</v>
      </c>
      <c r="M111" s="86">
        <v>1</v>
      </c>
      <c r="O111" s="87" t="s">
        <v>5</v>
      </c>
      <c r="P111" s="5" t="s">
        <v>1846</v>
      </c>
      <c r="Q111" s="87" t="s">
        <v>1442</v>
      </c>
      <c r="R111" s="87" t="s">
        <v>1442</v>
      </c>
      <c r="U111" s="87" t="s">
        <v>198</v>
      </c>
      <c r="V111" s="87" t="s">
        <v>201</v>
      </c>
      <c r="W111" s="87" t="s">
        <v>205</v>
      </c>
      <c r="AB111" s="87" t="s">
        <v>1376</v>
      </c>
      <c r="AC111" s="5">
        <f>VLOOKUP(AB111,definitions_list_lookup!$V$12:$W$15,2,FALSE)</f>
        <v>0</v>
      </c>
      <c r="AE111" s="41" t="e">
        <f>VLOOKUP(AD111,definitions_list_lookup!$AT$3:$AU$5,2,FALSE)</f>
        <v>#N/A</v>
      </c>
      <c r="AH111" s="2">
        <v>20</v>
      </c>
      <c r="AJ111" s="2">
        <v>7</v>
      </c>
      <c r="AK111" s="35">
        <v>4</v>
      </c>
      <c r="AL111" s="2" t="s">
        <v>225</v>
      </c>
      <c r="AM111" s="2" t="s">
        <v>220</v>
      </c>
      <c r="AN111" s="2" t="s">
        <v>3756</v>
      </c>
      <c r="AO111" s="2">
        <v>55</v>
      </c>
      <c r="AQ111" s="2">
        <v>5</v>
      </c>
      <c r="AR111" s="35">
        <v>2</v>
      </c>
      <c r="AS111" s="2" t="s">
        <v>224</v>
      </c>
      <c r="AT111" s="2" t="s">
        <v>220</v>
      </c>
      <c r="AV111" s="2">
        <v>25</v>
      </c>
      <c r="AX111" s="2">
        <v>6</v>
      </c>
      <c r="AY111" s="35">
        <v>2</v>
      </c>
      <c r="AZ111" s="2" t="s">
        <v>224</v>
      </c>
      <c r="BA111" s="2" t="s">
        <v>219</v>
      </c>
      <c r="BQ111" s="35" t="s">
        <v>1562</v>
      </c>
      <c r="BR111" s="35"/>
      <c r="BS111" s="2">
        <v>1.2</v>
      </c>
      <c r="BT111" s="2">
        <v>1</v>
      </c>
      <c r="BU111" s="2" t="s">
        <v>222</v>
      </c>
      <c r="BV111" s="2" t="s">
        <v>219</v>
      </c>
      <c r="CM111" s="35"/>
      <c r="CN111" s="35"/>
      <c r="CO111" s="35"/>
      <c r="CP111" s="35"/>
      <c r="CQ111" s="35"/>
    </row>
    <row r="112" spans="1:95">
      <c r="A112" s="2" t="s">
        <v>2048</v>
      </c>
      <c r="B112" s="2" t="s">
        <v>1574</v>
      </c>
      <c r="C112" s="2" t="s">
        <v>1450</v>
      </c>
      <c r="D112" s="2" t="s">
        <v>1575</v>
      </c>
      <c r="E112" s="35">
        <v>22</v>
      </c>
      <c r="F112" s="35">
        <v>4</v>
      </c>
      <c r="G112" s="10" t="str">
        <f t="shared" si="1"/>
        <v>22-4</v>
      </c>
      <c r="H112" s="2">
        <v>0</v>
      </c>
      <c r="I112" s="2">
        <v>88</v>
      </c>
      <c r="J112" s="14">
        <f>(VLOOKUP($G112,Depth_Lookup_CCL!$A$3:$Z$549,11,FALSE))+(H112/100)</f>
        <v>50.560000000000009</v>
      </c>
      <c r="K112" s="14">
        <f>(VLOOKUP($G112,Depth_Lookup_CCL!$A$3:$Z$549,11,FALSE))+(I112/100)</f>
        <v>51.440000000000012</v>
      </c>
      <c r="L112" s="148" t="s">
        <v>1577</v>
      </c>
      <c r="M112" s="86">
        <v>1</v>
      </c>
      <c r="O112" s="87" t="s">
        <v>5</v>
      </c>
      <c r="P112" s="5" t="s">
        <v>1846</v>
      </c>
      <c r="Q112" s="87" t="s">
        <v>1442</v>
      </c>
      <c r="R112" s="87" t="s">
        <v>1442</v>
      </c>
      <c r="U112" s="87" t="s">
        <v>198</v>
      </c>
      <c r="V112" s="87" t="s">
        <v>201</v>
      </c>
      <c r="W112" s="87" t="s">
        <v>205</v>
      </c>
      <c r="AB112" s="87" t="s">
        <v>1376</v>
      </c>
      <c r="AC112" s="5">
        <f>VLOOKUP(AB112,definitions_list_lookup!$V$12:$W$15,2,FALSE)</f>
        <v>0</v>
      </c>
      <c r="AE112" s="41" t="e">
        <f>VLOOKUP(AD112,definitions_list_lookup!$AT$3:$AU$5,2,FALSE)</f>
        <v>#N/A</v>
      </c>
      <c r="AH112" s="2">
        <v>20</v>
      </c>
      <c r="AJ112" s="2">
        <v>7</v>
      </c>
      <c r="AK112" s="35">
        <v>4</v>
      </c>
      <c r="AL112" s="2" t="s">
        <v>225</v>
      </c>
      <c r="AM112" s="2" t="s">
        <v>220</v>
      </c>
      <c r="AN112" s="2" t="s">
        <v>3756</v>
      </c>
      <c r="AO112" s="2">
        <v>55</v>
      </c>
      <c r="AQ112" s="2">
        <v>5</v>
      </c>
      <c r="AR112" s="35">
        <v>2</v>
      </c>
      <c r="AS112" s="2" t="s">
        <v>224</v>
      </c>
      <c r="AT112" s="2" t="s">
        <v>220</v>
      </c>
      <c r="AV112" s="2">
        <v>25</v>
      </c>
      <c r="AX112" s="2">
        <v>6</v>
      </c>
      <c r="AY112" s="35">
        <v>2</v>
      </c>
      <c r="AZ112" s="2" t="s">
        <v>224</v>
      </c>
      <c r="BA112" s="2" t="s">
        <v>219</v>
      </c>
      <c r="BQ112" s="35" t="s">
        <v>1562</v>
      </c>
      <c r="BR112" s="35"/>
      <c r="BS112" s="2">
        <v>1.2</v>
      </c>
      <c r="BT112" s="2">
        <v>1</v>
      </c>
      <c r="BU112" s="2" t="s">
        <v>222</v>
      </c>
      <c r="BV112" s="2" t="s">
        <v>219</v>
      </c>
      <c r="CM112" s="35" t="s">
        <v>2051</v>
      </c>
      <c r="CN112" s="35"/>
      <c r="CO112" s="35"/>
      <c r="CP112" s="35"/>
      <c r="CQ112" s="35"/>
    </row>
    <row r="113" spans="1:95">
      <c r="A113" s="2" t="s">
        <v>2048</v>
      </c>
      <c r="B113" s="2" t="s">
        <v>1574</v>
      </c>
      <c r="C113" s="2" t="s">
        <v>1450</v>
      </c>
      <c r="D113" s="2" t="s">
        <v>1575</v>
      </c>
      <c r="E113" s="35">
        <v>23</v>
      </c>
      <c r="F113" s="35">
        <v>1</v>
      </c>
      <c r="G113" s="10" t="str">
        <f t="shared" si="1"/>
        <v>23-1</v>
      </c>
      <c r="H113" s="2">
        <v>0</v>
      </c>
      <c r="I113" s="2">
        <v>65</v>
      </c>
      <c r="J113" s="14">
        <f>(VLOOKUP($G113,Depth_Lookup_CCL!$A$3:$Z$549,11,FALSE))+(H113/100)</f>
        <v>51.5</v>
      </c>
      <c r="K113" s="14">
        <f>(VLOOKUP($G113,Depth_Lookup_CCL!$A$3:$Z$549,11,FALSE))+(I113/100)</f>
        <v>52.15</v>
      </c>
      <c r="L113" s="148" t="s">
        <v>1577</v>
      </c>
      <c r="M113" s="86">
        <v>1</v>
      </c>
      <c r="O113" s="87" t="s">
        <v>5</v>
      </c>
      <c r="P113" s="5" t="s">
        <v>1846</v>
      </c>
      <c r="Q113" s="87" t="s">
        <v>1442</v>
      </c>
      <c r="R113" s="87" t="s">
        <v>1442</v>
      </c>
      <c r="U113" s="87" t="s">
        <v>198</v>
      </c>
      <c r="V113" s="87" t="s">
        <v>201</v>
      </c>
      <c r="W113" s="87" t="s">
        <v>205</v>
      </c>
      <c r="AB113" s="87" t="s">
        <v>1376</v>
      </c>
      <c r="AC113" s="5">
        <f>VLOOKUP(AB113,definitions_list_lookup!$V$12:$W$15,2,FALSE)</f>
        <v>0</v>
      </c>
      <c r="AE113" s="41" t="e">
        <f>VLOOKUP(AD113,definitions_list_lookup!$AT$3:$AU$5,2,FALSE)</f>
        <v>#N/A</v>
      </c>
      <c r="AH113" s="2">
        <v>20</v>
      </c>
      <c r="AJ113" s="2">
        <v>7</v>
      </c>
      <c r="AK113" s="35">
        <v>4</v>
      </c>
      <c r="AL113" s="2" t="s">
        <v>225</v>
      </c>
      <c r="AM113" s="2" t="s">
        <v>220</v>
      </c>
      <c r="AN113" s="2" t="s">
        <v>3756</v>
      </c>
      <c r="AO113" s="2">
        <v>55</v>
      </c>
      <c r="AQ113" s="2">
        <v>5</v>
      </c>
      <c r="AR113" s="35">
        <v>2</v>
      </c>
      <c r="AS113" s="2" t="s">
        <v>224</v>
      </c>
      <c r="AT113" s="2" t="s">
        <v>220</v>
      </c>
      <c r="AV113" s="2">
        <v>25</v>
      </c>
      <c r="AX113" s="2">
        <v>6</v>
      </c>
      <c r="AY113" s="35">
        <v>2</v>
      </c>
      <c r="AZ113" s="2" t="s">
        <v>224</v>
      </c>
      <c r="BA113" s="2" t="s">
        <v>219</v>
      </c>
      <c r="BQ113" s="35" t="s">
        <v>1562</v>
      </c>
      <c r="BR113" s="35"/>
      <c r="BS113" s="2">
        <v>1.2</v>
      </c>
      <c r="BT113" s="2">
        <v>1</v>
      </c>
      <c r="BU113" s="2" t="s">
        <v>222</v>
      </c>
      <c r="BV113" s="2" t="s">
        <v>219</v>
      </c>
      <c r="CM113" s="35" t="s">
        <v>3417</v>
      </c>
      <c r="CN113" s="35"/>
      <c r="CO113" s="35"/>
      <c r="CP113" s="35"/>
      <c r="CQ113" s="35"/>
    </row>
    <row r="114" spans="1:95">
      <c r="A114" s="2" t="s">
        <v>2048</v>
      </c>
      <c r="B114" s="2" t="s">
        <v>1574</v>
      </c>
      <c r="C114" s="2" t="s">
        <v>1450</v>
      </c>
      <c r="D114" s="2" t="s">
        <v>1575</v>
      </c>
      <c r="E114" s="35">
        <v>23</v>
      </c>
      <c r="F114" s="35">
        <v>2</v>
      </c>
      <c r="G114" s="10" t="str">
        <f t="shared" si="1"/>
        <v>23-2</v>
      </c>
      <c r="H114" s="2">
        <v>0</v>
      </c>
      <c r="I114" s="2">
        <v>99</v>
      </c>
      <c r="J114" s="14">
        <f>(VLOOKUP($G114,Depth_Lookup_CCL!$A$3:$Z$549,11,FALSE))+(H114/100)</f>
        <v>52.145000000000003</v>
      </c>
      <c r="K114" s="14">
        <f>(VLOOKUP($G114,Depth_Lookup_CCL!$A$3:$Z$549,11,FALSE))+(I114/100)</f>
        <v>53.135000000000005</v>
      </c>
      <c r="L114" s="148" t="s">
        <v>1577</v>
      </c>
      <c r="M114" s="86">
        <v>1</v>
      </c>
      <c r="O114" s="87" t="s">
        <v>5</v>
      </c>
      <c r="P114" s="5" t="s">
        <v>1846</v>
      </c>
      <c r="Q114" s="87" t="s">
        <v>1442</v>
      </c>
      <c r="R114" s="87" t="s">
        <v>1442</v>
      </c>
      <c r="U114" s="87" t="s">
        <v>198</v>
      </c>
      <c r="V114" s="87" t="s">
        <v>201</v>
      </c>
      <c r="W114" s="87" t="s">
        <v>205</v>
      </c>
      <c r="AB114" s="87" t="s">
        <v>1376</v>
      </c>
      <c r="AC114" s="5">
        <f>VLOOKUP(AB114,definitions_list_lookup!$V$12:$W$15,2,FALSE)</f>
        <v>0</v>
      </c>
      <c r="AE114" s="41" t="e">
        <f>VLOOKUP(AD114,definitions_list_lookup!$AT$3:$AU$5,2,FALSE)</f>
        <v>#N/A</v>
      </c>
      <c r="AH114" s="2">
        <v>20</v>
      </c>
      <c r="AJ114" s="2">
        <v>7</v>
      </c>
      <c r="AK114" s="35">
        <v>4</v>
      </c>
      <c r="AL114" s="2" t="s">
        <v>225</v>
      </c>
      <c r="AM114" s="2" t="s">
        <v>220</v>
      </c>
      <c r="AN114" s="2" t="s">
        <v>3756</v>
      </c>
      <c r="AO114" s="2">
        <v>55</v>
      </c>
      <c r="AQ114" s="2">
        <v>5</v>
      </c>
      <c r="AR114" s="35">
        <v>2</v>
      </c>
      <c r="AS114" s="2" t="s">
        <v>224</v>
      </c>
      <c r="AT114" s="2" t="s">
        <v>220</v>
      </c>
      <c r="AV114" s="2">
        <v>25</v>
      </c>
      <c r="AX114" s="2">
        <v>6</v>
      </c>
      <c r="AY114" s="35">
        <v>2</v>
      </c>
      <c r="AZ114" s="2" t="s">
        <v>224</v>
      </c>
      <c r="BA114" s="2" t="s">
        <v>219</v>
      </c>
      <c r="BQ114" s="35" t="s">
        <v>1562</v>
      </c>
      <c r="BR114" s="35"/>
      <c r="BS114" s="2">
        <v>1.2</v>
      </c>
      <c r="BT114" s="2">
        <v>1</v>
      </c>
      <c r="BU114" s="2" t="s">
        <v>222</v>
      </c>
      <c r="BV114" s="2" t="s">
        <v>219</v>
      </c>
      <c r="CM114" s="35" t="s">
        <v>3418</v>
      </c>
      <c r="CN114" s="35"/>
      <c r="CO114" s="35"/>
      <c r="CP114" s="35"/>
      <c r="CQ114" s="35"/>
    </row>
    <row r="115" spans="1:95">
      <c r="A115" s="2" t="s">
        <v>2048</v>
      </c>
      <c r="B115" s="2" t="s">
        <v>1574</v>
      </c>
      <c r="C115" s="2" t="s">
        <v>1450</v>
      </c>
      <c r="D115" s="2" t="s">
        <v>1575</v>
      </c>
      <c r="E115" s="35">
        <v>23</v>
      </c>
      <c r="F115" s="35">
        <v>3</v>
      </c>
      <c r="G115" s="10" t="str">
        <f t="shared" si="1"/>
        <v>23-3</v>
      </c>
      <c r="H115" s="2">
        <v>0</v>
      </c>
      <c r="I115" s="2">
        <v>65</v>
      </c>
      <c r="J115" s="14">
        <f>(VLOOKUP($G115,Depth_Lookup_CCL!$A$3:$Z$549,11,FALSE))+(H115/100)</f>
        <v>53.135000000000005</v>
      </c>
      <c r="K115" s="14">
        <f>(VLOOKUP($G115,Depth_Lookup_CCL!$A$3:$Z$549,11,FALSE))+(I115/100)</f>
        <v>53.785000000000004</v>
      </c>
      <c r="L115" s="148" t="s">
        <v>1577</v>
      </c>
      <c r="M115" s="86">
        <v>1</v>
      </c>
      <c r="O115" s="87" t="s">
        <v>5</v>
      </c>
      <c r="P115" s="5" t="s">
        <v>1846</v>
      </c>
      <c r="Q115" s="87" t="s">
        <v>1442</v>
      </c>
      <c r="R115" s="87" t="s">
        <v>1442</v>
      </c>
      <c r="U115" s="87" t="s">
        <v>198</v>
      </c>
      <c r="V115" s="87" t="s">
        <v>201</v>
      </c>
      <c r="W115" s="87" t="s">
        <v>205</v>
      </c>
      <c r="AB115" s="87" t="s">
        <v>1376</v>
      </c>
      <c r="AC115" s="5">
        <f>VLOOKUP(AB115,definitions_list_lookup!$V$12:$W$15,2,FALSE)</f>
        <v>0</v>
      </c>
      <c r="AE115" s="41" t="e">
        <f>VLOOKUP(AD115,definitions_list_lookup!$AT$3:$AU$5,2,FALSE)</f>
        <v>#N/A</v>
      </c>
      <c r="AH115" s="2">
        <v>20</v>
      </c>
      <c r="AJ115" s="2">
        <v>7</v>
      </c>
      <c r="AK115" s="35">
        <v>4</v>
      </c>
      <c r="AL115" s="2" t="s">
        <v>225</v>
      </c>
      <c r="AM115" s="2" t="s">
        <v>220</v>
      </c>
      <c r="AN115" s="2" t="s">
        <v>3756</v>
      </c>
      <c r="AO115" s="2">
        <v>55</v>
      </c>
      <c r="AQ115" s="2">
        <v>5</v>
      </c>
      <c r="AR115" s="35">
        <v>2</v>
      </c>
      <c r="AS115" s="2" t="s">
        <v>224</v>
      </c>
      <c r="AT115" s="2" t="s">
        <v>220</v>
      </c>
      <c r="AV115" s="2">
        <v>25</v>
      </c>
      <c r="AX115" s="2">
        <v>6</v>
      </c>
      <c r="AY115" s="35">
        <v>2</v>
      </c>
      <c r="AZ115" s="2" t="s">
        <v>224</v>
      </c>
      <c r="BA115" s="2" t="s">
        <v>219</v>
      </c>
      <c r="BQ115" s="35" t="s">
        <v>1562</v>
      </c>
      <c r="BR115" s="35"/>
      <c r="BS115" s="2">
        <v>1.2</v>
      </c>
      <c r="BT115" s="2">
        <v>1</v>
      </c>
      <c r="BU115" s="2" t="s">
        <v>222</v>
      </c>
      <c r="BV115" s="2" t="s">
        <v>219</v>
      </c>
      <c r="CM115" s="35" t="s">
        <v>2051</v>
      </c>
      <c r="CN115" s="35"/>
      <c r="CO115" s="35"/>
      <c r="CP115" s="35"/>
      <c r="CQ115" s="35"/>
    </row>
    <row r="116" spans="1:95">
      <c r="A116" s="2" t="s">
        <v>2048</v>
      </c>
      <c r="B116" s="2" t="s">
        <v>1574</v>
      </c>
      <c r="C116" s="2" t="s">
        <v>1450</v>
      </c>
      <c r="D116" s="2" t="s">
        <v>1575</v>
      </c>
      <c r="E116" s="35">
        <v>23</v>
      </c>
      <c r="F116" s="35">
        <v>4</v>
      </c>
      <c r="G116" s="10" t="str">
        <f t="shared" si="1"/>
        <v>23-4</v>
      </c>
      <c r="H116" s="2">
        <v>0</v>
      </c>
      <c r="I116" s="2">
        <v>87</v>
      </c>
      <c r="J116" s="14">
        <f>(VLOOKUP($G116,Depth_Lookup_CCL!$A$3:$Z$549,11,FALSE))+(H116/100)</f>
        <v>53.81</v>
      </c>
      <c r="K116" s="14">
        <f>(VLOOKUP($G116,Depth_Lookup_CCL!$A$3:$Z$549,11,FALSE))+(I116/100)</f>
        <v>54.68</v>
      </c>
      <c r="L116" s="148" t="s">
        <v>1577</v>
      </c>
      <c r="M116" s="86">
        <v>1</v>
      </c>
      <c r="O116" s="87" t="s">
        <v>5</v>
      </c>
      <c r="P116" s="5" t="s">
        <v>1846</v>
      </c>
      <c r="Q116" s="87" t="s">
        <v>1442</v>
      </c>
      <c r="R116" s="87" t="s">
        <v>1442</v>
      </c>
      <c r="U116" s="87" t="s">
        <v>198</v>
      </c>
      <c r="V116" s="87" t="s">
        <v>201</v>
      </c>
      <c r="W116" s="87" t="s">
        <v>205</v>
      </c>
      <c r="AB116" s="87" t="s">
        <v>1376</v>
      </c>
      <c r="AC116" s="5">
        <f>VLOOKUP(AB116,definitions_list_lookup!$V$12:$W$15,2,FALSE)</f>
        <v>0</v>
      </c>
      <c r="AE116" s="41" t="e">
        <f>VLOOKUP(AD116,definitions_list_lookup!$AT$3:$AU$5,2,FALSE)</f>
        <v>#N/A</v>
      </c>
      <c r="AH116" s="2">
        <v>20</v>
      </c>
      <c r="AJ116" s="2">
        <v>7</v>
      </c>
      <c r="AK116" s="35">
        <v>4</v>
      </c>
      <c r="AL116" s="2" t="s">
        <v>225</v>
      </c>
      <c r="AM116" s="2" t="s">
        <v>220</v>
      </c>
      <c r="AN116" s="2" t="s">
        <v>3756</v>
      </c>
      <c r="AO116" s="2">
        <v>55</v>
      </c>
      <c r="AQ116" s="2">
        <v>5</v>
      </c>
      <c r="AR116" s="35">
        <v>2</v>
      </c>
      <c r="AS116" s="2" t="s">
        <v>224</v>
      </c>
      <c r="AT116" s="2" t="s">
        <v>220</v>
      </c>
      <c r="AV116" s="2">
        <v>25</v>
      </c>
      <c r="AX116" s="2">
        <v>6</v>
      </c>
      <c r="AY116" s="35">
        <v>2</v>
      </c>
      <c r="AZ116" s="2" t="s">
        <v>224</v>
      </c>
      <c r="BA116" s="2" t="s">
        <v>219</v>
      </c>
      <c r="BQ116" s="35" t="s">
        <v>1562</v>
      </c>
      <c r="BR116" s="35"/>
      <c r="BS116" s="2">
        <v>1.2</v>
      </c>
      <c r="BT116" s="2">
        <v>1</v>
      </c>
      <c r="BU116" s="2" t="s">
        <v>222</v>
      </c>
      <c r="BV116" s="2" t="s">
        <v>219</v>
      </c>
      <c r="CM116" s="35" t="s">
        <v>2051</v>
      </c>
      <c r="CN116" s="35"/>
      <c r="CO116" s="35"/>
      <c r="CP116" s="35"/>
      <c r="CQ116" s="35"/>
    </row>
    <row r="117" spans="1:95">
      <c r="A117" s="2" t="s">
        <v>2048</v>
      </c>
      <c r="B117" s="2" t="s">
        <v>1574</v>
      </c>
      <c r="C117" s="2" t="s">
        <v>1450</v>
      </c>
      <c r="D117" s="2" t="s">
        <v>1575</v>
      </c>
      <c r="E117" s="35">
        <v>24</v>
      </c>
      <c r="F117" s="35">
        <v>1</v>
      </c>
      <c r="G117" s="10" t="str">
        <f t="shared" si="1"/>
        <v>24-1</v>
      </c>
      <c r="H117" s="2">
        <v>0</v>
      </c>
      <c r="I117" s="2">
        <v>78</v>
      </c>
      <c r="J117" s="14">
        <f>(VLOOKUP($G117,Depth_Lookup_CCL!$A$3:$Z$549,11,FALSE))+(H117/100)</f>
        <v>54.55</v>
      </c>
      <c r="K117" s="14">
        <f>(VLOOKUP($G117,Depth_Lookup_CCL!$A$3:$Z$549,11,FALSE))+(I117/100)</f>
        <v>55.33</v>
      </c>
      <c r="L117" s="148" t="s">
        <v>1577</v>
      </c>
      <c r="M117" s="86">
        <v>1</v>
      </c>
      <c r="O117" s="87" t="s">
        <v>5</v>
      </c>
      <c r="P117" s="5" t="s">
        <v>1846</v>
      </c>
      <c r="Q117" s="87" t="s">
        <v>1442</v>
      </c>
      <c r="R117" s="87" t="s">
        <v>1442</v>
      </c>
      <c r="U117" s="87" t="s">
        <v>198</v>
      </c>
      <c r="V117" s="87" t="s">
        <v>201</v>
      </c>
      <c r="W117" s="87" t="s">
        <v>205</v>
      </c>
      <c r="AB117" s="87" t="s">
        <v>1376</v>
      </c>
      <c r="AC117" s="5">
        <f>VLOOKUP(AB117,definitions_list_lookup!$V$12:$W$15,2,FALSE)</f>
        <v>0</v>
      </c>
      <c r="AE117" s="41" t="e">
        <f>VLOOKUP(AD117,definitions_list_lookup!$AT$3:$AU$5,2,FALSE)</f>
        <v>#N/A</v>
      </c>
      <c r="AH117" s="2">
        <v>20</v>
      </c>
      <c r="AJ117" s="2">
        <v>7</v>
      </c>
      <c r="AK117" s="35">
        <v>4</v>
      </c>
      <c r="AL117" s="2" t="s">
        <v>225</v>
      </c>
      <c r="AM117" s="2" t="s">
        <v>220</v>
      </c>
      <c r="AN117" s="2" t="s">
        <v>3756</v>
      </c>
      <c r="AO117" s="2">
        <v>55</v>
      </c>
      <c r="AQ117" s="2">
        <v>5</v>
      </c>
      <c r="AR117" s="35">
        <v>2</v>
      </c>
      <c r="AS117" s="2" t="s">
        <v>224</v>
      </c>
      <c r="AT117" s="2" t="s">
        <v>220</v>
      </c>
      <c r="AV117" s="2">
        <v>25</v>
      </c>
      <c r="AX117" s="2">
        <v>6</v>
      </c>
      <c r="AY117" s="35">
        <v>2</v>
      </c>
      <c r="AZ117" s="2" t="s">
        <v>224</v>
      </c>
      <c r="BA117" s="2" t="s">
        <v>219</v>
      </c>
      <c r="BQ117" s="35" t="s">
        <v>1562</v>
      </c>
      <c r="BR117" s="35"/>
      <c r="BS117" s="2">
        <v>1.2</v>
      </c>
      <c r="BT117" s="2">
        <v>1</v>
      </c>
      <c r="BU117" s="2" t="s">
        <v>222</v>
      </c>
      <c r="BV117" s="2" t="s">
        <v>219</v>
      </c>
      <c r="CM117" s="35" t="s">
        <v>2051</v>
      </c>
      <c r="CN117" s="35"/>
      <c r="CO117" s="35"/>
      <c r="CP117" s="35"/>
      <c r="CQ117" s="35"/>
    </row>
    <row r="118" spans="1:95">
      <c r="A118" s="2" t="s">
        <v>2048</v>
      </c>
      <c r="B118" s="2" t="s">
        <v>1574</v>
      </c>
      <c r="C118" s="2" t="s">
        <v>1450</v>
      </c>
      <c r="D118" s="2" t="s">
        <v>1575</v>
      </c>
      <c r="E118" s="35">
        <v>24</v>
      </c>
      <c r="F118" s="35">
        <v>2</v>
      </c>
      <c r="G118" s="10" t="str">
        <f t="shared" si="1"/>
        <v>24-2</v>
      </c>
      <c r="H118" s="2">
        <v>0</v>
      </c>
      <c r="I118" s="2">
        <v>89</v>
      </c>
      <c r="J118" s="14">
        <f>(VLOOKUP($G118,Depth_Lookup_CCL!$A$3:$Z$549,11,FALSE))+(H118/100)</f>
        <v>55.314999999999998</v>
      </c>
      <c r="K118" s="14">
        <f>(VLOOKUP($G118,Depth_Lookup_CCL!$A$3:$Z$549,11,FALSE))+(I118/100)</f>
        <v>56.204999999999998</v>
      </c>
      <c r="L118" s="148" t="s">
        <v>1577</v>
      </c>
      <c r="M118" s="86">
        <v>1</v>
      </c>
      <c r="O118" s="87" t="s">
        <v>5</v>
      </c>
      <c r="P118" s="5" t="s">
        <v>1846</v>
      </c>
      <c r="Q118" s="87" t="s">
        <v>1442</v>
      </c>
      <c r="R118" s="87" t="s">
        <v>1442</v>
      </c>
      <c r="U118" s="87" t="s">
        <v>198</v>
      </c>
      <c r="V118" s="87" t="s">
        <v>201</v>
      </c>
      <c r="W118" s="87" t="s">
        <v>205</v>
      </c>
      <c r="AB118" s="87" t="s">
        <v>1376</v>
      </c>
      <c r="AC118" s="5">
        <f>VLOOKUP(AB118,definitions_list_lookup!$V$12:$W$15,2,FALSE)</f>
        <v>0</v>
      </c>
      <c r="AE118" s="41" t="e">
        <f>VLOOKUP(AD118,definitions_list_lookup!$AT$3:$AU$5,2,FALSE)</f>
        <v>#N/A</v>
      </c>
      <c r="AH118" s="2">
        <v>20</v>
      </c>
      <c r="AJ118" s="2">
        <v>7</v>
      </c>
      <c r="AK118" s="35">
        <v>4</v>
      </c>
      <c r="AL118" s="2" t="s">
        <v>225</v>
      </c>
      <c r="AM118" s="2" t="s">
        <v>220</v>
      </c>
      <c r="AN118" s="2" t="s">
        <v>3756</v>
      </c>
      <c r="AO118" s="2">
        <v>55</v>
      </c>
      <c r="AQ118" s="2">
        <v>5</v>
      </c>
      <c r="AR118" s="35">
        <v>2</v>
      </c>
      <c r="AS118" s="2" t="s">
        <v>224</v>
      </c>
      <c r="AT118" s="2" t="s">
        <v>220</v>
      </c>
      <c r="AV118" s="2">
        <v>25</v>
      </c>
      <c r="AX118" s="2">
        <v>6</v>
      </c>
      <c r="AY118" s="35">
        <v>2</v>
      </c>
      <c r="AZ118" s="2" t="s">
        <v>224</v>
      </c>
      <c r="BA118" s="2" t="s">
        <v>219</v>
      </c>
      <c r="BQ118" s="35" t="s">
        <v>1562</v>
      </c>
      <c r="BR118" s="35"/>
      <c r="BS118" s="2">
        <v>1.2</v>
      </c>
      <c r="BT118" s="2">
        <v>1</v>
      </c>
      <c r="BU118" s="2" t="s">
        <v>222</v>
      </c>
      <c r="BV118" s="2" t="s">
        <v>219</v>
      </c>
      <c r="CM118" s="35" t="s">
        <v>2051</v>
      </c>
      <c r="CN118" s="35"/>
      <c r="CO118" s="35"/>
      <c r="CP118" s="35"/>
      <c r="CQ118" s="35"/>
    </row>
    <row r="119" spans="1:95">
      <c r="A119" s="2" t="s">
        <v>2048</v>
      </c>
      <c r="B119" s="2" t="s">
        <v>1574</v>
      </c>
      <c r="C119" s="2" t="s">
        <v>1450</v>
      </c>
      <c r="D119" s="2" t="s">
        <v>1575</v>
      </c>
      <c r="E119" s="35">
        <v>24</v>
      </c>
      <c r="F119" s="35">
        <v>3</v>
      </c>
      <c r="G119" s="10" t="str">
        <f t="shared" si="1"/>
        <v>24-3</v>
      </c>
      <c r="H119" s="2">
        <v>0</v>
      </c>
      <c r="I119" s="2">
        <v>79</v>
      </c>
      <c r="J119" s="14">
        <f>(VLOOKUP($G119,Depth_Lookup_CCL!$A$3:$Z$549,11,FALSE))+(H119/100)</f>
        <v>56.195</v>
      </c>
      <c r="K119" s="14">
        <f>(VLOOKUP($G119,Depth_Lookup_CCL!$A$3:$Z$549,11,FALSE))+(I119/100)</f>
        <v>56.984999999999999</v>
      </c>
      <c r="L119" s="148" t="s">
        <v>1577</v>
      </c>
      <c r="M119" s="86">
        <v>1</v>
      </c>
      <c r="O119" s="87" t="s">
        <v>5</v>
      </c>
      <c r="P119" s="5" t="s">
        <v>1846</v>
      </c>
      <c r="Q119" s="87" t="s">
        <v>1442</v>
      </c>
      <c r="R119" s="87" t="s">
        <v>1442</v>
      </c>
      <c r="U119" s="87" t="s">
        <v>198</v>
      </c>
      <c r="V119" s="87" t="s">
        <v>201</v>
      </c>
      <c r="W119" s="87" t="s">
        <v>205</v>
      </c>
      <c r="Y119" s="87" t="s">
        <v>1378</v>
      </c>
      <c r="Z119" s="86" t="s">
        <v>2052</v>
      </c>
      <c r="AA119" s="86" t="s">
        <v>1385</v>
      </c>
      <c r="AB119" s="86" t="s">
        <v>1374</v>
      </c>
      <c r="AC119" s="5">
        <f>VLOOKUP(AB119,definitions_list_lookup!$V$12:$W$15,2,FALSE)</f>
        <v>1</v>
      </c>
      <c r="AD119" s="86" t="s">
        <v>1455</v>
      </c>
      <c r="AE119" s="41">
        <f>VLOOKUP(AD119,definitions_list_lookup!$AT$3:$AU$5,2,FALSE)</f>
        <v>0</v>
      </c>
      <c r="AF119" s="2">
        <v>2</v>
      </c>
      <c r="AH119" s="2">
        <v>20</v>
      </c>
      <c r="AJ119" s="2">
        <v>7</v>
      </c>
      <c r="AK119" s="35">
        <v>4</v>
      </c>
      <c r="AL119" s="2" t="s">
        <v>225</v>
      </c>
      <c r="AM119" s="2" t="s">
        <v>220</v>
      </c>
      <c r="AN119" s="2" t="s">
        <v>3756</v>
      </c>
      <c r="AO119" s="2">
        <v>55</v>
      </c>
      <c r="AQ119" s="2">
        <v>5</v>
      </c>
      <c r="AR119" s="35">
        <v>2</v>
      </c>
      <c r="AS119" s="2" t="s">
        <v>224</v>
      </c>
      <c r="AT119" s="2" t="s">
        <v>220</v>
      </c>
      <c r="AV119" s="2">
        <v>25</v>
      </c>
      <c r="AX119" s="2">
        <v>6</v>
      </c>
      <c r="AY119" s="35">
        <v>2</v>
      </c>
      <c r="AZ119" s="2" t="s">
        <v>224</v>
      </c>
      <c r="BA119" s="2" t="s">
        <v>219</v>
      </c>
      <c r="BQ119" s="35" t="s">
        <v>1562</v>
      </c>
      <c r="BR119" s="35"/>
      <c r="BS119" s="2">
        <v>1.2</v>
      </c>
      <c r="BT119" s="2">
        <v>1</v>
      </c>
      <c r="BU119" s="2" t="s">
        <v>222</v>
      </c>
      <c r="BV119" s="2" t="s">
        <v>219</v>
      </c>
      <c r="CM119" s="35" t="s">
        <v>3419</v>
      </c>
      <c r="CN119" s="35"/>
      <c r="CO119" s="35"/>
      <c r="CP119" s="35"/>
      <c r="CQ119" s="35"/>
    </row>
    <row r="120" spans="1:95">
      <c r="A120" s="2" t="s">
        <v>2048</v>
      </c>
      <c r="B120" s="2" t="s">
        <v>1574</v>
      </c>
      <c r="C120" s="2" t="s">
        <v>1450</v>
      </c>
      <c r="D120" s="2" t="s">
        <v>1575</v>
      </c>
      <c r="E120" s="35">
        <v>24</v>
      </c>
      <c r="F120" s="35">
        <v>4</v>
      </c>
      <c r="G120" s="10" t="str">
        <f t="shared" si="1"/>
        <v>24-4</v>
      </c>
      <c r="H120" s="2">
        <v>0</v>
      </c>
      <c r="I120" s="2">
        <v>81</v>
      </c>
      <c r="J120" s="14">
        <f>(VLOOKUP($G120,Depth_Lookup_CCL!$A$3:$Z$549,11,FALSE))+(H120/100)</f>
        <v>56.98</v>
      </c>
      <c r="K120" s="14">
        <f>(VLOOKUP($G120,Depth_Lookup_CCL!$A$3:$Z$549,11,FALSE))+(I120/100)</f>
        <v>57.79</v>
      </c>
      <c r="L120" s="148" t="s">
        <v>1577</v>
      </c>
      <c r="M120" s="86">
        <v>1</v>
      </c>
      <c r="O120" s="87" t="s">
        <v>5</v>
      </c>
      <c r="P120" s="5" t="s">
        <v>1846</v>
      </c>
      <c r="Q120" s="87" t="s">
        <v>1442</v>
      </c>
      <c r="R120" s="87" t="s">
        <v>1442</v>
      </c>
      <c r="U120" s="87" t="s">
        <v>198</v>
      </c>
      <c r="V120" s="87" t="s">
        <v>201</v>
      </c>
      <c r="W120" s="87" t="s">
        <v>205</v>
      </c>
      <c r="AB120" s="86" t="s">
        <v>1376</v>
      </c>
      <c r="AC120" s="5">
        <f>VLOOKUP(AB120,definitions_list_lookup!$V$12:$W$15,2,FALSE)</f>
        <v>0</v>
      </c>
      <c r="AE120" s="41" t="e">
        <f>VLOOKUP(AD120,definitions_list_lookup!$AT$3:$AU$5,2,FALSE)</f>
        <v>#N/A</v>
      </c>
      <c r="AH120" s="2">
        <v>20</v>
      </c>
      <c r="AJ120" s="2">
        <v>7</v>
      </c>
      <c r="AK120" s="35">
        <v>4</v>
      </c>
      <c r="AL120" s="2" t="s">
        <v>225</v>
      </c>
      <c r="AM120" s="2" t="s">
        <v>220</v>
      </c>
      <c r="AN120" s="2" t="s">
        <v>3756</v>
      </c>
      <c r="AO120" s="2">
        <v>55</v>
      </c>
      <c r="AQ120" s="2">
        <v>5</v>
      </c>
      <c r="AR120" s="35">
        <v>2</v>
      </c>
      <c r="AS120" s="2" t="s">
        <v>224</v>
      </c>
      <c r="AT120" s="2" t="s">
        <v>220</v>
      </c>
      <c r="AV120" s="2">
        <v>25</v>
      </c>
      <c r="AX120" s="2">
        <v>6</v>
      </c>
      <c r="AY120" s="35">
        <v>2</v>
      </c>
      <c r="AZ120" s="2" t="s">
        <v>224</v>
      </c>
      <c r="BA120" s="2" t="s">
        <v>219</v>
      </c>
      <c r="BQ120" s="35" t="s">
        <v>1562</v>
      </c>
      <c r="BR120" s="35"/>
      <c r="BS120" s="2">
        <v>1.2</v>
      </c>
      <c r="BT120" s="2">
        <v>1</v>
      </c>
      <c r="BU120" s="2" t="s">
        <v>222</v>
      </c>
      <c r="BV120" s="2" t="s">
        <v>219</v>
      </c>
      <c r="CM120" s="35" t="s">
        <v>2051</v>
      </c>
      <c r="CN120" s="35"/>
      <c r="CO120" s="35"/>
      <c r="CP120" s="35"/>
      <c r="CQ120" s="35"/>
    </row>
    <row r="121" spans="1:95">
      <c r="A121" s="2" t="s">
        <v>2048</v>
      </c>
      <c r="B121" s="2" t="s">
        <v>1574</v>
      </c>
      <c r="C121" s="2" t="s">
        <v>1450</v>
      </c>
      <c r="D121" s="2" t="s">
        <v>1575</v>
      </c>
      <c r="E121" s="35">
        <v>25</v>
      </c>
      <c r="F121" s="35">
        <v>1</v>
      </c>
      <c r="G121" s="10" t="str">
        <f t="shared" si="1"/>
        <v>25-1</v>
      </c>
      <c r="H121" s="2">
        <v>0</v>
      </c>
      <c r="I121" s="2">
        <v>79</v>
      </c>
      <c r="J121" s="14">
        <f>(VLOOKUP($G121,Depth_Lookup_CCL!$A$3:$Z$549,11,FALSE))+(H121/100)</f>
        <v>57.6</v>
      </c>
      <c r="K121" s="14">
        <f>(VLOOKUP($G121,Depth_Lookup_CCL!$A$3:$Z$549,11,FALSE))+(I121/100)</f>
        <v>58.39</v>
      </c>
      <c r="L121" s="148" t="s">
        <v>1577</v>
      </c>
      <c r="M121" s="86">
        <v>1</v>
      </c>
      <c r="O121" s="87" t="s">
        <v>5</v>
      </c>
      <c r="P121" s="5" t="s">
        <v>1846</v>
      </c>
      <c r="Q121" s="87" t="s">
        <v>1442</v>
      </c>
      <c r="R121" s="87" t="s">
        <v>1442</v>
      </c>
      <c r="U121" s="87" t="s">
        <v>198</v>
      </c>
      <c r="V121" s="87" t="s">
        <v>201</v>
      </c>
      <c r="W121" s="87" t="s">
        <v>205</v>
      </c>
      <c r="X121" s="87" t="s">
        <v>2053</v>
      </c>
      <c r="AB121" s="86" t="s">
        <v>1376</v>
      </c>
      <c r="AC121" s="5">
        <f>VLOOKUP(AB121,definitions_list_lookup!$V$12:$W$15,2,FALSE)</f>
        <v>0</v>
      </c>
      <c r="AE121" s="41" t="e">
        <f>VLOOKUP(AD121,definitions_list_lookup!$AT$3:$AU$5,2,FALSE)</f>
        <v>#N/A</v>
      </c>
      <c r="AH121" s="2">
        <v>20</v>
      </c>
      <c r="AJ121" s="2">
        <v>7</v>
      </c>
      <c r="AK121" s="35">
        <v>4</v>
      </c>
      <c r="AL121" s="2" t="s">
        <v>225</v>
      </c>
      <c r="AM121" s="2" t="s">
        <v>220</v>
      </c>
      <c r="AN121" s="2" t="s">
        <v>3756</v>
      </c>
      <c r="AO121" s="2">
        <v>55</v>
      </c>
      <c r="AQ121" s="2">
        <v>5</v>
      </c>
      <c r="AR121" s="35">
        <v>2</v>
      </c>
      <c r="AS121" s="2" t="s">
        <v>224</v>
      </c>
      <c r="AT121" s="2" t="s">
        <v>220</v>
      </c>
      <c r="AV121" s="2">
        <v>25</v>
      </c>
      <c r="AX121" s="2">
        <v>6</v>
      </c>
      <c r="AY121" s="35">
        <v>2</v>
      </c>
      <c r="AZ121" s="2" t="s">
        <v>224</v>
      </c>
      <c r="BA121" s="2" t="s">
        <v>219</v>
      </c>
      <c r="BQ121" s="35" t="s">
        <v>1562</v>
      </c>
      <c r="BR121" s="35"/>
      <c r="BS121" s="2">
        <v>1.2</v>
      </c>
      <c r="BT121" s="2">
        <v>1</v>
      </c>
      <c r="BU121" s="2" t="s">
        <v>222</v>
      </c>
      <c r="BV121" s="2" t="s">
        <v>219</v>
      </c>
      <c r="CM121" s="35" t="s">
        <v>2054</v>
      </c>
      <c r="CN121" s="35"/>
      <c r="CO121" s="35"/>
      <c r="CP121" s="35"/>
      <c r="CQ121" s="35"/>
    </row>
    <row r="122" spans="1:95">
      <c r="A122" s="2" t="s">
        <v>2048</v>
      </c>
      <c r="B122" s="2" t="s">
        <v>1574</v>
      </c>
      <c r="C122" s="2" t="s">
        <v>1450</v>
      </c>
      <c r="D122" s="2" t="s">
        <v>1575</v>
      </c>
      <c r="E122" s="35">
        <v>25</v>
      </c>
      <c r="F122" s="35">
        <v>2</v>
      </c>
      <c r="G122" s="10" t="str">
        <f t="shared" si="1"/>
        <v>25-2</v>
      </c>
      <c r="H122" s="2">
        <v>0</v>
      </c>
      <c r="I122" s="2">
        <v>86</v>
      </c>
      <c r="J122" s="14">
        <f>(VLOOKUP($G122,Depth_Lookup_CCL!$A$3:$Z$549,11,FALSE))+(H122/100)</f>
        <v>58.565000000000005</v>
      </c>
      <c r="K122" s="14">
        <f>(VLOOKUP($G122,Depth_Lookup_CCL!$A$3:$Z$549,11,FALSE))+(I122/100)</f>
        <v>59.425000000000004</v>
      </c>
      <c r="L122" s="148" t="s">
        <v>1577</v>
      </c>
      <c r="M122" s="35">
        <v>1</v>
      </c>
      <c r="O122" s="2" t="s">
        <v>5</v>
      </c>
      <c r="P122" s="5" t="s">
        <v>1846</v>
      </c>
      <c r="Q122" s="87" t="s">
        <v>3757</v>
      </c>
      <c r="R122" s="87" t="s">
        <v>3757</v>
      </c>
      <c r="U122" s="2" t="s">
        <v>3758</v>
      </c>
      <c r="V122" s="2" t="s">
        <v>201</v>
      </c>
      <c r="W122" s="2" t="s">
        <v>205</v>
      </c>
      <c r="AB122" s="2" t="s">
        <v>3759</v>
      </c>
      <c r="AC122" s="5">
        <f>VLOOKUP(AB122,definitions_list_lookup!$V$12:$W$15,2,FALSE)</f>
        <v>0</v>
      </c>
      <c r="AE122" s="41" t="e">
        <f>VLOOKUP(AD122,definitions_list_lookup!$AT$3:$AU$5,2,FALSE)</f>
        <v>#N/A</v>
      </c>
      <c r="AH122" s="2">
        <v>20</v>
      </c>
      <c r="AJ122" s="2">
        <v>7</v>
      </c>
      <c r="AK122" s="35">
        <v>4</v>
      </c>
      <c r="AL122" s="2" t="s">
        <v>225</v>
      </c>
      <c r="AM122" s="2" t="s">
        <v>220</v>
      </c>
      <c r="AN122" s="2" t="s">
        <v>3756</v>
      </c>
      <c r="AO122" s="2">
        <v>55</v>
      </c>
      <c r="AQ122" s="2">
        <v>5</v>
      </c>
      <c r="AR122" s="35">
        <v>2</v>
      </c>
      <c r="AS122" s="2" t="s">
        <v>224</v>
      </c>
      <c r="AT122" s="2" t="s">
        <v>220</v>
      </c>
      <c r="AV122" s="2">
        <v>25</v>
      </c>
      <c r="AX122" s="2">
        <v>6</v>
      </c>
      <c r="AY122" s="35">
        <v>2</v>
      </c>
      <c r="AZ122" s="2" t="s">
        <v>224</v>
      </c>
      <c r="BA122" s="2" t="s">
        <v>219</v>
      </c>
      <c r="BQ122" s="35" t="s">
        <v>1562</v>
      </c>
      <c r="BR122" s="35"/>
      <c r="BS122" s="2">
        <v>1.2</v>
      </c>
      <c r="BT122" s="2">
        <v>1</v>
      </c>
      <c r="BU122" s="2" t="s">
        <v>222</v>
      </c>
      <c r="BV122" s="2" t="s">
        <v>219</v>
      </c>
      <c r="CM122" s="35" t="s">
        <v>3420</v>
      </c>
      <c r="CN122" s="35"/>
      <c r="CO122" s="35"/>
      <c r="CP122" s="35"/>
      <c r="CQ122" s="35"/>
    </row>
    <row r="123" spans="1:95">
      <c r="A123" s="2" t="s">
        <v>2048</v>
      </c>
      <c r="B123" s="2" t="s">
        <v>1574</v>
      </c>
      <c r="C123" s="2" t="s">
        <v>1450</v>
      </c>
      <c r="D123" s="2" t="s">
        <v>1575</v>
      </c>
      <c r="E123" s="35">
        <v>25</v>
      </c>
      <c r="F123" s="35">
        <v>3</v>
      </c>
      <c r="G123" s="10" t="str">
        <f t="shared" si="1"/>
        <v>25-3</v>
      </c>
      <c r="H123" s="2">
        <v>0</v>
      </c>
      <c r="I123" s="2">
        <v>22</v>
      </c>
      <c r="J123" s="14">
        <f>(VLOOKUP($G123,Depth_Lookup_CCL!$A$3:$Z$549,11,FALSE))+(H123/100)</f>
        <v>59.410000000000004</v>
      </c>
      <c r="K123" s="14">
        <f>(VLOOKUP($G123,Depth_Lookup_CCL!$A$3:$Z$549,11,FALSE))+(I123/100)</f>
        <v>59.63</v>
      </c>
      <c r="L123" s="148" t="s">
        <v>1577</v>
      </c>
      <c r="M123" s="35">
        <v>1</v>
      </c>
      <c r="O123" s="2" t="s">
        <v>5</v>
      </c>
      <c r="P123" s="5" t="s">
        <v>1846</v>
      </c>
      <c r="Q123" s="87" t="s">
        <v>3757</v>
      </c>
      <c r="R123" s="87" t="s">
        <v>3421</v>
      </c>
      <c r="U123" s="2" t="s">
        <v>3758</v>
      </c>
      <c r="V123" s="2" t="s">
        <v>201</v>
      </c>
      <c r="W123" s="2" t="s">
        <v>205</v>
      </c>
      <c r="AB123" s="2" t="s">
        <v>3759</v>
      </c>
      <c r="AC123" s="5">
        <f>VLOOKUP(AB123,definitions_list_lookup!$V$12:$W$15,2,FALSE)</f>
        <v>0</v>
      </c>
      <c r="AE123" s="41" t="e">
        <f>VLOOKUP(AD123,definitions_list_lookup!$AT$3:$AU$5,2,FALSE)</f>
        <v>#N/A</v>
      </c>
      <c r="AH123" s="2">
        <v>20</v>
      </c>
      <c r="AJ123" s="2">
        <v>7</v>
      </c>
      <c r="AK123" s="35">
        <v>4</v>
      </c>
      <c r="AL123" s="2" t="s">
        <v>225</v>
      </c>
      <c r="AM123" s="2" t="s">
        <v>220</v>
      </c>
      <c r="AN123" s="2" t="s">
        <v>3756</v>
      </c>
      <c r="AO123" s="2">
        <v>55</v>
      </c>
      <c r="AQ123" s="2">
        <v>5</v>
      </c>
      <c r="AR123" s="35">
        <v>2</v>
      </c>
      <c r="AS123" s="2" t="s">
        <v>224</v>
      </c>
      <c r="AT123" s="2" t="s">
        <v>220</v>
      </c>
      <c r="AV123" s="2">
        <v>25</v>
      </c>
      <c r="AX123" s="2">
        <v>6</v>
      </c>
      <c r="AY123" s="35">
        <v>2</v>
      </c>
      <c r="AZ123" s="2" t="s">
        <v>224</v>
      </c>
      <c r="BA123" s="2" t="s">
        <v>219</v>
      </c>
      <c r="BQ123" s="35" t="s">
        <v>1562</v>
      </c>
      <c r="BR123" s="35"/>
      <c r="BS123" s="2">
        <v>1.2</v>
      </c>
      <c r="BT123" s="2">
        <v>1</v>
      </c>
      <c r="BU123" s="2" t="s">
        <v>222</v>
      </c>
      <c r="BV123" s="2" t="s">
        <v>219</v>
      </c>
      <c r="CM123" s="35" t="s">
        <v>3422</v>
      </c>
      <c r="CN123" s="35"/>
      <c r="CO123" s="35"/>
      <c r="CP123" s="35"/>
      <c r="CQ123" s="35"/>
    </row>
    <row r="124" spans="1:95">
      <c r="A124" s="2" t="s">
        <v>2048</v>
      </c>
      <c r="B124" s="2" t="s">
        <v>1574</v>
      </c>
      <c r="C124" s="2" t="s">
        <v>1450</v>
      </c>
      <c r="D124" s="2" t="s">
        <v>1575</v>
      </c>
      <c r="E124" s="35">
        <v>25</v>
      </c>
      <c r="F124" s="35">
        <v>3</v>
      </c>
      <c r="G124" s="10" t="str">
        <f t="shared" si="1"/>
        <v>25-3</v>
      </c>
      <c r="H124" s="2">
        <v>22</v>
      </c>
      <c r="I124" s="2">
        <v>40</v>
      </c>
      <c r="J124" s="14">
        <f>(VLOOKUP($G124,Depth_Lookup_CCL!$A$3:$Z$549,11,FALSE))+(H124/100)</f>
        <v>59.63</v>
      </c>
      <c r="K124" s="14">
        <f>(VLOOKUP($G124,Depth_Lookup_CCL!$A$3:$Z$549,11,FALSE))+(I124/100)</f>
        <v>59.81</v>
      </c>
      <c r="L124" s="148" t="s">
        <v>2055</v>
      </c>
      <c r="M124" s="35">
        <v>1</v>
      </c>
      <c r="N124" s="2" t="s">
        <v>31</v>
      </c>
      <c r="O124" s="2" t="s">
        <v>4</v>
      </c>
      <c r="P124" s="5" t="s">
        <v>1917</v>
      </c>
      <c r="Q124" s="87" t="s">
        <v>21</v>
      </c>
      <c r="R124" s="87" t="s">
        <v>21</v>
      </c>
      <c r="S124" s="2" t="s">
        <v>1363</v>
      </c>
      <c r="T124" s="2" t="s">
        <v>1368</v>
      </c>
      <c r="U124" s="2" t="s">
        <v>3758</v>
      </c>
      <c r="V124" s="2" t="s">
        <v>201</v>
      </c>
      <c r="W124" s="2" t="s">
        <v>205</v>
      </c>
      <c r="Y124" s="2" t="s">
        <v>1378</v>
      </c>
      <c r="Z124" s="35" t="s">
        <v>1363</v>
      </c>
      <c r="AA124" s="2" t="s">
        <v>1368</v>
      </c>
      <c r="AB124" s="2" t="s">
        <v>238</v>
      </c>
      <c r="AC124" s="5">
        <f>VLOOKUP(AB124,definitions_list_lookup!$V$12:$W$15,2,FALSE)</f>
        <v>2</v>
      </c>
      <c r="AD124" s="35" t="s">
        <v>1457</v>
      </c>
      <c r="AE124" s="41">
        <f>VLOOKUP(AD124,definitions_list_lookup!$AT$3:$AU$5,2,FALSE)</f>
        <v>2</v>
      </c>
      <c r="AF124" s="2">
        <v>4</v>
      </c>
      <c r="AG124" s="2" t="s">
        <v>3423</v>
      </c>
      <c r="AH124" s="2">
        <v>4</v>
      </c>
      <c r="AJ124" s="2">
        <v>1.2</v>
      </c>
      <c r="AK124" s="35">
        <v>0.5</v>
      </c>
      <c r="AL124" s="2" t="s">
        <v>223</v>
      </c>
      <c r="AM124" s="2" t="s">
        <v>220</v>
      </c>
      <c r="AO124" s="2">
        <v>82</v>
      </c>
      <c r="AQ124" s="2">
        <v>3</v>
      </c>
      <c r="AR124" s="35">
        <v>1.5</v>
      </c>
      <c r="AS124" s="2" t="s">
        <v>223</v>
      </c>
      <c r="AT124" s="2" t="s">
        <v>219</v>
      </c>
      <c r="AV124" s="2">
        <v>14</v>
      </c>
      <c r="AX124" s="2">
        <v>1</v>
      </c>
      <c r="AY124" s="35">
        <v>4</v>
      </c>
      <c r="AZ124" s="2" t="s">
        <v>223</v>
      </c>
      <c r="BA124" s="2" t="s">
        <v>219</v>
      </c>
      <c r="BQ124" s="35"/>
      <c r="BR124" s="35"/>
      <c r="CL124" s="2" t="s">
        <v>3760</v>
      </c>
      <c r="CM124" s="35" t="s">
        <v>3424</v>
      </c>
      <c r="CN124" s="35"/>
      <c r="CO124" s="35"/>
      <c r="CP124" s="35"/>
      <c r="CQ124" s="35"/>
    </row>
    <row r="125" spans="1:95">
      <c r="A125" s="2" t="s">
        <v>2048</v>
      </c>
      <c r="B125" s="2" t="s">
        <v>1574</v>
      </c>
      <c r="C125" s="2" t="s">
        <v>1450</v>
      </c>
      <c r="D125" s="2" t="s">
        <v>1575</v>
      </c>
      <c r="E125" s="35">
        <v>25</v>
      </c>
      <c r="F125" s="35">
        <v>3</v>
      </c>
      <c r="G125" s="10" t="str">
        <f t="shared" si="1"/>
        <v>25-3</v>
      </c>
      <c r="H125" s="2">
        <v>40</v>
      </c>
      <c r="I125" s="2">
        <v>70</v>
      </c>
      <c r="J125" s="14">
        <f>(VLOOKUP($G125,Depth_Lookup_CCL!$A$3:$Z$549,11,FALSE))+(H125/100)</f>
        <v>59.81</v>
      </c>
      <c r="K125" s="14">
        <f>(VLOOKUP($G125,Depth_Lookup_CCL!$A$3:$Z$549,11,FALSE))+(I125/100)</f>
        <v>60.110000000000007</v>
      </c>
      <c r="L125" s="148" t="s">
        <v>1577</v>
      </c>
      <c r="M125" s="35">
        <v>1</v>
      </c>
      <c r="O125" s="2" t="s">
        <v>5</v>
      </c>
      <c r="P125" s="5" t="s">
        <v>1846</v>
      </c>
      <c r="Q125" s="87" t="s">
        <v>21</v>
      </c>
      <c r="R125" s="87" t="s">
        <v>1442</v>
      </c>
      <c r="S125" s="2" t="s">
        <v>1363</v>
      </c>
      <c r="T125" s="2" t="s">
        <v>1368</v>
      </c>
      <c r="U125" s="2" t="s">
        <v>3758</v>
      </c>
      <c r="V125" s="2" t="s">
        <v>3425</v>
      </c>
      <c r="W125" s="2" t="s">
        <v>3426</v>
      </c>
      <c r="AB125" s="2" t="s">
        <v>1376</v>
      </c>
      <c r="AC125" s="5">
        <f>VLOOKUP(AB125,definitions_list_lookup!$V$12:$W$15,2,FALSE)</f>
        <v>0</v>
      </c>
      <c r="AE125" s="41" t="e">
        <f>VLOOKUP(AD125,definitions_list_lookup!$AT$3:$AU$5,2,FALSE)</f>
        <v>#N/A</v>
      </c>
      <c r="AH125" s="2">
        <v>20</v>
      </c>
      <c r="AJ125" s="2">
        <v>7</v>
      </c>
      <c r="AK125" s="35">
        <v>4</v>
      </c>
      <c r="AL125" s="2" t="s">
        <v>225</v>
      </c>
      <c r="AM125" s="2" t="s">
        <v>220</v>
      </c>
      <c r="AN125" s="2" t="s">
        <v>3756</v>
      </c>
      <c r="AO125" s="2">
        <v>55</v>
      </c>
      <c r="AQ125" s="2">
        <v>5</v>
      </c>
      <c r="AR125" s="35">
        <v>2</v>
      </c>
      <c r="AS125" s="2" t="s">
        <v>224</v>
      </c>
      <c r="AT125" s="2" t="s">
        <v>220</v>
      </c>
      <c r="AV125" s="2">
        <v>25</v>
      </c>
      <c r="AX125" s="2">
        <v>6</v>
      </c>
      <c r="AY125" s="35">
        <v>2</v>
      </c>
      <c r="AZ125" s="2" t="s">
        <v>224</v>
      </c>
      <c r="BA125" s="2" t="s">
        <v>219</v>
      </c>
      <c r="BQ125" s="35" t="s">
        <v>1562</v>
      </c>
      <c r="BR125" s="35"/>
      <c r="BS125" s="2">
        <v>1.2</v>
      </c>
      <c r="BT125" s="2">
        <v>1</v>
      </c>
      <c r="BU125" s="2" t="s">
        <v>222</v>
      </c>
      <c r="BV125" s="2" t="s">
        <v>219</v>
      </c>
      <c r="CM125" s="35" t="s">
        <v>3761</v>
      </c>
      <c r="CN125" s="35"/>
      <c r="CO125" s="35"/>
      <c r="CP125" s="35"/>
      <c r="CQ125" s="35"/>
    </row>
    <row r="126" spans="1:95">
      <c r="A126" s="2" t="s">
        <v>2048</v>
      </c>
      <c r="B126" s="2" t="s">
        <v>1574</v>
      </c>
      <c r="C126" s="2" t="s">
        <v>1450</v>
      </c>
      <c r="D126" s="2" t="s">
        <v>1575</v>
      </c>
      <c r="E126" s="35">
        <v>25</v>
      </c>
      <c r="F126" s="35">
        <v>4</v>
      </c>
      <c r="G126" s="10" t="str">
        <f t="shared" si="1"/>
        <v>25-4</v>
      </c>
      <c r="H126" s="2">
        <v>0</v>
      </c>
      <c r="I126" s="2">
        <v>40</v>
      </c>
      <c r="J126" s="14">
        <f>(VLOOKUP($G126,Depth_Lookup_CCL!$A$3:$Z$549,11,FALSE))+(H126/100)</f>
        <v>60.105000000000004</v>
      </c>
      <c r="K126" s="14">
        <f>(VLOOKUP($G126,Depth_Lookup_CCL!$A$3:$Z$549,11,FALSE))+(I126/100)</f>
        <v>60.505000000000003</v>
      </c>
      <c r="L126" s="148" t="s">
        <v>1577</v>
      </c>
      <c r="M126" s="35">
        <v>1</v>
      </c>
      <c r="O126" s="2" t="s">
        <v>5</v>
      </c>
      <c r="P126" s="5" t="s">
        <v>1846</v>
      </c>
      <c r="Q126" s="87" t="s">
        <v>3757</v>
      </c>
      <c r="R126" s="87" t="s">
        <v>3427</v>
      </c>
      <c r="U126" s="2" t="s">
        <v>3758</v>
      </c>
      <c r="V126" s="2" t="s">
        <v>3425</v>
      </c>
      <c r="W126" s="2" t="s">
        <v>3426</v>
      </c>
      <c r="AB126" s="2" t="s">
        <v>3759</v>
      </c>
      <c r="AC126" s="5">
        <f>VLOOKUP(AB126,definitions_list_lookup!$V$12:$W$15,2,FALSE)</f>
        <v>0</v>
      </c>
      <c r="AE126" s="41" t="e">
        <f>VLOOKUP(AD126,definitions_list_lookup!$AT$3:$AU$5,2,FALSE)</f>
        <v>#N/A</v>
      </c>
      <c r="AH126" s="2">
        <v>20</v>
      </c>
      <c r="AJ126" s="2">
        <v>7</v>
      </c>
      <c r="AK126" s="35">
        <v>4</v>
      </c>
      <c r="AL126" s="2" t="s">
        <v>225</v>
      </c>
      <c r="AM126" s="2" t="s">
        <v>220</v>
      </c>
      <c r="AN126" s="2" t="s">
        <v>3756</v>
      </c>
      <c r="AO126" s="2">
        <v>55</v>
      </c>
      <c r="AQ126" s="2">
        <v>5</v>
      </c>
      <c r="AR126" s="35">
        <v>2</v>
      </c>
      <c r="AS126" s="2" t="s">
        <v>224</v>
      </c>
      <c r="AT126" s="2" t="s">
        <v>220</v>
      </c>
      <c r="AV126" s="2">
        <v>25</v>
      </c>
      <c r="AX126" s="2">
        <v>6</v>
      </c>
      <c r="AY126" s="35">
        <v>2</v>
      </c>
      <c r="AZ126" s="2" t="s">
        <v>224</v>
      </c>
      <c r="BA126" s="2" t="s">
        <v>219</v>
      </c>
      <c r="BQ126" s="35" t="s">
        <v>1562</v>
      </c>
      <c r="BR126" s="35"/>
      <c r="BS126" s="2">
        <v>1.2</v>
      </c>
      <c r="BT126" s="2">
        <v>1</v>
      </c>
      <c r="BU126" s="2" t="s">
        <v>222</v>
      </c>
      <c r="BV126" s="2" t="s">
        <v>219</v>
      </c>
      <c r="CM126" s="35" t="s">
        <v>3428</v>
      </c>
      <c r="CN126" s="35"/>
      <c r="CO126" s="35"/>
      <c r="CP126" s="35"/>
      <c r="CQ126" s="35"/>
    </row>
    <row r="127" spans="1:95">
      <c r="A127" s="2" t="s">
        <v>2048</v>
      </c>
      <c r="B127" s="2" t="s">
        <v>1574</v>
      </c>
      <c r="C127" s="2" t="s">
        <v>1450</v>
      </c>
      <c r="D127" s="2" t="s">
        <v>1575</v>
      </c>
      <c r="E127" s="35">
        <v>25</v>
      </c>
      <c r="F127" s="35">
        <v>4</v>
      </c>
      <c r="G127" s="10" t="str">
        <f t="shared" si="1"/>
        <v>25-4</v>
      </c>
      <c r="H127" s="2">
        <v>40</v>
      </c>
      <c r="I127" s="2">
        <v>61</v>
      </c>
      <c r="J127" s="14">
        <f>(VLOOKUP($G127,Depth_Lookup_CCL!$A$3:$Z$549,11,FALSE))+(H127/100)</f>
        <v>60.505000000000003</v>
      </c>
      <c r="K127" s="14">
        <f>(VLOOKUP($G127,Depth_Lookup_CCL!$A$3:$Z$549,11,FALSE))+(I127/100)</f>
        <v>60.715000000000003</v>
      </c>
      <c r="L127" s="148" t="s">
        <v>2056</v>
      </c>
      <c r="M127" s="35">
        <v>1</v>
      </c>
      <c r="O127" s="2" t="s">
        <v>5</v>
      </c>
      <c r="P127" s="5" t="s">
        <v>1846</v>
      </c>
      <c r="Q127" s="87" t="s">
        <v>20</v>
      </c>
      <c r="R127" s="87" t="s">
        <v>1442</v>
      </c>
      <c r="S127" s="2" t="s">
        <v>1363</v>
      </c>
      <c r="T127" s="2" t="s">
        <v>1368</v>
      </c>
      <c r="U127" s="2" t="s">
        <v>198</v>
      </c>
      <c r="V127" s="2" t="s">
        <v>201</v>
      </c>
      <c r="W127" s="2" t="s">
        <v>205</v>
      </c>
      <c r="AB127" s="2" t="s">
        <v>3759</v>
      </c>
      <c r="AC127" s="5">
        <f>VLOOKUP(AB127,definitions_list_lookup!$V$12:$W$15,2,FALSE)</f>
        <v>0</v>
      </c>
      <c r="AE127" s="41" t="e">
        <f>VLOOKUP(AD127,definitions_list_lookup!$AT$3:$AU$5,2,FALSE)</f>
        <v>#N/A</v>
      </c>
      <c r="AH127" s="2">
        <v>5</v>
      </c>
      <c r="AJ127" s="2">
        <v>6</v>
      </c>
      <c r="AK127" s="35">
        <v>3</v>
      </c>
      <c r="AL127" s="2" t="s">
        <v>225</v>
      </c>
      <c r="AM127" s="2" t="s">
        <v>220</v>
      </c>
      <c r="AO127" s="2">
        <v>77</v>
      </c>
      <c r="AQ127" s="2">
        <v>8</v>
      </c>
      <c r="AR127" s="35">
        <v>3</v>
      </c>
      <c r="AS127" s="2" t="s">
        <v>224</v>
      </c>
      <c r="AT127" s="2" t="s">
        <v>219</v>
      </c>
      <c r="AV127" s="2">
        <v>18</v>
      </c>
      <c r="AX127" s="2">
        <v>7</v>
      </c>
      <c r="AY127" s="35">
        <v>3</v>
      </c>
      <c r="AZ127" s="2" t="s">
        <v>223</v>
      </c>
      <c r="BA127" s="2" t="s">
        <v>219</v>
      </c>
      <c r="BQ127" s="35" t="s">
        <v>1562</v>
      </c>
      <c r="BR127" s="35"/>
      <c r="BS127" s="2">
        <v>5</v>
      </c>
      <c r="BT127" s="2">
        <v>1.5</v>
      </c>
      <c r="BU127" s="2" t="s">
        <v>223</v>
      </c>
      <c r="BV127" s="2" t="s">
        <v>219</v>
      </c>
      <c r="CM127" s="35" t="s">
        <v>3429</v>
      </c>
      <c r="CN127" s="35"/>
      <c r="CO127" s="35"/>
      <c r="CP127" s="35"/>
      <c r="CQ127" s="35"/>
    </row>
    <row r="128" spans="1:95">
      <c r="A128" s="2" t="s">
        <v>2048</v>
      </c>
      <c r="B128" s="2" t="s">
        <v>1574</v>
      </c>
      <c r="C128" s="2" t="s">
        <v>1450</v>
      </c>
      <c r="D128" s="2" t="s">
        <v>1575</v>
      </c>
      <c r="E128" s="35">
        <v>26</v>
      </c>
      <c r="F128" s="35">
        <v>1</v>
      </c>
      <c r="G128" s="10" t="str">
        <f t="shared" si="1"/>
        <v>26-1</v>
      </c>
      <c r="H128" s="2">
        <v>0</v>
      </c>
      <c r="I128" s="2">
        <v>79</v>
      </c>
      <c r="J128" s="14">
        <f>(VLOOKUP($G128,Depth_Lookup_CCL!$A$3:$Z$549,11,FALSE))+(H128/100)</f>
        <v>60.65</v>
      </c>
      <c r="K128" s="14">
        <f>(VLOOKUP($G128,Depth_Lookup_CCL!$A$3:$Z$549,11,FALSE))+(I128/100)</f>
        <v>61.44</v>
      </c>
      <c r="L128" s="148" t="s">
        <v>2056</v>
      </c>
      <c r="M128" s="35">
        <v>1</v>
      </c>
      <c r="O128" s="2" t="s">
        <v>5</v>
      </c>
      <c r="P128" s="5" t="s">
        <v>1846</v>
      </c>
      <c r="Q128" s="87" t="s">
        <v>1442</v>
      </c>
      <c r="R128" s="87" t="s">
        <v>1442</v>
      </c>
      <c r="U128" s="2" t="s">
        <v>198</v>
      </c>
      <c r="V128" s="2" t="s">
        <v>201</v>
      </c>
      <c r="W128" s="2" t="s">
        <v>205</v>
      </c>
      <c r="AB128" s="2" t="s">
        <v>1376</v>
      </c>
      <c r="AC128" s="5">
        <f>VLOOKUP(AB128,definitions_list_lookup!$V$12:$W$15,2,FALSE)</f>
        <v>0</v>
      </c>
      <c r="AE128" s="41" t="e">
        <f>VLOOKUP(AD128,definitions_list_lookup!$AT$3:$AU$5,2,FALSE)</f>
        <v>#N/A</v>
      </c>
      <c r="AH128" s="2">
        <v>5</v>
      </c>
      <c r="AJ128" s="2">
        <v>6</v>
      </c>
      <c r="AK128" s="35">
        <v>3</v>
      </c>
      <c r="AL128" s="2" t="s">
        <v>225</v>
      </c>
      <c r="AM128" s="2" t="s">
        <v>220</v>
      </c>
      <c r="AO128" s="2">
        <v>77</v>
      </c>
      <c r="AQ128" s="2">
        <v>8</v>
      </c>
      <c r="AR128" s="35">
        <v>3</v>
      </c>
      <c r="AS128" s="2" t="s">
        <v>224</v>
      </c>
      <c r="AT128" s="2" t="s">
        <v>219</v>
      </c>
      <c r="AV128" s="2">
        <v>18</v>
      </c>
      <c r="AX128" s="2">
        <v>7</v>
      </c>
      <c r="AY128" s="35">
        <v>3</v>
      </c>
      <c r="AZ128" s="2" t="s">
        <v>223</v>
      </c>
      <c r="BA128" s="2" t="s">
        <v>219</v>
      </c>
      <c r="BQ128" s="35" t="s">
        <v>1562</v>
      </c>
      <c r="BR128" s="35"/>
      <c r="BS128" s="2">
        <v>5</v>
      </c>
      <c r="BT128" s="2">
        <v>1.5</v>
      </c>
      <c r="BU128" s="2" t="s">
        <v>223</v>
      </c>
      <c r="BV128" s="2" t="s">
        <v>219</v>
      </c>
      <c r="CM128" s="35" t="s">
        <v>3430</v>
      </c>
      <c r="CN128" s="35"/>
      <c r="CO128" s="35"/>
      <c r="CP128" s="35"/>
      <c r="CQ128" s="35"/>
    </row>
    <row r="129" spans="1:95">
      <c r="A129" s="2" t="s">
        <v>2048</v>
      </c>
      <c r="B129" s="2" t="s">
        <v>1574</v>
      </c>
      <c r="C129" s="2" t="s">
        <v>1450</v>
      </c>
      <c r="D129" s="2" t="s">
        <v>1575</v>
      </c>
      <c r="E129" s="35">
        <v>26</v>
      </c>
      <c r="F129" s="35">
        <v>2</v>
      </c>
      <c r="G129" s="10" t="str">
        <f t="shared" si="1"/>
        <v>26-2</v>
      </c>
      <c r="H129" s="2">
        <v>0</v>
      </c>
      <c r="I129" s="2">
        <v>89</v>
      </c>
      <c r="J129" s="14">
        <f>(VLOOKUP($G129,Depth_Lookup_CCL!$A$3:$Z$549,11,FALSE))+(H129/100)</f>
        <v>61.43</v>
      </c>
      <c r="K129" s="14">
        <f>(VLOOKUP($G129,Depth_Lookup_CCL!$A$3:$Z$549,11,FALSE))+(I129/100)</f>
        <v>62.32</v>
      </c>
      <c r="L129" s="148" t="s">
        <v>2056</v>
      </c>
      <c r="M129" s="35">
        <v>1</v>
      </c>
      <c r="O129" s="2" t="s">
        <v>5</v>
      </c>
      <c r="P129" s="5" t="s">
        <v>1846</v>
      </c>
      <c r="Q129" s="87" t="s">
        <v>1442</v>
      </c>
      <c r="R129" s="87" t="s">
        <v>1442</v>
      </c>
      <c r="U129" s="2" t="s">
        <v>198</v>
      </c>
      <c r="V129" s="2" t="s">
        <v>201</v>
      </c>
      <c r="W129" s="2" t="s">
        <v>205</v>
      </c>
      <c r="AB129" s="2" t="s">
        <v>1376</v>
      </c>
      <c r="AC129" s="5">
        <f>VLOOKUP(AB129,definitions_list_lookup!$V$12:$W$15,2,FALSE)</f>
        <v>0</v>
      </c>
      <c r="AE129" s="41" t="e">
        <f>VLOOKUP(AD129,definitions_list_lookup!$AT$3:$AU$5,2,FALSE)</f>
        <v>#N/A</v>
      </c>
      <c r="AH129" s="2">
        <v>5</v>
      </c>
      <c r="AJ129" s="2">
        <v>6</v>
      </c>
      <c r="AK129" s="35">
        <v>3</v>
      </c>
      <c r="AL129" s="2" t="s">
        <v>225</v>
      </c>
      <c r="AM129" s="2" t="s">
        <v>220</v>
      </c>
      <c r="AO129" s="2">
        <v>77</v>
      </c>
      <c r="AQ129" s="2">
        <v>8</v>
      </c>
      <c r="AR129" s="35">
        <v>3</v>
      </c>
      <c r="AS129" s="2" t="s">
        <v>224</v>
      </c>
      <c r="AT129" s="2" t="s">
        <v>219</v>
      </c>
      <c r="AV129" s="2">
        <v>18</v>
      </c>
      <c r="AX129" s="2">
        <v>7</v>
      </c>
      <c r="AY129" s="35">
        <v>3</v>
      </c>
      <c r="AZ129" s="2" t="s">
        <v>223</v>
      </c>
      <c r="BA129" s="2" t="s">
        <v>219</v>
      </c>
      <c r="BQ129" s="35" t="s">
        <v>1562</v>
      </c>
      <c r="BR129" s="35"/>
      <c r="BS129" s="2">
        <v>5</v>
      </c>
      <c r="BT129" s="2">
        <v>1.5</v>
      </c>
      <c r="BU129" s="2" t="s">
        <v>223</v>
      </c>
      <c r="BV129" s="2" t="s">
        <v>219</v>
      </c>
      <c r="CM129" s="35" t="s">
        <v>3430</v>
      </c>
      <c r="CN129" s="35"/>
      <c r="CO129" s="35"/>
      <c r="CP129" s="35"/>
      <c r="CQ129" s="35"/>
    </row>
    <row r="130" spans="1:95">
      <c r="A130" s="2" t="s">
        <v>2048</v>
      </c>
      <c r="B130" s="2" t="s">
        <v>1574</v>
      </c>
      <c r="C130" s="2" t="s">
        <v>1450</v>
      </c>
      <c r="D130" s="2" t="s">
        <v>1575</v>
      </c>
      <c r="E130" s="35">
        <v>26</v>
      </c>
      <c r="F130" s="35">
        <v>3</v>
      </c>
      <c r="G130" s="10" t="str">
        <f t="shared" si="1"/>
        <v>26-3</v>
      </c>
      <c r="H130" s="2">
        <v>0</v>
      </c>
      <c r="I130" s="2">
        <v>88</v>
      </c>
      <c r="J130" s="14">
        <f>(VLOOKUP($G130,Depth_Lookup_CCL!$A$3:$Z$549,11,FALSE))+(H130/100)</f>
        <v>62.314999999999998</v>
      </c>
      <c r="K130" s="14">
        <f>(VLOOKUP($G130,Depth_Lookup_CCL!$A$3:$Z$549,11,FALSE))+(I130/100)</f>
        <v>63.195</v>
      </c>
      <c r="L130" s="148" t="s">
        <v>2056</v>
      </c>
      <c r="M130" s="35">
        <v>1</v>
      </c>
      <c r="O130" s="2" t="s">
        <v>5</v>
      </c>
      <c r="P130" s="5" t="s">
        <v>1846</v>
      </c>
      <c r="Q130" s="87" t="s">
        <v>1442</v>
      </c>
      <c r="R130" s="87" t="s">
        <v>1442</v>
      </c>
      <c r="U130" s="2" t="s">
        <v>198</v>
      </c>
      <c r="V130" s="2" t="s">
        <v>201</v>
      </c>
      <c r="W130" s="2" t="s">
        <v>205</v>
      </c>
      <c r="AB130" s="2" t="s">
        <v>1376</v>
      </c>
      <c r="AC130" s="5">
        <f>VLOOKUP(AB130,definitions_list_lookup!$V$12:$W$15,2,FALSE)</f>
        <v>0</v>
      </c>
      <c r="AE130" s="41" t="e">
        <f>VLOOKUP(AD130,definitions_list_lookup!$AT$3:$AU$5,2,FALSE)</f>
        <v>#N/A</v>
      </c>
      <c r="AH130" s="2">
        <v>5</v>
      </c>
      <c r="AJ130" s="2">
        <v>6</v>
      </c>
      <c r="AK130" s="35">
        <v>3</v>
      </c>
      <c r="AL130" s="2" t="s">
        <v>225</v>
      </c>
      <c r="AM130" s="2" t="s">
        <v>220</v>
      </c>
      <c r="AO130" s="2">
        <v>77</v>
      </c>
      <c r="AQ130" s="2">
        <v>8</v>
      </c>
      <c r="AR130" s="35">
        <v>3</v>
      </c>
      <c r="AS130" s="2" t="s">
        <v>224</v>
      </c>
      <c r="AT130" s="2" t="s">
        <v>219</v>
      </c>
      <c r="AV130" s="2">
        <v>18</v>
      </c>
      <c r="AX130" s="2">
        <v>7</v>
      </c>
      <c r="AY130" s="35">
        <v>3</v>
      </c>
      <c r="AZ130" s="2" t="s">
        <v>223</v>
      </c>
      <c r="BA130" s="2" t="s">
        <v>219</v>
      </c>
      <c r="BQ130" s="35" t="s">
        <v>1562</v>
      </c>
      <c r="BR130" s="35"/>
      <c r="BS130" s="2">
        <v>5</v>
      </c>
      <c r="BT130" s="2">
        <v>1.5</v>
      </c>
      <c r="BU130" s="2" t="s">
        <v>223</v>
      </c>
      <c r="BV130" s="2" t="s">
        <v>219</v>
      </c>
      <c r="CM130" s="35" t="s">
        <v>3762</v>
      </c>
      <c r="CN130" s="35"/>
      <c r="CO130" s="35"/>
      <c r="CP130" s="35"/>
      <c r="CQ130" s="35"/>
    </row>
    <row r="131" spans="1:95">
      <c r="A131" s="2" t="s">
        <v>2048</v>
      </c>
      <c r="B131" s="2" t="s">
        <v>1574</v>
      </c>
      <c r="C131" s="2" t="s">
        <v>1450</v>
      </c>
      <c r="D131" s="2" t="s">
        <v>1575</v>
      </c>
      <c r="E131" s="35">
        <v>27</v>
      </c>
      <c r="F131" s="35">
        <v>1</v>
      </c>
      <c r="G131" s="10" t="str">
        <f t="shared" si="1"/>
        <v>27-1</v>
      </c>
      <c r="H131" s="2">
        <v>0</v>
      </c>
      <c r="I131" s="2">
        <v>52</v>
      </c>
      <c r="J131" s="14">
        <f>(VLOOKUP($G131,Depth_Lookup_CCL!$A$3:$Z$549,11,FALSE))+(H131/100)</f>
        <v>63.15</v>
      </c>
      <c r="K131" s="14">
        <f>(VLOOKUP($G131,Depth_Lookup_CCL!$A$3:$Z$549,11,FALSE))+(I131/100)</f>
        <v>63.67</v>
      </c>
      <c r="L131" s="148" t="s">
        <v>2056</v>
      </c>
      <c r="M131" s="35">
        <v>1</v>
      </c>
      <c r="O131" s="2" t="s">
        <v>5</v>
      </c>
      <c r="P131" s="5" t="s">
        <v>1846</v>
      </c>
      <c r="Q131" s="87" t="s">
        <v>1442</v>
      </c>
      <c r="R131" s="87" t="s">
        <v>1442</v>
      </c>
      <c r="U131" s="2" t="s">
        <v>198</v>
      </c>
      <c r="V131" s="2" t="s">
        <v>201</v>
      </c>
      <c r="W131" s="2" t="s">
        <v>205</v>
      </c>
      <c r="AB131" s="2" t="s">
        <v>1376</v>
      </c>
      <c r="AC131" s="5">
        <f>VLOOKUP(AB131,definitions_list_lookup!$V$12:$W$15,2,FALSE)</f>
        <v>0</v>
      </c>
      <c r="AE131" s="41" t="e">
        <f>VLOOKUP(AD131,definitions_list_lookup!$AT$3:$AU$5,2,FALSE)</f>
        <v>#N/A</v>
      </c>
      <c r="AH131" s="2">
        <v>5</v>
      </c>
      <c r="AJ131" s="2">
        <v>6</v>
      </c>
      <c r="AK131" s="35">
        <v>3</v>
      </c>
      <c r="AL131" s="2" t="s">
        <v>225</v>
      </c>
      <c r="AM131" s="2" t="s">
        <v>220</v>
      </c>
      <c r="AO131" s="2">
        <v>77</v>
      </c>
      <c r="AQ131" s="2">
        <v>8</v>
      </c>
      <c r="AR131" s="35">
        <v>3</v>
      </c>
      <c r="AS131" s="2" t="s">
        <v>224</v>
      </c>
      <c r="AT131" s="2" t="s">
        <v>219</v>
      </c>
      <c r="AV131" s="2">
        <v>18</v>
      </c>
      <c r="AX131" s="2">
        <v>7</v>
      </c>
      <c r="AY131" s="35">
        <v>3</v>
      </c>
      <c r="AZ131" s="2" t="s">
        <v>223</v>
      </c>
      <c r="BA131" s="2" t="s">
        <v>219</v>
      </c>
      <c r="BQ131" s="35" t="s">
        <v>1562</v>
      </c>
      <c r="BR131" s="35"/>
      <c r="BS131" s="2">
        <v>5</v>
      </c>
      <c r="BT131" s="2">
        <v>1.5</v>
      </c>
      <c r="BU131" s="2" t="s">
        <v>223</v>
      </c>
      <c r="BV131" s="2" t="s">
        <v>219</v>
      </c>
      <c r="CM131" s="35" t="s">
        <v>3431</v>
      </c>
      <c r="CN131" s="35"/>
      <c r="CO131" s="35"/>
      <c r="CP131" s="35"/>
      <c r="CQ131" s="35"/>
    </row>
    <row r="132" spans="1:95">
      <c r="A132" s="2" t="s">
        <v>2048</v>
      </c>
      <c r="B132" s="2" t="s">
        <v>1574</v>
      </c>
      <c r="C132" s="2" t="s">
        <v>1450</v>
      </c>
      <c r="D132" s="2" t="s">
        <v>1575</v>
      </c>
      <c r="E132" s="35">
        <v>28</v>
      </c>
      <c r="F132" s="35">
        <v>1</v>
      </c>
      <c r="G132" s="10" t="str">
        <f t="shared" si="1"/>
        <v>28-1</v>
      </c>
      <c r="H132" s="2">
        <v>0</v>
      </c>
      <c r="I132" s="2">
        <v>51</v>
      </c>
      <c r="J132" s="14">
        <f>(VLOOKUP($G132,Depth_Lookup_CCL!$A$3:$Z$549,11,FALSE))+(H132/100)</f>
        <v>63.7</v>
      </c>
      <c r="K132" s="14">
        <f>(VLOOKUP($G132,Depth_Lookup_CCL!$A$3:$Z$549,11,FALSE))+(I132/100)</f>
        <v>64.210000000000008</v>
      </c>
      <c r="L132" s="148" t="s">
        <v>2056</v>
      </c>
      <c r="M132" s="35">
        <v>1</v>
      </c>
      <c r="O132" s="2" t="s">
        <v>5</v>
      </c>
      <c r="P132" s="5" t="s">
        <v>1846</v>
      </c>
      <c r="Q132" s="87" t="s">
        <v>1442</v>
      </c>
      <c r="R132" s="87" t="s">
        <v>1442</v>
      </c>
      <c r="U132" s="2" t="s">
        <v>198</v>
      </c>
      <c r="V132" s="2" t="s">
        <v>201</v>
      </c>
      <c r="W132" s="2" t="s">
        <v>205</v>
      </c>
      <c r="AB132" s="2" t="s">
        <v>1376</v>
      </c>
      <c r="AC132" s="5">
        <f>VLOOKUP(AB132,definitions_list_lookup!$V$12:$W$15,2,FALSE)</f>
        <v>0</v>
      </c>
      <c r="AE132" s="41" t="e">
        <f>VLOOKUP(AD132,definitions_list_lookup!$AT$3:$AU$5,2,FALSE)</f>
        <v>#N/A</v>
      </c>
      <c r="AH132" s="2">
        <v>5</v>
      </c>
      <c r="AJ132" s="2">
        <v>6</v>
      </c>
      <c r="AK132" s="35">
        <v>3</v>
      </c>
      <c r="AL132" s="2" t="s">
        <v>225</v>
      </c>
      <c r="AM132" s="2" t="s">
        <v>220</v>
      </c>
      <c r="AO132" s="2">
        <v>77</v>
      </c>
      <c r="AQ132" s="2">
        <v>8</v>
      </c>
      <c r="AR132" s="35">
        <v>3</v>
      </c>
      <c r="AS132" s="2" t="s">
        <v>224</v>
      </c>
      <c r="AT132" s="2" t="s">
        <v>219</v>
      </c>
      <c r="AV132" s="2">
        <v>18</v>
      </c>
      <c r="AX132" s="2">
        <v>7</v>
      </c>
      <c r="AY132" s="35">
        <v>3</v>
      </c>
      <c r="AZ132" s="2" t="s">
        <v>223</v>
      </c>
      <c r="BA132" s="2" t="s">
        <v>219</v>
      </c>
      <c r="BQ132" s="35" t="s">
        <v>1562</v>
      </c>
      <c r="BR132" s="35"/>
      <c r="BS132" s="2">
        <v>5</v>
      </c>
      <c r="BT132" s="2">
        <v>1.5</v>
      </c>
      <c r="BU132" s="2" t="s">
        <v>223</v>
      </c>
      <c r="BV132" s="2" t="s">
        <v>219</v>
      </c>
      <c r="CM132" s="35" t="s">
        <v>3762</v>
      </c>
      <c r="CN132" s="35"/>
      <c r="CO132" s="35"/>
      <c r="CP132" s="35"/>
      <c r="CQ132" s="35"/>
    </row>
    <row r="133" spans="1:95">
      <c r="A133" s="2" t="s">
        <v>2048</v>
      </c>
      <c r="B133" s="2" t="s">
        <v>1574</v>
      </c>
      <c r="C133" s="2" t="s">
        <v>1450</v>
      </c>
      <c r="D133" s="2" t="s">
        <v>1575</v>
      </c>
      <c r="E133" s="35">
        <v>28</v>
      </c>
      <c r="F133" s="35">
        <v>2</v>
      </c>
      <c r="G133" s="10" t="str">
        <f t="shared" si="1"/>
        <v>28-2</v>
      </c>
      <c r="H133" s="2">
        <v>0</v>
      </c>
      <c r="I133" s="2">
        <v>82</v>
      </c>
      <c r="J133" s="14">
        <f>(VLOOKUP($G133,Depth_Lookup_CCL!$A$3:$Z$549,11,FALSE))+(H133/100)</f>
        <v>64.210000000000008</v>
      </c>
      <c r="K133" s="14">
        <f>(VLOOKUP($G133,Depth_Lookup_CCL!$A$3:$Z$549,11,FALSE))+(I133/100)</f>
        <v>65.03</v>
      </c>
      <c r="L133" s="148" t="s">
        <v>2056</v>
      </c>
      <c r="M133" s="35">
        <v>1</v>
      </c>
      <c r="O133" s="2" t="s">
        <v>5</v>
      </c>
      <c r="P133" s="5" t="s">
        <v>1846</v>
      </c>
      <c r="Q133" s="87" t="s">
        <v>1442</v>
      </c>
      <c r="R133" s="87" t="s">
        <v>1442</v>
      </c>
      <c r="U133" s="2" t="s">
        <v>198</v>
      </c>
      <c r="V133" s="2" t="s">
        <v>201</v>
      </c>
      <c r="W133" s="2" t="s">
        <v>205</v>
      </c>
      <c r="AB133" s="2" t="s">
        <v>1376</v>
      </c>
      <c r="AC133" s="5">
        <f>VLOOKUP(AB133,definitions_list_lookup!$V$12:$W$15,2,FALSE)</f>
        <v>0</v>
      </c>
      <c r="AE133" s="41" t="e">
        <f>VLOOKUP(AD133,definitions_list_lookup!$AT$3:$AU$5,2,FALSE)</f>
        <v>#N/A</v>
      </c>
      <c r="AH133" s="2">
        <v>5</v>
      </c>
      <c r="AJ133" s="2">
        <v>6</v>
      </c>
      <c r="AK133" s="35">
        <v>3</v>
      </c>
      <c r="AL133" s="2" t="s">
        <v>225</v>
      </c>
      <c r="AM133" s="2" t="s">
        <v>220</v>
      </c>
      <c r="AO133" s="2">
        <v>77</v>
      </c>
      <c r="AQ133" s="2">
        <v>8</v>
      </c>
      <c r="AR133" s="35">
        <v>3</v>
      </c>
      <c r="AS133" s="2" t="s">
        <v>224</v>
      </c>
      <c r="AT133" s="2" t="s">
        <v>219</v>
      </c>
      <c r="AV133" s="2">
        <v>18</v>
      </c>
      <c r="AX133" s="2">
        <v>7</v>
      </c>
      <c r="AY133" s="35">
        <v>3</v>
      </c>
      <c r="AZ133" s="2" t="s">
        <v>223</v>
      </c>
      <c r="BA133" s="2" t="s">
        <v>219</v>
      </c>
      <c r="BQ133" s="35" t="s">
        <v>1562</v>
      </c>
      <c r="BR133" s="35"/>
      <c r="BS133" s="2">
        <v>5</v>
      </c>
      <c r="BT133" s="2">
        <v>1.5</v>
      </c>
      <c r="BU133" s="2" t="s">
        <v>223</v>
      </c>
      <c r="BV133" s="2" t="s">
        <v>219</v>
      </c>
      <c r="CM133" s="35" t="s">
        <v>3762</v>
      </c>
      <c r="CN133" s="35"/>
      <c r="CO133" s="35"/>
      <c r="CP133" s="35"/>
      <c r="CQ133" s="35"/>
    </row>
    <row r="134" spans="1:95">
      <c r="A134" s="2" t="s">
        <v>2048</v>
      </c>
      <c r="B134" s="2" t="s">
        <v>1574</v>
      </c>
      <c r="C134" s="2" t="s">
        <v>1450</v>
      </c>
      <c r="D134" s="2" t="s">
        <v>1575</v>
      </c>
      <c r="E134" s="35">
        <v>28</v>
      </c>
      <c r="F134" s="35">
        <v>3</v>
      </c>
      <c r="G134" s="10" t="str">
        <f t="shared" si="1"/>
        <v>28-3</v>
      </c>
      <c r="H134" s="2">
        <v>0</v>
      </c>
      <c r="I134" s="2">
        <v>85</v>
      </c>
      <c r="J134" s="14">
        <f>(VLOOKUP($G134,Depth_Lookup_CCL!$A$3:$Z$549,11,FALSE))+(H134/100)</f>
        <v>65.040000000000006</v>
      </c>
      <c r="K134" s="14">
        <f>(VLOOKUP($G134,Depth_Lookup_CCL!$A$3:$Z$549,11,FALSE))+(I134/100)</f>
        <v>65.89</v>
      </c>
      <c r="L134" s="148" t="s">
        <v>2056</v>
      </c>
      <c r="M134" s="35">
        <v>1</v>
      </c>
      <c r="O134" s="2" t="s">
        <v>5</v>
      </c>
      <c r="P134" s="5" t="s">
        <v>1846</v>
      </c>
      <c r="Q134" s="87" t="s">
        <v>1442</v>
      </c>
      <c r="R134" s="87" t="s">
        <v>1442</v>
      </c>
      <c r="U134" s="2" t="s">
        <v>198</v>
      </c>
      <c r="V134" s="2" t="s">
        <v>201</v>
      </c>
      <c r="W134" s="2" t="s">
        <v>205</v>
      </c>
      <c r="AB134" s="2" t="s">
        <v>1376</v>
      </c>
      <c r="AC134" s="5">
        <f>VLOOKUP(AB134,definitions_list_lookup!$V$12:$W$15,2,FALSE)</f>
        <v>0</v>
      </c>
      <c r="AE134" s="41" t="e">
        <f>VLOOKUP(AD134,definitions_list_lookup!$AT$3:$AU$5,2,FALSE)</f>
        <v>#N/A</v>
      </c>
      <c r="AH134" s="2">
        <v>5</v>
      </c>
      <c r="AJ134" s="2">
        <v>6</v>
      </c>
      <c r="AK134" s="35">
        <v>3</v>
      </c>
      <c r="AL134" s="2" t="s">
        <v>225</v>
      </c>
      <c r="AM134" s="2" t="s">
        <v>220</v>
      </c>
      <c r="AO134" s="2">
        <v>77</v>
      </c>
      <c r="AQ134" s="2">
        <v>8</v>
      </c>
      <c r="AR134" s="35">
        <v>3</v>
      </c>
      <c r="AS134" s="2" t="s">
        <v>224</v>
      </c>
      <c r="AT134" s="2" t="s">
        <v>219</v>
      </c>
      <c r="AV134" s="2">
        <v>18</v>
      </c>
      <c r="AX134" s="2">
        <v>7</v>
      </c>
      <c r="AY134" s="35">
        <v>3</v>
      </c>
      <c r="AZ134" s="2" t="s">
        <v>223</v>
      </c>
      <c r="BA134" s="2" t="s">
        <v>219</v>
      </c>
      <c r="BQ134" s="35" t="s">
        <v>1562</v>
      </c>
      <c r="BR134" s="35"/>
      <c r="BS134" s="2">
        <v>5</v>
      </c>
      <c r="BT134" s="2">
        <v>1.5</v>
      </c>
      <c r="BU134" s="2" t="s">
        <v>223</v>
      </c>
      <c r="BV134" s="2" t="s">
        <v>219</v>
      </c>
      <c r="CM134" s="35" t="s">
        <v>3432</v>
      </c>
      <c r="CN134" s="35"/>
      <c r="CO134" s="35"/>
      <c r="CP134" s="35"/>
      <c r="CQ134" s="35"/>
    </row>
    <row r="135" spans="1:95">
      <c r="A135" s="2" t="s">
        <v>2048</v>
      </c>
      <c r="B135" s="2" t="s">
        <v>1574</v>
      </c>
      <c r="C135" s="2" t="s">
        <v>1450</v>
      </c>
      <c r="D135" s="2" t="s">
        <v>1575</v>
      </c>
      <c r="E135" s="35">
        <v>28</v>
      </c>
      <c r="F135" s="35">
        <v>4</v>
      </c>
      <c r="G135" s="10" t="str">
        <f t="shared" si="1"/>
        <v>28-4</v>
      </c>
      <c r="H135" s="2">
        <v>0</v>
      </c>
      <c r="I135" s="2">
        <v>87</v>
      </c>
      <c r="J135" s="14">
        <f>(VLOOKUP($G135,Depth_Lookup_CCL!$A$3:$Z$549,11,FALSE))+(H135/100)</f>
        <v>65.885000000000005</v>
      </c>
      <c r="K135" s="14">
        <f>(VLOOKUP($G135,Depth_Lookup_CCL!$A$3:$Z$549,11,FALSE))+(I135/100)</f>
        <v>66.75500000000001</v>
      </c>
      <c r="L135" s="148" t="s">
        <v>2056</v>
      </c>
      <c r="M135" s="35">
        <v>1</v>
      </c>
      <c r="O135" s="2" t="s">
        <v>5</v>
      </c>
      <c r="P135" s="5" t="s">
        <v>1846</v>
      </c>
      <c r="Q135" s="87" t="s">
        <v>1442</v>
      </c>
      <c r="R135" s="87" t="s">
        <v>1442</v>
      </c>
      <c r="U135" s="2" t="s">
        <v>198</v>
      </c>
      <c r="V135" s="2" t="s">
        <v>201</v>
      </c>
      <c r="W135" s="2" t="s">
        <v>205</v>
      </c>
      <c r="AB135" s="2" t="s">
        <v>1376</v>
      </c>
      <c r="AC135" s="5">
        <f>VLOOKUP(AB135,definitions_list_lookup!$V$12:$W$15,2,FALSE)</f>
        <v>0</v>
      </c>
      <c r="AE135" s="41" t="e">
        <f>VLOOKUP(AD135,definitions_list_lookup!$AT$3:$AU$5,2,FALSE)</f>
        <v>#N/A</v>
      </c>
      <c r="AH135" s="2">
        <v>5</v>
      </c>
      <c r="AJ135" s="2">
        <v>6</v>
      </c>
      <c r="AK135" s="35">
        <v>3</v>
      </c>
      <c r="AL135" s="2" t="s">
        <v>225</v>
      </c>
      <c r="AM135" s="2" t="s">
        <v>220</v>
      </c>
      <c r="AO135" s="2">
        <v>77</v>
      </c>
      <c r="AQ135" s="2">
        <v>8</v>
      </c>
      <c r="AR135" s="35">
        <v>3</v>
      </c>
      <c r="AS135" s="2" t="s">
        <v>224</v>
      </c>
      <c r="AT135" s="2" t="s">
        <v>219</v>
      </c>
      <c r="AV135" s="2">
        <v>18</v>
      </c>
      <c r="AX135" s="2">
        <v>7</v>
      </c>
      <c r="AY135" s="35">
        <v>3</v>
      </c>
      <c r="AZ135" s="2" t="s">
        <v>223</v>
      </c>
      <c r="BA135" s="2" t="s">
        <v>219</v>
      </c>
      <c r="BQ135" s="35" t="s">
        <v>1562</v>
      </c>
      <c r="BR135" s="35"/>
      <c r="BS135" s="2">
        <v>5</v>
      </c>
      <c r="BT135" s="2">
        <v>1.5</v>
      </c>
      <c r="BU135" s="2" t="s">
        <v>223</v>
      </c>
      <c r="BV135" s="2" t="s">
        <v>219</v>
      </c>
      <c r="CM135" s="35" t="s">
        <v>3428</v>
      </c>
      <c r="CN135" s="35"/>
      <c r="CO135" s="35"/>
      <c r="CP135" s="35"/>
      <c r="CQ135" s="35"/>
    </row>
    <row r="136" spans="1:95">
      <c r="A136" s="2" t="s">
        <v>2048</v>
      </c>
      <c r="B136" s="2" t="s">
        <v>1574</v>
      </c>
      <c r="C136" s="2" t="s">
        <v>1450</v>
      </c>
      <c r="D136" s="2" t="s">
        <v>1575</v>
      </c>
      <c r="E136" s="35">
        <v>29</v>
      </c>
      <c r="F136" s="35">
        <v>1</v>
      </c>
      <c r="G136" s="10" t="str">
        <f t="shared" si="1"/>
        <v>29-1</v>
      </c>
      <c r="H136" s="2">
        <v>0</v>
      </c>
      <c r="I136" s="2">
        <v>97</v>
      </c>
      <c r="J136" s="14">
        <f>(VLOOKUP($G136,Depth_Lookup_CCL!$A$3:$Z$549,11,FALSE))+(H136/100)</f>
        <v>66.75</v>
      </c>
      <c r="K136" s="14">
        <f>(VLOOKUP($G136,Depth_Lookup_CCL!$A$3:$Z$549,11,FALSE))+(I136/100)</f>
        <v>67.72</v>
      </c>
      <c r="L136" s="148" t="s">
        <v>2056</v>
      </c>
      <c r="M136" s="35">
        <v>1</v>
      </c>
      <c r="O136" s="2" t="s">
        <v>5</v>
      </c>
      <c r="P136" s="5" t="s">
        <v>1846</v>
      </c>
      <c r="Q136" s="87" t="s">
        <v>1442</v>
      </c>
      <c r="R136" s="87" t="s">
        <v>1442</v>
      </c>
      <c r="U136" s="2" t="s">
        <v>198</v>
      </c>
      <c r="V136" s="2" t="s">
        <v>201</v>
      </c>
      <c r="W136" s="2" t="s">
        <v>205</v>
      </c>
      <c r="AB136" s="2" t="s">
        <v>1376</v>
      </c>
      <c r="AC136" s="5">
        <f>VLOOKUP(AB136,definitions_list_lookup!$V$12:$W$15,2,FALSE)</f>
        <v>0</v>
      </c>
      <c r="AE136" s="41" t="e">
        <f>VLOOKUP(AD136,definitions_list_lookup!$AT$3:$AU$5,2,FALSE)</f>
        <v>#N/A</v>
      </c>
      <c r="AH136" s="2">
        <v>5</v>
      </c>
      <c r="AJ136" s="2">
        <v>6</v>
      </c>
      <c r="AK136" s="35">
        <v>3</v>
      </c>
      <c r="AL136" s="2" t="s">
        <v>225</v>
      </c>
      <c r="AM136" s="2" t="s">
        <v>220</v>
      </c>
      <c r="AO136" s="2">
        <v>77</v>
      </c>
      <c r="AQ136" s="2">
        <v>8</v>
      </c>
      <c r="AR136" s="35">
        <v>3</v>
      </c>
      <c r="AS136" s="2" t="s">
        <v>224</v>
      </c>
      <c r="AT136" s="2" t="s">
        <v>219</v>
      </c>
      <c r="AV136" s="2">
        <v>18</v>
      </c>
      <c r="AX136" s="2">
        <v>7</v>
      </c>
      <c r="AY136" s="35">
        <v>3</v>
      </c>
      <c r="AZ136" s="2" t="s">
        <v>223</v>
      </c>
      <c r="BA136" s="2" t="s">
        <v>219</v>
      </c>
      <c r="BQ136" s="35" t="s">
        <v>1562</v>
      </c>
      <c r="BR136" s="35"/>
      <c r="BS136" s="2">
        <v>5</v>
      </c>
      <c r="BT136" s="2">
        <v>1.5</v>
      </c>
      <c r="BU136" s="2" t="s">
        <v>223</v>
      </c>
      <c r="BV136" s="2" t="s">
        <v>219</v>
      </c>
      <c r="CE136" s="35" t="s">
        <v>1562</v>
      </c>
      <c r="CF136" s="35"/>
      <c r="CG136" s="2">
        <v>0.4</v>
      </c>
      <c r="CH136" s="2">
        <v>0.2</v>
      </c>
      <c r="CI136" s="2" t="s">
        <v>225</v>
      </c>
      <c r="CJ136" s="2" t="s">
        <v>220</v>
      </c>
      <c r="CK136" s="2" t="s">
        <v>1570</v>
      </c>
      <c r="CM136" s="35" t="s">
        <v>2550</v>
      </c>
      <c r="CN136" s="35"/>
      <c r="CO136" s="35"/>
      <c r="CP136" s="35"/>
      <c r="CQ136" s="35"/>
    </row>
    <row r="137" spans="1:95">
      <c r="A137" s="2" t="s">
        <v>2048</v>
      </c>
      <c r="B137" s="2" t="s">
        <v>1574</v>
      </c>
      <c r="C137" s="2" t="s">
        <v>1450</v>
      </c>
      <c r="D137" s="2" t="s">
        <v>1575</v>
      </c>
      <c r="E137" s="35">
        <v>29</v>
      </c>
      <c r="F137" s="35">
        <v>2</v>
      </c>
      <c r="G137" s="10" t="str">
        <f t="shared" si="1"/>
        <v>29-2</v>
      </c>
      <c r="H137" s="2">
        <v>0</v>
      </c>
      <c r="I137" s="2">
        <v>75</v>
      </c>
      <c r="J137" s="14">
        <f>(VLOOKUP($G137,Depth_Lookup_CCL!$A$3:$Z$549,11,FALSE))+(H137/100)</f>
        <v>67.73</v>
      </c>
      <c r="K137" s="14">
        <f>(VLOOKUP($G137,Depth_Lookup_CCL!$A$3:$Z$549,11,FALSE))+(I137/100)</f>
        <v>68.48</v>
      </c>
      <c r="L137" s="148" t="s">
        <v>2056</v>
      </c>
      <c r="M137" s="35">
        <v>1</v>
      </c>
      <c r="O137" s="2" t="s">
        <v>5</v>
      </c>
      <c r="P137" s="5" t="s">
        <v>1846</v>
      </c>
      <c r="Q137" s="87" t="s">
        <v>1442</v>
      </c>
      <c r="R137" s="87" t="s">
        <v>1442</v>
      </c>
      <c r="U137" s="2" t="s">
        <v>198</v>
      </c>
      <c r="V137" s="2" t="s">
        <v>201</v>
      </c>
      <c r="W137" s="2" t="s">
        <v>205</v>
      </c>
      <c r="AB137" s="2" t="s">
        <v>1376</v>
      </c>
      <c r="AC137" s="5">
        <f>VLOOKUP(AB137,definitions_list_lookup!$V$12:$W$15,2,FALSE)</f>
        <v>0</v>
      </c>
      <c r="AE137" s="41" t="e">
        <f>VLOOKUP(AD137,definitions_list_lookup!$AT$3:$AU$5,2,FALSE)</f>
        <v>#N/A</v>
      </c>
      <c r="AH137" s="2">
        <v>5</v>
      </c>
      <c r="AJ137" s="2">
        <v>6</v>
      </c>
      <c r="AK137" s="35">
        <v>3</v>
      </c>
      <c r="AL137" s="2" t="s">
        <v>225</v>
      </c>
      <c r="AM137" s="2" t="s">
        <v>220</v>
      </c>
      <c r="AO137" s="2">
        <v>77</v>
      </c>
      <c r="AQ137" s="2">
        <v>8</v>
      </c>
      <c r="AR137" s="35">
        <v>3</v>
      </c>
      <c r="AS137" s="2" t="s">
        <v>224</v>
      </c>
      <c r="AT137" s="2" t="s">
        <v>219</v>
      </c>
      <c r="AV137" s="2">
        <v>18</v>
      </c>
      <c r="AX137" s="2">
        <v>7</v>
      </c>
      <c r="AY137" s="35">
        <v>3</v>
      </c>
      <c r="AZ137" s="2" t="s">
        <v>223</v>
      </c>
      <c r="BA137" s="2" t="s">
        <v>219</v>
      </c>
      <c r="BQ137" s="35" t="s">
        <v>1562</v>
      </c>
      <c r="BR137" s="35"/>
      <c r="BS137" s="2">
        <v>5</v>
      </c>
      <c r="BT137" s="2">
        <v>1.5</v>
      </c>
      <c r="BU137" s="2" t="s">
        <v>223</v>
      </c>
      <c r="BV137" s="2" t="s">
        <v>219</v>
      </c>
      <c r="CE137" s="35" t="s">
        <v>1562</v>
      </c>
      <c r="CF137" s="35"/>
      <c r="CG137" s="2">
        <v>0.4</v>
      </c>
      <c r="CH137" s="2">
        <v>0.2</v>
      </c>
      <c r="CI137" s="2" t="s">
        <v>225</v>
      </c>
      <c r="CJ137" s="2" t="s">
        <v>220</v>
      </c>
      <c r="CK137" s="2" t="s">
        <v>1570</v>
      </c>
      <c r="CM137" s="35" t="s">
        <v>3433</v>
      </c>
      <c r="CN137" s="35"/>
      <c r="CO137" s="35"/>
      <c r="CP137" s="35"/>
      <c r="CQ137" s="35"/>
    </row>
    <row r="138" spans="1:95">
      <c r="A138" s="2" t="s">
        <v>2048</v>
      </c>
      <c r="B138" s="2" t="s">
        <v>1574</v>
      </c>
      <c r="C138" s="2" t="s">
        <v>1450</v>
      </c>
      <c r="D138" s="2" t="s">
        <v>1575</v>
      </c>
      <c r="E138" s="35">
        <v>29</v>
      </c>
      <c r="F138" s="35">
        <v>3</v>
      </c>
      <c r="G138" s="10" t="str">
        <f t="shared" si="1"/>
        <v>29-3</v>
      </c>
      <c r="H138" s="2">
        <v>0</v>
      </c>
      <c r="I138" s="2">
        <v>16</v>
      </c>
      <c r="J138" s="14">
        <f>(VLOOKUP($G138,Depth_Lookup_CCL!$A$3:$Z$549,11,FALSE))+(H138/100)</f>
        <v>68.48</v>
      </c>
      <c r="K138" s="14">
        <f>(VLOOKUP($G138,Depth_Lookup_CCL!$A$3:$Z$549,11,FALSE))+(I138/100)</f>
        <v>68.64</v>
      </c>
      <c r="L138" s="148" t="s">
        <v>2056</v>
      </c>
      <c r="M138" s="35">
        <v>1</v>
      </c>
      <c r="O138" s="2" t="s">
        <v>5</v>
      </c>
      <c r="P138" s="5" t="s">
        <v>1846</v>
      </c>
      <c r="Q138" s="87" t="s">
        <v>1442</v>
      </c>
      <c r="R138" s="87" t="s">
        <v>20</v>
      </c>
      <c r="U138" s="2" t="s">
        <v>198</v>
      </c>
      <c r="V138" s="2" t="s">
        <v>201</v>
      </c>
      <c r="W138" s="2" t="s">
        <v>205</v>
      </c>
      <c r="AB138" s="2" t="s">
        <v>1376</v>
      </c>
      <c r="AC138" s="5">
        <f>VLOOKUP(AB138,definitions_list_lookup!$V$12:$W$15,2,FALSE)</f>
        <v>0</v>
      </c>
      <c r="AE138" s="41" t="e">
        <f>VLOOKUP(AD138,definitions_list_lookup!$AT$3:$AU$5,2,FALSE)</f>
        <v>#N/A</v>
      </c>
      <c r="AH138" s="2">
        <v>5</v>
      </c>
      <c r="AJ138" s="2">
        <v>6</v>
      </c>
      <c r="AK138" s="35">
        <v>3</v>
      </c>
      <c r="AL138" s="2" t="s">
        <v>225</v>
      </c>
      <c r="AM138" s="2" t="s">
        <v>220</v>
      </c>
      <c r="AO138" s="2">
        <v>77</v>
      </c>
      <c r="AQ138" s="2">
        <v>8</v>
      </c>
      <c r="AR138" s="35">
        <v>3</v>
      </c>
      <c r="AS138" s="2" t="s">
        <v>224</v>
      </c>
      <c r="AT138" s="2" t="s">
        <v>219</v>
      </c>
      <c r="AV138" s="2">
        <v>18</v>
      </c>
      <c r="AX138" s="2">
        <v>7</v>
      </c>
      <c r="AY138" s="35">
        <v>3</v>
      </c>
      <c r="AZ138" s="2" t="s">
        <v>223</v>
      </c>
      <c r="BA138" s="2" t="s">
        <v>219</v>
      </c>
      <c r="BQ138" s="35" t="s">
        <v>1562</v>
      </c>
      <c r="BR138" s="35"/>
      <c r="BS138" s="2">
        <v>5</v>
      </c>
      <c r="BT138" s="2">
        <v>1.5</v>
      </c>
      <c r="BU138" s="2" t="s">
        <v>223</v>
      </c>
      <c r="BV138" s="2" t="s">
        <v>219</v>
      </c>
      <c r="CE138" s="35" t="s">
        <v>1562</v>
      </c>
      <c r="CF138" s="35"/>
      <c r="CG138" s="2">
        <v>0.4</v>
      </c>
      <c r="CH138" s="2">
        <v>0.2</v>
      </c>
      <c r="CI138" s="2" t="s">
        <v>225</v>
      </c>
      <c r="CJ138" s="2" t="s">
        <v>220</v>
      </c>
      <c r="CK138" s="2" t="s">
        <v>1570</v>
      </c>
      <c r="CM138" s="35" t="s">
        <v>3434</v>
      </c>
      <c r="CN138" s="35"/>
      <c r="CO138" s="35"/>
      <c r="CP138" s="35"/>
      <c r="CQ138" s="35"/>
    </row>
    <row r="139" spans="1:95">
      <c r="A139" s="2" t="s">
        <v>2048</v>
      </c>
      <c r="B139" s="2" t="s">
        <v>1574</v>
      </c>
      <c r="C139" s="2" t="s">
        <v>1450</v>
      </c>
      <c r="D139" s="2" t="s">
        <v>1575</v>
      </c>
      <c r="E139" s="35">
        <v>29</v>
      </c>
      <c r="F139" s="35">
        <v>3</v>
      </c>
      <c r="G139" s="10" t="str">
        <f t="shared" si="1"/>
        <v>29-3</v>
      </c>
      <c r="H139" s="2">
        <v>16</v>
      </c>
      <c r="I139" s="2">
        <v>31</v>
      </c>
      <c r="J139" s="14">
        <f>(VLOOKUP($G139,Depth_Lookup_CCL!$A$3:$Z$549,11,FALSE))+(H139/100)</f>
        <v>68.64</v>
      </c>
      <c r="K139" s="14">
        <f>(VLOOKUP($G139,Depth_Lookup_CCL!$A$3:$Z$549,11,FALSE))+(I139/100)</f>
        <v>68.790000000000006</v>
      </c>
      <c r="L139" s="148" t="s">
        <v>2057</v>
      </c>
      <c r="M139" s="35">
        <v>1</v>
      </c>
      <c r="O139" s="2" t="s">
        <v>5</v>
      </c>
      <c r="P139" s="5" t="s">
        <v>1846</v>
      </c>
      <c r="Q139" s="87" t="s">
        <v>20</v>
      </c>
      <c r="R139" s="87" t="s">
        <v>20</v>
      </c>
      <c r="S139" s="2" t="s">
        <v>1363</v>
      </c>
      <c r="T139" s="2" t="s">
        <v>1368</v>
      </c>
      <c r="U139" s="2" t="s">
        <v>200</v>
      </c>
      <c r="V139" s="2" t="s">
        <v>203</v>
      </c>
      <c r="W139" s="2" t="s">
        <v>205</v>
      </c>
      <c r="AB139" s="2" t="s">
        <v>1376</v>
      </c>
      <c r="AC139" s="5">
        <f>VLOOKUP(AB139,definitions_list_lookup!$V$12:$W$15,2,FALSE)</f>
        <v>0</v>
      </c>
      <c r="AE139" s="41" t="e">
        <f>VLOOKUP(AD139,definitions_list_lookup!$AT$3:$AU$5,2,FALSE)</f>
        <v>#N/A</v>
      </c>
      <c r="AH139" s="2">
        <v>5</v>
      </c>
      <c r="AJ139" s="2">
        <v>6</v>
      </c>
      <c r="AK139" s="35">
        <v>3</v>
      </c>
      <c r="AL139" s="2" t="s">
        <v>225</v>
      </c>
      <c r="AM139" s="2" t="s">
        <v>220</v>
      </c>
      <c r="AO139" s="2">
        <v>77</v>
      </c>
      <c r="AQ139" s="2">
        <v>8</v>
      </c>
      <c r="AR139" s="35">
        <v>3</v>
      </c>
      <c r="AS139" s="2" t="s">
        <v>224</v>
      </c>
      <c r="AT139" s="2" t="s">
        <v>219</v>
      </c>
      <c r="AV139" s="2">
        <v>18</v>
      </c>
      <c r="AX139" s="2">
        <v>7</v>
      </c>
      <c r="AY139" s="35">
        <v>3</v>
      </c>
      <c r="AZ139" s="2" t="s">
        <v>223</v>
      </c>
      <c r="BA139" s="2" t="s">
        <v>219</v>
      </c>
      <c r="BQ139" s="35" t="s">
        <v>1562</v>
      </c>
      <c r="BR139" s="35"/>
      <c r="BS139" s="2">
        <v>5</v>
      </c>
      <c r="BT139" s="2">
        <v>1.5</v>
      </c>
      <c r="BU139" s="2" t="s">
        <v>223</v>
      </c>
      <c r="BV139" s="2" t="s">
        <v>219</v>
      </c>
      <c r="CE139" s="35" t="s">
        <v>1562</v>
      </c>
      <c r="CF139" s="35"/>
      <c r="CG139" s="2">
        <v>0.4</v>
      </c>
      <c r="CH139" s="2">
        <v>0.2</v>
      </c>
      <c r="CI139" s="2" t="s">
        <v>225</v>
      </c>
      <c r="CJ139" s="2" t="s">
        <v>220</v>
      </c>
      <c r="CK139" s="2" t="s">
        <v>1570</v>
      </c>
      <c r="CM139" s="35" t="s">
        <v>2058</v>
      </c>
      <c r="CN139" s="35"/>
      <c r="CO139" s="35"/>
      <c r="CP139" s="35"/>
      <c r="CQ139" s="35"/>
    </row>
    <row r="140" spans="1:95">
      <c r="A140" s="2" t="s">
        <v>2048</v>
      </c>
      <c r="B140" s="2" t="s">
        <v>1574</v>
      </c>
      <c r="C140" s="2" t="s">
        <v>1450</v>
      </c>
      <c r="D140" s="2" t="s">
        <v>1575</v>
      </c>
      <c r="E140" s="35">
        <v>29</v>
      </c>
      <c r="F140" s="35">
        <v>3</v>
      </c>
      <c r="G140" s="10" t="str">
        <f t="shared" si="1"/>
        <v>29-3</v>
      </c>
      <c r="H140" s="2">
        <v>31</v>
      </c>
      <c r="I140" s="2">
        <v>71</v>
      </c>
      <c r="J140" s="14">
        <f>(VLOOKUP($G140,Depth_Lookup_CCL!$A$3:$Z$549,11,FALSE))+(H140/100)</f>
        <v>68.790000000000006</v>
      </c>
      <c r="K140" s="14">
        <f>(VLOOKUP($G140,Depth_Lookup_CCL!$A$3:$Z$549,11,FALSE))+(I140/100)</f>
        <v>69.19</v>
      </c>
      <c r="L140" s="148" t="s">
        <v>2056</v>
      </c>
      <c r="M140" s="35">
        <v>1</v>
      </c>
      <c r="O140" s="2" t="s">
        <v>5</v>
      </c>
      <c r="P140" s="5" t="s">
        <v>1846</v>
      </c>
      <c r="Q140" s="87" t="s">
        <v>20</v>
      </c>
      <c r="R140" s="87" t="s">
        <v>1442</v>
      </c>
      <c r="S140" s="2" t="s">
        <v>1363</v>
      </c>
      <c r="T140" s="2" t="s">
        <v>1385</v>
      </c>
      <c r="U140" s="2" t="s">
        <v>198</v>
      </c>
      <c r="V140" s="2" t="s">
        <v>201</v>
      </c>
      <c r="W140" s="2" t="s">
        <v>205</v>
      </c>
      <c r="AB140" s="2" t="s">
        <v>1376</v>
      </c>
      <c r="AC140" s="5">
        <f>VLOOKUP(AB140,definitions_list_lookup!$V$12:$W$15,2,FALSE)</f>
        <v>0</v>
      </c>
      <c r="AE140" s="41" t="e">
        <f>VLOOKUP(AD140,definitions_list_lookup!$AT$3:$AU$5,2,FALSE)</f>
        <v>#N/A</v>
      </c>
      <c r="AH140" s="2">
        <v>5</v>
      </c>
      <c r="AJ140" s="2">
        <v>6</v>
      </c>
      <c r="AK140" s="35">
        <v>3</v>
      </c>
      <c r="AL140" s="2" t="s">
        <v>225</v>
      </c>
      <c r="AM140" s="2" t="s">
        <v>220</v>
      </c>
      <c r="AO140" s="2">
        <v>77</v>
      </c>
      <c r="AQ140" s="2">
        <v>8</v>
      </c>
      <c r="AR140" s="35">
        <v>3</v>
      </c>
      <c r="AS140" s="2" t="s">
        <v>224</v>
      </c>
      <c r="AT140" s="2" t="s">
        <v>219</v>
      </c>
      <c r="AV140" s="2">
        <v>18</v>
      </c>
      <c r="AX140" s="2">
        <v>7</v>
      </c>
      <c r="AY140" s="35">
        <v>3</v>
      </c>
      <c r="AZ140" s="2" t="s">
        <v>223</v>
      </c>
      <c r="BA140" s="2" t="s">
        <v>219</v>
      </c>
      <c r="BQ140" s="35" t="s">
        <v>1562</v>
      </c>
      <c r="BR140" s="35"/>
      <c r="BS140" s="2">
        <v>5</v>
      </c>
      <c r="BT140" s="2">
        <v>1.5</v>
      </c>
      <c r="BU140" s="2" t="s">
        <v>223</v>
      </c>
      <c r="BV140" s="2" t="s">
        <v>219</v>
      </c>
      <c r="CE140" s="35" t="s">
        <v>1562</v>
      </c>
      <c r="CF140" s="35"/>
      <c r="CG140" s="2">
        <v>0.4</v>
      </c>
      <c r="CH140" s="2">
        <v>0.2</v>
      </c>
      <c r="CI140" s="2" t="s">
        <v>225</v>
      </c>
      <c r="CJ140" s="2" t="s">
        <v>220</v>
      </c>
      <c r="CK140" s="2" t="s">
        <v>1570</v>
      </c>
      <c r="CM140" s="35" t="s">
        <v>3435</v>
      </c>
      <c r="CN140" s="35"/>
      <c r="CO140" s="35"/>
      <c r="CP140" s="35"/>
      <c r="CQ140" s="35"/>
    </row>
    <row r="141" spans="1:95">
      <c r="A141" s="2" t="s">
        <v>2048</v>
      </c>
      <c r="B141" s="2" t="s">
        <v>1574</v>
      </c>
      <c r="C141" s="2" t="s">
        <v>1450</v>
      </c>
      <c r="D141" s="2" t="s">
        <v>1575</v>
      </c>
      <c r="E141" s="35">
        <v>29</v>
      </c>
      <c r="F141" s="35">
        <v>4</v>
      </c>
      <c r="G141" s="10" t="str">
        <f t="shared" si="1"/>
        <v>29-4</v>
      </c>
      <c r="H141" s="2">
        <v>0</v>
      </c>
      <c r="I141" s="2">
        <v>80</v>
      </c>
      <c r="J141" s="14">
        <f>(VLOOKUP($G141,Depth_Lookup_CCL!$A$3:$Z$549,11,FALSE))+(H141/100)</f>
        <v>69.2</v>
      </c>
      <c r="K141" s="14">
        <f>(VLOOKUP($G141,Depth_Lookup_CCL!$A$3:$Z$549,11,FALSE))+(I141/100)</f>
        <v>70</v>
      </c>
      <c r="L141" s="148" t="s">
        <v>2056</v>
      </c>
      <c r="M141" s="35">
        <v>1</v>
      </c>
      <c r="O141" s="2" t="s">
        <v>5</v>
      </c>
      <c r="P141" s="5" t="s">
        <v>1846</v>
      </c>
      <c r="Q141" s="87" t="s">
        <v>1442</v>
      </c>
      <c r="R141" s="87" t="s">
        <v>20</v>
      </c>
      <c r="U141" s="2" t="s">
        <v>198</v>
      </c>
      <c r="V141" s="2" t="s">
        <v>201</v>
      </c>
      <c r="W141" s="2" t="s">
        <v>205</v>
      </c>
      <c r="AB141" s="2" t="s">
        <v>1376</v>
      </c>
      <c r="AC141" s="5">
        <f>VLOOKUP(AB141,definitions_list_lookup!$V$12:$W$15,2,FALSE)</f>
        <v>0</v>
      </c>
      <c r="AE141" s="41" t="e">
        <f>VLOOKUP(AD141,definitions_list_lookup!$AT$3:$AU$5,2,FALSE)</f>
        <v>#N/A</v>
      </c>
      <c r="AH141" s="2">
        <v>5</v>
      </c>
      <c r="AJ141" s="2">
        <v>6</v>
      </c>
      <c r="AK141" s="35">
        <v>3</v>
      </c>
      <c r="AL141" s="2" t="s">
        <v>225</v>
      </c>
      <c r="AM141" s="2" t="s">
        <v>220</v>
      </c>
      <c r="AO141" s="2">
        <v>77</v>
      </c>
      <c r="AQ141" s="2">
        <v>8</v>
      </c>
      <c r="AR141" s="35">
        <v>3</v>
      </c>
      <c r="AS141" s="2" t="s">
        <v>224</v>
      </c>
      <c r="AT141" s="2" t="s">
        <v>219</v>
      </c>
      <c r="AV141" s="2">
        <v>18</v>
      </c>
      <c r="AX141" s="2">
        <v>7</v>
      </c>
      <c r="AY141" s="35">
        <v>3</v>
      </c>
      <c r="AZ141" s="2" t="s">
        <v>223</v>
      </c>
      <c r="BA141" s="2" t="s">
        <v>219</v>
      </c>
      <c r="BQ141" s="35" t="s">
        <v>1562</v>
      </c>
      <c r="BR141" s="35"/>
      <c r="BS141" s="2">
        <v>5</v>
      </c>
      <c r="BT141" s="2">
        <v>1.5</v>
      </c>
      <c r="BU141" s="2" t="s">
        <v>223</v>
      </c>
      <c r="BV141" s="2" t="s">
        <v>219</v>
      </c>
      <c r="CE141" s="35" t="s">
        <v>1562</v>
      </c>
      <c r="CF141" s="35"/>
      <c r="CG141" s="2">
        <v>0.4</v>
      </c>
      <c r="CH141" s="2">
        <v>0.2</v>
      </c>
      <c r="CI141" s="2" t="s">
        <v>225</v>
      </c>
      <c r="CJ141" s="2" t="s">
        <v>220</v>
      </c>
      <c r="CK141" s="2" t="s">
        <v>1570</v>
      </c>
      <c r="CM141" s="35" t="s">
        <v>3436</v>
      </c>
      <c r="CN141" s="35"/>
      <c r="CO141" s="35"/>
      <c r="CP141" s="35"/>
      <c r="CQ141" s="35"/>
    </row>
    <row r="142" spans="1:95">
      <c r="A142" s="2" t="s">
        <v>2048</v>
      </c>
      <c r="B142" s="2" t="s">
        <v>1574</v>
      </c>
      <c r="C142" s="2" t="s">
        <v>1450</v>
      </c>
      <c r="D142" s="2" t="s">
        <v>1575</v>
      </c>
      <c r="E142" s="35">
        <v>29</v>
      </c>
      <c r="F142" s="35">
        <v>4</v>
      </c>
      <c r="G142" s="10" t="str">
        <f t="shared" si="1"/>
        <v>29-4</v>
      </c>
      <c r="H142" s="2">
        <v>80</v>
      </c>
      <c r="I142" s="2">
        <v>82</v>
      </c>
      <c r="J142" s="14">
        <f>(VLOOKUP($G142,Depth_Lookup_CCL!$A$3:$Z$549,11,FALSE))+(H142/100)</f>
        <v>70</v>
      </c>
      <c r="K142" s="14">
        <f>(VLOOKUP($G142,Depth_Lookup_CCL!$A$3:$Z$549,11,FALSE))+(I142/100)</f>
        <v>70.02</v>
      </c>
      <c r="L142" s="148">
        <v>40</v>
      </c>
      <c r="M142" s="35">
        <v>1</v>
      </c>
      <c r="O142" s="2" t="s">
        <v>5</v>
      </c>
      <c r="P142" s="5" t="s">
        <v>1846</v>
      </c>
      <c r="Q142" s="87" t="s">
        <v>20</v>
      </c>
      <c r="R142" s="87" t="s">
        <v>1442</v>
      </c>
      <c r="S142" s="2" t="s">
        <v>1363</v>
      </c>
      <c r="T142" s="2" t="s">
        <v>1368</v>
      </c>
      <c r="U142" s="2" t="s">
        <v>200</v>
      </c>
      <c r="V142" s="2" t="s">
        <v>203</v>
      </c>
      <c r="W142" s="2" t="s">
        <v>204</v>
      </c>
      <c r="X142" s="2" t="s">
        <v>2059</v>
      </c>
      <c r="AB142" s="2" t="s">
        <v>1376</v>
      </c>
      <c r="AC142" s="5">
        <f>VLOOKUP(AB142,definitions_list_lookup!$V$12:$W$15,2,FALSE)</f>
        <v>0</v>
      </c>
      <c r="AE142" s="41" t="e">
        <f>VLOOKUP(AD142,definitions_list_lookup!$AT$3:$AU$5,2,FALSE)</f>
        <v>#N/A</v>
      </c>
      <c r="AH142" s="2">
        <v>10</v>
      </c>
      <c r="AJ142" s="2">
        <v>9</v>
      </c>
      <c r="AK142" s="35">
        <v>4</v>
      </c>
      <c r="AL142" s="2" t="s">
        <v>223</v>
      </c>
      <c r="AM142" s="2" t="s">
        <v>219</v>
      </c>
      <c r="AN142" s="2" t="s">
        <v>3437</v>
      </c>
      <c r="AO142" s="2">
        <v>65</v>
      </c>
      <c r="AQ142" s="2">
        <v>6.4</v>
      </c>
      <c r="AR142" s="35">
        <v>5</v>
      </c>
      <c r="AS142" s="2" t="s">
        <v>224</v>
      </c>
      <c r="AT142" s="2" t="s">
        <v>218</v>
      </c>
      <c r="AV142" s="2">
        <v>25</v>
      </c>
      <c r="AX142" s="2">
        <v>18</v>
      </c>
      <c r="AY142" s="35">
        <v>8</v>
      </c>
      <c r="AZ142" s="2" t="s">
        <v>223</v>
      </c>
      <c r="BA142" s="2" t="s">
        <v>218</v>
      </c>
      <c r="BB142" s="2" t="s">
        <v>3437</v>
      </c>
      <c r="BQ142" s="35" t="s">
        <v>1562</v>
      </c>
      <c r="BR142" s="35"/>
      <c r="BS142" s="2">
        <v>0.1</v>
      </c>
      <c r="BT142" s="2">
        <v>0.1</v>
      </c>
      <c r="BU142" s="2" t="s">
        <v>222</v>
      </c>
      <c r="BV142" s="2" t="s">
        <v>219</v>
      </c>
      <c r="BW142" s="2" t="s">
        <v>3437</v>
      </c>
      <c r="CE142" s="35" t="s">
        <v>1562</v>
      </c>
      <c r="CF142" s="35"/>
      <c r="CG142" s="2">
        <v>0.5</v>
      </c>
      <c r="CH142" s="2">
        <v>0.2</v>
      </c>
      <c r="CI142" s="2" t="s">
        <v>223</v>
      </c>
      <c r="CJ142" s="2" t="s">
        <v>219</v>
      </c>
      <c r="CK142" s="2" t="s">
        <v>3763</v>
      </c>
      <c r="CM142" s="35" t="s">
        <v>3438</v>
      </c>
      <c r="CN142" s="35"/>
      <c r="CO142" s="35"/>
      <c r="CP142" s="35"/>
      <c r="CQ142" s="35"/>
    </row>
    <row r="143" spans="1:95">
      <c r="A143" s="2" t="s">
        <v>2048</v>
      </c>
      <c r="B143" s="2" t="s">
        <v>1574</v>
      </c>
      <c r="C143" s="2" t="s">
        <v>1450</v>
      </c>
      <c r="D143" s="2" t="s">
        <v>1575</v>
      </c>
      <c r="E143" s="35">
        <v>30</v>
      </c>
      <c r="F143" s="35">
        <v>1</v>
      </c>
      <c r="G143" s="10" t="str">
        <f t="shared" si="1"/>
        <v>30-1</v>
      </c>
      <c r="H143" s="2">
        <v>0</v>
      </c>
      <c r="I143" s="2">
        <v>60</v>
      </c>
      <c r="J143" s="14">
        <f>(VLOOKUP($G143,Depth_Lookup_CCL!$A$3:$Z$549,11,FALSE))+(H143/100)</f>
        <v>69.8</v>
      </c>
      <c r="K143" s="14">
        <f>(VLOOKUP($G143,Depth_Lookup_CCL!$A$3:$Z$549,11,FALSE))+(I143/100)</f>
        <v>70.399999999999991</v>
      </c>
      <c r="L143" s="148">
        <v>40</v>
      </c>
      <c r="M143" s="35">
        <v>1</v>
      </c>
      <c r="O143" s="2" t="s">
        <v>5</v>
      </c>
      <c r="P143" s="5" t="s">
        <v>1846</v>
      </c>
      <c r="Q143" s="87" t="s">
        <v>1442</v>
      </c>
      <c r="R143" s="87" t="s">
        <v>20</v>
      </c>
      <c r="U143" s="2" t="s">
        <v>200</v>
      </c>
      <c r="V143" s="2" t="s">
        <v>203</v>
      </c>
      <c r="W143" s="2" t="s">
        <v>204</v>
      </c>
      <c r="X143" s="2" t="s">
        <v>2059</v>
      </c>
      <c r="AB143" s="2" t="s">
        <v>1376</v>
      </c>
      <c r="AC143" s="5">
        <f>VLOOKUP(AB143,definitions_list_lookup!$V$12:$W$15,2,FALSE)</f>
        <v>0</v>
      </c>
      <c r="AE143" s="41" t="e">
        <f>VLOOKUP(AD143,definitions_list_lookup!$AT$3:$AU$5,2,FALSE)</f>
        <v>#N/A</v>
      </c>
      <c r="AH143" s="2">
        <v>10</v>
      </c>
      <c r="AJ143" s="2">
        <v>9</v>
      </c>
      <c r="AK143" s="35">
        <v>4</v>
      </c>
      <c r="AL143" s="2" t="s">
        <v>223</v>
      </c>
      <c r="AM143" s="2" t="s">
        <v>219</v>
      </c>
      <c r="AN143" s="2" t="s">
        <v>3437</v>
      </c>
      <c r="AO143" s="2">
        <v>65</v>
      </c>
      <c r="AQ143" s="2">
        <v>6.4</v>
      </c>
      <c r="AR143" s="35">
        <v>5</v>
      </c>
      <c r="AS143" s="2" t="s">
        <v>224</v>
      </c>
      <c r="AT143" s="2" t="s">
        <v>218</v>
      </c>
      <c r="AV143" s="2">
        <v>25</v>
      </c>
      <c r="AX143" s="2">
        <v>18</v>
      </c>
      <c r="AY143" s="35">
        <v>8</v>
      </c>
      <c r="AZ143" s="2" t="s">
        <v>223</v>
      </c>
      <c r="BA143" s="2" t="s">
        <v>218</v>
      </c>
      <c r="BB143" s="2" t="s">
        <v>3437</v>
      </c>
      <c r="BQ143" s="35" t="s">
        <v>1562</v>
      </c>
      <c r="BR143" s="35"/>
      <c r="BS143" s="2">
        <v>0.1</v>
      </c>
      <c r="BT143" s="2">
        <v>0.1</v>
      </c>
      <c r="BU143" s="2" t="s">
        <v>222</v>
      </c>
      <c r="BV143" s="2" t="s">
        <v>219</v>
      </c>
      <c r="BW143" s="2" t="s">
        <v>3437</v>
      </c>
      <c r="CE143" s="35" t="s">
        <v>1562</v>
      </c>
      <c r="CF143" s="35"/>
      <c r="CG143" s="2">
        <v>0.5</v>
      </c>
      <c r="CH143" s="2">
        <v>0.2</v>
      </c>
      <c r="CI143" s="2" t="s">
        <v>223</v>
      </c>
      <c r="CJ143" s="2" t="s">
        <v>219</v>
      </c>
      <c r="CK143" s="2" t="s">
        <v>3763</v>
      </c>
      <c r="CM143" s="35" t="s">
        <v>2060</v>
      </c>
      <c r="CN143" s="35"/>
      <c r="CO143" s="35"/>
      <c r="CP143" s="35"/>
      <c r="CQ143" s="35"/>
    </row>
    <row r="144" spans="1:95">
      <c r="A144" s="2" t="s">
        <v>2048</v>
      </c>
      <c r="B144" s="2" t="s">
        <v>1574</v>
      </c>
      <c r="C144" s="2" t="s">
        <v>1450</v>
      </c>
      <c r="D144" s="2" t="s">
        <v>1575</v>
      </c>
      <c r="E144" s="35">
        <v>30</v>
      </c>
      <c r="F144" s="35">
        <v>1</v>
      </c>
      <c r="G144" s="10" t="str">
        <f t="shared" si="1"/>
        <v>30-1</v>
      </c>
      <c r="H144" s="2">
        <v>60</v>
      </c>
      <c r="I144" s="2">
        <v>100</v>
      </c>
      <c r="J144" s="14">
        <f>(VLOOKUP($G144,Depth_Lookup_CCL!$A$3:$Z$549,11,FALSE))+(H144/100)</f>
        <v>70.399999999999991</v>
      </c>
      <c r="K144" s="14">
        <f>(VLOOKUP($G144,Depth_Lookup_CCL!$A$3:$Z$549,11,FALSE))+(I144/100)</f>
        <v>70.8</v>
      </c>
      <c r="L144" s="148">
        <v>41</v>
      </c>
      <c r="M144" s="35">
        <v>1</v>
      </c>
      <c r="O144" s="2" t="s">
        <v>5</v>
      </c>
      <c r="P144" s="5" t="s">
        <v>1846</v>
      </c>
      <c r="Q144" s="87" t="s">
        <v>20</v>
      </c>
      <c r="R144" s="87" t="s">
        <v>1442</v>
      </c>
      <c r="S144" s="2" t="s">
        <v>1363</v>
      </c>
      <c r="T144" s="2" t="s">
        <v>1368</v>
      </c>
      <c r="U144" s="2" t="s">
        <v>198</v>
      </c>
      <c r="V144" s="2" t="s">
        <v>201</v>
      </c>
      <c r="W144" s="2" t="s">
        <v>205</v>
      </c>
      <c r="X144" s="2" t="s">
        <v>2061</v>
      </c>
      <c r="AB144" s="2" t="s">
        <v>1376</v>
      </c>
      <c r="AC144" s="5">
        <f>VLOOKUP(AB144,definitions_list_lookup!$V$12:$W$15,2,FALSE)</f>
        <v>0</v>
      </c>
      <c r="AE144" s="41" t="e">
        <f>VLOOKUP(AD144,definitions_list_lookup!$AT$3:$AU$5,2,FALSE)</f>
        <v>#N/A</v>
      </c>
      <c r="AH144" s="2">
        <v>10</v>
      </c>
      <c r="AJ144" s="2">
        <v>6</v>
      </c>
      <c r="AK144" s="35">
        <v>4.5</v>
      </c>
      <c r="AL144" s="2" t="s">
        <v>223</v>
      </c>
      <c r="AM144" s="2" t="s">
        <v>219</v>
      </c>
      <c r="AN144" s="2" t="s">
        <v>3437</v>
      </c>
      <c r="AO144" s="2">
        <v>75</v>
      </c>
      <c r="AQ144" s="2">
        <v>12</v>
      </c>
      <c r="AR144" s="35">
        <v>5</v>
      </c>
      <c r="AS144" s="2" t="s">
        <v>224</v>
      </c>
      <c r="AT144" s="2" t="s">
        <v>218</v>
      </c>
      <c r="AV144" s="2">
        <v>15</v>
      </c>
      <c r="AX144" s="2">
        <v>14</v>
      </c>
      <c r="AY144" s="35">
        <v>5</v>
      </c>
      <c r="AZ144" s="2" t="s">
        <v>223</v>
      </c>
      <c r="BA144" s="2" t="s">
        <v>218</v>
      </c>
      <c r="BB144" s="2" t="s">
        <v>3437</v>
      </c>
      <c r="BQ144" s="35" t="s">
        <v>1562</v>
      </c>
      <c r="BR144" s="35"/>
      <c r="BS144" s="2">
        <v>0.1</v>
      </c>
      <c r="BT144" s="2">
        <v>0.1</v>
      </c>
      <c r="BU144" s="2" t="s">
        <v>222</v>
      </c>
      <c r="BV144" s="2" t="s">
        <v>218</v>
      </c>
      <c r="BW144" s="2" t="s">
        <v>3437</v>
      </c>
      <c r="CE144" s="35" t="s">
        <v>1562</v>
      </c>
      <c r="CF144" s="35"/>
      <c r="CG144" s="2">
        <v>0.6</v>
      </c>
      <c r="CH144" s="2">
        <v>0.3</v>
      </c>
      <c r="CI144" s="2" t="s">
        <v>223</v>
      </c>
      <c r="CJ144" s="2" t="s">
        <v>219</v>
      </c>
      <c r="CK144" s="2" t="s">
        <v>1570</v>
      </c>
      <c r="CM144" s="35" t="s">
        <v>2062</v>
      </c>
      <c r="CN144" s="35"/>
      <c r="CO144" s="35"/>
      <c r="CP144" s="35"/>
      <c r="CQ144" s="35"/>
    </row>
    <row r="145" spans="1:95">
      <c r="A145" s="2" t="s">
        <v>2048</v>
      </c>
      <c r="B145" s="2" t="s">
        <v>1574</v>
      </c>
      <c r="C145" s="2" t="s">
        <v>1450</v>
      </c>
      <c r="D145" s="2" t="s">
        <v>1575</v>
      </c>
      <c r="E145" s="35">
        <v>30</v>
      </c>
      <c r="F145" s="35">
        <v>2</v>
      </c>
      <c r="G145" s="10" t="str">
        <f t="shared" si="1"/>
        <v>30-2</v>
      </c>
      <c r="H145" s="2">
        <v>0</v>
      </c>
      <c r="I145" s="2">
        <v>48</v>
      </c>
      <c r="J145" s="14">
        <f>(VLOOKUP($G145,Depth_Lookup_CCL!$A$3:$Z$549,11,FALSE))+(H145/100)</f>
        <v>70.8</v>
      </c>
      <c r="K145" s="14">
        <f>(VLOOKUP($G145,Depth_Lookup_CCL!$A$3:$Z$549,11,FALSE))+(I145/100)</f>
        <v>71.28</v>
      </c>
      <c r="L145" s="148">
        <v>41</v>
      </c>
      <c r="M145" s="35">
        <v>1</v>
      </c>
      <c r="O145" s="2" t="s">
        <v>5</v>
      </c>
      <c r="P145" s="5" t="s">
        <v>1846</v>
      </c>
      <c r="Q145" s="87" t="s">
        <v>1442</v>
      </c>
      <c r="R145" s="87" t="s">
        <v>21</v>
      </c>
      <c r="U145" s="2" t="s">
        <v>198</v>
      </c>
      <c r="V145" s="2" t="s">
        <v>201</v>
      </c>
      <c r="W145" s="2" t="s">
        <v>205</v>
      </c>
      <c r="X145" s="2" t="s">
        <v>2063</v>
      </c>
      <c r="AB145" s="2" t="s">
        <v>1376</v>
      </c>
      <c r="AC145" s="5">
        <f>VLOOKUP(AB145,definitions_list_lookup!$V$12:$W$15,2,FALSE)</f>
        <v>0</v>
      </c>
      <c r="AE145" s="41" t="e">
        <f>VLOOKUP(AD145,definitions_list_lookup!$AT$3:$AU$5,2,FALSE)</f>
        <v>#N/A</v>
      </c>
      <c r="AH145" s="2">
        <v>10</v>
      </c>
      <c r="AJ145" s="2">
        <v>6</v>
      </c>
      <c r="AK145" s="35">
        <v>4.5</v>
      </c>
      <c r="AL145" s="2" t="s">
        <v>223</v>
      </c>
      <c r="AM145" s="2" t="s">
        <v>219</v>
      </c>
      <c r="AN145" s="2" t="s">
        <v>3437</v>
      </c>
      <c r="AO145" s="2">
        <v>75</v>
      </c>
      <c r="AQ145" s="2">
        <v>12</v>
      </c>
      <c r="AR145" s="35">
        <v>5</v>
      </c>
      <c r="AS145" s="2" t="s">
        <v>224</v>
      </c>
      <c r="AT145" s="2" t="s">
        <v>218</v>
      </c>
      <c r="AV145" s="2">
        <v>15</v>
      </c>
      <c r="AX145" s="2">
        <v>14</v>
      </c>
      <c r="AY145" s="35">
        <v>5</v>
      </c>
      <c r="AZ145" s="2" t="s">
        <v>223</v>
      </c>
      <c r="BA145" s="2" t="s">
        <v>218</v>
      </c>
      <c r="BB145" s="2" t="s">
        <v>3437</v>
      </c>
      <c r="BQ145" s="35" t="s">
        <v>1562</v>
      </c>
      <c r="BR145" s="35"/>
      <c r="BS145" s="2">
        <v>0.1</v>
      </c>
      <c r="BT145" s="2">
        <v>0.1</v>
      </c>
      <c r="BU145" s="2" t="s">
        <v>222</v>
      </c>
      <c r="BV145" s="2" t="s">
        <v>218</v>
      </c>
      <c r="BW145" s="2" t="s">
        <v>3437</v>
      </c>
      <c r="CE145" s="35" t="s">
        <v>1562</v>
      </c>
      <c r="CF145" s="35"/>
      <c r="CG145" s="2">
        <v>0.6</v>
      </c>
      <c r="CH145" s="2">
        <v>0.3</v>
      </c>
      <c r="CI145" s="2" t="s">
        <v>223</v>
      </c>
      <c r="CJ145" s="2" t="s">
        <v>219</v>
      </c>
      <c r="CK145" s="2" t="s">
        <v>1570</v>
      </c>
      <c r="CM145" s="35" t="s">
        <v>2064</v>
      </c>
      <c r="CN145" s="35"/>
      <c r="CO145" s="35"/>
      <c r="CP145" s="35"/>
      <c r="CQ145" s="35"/>
    </row>
    <row r="146" spans="1:95">
      <c r="A146" s="2" t="s">
        <v>2048</v>
      </c>
      <c r="B146" s="2" t="s">
        <v>1574</v>
      </c>
      <c r="C146" s="2" t="s">
        <v>1450</v>
      </c>
      <c r="D146" s="2" t="s">
        <v>1575</v>
      </c>
      <c r="E146" s="35">
        <v>30</v>
      </c>
      <c r="F146" s="35">
        <v>2</v>
      </c>
      <c r="G146" s="10" t="str">
        <f t="shared" si="1"/>
        <v>30-2</v>
      </c>
      <c r="H146" s="2">
        <v>48</v>
      </c>
      <c r="I146" s="2">
        <v>61</v>
      </c>
      <c r="J146" s="14">
        <f>(VLOOKUP($G146,Depth_Lookup_CCL!$A$3:$Z$549,11,FALSE))+(H146/100)</f>
        <v>71.28</v>
      </c>
      <c r="K146" s="14">
        <f>(VLOOKUP($G146,Depth_Lookup_CCL!$A$3:$Z$549,11,FALSE))+(I146/100)</f>
        <v>71.41</v>
      </c>
      <c r="L146" s="148">
        <v>42</v>
      </c>
      <c r="M146" s="35">
        <v>1</v>
      </c>
      <c r="N146" s="2" t="s">
        <v>27</v>
      </c>
      <c r="O146" s="2" t="s">
        <v>4</v>
      </c>
      <c r="P146" s="5" t="s">
        <v>1844</v>
      </c>
      <c r="Q146" s="87" t="s">
        <v>21</v>
      </c>
      <c r="R146" s="87" t="s">
        <v>1442</v>
      </c>
      <c r="S146" s="2" t="s">
        <v>1391</v>
      </c>
      <c r="T146" s="2" t="s">
        <v>1368</v>
      </c>
      <c r="U146" s="2" t="s">
        <v>198</v>
      </c>
      <c r="V146" s="2" t="s">
        <v>203</v>
      </c>
      <c r="W146" s="2" t="s">
        <v>204</v>
      </c>
      <c r="X146" s="2" t="s">
        <v>2065</v>
      </c>
      <c r="AB146" s="2" t="s">
        <v>1376</v>
      </c>
      <c r="AC146" s="5">
        <f>VLOOKUP(AB146,definitions_list_lookup!$V$12:$W$15,2,FALSE)</f>
        <v>0</v>
      </c>
      <c r="AE146" s="41" t="e">
        <f>VLOOKUP(AD146,definitions_list_lookup!$AT$3:$AU$5,2,FALSE)</f>
        <v>#N/A</v>
      </c>
      <c r="AH146" s="2">
        <v>2</v>
      </c>
      <c r="AJ146" s="2">
        <v>13</v>
      </c>
      <c r="AK146" s="35">
        <v>1.5</v>
      </c>
      <c r="AL146" s="2" t="s">
        <v>225</v>
      </c>
      <c r="AM146" s="2" t="s">
        <v>220</v>
      </c>
      <c r="AO146" s="2">
        <v>78</v>
      </c>
      <c r="AQ146" s="2">
        <v>30</v>
      </c>
      <c r="AR146" s="35">
        <v>2.5</v>
      </c>
      <c r="AS146" s="2" t="s">
        <v>223</v>
      </c>
      <c r="AT146" s="2" t="s">
        <v>219</v>
      </c>
      <c r="AV146" s="2">
        <v>20</v>
      </c>
      <c r="AX146" s="2">
        <v>34</v>
      </c>
      <c r="AY146" s="35">
        <v>7</v>
      </c>
      <c r="AZ146" s="2" t="s">
        <v>224</v>
      </c>
      <c r="BA146" s="2" t="s">
        <v>219</v>
      </c>
      <c r="CE146" s="2" t="s">
        <v>1562</v>
      </c>
      <c r="CG146" s="2">
        <v>5</v>
      </c>
      <c r="CH146" s="2">
        <v>0.5</v>
      </c>
      <c r="CI146" s="2" t="s">
        <v>224</v>
      </c>
      <c r="CJ146" s="2" t="s">
        <v>220</v>
      </c>
      <c r="CK146" s="2" t="s">
        <v>3764</v>
      </c>
      <c r="CM146" s="35" t="s">
        <v>3439</v>
      </c>
      <c r="CN146" s="35"/>
      <c r="CO146" s="35"/>
      <c r="CP146" s="35"/>
      <c r="CQ146" s="35"/>
    </row>
    <row r="147" spans="1:95">
      <c r="A147" s="2" t="s">
        <v>2048</v>
      </c>
      <c r="B147" s="2" t="s">
        <v>1574</v>
      </c>
      <c r="C147" s="2" t="s">
        <v>1450</v>
      </c>
      <c r="D147" s="2" t="s">
        <v>1575</v>
      </c>
      <c r="E147" s="35">
        <v>30</v>
      </c>
      <c r="F147" s="35">
        <v>3</v>
      </c>
      <c r="G147" s="10" t="str">
        <f t="shared" si="1"/>
        <v>30-3</v>
      </c>
      <c r="H147" s="2">
        <v>0</v>
      </c>
      <c r="I147" s="2">
        <v>87</v>
      </c>
      <c r="J147" s="14">
        <f>(VLOOKUP($G147,Depth_Lookup_CCL!$A$3:$Z$549,11,FALSE))+(H147/100)</f>
        <v>71.41</v>
      </c>
      <c r="K147" s="14">
        <f>(VLOOKUP($G147,Depth_Lookup_CCL!$A$3:$Z$549,11,FALSE))+(I147/100)</f>
        <v>72.28</v>
      </c>
      <c r="L147" s="148">
        <v>42</v>
      </c>
      <c r="M147" s="35">
        <v>1</v>
      </c>
      <c r="N147" s="2" t="s">
        <v>27</v>
      </c>
      <c r="O147" s="2" t="s">
        <v>4</v>
      </c>
      <c r="P147" s="5" t="s">
        <v>1844</v>
      </c>
      <c r="Q147" s="87" t="s">
        <v>1442</v>
      </c>
      <c r="R147" s="87" t="s">
        <v>1442</v>
      </c>
      <c r="U147" s="2" t="s">
        <v>198</v>
      </c>
      <c r="V147" s="2" t="s">
        <v>203</v>
      </c>
      <c r="W147" s="2" t="s">
        <v>204</v>
      </c>
      <c r="X147" s="2" t="s">
        <v>2065</v>
      </c>
      <c r="AB147" s="2" t="s">
        <v>1376</v>
      </c>
      <c r="AC147" s="5">
        <f>VLOOKUP(AB147,definitions_list_lookup!$V$12:$W$15,2,FALSE)</f>
        <v>0</v>
      </c>
      <c r="AE147" s="41" t="e">
        <f>VLOOKUP(AD147,definitions_list_lookup!$AT$3:$AU$5,2,FALSE)</f>
        <v>#N/A</v>
      </c>
      <c r="AH147" s="2">
        <v>2</v>
      </c>
      <c r="AJ147" s="2">
        <v>13</v>
      </c>
      <c r="AK147" s="35">
        <v>1.5</v>
      </c>
      <c r="AL147" s="2" t="s">
        <v>225</v>
      </c>
      <c r="AM147" s="2" t="s">
        <v>220</v>
      </c>
      <c r="AO147" s="2">
        <v>78</v>
      </c>
      <c r="AQ147" s="2">
        <v>30</v>
      </c>
      <c r="AR147" s="35">
        <v>2.5</v>
      </c>
      <c r="AS147" s="2" t="s">
        <v>223</v>
      </c>
      <c r="AT147" s="2" t="s">
        <v>219</v>
      </c>
      <c r="AV147" s="2">
        <v>20</v>
      </c>
      <c r="AX147" s="2">
        <v>34</v>
      </c>
      <c r="AY147" s="35">
        <v>7</v>
      </c>
      <c r="AZ147" s="2" t="s">
        <v>224</v>
      </c>
      <c r="BA147" s="2" t="s">
        <v>219</v>
      </c>
      <c r="CE147" s="2" t="s">
        <v>1562</v>
      </c>
      <c r="CG147" s="2">
        <v>5</v>
      </c>
      <c r="CH147" s="2">
        <v>0.5</v>
      </c>
      <c r="CI147" s="2" t="s">
        <v>224</v>
      </c>
      <c r="CJ147" s="2" t="s">
        <v>220</v>
      </c>
      <c r="CK147" s="2" t="s">
        <v>3764</v>
      </c>
      <c r="CM147" s="35" t="s">
        <v>2066</v>
      </c>
      <c r="CN147" s="35"/>
      <c r="CO147" s="35"/>
      <c r="CP147" s="35"/>
      <c r="CQ147" s="35"/>
    </row>
    <row r="148" spans="1:95">
      <c r="A148" s="2" t="s">
        <v>2048</v>
      </c>
      <c r="B148" s="2" t="s">
        <v>1574</v>
      </c>
      <c r="C148" s="2" t="s">
        <v>1450</v>
      </c>
      <c r="D148" s="2" t="s">
        <v>1575</v>
      </c>
      <c r="E148" s="35">
        <v>30</v>
      </c>
      <c r="F148" s="35">
        <v>4</v>
      </c>
      <c r="G148" s="10" t="str">
        <f t="shared" si="1"/>
        <v>30-4</v>
      </c>
      <c r="H148" s="2">
        <v>0</v>
      </c>
      <c r="I148" s="2">
        <v>82</v>
      </c>
      <c r="J148" s="14">
        <f>(VLOOKUP($G148,Depth_Lookup_CCL!$A$3:$Z$549,11,FALSE))+(H148/100)</f>
        <v>72.289999999999992</v>
      </c>
      <c r="K148" s="14">
        <f>(VLOOKUP($G148,Depth_Lookup_CCL!$A$3:$Z$549,11,FALSE))+(I148/100)</f>
        <v>73.109999999999985</v>
      </c>
      <c r="L148" s="148">
        <v>42</v>
      </c>
      <c r="M148" s="35">
        <v>1</v>
      </c>
      <c r="N148" s="2" t="s">
        <v>27</v>
      </c>
      <c r="O148" s="2" t="s">
        <v>4</v>
      </c>
      <c r="P148" s="5" t="s">
        <v>1844</v>
      </c>
      <c r="Q148" s="87" t="s">
        <v>1442</v>
      </c>
      <c r="R148" s="87" t="s">
        <v>1442</v>
      </c>
      <c r="U148" s="2" t="s">
        <v>198</v>
      </c>
      <c r="V148" s="2" t="s">
        <v>203</v>
      </c>
      <c r="W148" s="2" t="s">
        <v>204</v>
      </c>
      <c r="X148" s="2" t="s">
        <v>2067</v>
      </c>
      <c r="AB148" s="2" t="s">
        <v>1376</v>
      </c>
      <c r="AC148" s="5">
        <f>VLOOKUP(AB148,definitions_list_lookup!$V$12:$W$15,2,FALSE)</f>
        <v>0</v>
      </c>
      <c r="AE148" s="41" t="e">
        <f>VLOOKUP(AD148,definitions_list_lookup!$AT$3:$AU$5,2,FALSE)</f>
        <v>#N/A</v>
      </c>
      <c r="AH148" s="2">
        <v>2</v>
      </c>
      <c r="AJ148" s="2">
        <v>13</v>
      </c>
      <c r="AK148" s="35">
        <v>1.5</v>
      </c>
      <c r="AL148" s="2" t="s">
        <v>225</v>
      </c>
      <c r="AM148" s="2" t="s">
        <v>220</v>
      </c>
      <c r="AO148" s="2">
        <v>78</v>
      </c>
      <c r="AQ148" s="2">
        <v>30</v>
      </c>
      <c r="AR148" s="35">
        <v>2.5</v>
      </c>
      <c r="AS148" s="2" t="s">
        <v>223</v>
      </c>
      <c r="AT148" s="2" t="s">
        <v>219</v>
      </c>
      <c r="AV148" s="2">
        <v>20</v>
      </c>
      <c r="AX148" s="2">
        <v>34</v>
      </c>
      <c r="AY148" s="35">
        <v>7</v>
      </c>
      <c r="AZ148" s="2" t="s">
        <v>224</v>
      </c>
      <c r="BA148" s="2" t="s">
        <v>219</v>
      </c>
      <c r="CE148" s="35" t="s">
        <v>1562</v>
      </c>
      <c r="CF148" s="35"/>
      <c r="CG148" s="2">
        <v>5</v>
      </c>
      <c r="CH148" s="2">
        <v>0.5</v>
      </c>
      <c r="CI148" s="2" t="s">
        <v>224</v>
      </c>
      <c r="CJ148" s="2" t="s">
        <v>220</v>
      </c>
      <c r="CK148" s="2" t="s">
        <v>3764</v>
      </c>
      <c r="CM148" s="35" t="s">
        <v>3440</v>
      </c>
      <c r="CN148" s="35"/>
      <c r="CO148" s="35"/>
      <c r="CP148" s="35"/>
      <c r="CQ148" s="35"/>
    </row>
    <row r="149" spans="1:95">
      <c r="A149" s="2" t="s">
        <v>2048</v>
      </c>
      <c r="B149" s="2" t="s">
        <v>1574</v>
      </c>
      <c r="C149" s="2" t="s">
        <v>1450</v>
      </c>
      <c r="D149" s="2" t="s">
        <v>1575</v>
      </c>
      <c r="E149" s="35">
        <v>31</v>
      </c>
      <c r="F149" s="35">
        <v>1</v>
      </c>
      <c r="G149" s="10" t="str">
        <f t="shared" si="1"/>
        <v>31-1</v>
      </c>
      <c r="H149" s="2">
        <v>0</v>
      </c>
      <c r="I149" s="2">
        <v>84</v>
      </c>
      <c r="J149" s="14">
        <f>(VLOOKUP($G149,Depth_Lookup_CCL!$A$3:$Z$549,11,FALSE))+(H149/100)</f>
        <v>72.849999999999994</v>
      </c>
      <c r="K149" s="14">
        <f>(VLOOKUP($G149,Depth_Lookup_CCL!$A$3:$Z$549,11,FALSE))+(I149/100)</f>
        <v>73.69</v>
      </c>
      <c r="L149" s="148">
        <v>42</v>
      </c>
      <c r="M149" s="35">
        <v>1</v>
      </c>
      <c r="N149" s="2" t="s">
        <v>27</v>
      </c>
      <c r="O149" s="2" t="s">
        <v>4</v>
      </c>
      <c r="P149" s="5" t="s">
        <v>1844</v>
      </c>
      <c r="Q149" s="87" t="s">
        <v>1442</v>
      </c>
      <c r="R149" s="87" t="s">
        <v>1442</v>
      </c>
      <c r="U149" s="2" t="s">
        <v>198</v>
      </c>
      <c r="V149" s="2" t="s">
        <v>203</v>
      </c>
      <c r="W149" s="2" t="s">
        <v>205</v>
      </c>
      <c r="X149" s="2" t="s">
        <v>2068</v>
      </c>
      <c r="AB149" s="2" t="s">
        <v>1376</v>
      </c>
      <c r="AC149" s="5">
        <f>VLOOKUP(AB149,definitions_list_lookup!$V$12:$W$15,2,FALSE)</f>
        <v>0</v>
      </c>
      <c r="AE149" s="41" t="e">
        <f>VLOOKUP(AD149,definitions_list_lookup!$AT$3:$AU$5,2,FALSE)</f>
        <v>#N/A</v>
      </c>
      <c r="AH149" s="2">
        <v>2</v>
      </c>
      <c r="AJ149" s="2">
        <v>13</v>
      </c>
      <c r="AK149" s="35">
        <v>1.5</v>
      </c>
      <c r="AL149" s="2" t="s">
        <v>225</v>
      </c>
      <c r="AM149" s="2" t="s">
        <v>220</v>
      </c>
      <c r="AO149" s="2">
        <v>78</v>
      </c>
      <c r="AQ149" s="2">
        <v>30</v>
      </c>
      <c r="AR149" s="35">
        <v>2.5</v>
      </c>
      <c r="AS149" s="2" t="s">
        <v>223</v>
      </c>
      <c r="AT149" s="2" t="s">
        <v>219</v>
      </c>
      <c r="AV149" s="2">
        <v>20</v>
      </c>
      <c r="AX149" s="2">
        <v>34</v>
      </c>
      <c r="AY149" s="35">
        <v>7</v>
      </c>
      <c r="AZ149" s="2" t="s">
        <v>224</v>
      </c>
      <c r="BA149" s="2" t="s">
        <v>219</v>
      </c>
      <c r="CE149" s="35" t="s">
        <v>1562</v>
      </c>
      <c r="CF149" s="35"/>
      <c r="CG149" s="2">
        <v>5</v>
      </c>
      <c r="CH149" s="2">
        <v>0.5</v>
      </c>
      <c r="CI149" s="2" t="s">
        <v>224</v>
      </c>
      <c r="CJ149" s="2" t="s">
        <v>220</v>
      </c>
      <c r="CK149" s="2" t="s">
        <v>3764</v>
      </c>
      <c r="CM149" s="35" t="s">
        <v>3441</v>
      </c>
      <c r="CN149" s="35"/>
      <c r="CO149" s="35"/>
      <c r="CP149" s="35"/>
      <c r="CQ149" s="35"/>
    </row>
    <row r="150" spans="1:95">
      <c r="A150" s="2" t="s">
        <v>2048</v>
      </c>
      <c r="B150" s="2" t="s">
        <v>1574</v>
      </c>
      <c r="C150" s="2" t="s">
        <v>1450</v>
      </c>
      <c r="D150" s="2" t="s">
        <v>1575</v>
      </c>
      <c r="E150" s="35">
        <v>31</v>
      </c>
      <c r="F150" s="35">
        <v>2</v>
      </c>
      <c r="G150" s="10" t="str">
        <f t="shared" si="1"/>
        <v>31-2</v>
      </c>
      <c r="H150" s="2">
        <v>0</v>
      </c>
      <c r="I150" s="2">
        <v>90</v>
      </c>
      <c r="J150" s="14">
        <f>(VLOOKUP($G150,Depth_Lookup_CCL!$A$3:$Z$549,11,FALSE))+(H150/100)</f>
        <v>73.699999999999989</v>
      </c>
      <c r="K150" s="14">
        <f>(VLOOKUP($G150,Depth_Lookup_CCL!$A$3:$Z$549,11,FALSE))+(I150/100)</f>
        <v>74.599999999999994</v>
      </c>
      <c r="L150" s="148">
        <v>42</v>
      </c>
      <c r="M150" s="35">
        <v>1</v>
      </c>
      <c r="N150" s="2" t="s">
        <v>27</v>
      </c>
      <c r="O150" s="2" t="s">
        <v>4</v>
      </c>
      <c r="P150" s="5" t="s">
        <v>1844</v>
      </c>
      <c r="Q150" s="87" t="s">
        <v>1442</v>
      </c>
      <c r="R150" s="87" t="s">
        <v>1442</v>
      </c>
      <c r="U150" s="2" t="s">
        <v>198</v>
      </c>
      <c r="V150" s="2" t="s">
        <v>203</v>
      </c>
      <c r="W150" s="2" t="s">
        <v>205</v>
      </c>
      <c r="X150" s="2" t="s">
        <v>2068</v>
      </c>
      <c r="AB150" s="2" t="s">
        <v>1376</v>
      </c>
      <c r="AC150" s="5">
        <f>VLOOKUP(AB150,definitions_list_lookup!$V$12:$W$15,2,FALSE)</f>
        <v>0</v>
      </c>
      <c r="AE150" s="41" t="e">
        <f>VLOOKUP(AD150,definitions_list_lookup!$AT$3:$AU$5,2,FALSE)</f>
        <v>#N/A</v>
      </c>
      <c r="AH150" s="2">
        <v>2</v>
      </c>
      <c r="AJ150" s="2">
        <v>13</v>
      </c>
      <c r="AK150" s="35">
        <v>1.5</v>
      </c>
      <c r="AL150" s="2" t="s">
        <v>225</v>
      </c>
      <c r="AM150" s="2" t="s">
        <v>220</v>
      </c>
      <c r="AO150" s="2">
        <v>78</v>
      </c>
      <c r="AQ150" s="2">
        <v>30</v>
      </c>
      <c r="AR150" s="35">
        <v>2.5</v>
      </c>
      <c r="AS150" s="2" t="s">
        <v>223</v>
      </c>
      <c r="AT150" s="2" t="s">
        <v>219</v>
      </c>
      <c r="AV150" s="2">
        <v>20</v>
      </c>
      <c r="AX150" s="2">
        <v>34</v>
      </c>
      <c r="AY150" s="35">
        <v>7</v>
      </c>
      <c r="AZ150" s="2" t="s">
        <v>224</v>
      </c>
      <c r="BA150" s="2" t="s">
        <v>219</v>
      </c>
      <c r="CE150" s="35" t="s">
        <v>1562</v>
      </c>
      <c r="CF150" s="35"/>
      <c r="CG150" s="2">
        <v>5</v>
      </c>
      <c r="CH150" s="2">
        <v>0.5</v>
      </c>
      <c r="CI150" s="2" t="s">
        <v>224</v>
      </c>
      <c r="CJ150" s="2" t="s">
        <v>220</v>
      </c>
      <c r="CK150" s="2" t="s">
        <v>3764</v>
      </c>
      <c r="CM150" s="35" t="s">
        <v>3441</v>
      </c>
      <c r="CN150" s="35"/>
      <c r="CO150" s="35"/>
      <c r="CP150" s="35"/>
      <c r="CQ150" s="35"/>
    </row>
    <row r="151" spans="1:95">
      <c r="A151" s="2" t="s">
        <v>2048</v>
      </c>
      <c r="B151" s="2" t="s">
        <v>1574</v>
      </c>
      <c r="C151" s="2" t="s">
        <v>1450</v>
      </c>
      <c r="D151" s="2" t="s">
        <v>1575</v>
      </c>
      <c r="E151" s="35">
        <v>31</v>
      </c>
      <c r="F151" s="35">
        <v>3</v>
      </c>
      <c r="G151" s="10" t="str">
        <f t="shared" si="1"/>
        <v>31-3</v>
      </c>
      <c r="H151" s="2">
        <v>0</v>
      </c>
      <c r="I151" s="2">
        <v>20</v>
      </c>
      <c r="J151" s="14">
        <f>(VLOOKUP($G151,Depth_Lookup_CCL!$A$3:$Z$549,11,FALSE))+(H151/100)</f>
        <v>74.599999999999994</v>
      </c>
      <c r="K151" s="14">
        <f>(VLOOKUP($G151,Depth_Lookup_CCL!$A$3:$Z$549,11,FALSE))+(I151/100)</f>
        <v>74.8</v>
      </c>
      <c r="L151" s="148">
        <v>42</v>
      </c>
      <c r="M151" s="35">
        <v>1</v>
      </c>
      <c r="N151" s="2" t="s">
        <v>27</v>
      </c>
      <c r="O151" s="2" t="s">
        <v>4</v>
      </c>
      <c r="P151" s="5" t="s">
        <v>1844</v>
      </c>
      <c r="Q151" s="87" t="s">
        <v>1442</v>
      </c>
      <c r="R151" s="87" t="s">
        <v>20</v>
      </c>
      <c r="U151" s="2" t="s">
        <v>198</v>
      </c>
      <c r="V151" s="2" t="s">
        <v>203</v>
      </c>
      <c r="W151" s="2" t="s">
        <v>205</v>
      </c>
      <c r="X151" s="2" t="s">
        <v>2068</v>
      </c>
      <c r="AB151" s="2" t="s">
        <v>1376</v>
      </c>
      <c r="AC151" s="5">
        <f>VLOOKUP(AB151,definitions_list_lookup!$V$12:$W$15,2,FALSE)</f>
        <v>0</v>
      </c>
      <c r="AE151" s="41" t="e">
        <f>VLOOKUP(AD151,definitions_list_lookup!$AT$3:$AU$5,2,FALSE)</f>
        <v>#N/A</v>
      </c>
      <c r="AH151" s="2">
        <v>2</v>
      </c>
      <c r="AJ151" s="2">
        <v>13</v>
      </c>
      <c r="AK151" s="35">
        <v>1.5</v>
      </c>
      <c r="AL151" s="2" t="s">
        <v>225</v>
      </c>
      <c r="AM151" s="2" t="s">
        <v>220</v>
      </c>
      <c r="AO151" s="2">
        <v>78</v>
      </c>
      <c r="AQ151" s="2">
        <v>30</v>
      </c>
      <c r="AR151" s="35">
        <v>2.5</v>
      </c>
      <c r="AS151" s="2" t="s">
        <v>223</v>
      </c>
      <c r="AT151" s="2" t="s">
        <v>219</v>
      </c>
      <c r="AV151" s="2">
        <v>20</v>
      </c>
      <c r="AX151" s="2">
        <v>34</v>
      </c>
      <c r="AY151" s="35">
        <v>7</v>
      </c>
      <c r="AZ151" s="2" t="s">
        <v>224</v>
      </c>
      <c r="BA151" s="2" t="s">
        <v>219</v>
      </c>
      <c r="CE151" s="35" t="s">
        <v>1562</v>
      </c>
      <c r="CF151" s="35"/>
      <c r="CG151" s="2">
        <v>5</v>
      </c>
      <c r="CH151" s="2">
        <v>0.5</v>
      </c>
      <c r="CI151" s="2" t="s">
        <v>224</v>
      </c>
      <c r="CJ151" s="2" t="s">
        <v>220</v>
      </c>
      <c r="CK151" s="2" t="s">
        <v>3764</v>
      </c>
      <c r="CM151" s="35" t="s">
        <v>3442</v>
      </c>
      <c r="CN151" s="35"/>
      <c r="CO151" s="35"/>
      <c r="CP151" s="35"/>
      <c r="CQ151" s="35"/>
    </row>
    <row r="152" spans="1:95">
      <c r="A152" s="2" t="s">
        <v>2048</v>
      </c>
      <c r="B152" s="2" t="s">
        <v>1574</v>
      </c>
      <c r="C152" s="2" t="s">
        <v>1450</v>
      </c>
      <c r="D152" s="2" t="s">
        <v>1575</v>
      </c>
      <c r="E152" s="35">
        <v>31</v>
      </c>
      <c r="F152" s="35">
        <v>3</v>
      </c>
      <c r="G152" s="10" t="str">
        <f t="shared" si="1"/>
        <v>31-3</v>
      </c>
      <c r="H152" s="2">
        <v>20</v>
      </c>
      <c r="I152" s="2">
        <v>68</v>
      </c>
      <c r="J152" s="14">
        <f>(VLOOKUP($G152,Depth_Lookup_CCL!$A$3:$Z$549,11,FALSE))+(H152/100)</f>
        <v>74.8</v>
      </c>
      <c r="K152" s="14">
        <f>(VLOOKUP($G152,Depth_Lookup_CCL!$A$3:$Z$549,11,FALSE))+(I152/100)</f>
        <v>75.28</v>
      </c>
      <c r="L152" s="148">
        <v>43</v>
      </c>
      <c r="M152" s="35">
        <v>1</v>
      </c>
      <c r="N152" s="2" t="s">
        <v>27</v>
      </c>
      <c r="O152" s="2" t="s">
        <v>1555</v>
      </c>
      <c r="P152" s="5" t="s">
        <v>1888</v>
      </c>
      <c r="Q152" s="87" t="s">
        <v>20</v>
      </c>
      <c r="R152" s="87" t="s">
        <v>1442</v>
      </c>
      <c r="S152" s="2" t="s">
        <v>1391</v>
      </c>
      <c r="T152" s="2" t="s">
        <v>1385</v>
      </c>
      <c r="U152" s="2" t="s">
        <v>198</v>
      </c>
      <c r="V152" s="2" t="s">
        <v>201</v>
      </c>
      <c r="W152" s="2" t="s">
        <v>205</v>
      </c>
      <c r="AB152" s="2" t="s">
        <v>1376</v>
      </c>
      <c r="AC152" s="5">
        <f>VLOOKUP(AB152,definitions_list_lookup!$V$12:$W$15,2,FALSE)</f>
        <v>0</v>
      </c>
      <c r="AE152" s="41" t="e">
        <f>VLOOKUP(AD152,definitions_list_lookup!$AT$3:$AU$5,2,FALSE)</f>
        <v>#N/A</v>
      </c>
      <c r="AH152" s="2">
        <v>2</v>
      </c>
      <c r="AJ152" s="2">
        <v>8</v>
      </c>
      <c r="AK152" s="35">
        <v>3</v>
      </c>
      <c r="AL152" s="2" t="s">
        <v>223</v>
      </c>
      <c r="AM152" s="2" t="s">
        <v>219</v>
      </c>
      <c r="AN152" s="2" t="s">
        <v>3437</v>
      </c>
      <c r="AO152" s="2">
        <v>78</v>
      </c>
      <c r="AQ152" s="2">
        <v>11</v>
      </c>
      <c r="AR152" s="35">
        <v>7</v>
      </c>
      <c r="AS152" s="2" t="s">
        <v>224</v>
      </c>
      <c r="AT152" s="2" t="s">
        <v>218</v>
      </c>
      <c r="AU152" s="2" t="s">
        <v>3437</v>
      </c>
      <c r="AV152" s="2">
        <v>20</v>
      </c>
      <c r="AX152" s="2">
        <v>12</v>
      </c>
      <c r="AY152" s="35">
        <v>3</v>
      </c>
      <c r="AZ152" s="2" t="s">
        <v>222</v>
      </c>
      <c r="BA152" s="2" t="s">
        <v>218</v>
      </c>
      <c r="BB152" s="2" t="s">
        <v>3437</v>
      </c>
      <c r="BQ152" s="35" t="s">
        <v>1562</v>
      </c>
      <c r="BR152" s="35"/>
      <c r="BS152" s="2">
        <v>0.1</v>
      </c>
      <c r="BT152" s="2">
        <v>0.1</v>
      </c>
      <c r="BU152" s="2" t="s">
        <v>222</v>
      </c>
      <c r="BV152" s="2" t="s">
        <v>218</v>
      </c>
      <c r="BW152" s="2" t="s">
        <v>3437</v>
      </c>
      <c r="CE152" s="35" t="s">
        <v>1562</v>
      </c>
      <c r="CF152" s="35"/>
      <c r="CG152" s="2">
        <v>0.1</v>
      </c>
      <c r="CH152" s="2">
        <v>0.1</v>
      </c>
      <c r="CI152" s="2" t="s">
        <v>222</v>
      </c>
      <c r="CJ152" s="2" t="s">
        <v>218</v>
      </c>
      <c r="CK152" s="2" t="s">
        <v>1570</v>
      </c>
      <c r="CM152" s="35" t="s">
        <v>2069</v>
      </c>
      <c r="CN152" s="35"/>
      <c r="CO152" s="35"/>
      <c r="CP152" s="35"/>
      <c r="CQ152" s="35"/>
    </row>
    <row r="153" spans="1:95">
      <c r="A153" s="2" t="s">
        <v>2048</v>
      </c>
      <c r="B153" s="2" t="s">
        <v>1574</v>
      </c>
      <c r="C153" s="2" t="s">
        <v>1450</v>
      </c>
      <c r="D153" s="2" t="s">
        <v>1575</v>
      </c>
      <c r="E153" s="35">
        <v>31</v>
      </c>
      <c r="F153" s="35">
        <v>4</v>
      </c>
      <c r="G153" s="10" t="str">
        <f t="shared" si="1"/>
        <v>31-4</v>
      </c>
      <c r="H153" s="2">
        <v>0</v>
      </c>
      <c r="I153" s="2">
        <v>66</v>
      </c>
      <c r="J153" s="14">
        <f>(VLOOKUP($G153,Depth_Lookup_CCL!$A$3:$Z$549,11,FALSE))+(H153/100)</f>
        <v>75.274999999999991</v>
      </c>
      <c r="K153" s="14">
        <f>(VLOOKUP($G153,Depth_Lookup_CCL!$A$3:$Z$549,11,FALSE))+(I153/100)</f>
        <v>75.934999999999988</v>
      </c>
      <c r="L153" s="148">
        <v>43</v>
      </c>
      <c r="M153" s="35">
        <v>1</v>
      </c>
      <c r="N153" s="2" t="s">
        <v>27</v>
      </c>
      <c r="O153" s="2" t="s">
        <v>1555</v>
      </c>
      <c r="P153" s="5" t="s">
        <v>1888</v>
      </c>
      <c r="Q153" s="87" t="s">
        <v>1442</v>
      </c>
      <c r="R153" s="87" t="s">
        <v>1442</v>
      </c>
      <c r="U153" s="2" t="s">
        <v>198</v>
      </c>
      <c r="V153" s="2" t="s">
        <v>201</v>
      </c>
      <c r="W153" s="2" t="s">
        <v>205</v>
      </c>
      <c r="AB153" s="2" t="s">
        <v>1376</v>
      </c>
      <c r="AC153" s="5">
        <f>VLOOKUP(AB153,definitions_list_lookup!$V$12:$W$15,2,FALSE)</f>
        <v>0</v>
      </c>
      <c r="AE153" s="41" t="e">
        <f>VLOOKUP(AD153,definitions_list_lookup!$AT$3:$AU$5,2,FALSE)</f>
        <v>#N/A</v>
      </c>
      <c r="AH153" s="2">
        <v>2</v>
      </c>
      <c r="AJ153" s="2">
        <v>8</v>
      </c>
      <c r="AK153" s="35">
        <v>3</v>
      </c>
      <c r="AL153" s="2" t="s">
        <v>223</v>
      </c>
      <c r="AM153" s="2" t="s">
        <v>219</v>
      </c>
      <c r="AN153" s="2" t="s">
        <v>3437</v>
      </c>
      <c r="AO153" s="2">
        <v>78</v>
      </c>
      <c r="AQ153" s="2">
        <v>11</v>
      </c>
      <c r="AR153" s="35">
        <v>7</v>
      </c>
      <c r="AS153" s="2" t="s">
        <v>224</v>
      </c>
      <c r="AT153" s="2" t="s">
        <v>218</v>
      </c>
      <c r="AU153" s="2" t="s">
        <v>3437</v>
      </c>
      <c r="AV153" s="2">
        <v>20</v>
      </c>
      <c r="AX153" s="2">
        <v>12</v>
      </c>
      <c r="AY153" s="35">
        <v>3</v>
      </c>
      <c r="AZ153" s="2" t="s">
        <v>222</v>
      </c>
      <c r="BA153" s="2" t="s">
        <v>218</v>
      </c>
      <c r="BB153" s="2" t="s">
        <v>3437</v>
      </c>
      <c r="BQ153" s="35" t="s">
        <v>1562</v>
      </c>
      <c r="BR153" s="35"/>
      <c r="BS153" s="2">
        <v>0.1</v>
      </c>
      <c r="BT153" s="2">
        <v>0.1</v>
      </c>
      <c r="BU153" s="2" t="s">
        <v>222</v>
      </c>
      <c r="BV153" s="2" t="s">
        <v>218</v>
      </c>
      <c r="BW153" s="2" t="s">
        <v>3437</v>
      </c>
      <c r="CE153" s="35" t="s">
        <v>1562</v>
      </c>
      <c r="CF153" s="35"/>
      <c r="CG153" s="2">
        <v>0.1</v>
      </c>
      <c r="CH153" s="2">
        <v>0.1</v>
      </c>
      <c r="CI153" s="2" t="s">
        <v>222</v>
      </c>
      <c r="CJ153" s="2" t="s">
        <v>218</v>
      </c>
      <c r="CK153" s="2" t="s">
        <v>1570</v>
      </c>
      <c r="CM153" s="35" t="s">
        <v>3443</v>
      </c>
      <c r="CN153" s="35"/>
      <c r="CO153" s="35"/>
      <c r="CP153" s="35"/>
      <c r="CQ153" s="35"/>
    </row>
    <row r="154" spans="1:95">
      <c r="A154" s="2" t="s">
        <v>2048</v>
      </c>
      <c r="B154" s="2" t="s">
        <v>1574</v>
      </c>
      <c r="C154" s="2" t="s">
        <v>1450</v>
      </c>
      <c r="D154" s="2" t="s">
        <v>1575</v>
      </c>
      <c r="E154" s="35">
        <v>32</v>
      </c>
      <c r="F154" s="35">
        <v>1</v>
      </c>
      <c r="G154" s="10" t="str">
        <f t="shared" si="1"/>
        <v>32-1</v>
      </c>
      <c r="H154" s="2">
        <v>0</v>
      </c>
      <c r="I154" s="2">
        <v>70</v>
      </c>
      <c r="J154" s="14">
        <f>(VLOOKUP($G154,Depth_Lookup_CCL!$A$3:$Z$549,11,FALSE))+(H154/100)</f>
        <v>75.900000000000006</v>
      </c>
      <c r="K154" s="14">
        <f>(VLOOKUP($G154,Depth_Lookup_CCL!$A$3:$Z$549,11,FALSE))+(I154/100)</f>
        <v>76.600000000000009</v>
      </c>
      <c r="L154" s="148">
        <v>43</v>
      </c>
      <c r="M154" s="35">
        <v>1</v>
      </c>
      <c r="N154" s="2" t="s">
        <v>27</v>
      </c>
      <c r="O154" s="2" t="s">
        <v>1555</v>
      </c>
      <c r="P154" s="5" t="s">
        <v>1888</v>
      </c>
      <c r="Q154" s="87" t="s">
        <v>1442</v>
      </c>
      <c r="R154" s="87" t="s">
        <v>1442</v>
      </c>
      <c r="U154" s="2" t="s">
        <v>198</v>
      </c>
      <c r="V154" s="2" t="s">
        <v>201</v>
      </c>
      <c r="W154" s="2" t="s">
        <v>205</v>
      </c>
      <c r="AB154" s="2" t="s">
        <v>1376</v>
      </c>
      <c r="AC154" s="5">
        <f>VLOOKUP(AB154,definitions_list_lookup!$V$12:$W$15,2,FALSE)</f>
        <v>0</v>
      </c>
      <c r="AE154" s="41" t="e">
        <f>VLOOKUP(AD154,definitions_list_lookup!$AT$3:$AU$5,2,FALSE)</f>
        <v>#N/A</v>
      </c>
      <c r="AH154" s="2">
        <v>2</v>
      </c>
      <c r="AJ154" s="2">
        <v>8</v>
      </c>
      <c r="AK154" s="35">
        <v>3</v>
      </c>
      <c r="AL154" s="2" t="s">
        <v>223</v>
      </c>
      <c r="AM154" s="2" t="s">
        <v>219</v>
      </c>
      <c r="AN154" s="2" t="s">
        <v>3437</v>
      </c>
      <c r="AO154" s="2">
        <v>78</v>
      </c>
      <c r="AQ154" s="2">
        <v>11</v>
      </c>
      <c r="AR154" s="35">
        <v>7</v>
      </c>
      <c r="AS154" s="2" t="s">
        <v>224</v>
      </c>
      <c r="AT154" s="2" t="s">
        <v>218</v>
      </c>
      <c r="AU154" s="2" t="s">
        <v>3437</v>
      </c>
      <c r="AV154" s="2">
        <v>20</v>
      </c>
      <c r="AX154" s="2">
        <v>12</v>
      </c>
      <c r="AY154" s="35">
        <v>3</v>
      </c>
      <c r="AZ154" s="2" t="s">
        <v>222</v>
      </c>
      <c r="BA154" s="2" t="s">
        <v>218</v>
      </c>
      <c r="BB154" s="2" t="s">
        <v>3437</v>
      </c>
      <c r="BQ154" s="35" t="s">
        <v>1562</v>
      </c>
      <c r="BR154" s="35"/>
      <c r="BS154" s="2">
        <v>0.1</v>
      </c>
      <c r="BT154" s="2">
        <v>0.1</v>
      </c>
      <c r="BU154" s="2" t="s">
        <v>222</v>
      </c>
      <c r="BV154" s="2" t="s">
        <v>218</v>
      </c>
      <c r="BW154" s="2" t="s">
        <v>3437</v>
      </c>
      <c r="CE154" s="35" t="s">
        <v>1562</v>
      </c>
      <c r="CF154" s="35"/>
      <c r="CG154" s="2">
        <v>0.1</v>
      </c>
      <c r="CH154" s="2">
        <v>0.1</v>
      </c>
      <c r="CI154" s="2" t="s">
        <v>222</v>
      </c>
      <c r="CJ154" s="2" t="s">
        <v>218</v>
      </c>
      <c r="CK154" s="2" t="s">
        <v>1570</v>
      </c>
      <c r="CM154" s="35" t="s">
        <v>2070</v>
      </c>
      <c r="CN154" s="35"/>
      <c r="CO154" s="35"/>
      <c r="CP154" s="35"/>
      <c r="CQ154" s="35"/>
    </row>
    <row r="155" spans="1:95">
      <c r="A155" s="2" t="s">
        <v>2048</v>
      </c>
      <c r="B155" s="2" t="s">
        <v>1574</v>
      </c>
      <c r="C155" s="2" t="s">
        <v>1450</v>
      </c>
      <c r="D155" s="2" t="s">
        <v>1575</v>
      </c>
      <c r="E155" s="35">
        <v>32</v>
      </c>
      <c r="F155" s="35">
        <v>2</v>
      </c>
      <c r="G155" s="10" t="str">
        <f t="shared" si="1"/>
        <v>32-2</v>
      </c>
      <c r="H155" s="2">
        <v>0</v>
      </c>
      <c r="I155" s="2">
        <v>67</v>
      </c>
      <c r="J155" s="14">
        <f>(VLOOKUP($G155,Depth_Lookup_CCL!$A$3:$Z$549,11,FALSE))+(H155/100)</f>
        <v>76.594999999999999</v>
      </c>
      <c r="K155" s="14">
        <f>(VLOOKUP($G155,Depth_Lookup_CCL!$A$3:$Z$549,11,FALSE))+(I155/100)</f>
        <v>77.265000000000001</v>
      </c>
      <c r="L155" s="148">
        <v>43</v>
      </c>
      <c r="M155" s="35">
        <v>1</v>
      </c>
      <c r="N155" s="2" t="s">
        <v>27</v>
      </c>
      <c r="O155" s="2" t="s">
        <v>1555</v>
      </c>
      <c r="P155" s="5" t="s">
        <v>1888</v>
      </c>
      <c r="Q155" s="87" t="s">
        <v>1442</v>
      </c>
      <c r="R155" s="87" t="s">
        <v>1442</v>
      </c>
      <c r="U155" s="2" t="s">
        <v>198</v>
      </c>
      <c r="V155" s="2" t="s">
        <v>201</v>
      </c>
      <c r="W155" s="2" t="s">
        <v>205</v>
      </c>
      <c r="AB155" s="2" t="s">
        <v>1376</v>
      </c>
      <c r="AC155" s="5">
        <f>VLOOKUP(AB155,definitions_list_lookup!$V$12:$W$15,2,FALSE)</f>
        <v>0</v>
      </c>
      <c r="AE155" s="41" t="e">
        <f>VLOOKUP(AD155,definitions_list_lookup!$AT$3:$AU$5,2,FALSE)</f>
        <v>#N/A</v>
      </c>
      <c r="AH155" s="2">
        <v>2</v>
      </c>
      <c r="AJ155" s="2">
        <v>8</v>
      </c>
      <c r="AK155" s="35">
        <v>3</v>
      </c>
      <c r="AL155" s="2" t="s">
        <v>223</v>
      </c>
      <c r="AM155" s="2" t="s">
        <v>219</v>
      </c>
      <c r="AN155" s="2" t="s">
        <v>3437</v>
      </c>
      <c r="AO155" s="2">
        <v>78</v>
      </c>
      <c r="AQ155" s="2">
        <v>11</v>
      </c>
      <c r="AR155" s="35">
        <v>7</v>
      </c>
      <c r="AS155" s="2" t="s">
        <v>224</v>
      </c>
      <c r="AT155" s="2" t="s">
        <v>218</v>
      </c>
      <c r="AU155" s="2" t="s">
        <v>3437</v>
      </c>
      <c r="AV155" s="2">
        <v>20</v>
      </c>
      <c r="AX155" s="2">
        <v>12</v>
      </c>
      <c r="AY155" s="35">
        <v>3</v>
      </c>
      <c r="AZ155" s="2" t="s">
        <v>222</v>
      </c>
      <c r="BA155" s="2" t="s">
        <v>218</v>
      </c>
      <c r="BB155" s="2" t="s">
        <v>3437</v>
      </c>
      <c r="BQ155" s="35" t="s">
        <v>1562</v>
      </c>
      <c r="BR155" s="35"/>
      <c r="BS155" s="2">
        <v>0.1</v>
      </c>
      <c r="BT155" s="2">
        <v>0.1</v>
      </c>
      <c r="BU155" s="2" t="s">
        <v>222</v>
      </c>
      <c r="BV155" s="2" t="s">
        <v>218</v>
      </c>
      <c r="BW155" s="2" t="s">
        <v>3437</v>
      </c>
      <c r="CE155" s="35" t="s">
        <v>1562</v>
      </c>
      <c r="CF155" s="35"/>
      <c r="CG155" s="2">
        <v>0.1</v>
      </c>
      <c r="CH155" s="2">
        <v>0.1</v>
      </c>
      <c r="CI155" s="2" t="s">
        <v>222</v>
      </c>
      <c r="CJ155" s="2" t="s">
        <v>218</v>
      </c>
      <c r="CK155" s="2" t="s">
        <v>3763</v>
      </c>
      <c r="CM155" s="35" t="s">
        <v>2071</v>
      </c>
      <c r="CN155" s="35"/>
      <c r="CO155" s="35"/>
      <c r="CP155" s="35"/>
      <c r="CQ155" s="35"/>
    </row>
    <row r="156" spans="1:95">
      <c r="A156" s="2" t="s">
        <v>2048</v>
      </c>
      <c r="B156" s="2" t="s">
        <v>1574</v>
      </c>
      <c r="C156" s="2" t="s">
        <v>1450</v>
      </c>
      <c r="D156" s="2" t="s">
        <v>1575</v>
      </c>
      <c r="E156" s="35">
        <v>32</v>
      </c>
      <c r="F156" s="35">
        <v>3</v>
      </c>
      <c r="G156" s="10" t="str">
        <f t="shared" si="1"/>
        <v>32-3</v>
      </c>
      <c r="H156" s="2">
        <v>0</v>
      </c>
      <c r="I156" s="2">
        <v>76</v>
      </c>
      <c r="J156" s="14">
        <f>(VLOOKUP($G156,Depth_Lookup_CCL!$A$3:$Z$549,11,FALSE))+(H156/100)</f>
        <v>77.260000000000005</v>
      </c>
      <c r="K156" s="14">
        <f>(VLOOKUP($G156,Depth_Lookup_CCL!$A$3:$Z$549,11,FALSE))+(I156/100)</f>
        <v>78.02000000000001</v>
      </c>
      <c r="L156" s="148">
        <v>43</v>
      </c>
      <c r="M156" s="35">
        <v>1</v>
      </c>
      <c r="N156" s="2" t="s">
        <v>27</v>
      </c>
      <c r="O156" s="2" t="s">
        <v>1555</v>
      </c>
      <c r="P156" s="5" t="s">
        <v>1888</v>
      </c>
      <c r="Q156" s="87" t="s">
        <v>1442</v>
      </c>
      <c r="R156" s="87" t="s">
        <v>1442</v>
      </c>
      <c r="U156" s="2" t="s">
        <v>198</v>
      </c>
      <c r="V156" s="2" t="s">
        <v>201</v>
      </c>
      <c r="W156" s="2" t="s">
        <v>205</v>
      </c>
      <c r="AB156" s="2" t="s">
        <v>1376</v>
      </c>
      <c r="AC156" s="5">
        <f>VLOOKUP(AB156,definitions_list_lookup!$V$12:$W$15,2,FALSE)</f>
        <v>0</v>
      </c>
      <c r="AE156" s="41" t="e">
        <f>VLOOKUP(AD156,definitions_list_lookup!$AT$3:$AU$5,2,FALSE)</f>
        <v>#N/A</v>
      </c>
      <c r="AH156" s="2">
        <v>2</v>
      </c>
      <c r="AJ156" s="2">
        <v>8</v>
      </c>
      <c r="AK156" s="35">
        <v>3</v>
      </c>
      <c r="AL156" s="2" t="s">
        <v>223</v>
      </c>
      <c r="AM156" s="2" t="s">
        <v>219</v>
      </c>
      <c r="AN156" s="2" t="s">
        <v>3437</v>
      </c>
      <c r="AO156" s="2">
        <v>78</v>
      </c>
      <c r="AQ156" s="2">
        <v>11</v>
      </c>
      <c r="AR156" s="35">
        <v>7</v>
      </c>
      <c r="AS156" s="2" t="s">
        <v>224</v>
      </c>
      <c r="AT156" s="2" t="s">
        <v>218</v>
      </c>
      <c r="AU156" s="2" t="s">
        <v>3437</v>
      </c>
      <c r="AV156" s="2">
        <v>20</v>
      </c>
      <c r="AX156" s="2">
        <v>12</v>
      </c>
      <c r="AY156" s="35">
        <v>3</v>
      </c>
      <c r="AZ156" s="2" t="s">
        <v>222</v>
      </c>
      <c r="BA156" s="2" t="s">
        <v>218</v>
      </c>
      <c r="BB156" s="2" t="s">
        <v>3437</v>
      </c>
      <c r="BQ156" s="35" t="s">
        <v>1562</v>
      </c>
      <c r="BR156" s="35"/>
      <c r="BS156" s="2">
        <v>0.1</v>
      </c>
      <c r="BT156" s="2">
        <v>0.1</v>
      </c>
      <c r="BU156" s="2" t="s">
        <v>222</v>
      </c>
      <c r="BV156" s="2" t="s">
        <v>218</v>
      </c>
      <c r="BW156" s="2" t="s">
        <v>3437</v>
      </c>
      <c r="CE156" s="35" t="s">
        <v>1562</v>
      </c>
      <c r="CF156" s="35"/>
      <c r="CG156" s="2">
        <v>0.1</v>
      </c>
      <c r="CH156" s="2">
        <v>0.1</v>
      </c>
      <c r="CI156" s="2" t="s">
        <v>222</v>
      </c>
      <c r="CJ156" s="2" t="s">
        <v>218</v>
      </c>
      <c r="CK156" s="2" t="s">
        <v>3763</v>
      </c>
      <c r="CM156" s="35" t="s">
        <v>2072</v>
      </c>
      <c r="CN156" s="35"/>
      <c r="CO156" s="35"/>
      <c r="CP156" s="35"/>
      <c r="CQ156" s="35"/>
    </row>
    <row r="157" spans="1:95">
      <c r="A157" s="2" t="s">
        <v>2048</v>
      </c>
      <c r="B157" s="2" t="s">
        <v>1574</v>
      </c>
      <c r="C157" s="2" t="s">
        <v>1450</v>
      </c>
      <c r="D157" s="2" t="s">
        <v>1575</v>
      </c>
      <c r="E157" s="35">
        <v>32</v>
      </c>
      <c r="F157" s="35">
        <v>4</v>
      </c>
      <c r="G157" s="10" t="str">
        <f t="shared" si="1"/>
        <v>32-4</v>
      </c>
      <c r="H157" s="2">
        <v>0</v>
      </c>
      <c r="I157" s="2">
        <v>18</v>
      </c>
      <c r="J157" s="14">
        <f>(VLOOKUP($G157,Depth_Lookup_CCL!$A$3:$Z$549,11,FALSE))+(H157/100)</f>
        <v>78.015000000000001</v>
      </c>
      <c r="K157" s="14">
        <f>(VLOOKUP($G157,Depth_Lookup_CCL!$A$3:$Z$549,11,FALSE))+(I157/100)</f>
        <v>78.195000000000007</v>
      </c>
      <c r="L157" s="148">
        <v>43</v>
      </c>
      <c r="M157" s="35">
        <v>1</v>
      </c>
      <c r="N157" s="2" t="s">
        <v>27</v>
      </c>
      <c r="O157" s="2" t="s">
        <v>4</v>
      </c>
      <c r="P157" s="5" t="s">
        <v>1844</v>
      </c>
      <c r="Q157" s="87" t="s">
        <v>1442</v>
      </c>
      <c r="R157" s="87" t="s">
        <v>1378</v>
      </c>
      <c r="U157" s="2" t="s">
        <v>198</v>
      </c>
      <c r="V157" s="2" t="s">
        <v>201</v>
      </c>
      <c r="W157" s="2" t="s">
        <v>205</v>
      </c>
      <c r="AB157" s="2" t="s">
        <v>1376</v>
      </c>
      <c r="AC157" s="5">
        <f>VLOOKUP(AB157,definitions_list_lookup!$V$12:$W$15,2,FALSE)</f>
        <v>0</v>
      </c>
      <c r="AE157" s="41" t="e">
        <f>VLOOKUP(AD157,definitions_list_lookup!$AT$3:$AU$5,2,FALSE)</f>
        <v>#N/A</v>
      </c>
      <c r="AH157" s="2">
        <v>2</v>
      </c>
      <c r="AJ157" s="2">
        <v>8</v>
      </c>
      <c r="AK157" s="35">
        <v>3</v>
      </c>
      <c r="AL157" s="2" t="s">
        <v>223</v>
      </c>
      <c r="AM157" s="2" t="s">
        <v>219</v>
      </c>
      <c r="AN157" s="2" t="s">
        <v>3437</v>
      </c>
      <c r="AO157" s="2">
        <v>78</v>
      </c>
      <c r="AQ157" s="2">
        <v>11</v>
      </c>
      <c r="AR157" s="35">
        <v>7</v>
      </c>
      <c r="AS157" s="2" t="s">
        <v>224</v>
      </c>
      <c r="AT157" s="2" t="s">
        <v>218</v>
      </c>
      <c r="AU157" s="2" t="s">
        <v>3437</v>
      </c>
      <c r="AV157" s="2">
        <v>20</v>
      </c>
      <c r="AX157" s="2">
        <v>12</v>
      </c>
      <c r="AY157" s="35">
        <v>3</v>
      </c>
      <c r="AZ157" s="2" t="s">
        <v>222</v>
      </c>
      <c r="BA157" s="2" t="s">
        <v>218</v>
      </c>
      <c r="BB157" s="2" t="s">
        <v>3437</v>
      </c>
      <c r="BQ157" s="35" t="s">
        <v>1562</v>
      </c>
      <c r="BR157" s="35"/>
      <c r="BS157" s="2">
        <v>0.1</v>
      </c>
      <c r="BT157" s="2">
        <v>0.1</v>
      </c>
      <c r="BU157" s="2" t="s">
        <v>222</v>
      </c>
      <c r="BV157" s="2" t="s">
        <v>218</v>
      </c>
      <c r="BW157" s="2" t="s">
        <v>3437</v>
      </c>
      <c r="CE157" s="35" t="s">
        <v>1562</v>
      </c>
      <c r="CF157" s="35"/>
      <c r="CG157" s="2">
        <v>0.1</v>
      </c>
      <c r="CH157" s="2">
        <v>0.1</v>
      </c>
      <c r="CI157" s="2" t="s">
        <v>222</v>
      </c>
      <c r="CJ157" s="2" t="s">
        <v>218</v>
      </c>
      <c r="CK157" s="2" t="s">
        <v>3763</v>
      </c>
      <c r="CM157" s="35"/>
      <c r="CN157" s="35"/>
      <c r="CO157" s="35"/>
      <c r="CP157" s="35"/>
      <c r="CQ157" s="35"/>
    </row>
    <row r="158" spans="1:95">
      <c r="A158" s="2" t="s">
        <v>2048</v>
      </c>
      <c r="B158" s="2" t="s">
        <v>1574</v>
      </c>
      <c r="C158" s="2" t="s">
        <v>1450</v>
      </c>
      <c r="D158" s="2" t="s">
        <v>1575</v>
      </c>
      <c r="E158" s="35">
        <v>32</v>
      </c>
      <c r="F158" s="35">
        <v>4</v>
      </c>
      <c r="G158" s="10" t="str">
        <f t="shared" si="1"/>
        <v>32-4</v>
      </c>
      <c r="H158" s="2">
        <v>18</v>
      </c>
      <c r="I158" s="2">
        <v>82</v>
      </c>
      <c r="J158" s="14">
        <f>(VLOOKUP($G158,Depth_Lookup_CCL!$A$3:$Z$549,11,FALSE))+(H158/100)</f>
        <v>78.195000000000007</v>
      </c>
      <c r="K158" s="14">
        <f>(VLOOKUP($G158,Depth_Lookup_CCL!$A$3:$Z$549,11,FALSE))+(I158/100)</f>
        <v>78.834999999999994</v>
      </c>
      <c r="L158" s="148">
        <v>44</v>
      </c>
      <c r="M158" s="35">
        <v>1</v>
      </c>
      <c r="O158" s="2" t="s">
        <v>5</v>
      </c>
      <c r="P158" s="5" t="s">
        <v>1846</v>
      </c>
      <c r="Q158" s="87" t="s">
        <v>1378</v>
      </c>
      <c r="R158" s="87" t="s">
        <v>1442</v>
      </c>
      <c r="S158" s="2" t="s">
        <v>1391</v>
      </c>
      <c r="U158" s="2" t="s">
        <v>198</v>
      </c>
      <c r="V158" s="2" t="s">
        <v>201</v>
      </c>
      <c r="W158" s="2" t="s">
        <v>205</v>
      </c>
      <c r="AB158" s="2" t="s">
        <v>1376</v>
      </c>
      <c r="AC158" s="5">
        <f>VLOOKUP(AB158,definitions_list_lookup!$V$12:$W$15,2,FALSE)</f>
        <v>0</v>
      </c>
      <c r="AE158" s="41" t="e">
        <f>VLOOKUP(AD158,definitions_list_lookup!$AT$3:$AU$5,2,FALSE)</f>
        <v>#N/A</v>
      </c>
      <c r="AH158" s="2">
        <v>15</v>
      </c>
      <c r="AJ158" s="2">
        <v>3.2</v>
      </c>
      <c r="AK158" s="35">
        <v>2</v>
      </c>
      <c r="AL158" s="2" t="s">
        <v>224</v>
      </c>
      <c r="AM158" s="2" t="s">
        <v>219</v>
      </c>
      <c r="AN158" s="2" t="s">
        <v>3765</v>
      </c>
      <c r="AO158" s="2">
        <v>64</v>
      </c>
      <c r="AQ158" s="2">
        <v>6</v>
      </c>
      <c r="AR158" s="35">
        <v>3.2</v>
      </c>
      <c r="AS158" s="2" t="s">
        <v>224</v>
      </c>
      <c r="AT158" s="2" t="s">
        <v>219</v>
      </c>
      <c r="AU158" s="2" t="s">
        <v>3437</v>
      </c>
      <c r="AV158" s="2">
        <v>20</v>
      </c>
      <c r="AX158" s="2">
        <v>6</v>
      </c>
      <c r="AY158" s="35">
        <v>2.5</v>
      </c>
      <c r="AZ158" s="2" t="s">
        <v>223</v>
      </c>
      <c r="BA158" s="2" t="s">
        <v>219</v>
      </c>
      <c r="BB158" s="2" t="s">
        <v>3765</v>
      </c>
      <c r="BQ158" s="35" t="s">
        <v>1562</v>
      </c>
      <c r="BR158" s="35"/>
      <c r="BS158" s="2">
        <v>0.1</v>
      </c>
      <c r="BT158" s="2">
        <v>0.1</v>
      </c>
      <c r="BU158" s="2" t="s">
        <v>222</v>
      </c>
      <c r="BV158" s="2" t="s">
        <v>218</v>
      </c>
      <c r="BW158" s="2" t="s">
        <v>3765</v>
      </c>
      <c r="CE158" s="2">
        <v>1</v>
      </c>
      <c r="CG158" s="2">
        <v>0.8</v>
      </c>
      <c r="CH158" s="2">
        <v>0.6</v>
      </c>
      <c r="CI158" s="2" t="s">
        <v>223</v>
      </c>
      <c r="CJ158" s="2" t="s">
        <v>219</v>
      </c>
      <c r="CK158" s="2" t="s">
        <v>3437</v>
      </c>
      <c r="CM158" s="35" t="s">
        <v>2073</v>
      </c>
      <c r="CN158" s="35"/>
      <c r="CO158" s="35"/>
      <c r="CP158" s="35"/>
      <c r="CQ158" s="35"/>
    </row>
    <row r="159" spans="1:95">
      <c r="A159" s="2" t="s">
        <v>2048</v>
      </c>
      <c r="B159" s="2" t="s">
        <v>1574</v>
      </c>
      <c r="C159" s="2" t="s">
        <v>1450</v>
      </c>
      <c r="D159" s="2" t="s">
        <v>1575</v>
      </c>
      <c r="E159" s="35">
        <v>33</v>
      </c>
      <c r="F159" s="35">
        <v>1</v>
      </c>
      <c r="G159" s="10" t="str">
        <f t="shared" si="1"/>
        <v>33-1</v>
      </c>
      <c r="H159" s="2">
        <v>0</v>
      </c>
      <c r="I159" s="2">
        <v>94</v>
      </c>
      <c r="J159" s="14">
        <f>(VLOOKUP($G159,Depth_Lookup_CCL!$A$3:$Z$549,11,FALSE))+(H159/100)</f>
        <v>78.95</v>
      </c>
      <c r="K159" s="14">
        <f>(VLOOKUP($G159,Depth_Lookup_CCL!$A$3:$Z$549,11,FALSE))+(I159/100)</f>
        <v>79.89</v>
      </c>
      <c r="L159" s="148">
        <v>44</v>
      </c>
      <c r="M159" s="35">
        <v>1</v>
      </c>
      <c r="O159" s="2" t="s">
        <v>5</v>
      </c>
      <c r="P159" s="5" t="s">
        <v>1846</v>
      </c>
      <c r="Q159" s="87" t="s">
        <v>1442</v>
      </c>
      <c r="R159" s="87" t="s">
        <v>1442</v>
      </c>
      <c r="U159" s="2" t="s">
        <v>198</v>
      </c>
      <c r="V159" s="2" t="s">
        <v>201</v>
      </c>
      <c r="W159" s="2" t="s">
        <v>205</v>
      </c>
      <c r="AB159" s="2" t="s">
        <v>1376</v>
      </c>
      <c r="AC159" s="5">
        <f>VLOOKUP(AB159,definitions_list_lookup!$V$12:$W$15,2,FALSE)</f>
        <v>0</v>
      </c>
      <c r="AE159" s="41" t="e">
        <f>VLOOKUP(AD159,definitions_list_lookup!$AT$3:$AU$5,2,FALSE)</f>
        <v>#N/A</v>
      </c>
      <c r="AH159" s="2">
        <v>15</v>
      </c>
      <c r="AJ159" s="2">
        <v>3.2</v>
      </c>
      <c r="AK159" s="35">
        <v>2</v>
      </c>
      <c r="AL159" s="2" t="s">
        <v>224</v>
      </c>
      <c r="AM159" s="2" t="s">
        <v>219</v>
      </c>
      <c r="AN159" s="2" t="s">
        <v>3765</v>
      </c>
      <c r="AO159" s="2">
        <v>64</v>
      </c>
      <c r="AQ159" s="2">
        <v>6</v>
      </c>
      <c r="AR159" s="35">
        <v>3.2</v>
      </c>
      <c r="AS159" s="2" t="s">
        <v>224</v>
      </c>
      <c r="AT159" s="2" t="s">
        <v>219</v>
      </c>
      <c r="AU159" s="2" t="s">
        <v>3437</v>
      </c>
      <c r="AV159" s="2">
        <v>20</v>
      </c>
      <c r="AX159" s="2">
        <v>6</v>
      </c>
      <c r="AY159" s="35">
        <v>2.5</v>
      </c>
      <c r="AZ159" s="2" t="s">
        <v>223</v>
      </c>
      <c r="BA159" s="2" t="s">
        <v>219</v>
      </c>
      <c r="BB159" s="2" t="s">
        <v>3765</v>
      </c>
      <c r="BQ159" s="35" t="s">
        <v>1562</v>
      </c>
      <c r="BR159" s="35"/>
      <c r="BS159" s="2">
        <v>0.1</v>
      </c>
      <c r="BT159" s="2">
        <v>0.1</v>
      </c>
      <c r="BU159" s="2" t="s">
        <v>222</v>
      </c>
      <c r="BV159" s="2" t="s">
        <v>218</v>
      </c>
      <c r="BW159" s="2" t="s">
        <v>3765</v>
      </c>
      <c r="CE159" s="2">
        <v>1</v>
      </c>
      <c r="CG159" s="2">
        <v>0.8</v>
      </c>
      <c r="CH159" s="2">
        <v>0.6</v>
      </c>
      <c r="CI159" s="2" t="s">
        <v>223</v>
      </c>
      <c r="CJ159" s="2" t="s">
        <v>219</v>
      </c>
      <c r="CK159" s="2" t="s">
        <v>3437</v>
      </c>
      <c r="CM159" s="35" t="s">
        <v>2074</v>
      </c>
      <c r="CN159" s="35"/>
      <c r="CO159" s="35"/>
      <c r="CP159" s="35"/>
      <c r="CQ159" s="35"/>
    </row>
    <row r="160" spans="1:95">
      <c r="A160" s="2" t="s">
        <v>2048</v>
      </c>
      <c r="B160" s="2" t="s">
        <v>1574</v>
      </c>
      <c r="C160" s="2" t="s">
        <v>1450</v>
      </c>
      <c r="D160" s="2" t="s">
        <v>1575</v>
      </c>
      <c r="E160" s="35">
        <v>33</v>
      </c>
      <c r="F160" s="35">
        <v>2</v>
      </c>
      <c r="G160" s="10" t="str">
        <f t="shared" si="1"/>
        <v>33-2</v>
      </c>
      <c r="H160" s="2">
        <v>0</v>
      </c>
      <c r="I160" s="2">
        <v>51</v>
      </c>
      <c r="J160" s="14">
        <f>(VLOOKUP($G160,Depth_Lookup_CCL!$A$3:$Z$549,11,FALSE))+(H160/100)</f>
        <v>79.905000000000001</v>
      </c>
      <c r="K160" s="14">
        <f>(VLOOKUP($G160,Depth_Lookup_CCL!$A$3:$Z$549,11,FALSE))+(I160/100)</f>
        <v>80.415000000000006</v>
      </c>
      <c r="L160" s="148">
        <v>44</v>
      </c>
      <c r="M160" s="35">
        <v>1</v>
      </c>
      <c r="O160" s="2" t="s">
        <v>5</v>
      </c>
      <c r="P160" s="5" t="s">
        <v>1846</v>
      </c>
      <c r="Q160" s="87" t="s">
        <v>1442</v>
      </c>
      <c r="R160" s="87" t="s">
        <v>1378</v>
      </c>
      <c r="U160" s="2" t="s">
        <v>198</v>
      </c>
      <c r="V160" s="2" t="s">
        <v>201</v>
      </c>
      <c r="W160" s="2" t="s">
        <v>205</v>
      </c>
      <c r="AB160" s="2" t="s">
        <v>1376</v>
      </c>
      <c r="AC160" s="5">
        <f>VLOOKUP(AB160,definitions_list_lookup!$V$12:$W$15,2,FALSE)</f>
        <v>0</v>
      </c>
      <c r="AE160" s="41" t="e">
        <f>VLOOKUP(AD160,definitions_list_lookup!$AT$3:$AU$5,2,FALSE)</f>
        <v>#N/A</v>
      </c>
      <c r="AH160" s="2">
        <v>15</v>
      </c>
      <c r="AJ160" s="2">
        <v>3.2</v>
      </c>
      <c r="AK160" s="35">
        <v>2</v>
      </c>
      <c r="AL160" s="2" t="s">
        <v>224</v>
      </c>
      <c r="AM160" s="2" t="s">
        <v>219</v>
      </c>
      <c r="AN160" s="2" t="s">
        <v>3765</v>
      </c>
      <c r="AO160" s="2">
        <v>64</v>
      </c>
      <c r="AQ160" s="2">
        <v>6</v>
      </c>
      <c r="AR160" s="35">
        <v>3.2</v>
      </c>
      <c r="AS160" s="2" t="s">
        <v>224</v>
      </c>
      <c r="AT160" s="2" t="s">
        <v>219</v>
      </c>
      <c r="AU160" s="2" t="s">
        <v>3437</v>
      </c>
      <c r="AV160" s="2">
        <v>20</v>
      </c>
      <c r="AX160" s="2">
        <v>6</v>
      </c>
      <c r="AY160" s="35">
        <v>2.5</v>
      </c>
      <c r="AZ160" s="2" t="s">
        <v>223</v>
      </c>
      <c r="BA160" s="2" t="s">
        <v>219</v>
      </c>
      <c r="BB160" s="2" t="s">
        <v>3765</v>
      </c>
      <c r="BQ160" s="35" t="s">
        <v>1562</v>
      </c>
      <c r="BR160" s="35"/>
      <c r="BS160" s="2">
        <v>0.1</v>
      </c>
      <c r="BT160" s="2">
        <v>0.1</v>
      </c>
      <c r="BU160" s="2" t="s">
        <v>222</v>
      </c>
      <c r="BV160" s="2" t="s">
        <v>218</v>
      </c>
      <c r="BW160" s="2" t="s">
        <v>3765</v>
      </c>
      <c r="CE160" s="2">
        <v>1</v>
      </c>
      <c r="CG160" s="2">
        <v>0.8</v>
      </c>
      <c r="CH160" s="2">
        <v>0.6</v>
      </c>
      <c r="CI160" s="2" t="s">
        <v>223</v>
      </c>
      <c r="CJ160" s="2" t="s">
        <v>219</v>
      </c>
      <c r="CK160" s="2" t="s">
        <v>3437</v>
      </c>
      <c r="CM160" s="35"/>
      <c r="CN160" s="35"/>
      <c r="CO160" s="35"/>
      <c r="CP160" s="35"/>
      <c r="CQ160" s="35"/>
    </row>
    <row r="161" spans="1:95">
      <c r="A161" s="35" t="s">
        <v>2048</v>
      </c>
      <c r="B161" s="35" t="s">
        <v>1574</v>
      </c>
      <c r="C161" s="2" t="s">
        <v>1450</v>
      </c>
      <c r="D161" s="2" t="s">
        <v>1575</v>
      </c>
      <c r="E161" s="35">
        <v>33</v>
      </c>
      <c r="F161" s="35">
        <v>2</v>
      </c>
      <c r="G161" s="10" t="str">
        <f t="shared" si="1"/>
        <v>33-2</v>
      </c>
      <c r="H161" s="2">
        <v>51</v>
      </c>
      <c r="I161" s="2">
        <v>62</v>
      </c>
      <c r="J161" s="14">
        <f>(VLOOKUP($G161,Depth_Lookup_CCL!$A$3:$Z$549,11,FALSE))+(H161/100)</f>
        <v>80.415000000000006</v>
      </c>
      <c r="K161" s="14">
        <f>(VLOOKUP($G161,Depth_Lookup_CCL!$A$3:$Z$549,11,FALSE))+(I161/100)</f>
        <v>80.525000000000006</v>
      </c>
      <c r="L161" s="148">
        <v>45</v>
      </c>
      <c r="M161" s="35">
        <v>1</v>
      </c>
      <c r="O161" s="2" t="s">
        <v>5</v>
      </c>
      <c r="P161" s="5" t="s">
        <v>1846</v>
      </c>
      <c r="Q161" s="87" t="s">
        <v>1378</v>
      </c>
      <c r="R161" s="87" t="s">
        <v>1442</v>
      </c>
      <c r="S161" s="2" t="s">
        <v>1363</v>
      </c>
      <c r="T161" s="2" t="s">
        <v>1368</v>
      </c>
      <c r="U161" s="2" t="s">
        <v>198</v>
      </c>
      <c r="V161" s="2" t="s">
        <v>201</v>
      </c>
      <c r="W161" s="2" t="s">
        <v>205</v>
      </c>
      <c r="AB161" s="2" t="s">
        <v>1376</v>
      </c>
      <c r="AC161" s="5">
        <f>VLOOKUP(AB161,definitions_list_lookup!$V$12:$W$15,2,FALSE)</f>
        <v>0</v>
      </c>
      <c r="AE161" s="41" t="e">
        <f>VLOOKUP(AD161,definitions_list_lookup!$AT$3:$AU$5,2,FALSE)</f>
        <v>#N/A</v>
      </c>
      <c r="AH161" s="2">
        <v>7</v>
      </c>
      <c r="AJ161" s="2">
        <v>10</v>
      </c>
      <c r="AK161" s="35">
        <v>4</v>
      </c>
      <c r="AL161" s="2" t="s">
        <v>223</v>
      </c>
      <c r="AM161" s="2" t="s">
        <v>220</v>
      </c>
      <c r="AO161" s="2">
        <v>63</v>
      </c>
      <c r="AQ161" s="2">
        <v>12</v>
      </c>
      <c r="AR161" s="35">
        <v>2.5</v>
      </c>
      <c r="AS161" s="2" t="s">
        <v>224</v>
      </c>
      <c r="AT161" s="2" t="s">
        <v>219</v>
      </c>
      <c r="AV161" s="2">
        <v>30</v>
      </c>
      <c r="AX161" s="2">
        <v>5</v>
      </c>
      <c r="AY161" s="35">
        <v>2</v>
      </c>
      <c r="AZ161" s="2" t="s">
        <v>223</v>
      </c>
      <c r="BA161" s="2" t="s">
        <v>220</v>
      </c>
      <c r="BQ161" s="35" t="s">
        <v>1562</v>
      </c>
      <c r="BR161" s="35"/>
      <c r="BS161" s="2">
        <v>0.3</v>
      </c>
      <c r="BT161" s="2">
        <v>0.2</v>
      </c>
      <c r="BU161" s="2" t="s">
        <v>223</v>
      </c>
      <c r="BV161" s="2" t="s">
        <v>220</v>
      </c>
      <c r="CE161" s="35" t="s">
        <v>1562</v>
      </c>
      <c r="CF161" s="35"/>
      <c r="CG161" s="2">
        <v>1</v>
      </c>
      <c r="CH161" s="2">
        <v>0.5</v>
      </c>
      <c r="CI161" s="2" t="s">
        <v>223</v>
      </c>
      <c r="CJ161" s="2" t="s">
        <v>220</v>
      </c>
      <c r="CM161" s="35"/>
      <c r="CN161" s="35"/>
      <c r="CO161" s="35"/>
      <c r="CP161" s="35"/>
      <c r="CQ161" s="35"/>
    </row>
    <row r="162" spans="1:95">
      <c r="A162" s="35" t="s">
        <v>2048</v>
      </c>
      <c r="B162" s="35" t="s">
        <v>1574</v>
      </c>
      <c r="C162" s="2" t="s">
        <v>1450</v>
      </c>
      <c r="D162" s="2" t="s">
        <v>1575</v>
      </c>
      <c r="E162" s="35">
        <v>33</v>
      </c>
      <c r="F162" s="35">
        <v>3</v>
      </c>
      <c r="G162" s="10" t="str">
        <f t="shared" si="1"/>
        <v>33-3</v>
      </c>
      <c r="H162" s="2">
        <v>0</v>
      </c>
      <c r="I162" s="2">
        <v>93</v>
      </c>
      <c r="J162" s="14">
        <f>(VLOOKUP($G162,Depth_Lookup_CCL!$A$3:$Z$549,11,FALSE))+(H162/100)</f>
        <v>80.55</v>
      </c>
      <c r="K162" s="14">
        <f>(VLOOKUP($G162,Depth_Lookup_CCL!$A$3:$Z$549,11,FALSE))+(I162/100)</f>
        <v>81.48</v>
      </c>
      <c r="L162" s="148">
        <v>45</v>
      </c>
      <c r="M162" s="35">
        <v>1</v>
      </c>
      <c r="O162" s="2" t="s">
        <v>5</v>
      </c>
      <c r="P162" s="5" t="s">
        <v>1846</v>
      </c>
      <c r="Q162" s="87" t="s">
        <v>1442</v>
      </c>
      <c r="R162" s="87" t="s">
        <v>1442</v>
      </c>
      <c r="U162" s="2" t="s">
        <v>198</v>
      </c>
      <c r="V162" s="2" t="s">
        <v>201</v>
      </c>
      <c r="W162" s="2" t="s">
        <v>205</v>
      </c>
      <c r="AB162" s="2" t="s">
        <v>1376</v>
      </c>
      <c r="AC162" s="5">
        <f>VLOOKUP(AB162,definitions_list_lookup!$V$12:$W$15,2,FALSE)</f>
        <v>0</v>
      </c>
      <c r="AE162" s="41" t="e">
        <f>VLOOKUP(AD162,definitions_list_lookup!$AT$3:$AU$5,2,FALSE)</f>
        <v>#N/A</v>
      </c>
      <c r="AH162" s="2">
        <v>7</v>
      </c>
      <c r="AJ162" s="2">
        <v>10</v>
      </c>
      <c r="AK162" s="35">
        <v>4</v>
      </c>
      <c r="AL162" s="2" t="s">
        <v>223</v>
      </c>
      <c r="AM162" s="2" t="s">
        <v>220</v>
      </c>
      <c r="AO162" s="2">
        <v>63</v>
      </c>
      <c r="AQ162" s="2">
        <v>12</v>
      </c>
      <c r="AR162" s="35">
        <v>2.5</v>
      </c>
      <c r="AS162" s="2" t="s">
        <v>224</v>
      </c>
      <c r="AT162" s="2" t="s">
        <v>219</v>
      </c>
      <c r="AV162" s="2">
        <v>30</v>
      </c>
      <c r="AX162" s="2">
        <v>5</v>
      </c>
      <c r="AY162" s="35">
        <v>2</v>
      </c>
      <c r="AZ162" s="2" t="s">
        <v>223</v>
      </c>
      <c r="BA162" s="2" t="s">
        <v>220</v>
      </c>
      <c r="BQ162" s="35" t="s">
        <v>1562</v>
      </c>
      <c r="BR162" s="35"/>
      <c r="BS162" s="2">
        <v>0.3</v>
      </c>
      <c r="BT162" s="2">
        <v>0.2</v>
      </c>
      <c r="BU162" s="2" t="s">
        <v>223</v>
      </c>
      <c r="BV162" s="2" t="s">
        <v>220</v>
      </c>
      <c r="CE162" s="35" t="s">
        <v>1562</v>
      </c>
      <c r="CF162" s="35"/>
      <c r="CG162" s="2">
        <v>1</v>
      </c>
      <c r="CH162" s="2">
        <v>0.5</v>
      </c>
      <c r="CI162" s="2" t="s">
        <v>223</v>
      </c>
      <c r="CJ162" s="2" t="s">
        <v>220</v>
      </c>
      <c r="CM162" s="35" t="s">
        <v>2075</v>
      </c>
      <c r="CN162" s="35"/>
      <c r="CO162" s="35"/>
      <c r="CP162" s="35"/>
      <c r="CQ162" s="35"/>
    </row>
    <row r="163" spans="1:95">
      <c r="A163" s="35" t="s">
        <v>2048</v>
      </c>
      <c r="B163" s="35" t="s">
        <v>1574</v>
      </c>
      <c r="C163" s="2" t="s">
        <v>1450</v>
      </c>
      <c r="D163" s="2" t="s">
        <v>1575</v>
      </c>
      <c r="E163" s="35">
        <v>33</v>
      </c>
      <c r="F163" s="35">
        <v>4</v>
      </c>
      <c r="G163" s="10" t="str">
        <f t="shared" si="1"/>
        <v>33-4</v>
      </c>
      <c r="H163" s="2">
        <v>0</v>
      </c>
      <c r="I163" s="2">
        <v>82</v>
      </c>
      <c r="J163" s="14">
        <f>(VLOOKUP($G163,Depth_Lookup_CCL!$A$3:$Z$549,11,FALSE))+(H163/100)</f>
        <v>81.474999999999994</v>
      </c>
      <c r="K163" s="14">
        <f>(VLOOKUP($G163,Depth_Lookup_CCL!$A$3:$Z$549,11,FALSE))+(I163/100)</f>
        <v>82.294999999999987</v>
      </c>
      <c r="L163" s="148">
        <v>45</v>
      </c>
      <c r="M163" s="35">
        <v>1</v>
      </c>
      <c r="O163" s="2" t="s">
        <v>5</v>
      </c>
      <c r="P163" s="5" t="s">
        <v>1846</v>
      </c>
      <c r="Q163" s="87" t="s">
        <v>1442</v>
      </c>
      <c r="R163" s="87" t="s">
        <v>1442</v>
      </c>
      <c r="U163" s="2" t="s">
        <v>198</v>
      </c>
      <c r="V163" s="2" t="s">
        <v>201</v>
      </c>
      <c r="W163" s="2" t="s">
        <v>205</v>
      </c>
      <c r="AB163" s="2" t="s">
        <v>1376</v>
      </c>
      <c r="AC163" s="5">
        <f>VLOOKUP(AB163,definitions_list_lookup!$V$12:$W$15,2,FALSE)</f>
        <v>0</v>
      </c>
      <c r="AE163" s="41" t="e">
        <f>VLOOKUP(AD163,definitions_list_lookup!$AT$3:$AU$5,2,FALSE)</f>
        <v>#N/A</v>
      </c>
      <c r="AH163" s="2">
        <v>7</v>
      </c>
      <c r="AJ163" s="2">
        <v>10</v>
      </c>
      <c r="AK163" s="35">
        <v>4</v>
      </c>
      <c r="AL163" s="2" t="s">
        <v>223</v>
      </c>
      <c r="AM163" s="2" t="s">
        <v>220</v>
      </c>
      <c r="AO163" s="2">
        <v>63</v>
      </c>
      <c r="AQ163" s="2">
        <v>12</v>
      </c>
      <c r="AR163" s="35">
        <v>2.5</v>
      </c>
      <c r="AS163" s="2" t="s">
        <v>224</v>
      </c>
      <c r="AT163" s="2" t="s">
        <v>219</v>
      </c>
      <c r="AV163" s="2">
        <v>30</v>
      </c>
      <c r="AX163" s="2">
        <v>5</v>
      </c>
      <c r="AY163" s="35">
        <v>2</v>
      </c>
      <c r="AZ163" s="2" t="s">
        <v>223</v>
      </c>
      <c r="BA163" s="2" t="s">
        <v>220</v>
      </c>
      <c r="BQ163" s="35" t="s">
        <v>1562</v>
      </c>
      <c r="BR163" s="35"/>
      <c r="BS163" s="2">
        <v>0.3</v>
      </c>
      <c r="BT163" s="2">
        <v>0.2</v>
      </c>
      <c r="BU163" s="2" t="s">
        <v>223</v>
      </c>
      <c r="BV163" s="2" t="s">
        <v>220</v>
      </c>
      <c r="CE163" s="35" t="s">
        <v>1562</v>
      </c>
      <c r="CF163" s="35"/>
      <c r="CG163" s="2">
        <v>1</v>
      </c>
      <c r="CH163" s="2">
        <v>0.5</v>
      </c>
      <c r="CI163" s="2" t="s">
        <v>223</v>
      </c>
      <c r="CJ163" s="2" t="s">
        <v>220</v>
      </c>
      <c r="CM163" s="35" t="s">
        <v>2075</v>
      </c>
      <c r="CN163" s="35"/>
      <c r="CO163" s="35"/>
      <c r="CP163" s="35"/>
      <c r="CQ163" s="35"/>
    </row>
    <row r="164" spans="1:95">
      <c r="A164" s="35" t="s">
        <v>2048</v>
      </c>
      <c r="B164" s="35" t="s">
        <v>1574</v>
      </c>
      <c r="C164" s="2" t="s">
        <v>1450</v>
      </c>
      <c r="D164" s="2" t="s">
        <v>1575</v>
      </c>
      <c r="E164" s="35">
        <v>34</v>
      </c>
      <c r="F164" s="35">
        <v>1</v>
      </c>
      <c r="G164" s="10" t="str">
        <f t="shared" si="1"/>
        <v>34-1</v>
      </c>
      <c r="H164" s="2">
        <v>0</v>
      </c>
      <c r="I164" s="2">
        <v>70</v>
      </c>
      <c r="J164" s="14">
        <f>(VLOOKUP($G164,Depth_Lookup_CCL!$A$3:$Z$549,11,FALSE))+(H164/100)</f>
        <v>82</v>
      </c>
      <c r="K164" s="14">
        <f>(VLOOKUP($G164,Depth_Lookup_CCL!$A$3:$Z$549,11,FALSE))+(I164/100)</f>
        <v>82.7</v>
      </c>
      <c r="L164" s="148">
        <v>45</v>
      </c>
      <c r="M164" s="35">
        <v>1</v>
      </c>
      <c r="O164" s="2" t="s">
        <v>5</v>
      </c>
      <c r="P164" s="5" t="s">
        <v>1846</v>
      </c>
      <c r="Q164" s="87" t="s">
        <v>1442</v>
      </c>
      <c r="R164" s="87" t="s">
        <v>1442</v>
      </c>
      <c r="U164" s="2" t="s">
        <v>198</v>
      </c>
      <c r="V164" s="2" t="s">
        <v>201</v>
      </c>
      <c r="W164" s="2" t="s">
        <v>205</v>
      </c>
      <c r="AB164" s="2" t="s">
        <v>1376</v>
      </c>
      <c r="AC164" s="5">
        <f>VLOOKUP(AB164,definitions_list_lookup!$V$12:$W$15,2,FALSE)</f>
        <v>0</v>
      </c>
      <c r="AE164" s="41" t="e">
        <f>VLOOKUP(AD164,definitions_list_lookup!$AT$3:$AU$5,2,FALSE)</f>
        <v>#N/A</v>
      </c>
      <c r="AH164" s="2">
        <v>7</v>
      </c>
      <c r="AJ164" s="2">
        <v>10</v>
      </c>
      <c r="AK164" s="35">
        <v>4</v>
      </c>
      <c r="AL164" s="2" t="s">
        <v>223</v>
      </c>
      <c r="AM164" s="2" t="s">
        <v>220</v>
      </c>
      <c r="AO164" s="2">
        <v>63</v>
      </c>
      <c r="AQ164" s="2">
        <v>12</v>
      </c>
      <c r="AR164" s="35">
        <v>2.5</v>
      </c>
      <c r="AS164" s="2" t="s">
        <v>224</v>
      </c>
      <c r="AT164" s="2" t="s">
        <v>219</v>
      </c>
      <c r="AV164" s="2">
        <v>30</v>
      </c>
      <c r="AX164" s="2">
        <v>5</v>
      </c>
      <c r="AY164" s="35">
        <v>2</v>
      </c>
      <c r="AZ164" s="2" t="s">
        <v>223</v>
      </c>
      <c r="BA164" s="2" t="s">
        <v>220</v>
      </c>
      <c r="BQ164" s="35" t="s">
        <v>1562</v>
      </c>
      <c r="BR164" s="35"/>
      <c r="BS164" s="2">
        <v>0.3</v>
      </c>
      <c r="BT164" s="2">
        <v>0.2</v>
      </c>
      <c r="BU164" s="2" t="s">
        <v>223</v>
      </c>
      <c r="BV164" s="2" t="s">
        <v>220</v>
      </c>
      <c r="CE164" s="35" t="s">
        <v>1562</v>
      </c>
      <c r="CF164" s="35"/>
      <c r="CG164" s="2">
        <v>1</v>
      </c>
      <c r="CH164" s="2">
        <v>0.5</v>
      </c>
      <c r="CI164" s="2" t="s">
        <v>223</v>
      </c>
      <c r="CJ164" s="2" t="s">
        <v>220</v>
      </c>
      <c r="CM164" s="35" t="s">
        <v>3444</v>
      </c>
      <c r="CN164" s="35"/>
      <c r="CO164" s="35"/>
      <c r="CP164" s="35"/>
      <c r="CQ164" s="35"/>
    </row>
    <row r="165" spans="1:95">
      <c r="A165" s="35" t="s">
        <v>2048</v>
      </c>
      <c r="B165" s="35" t="s">
        <v>1574</v>
      </c>
      <c r="C165" s="2" t="s">
        <v>1450</v>
      </c>
      <c r="D165" s="2" t="s">
        <v>1575</v>
      </c>
      <c r="E165" s="35">
        <v>34</v>
      </c>
      <c r="F165" s="35">
        <v>2</v>
      </c>
      <c r="G165" s="10" t="str">
        <f t="shared" si="1"/>
        <v>34-2</v>
      </c>
      <c r="H165" s="2">
        <v>0</v>
      </c>
      <c r="I165" s="2">
        <v>74</v>
      </c>
      <c r="J165" s="14">
        <f>(VLOOKUP($G165,Depth_Lookup_CCL!$A$3:$Z$549,11,FALSE))+(H165/100)</f>
        <v>82.694999999999993</v>
      </c>
      <c r="K165" s="14">
        <f>(VLOOKUP($G165,Depth_Lookup_CCL!$A$3:$Z$549,11,FALSE))+(I165/100)</f>
        <v>83.434999999999988</v>
      </c>
      <c r="L165" s="148">
        <v>45</v>
      </c>
      <c r="M165" s="35">
        <v>1</v>
      </c>
      <c r="O165" s="2" t="s">
        <v>5</v>
      </c>
      <c r="P165" s="5" t="s">
        <v>1846</v>
      </c>
      <c r="Q165" s="87" t="s">
        <v>1442</v>
      </c>
      <c r="R165" s="87" t="s">
        <v>21</v>
      </c>
      <c r="U165" s="2" t="s">
        <v>198</v>
      </c>
      <c r="V165" s="2" t="s">
        <v>201</v>
      </c>
      <c r="W165" s="2" t="s">
        <v>205</v>
      </c>
      <c r="AB165" s="2" t="s">
        <v>1376</v>
      </c>
      <c r="AC165" s="5">
        <f>VLOOKUP(AB165,definitions_list_lookup!$V$12:$W$15,2,FALSE)</f>
        <v>0</v>
      </c>
      <c r="AE165" s="41" t="e">
        <f>VLOOKUP(AD165,definitions_list_lookup!$AT$3:$AU$5,2,FALSE)</f>
        <v>#N/A</v>
      </c>
      <c r="AH165" s="2">
        <v>7</v>
      </c>
      <c r="AJ165" s="2">
        <v>10</v>
      </c>
      <c r="AK165" s="35">
        <v>4</v>
      </c>
      <c r="AL165" s="2" t="s">
        <v>223</v>
      </c>
      <c r="AM165" s="2" t="s">
        <v>220</v>
      </c>
      <c r="AO165" s="2">
        <v>63</v>
      </c>
      <c r="AQ165" s="2">
        <v>12</v>
      </c>
      <c r="AR165" s="35">
        <v>2.5</v>
      </c>
      <c r="AS165" s="2" t="s">
        <v>224</v>
      </c>
      <c r="AT165" s="2" t="s">
        <v>219</v>
      </c>
      <c r="AV165" s="2">
        <v>30</v>
      </c>
      <c r="AX165" s="2">
        <v>5</v>
      </c>
      <c r="AY165" s="35">
        <v>2</v>
      </c>
      <c r="AZ165" s="2" t="s">
        <v>223</v>
      </c>
      <c r="BA165" s="2" t="s">
        <v>220</v>
      </c>
      <c r="BQ165" s="35" t="s">
        <v>1562</v>
      </c>
      <c r="BR165" s="35"/>
      <c r="BS165" s="2">
        <v>0.3</v>
      </c>
      <c r="BT165" s="2">
        <v>0.2</v>
      </c>
      <c r="BU165" s="2" t="s">
        <v>223</v>
      </c>
      <c r="BV165" s="2" t="s">
        <v>220</v>
      </c>
      <c r="CE165" s="35" t="s">
        <v>1562</v>
      </c>
      <c r="CF165" s="35"/>
      <c r="CG165" s="2">
        <v>1</v>
      </c>
      <c r="CH165" s="2">
        <v>0.5</v>
      </c>
      <c r="CI165" s="2" t="s">
        <v>223</v>
      </c>
      <c r="CJ165" s="2" t="s">
        <v>220</v>
      </c>
      <c r="CM165" s="35" t="s">
        <v>3445</v>
      </c>
      <c r="CN165" s="35"/>
      <c r="CO165" s="35"/>
      <c r="CP165" s="35"/>
      <c r="CQ165" s="35"/>
    </row>
    <row r="166" spans="1:95">
      <c r="A166" s="35" t="s">
        <v>2048</v>
      </c>
      <c r="B166" s="35" t="s">
        <v>1574</v>
      </c>
      <c r="C166" s="2" t="s">
        <v>1450</v>
      </c>
      <c r="D166" s="2" t="s">
        <v>1575</v>
      </c>
      <c r="E166" s="35">
        <v>34</v>
      </c>
      <c r="F166" s="35">
        <v>3</v>
      </c>
      <c r="G166" s="10" t="str">
        <f t="shared" si="1"/>
        <v>34-3</v>
      </c>
      <c r="H166" s="2">
        <v>0</v>
      </c>
      <c r="I166" s="2">
        <v>74</v>
      </c>
      <c r="J166" s="14">
        <f>(VLOOKUP($G166,Depth_Lookup_CCL!$A$3:$Z$549,11,FALSE))+(H166/100)</f>
        <v>83.44</v>
      </c>
      <c r="K166" s="14">
        <f>(VLOOKUP($G166,Depth_Lookup_CCL!$A$3:$Z$549,11,FALSE))+(I166/100)</f>
        <v>84.179999999999993</v>
      </c>
      <c r="L166" s="148">
        <v>46</v>
      </c>
      <c r="M166" s="35">
        <v>1</v>
      </c>
      <c r="N166" s="2" t="s">
        <v>27</v>
      </c>
      <c r="O166" s="2" t="s">
        <v>4</v>
      </c>
      <c r="P166" s="5" t="s">
        <v>1844</v>
      </c>
      <c r="Q166" s="87" t="s">
        <v>1378</v>
      </c>
      <c r="R166" s="87" t="s">
        <v>1442</v>
      </c>
      <c r="S166" s="2" t="s">
        <v>1391</v>
      </c>
      <c r="U166" s="2" t="s">
        <v>198</v>
      </c>
      <c r="V166" s="2" t="s">
        <v>201</v>
      </c>
      <c r="W166" s="2" t="s">
        <v>205</v>
      </c>
      <c r="AB166" s="2" t="s">
        <v>1376</v>
      </c>
      <c r="AC166" s="5">
        <f>VLOOKUP(AB166,definitions_list_lookup!$V$12:$W$15,2,FALSE)</f>
        <v>0</v>
      </c>
      <c r="AE166" s="41" t="e">
        <f>VLOOKUP(AD166,definitions_list_lookup!$AT$3:$AU$5,2,FALSE)</f>
        <v>#N/A</v>
      </c>
      <c r="AH166" s="2">
        <v>4</v>
      </c>
      <c r="AJ166" s="2">
        <v>3</v>
      </c>
      <c r="AK166" s="35">
        <v>1.5</v>
      </c>
      <c r="AL166" s="2" t="s">
        <v>223</v>
      </c>
      <c r="AM166" s="2" t="s">
        <v>219</v>
      </c>
      <c r="AN166" s="2" t="s">
        <v>3766</v>
      </c>
      <c r="AO166" s="2">
        <v>76</v>
      </c>
      <c r="AQ166" s="2">
        <v>7</v>
      </c>
      <c r="AR166" s="35">
        <v>4</v>
      </c>
      <c r="AS166" s="2" t="s">
        <v>224</v>
      </c>
      <c r="AT166" s="2" t="s">
        <v>219</v>
      </c>
      <c r="AV166" s="2">
        <v>20</v>
      </c>
      <c r="AX166" s="2">
        <v>9</v>
      </c>
      <c r="AY166" s="35">
        <v>3</v>
      </c>
      <c r="AZ166" s="2" t="s">
        <v>223</v>
      </c>
      <c r="BA166" s="2" t="s">
        <v>219</v>
      </c>
      <c r="BB166" s="2" t="s">
        <v>3765</v>
      </c>
      <c r="BQ166" s="35" t="s">
        <v>1562</v>
      </c>
      <c r="BR166" s="35"/>
      <c r="BS166" s="2">
        <v>0.1</v>
      </c>
      <c r="BT166" s="2">
        <v>0.1</v>
      </c>
      <c r="BU166" s="2" t="s">
        <v>222</v>
      </c>
      <c r="BV166" s="2" t="s">
        <v>218</v>
      </c>
      <c r="BW166" s="2" t="s">
        <v>3437</v>
      </c>
      <c r="CE166" s="35" t="s">
        <v>1562</v>
      </c>
      <c r="CF166" s="35"/>
      <c r="CG166" s="2">
        <v>0.5</v>
      </c>
      <c r="CH166" s="2">
        <v>0.3</v>
      </c>
      <c r="CI166" s="2" t="s">
        <v>222</v>
      </c>
      <c r="CJ166" s="2" t="s">
        <v>219</v>
      </c>
      <c r="CK166" s="2" t="s">
        <v>1570</v>
      </c>
      <c r="CM166" s="35"/>
      <c r="CN166" s="35"/>
      <c r="CO166" s="35"/>
      <c r="CP166" s="35"/>
      <c r="CQ166" s="35"/>
    </row>
    <row r="167" spans="1:95">
      <c r="A167" s="35" t="s">
        <v>2048</v>
      </c>
      <c r="B167" s="35" t="s">
        <v>1574</v>
      </c>
      <c r="C167" s="2" t="s">
        <v>1450</v>
      </c>
      <c r="D167" s="2" t="s">
        <v>1575</v>
      </c>
      <c r="E167" s="35">
        <v>34</v>
      </c>
      <c r="F167" s="35">
        <v>4</v>
      </c>
      <c r="G167" s="10" t="str">
        <f t="shared" si="1"/>
        <v>34-4</v>
      </c>
      <c r="H167" s="2">
        <v>0</v>
      </c>
      <c r="I167" s="2">
        <v>99</v>
      </c>
      <c r="J167" s="14">
        <f>(VLOOKUP($G167,Depth_Lookup_CCL!$A$3:$Z$549,11,FALSE))+(H167/100)</f>
        <v>84.19</v>
      </c>
      <c r="K167" s="14">
        <f>(VLOOKUP($G167,Depth_Lookup_CCL!$A$3:$Z$549,11,FALSE))+(I167/100)</f>
        <v>85.179999999999993</v>
      </c>
      <c r="L167" s="148">
        <v>46</v>
      </c>
      <c r="M167" s="35">
        <v>1</v>
      </c>
      <c r="N167" s="2" t="s">
        <v>27</v>
      </c>
      <c r="O167" s="2" t="s">
        <v>4</v>
      </c>
      <c r="P167" s="5" t="s">
        <v>1844</v>
      </c>
      <c r="Q167" s="87" t="s">
        <v>1442</v>
      </c>
      <c r="R167" s="87" t="s">
        <v>1442</v>
      </c>
      <c r="U167" s="2" t="s">
        <v>198</v>
      </c>
      <c r="V167" s="2" t="s">
        <v>201</v>
      </c>
      <c r="W167" s="2" t="s">
        <v>205</v>
      </c>
      <c r="AB167" s="2" t="s">
        <v>1376</v>
      </c>
      <c r="AC167" s="5">
        <f>VLOOKUP(AB167,definitions_list_lookup!$V$12:$W$15,2,FALSE)</f>
        <v>0</v>
      </c>
      <c r="AE167" s="41" t="e">
        <f>VLOOKUP(AD167,definitions_list_lookup!$AT$3:$AU$5,2,FALSE)</f>
        <v>#N/A</v>
      </c>
      <c r="AH167" s="2">
        <v>4</v>
      </c>
      <c r="AJ167" s="2">
        <v>3</v>
      </c>
      <c r="AK167" s="35">
        <v>1.5</v>
      </c>
      <c r="AL167" s="2" t="s">
        <v>223</v>
      </c>
      <c r="AM167" s="2" t="s">
        <v>219</v>
      </c>
      <c r="AN167" s="2" t="s">
        <v>3766</v>
      </c>
      <c r="AO167" s="2">
        <v>76</v>
      </c>
      <c r="AQ167" s="2">
        <v>7</v>
      </c>
      <c r="AR167" s="35">
        <v>4</v>
      </c>
      <c r="AS167" s="2" t="s">
        <v>224</v>
      </c>
      <c r="AT167" s="2" t="s">
        <v>219</v>
      </c>
      <c r="AV167" s="2">
        <v>20</v>
      </c>
      <c r="AX167" s="2">
        <v>9</v>
      </c>
      <c r="AY167" s="35">
        <v>3</v>
      </c>
      <c r="AZ167" s="2" t="s">
        <v>223</v>
      </c>
      <c r="BA167" s="2" t="s">
        <v>219</v>
      </c>
      <c r="BB167" s="2" t="s">
        <v>3765</v>
      </c>
      <c r="BQ167" s="35" t="s">
        <v>1562</v>
      </c>
      <c r="BR167" s="35"/>
      <c r="BS167" s="2">
        <v>0.1</v>
      </c>
      <c r="BT167" s="2">
        <v>0.1</v>
      </c>
      <c r="BU167" s="2" t="s">
        <v>222</v>
      </c>
      <c r="BV167" s="2" t="s">
        <v>218</v>
      </c>
      <c r="BW167" s="2" t="s">
        <v>3437</v>
      </c>
      <c r="CE167" s="35" t="s">
        <v>1562</v>
      </c>
      <c r="CF167" s="35"/>
      <c r="CG167" s="2">
        <v>0.5</v>
      </c>
      <c r="CH167" s="2">
        <v>0.3</v>
      </c>
      <c r="CI167" s="2" t="s">
        <v>222</v>
      </c>
      <c r="CJ167" s="2" t="s">
        <v>219</v>
      </c>
      <c r="CK167" s="2" t="s">
        <v>1570</v>
      </c>
      <c r="CM167" s="35" t="s">
        <v>2076</v>
      </c>
      <c r="CN167" s="35"/>
      <c r="CO167" s="35"/>
      <c r="CP167" s="35"/>
      <c r="CQ167" s="35"/>
    </row>
    <row r="168" spans="1:95">
      <c r="A168" s="35" t="s">
        <v>2048</v>
      </c>
      <c r="B168" s="35" t="s">
        <v>1574</v>
      </c>
      <c r="C168" s="2" t="s">
        <v>1450</v>
      </c>
      <c r="D168" s="2" t="s">
        <v>1575</v>
      </c>
      <c r="E168" s="35">
        <v>35</v>
      </c>
      <c r="F168" s="35">
        <v>1</v>
      </c>
      <c r="G168" s="10" t="str">
        <f t="shared" si="1"/>
        <v>35-1</v>
      </c>
      <c r="H168" s="2">
        <v>0</v>
      </c>
      <c r="I168" s="2">
        <v>28</v>
      </c>
      <c r="J168" s="14">
        <f>(VLOOKUP($G168,Depth_Lookup_CCL!$A$3:$Z$549,11,FALSE))+(H168/100)</f>
        <v>85.05</v>
      </c>
      <c r="K168" s="14">
        <f>(VLOOKUP($G168,Depth_Lookup_CCL!$A$3:$Z$549,11,FALSE))+(I168/100)</f>
        <v>85.33</v>
      </c>
      <c r="L168" s="148">
        <v>46</v>
      </c>
      <c r="M168" s="35">
        <v>1</v>
      </c>
      <c r="N168" s="2" t="s">
        <v>27</v>
      </c>
      <c r="O168" s="2" t="s">
        <v>4</v>
      </c>
      <c r="P168" s="5" t="s">
        <v>1844</v>
      </c>
      <c r="Q168" s="87" t="s">
        <v>1442</v>
      </c>
      <c r="R168" s="87" t="s">
        <v>1442</v>
      </c>
      <c r="U168" s="2" t="s">
        <v>198</v>
      </c>
      <c r="V168" s="2" t="s">
        <v>201</v>
      </c>
      <c r="W168" s="2" t="s">
        <v>205</v>
      </c>
      <c r="AB168" s="2" t="s">
        <v>1376</v>
      </c>
      <c r="AC168" s="5">
        <f>VLOOKUP(AB168,definitions_list_lookup!$V$12:$W$15,2,FALSE)</f>
        <v>0</v>
      </c>
      <c r="AE168" s="41" t="e">
        <f>VLOOKUP(AD168,definitions_list_lookup!$AT$3:$AU$5,2,FALSE)</f>
        <v>#N/A</v>
      </c>
      <c r="AH168" s="2">
        <v>4</v>
      </c>
      <c r="AJ168" s="2">
        <v>3</v>
      </c>
      <c r="AK168" s="35">
        <v>1.5</v>
      </c>
      <c r="AL168" s="2" t="s">
        <v>223</v>
      </c>
      <c r="AM168" s="2" t="s">
        <v>219</v>
      </c>
      <c r="AN168" s="2" t="s">
        <v>3766</v>
      </c>
      <c r="AO168" s="2">
        <v>76</v>
      </c>
      <c r="AQ168" s="2">
        <v>7</v>
      </c>
      <c r="AR168" s="35">
        <v>4</v>
      </c>
      <c r="AS168" s="2" t="s">
        <v>224</v>
      </c>
      <c r="AT168" s="2" t="s">
        <v>219</v>
      </c>
      <c r="AV168" s="2">
        <v>20</v>
      </c>
      <c r="AX168" s="2">
        <v>9</v>
      </c>
      <c r="AY168" s="35">
        <v>3</v>
      </c>
      <c r="AZ168" s="2" t="s">
        <v>223</v>
      </c>
      <c r="BA168" s="2" t="s">
        <v>219</v>
      </c>
      <c r="BB168" s="2" t="s">
        <v>3765</v>
      </c>
      <c r="BQ168" s="35" t="s">
        <v>1562</v>
      </c>
      <c r="BR168" s="35"/>
      <c r="BS168" s="2">
        <v>0.1</v>
      </c>
      <c r="BT168" s="2">
        <v>0.1</v>
      </c>
      <c r="BU168" s="2" t="s">
        <v>222</v>
      </c>
      <c r="BV168" s="2" t="s">
        <v>218</v>
      </c>
      <c r="BW168" s="2" t="s">
        <v>3437</v>
      </c>
      <c r="CE168" s="35" t="s">
        <v>1562</v>
      </c>
      <c r="CF168" s="35"/>
      <c r="CG168" s="2">
        <v>0.5</v>
      </c>
      <c r="CH168" s="2">
        <v>0.3</v>
      </c>
      <c r="CI168" s="2" t="s">
        <v>222</v>
      </c>
      <c r="CJ168" s="2" t="s">
        <v>219</v>
      </c>
      <c r="CK168" s="2" t="s">
        <v>1570</v>
      </c>
      <c r="CM168" s="35" t="s">
        <v>3446</v>
      </c>
      <c r="CN168" s="35"/>
      <c r="CO168" s="35"/>
      <c r="CP168" s="35"/>
      <c r="CQ168" s="35"/>
    </row>
    <row r="169" spans="1:95">
      <c r="A169" s="35" t="s">
        <v>2139</v>
      </c>
      <c r="B169" s="35" t="s">
        <v>1574</v>
      </c>
      <c r="C169" s="2" t="s">
        <v>1450</v>
      </c>
      <c r="D169" s="2" t="s">
        <v>1575</v>
      </c>
      <c r="E169" s="35">
        <v>36</v>
      </c>
      <c r="F169" s="35">
        <v>1</v>
      </c>
      <c r="G169" s="10" t="str">
        <f t="shared" si="1"/>
        <v>36-1</v>
      </c>
      <c r="H169" s="2">
        <v>0</v>
      </c>
      <c r="I169" s="2">
        <v>81</v>
      </c>
      <c r="J169" s="14">
        <f>(VLOOKUP($G169,Depth_Lookup_CCL!$A$3:$Z$549,11,FALSE))+(H169/100)</f>
        <v>85.25</v>
      </c>
      <c r="K169" s="14">
        <f>(VLOOKUP($G169,Depth_Lookup_CCL!$A$3:$Z$549,11,FALSE))+(I169/100)</f>
        <v>86.06</v>
      </c>
      <c r="L169" s="148">
        <v>46</v>
      </c>
      <c r="M169" s="99" t="s">
        <v>2140</v>
      </c>
      <c r="N169" s="2" t="s">
        <v>27</v>
      </c>
      <c r="O169" s="2" t="s">
        <v>4</v>
      </c>
      <c r="P169" s="5" t="s">
        <v>1844</v>
      </c>
      <c r="Q169" s="87" t="s">
        <v>1442</v>
      </c>
      <c r="R169" s="87" t="s">
        <v>1442</v>
      </c>
      <c r="U169" s="2" t="s">
        <v>198</v>
      </c>
      <c r="V169" s="2" t="s">
        <v>201</v>
      </c>
      <c r="W169" s="2" t="s">
        <v>205</v>
      </c>
      <c r="AB169" s="2" t="s">
        <v>1376</v>
      </c>
      <c r="AC169" s="5">
        <f>VLOOKUP(AB169,definitions_list_lookup!$V$12:$W$15,2,FALSE)</f>
        <v>0</v>
      </c>
      <c r="AE169" s="41" t="e">
        <f>VLOOKUP(AD169,definitions_list_lookup!$AT$3:$AU$5,2,FALSE)</f>
        <v>#N/A</v>
      </c>
      <c r="AH169" s="2">
        <v>4</v>
      </c>
      <c r="AJ169" s="2">
        <v>3</v>
      </c>
      <c r="AK169" s="35">
        <v>1.5</v>
      </c>
      <c r="AL169" s="2" t="s">
        <v>223</v>
      </c>
      <c r="AM169" s="2" t="s">
        <v>219</v>
      </c>
      <c r="AN169" s="2" t="s">
        <v>3767</v>
      </c>
      <c r="AO169" s="2">
        <v>76</v>
      </c>
      <c r="AQ169" s="2">
        <v>7</v>
      </c>
      <c r="AR169" s="35">
        <v>4</v>
      </c>
      <c r="AS169" s="2" t="s">
        <v>224</v>
      </c>
      <c r="AT169" s="2" t="s">
        <v>219</v>
      </c>
      <c r="AV169" s="2">
        <v>20</v>
      </c>
      <c r="AX169" s="2">
        <v>9</v>
      </c>
      <c r="AY169" s="35">
        <v>3</v>
      </c>
      <c r="AZ169" s="2" t="s">
        <v>223</v>
      </c>
      <c r="BA169" s="2" t="s">
        <v>219</v>
      </c>
      <c r="BB169" s="2" t="s">
        <v>3768</v>
      </c>
      <c r="BQ169" s="35" t="s">
        <v>1562</v>
      </c>
      <c r="BR169" s="35"/>
      <c r="BS169" s="2">
        <v>0.1</v>
      </c>
      <c r="BT169" s="2">
        <v>0.1</v>
      </c>
      <c r="BU169" s="2" t="s">
        <v>222</v>
      </c>
      <c r="BV169" s="2" t="s">
        <v>218</v>
      </c>
      <c r="BW169" s="2" t="s">
        <v>3768</v>
      </c>
      <c r="CE169" s="35" t="s">
        <v>1562</v>
      </c>
      <c r="CF169" s="35"/>
      <c r="CG169" s="2">
        <v>0.5</v>
      </c>
      <c r="CH169" s="2">
        <v>0.3</v>
      </c>
      <c r="CI169" s="2" t="s">
        <v>222</v>
      </c>
      <c r="CJ169" s="2" t="s">
        <v>219</v>
      </c>
      <c r="CK169" s="2" t="s">
        <v>1570</v>
      </c>
      <c r="CM169" s="35" t="s">
        <v>3447</v>
      </c>
      <c r="CN169" s="35"/>
      <c r="CO169" s="35"/>
      <c r="CP169" s="35"/>
      <c r="CQ169" s="35"/>
    </row>
    <row r="170" spans="1:95">
      <c r="A170" s="35" t="s">
        <v>2139</v>
      </c>
      <c r="B170" s="35" t="s">
        <v>1574</v>
      </c>
      <c r="C170" s="2" t="s">
        <v>1450</v>
      </c>
      <c r="D170" s="2" t="s">
        <v>1575</v>
      </c>
      <c r="E170" s="35">
        <v>36</v>
      </c>
      <c r="F170" s="35">
        <v>2</v>
      </c>
      <c r="G170" s="10" t="str">
        <f t="shared" si="1"/>
        <v>36-2</v>
      </c>
      <c r="H170" s="2">
        <v>0</v>
      </c>
      <c r="I170" s="2">
        <v>95</v>
      </c>
      <c r="J170" s="14">
        <f>(VLOOKUP($G170,Depth_Lookup_CCL!$A$3:$Z$549,11,FALSE))+(H170/100)</f>
        <v>86.055000000000007</v>
      </c>
      <c r="K170" s="14">
        <f>(VLOOKUP($G170,Depth_Lookup_CCL!$A$3:$Z$549,11,FALSE))+(I170/100)</f>
        <v>87.00500000000001</v>
      </c>
      <c r="L170" s="148">
        <v>46</v>
      </c>
      <c r="M170" s="35">
        <v>1</v>
      </c>
      <c r="N170" s="2" t="s">
        <v>27</v>
      </c>
      <c r="O170" s="2" t="s">
        <v>4</v>
      </c>
      <c r="P170" s="5" t="s">
        <v>1844</v>
      </c>
      <c r="Q170" s="87" t="s">
        <v>1442</v>
      </c>
      <c r="R170" s="87" t="s">
        <v>1442</v>
      </c>
      <c r="U170" s="2" t="s">
        <v>198</v>
      </c>
      <c r="V170" s="2" t="s">
        <v>201</v>
      </c>
      <c r="W170" s="2" t="s">
        <v>205</v>
      </c>
      <c r="AB170" s="2" t="s">
        <v>1376</v>
      </c>
      <c r="AC170" s="5">
        <f>VLOOKUP(AB170,definitions_list_lookup!$V$12:$W$15,2,FALSE)</f>
        <v>0</v>
      </c>
      <c r="AE170" s="41" t="e">
        <f>VLOOKUP(AD170,definitions_list_lookup!$AT$3:$AU$5,2,FALSE)</f>
        <v>#N/A</v>
      </c>
      <c r="AH170" s="2">
        <v>4</v>
      </c>
      <c r="AJ170" s="2">
        <v>3</v>
      </c>
      <c r="AK170" s="35">
        <v>1.5</v>
      </c>
      <c r="AL170" s="2" t="s">
        <v>223</v>
      </c>
      <c r="AM170" s="2" t="s">
        <v>219</v>
      </c>
      <c r="AN170" s="2" t="s">
        <v>3766</v>
      </c>
      <c r="AO170" s="2">
        <v>76</v>
      </c>
      <c r="AQ170" s="2">
        <v>7</v>
      </c>
      <c r="AR170" s="35">
        <v>4</v>
      </c>
      <c r="AS170" s="2" t="s">
        <v>224</v>
      </c>
      <c r="AT170" s="2" t="s">
        <v>219</v>
      </c>
      <c r="AV170" s="2">
        <v>20</v>
      </c>
      <c r="AX170" s="2">
        <v>9</v>
      </c>
      <c r="AY170" s="35">
        <v>3</v>
      </c>
      <c r="AZ170" s="2" t="s">
        <v>223</v>
      </c>
      <c r="BA170" s="2" t="s">
        <v>219</v>
      </c>
      <c r="BB170" s="2" t="s">
        <v>3437</v>
      </c>
      <c r="BQ170" s="35" t="s">
        <v>1562</v>
      </c>
      <c r="BR170" s="35"/>
      <c r="BS170" s="2">
        <v>0.1</v>
      </c>
      <c r="BT170" s="2">
        <v>0.1</v>
      </c>
      <c r="BU170" s="2" t="s">
        <v>222</v>
      </c>
      <c r="BV170" s="2" t="s">
        <v>218</v>
      </c>
      <c r="BW170" s="2" t="s">
        <v>3437</v>
      </c>
      <c r="CE170" s="35" t="s">
        <v>1562</v>
      </c>
      <c r="CF170" s="35"/>
      <c r="CG170" s="2">
        <v>0.5</v>
      </c>
      <c r="CH170" s="2">
        <v>0.3</v>
      </c>
      <c r="CI170" s="2" t="s">
        <v>222</v>
      </c>
      <c r="CJ170" s="2" t="s">
        <v>219</v>
      </c>
      <c r="CK170" s="2" t="s">
        <v>1570</v>
      </c>
      <c r="CM170" s="35" t="s">
        <v>3447</v>
      </c>
      <c r="CN170" s="35"/>
      <c r="CO170" s="35"/>
      <c r="CP170" s="35"/>
      <c r="CQ170" s="35"/>
    </row>
    <row r="171" spans="1:95">
      <c r="A171" s="35" t="s">
        <v>2139</v>
      </c>
      <c r="B171" s="35" t="s">
        <v>1574</v>
      </c>
      <c r="C171" s="2" t="s">
        <v>1450</v>
      </c>
      <c r="D171" s="2" t="s">
        <v>1575</v>
      </c>
      <c r="E171" s="35">
        <v>36</v>
      </c>
      <c r="F171" s="35">
        <v>3</v>
      </c>
      <c r="G171" s="10" t="str">
        <f t="shared" si="1"/>
        <v>36-3</v>
      </c>
      <c r="H171" s="2">
        <v>0</v>
      </c>
      <c r="I171" s="2">
        <v>71</v>
      </c>
      <c r="J171" s="14">
        <f>(VLOOKUP($G171,Depth_Lookup_CCL!$A$3:$Z$549,11,FALSE))+(H171/100)</f>
        <v>86.985000000000014</v>
      </c>
      <c r="K171" s="14">
        <f>(VLOOKUP($G171,Depth_Lookup_CCL!$A$3:$Z$549,11,FALSE))+(I171/100)</f>
        <v>87.695000000000007</v>
      </c>
      <c r="L171" s="148">
        <v>46</v>
      </c>
      <c r="M171" s="100" t="s">
        <v>2140</v>
      </c>
      <c r="N171" s="2" t="s">
        <v>27</v>
      </c>
      <c r="O171" s="2" t="s">
        <v>4</v>
      </c>
      <c r="P171" s="5" t="s">
        <v>1844</v>
      </c>
      <c r="Q171" s="87" t="s">
        <v>1442</v>
      </c>
      <c r="R171" s="87" t="s">
        <v>18</v>
      </c>
      <c r="U171" s="2" t="s">
        <v>198</v>
      </c>
      <c r="V171" s="2" t="s">
        <v>201</v>
      </c>
      <c r="W171" s="2" t="s">
        <v>205</v>
      </c>
      <c r="AB171" s="2" t="s">
        <v>1376</v>
      </c>
      <c r="AC171" s="5">
        <f>VLOOKUP(AB171,definitions_list_lookup!$V$12:$W$15,2,FALSE)</f>
        <v>0</v>
      </c>
      <c r="AE171" s="41" t="e">
        <f>VLOOKUP(AD171,definitions_list_lookup!$AT$3:$AU$5,2,FALSE)</f>
        <v>#N/A</v>
      </c>
      <c r="AH171" s="2">
        <v>4</v>
      </c>
      <c r="AJ171" s="2">
        <v>3</v>
      </c>
      <c r="AK171" s="35">
        <v>1.5</v>
      </c>
      <c r="AL171" s="2" t="s">
        <v>223</v>
      </c>
      <c r="AM171" s="2" t="s">
        <v>219</v>
      </c>
      <c r="AN171" s="2" t="s">
        <v>3767</v>
      </c>
      <c r="AO171" s="2">
        <v>76</v>
      </c>
      <c r="AQ171" s="2">
        <v>7</v>
      </c>
      <c r="AR171" s="35">
        <v>4</v>
      </c>
      <c r="AS171" s="2" t="s">
        <v>224</v>
      </c>
      <c r="AT171" s="2" t="s">
        <v>219</v>
      </c>
      <c r="AV171" s="2">
        <v>20</v>
      </c>
      <c r="AX171" s="2">
        <v>9</v>
      </c>
      <c r="AY171" s="35">
        <v>3</v>
      </c>
      <c r="AZ171" s="2" t="s">
        <v>223</v>
      </c>
      <c r="BA171" s="2" t="s">
        <v>219</v>
      </c>
      <c r="BB171" s="2" t="s">
        <v>3437</v>
      </c>
      <c r="BQ171" s="35" t="s">
        <v>1562</v>
      </c>
      <c r="BR171" s="35"/>
      <c r="BS171" s="2">
        <v>0.1</v>
      </c>
      <c r="BT171" s="2">
        <v>0.1</v>
      </c>
      <c r="BU171" s="2" t="s">
        <v>222</v>
      </c>
      <c r="BV171" s="2" t="s">
        <v>218</v>
      </c>
      <c r="BW171" s="2" t="s">
        <v>3437</v>
      </c>
      <c r="CE171" s="35" t="s">
        <v>1562</v>
      </c>
      <c r="CF171" s="35"/>
      <c r="CG171" s="2">
        <v>0.5</v>
      </c>
      <c r="CH171" s="2">
        <v>0.3</v>
      </c>
      <c r="CI171" s="2" t="s">
        <v>222</v>
      </c>
      <c r="CJ171" s="2" t="s">
        <v>219</v>
      </c>
      <c r="CK171" s="2" t="s">
        <v>1570</v>
      </c>
      <c r="CM171" s="35" t="s">
        <v>3448</v>
      </c>
      <c r="CN171" s="35"/>
      <c r="CO171" s="35"/>
      <c r="CP171" s="35"/>
      <c r="CQ171" s="35"/>
    </row>
    <row r="172" spans="1:95">
      <c r="A172" s="35" t="s">
        <v>2139</v>
      </c>
      <c r="B172" s="35" t="s">
        <v>1574</v>
      </c>
      <c r="C172" s="2" t="s">
        <v>1450</v>
      </c>
      <c r="D172" s="2" t="s">
        <v>1575</v>
      </c>
      <c r="E172" s="35">
        <v>37</v>
      </c>
      <c r="F172" s="35">
        <v>1</v>
      </c>
      <c r="G172" s="10" t="str">
        <f t="shared" si="1"/>
        <v>37-1</v>
      </c>
      <c r="H172" s="2">
        <v>0</v>
      </c>
      <c r="I172" s="2">
        <v>6</v>
      </c>
      <c r="J172" s="14">
        <f>(VLOOKUP($G172,Depth_Lookup_CCL!$A$3:$Z$549,11,FALSE))+(H172/100)</f>
        <v>88.1</v>
      </c>
      <c r="K172" s="14">
        <f>(VLOOKUP($G172,Depth_Lookup_CCL!$A$3:$Z$549,11,FALSE))+(I172/100)</f>
        <v>88.16</v>
      </c>
      <c r="L172" s="148">
        <v>46</v>
      </c>
      <c r="M172" s="100" t="s">
        <v>2140</v>
      </c>
      <c r="N172" s="2" t="s">
        <v>27</v>
      </c>
      <c r="O172" s="2" t="s">
        <v>4</v>
      </c>
      <c r="P172" s="5" t="s">
        <v>1844</v>
      </c>
      <c r="Q172" s="87" t="s">
        <v>18</v>
      </c>
      <c r="R172" s="87" t="s">
        <v>18</v>
      </c>
      <c r="AB172" s="2" t="s">
        <v>1376</v>
      </c>
      <c r="AC172" s="5">
        <f>VLOOKUP(AB172,definitions_list_lookup!$V$12:$W$15,2,FALSE)</f>
        <v>0</v>
      </c>
      <c r="AE172" s="41" t="e">
        <f>VLOOKUP(AD172,definitions_list_lookup!$AT$3:$AU$5,2,FALSE)</f>
        <v>#N/A</v>
      </c>
      <c r="AH172" s="2">
        <v>4</v>
      </c>
      <c r="AJ172" s="2">
        <v>3</v>
      </c>
      <c r="AK172" s="35">
        <v>1.5</v>
      </c>
      <c r="AL172" s="2" t="s">
        <v>223</v>
      </c>
      <c r="AM172" s="2" t="s">
        <v>219</v>
      </c>
      <c r="AN172" s="2" t="s">
        <v>3769</v>
      </c>
      <c r="AO172" s="2">
        <v>76</v>
      </c>
      <c r="AQ172" s="2">
        <v>7</v>
      </c>
      <c r="AR172" s="35">
        <v>4</v>
      </c>
      <c r="AS172" s="2" t="s">
        <v>224</v>
      </c>
      <c r="AT172" s="2" t="s">
        <v>219</v>
      </c>
      <c r="AV172" s="2">
        <v>20</v>
      </c>
      <c r="AX172" s="2">
        <v>9</v>
      </c>
      <c r="AY172" s="35">
        <v>3</v>
      </c>
      <c r="AZ172" s="2" t="s">
        <v>223</v>
      </c>
      <c r="BA172" s="2" t="s">
        <v>219</v>
      </c>
      <c r="BB172" s="2" t="s">
        <v>3437</v>
      </c>
      <c r="BQ172" s="35" t="s">
        <v>1562</v>
      </c>
      <c r="BR172" s="35"/>
      <c r="BS172" s="2">
        <v>0.1</v>
      </c>
      <c r="BT172" s="2">
        <v>0.1</v>
      </c>
      <c r="BU172" s="2" t="s">
        <v>222</v>
      </c>
      <c r="BV172" s="2" t="s">
        <v>218</v>
      </c>
      <c r="BW172" s="2" t="s">
        <v>3437</v>
      </c>
      <c r="CE172" s="35" t="s">
        <v>1562</v>
      </c>
      <c r="CF172" s="35"/>
      <c r="CG172" s="2">
        <v>0.5</v>
      </c>
      <c r="CH172" s="2">
        <v>0.3</v>
      </c>
      <c r="CI172" s="2" t="s">
        <v>222</v>
      </c>
      <c r="CJ172" s="2" t="s">
        <v>219</v>
      </c>
      <c r="CK172" s="2" t="s">
        <v>1570</v>
      </c>
      <c r="CM172" s="35" t="s">
        <v>2141</v>
      </c>
      <c r="CN172" s="35"/>
      <c r="CO172" s="35"/>
      <c r="CP172" s="35"/>
      <c r="CQ172" s="35"/>
    </row>
    <row r="173" spans="1:95">
      <c r="A173" s="35" t="s">
        <v>2139</v>
      </c>
      <c r="B173" s="35" t="s">
        <v>1574</v>
      </c>
      <c r="C173" s="2" t="s">
        <v>1450</v>
      </c>
      <c r="D173" s="2" t="s">
        <v>1575</v>
      </c>
      <c r="E173" s="35">
        <v>37</v>
      </c>
      <c r="F173" s="35">
        <v>1</v>
      </c>
      <c r="G173" s="10" t="str">
        <f t="shared" si="1"/>
        <v>37-1</v>
      </c>
      <c r="H173" s="2">
        <v>6</v>
      </c>
      <c r="I173" s="2">
        <v>76</v>
      </c>
      <c r="J173" s="14">
        <f>(VLOOKUP($G173,Depth_Lookup_CCL!$A$3:$Z$549,11,FALSE))+(H173/100)</f>
        <v>88.16</v>
      </c>
      <c r="K173" s="14">
        <f>(VLOOKUP($G173,Depth_Lookup_CCL!$A$3:$Z$549,11,FALSE))+(I173/100)</f>
        <v>88.86</v>
      </c>
      <c r="L173" s="148">
        <v>47</v>
      </c>
      <c r="M173" s="35">
        <v>1</v>
      </c>
      <c r="N173" s="2" t="s">
        <v>3449</v>
      </c>
      <c r="O173" s="2" t="s">
        <v>5</v>
      </c>
      <c r="P173" s="5" t="s">
        <v>3450</v>
      </c>
      <c r="Q173" s="87" t="s">
        <v>18</v>
      </c>
      <c r="R173" s="87" t="s">
        <v>1442</v>
      </c>
      <c r="U173" s="2" t="s">
        <v>198</v>
      </c>
      <c r="V173" s="2" t="s">
        <v>201</v>
      </c>
      <c r="W173" s="2" t="s">
        <v>205</v>
      </c>
      <c r="AB173" s="2" t="s">
        <v>1376</v>
      </c>
      <c r="AC173" s="5">
        <f>VLOOKUP(AB173,definitions_list_lookup!$V$12:$W$15,2,FALSE)</f>
        <v>0</v>
      </c>
      <c r="AE173" s="41" t="e">
        <f>VLOOKUP(AD173,definitions_list_lookup!$AT$3:$AU$5,2,FALSE)</f>
        <v>#N/A</v>
      </c>
      <c r="AH173" s="2">
        <v>35</v>
      </c>
      <c r="AJ173" s="2">
        <v>8</v>
      </c>
      <c r="AK173" s="35">
        <v>4</v>
      </c>
      <c r="AL173" s="2" t="s">
        <v>225</v>
      </c>
      <c r="AM173" s="2" t="s">
        <v>220</v>
      </c>
      <c r="AO173" s="2">
        <v>20</v>
      </c>
      <c r="AQ173" s="2">
        <v>4.2</v>
      </c>
      <c r="AR173" s="35">
        <v>2</v>
      </c>
      <c r="AS173" s="2" t="s">
        <v>3451</v>
      </c>
      <c r="AT173" s="2" t="s">
        <v>219</v>
      </c>
      <c r="AV173" s="2">
        <v>45</v>
      </c>
      <c r="AX173" s="2">
        <v>6.2</v>
      </c>
      <c r="AY173" s="35">
        <v>3</v>
      </c>
      <c r="AZ173" s="2" t="s">
        <v>224</v>
      </c>
      <c r="BA173" s="2" t="s">
        <v>219</v>
      </c>
      <c r="CE173" s="35" t="s">
        <v>1562</v>
      </c>
      <c r="CF173" s="35"/>
      <c r="CG173" s="2">
        <v>1.2</v>
      </c>
      <c r="CH173" s="2">
        <v>0.1</v>
      </c>
      <c r="CI173" s="2" t="s">
        <v>223</v>
      </c>
      <c r="CJ173" s="2" t="s">
        <v>220</v>
      </c>
      <c r="CM173" s="35"/>
      <c r="CN173" s="35"/>
      <c r="CO173" s="35"/>
      <c r="CP173" s="35"/>
      <c r="CQ173" s="35"/>
    </row>
    <row r="174" spans="1:95">
      <c r="A174" s="35" t="s">
        <v>2139</v>
      </c>
      <c r="B174" s="35" t="s">
        <v>1574</v>
      </c>
      <c r="C174" s="2" t="s">
        <v>1450</v>
      </c>
      <c r="D174" s="2" t="s">
        <v>1575</v>
      </c>
      <c r="E174" s="35">
        <v>37</v>
      </c>
      <c r="F174" s="35">
        <v>2</v>
      </c>
      <c r="G174" s="10" t="str">
        <f t="shared" si="1"/>
        <v>37-2</v>
      </c>
      <c r="H174" s="2">
        <v>0</v>
      </c>
      <c r="I174" s="2">
        <v>84</v>
      </c>
      <c r="J174" s="14">
        <f>(VLOOKUP($G174,Depth_Lookup_CCL!$A$3:$Z$549,11,FALSE))+(H174/100)</f>
        <v>88.85499999999999</v>
      </c>
      <c r="K174" s="14">
        <f>(VLOOKUP($G174,Depth_Lookup_CCL!$A$3:$Z$549,11,FALSE))+(I174/100)</f>
        <v>89.694999999999993</v>
      </c>
      <c r="L174" s="148">
        <v>47</v>
      </c>
      <c r="M174" s="35">
        <v>1</v>
      </c>
      <c r="N174" s="2" t="s">
        <v>3449</v>
      </c>
      <c r="O174" s="2" t="s">
        <v>5</v>
      </c>
      <c r="P174" s="5" t="s">
        <v>3450</v>
      </c>
      <c r="Q174" s="87" t="s">
        <v>1442</v>
      </c>
      <c r="R174" s="87" t="s">
        <v>1442</v>
      </c>
      <c r="U174" s="2" t="s">
        <v>198</v>
      </c>
      <c r="V174" s="2" t="s">
        <v>201</v>
      </c>
      <c r="W174" s="2" t="s">
        <v>205</v>
      </c>
      <c r="X174" s="2" t="s">
        <v>2142</v>
      </c>
      <c r="AB174" s="2" t="s">
        <v>1376</v>
      </c>
      <c r="AC174" s="5">
        <f>VLOOKUP(AB174,definitions_list_lookup!$V$12:$W$15,2,FALSE)</f>
        <v>0</v>
      </c>
      <c r="AE174" s="41" t="e">
        <f>VLOOKUP(AD174,definitions_list_lookup!$AT$3:$AU$5,2,FALSE)</f>
        <v>#N/A</v>
      </c>
      <c r="AH174" s="2">
        <v>35</v>
      </c>
      <c r="AJ174" s="2">
        <v>8</v>
      </c>
      <c r="AK174" s="35">
        <v>4</v>
      </c>
      <c r="AL174" s="2" t="s">
        <v>225</v>
      </c>
      <c r="AM174" s="2" t="s">
        <v>220</v>
      </c>
      <c r="AO174" s="2">
        <v>20</v>
      </c>
      <c r="AQ174" s="2">
        <v>4.2</v>
      </c>
      <c r="AR174" s="35">
        <v>2</v>
      </c>
      <c r="AS174" s="2" t="s">
        <v>3451</v>
      </c>
      <c r="AT174" s="2" t="s">
        <v>219</v>
      </c>
      <c r="AV174" s="2">
        <v>45</v>
      </c>
      <c r="AX174" s="2">
        <v>6.2</v>
      </c>
      <c r="AY174" s="35">
        <v>3</v>
      </c>
      <c r="AZ174" s="2" t="s">
        <v>224</v>
      </c>
      <c r="BA174" s="2" t="s">
        <v>219</v>
      </c>
      <c r="CE174" s="35" t="s">
        <v>1562</v>
      </c>
      <c r="CF174" s="35"/>
      <c r="CG174" s="2">
        <v>1.2</v>
      </c>
      <c r="CH174" s="2">
        <v>0.1</v>
      </c>
      <c r="CI174" s="2" t="s">
        <v>223</v>
      </c>
      <c r="CJ174" s="2" t="s">
        <v>220</v>
      </c>
      <c r="CM174" s="35" t="s">
        <v>3452</v>
      </c>
      <c r="CN174" s="35"/>
      <c r="CO174" s="35"/>
      <c r="CP174" s="35"/>
      <c r="CQ174" s="35"/>
    </row>
    <row r="175" spans="1:95">
      <c r="A175" s="35" t="s">
        <v>2139</v>
      </c>
      <c r="B175" s="35" t="s">
        <v>1574</v>
      </c>
      <c r="C175" s="2" t="s">
        <v>1450</v>
      </c>
      <c r="D175" s="2" t="s">
        <v>1575</v>
      </c>
      <c r="E175" s="35">
        <v>37</v>
      </c>
      <c r="F175" s="35">
        <v>3</v>
      </c>
      <c r="G175" s="10" t="str">
        <f t="shared" si="1"/>
        <v>37-3</v>
      </c>
      <c r="H175" s="2">
        <v>0</v>
      </c>
      <c r="I175" s="2">
        <v>65</v>
      </c>
      <c r="J175" s="14">
        <f>(VLOOKUP($G175,Depth_Lookup_CCL!$A$3:$Z$549,11,FALSE))+(H175/100)</f>
        <v>89.699999999999989</v>
      </c>
      <c r="K175" s="14">
        <f>(VLOOKUP($G175,Depth_Lookup_CCL!$A$3:$Z$549,11,FALSE))+(I175/100)</f>
        <v>90.35</v>
      </c>
      <c r="L175" s="148">
        <v>47</v>
      </c>
      <c r="M175" s="35">
        <v>1</v>
      </c>
      <c r="N175" s="2" t="s">
        <v>3449</v>
      </c>
      <c r="O175" s="2" t="s">
        <v>5</v>
      </c>
      <c r="P175" s="5" t="s">
        <v>3450</v>
      </c>
      <c r="Q175" s="87" t="s">
        <v>1442</v>
      </c>
      <c r="R175" s="87" t="s">
        <v>1442</v>
      </c>
      <c r="U175" s="2" t="s">
        <v>198</v>
      </c>
      <c r="V175" s="2" t="s">
        <v>201</v>
      </c>
      <c r="W175" s="2" t="s">
        <v>205</v>
      </c>
      <c r="X175" s="2" t="s">
        <v>2142</v>
      </c>
      <c r="AB175" s="2" t="s">
        <v>1376</v>
      </c>
      <c r="AC175" s="5">
        <f>VLOOKUP(AB175,definitions_list_lookup!$V$12:$W$15,2,FALSE)</f>
        <v>0</v>
      </c>
      <c r="AE175" s="41" t="e">
        <f>VLOOKUP(AD175,definitions_list_lookup!$AT$3:$AU$5,2,FALSE)</f>
        <v>#N/A</v>
      </c>
      <c r="AH175" s="2">
        <v>35</v>
      </c>
      <c r="AJ175" s="2">
        <v>8</v>
      </c>
      <c r="AK175" s="35">
        <v>4</v>
      </c>
      <c r="AL175" s="2" t="s">
        <v>225</v>
      </c>
      <c r="AM175" s="2" t="s">
        <v>220</v>
      </c>
      <c r="AO175" s="2">
        <v>20</v>
      </c>
      <c r="AQ175" s="2">
        <v>4.2</v>
      </c>
      <c r="AR175" s="35">
        <v>2</v>
      </c>
      <c r="AS175" s="2" t="s">
        <v>3451</v>
      </c>
      <c r="AT175" s="2" t="s">
        <v>219</v>
      </c>
      <c r="AV175" s="2">
        <v>45</v>
      </c>
      <c r="AX175" s="2">
        <v>6.2</v>
      </c>
      <c r="AY175" s="35">
        <v>3</v>
      </c>
      <c r="AZ175" s="2" t="s">
        <v>224</v>
      </c>
      <c r="BA175" s="2" t="s">
        <v>219</v>
      </c>
      <c r="CE175" s="35" t="s">
        <v>1562</v>
      </c>
      <c r="CF175" s="35"/>
      <c r="CG175" s="2">
        <v>1.2</v>
      </c>
      <c r="CH175" s="2">
        <v>0.1</v>
      </c>
      <c r="CI175" s="2" t="s">
        <v>223</v>
      </c>
      <c r="CJ175" s="2" t="s">
        <v>220</v>
      </c>
      <c r="CM175" s="35" t="s">
        <v>3452</v>
      </c>
      <c r="CN175" s="35"/>
      <c r="CO175" s="35"/>
      <c r="CP175" s="35"/>
      <c r="CQ175" s="35"/>
    </row>
    <row r="176" spans="1:95">
      <c r="A176" s="35" t="s">
        <v>2139</v>
      </c>
      <c r="B176" s="35" t="s">
        <v>1574</v>
      </c>
      <c r="C176" s="2" t="s">
        <v>1450</v>
      </c>
      <c r="D176" s="2" t="s">
        <v>1575</v>
      </c>
      <c r="E176" s="35">
        <v>37</v>
      </c>
      <c r="F176" s="35">
        <v>4</v>
      </c>
      <c r="G176" s="10" t="str">
        <f t="shared" si="1"/>
        <v>37-4</v>
      </c>
      <c r="H176" s="2">
        <v>0</v>
      </c>
      <c r="I176" s="2">
        <v>81</v>
      </c>
      <c r="J176" s="14">
        <f>(VLOOKUP($G176,Depth_Lookup_CCL!$A$3:$Z$549,11,FALSE))+(H176/100)</f>
        <v>90.364999999999995</v>
      </c>
      <c r="K176" s="14">
        <f>(VLOOKUP($G176,Depth_Lookup_CCL!$A$3:$Z$549,11,FALSE))+(I176/100)</f>
        <v>91.174999999999997</v>
      </c>
      <c r="L176" s="148">
        <v>47</v>
      </c>
      <c r="M176" s="35">
        <v>1</v>
      </c>
      <c r="N176" s="2" t="s">
        <v>3449</v>
      </c>
      <c r="O176" s="2" t="s">
        <v>5</v>
      </c>
      <c r="P176" s="5" t="s">
        <v>3450</v>
      </c>
      <c r="Q176" s="87" t="s">
        <v>1442</v>
      </c>
      <c r="R176" s="87" t="s">
        <v>1442</v>
      </c>
      <c r="U176" s="2" t="s">
        <v>198</v>
      </c>
      <c r="V176" s="2" t="s">
        <v>201</v>
      </c>
      <c r="W176" s="2" t="s">
        <v>205</v>
      </c>
      <c r="X176" s="2" t="s">
        <v>2143</v>
      </c>
      <c r="AB176" s="2" t="s">
        <v>1376</v>
      </c>
      <c r="AC176" s="5">
        <f>VLOOKUP(AB176,definitions_list_lookup!$V$12:$W$15,2,FALSE)</f>
        <v>0</v>
      </c>
      <c r="AE176" s="41" t="e">
        <f>VLOOKUP(AD176,definitions_list_lookup!$AT$3:$AU$5,2,FALSE)</f>
        <v>#N/A</v>
      </c>
      <c r="AH176" s="2">
        <v>35</v>
      </c>
      <c r="AJ176" s="2">
        <v>8</v>
      </c>
      <c r="AK176" s="35">
        <v>4</v>
      </c>
      <c r="AL176" s="2" t="s">
        <v>225</v>
      </c>
      <c r="AM176" s="2" t="s">
        <v>220</v>
      </c>
      <c r="AO176" s="2">
        <v>20</v>
      </c>
      <c r="AQ176" s="2">
        <v>4.2</v>
      </c>
      <c r="AR176" s="35">
        <v>2</v>
      </c>
      <c r="AS176" s="2" t="s">
        <v>3451</v>
      </c>
      <c r="AT176" s="2" t="s">
        <v>219</v>
      </c>
      <c r="AV176" s="2">
        <v>45</v>
      </c>
      <c r="AX176" s="2">
        <v>6.2</v>
      </c>
      <c r="AY176" s="35">
        <v>3</v>
      </c>
      <c r="AZ176" s="2" t="s">
        <v>224</v>
      </c>
      <c r="BA176" s="2" t="s">
        <v>219</v>
      </c>
      <c r="CE176" s="35" t="s">
        <v>1562</v>
      </c>
      <c r="CF176" s="35"/>
      <c r="CG176" s="2">
        <v>1.2</v>
      </c>
      <c r="CH176" s="2">
        <v>0.1</v>
      </c>
      <c r="CI176" s="2" t="s">
        <v>223</v>
      </c>
      <c r="CJ176" s="2" t="s">
        <v>220</v>
      </c>
      <c r="CM176" s="35" t="s">
        <v>3453</v>
      </c>
      <c r="CN176" s="35"/>
      <c r="CO176" s="35"/>
      <c r="CP176" s="35"/>
      <c r="CQ176" s="35"/>
    </row>
    <row r="177" spans="1:95">
      <c r="A177" s="35" t="s">
        <v>2139</v>
      </c>
      <c r="B177" s="35" t="s">
        <v>1574</v>
      </c>
      <c r="C177" s="2" t="s">
        <v>1450</v>
      </c>
      <c r="D177" s="2" t="s">
        <v>1575</v>
      </c>
      <c r="E177" s="35">
        <v>38</v>
      </c>
      <c r="F177" s="35">
        <v>1</v>
      </c>
      <c r="G177" s="10" t="str">
        <f t="shared" si="1"/>
        <v>38-1</v>
      </c>
      <c r="H177" s="2">
        <v>0</v>
      </c>
      <c r="I177" s="2">
        <v>87</v>
      </c>
      <c r="J177" s="14">
        <f>(VLOOKUP($G177,Depth_Lookup_CCL!$A$3:$Z$549,11,FALSE))+(H177/100)</f>
        <v>91.15</v>
      </c>
      <c r="K177" s="14">
        <f>(VLOOKUP($G177,Depth_Lookup_CCL!$A$3:$Z$549,11,FALSE))+(I177/100)</f>
        <v>92.02000000000001</v>
      </c>
      <c r="L177" s="148">
        <v>47</v>
      </c>
      <c r="M177" s="35">
        <v>1</v>
      </c>
      <c r="N177" s="2" t="s">
        <v>3449</v>
      </c>
      <c r="O177" s="2" t="s">
        <v>5</v>
      </c>
      <c r="P177" s="5" t="s">
        <v>3450</v>
      </c>
      <c r="Q177" s="87" t="s">
        <v>1442</v>
      </c>
      <c r="R177" s="87" t="s">
        <v>1442</v>
      </c>
      <c r="U177" s="2" t="s">
        <v>198</v>
      </c>
      <c r="V177" s="2" t="s">
        <v>201</v>
      </c>
      <c r="W177" s="2" t="s">
        <v>205</v>
      </c>
      <c r="X177" s="2" t="s">
        <v>2142</v>
      </c>
      <c r="AB177" s="2" t="s">
        <v>1376</v>
      </c>
      <c r="AC177" s="5">
        <f>VLOOKUP(AB177,definitions_list_lookup!$V$12:$W$15,2,FALSE)</f>
        <v>0</v>
      </c>
      <c r="AE177" s="41" t="e">
        <f>VLOOKUP(AD177,definitions_list_lookup!$AT$3:$AU$5,2,FALSE)</f>
        <v>#N/A</v>
      </c>
      <c r="AH177" s="2">
        <v>35</v>
      </c>
      <c r="AJ177" s="2">
        <v>8</v>
      </c>
      <c r="AK177" s="35">
        <v>4</v>
      </c>
      <c r="AL177" s="2" t="s">
        <v>225</v>
      </c>
      <c r="AM177" s="2" t="s">
        <v>220</v>
      </c>
      <c r="AO177" s="2">
        <v>20</v>
      </c>
      <c r="AQ177" s="2">
        <v>4.2</v>
      </c>
      <c r="AR177" s="35">
        <v>2</v>
      </c>
      <c r="AS177" s="2" t="s">
        <v>3451</v>
      </c>
      <c r="AT177" s="2" t="s">
        <v>219</v>
      </c>
      <c r="AV177" s="2">
        <v>45</v>
      </c>
      <c r="AX177" s="2">
        <v>6.2</v>
      </c>
      <c r="AY177" s="35">
        <v>3</v>
      </c>
      <c r="AZ177" s="2" t="s">
        <v>224</v>
      </c>
      <c r="BA177" s="2" t="s">
        <v>219</v>
      </c>
      <c r="CE177" s="35" t="s">
        <v>1562</v>
      </c>
      <c r="CF177" s="35"/>
      <c r="CG177" s="2">
        <v>1.2</v>
      </c>
      <c r="CH177" s="2">
        <v>0.1</v>
      </c>
      <c r="CI177" s="2" t="s">
        <v>223</v>
      </c>
      <c r="CJ177" s="2" t="s">
        <v>220</v>
      </c>
      <c r="CM177" s="35" t="s">
        <v>3452</v>
      </c>
      <c r="CN177" s="35"/>
      <c r="CO177" s="35"/>
      <c r="CP177" s="35"/>
      <c r="CQ177" s="35"/>
    </row>
    <row r="178" spans="1:95">
      <c r="A178" s="35" t="s">
        <v>2139</v>
      </c>
      <c r="B178" s="35" t="s">
        <v>1574</v>
      </c>
      <c r="C178" s="2" t="s">
        <v>1450</v>
      </c>
      <c r="D178" s="2" t="s">
        <v>1575</v>
      </c>
      <c r="E178" s="35">
        <v>38</v>
      </c>
      <c r="F178" s="35">
        <v>2</v>
      </c>
      <c r="G178" s="10" t="str">
        <f t="shared" si="1"/>
        <v>38-2</v>
      </c>
      <c r="H178" s="2">
        <v>0</v>
      </c>
      <c r="I178" s="2">
        <v>92</v>
      </c>
      <c r="J178" s="14">
        <f>(VLOOKUP($G178,Depth_Lookup_CCL!$A$3:$Z$549,11,FALSE))+(H178/100)</f>
        <v>92.02000000000001</v>
      </c>
      <c r="K178" s="14">
        <f>(VLOOKUP($G178,Depth_Lookup_CCL!$A$3:$Z$549,11,FALSE))+(I178/100)</f>
        <v>92.940000000000012</v>
      </c>
      <c r="L178" s="148">
        <v>47</v>
      </c>
      <c r="M178" s="35">
        <v>1</v>
      </c>
      <c r="N178" s="2" t="s">
        <v>3449</v>
      </c>
      <c r="O178" s="2" t="s">
        <v>5</v>
      </c>
      <c r="P178" s="5" t="s">
        <v>3450</v>
      </c>
      <c r="Q178" s="87" t="s">
        <v>1442</v>
      </c>
      <c r="R178" s="87" t="s">
        <v>1442</v>
      </c>
      <c r="U178" s="2" t="s">
        <v>198</v>
      </c>
      <c r="V178" s="2" t="s">
        <v>201</v>
      </c>
      <c r="W178" s="2" t="s">
        <v>205</v>
      </c>
      <c r="X178" s="2" t="s">
        <v>2143</v>
      </c>
      <c r="AB178" s="2" t="s">
        <v>1376</v>
      </c>
      <c r="AC178" s="5">
        <f>VLOOKUP(AB178,definitions_list_lookup!$V$12:$W$15,2,FALSE)</f>
        <v>0</v>
      </c>
      <c r="AE178" s="41" t="e">
        <f>VLOOKUP(AD178,definitions_list_lookup!$AT$3:$AU$5,2,FALSE)</f>
        <v>#N/A</v>
      </c>
      <c r="AH178" s="2">
        <v>35</v>
      </c>
      <c r="AJ178" s="2">
        <v>8</v>
      </c>
      <c r="AK178" s="35">
        <v>4</v>
      </c>
      <c r="AL178" s="2" t="s">
        <v>225</v>
      </c>
      <c r="AM178" s="2" t="s">
        <v>220</v>
      </c>
      <c r="AO178" s="2">
        <v>20</v>
      </c>
      <c r="AQ178" s="2">
        <v>4.2</v>
      </c>
      <c r="AR178" s="35">
        <v>2</v>
      </c>
      <c r="AS178" s="2" t="s">
        <v>3451</v>
      </c>
      <c r="AT178" s="2" t="s">
        <v>219</v>
      </c>
      <c r="AV178" s="2">
        <v>45</v>
      </c>
      <c r="AX178" s="2">
        <v>6.2</v>
      </c>
      <c r="AY178" s="35">
        <v>3</v>
      </c>
      <c r="AZ178" s="2" t="s">
        <v>224</v>
      </c>
      <c r="BA178" s="2" t="s">
        <v>219</v>
      </c>
      <c r="CE178" s="35" t="s">
        <v>1562</v>
      </c>
      <c r="CF178" s="35"/>
      <c r="CG178" s="2">
        <v>1.2</v>
      </c>
      <c r="CH178" s="2">
        <v>0.1</v>
      </c>
      <c r="CI178" s="2" t="s">
        <v>223</v>
      </c>
      <c r="CJ178" s="2" t="s">
        <v>220</v>
      </c>
      <c r="CM178" s="35" t="s">
        <v>2144</v>
      </c>
      <c r="CN178" s="35"/>
      <c r="CO178" s="35"/>
      <c r="CP178" s="35"/>
      <c r="CQ178" s="35"/>
    </row>
    <row r="179" spans="1:95">
      <c r="A179" s="35" t="s">
        <v>2139</v>
      </c>
      <c r="B179" s="35" t="s">
        <v>1574</v>
      </c>
      <c r="C179" s="2" t="s">
        <v>1450</v>
      </c>
      <c r="D179" s="2" t="s">
        <v>1575</v>
      </c>
      <c r="E179" s="35">
        <v>38</v>
      </c>
      <c r="F179" s="35">
        <v>3</v>
      </c>
      <c r="G179" s="10" t="str">
        <f t="shared" si="1"/>
        <v>38-3</v>
      </c>
      <c r="H179" s="2">
        <v>0</v>
      </c>
      <c r="I179" s="2">
        <v>68</v>
      </c>
      <c r="J179" s="14">
        <f>(VLOOKUP($G179,Depth_Lookup_CCL!$A$3:$Z$549,11,FALSE))+(H179/100)</f>
        <v>92.945000000000007</v>
      </c>
      <c r="K179" s="14">
        <f>(VLOOKUP($G179,Depth_Lookup_CCL!$A$3:$Z$549,11,FALSE))+(I179/100)</f>
        <v>93.625000000000014</v>
      </c>
      <c r="L179" s="148">
        <v>47</v>
      </c>
      <c r="M179" s="35">
        <v>1</v>
      </c>
      <c r="N179" s="2" t="s">
        <v>3449</v>
      </c>
      <c r="O179" s="2" t="s">
        <v>5</v>
      </c>
      <c r="P179" s="5" t="s">
        <v>3450</v>
      </c>
      <c r="Q179" s="87" t="s">
        <v>1442</v>
      </c>
      <c r="R179" s="87" t="s">
        <v>1442</v>
      </c>
      <c r="U179" s="2" t="s">
        <v>198</v>
      </c>
      <c r="V179" s="2" t="s">
        <v>201</v>
      </c>
      <c r="W179" s="2" t="s">
        <v>205</v>
      </c>
      <c r="X179" s="2" t="s">
        <v>2143</v>
      </c>
      <c r="AB179" s="2" t="s">
        <v>1376</v>
      </c>
      <c r="AC179" s="5">
        <f>VLOOKUP(AB179,definitions_list_lookup!$V$12:$W$15,2,FALSE)</f>
        <v>0</v>
      </c>
      <c r="AE179" s="41" t="e">
        <f>VLOOKUP(AD179,definitions_list_lookup!$AT$3:$AU$5,2,FALSE)</f>
        <v>#N/A</v>
      </c>
      <c r="AH179" s="2">
        <v>35</v>
      </c>
      <c r="AJ179" s="2">
        <v>8</v>
      </c>
      <c r="AK179" s="35">
        <v>4</v>
      </c>
      <c r="AL179" s="2" t="s">
        <v>225</v>
      </c>
      <c r="AM179" s="2" t="s">
        <v>220</v>
      </c>
      <c r="AO179" s="2">
        <v>20</v>
      </c>
      <c r="AQ179" s="2">
        <v>4.2</v>
      </c>
      <c r="AR179" s="35">
        <v>2</v>
      </c>
      <c r="AS179" s="2" t="s">
        <v>3451</v>
      </c>
      <c r="AT179" s="2" t="s">
        <v>219</v>
      </c>
      <c r="AV179" s="2">
        <v>45</v>
      </c>
      <c r="AX179" s="2">
        <v>6.2</v>
      </c>
      <c r="AY179" s="35">
        <v>3</v>
      </c>
      <c r="AZ179" s="2" t="s">
        <v>224</v>
      </c>
      <c r="BA179" s="2" t="s">
        <v>219</v>
      </c>
      <c r="CE179" s="35" t="s">
        <v>1562</v>
      </c>
      <c r="CF179" s="35"/>
      <c r="CG179" s="2">
        <v>1.2</v>
      </c>
      <c r="CH179" s="2">
        <v>0.1</v>
      </c>
      <c r="CI179" s="2" t="s">
        <v>223</v>
      </c>
      <c r="CJ179" s="2" t="s">
        <v>220</v>
      </c>
      <c r="CM179" s="35"/>
      <c r="CN179" s="35"/>
      <c r="CO179" s="35"/>
      <c r="CP179" s="35"/>
      <c r="CQ179" s="35"/>
    </row>
    <row r="180" spans="1:95">
      <c r="A180" s="35" t="s">
        <v>2139</v>
      </c>
      <c r="B180" s="35" t="s">
        <v>1574</v>
      </c>
      <c r="C180" s="2" t="s">
        <v>1450</v>
      </c>
      <c r="D180" s="2" t="s">
        <v>1575</v>
      </c>
      <c r="E180" s="35">
        <v>38</v>
      </c>
      <c r="F180" s="35">
        <v>4</v>
      </c>
      <c r="G180" s="10" t="str">
        <f t="shared" si="1"/>
        <v>38-4</v>
      </c>
      <c r="H180" s="2">
        <v>0</v>
      </c>
      <c r="I180" s="2">
        <v>67</v>
      </c>
      <c r="J180" s="14">
        <f>(VLOOKUP($G180,Depth_Lookup_CCL!$A$3:$Z$549,11,FALSE))+(H180/100)</f>
        <v>93.635000000000005</v>
      </c>
      <c r="K180" s="14">
        <f>(VLOOKUP($G180,Depth_Lookup_CCL!$A$3:$Z$549,11,FALSE))+(I180/100)</f>
        <v>94.305000000000007</v>
      </c>
      <c r="L180" s="148">
        <v>47</v>
      </c>
      <c r="M180" s="35">
        <v>1</v>
      </c>
      <c r="N180" s="2" t="s">
        <v>3449</v>
      </c>
      <c r="O180" s="2" t="s">
        <v>5</v>
      </c>
      <c r="P180" s="5" t="s">
        <v>3450</v>
      </c>
      <c r="Q180" s="87" t="s">
        <v>1442</v>
      </c>
      <c r="R180" s="87" t="s">
        <v>1442</v>
      </c>
      <c r="U180" s="2" t="s">
        <v>198</v>
      </c>
      <c r="V180" s="2" t="s">
        <v>201</v>
      </c>
      <c r="W180" s="2" t="s">
        <v>205</v>
      </c>
      <c r="X180" s="2" t="s">
        <v>2145</v>
      </c>
      <c r="AB180" s="2" t="s">
        <v>1376</v>
      </c>
      <c r="AC180" s="5">
        <f>VLOOKUP(AB180,definitions_list_lookup!$V$12:$W$15,2,FALSE)</f>
        <v>0</v>
      </c>
      <c r="AE180" s="41" t="e">
        <f>VLOOKUP(AD180,definitions_list_lookup!$AT$3:$AU$5,2,FALSE)</f>
        <v>#N/A</v>
      </c>
      <c r="AH180" s="2">
        <v>35</v>
      </c>
      <c r="AJ180" s="2">
        <v>8</v>
      </c>
      <c r="AK180" s="35">
        <v>4</v>
      </c>
      <c r="AL180" s="2" t="s">
        <v>225</v>
      </c>
      <c r="AM180" s="2" t="s">
        <v>220</v>
      </c>
      <c r="AO180" s="2">
        <v>20</v>
      </c>
      <c r="AQ180" s="2">
        <v>4.2</v>
      </c>
      <c r="AR180" s="35">
        <v>2</v>
      </c>
      <c r="AS180" s="2" t="s">
        <v>3451</v>
      </c>
      <c r="AT180" s="2" t="s">
        <v>219</v>
      </c>
      <c r="AV180" s="2">
        <v>45</v>
      </c>
      <c r="AX180" s="2">
        <v>6.2</v>
      </c>
      <c r="AY180" s="35">
        <v>3</v>
      </c>
      <c r="AZ180" s="2" t="s">
        <v>224</v>
      </c>
      <c r="BA180" s="2" t="s">
        <v>219</v>
      </c>
      <c r="CE180" s="35" t="s">
        <v>1562</v>
      </c>
      <c r="CF180" s="35"/>
      <c r="CG180" s="2">
        <v>1.2</v>
      </c>
      <c r="CH180" s="2">
        <v>0.1</v>
      </c>
      <c r="CI180" s="2" t="s">
        <v>223</v>
      </c>
      <c r="CJ180" s="2" t="s">
        <v>220</v>
      </c>
      <c r="CM180" s="35" t="s">
        <v>3454</v>
      </c>
      <c r="CN180" s="35"/>
      <c r="CO180" s="35"/>
      <c r="CP180" s="35"/>
      <c r="CQ180" s="35"/>
    </row>
    <row r="181" spans="1:95">
      <c r="A181" s="35" t="s">
        <v>2139</v>
      </c>
      <c r="B181" s="35" t="s">
        <v>1574</v>
      </c>
      <c r="C181" s="2" t="s">
        <v>1450</v>
      </c>
      <c r="D181" s="2" t="s">
        <v>1575</v>
      </c>
      <c r="E181" s="35">
        <v>39</v>
      </c>
      <c r="F181" s="35">
        <v>1</v>
      </c>
      <c r="G181" s="10" t="str">
        <f t="shared" si="1"/>
        <v>39-1</v>
      </c>
      <c r="H181" s="2">
        <v>0</v>
      </c>
      <c r="I181" s="2">
        <v>34</v>
      </c>
      <c r="J181" s="14">
        <f>(VLOOKUP($G181,Depth_Lookup_CCL!$A$3:$Z$549,11,FALSE))+(H181/100)</f>
        <v>94.2</v>
      </c>
      <c r="K181" s="14">
        <f>(VLOOKUP($G181,Depth_Lookup_CCL!$A$3:$Z$549,11,FALSE))+(I181/100)</f>
        <v>94.54</v>
      </c>
      <c r="L181" s="148">
        <v>47</v>
      </c>
      <c r="M181" s="100" t="s">
        <v>2140</v>
      </c>
      <c r="N181" s="2" t="s">
        <v>3449</v>
      </c>
      <c r="O181" s="2" t="s">
        <v>5</v>
      </c>
      <c r="P181" s="5" t="s">
        <v>3450</v>
      </c>
      <c r="Q181" s="87" t="s">
        <v>1442</v>
      </c>
      <c r="R181" s="87" t="s">
        <v>18</v>
      </c>
      <c r="U181" s="2" t="s">
        <v>198</v>
      </c>
      <c r="V181" s="2" t="s">
        <v>201</v>
      </c>
      <c r="W181" s="2" t="s">
        <v>205</v>
      </c>
      <c r="AB181" s="2" t="s">
        <v>1376</v>
      </c>
      <c r="AC181" s="5">
        <f>VLOOKUP(AB181,definitions_list_lookup!$V$12:$W$15,2,FALSE)</f>
        <v>0</v>
      </c>
      <c r="AE181" s="41" t="e">
        <f>VLOOKUP(AD181,definitions_list_lookup!$AT$3:$AU$5,2,FALSE)</f>
        <v>#N/A</v>
      </c>
      <c r="AH181" s="2">
        <v>35</v>
      </c>
      <c r="AJ181" s="2">
        <v>8</v>
      </c>
      <c r="AK181" s="35">
        <v>4</v>
      </c>
      <c r="AL181" s="2" t="s">
        <v>225</v>
      </c>
      <c r="AM181" s="2" t="s">
        <v>220</v>
      </c>
      <c r="AO181" s="2">
        <v>20</v>
      </c>
      <c r="AQ181" s="2">
        <v>4.2</v>
      </c>
      <c r="AR181" s="35">
        <v>2</v>
      </c>
      <c r="AS181" s="2" t="s">
        <v>3451</v>
      </c>
      <c r="AT181" s="2" t="s">
        <v>219</v>
      </c>
      <c r="AV181" s="2">
        <v>45</v>
      </c>
      <c r="AX181" s="2">
        <v>6.2</v>
      </c>
      <c r="AY181" s="35">
        <v>3</v>
      </c>
      <c r="AZ181" s="2" t="s">
        <v>224</v>
      </c>
      <c r="BA181" s="2" t="s">
        <v>219</v>
      </c>
      <c r="CE181" s="35" t="s">
        <v>1562</v>
      </c>
      <c r="CF181" s="35"/>
      <c r="CG181" s="2">
        <v>1.2</v>
      </c>
      <c r="CH181" s="2">
        <v>0.1</v>
      </c>
      <c r="CI181" s="2" t="s">
        <v>223</v>
      </c>
      <c r="CJ181" s="2" t="s">
        <v>220</v>
      </c>
      <c r="CM181" s="35" t="s">
        <v>3455</v>
      </c>
      <c r="CN181" s="35"/>
      <c r="CO181" s="35"/>
      <c r="CP181" s="35"/>
      <c r="CQ181" s="35"/>
    </row>
    <row r="182" spans="1:95">
      <c r="A182" s="35" t="s">
        <v>2139</v>
      </c>
      <c r="B182" s="35" t="s">
        <v>1574</v>
      </c>
      <c r="C182" s="2" t="s">
        <v>1450</v>
      </c>
      <c r="D182" s="2" t="s">
        <v>1575</v>
      </c>
      <c r="E182" s="35">
        <v>39</v>
      </c>
      <c r="F182" s="35">
        <v>1</v>
      </c>
      <c r="G182" s="10" t="str">
        <f t="shared" si="1"/>
        <v>39-1</v>
      </c>
      <c r="H182" s="2">
        <v>34</v>
      </c>
      <c r="I182" s="2">
        <v>86</v>
      </c>
      <c r="J182" s="14">
        <f>(VLOOKUP($G182,Depth_Lookup_CCL!$A$3:$Z$549,11,FALSE))+(H182/100)</f>
        <v>94.54</v>
      </c>
      <c r="K182" s="14">
        <f>(VLOOKUP($G182,Depth_Lookup_CCL!$A$3:$Z$549,11,FALSE))+(I182/100)</f>
        <v>95.06</v>
      </c>
      <c r="L182" s="148">
        <v>48</v>
      </c>
      <c r="M182" s="35">
        <v>2</v>
      </c>
      <c r="O182" s="2" t="s">
        <v>5</v>
      </c>
      <c r="P182" s="5" t="s">
        <v>1846</v>
      </c>
      <c r="Q182" s="87" t="s">
        <v>18</v>
      </c>
      <c r="R182" s="87" t="s">
        <v>1442</v>
      </c>
      <c r="U182" s="2" t="s">
        <v>198</v>
      </c>
      <c r="V182" s="2" t="s">
        <v>201</v>
      </c>
      <c r="W182" s="2" t="s">
        <v>205</v>
      </c>
      <c r="AB182" s="2" t="s">
        <v>1376</v>
      </c>
      <c r="AC182" s="5">
        <f>VLOOKUP(AB182,definitions_list_lookup!$V$12:$W$15,2,FALSE)</f>
        <v>0</v>
      </c>
      <c r="AE182" s="41" t="e">
        <f>VLOOKUP(AD182,definitions_list_lookup!$AT$3:$AU$5,2,FALSE)</f>
        <v>#N/A</v>
      </c>
      <c r="AH182" s="2">
        <v>20</v>
      </c>
      <c r="AJ182" s="2">
        <v>4</v>
      </c>
      <c r="AK182" s="35">
        <v>2.5</v>
      </c>
      <c r="AL182" s="2" t="s">
        <v>224</v>
      </c>
      <c r="AM182" s="2" t="s">
        <v>219</v>
      </c>
      <c r="AN182" s="2" t="s">
        <v>3770</v>
      </c>
      <c r="AO182" s="2">
        <v>50</v>
      </c>
      <c r="AQ182" s="2">
        <v>4</v>
      </c>
      <c r="AR182" s="35">
        <v>3</v>
      </c>
      <c r="AS182" s="2" t="s">
        <v>225</v>
      </c>
      <c r="AT182" s="2" t="s">
        <v>219</v>
      </c>
      <c r="AU182" s="2" t="s">
        <v>3771</v>
      </c>
      <c r="AV182" s="2">
        <v>30</v>
      </c>
      <c r="AX182" s="2">
        <v>5</v>
      </c>
      <c r="AY182" s="35">
        <v>2</v>
      </c>
      <c r="AZ182" s="2" t="s">
        <v>223</v>
      </c>
      <c r="BA182" s="2" t="s">
        <v>219</v>
      </c>
      <c r="BB182" s="2" t="s">
        <v>3456</v>
      </c>
      <c r="BQ182" s="2" t="s">
        <v>1562</v>
      </c>
      <c r="BS182" s="2">
        <v>0.1</v>
      </c>
      <c r="BT182" s="2">
        <v>0.1</v>
      </c>
      <c r="BU182" s="2" t="s">
        <v>222</v>
      </c>
      <c r="BV182" s="2" t="s">
        <v>218</v>
      </c>
      <c r="BW182" s="2" t="s">
        <v>3770</v>
      </c>
      <c r="CE182" s="35" t="s">
        <v>1562</v>
      </c>
      <c r="CF182" s="35"/>
      <c r="CG182" s="2">
        <v>0.1</v>
      </c>
      <c r="CH182" s="2">
        <v>0.1</v>
      </c>
      <c r="CI182" s="2" t="s">
        <v>3772</v>
      </c>
      <c r="CJ182" s="2" t="s">
        <v>218</v>
      </c>
      <c r="CK182" s="2" t="s">
        <v>3773</v>
      </c>
      <c r="CM182" s="35"/>
      <c r="CN182" s="35"/>
      <c r="CO182" s="35"/>
      <c r="CP182" s="35"/>
      <c r="CQ182" s="35"/>
    </row>
    <row r="183" spans="1:95">
      <c r="A183" s="35" t="s">
        <v>2139</v>
      </c>
      <c r="B183" s="35" t="s">
        <v>1574</v>
      </c>
      <c r="C183" s="2" t="s">
        <v>1450</v>
      </c>
      <c r="D183" s="2" t="s">
        <v>1575</v>
      </c>
      <c r="E183" s="35">
        <v>39</v>
      </c>
      <c r="F183" s="35">
        <v>2</v>
      </c>
      <c r="G183" s="10" t="str">
        <f t="shared" si="1"/>
        <v>39-2</v>
      </c>
      <c r="H183" s="2">
        <v>0</v>
      </c>
      <c r="I183" s="2">
        <v>99</v>
      </c>
      <c r="J183" s="14">
        <f>(VLOOKUP($G183,Depth_Lookup_CCL!$A$3:$Z$549,11,FALSE))+(H183/100)</f>
        <v>95.055000000000007</v>
      </c>
      <c r="K183" s="14">
        <f>(VLOOKUP($G183,Depth_Lookup_CCL!$A$3:$Z$549,11,FALSE))+(I183/100)</f>
        <v>96.045000000000002</v>
      </c>
      <c r="L183" s="148">
        <v>48</v>
      </c>
      <c r="M183" s="35">
        <v>1</v>
      </c>
      <c r="O183" s="2" t="s">
        <v>5</v>
      </c>
      <c r="P183" s="5" t="s">
        <v>1846</v>
      </c>
      <c r="Q183" s="87" t="s">
        <v>1442</v>
      </c>
      <c r="R183" s="87" t="s">
        <v>1442</v>
      </c>
      <c r="U183" s="2" t="s">
        <v>198</v>
      </c>
      <c r="V183" s="2" t="s">
        <v>201</v>
      </c>
      <c r="W183" s="2" t="s">
        <v>205</v>
      </c>
      <c r="AB183" s="2" t="s">
        <v>1376</v>
      </c>
      <c r="AC183" s="5">
        <f>VLOOKUP(AB183,definitions_list_lookup!$V$12:$W$15,2,FALSE)</f>
        <v>0</v>
      </c>
      <c r="AE183" s="41" t="e">
        <f>VLOOKUP(AD183,definitions_list_lookup!$AT$3:$AU$5,2,FALSE)</f>
        <v>#N/A</v>
      </c>
      <c r="AH183" s="2">
        <v>20</v>
      </c>
      <c r="AJ183" s="2">
        <v>4</v>
      </c>
      <c r="AK183" s="35">
        <v>2.5</v>
      </c>
      <c r="AL183" s="2" t="s">
        <v>224</v>
      </c>
      <c r="AM183" s="2" t="s">
        <v>219</v>
      </c>
      <c r="AN183" s="2" t="s">
        <v>3770</v>
      </c>
      <c r="AO183" s="2">
        <v>50</v>
      </c>
      <c r="AQ183" s="2">
        <v>4</v>
      </c>
      <c r="AR183" s="35">
        <v>3</v>
      </c>
      <c r="AS183" s="2" t="s">
        <v>225</v>
      </c>
      <c r="AT183" s="2" t="s">
        <v>219</v>
      </c>
      <c r="AU183" s="2" t="s">
        <v>3771</v>
      </c>
      <c r="AV183" s="2">
        <v>30</v>
      </c>
      <c r="AX183" s="2">
        <v>5</v>
      </c>
      <c r="AY183" s="35">
        <v>2</v>
      </c>
      <c r="AZ183" s="2" t="s">
        <v>223</v>
      </c>
      <c r="BA183" s="2" t="s">
        <v>219</v>
      </c>
      <c r="BB183" s="2" t="s">
        <v>3456</v>
      </c>
      <c r="BQ183" s="2" t="s">
        <v>1562</v>
      </c>
      <c r="BS183" s="2">
        <v>0.1</v>
      </c>
      <c r="BT183" s="2">
        <v>0.1</v>
      </c>
      <c r="BU183" s="2" t="s">
        <v>222</v>
      </c>
      <c r="BV183" s="2" t="s">
        <v>218</v>
      </c>
      <c r="BW183" s="2" t="s">
        <v>3770</v>
      </c>
      <c r="CE183" s="35" t="s">
        <v>1562</v>
      </c>
      <c r="CF183" s="35"/>
      <c r="CG183" s="2">
        <v>0.1</v>
      </c>
      <c r="CH183" s="2">
        <v>0.1</v>
      </c>
      <c r="CI183" s="2" t="s">
        <v>3772</v>
      </c>
      <c r="CJ183" s="2" t="s">
        <v>218</v>
      </c>
      <c r="CK183" s="2" t="s">
        <v>3773</v>
      </c>
      <c r="CM183" s="35"/>
      <c r="CN183" s="35"/>
      <c r="CO183" s="35"/>
      <c r="CP183" s="35"/>
      <c r="CQ183" s="35"/>
    </row>
    <row r="184" spans="1:95">
      <c r="A184" s="35" t="s">
        <v>2139</v>
      </c>
      <c r="B184" s="35" t="s">
        <v>1574</v>
      </c>
      <c r="C184" s="2" t="s">
        <v>1450</v>
      </c>
      <c r="D184" s="2" t="s">
        <v>1575</v>
      </c>
      <c r="E184" s="35">
        <v>39</v>
      </c>
      <c r="F184" s="35">
        <v>3</v>
      </c>
      <c r="G184" s="10" t="str">
        <f t="shared" si="1"/>
        <v>39-3</v>
      </c>
      <c r="H184" s="2">
        <v>0</v>
      </c>
      <c r="I184" s="2">
        <v>32</v>
      </c>
      <c r="J184" s="14">
        <f>(VLOOKUP($G184,Depth_Lookup_CCL!$A$3:$Z$549,11,FALSE))+(H184/100)</f>
        <v>96.04</v>
      </c>
      <c r="K184" s="14">
        <f>(VLOOKUP($G184,Depth_Lookup_CCL!$A$3:$Z$549,11,FALSE))+(I184/100)</f>
        <v>96.36</v>
      </c>
      <c r="L184" s="148">
        <v>48</v>
      </c>
      <c r="M184" s="100" t="s">
        <v>2146</v>
      </c>
      <c r="O184" s="2" t="s">
        <v>5</v>
      </c>
      <c r="P184" s="5" t="s">
        <v>1846</v>
      </c>
      <c r="Q184" s="87" t="s">
        <v>1442</v>
      </c>
      <c r="R184" s="87" t="s">
        <v>18</v>
      </c>
      <c r="U184" s="2" t="s">
        <v>198</v>
      </c>
      <c r="V184" s="2" t="s">
        <v>201</v>
      </c>
      <c r="W184" s="2" t="s">
        <v>205</v>
      </c>
      <c r="AB184" s="2" t="s">
        <v>1376</v>
      </c>
      <c r="AC184" s="5">
        <f>VLOOKUP(AB184,definitions_list_lookup!$V$12:$W$15,2,FALSE)</f>
        <v>0</v>
      </c>
      <c r="AE184" s="41" t="e">
        <f>VLOOKUP(AD184,definitions_list_lookup!$AT$3:$AU$5,2,FALSE)</f>
        <v>#N/A</v>
      </c>
      <c r="AH184" s="2">
        <v>20</v>
      </c>
      <c r="AJ184" s="2">
        <v>4</v>
      </c>
      <c r="AK184" s="35">
        <v>2.5</v>
      </c>
      <c r="AL184" s="2" t="s">
        <v>224</v>
      </c>
      <c r="AM184" s="2" t="s">
        <v>219</v>
      </c>
      <c r="AN184" s="2" t="s">
        <v>3770</v>
      </c>
      <c r="AO184" s="2">
        <v>50</v>
      </c>
      <c r="AQ184" s="2">
        <v>4</v>
      </c>
      <c r="AR184" s="35">
        <v>3</v>
      </c>
      <c r="AS184" s="2" t="s">
        <v>225</v>
      </c>
      <c r="AT184" s="2" t="s">
        <v>219</v>
      </c>
      <c r="AU184" s="2" t="s">
        <v>3771</v>
      </c>
      <c r="AV184" s="2">
        <v>30</v>
      </c>
      <c r="AX184" s="2">
        <v>5</v>
      </c>
      <c r="AY184" s="35">
        <v>2</v>
      </c>
      <c r="AZ184" s="2" t="s">
        <v>223</v>
      </c>
      <c r="BA184" s="2" t="s">
        <v>219</v>
      </c>
      <c r="BB184" s="2" t="s">
        <v>3456</v>
      </c>
      <c r="BQ184" s="2" t="s">
        <v>1562</v>
      </c>
      <c r="BS184" s="2">
        <v>0.1</v>
      </c>
      <c r="BT184" s="2">
        <v>0.1</v>
      </c>
      <c r="BU184" s="2" t="s">
        <v>222</v>
      </c>
      <c r="BV184" s="2" t="s">
        <v>218</v>
      </c>
      <c r="BW184" s="2" t="s">
        <v>3770</v>
      </c>
      <c r="CE184" s="35" t="s">
        <v>1562</v>
      </c>
      <c r="CF184" s="35"/>
      <c r="CG184" s="2">
        <v>0.1</v>
      </c>
      <c r="CH184" s="2">
        <v>0.1</v>
      </c>
      <c r="CI184" s="2" t="s">
        <v>3772</v>
      </c>
      <c r="CJ184" s="2" t="s">
        <v>218</v>
      </c>
      <c r="CK184" s="2" t="s">
        <v>3773</v>
      </c>
      <c r="CM184" s="35" t="s">
        <v>3457</v>
      </c>
      <c r="CN184" s="35"/>
      <c r="CO184" s="35"/>
      <c r="CP184" s="35"/>
      <c r="CQ184" s="35"/>
    </row>
    <row r="185" spans="1:95">
      <c r="A185" s="35" t="s">
        <v>2139</v>
      </c>
      <c r="B185" s="35" t="s">
        <v>1574</v>
      </c>
      <c r="C185" s="2" t="s">
        <v>1450</v>
      </c>
      <c r="D185" s="2" t="s">
        <v>1575</v>
      </c>
      <c r="E185" s="35">
        <v>39</v>
      </c>
      <c r="F185" s="35">
        <v>3</v>
      </c>
      <c r="G185" s="10" t="str">
        <f t="shared" si="1"/>
        <v>39-3</v>
      </c>
      <c r="H185" s="2">
        <v>32</v>
      </c>
      <c r="I185" s="2">
        <v>89</v>
      </c>
      <c r="J185" s="14">
        <f>(VLOOKUP($G185,Depth_Lookup_CCL!$A$3:$Z$549,11,FALSE))+(H185/100)</f>
        <v>96.36</v>
      </c>
      <c r="K185" s="14">
        <f>(VLOOKUP($G185,Depth_Lookup_CCL!$A$3:$Z$549,11,FALSE))+(I185/100)</f>
        <v>96.93</v>
      </c>
      <c r="L185" s="148">
        <v>49</v>
      </c>
      <c r="M185" s="100" t="s">
        <v>2147</v>
      </c>
      <c r="N185" s="2" t="s">
        <v>3458</v>
      </c>
      <c r="O185" s="2" t="s">
        <v>5</v>
      </c>
      <c r="P185" s="5" t="s">
        <v>3459</v>
      </c>
      <c r="Q185" s="87" t="s">
        <v>18</v>
      </c>
      <c r="R185" s="87" t="s">
        <v>18</v>
      </c>
      <c r="U185" s="2" t="s">
        <v>198</v>
      </c>
      <c r="V185" s="2" t="s">
        <v>201</v>
      </c>
      <c r="W185" s="2" t="s">
        <v>205</v>
      </c>
      <c r="AB185" s="2" t="s">
        <v>1376</v>
      </c>
      <c r="AC185" s="5">
        <f>VLOOKUP(AB185,definitions_list_lookup!$V$12:$W$15,2,FALSE)</f>
        <v>0</v>
      </c>
      <c r="AE185" s="41" t="e">
        <f>VLOOKUP(AD185,definitions_list_lookup!$AT$3:$AU$5,2,FALSE)</f>
        <v>#N/A</v>
      </c>
      <c r="AH185" s="2">
        <v>53</v>
      </c>
      <c r="AJ185" s="2">
        <v>5</v>
      </c>
      <c r="AK185" s="35">
        <v>2.5</v>
      </c>
      <c r="AL185" s="2" t="s">
        <v>225</v>
      </c>
      <c r="AM185" s="2" t="s">
        <v>220</v>
      </c>
      <c r="AO185" s="2">
        <v>16</v>
      </c>
      <c r="AQ185" s="2">
        <v>3</v>
      </c>
      <c r="AR185" s="35">
        <v>1</v>
      </c>
      <c r="AS185" s="2" t="s">
        <v>225</v>
      </c>
      <c r="AT185" s="2" t="s">
        <v>220</v>
      </c>
      <c r="AV185" s="2">
        <v>30</v>
      </c>
      <c r="AX185" s="2">
        <v>5</v>
      </c>
      <c r="AY185" s="35">
        <v>2</v>
      </c>
      <c r="AZ185" s="2" t="s">
        <v>223</v>
      </c>
      <c r="BA185" s="2" t="s">
        <v>219</v>
      </c>
      <c r="BQ185" s="2">
        <v>1</v>
      </c>
      <c r="BS185" s="2">
        <v>4</v>
      </c>
      <c r="BT185" s="2">
        <v>2</v>
      </c>
      <c r="BU185" s="2" t="s">
        <v>223</v>
      </c>
      <c r="BV185" s="2" t="s">
        <v>219</v>
      </c>
      <c r="CE185" s="35" t="s">
        <v>1562</v>
      </c>
      <c r="CF185" s="35"/>
      <c r="CG185" s="2">
        <v>0.3</v>
      </c>
      <c r="CH185" s="2">
        <v>0.2</v>
      </c>
      <c r="CI185" s="2" t="s">
        <v>224</v>
      </c>
      <c r="CJ185" s="2" t="s">
        <v>220</v>
      </c>
      <c r="CM185" s="35"/>
      <c r="CN185" s="35"/>
      <c r="CO185" s="35"/>
      <c r="CP185" s="35"/>
      <c r="CQ185" s="35"/>
    </row>
    <row r="186" spans="1:95">
      <c r="A186" s="35" t="s">
        <v>2139</v>
      </c>
      <c r="B186" s="35" t="s">
        <v>1574</v>
      </c>
      <c r="C186" s="2" t="s">
        <v>1450</v>
      </c>
      <c r="D186" s="2" t="s">
        <v>1575</v>
      </c>
      <c r="E186" s="35">
        <v>40</v>
      </c>
      <c r="F186" s="35">
        <v>1</v>
      </c>
      <c r="G186" s="10" t="str">
        <f t="shared" si="1"/>
        <v>40-1</v>
      </c>
      <c r="H186" s="2">
        <v>0</v>
      </c>
      <c r="I186" s="2">
        <v>53</v>
      </c>
      <c r="J186" s="14">
        <f>(VLOOKUP($G186,Depth_Lookup_CCL!$A$3:$Z$549,11,FALSE))+(H186/100)</f>
        <v>96.7</v>
      </c>
      <c r="K186" s="14">
        <f>(VLOOKUP($G186,Depth_Lookup_CCL!$A$3:$Z$549,11,FALSE))+(I186/100)</f>
        <v>97.23</v>
      </c>
      <c r="L186" s="148">
        <v>49</v>
      </c>
      <c r="M186" s="35">
        <v>1</v>
      </c>
      <c r="N186" s="2" t="s">
        <v>3458</v>
      </c>
      <c r="O186" s="2" t="s">
        <v>5</v>
      </c>
      <c r="P186" s="5" t="s">
        <v>3459</v>
      </c>
      <c r="Q186" s="87" t="s">
        <v>18</v>
      </c>
      <c r="R186" s="87" t="s">
        <v>1442</v>
      </c>
      <c r="U186" s="2" t="s">
        <v>198</v>
      </c>
      <c r="V186" s="2" t="s">
        <v>201</v>
      </c>
      <c r="W186" s="2" t="s">
        <v>205</v>
      </c>
      <c r="X186" s="2" t="s">
        <v>2148</v>
      </c>
      <c r="AB186" s="2" t="s">
        <v>1376</v>
      </c>
      <c r="AC186" s="5">
        <f>VLOOKUP(AB186,definitions_list_lookup!$V$12:$W$15,2,FALSE)</f>
        <v>0</v>
      </c>
      <c r="AE186" s="41" t="e">
        <f>VLOOKUP(AD186,definitions_list_lookup!$AT$3:$AU$5,2,FALSE)</f>
        <v>#N/A</v>
      </c>
      <c r="AH186" s="2">
        <v>53</v>
      </c>
      <c r="AJ186" s="2">
        <v>5</v>
      </c>
      <c r="AK186" s="35">
        <v>2.5</v>
      </c>
      <c r="AL186" s="2" t="s">
        <v>225</v>
      </c>
      <c r="AM186" s="2" t="s">
        <v>220</v>
      </c>
      <c r="AO186" s="2">
        <v>16</v>
      </c>
      <c r="AQ186" s="2">
        <v>3</v>
      </c>
      <c r="AR186" s="35">
        <v>1</v>
      </c>
      <c r="AS186" s="2" t="s">
        <v>225</v>
      </c>
      <c r="AT186" s="2" t="s">
        <v>220</v>
      </c>
      <c r="AV186" s="2">
        <v>30</v>
      </c>
      <c r="AX186" s="2">
        <v>5</v>
      </c>
      <c r="AY186" s="35">
        <v>2</v>
      </c>
      <c r="AZ186" s="2" t="s">
        <v>223</v>
      </c>
      <c r="BA186" s="2" t="s">
        <v>219</v>
      </c>
      <c r="BQ186" s="2">
        <v>1</v>
      </c>
      <c r="BS186" s="2">
        <v>4</v>
      </c>
      <c r="BT186" s="2">
        <v>2</v>
      </c>
      <c r="BU186" s="2" t="s">
        <v>223</v>
      </c>
      <c r="BV186" s="2" t="s">
        <v>219</v>
      </c>
      <c r="CE186" s="35" t="s">
        <v>1562</v>
      </c>
      <c r="CF186" s="35"/>
      <c r="CG186" s="2">
        <v>0.3</v>
      </c>
      <c r="CH186" s="2">
        <v>0.2</v>
      </c>
      <c r="CI186" s="2" t="s">
        <v>224</v>
      </c>
      <c r="CJ186" s="2" t="s">
        <v>220</v>
      </c>
      <c r="CM186" s="35"/>
      <c r="CN186" s="35"/>
      <c r="CO186" s="35"/>
      <c r="CP186" s="35"/>
      <c r="CQ186" s="35"/>
    </row>
    <row r="187" spans="1:95">
      <c r="A187" s="35" t="s">
        <v>2139</v>
      </c>
      <c r="B187" s="35" t="s">
        <v>1574</v>
      </c>
      <c r="C187" s="2" t="s">
        <v>1450</v>
      </c>
      <c r="D187" s="2" t="s">
        <v>1575</v>
      </c>
      <c r="E187" s="35">
        <v>41</v>
      </c>
      <c r="F187" s="35">
        <v>1</v>
      </c>
      <c r="G187" s="10" t="str">
        <f t="shared" si="1"/>
        <v>41-1</v>
      </c>
      <c r="H187" s="2">
        <v>0</v>
      </c>
      <c r="I187" s="2">
        <v>97</v>
      </c>
      <c r="J187" s="14">
        <f>(VLOOKUP($G187,Depth_Lookup_CCL!$A$3:$Z$549,11,FALSE))+(H187/100)</f>
        <v>97.25</v>
      </c>
      <c r="K187" s="14">
        <f>(VLOOKUP($G187,Depth_Lookup_CCL!$A$3:$Z$549,11,FALSE))+(I187/100)</f>
        <v>98.22</v>
      </c>
      <c r="L187" s="148">
        <v>49</v>
      </c>
      <c r="M187" s="35">
        <v>1</v>
      </c>
      <c r="N187" s="2" t="s">
        <v>3458</v>
      </c>
      <c r="O187" s="2" t="s">
        <v>5</v>
      </c>
      <c r="P187" s="5" t="s">
        <v>3459</v>
      </c>
      <c r="Q187" s="87" t="s">
        <v>1442</v>
      </c>
      <c r="R187" s="87" t="s">
        <v>1442</v>
      </c>
      <c r="U187" s="2" t="s">
        <v>198</v>
      </c>
      <c r="V187" s="2" t="s">
        <v>201</v>
      </c>
      <c r="W187" s="2" t="s">
        <v>205</v>
      </c>
      <c r="AB187" s="2" t="s">
        <v>1376</v>
      </c>
      <c r="AC187" s="5">
        <f>VLOOKUP(AB187,definitions_list_lookup!$V$12:$W$15,2,FALSE)</f>
        <v>0</v>
      </c>
      <c r="AE187" s="41" t="e">
        <f>VLOOKUP(AD187,definitions_list_lookup!$AT$3:$AU$5,2,FALSE)</f>
        <v>#N/A</v>
      </c>
      <c r="AH187" s="2">
        <v>53</v>
      </c>
      <c r="AJ187" s="2">
        <v>5</v>
      </c>
      <c r="AK187" s="35">
        <v>2.5</v>
      </c>
      <c r="AL187" s="2" t="s">
        <v>225</v>
      </c>
      <c r="AM187" s="2" t="s">
        <v>220</v>
      </c>
      <c r="AO187" s="2">
        <v>16</v>
      </c>
      <c r="AQ187" s="2">
        <v>3</v>
      </c>
      <c r="AR187" s="35">
        <v>1</v>
      </c>
      <c r="AS187" s="2" t="s">
        <v>225</v>
      </c>
      <c r="AT187" s="2" t="s">
        <v>220</v>
      </c>
      <c r="AV187" s="2">
        <v>30</v>
      </c>
      <c r="AX187" s="2">
        <v>5</v>
      </c>
      <c r="AY187" s="35">
        <v>2</v>
      </c>
      <c r="AZ187" s="2" t="s">
        <v>223</v>
      </c>
      <c r="BA187" s="2" t="s">
        <v>219</v>
      </c>
      <c r="BQ187" s="2">
        <v>1</v>
      </c>
      <c r="BS187" s="2">
        <v>4</v>
      </c>
      <c r="BT187" s="2">
        <v>2</v>
      </c>
      <c r="BU187" s="2" t="s">
        <v>223</v>
      </c>
      <c r="BV187" s="2" t="s">
        <v>219</v>
      </c>
      <c r="CE187" s="35" t="s">
        <v>1562</v>
      </c>
      <c r="CF187" s="35"/>
      <c r="CG187" s="2">
        <v>0.3</v>
      </c>
      <c r="CH187" s="2">
        <v>0.2</v>
      </c>
      <c r="CI187" s="2" t="s">
        <v>224</v>
      </c>
      <c r="CJ187" s="2" t="s">
        <v>220</v>
      </c>
      <c r="CM187" s="35"/>
      <c r="CN187" s="35"/>
      <c r="CO187" s="35"/>
      <c r="CP187" s="35"/>
      <c r="CQ187" s="35"/>
    </row>
    <row r="188" spans="1:95">
      <c r="A188" s="35" t="s">
        <v>2139</v>
      </c>
      <c r="B188" s="35" t="s">
        <v>1574</v>
      </c>
      <c r="C188" s="2" t="s">
        <v>1450</v>
      </c>
      <c r="D188" s="2" t="s">
        <v>1575</v>
      </c>
      <c r="E188" s="35">
        <v>41</v>
      </c>
      <c r="F188" s="35">
        <v>2</v>
      </c>
      <c r="G188" s="10" t="str">
        <f t="shared" si="1"/>
        <v>41-2</v>
      </c>
      <c r="H188" s="2">
        <v>0</v>
      </c>
      <c r="I188" s="2">
        <v>94</v>
      </c>
      <c r="J188" s="14">
        <f>(VLOOKUP($G188,Depth_Lookup_CCL!$A$3:$Z$549,11,FALSE))+(H188/100)</f>
        <v>98.22</v>
      </c>
      <c r="K188" s="14">
        <f>(VLOOKUP($G188,Depth_Lookup_CCL!$A$3:$Z$549,11,FALSE))+(I188/100)</f>
        <v>99.16</v>
      </c>
      <c r="L188" s="148">
        <v>49</v>
      </c>
      <c r="M188" s="35">
        <v>1</v>
      </c>
      <c r="N188" s="2" t="s">
        <v>3458</v>
      </c>
      <c r="O188" s="2" t="s">
        <v>5</v>
      </c>
      <c r="P188" s="5" t="s">
        <v>3459</v>
      </c>
      <c r="Q188" s="87" t="s">
        <v>1442</v>
      </c>
      <c r="R188" s="87" t="s">
        <v>1442</v>
      </c>
      <c r="U188" s="2" t="s">
        <v>198</v>
      </c>
      <c r="V188" s="2" t="s">
        <v>201</v>
      </c>
      <c r="W188" s="2" t="s">
        <v>205</v>
      </c>
      <c r="X188" s="2" t="s">
        <v>2142</v>
      </c>
      <c r="AB188" s="2" t="s">
        <v>1376</v>
      </c>
      <c r="AC188" s="5">
        <f>VLOOKUP(AB188,definitions_list_lookup!$V$12:$W$15,2,FALSE)</f>
        <v>0</v>
      </c>
      <c r="AE188" s="41" t="e">
        <f>VLOOKUP(AD188,definitions_list_lookup!$AT$3:$AU$5,2,FALSE)</f>
        <v>#N/A</v>
      </c>
      <c r="AH188" s="2">
        <v>53</v>
      </c>
      <c r="AJ188" s="2">
        <v>5</v>
      </c>
      <c r="AK188" s="35">
        <v>2.5</v>
      </c>
      <c r="AL188" s="2" t="s">
        <v>225</v>
      </c>
      <c r="AM188" s="2" t="s">
        <v>220</v>
      </c>
      <c r="AO188" s="2">
        <v>16</v>
      </c>
      <c r="AQ188" s="2">
        <v>3</v>
      </c>
      <c r="AR188" s="35">
        <v>1</v>
      </c>
      <c r="AS188" s="2" t="s">
        <v>225</v>
      </c>
      <c r="AT188" s="2" t="s">
        <v>220</v>
      </c>
      <c r="AV188" s="2">
        <v>30</v>
      </c>
      <c r="AX188" s="2">
        <v>5</v>
      </c>
      <c r="AY188" s="35">
        <v>2</v>
      </c>
      <c r="AZ188" s="2" t="s">
        <v>223</v>
      </c>
      <c r="BA188" s="2" t="s">
        <v>219</v>
      </c>
      <c r="BQ188" s="2">
        <v>1</v>
      </c>
      <c r="BS188" s="2">
        <v>4</v>
      </c>
      <c r="BT188" s="2">
        <v>2</v>
      </c>
      <c r="BU188" s="2" t="s">
        <v>223</v>
      </c>
      <c r="BV188" s="2" t="s">
        <v>219</v>
      </c>
      <c r="CE188" s="35" t="s">
        <v>1562</v>
      </c>
      <c r="CF188" s="35"/>
      <c r="CG188" s="2">
        <v>0.3</v>
      </c>
      <c r="CH188" s="2">
        <v>0.2</v>
      </c>
      <c r="CI188" s="2" t="s">
        <v>224</v>
      </c>
      <c r="CJ188" s="2" t="s">
        <v>220</v>
      </c>
      <c r="CM188" s="35" t="s">
        <v>3460</v>
      </c>
      <c r="CN188" s="35"/>
      <c r="CO188" s="35"/>
      <c r="CP188" s="35"/>
      <c r="CQ188" s="35"/>
    </row>
    <row r="189" spans="1:95">
      <c r="A189" s="35" t="s">
        <v>2139</v>
      </c>
      <c r="B189" s="35" t="s">
        <v>1574</v>
      </c>
      <c r="C189" s="2" t="s">
        <v>1450</v>
      </c>
      <c r="D189" s="2" t="s">
        <v>1575</v>
      </c>
      <c r="E189" s="35">
        <v>41</v>
      </c>
      <c r="F189" s="35">
        <v>3</v>
      </c>
      <c r="G189" s="10" t="str">
        <f t="shared" si="1"/>
        <v>41-3</v>
      </c>
      <c r="H189" s="2">
        <v>0</v>
      </c>
      <c r="I189" s="2">
        <v>87</v>
      </c>
      <c r="J189" s="14">
        <f>(VLOOKUP($G189,Depth_Lookup_CCL!$A$3:$Z$549,11,FALSE))+(H189/100)</f>
        <v>99.15</v>
      </c>
      <c r="K189" s="14">
        <f>(VLOOKUP($G189,Depth_Lookup_CCL!$A$3:$Z$549,11,FALSE))+(I189/100)</f>
        <v>100.02000000000001</v>
      </c>
      <c r="L189" s="148">
        <v>49</v>
      </c>
      <c r="M189" s="35">
        <v>1</v>
      </c>
      <c r="N189" s="2" t="s">
        <v>3458</v>
      </c>
      <c r="O189" s="2" t="s">
        <v>5</v>
      </c>
      <c r="P189" s="5" t="s">
        <v>3459</v>
      </c>
      <c r="Q189" s="87" t="s">
        <v>1442</v>
      </c>
      <c r="R189" s="87" t="s">
        <v>1442</v>
      </c>
      <c r="U189" s="2" t="s">
        <v>198</v>
      </c>
      <c r="V189" s="2" t="s">
        <v>201</v>
      </c>
      <c r="W189" s="2" t="s">
        <v>205</v>
      </c>
      <c r="X189" s="2" t="s">
        <v>2148</v>
      </c>
      <c r="AB189" s="2" t="s">
        <v>1376</v>
      </c>
      <c r="AC189" s="5">
        <f>VLOOKUP(AB189,definitions_list_lookup!$V$12:$W$15,2,FALSE)</f>
        <v>0</v>
      </c>
      <c r="AE189" s="41" t="e">
        <f>VLOOKUP(AD189,definitions_list_lookup!$AT$3:$AU$5,2,FALSE)</f>
        <v>#N/A</v>
      </c>
      <c r="AH189" s="2">
        <v>53</v>
      </c>
      <c r="AJ189" s="2">
        <v>5</v>
      </c>
      <c r="AK189" s="35">
        <v>2.5</v>
      </c>
      <c r="AL189" s="2" t="s">
        <v>225</v>
      </c>
      <c r="AM189" s="2" t="s">
        <v>220</v>
      </c>
      <c r="AO189" s="2">
        <v>16</v>
      </c>
      <c r="AQ189" s="2">
        <v>3</v>
      </c>
      <c r="AR189" s="35">
        <v>1</v>
      </c>
      <c r="AS189" s="2" t="s">
        <v>225</v>
      </c>
      <c r="AT189" s="2" t="s">
        <v>220</v>
      </c>
      <c r="AV189" s="2">
        <v>30</v>
      </c>
      <c r="AX189" s="2">
        <v>5</v>
      </c>
      <c r="AY189" s="35">
        <v>2</v>
      </c>
      <c r="AZ189" s="2" t="s">
        <v>223</v>
      </c>
      <c r="BA189" s="2" t="s">
        <v>219</v>
      </c>
      <c r="BQ189" s="2">
        <v>1</v>
      </c>
      <c r="BS189" s="2">
        <v>4</v>
      </c>
      <c r="BT189" s="2">
        <v>2</v>
      </c>
      <c r="BU189" s="2" t="s">
        <v>223</v>
      </c>
      <c r="BV189" s="2" t="s">
        <v>219</v>
      </c>
      <c r="CE189" s="35" t="s">
        <v>1562</v>
      </c>
      <c r="CF189" s="35"/>
      <c r="CG189" s="2">
        <v>0.3</v>
      </c>
      <c r="CH189" s="2">
        <v>0.2</v>
      </c>
      <c r="CI189" s="2" t="s">
        <v>224</v>
      </c>
      <c r="CJ189" s="2" t="s">
        <v>220</v>
      </c>
      <c r="CM189" s="35"/>
      <c r="CN189" s="35"/>
      <c r="CO189" s="35"/>
      <c r="CP189" s="35"/>
      <c r="CQ189" s="35"/>
    </row>
    <row r="190" spans="1:95">
      <c r="A190" s="35" t="s">
        <v>2139</v>
      </c>
      <c r="B190" s="35" t="s">
        <v>1574</v>
      </c>
      <c r="C190" s="2" t="s">
        <v>1450</v>
      </c>
      <c r="D190" s="2" t="s">
        <v>1575</v>
      </c>
      <c r="E190" s="35">
        <v>42</v>
      </c>
      <c r="F190" s="35">
        <v>1</v>
      </c>
      <c r="G190" s="10" t="str">
        <f t="shared" si="1"/>
        <v>42-1</v>
      </c>
      <c r="H190" s="2">
        <v>0</v>
      </c>
      <c r="I190" s="2">
        <v>47</v>
      </c>
      <c r="J190" s="14">
        <f>(VLOOKUP($G190,Depth_Lookup_CCL!$A$3:$Z$549,11,FALSE))+(H190/100)</f>
        <v>99.85</v>
      </c>
      <c r="K190" s="14">
        <f>(VLOOKUP($G190,Depth_Lookup_CCL!$A$3:$Z$549,11,FALSE))+(I190/100)</f>
        <v>100.32</v>
      </c>
      <c r="L190" s="148">
        <v>49</v>
      </c>
      <c r="M190" s="35">
        <v>1</v>
      </c>
      <c r="N190" s="2" t="s">
        <v>3458</v>
      </c>
      <c r="O190" s="2" t="s">
        <v>5</v>
      </c>
      <c r="P190" s="5" t="s">
        <v>3459</v>
      </c>
      <c r="Q190" s="87" t="s">
        <v>1442</v>
      </c>
      <c r="R190" s="87" t="s">
        <v>1442</v>
      </c>
      <c r="U190" s="2" t="s">
        <v>198</v>
      </c>
      <c r="V190" s="2" t="s">
        <v>201</v>
      </c>
      <c r="W190" s="2" t="s">
        <v>205</v>
      </c>
      <c r="X190" s="2" t="s">
        <v>2148</v>
      </c>
      <c r="AB190" s="2" t="s">
        <v>1376</v>
      </c>
      <c r="AC190" s="5">
        <f>VLOOKUP(AB190,definitions_list_lookup!$V$12:$W$15,2,FALSE)</f>
        <v>0</v>
      </c>
      <c r="AE190" s="41" t="e">
        <f>VLOOKUP(AD190,definitions_list_lookup!$AT$3:$AU$5,2,FALSE)</f>
        <v>#N/A</v>
      </c>
      <c r="AH190" s="2">
        <v>53</v>
      </c>
      <c r="AJ190" s="2">
        <v>5</v>
      </c>
      <c r="AK190" s="35">
        <v>2.5</v>
      </c>
      <c r="AL190" s="2" t="s">
        <v>225</v>
      </c>
      <c r="AM190" s="2" t="s">
        <v>220</v>
      </c>
      <c r="AO190" s="2">
        <v>16</v>
      </c>
      <c r="AQ190" s="2">
        <v>3</v>
      </c>
      <c r="AR190" s="35">
        <v>1</v>
      </c>
      <c r="AS190" s="2" t="s">
        <v>225</v>
      </c>
      <c r="AT190" s="2" t="s">
        <v>220</v>
      </c>
      <c r="AV190" s="2">
        <v>30</v>
      </c>
      <c r="AX190" s="2">
        <v>5</v>
      </c>
      <c r="AY190" s="35">
        <v>2</v>
      </c>
      <c r="AZ190" s="2" t="s">
        <v>223</v>
      </c>
      <c r="BA190" s="2" t="s">
        <v>219</v>
      </c>
      <c r="BQ190" s="2">
        <v>1</v>
      </c>
      <c r="BS190" s="2">
        <v>4</v>
      </c>
      <c r="BT190" s="2">
        <v>2</v>
      </c>
      <c r="BU190" s="2" t="s">
        <v>223</v>
      </c>
      <c r="BV190" s="2" t="s">
        <v>219</v>
      </c>
      <c r="CE190" s="35" t="s">
        <v>1562</v>
      </c>
      <c r="CF190" s="35"/>
      <c r="CG190" s="2">
        <v>0.3</v>
      </c>
      <c r="CH190" s="2">
        <v>0.2</v>
      </c>
      <c r="CI190" s="2" t="s">
        <v>224</v>
      </c>
      <c r="CJ190" s="2" t="s">
        <v>220</v>
      </c>
      <c r="CM190" s="35"/>
      <c r="CN190" s="35"/>
      <c r="CO190" s="35"/>
      <c r="CP190" s="35"/>
      <c r="CQ190" s="35"/>
    </row>
    <row r="191" spans="1:95">
      <c r="A191" s="35" t="s">
        <v>2139</v>
      </c>
      <c r="B191" s="35" t="s">
        <v>1574</v>
      </c>
      <c r="C191" s="2" t="s">
        <v>1450</v>
      </c>
      <c r="D191" s="2" t="s">
        <v>1575</v>
      </c>
      <c r="E191" s="35">
        <v>43</v>
      </c>
      <c r="F191" s="35">
        <v>1</v>
      </c>
      <c r="G191" s="10" t="str">
        <f t="shared" si="1"/>
        <v>43-1</v>
      </c>
      <c r="H191" s="2">
        <v>0</v>
      </c>
      <c r="I191" s="2">
        <v>60</v>
      </c>
      <c r="J191" s="14">
        <f>(VLOOKUP($G191,Depth_Lookup_CCL!$A$3:$Z$549,11,FALSE))+(H191/100)</f>
        <v>100.3</v>
      </c>
      <c r="K191" s="14">
        <f>(VLOOKUP($G191,Depth_Lookup_CCL!$A$3:$Z$549,11,FALSE))+(I191/100)</f>
        <v>100.89999999999999</v>
      </c>
      <c r="L191" s="148">
        <v>49</v>
      </c>
      <c r="M191" s="35">
        <v>2</v>
      </c>
      <c r="N191" s="2" t="s">
        <v>3458</v>
      </c>
      <c r="O191" s="2" t="s">
        <v>5</v>
      </c>
      <c r="P191" s="5" t="s">
        <v>3459</v>
      </c>
      <c r="Q191" s="87" t="s">
        <v>1442</v>
      </c>
      <c r="R191" s="87" t="s">
        <v>1442</v>
      </c>
      <c r="U191" s="2" t="s">
        <v>198</v>
      </c>
      <c r="V191" s="2" t="s">
        <v>201</v>
      </c>
      <c r="W191" s="2" t="s">
        <v>205</v>
      </c>
      <c r="X191" s="2" t="s">
        <v>2142</v>
      </c>
      <c r="AB191" s="2" t="s">
        <v>1376</v>
      </c>
      <c r="AC191" s="5">
        <f>VLOOKUP(AB191,definitions_list_lookup!$V$12:$W$15,2,FALSE)</f>
        <v>0</v>
      </c>
      <c r="AE191" s="41" t="e">
        <f>VLOOKUP(AD191,definitions_list_lookup!$AT$3:$AU$5,2,FALSE)</f>
        <v>#N/A</v>
      </c>
      <c r="AH191" s="2">
        <v>53</v>
      </c>
      <c r="AJ191" s="2">
        <v>5</v>
      </c>
      <c r="AK191" s="35">
        <v>2.5</v>
      </c>
      <c r="AL191" s="2" t="s">
        <v>225</v>
      </c>
      <c r="AM191" s="2" t="s">
        <v>220</v>
      </c>
      <c r="AO191" s="2">
        <v>16</v>
      </c>
      <c r="AQ191" s="2">
        <v>3</v>
      </c>
      <c r="AR191" s="35">
        <v>1</v>
      </c>
      <c r="AS191" s="2" t="s">
        <v>225</v>
      </c>
      <c r="AT191" s="2" t="s">
        <v>220</v>
      </c>
      <c r="AV191" s="2">
        <v>30</v>
      </c>
      <c r="AX191" s="2">
        <v>5</v>
      </c>
      <c r="AY191" s="35">
        <v>2</v>
      </c>
      <c r="AZ191" s="2" t="s">
        <v>223</v>
      </c>
      <c r="BA191" s="2" t="s">
        <v>219</v>
      </c>
      <c r="BQ191" s="2">
        <v>1</v>
      </c>
      <c r="BS191" s="2">
        <v>4</v>
      </c>
      <c r="BT191" s="2">
        <v>2</v>
      </c>
      <c r="BU191" s="2" t="s">
        <v>223</v>
      </c>
      <c r="BV191" s="2" t="s">
        <v>219</v>
      </c>
      <c r="CE191" s="35" t="s">
        <v>1562</v>
      </c>
      <c r="CF191" s="35"/>
      <c r="CG191" s="2">
        <v>0.3</v>
      </c>
      <c r="CH191" s="2">
        <v>0.2</v>
      </c>
      <c r="CI191" s="2" t="s">
        <v>224</v>
      </c>
      <c r="CJ191" s="2" t="s">
        <v>220</v>
      </c>
      <c r="CM191" s="35"/>
      <c r="CN191" s="35"/>
      <c r="CO191" s="35"/>
      <c r="CP191" s="35"/>
      <c r="CQ191" s="35"/>
    </row>
    <row r="192" spans="1:95">
      <c r="A192" s="35" t="s">
        <v>2139</v>
      </c>
      <c r="B192" s="35" t="s">
        <v>1574</v>
      </c>
      <c r="C192" s="2" t="s">
        <v>1450</v>
      </c>
      <c r="D192" s="2" t="s">
        <v>1575</v>
      </c>
      <c r="E192" s="35">
        <v>44</v>
      </c>
      <c r="F192" s="35">
        <v>1</v>
      </c>
      <c r="G192" s="10" t="str">
        <f t="shared" si="1"/>
        <v>44-1</v>
      </c>
      <c r="H192" s="2">
        <v>0</v>
      </c>
      <c r="I192" s="2">
        <v>33</v>
      </c>
      <c r="J192" s="14">
        <f>(VLOOKUP($G192,Depth_Lookup_CCL!$A$3:$Z$549,11,FALSE))+(H192/100)</f>
        <v>100.9</v>
      </c>
      <c r="K192" s="14">
        <f>(VLOOKUP($G192,Depth_Lookup_CCL!$A$3:$Z$549,11,FALSE))+(I192/100)</f>
        <v>101.23</v>
      </c>
      <c r="L192" s="148">
        <v>49</v>
      </c>
      <c r="M192" s="99" t="s">
        <v>2140</v>
      </c>
      <c r="N192" s="2" t="s">
        <v>3458</v>
      </c>
      <c r="O192" s="2" t="s">
        <v>5</v>
      </c>
      <c r="P192" s="5" t="s">
        <v>3459</v>
      </c>
      <c r="Q192" s="87" t="s">
        <v>1442</v>
      </c>
      <c r="R192" s="87" t="s">
        <v>21</v>
      </c>
      <c r="U192" s="2" t="s">
        <v>198</v>
      </c>
      <c r="V192" s="2" t="s">
        <v>201</v>
      </c>
      <c r="W192" s="2" t="s">
        <v>205</v>
      </c>
      <c r="X192" s="2" t="s">
        <v>2142</v>
      </c>
      <c r="AB192" s="2" t="s">
        <v>1376</v>
      </c>
      <c r="AC192" s="5">
        <f>VLOOKUP(AB192,definitions_list_lookup!$V$12:$W$15,2,FALSE)</f>
        <v>0</v>
      </c>
      <c r="AE192" s="41" t="e">
        <f>VLOOKUP(AD192,definitions_list_lookup!$AT$3:$AU$5,2,FALSE)</f>
        <v>#N/A</v>
      </c>
      <c r="AH192" s="2">
        <v>53</v>
      </c>
      <c r="AJ192" s="2">
        <v>5</v>
      </c>
      <c r="AK192" s="35">
        <v>2.5</v>
      </c>
      <c r="AL192" s="2" t="s">
        <v>225</v>
      </c>
      <c r="AM192" s="2" t="s">
        <v>220</v>
      </c>
      <c r="AO192" s="2">
        <v>16</v>
      </c>
      <c r="AQ192" s="2">
        <v>3</v>
      </c>
      <c r="AR192" s="35">
        <v>1</v>
      </c>
      <c r="AS192" s="2" t="s">
        <v>225</v>
      </c>
      <c r="AT192" s="2" t="s">
        <v>220</v>
      </c>
      <c r="AV192" s="2">
        <v>30</v>
      </c>
      <c r="AX192" s="2">
        <v>5</v>
      </c>
      <c r="AY192" s="35">
        <v>2</v>
      </c>
      <c r="AZ192" s="2" t="s">
        <v>223</v>
      </c>
      <c r="BA192" s="2" t="s">
        <v>219</v>
      </c>
      <c r="BQ192" s="2">
        <v>1</v>
      </c>
      <c r="BS192" s="2">
        <v>4</v>
      </c>
      <c r="BT192" s="2">
        <v>2</v>
      </c>
      <c r="BU192" s="2" t="s">
        <v>223</v>
      </c>
      <c r="BV192" s="2" t="s">
        <v>219</v>
      </c>
      <c r="CE192" s="35" t="s">
        <v>1562</v>
      </c>
      <c r="CF192" s="35"/>
      <c r="CG192" s="2">
        <v>0.3</v>
      </c>
      <c r="CH192" s="2">
        <v>0.2</v>
      </c>
      <c r="CI192" s="2" t="s">
        <v>224</v>
      </c>
      <c r="CJ192" s="2" t="s">
        <v>220</v>
      </c>
      <c r="CM192" s="35"/>
      <c r="CN192" s="35"/>
      <c r="CO192" s="35"/>
      <c r="CP192" s="35"/>
      <c r="CQ192" s="35"/>
    </row>
    <row r="193" spans="1:95">
      <c r="A193" s="35" t="s">
        <v>2139</v>
      </c>
      <c r="B193" s="35" t="s">
        <v>1574</v>
      </c>
      <c r="C193" s="2" t="s">
        <v>1450</v>
      </c>
      <c r="D193" s="2" t="s">
        <v>1575</v>
      </c>
      <c r="E193" s="35">
        <v>44</v>
      </c>
      <c r="F193" s="35">
        <v>1</v>
      </c>
      <c r="G193" s="10" t="str">
        <f t="shared" si="1"/>
        <v>44-1</v>
      </c>
      <c r="H193" s="2">
        <v>33</v>
      </c>
      <c r="I193" s="2">
        <v>80</v>
      </c>
      <c r="J193" s="14">
        <f>(VLOOKUP($G193,Depth_Lookup_CCL!$A$3:$Z$549,11,FALSE))+(H193/100)</f>
        <v>101.23</v>
      </c>
      <c r="K193" s="14">
        <f>(VLOOKUP($G193,Depth_Lookup_CCL!$A$3:$Z$549,11,FALSE))+(I193/100)</f>
        <v>101.7</v>
      </c>
      <c r="L193" s="148">
        <v>50</v>
      </c>
      <c r="M193" s="99" t="s">
        <v>2149</v>
      </c>
      <c r="O193" s="2" t="s">
        <v>5</v>
      </c>
      <c r="P193" s="5" t="s">
        <v>1846</v>
      </c>
      <c r="Q193" s="87" t="s">
        <v>21</v>
      </c>
      <c r="R193" s="87" t="s">
        <v>1442</v>
      </c>
      <c r="S193" s="2" t="s">
        <v>1391</v>
      </c>
      <c r="T193" s="2" t="s">
        <v>1368</v>
      </c>
      <c r="U193" s="2" t="s">
        <v>198</v>
      </c>
      <c r="V193" s="2" t="s">
        <v>201</v>
      </c>
      <c r="W193" s="2" t="s">
        <v>205</v>
      </c>
      <c r="AB193" s="2" t="s">
        <v>1376</v>
      </c>
      <c r="AC193" s="5">
        <f>VLOOKUP(AB193,definitions_list_lookup!$V$12:$W$15,2,FALSE)</f>
        <v>0</v>
      </c>
      <c r="AE193" s="41" t="e">
        <f>VLOOKUP(AD193,definitions_list_lookup!$AT$3:$AU$5,2,FALSE)</f>
        <v>#N/A</v>
      </c>
      <c r="AH193" s="2">
        <v>28</v>
      </c>
      <c r="AJ193" s="2">
        <v>4</v>
      </c>
      <c r="AK193" s="35">
        <v>2</v>
      </c>
      <c r="AL193" s="2" t="s">
        <v>225</v>
      </c>
      <c r="AM193" s="2" t="s">
        <v>220</v>
      </c>
      <c r="AO193" s="2">
        <v>36</v>
      </c>
      <c r="AQ193" s="2">
        <v>8</v>
      </c>
      <c r="AR193" s="35">
        <v>3</v>
      </c>
      <c r="AS193" s="2" t="s">
        <v>224</v>
      </c>
      <c r="AT193" s="2" t="s">
        <v>219</v>
      </c>
      <c r="AV193" s="2">
        <v>36</v>
      </c>
      <c r="AX193" s="2">
        <v>4</v>
      </c>
      <c r="AY193" s="35">
        <v>2</v>
      </c>
      <c r="AZ193" s="2" t="s">
        <v>223</v>
      </c>
      <c r="BA193" s="2" t="s">
        <v>219</v>
      </c>
      <c r="BQ193" s="2" t="s">
        <v>1562</v>
      </c>
      <c r="BS193" s="2">
        <v>2</v>
      </c>
      <c r="BT193" s="2">
        <v>0.5</v>
      </c>
      <c r="BU193" s="2" t="s">
        <v>223</v>
      </c>
      <c r="BV193" s="2" t="s">
        <v>219</v>
      </c>
      <c r="CE193" s="35" t="s">
        <v>1562</v>
      </c>
      <c r="CF193" s="35"/>
      <c r="CG193" s="2">
        <v>0.3</v>
      </c>
      <c r="CH193" s="2">
        <v>0.2</v>
      </c>
      <c r="CI193" s="2" t="s">
        <v>224</v>
      </c>
      <c r="CJ193" s="2" t="s">
        <v>220</v>
      </c>
      <c r="CM193" s="35" t="s">
        <v>2150</v>
      </c>
      <c r="CN193" s="35"/>
      <c r="CO193" s="35"/>
      <c r="CP193" s="35"/>
      <c r="CQ193" s="35"/>
    </row>
    <row r="194" spans="1:95">
      <c r="A194" s="35" t="s">
        <v>2139</v>
      </c>
      <c r="B194" s="35" t="s">
        <v>1574</v>
      </c>
      <c r="C194" s="2" t="s">
        <v>1450</v>
      </c>
      <c r="D194" s="2" t="s">
        <v>1575</v>
      </c>
      <c r="E194" s="35">
        <v>44</v>
      </c>
      <c r="F194" s="35">
        <v>2</v>
      </c>
      <c r="G194" s="10" t="str">
        <f t="shared" si="1"/>
        <v>44-2</v>
      </c>
      <c r="H194" s="2">
        <v>0</v>
      </c>
      <c r="I194" s="2">
        <v>82</v>
      </c>
      <c r="J194" s="14">
        <f>(VLOOKUP($G194,Depth_Lookup_CCL!$A$3:$Z$549,11,FALSE))+(H194/100)</f>
        <v>101.69500000000001</v>
      </c>
      <c r="K194" s="14">
        <f>(VLOOKUP($G194,Depth_Lookup_CCL!$A$3:$Z$549,11,FALSE))+(I194/100)</f>
        <v>102.515</v>
      </c>
      <c r="L194" s="148">
        <v>50</v>
      </c>
      <c r="M194" s="35">
        <v>1</v>
      </c>
      <c r="O194" s="2" t="s">
        <v>5</v>
      </c>
      <c r="P194" s="5" t="s">
        <v>1846</v>
      </c>
      <c r="Q194" s="87" t="s">
        <v>1442</v>
      </c>
      <c r="R194" s="87" t="s">
        <v>1442</v>
      </c>
      <c r="U194" s="2" t="s">
        <v>198</v>
      </c>
      <c r="V194" s="2" t="s">
        <v>201</v>
      </c>
      <c r="W194" s="2" t="s">
        <v>205</v>
      </c>
      <c r="X194" s="2" t="s">
        <v>2151</v>
      </c>
      <c r="AB194" s="2" t="s">
        <v>1376</v>
      </c>
      <c r="AC194" s="5">
        <f>VLOOKUP(AB194,definitions_list_lookup!$V$12:$W$15,2,FALSE)</f>
        <v>0</v>
      </c>
      <c r="AE194" s="41" t="e">
        <f>VLOOKUP(AD194,definitions_list_lookup!$AT$3:$AU$5,2,FALSE)</f>
        <v>#N/A</v>
      </c>
      <c r="AH194" s="2">
        <v>28</v>
      </c>
      <c r="AJ194" s="2">
        <v>4</v>
      </c>
      <c r="AK194" s="35">
        <v>2</v>
      </c>
      <c r="AL194" s="2" t="s">
        <v>225</v>
      </c>
      <c r="AM194" s="2" t="s">
        <v>220</v>
      </c>
      <c r="AO194" s="2">
        <v>36</v>
      </c>
      <c r="AQ194" s="2">
        <v>8</v>
      </c>
      <c r="AR194" s="35">
        <v>3</v>
      </c>
      <c r="AS194" s="2" t="s">
        <v>224</v>
      </c>
      <c r="AT194" s="2" t="s">
        <v>219</v>
      </c>
      <c r="AV194" s="2">
        <v>36</v>
      </c>
      <c r="AX194" s="2">
        <v>4</v>
      </c>
      <c r="AY194" s="35">
        <v>2</v>
      </c>
      <c r="AZ194" s="2" t="s">
        <v>223</v>
      </c>
      <c r="BA194" s="2" t="s">
        <v>219</v>
      </c>
      <c r="BQ194" s="2" t="s">
        <v>1562</v>
      </c>
      <c r="BS194" s="2">
        <v>2</v>
      </c>
      <c r="BT194" s="2">
        <v>0.5</v>
      </c>
      <c r="BU194" s="2" t="s">
        <v>223</v>
      </c>
      <c r="BV194" s="2" t="s">
        <v>219</v>
      </c>
      <c r="CE194" s="35" t="s">
        <v>1562</v>
      </c>
      <c r="CF194" s="35"/>
      <c r="CG194" s="2">
        <v>0.3</v>
      </c>
      <c r="CH194" s="2">
        <v>0.2</v>
      </c>
      <c r="CI194" s="2" t="s">
        <v>224</v>
      </c>
      <c r="CJ194" s="2" t="s">
        <v>220</v>
      </c>
      <c r="CM194" s="35"/>
      <c r="CN194" s="35"/>
      <c r="CO194" s="35"/>
      <c r="CP194" s="35"/>
      <c r="CQ194" s="35"/>
    </row>
    <row r="195" spans="1:95">
      <c r="A195" s="35" t="s">
        <v>2139</v>
      </c>
      <c r="B195" s="35" t="s">
        <v>1574</v>
      </c>
      <c r="C195" s="2" t="s">
        <v>1450</v>
      </c>
      <c r="D195" s="2" t="s">
        <v>1575</v>
      </c>
      <c r="E195" s="35">
        <v>44</v>
      </c>
      <c r="F195" s="35">
        <v>3</v>
      </c>
      <c r="G195" s="10" t="str">
        <f t="shared" si="1"/>
        <v>44-3</v>
      </c>
      <c r="H195" s="2">
        <v>0</v>
      </c>
      <c r="I195" s="2">
        <v>85</v>
      </c>
      <c r="J195" s="14">
        <f>(VLOOKUP($G195,Depth_Lookup_CCL!$A$3:$Z$549,11,FALSE))+(H195/100)</f>
        <v>102.52000000000001</v>
      </c>
      <c r="K195" s="14">
        <f>(VLOOKUP($G195,Depth_Lookup_CCL!$A$3:$Z$549,11,FALSE))+(I195/100)</f>
        <v>103.37</v>
      </c>
      <c r="L195" s="148">
        <v>50</v>
      </c>
      <c r="M195" s="35">
        <v>1</v>
      </c>
      <c r="O195" s="2" t="s">
        <v>5</v>
      </c>
      <c r="P195" s="5" t="s">
        <v>1846</v>
      </c>
      <c r="Q195" s="87" t="s">
        <v>1442</v>
      </c>
      <c r="R195" s="87" t="s">
        <v>1442</v>
      </c>
      <c r="U195" s="2" t="s">
        <v>198</v>
      </c>
      <c r="V195" s="2" t="s">
        <v>201</v>
      </c>
      <c r="W195" s="2" t="s">
        <v>208</v>
      </c>
      <c r="AB195" s="2" t="s">
        <v>1376</v>
      </c>
      <c r="AC195" s="5">
        <f>VLOOKUP(AB195,definitions_list_lookup!$V$12:$W$15,2,FALSE)</f>
        <v>0</v>
      </c>
      <c r="AE195" s="41" t="e">
        <f>VLOOKUP(AD195,definitions_list_lookup!$AT$3:$AU$5,2,FALSE)</f>
        <v>#N/A</v>
      </c>
      <c r="AH195" s="2">
        <v>28</v>
      </c>
      <c r="AJ195" s="2">
        <v>4</v>
      </c>
      <c r="AK195" s="35">
        <v>2</v>
      </c>
      <c r="AL195" s="2" t="s">
        <v>225</v>
      </c>
      <c r="AM195" s="2" t="s">
        <v>220</v>
      </c>
      <c r="AO195" s="2">
        <v>36</v>
      </c>
      <c r="AQ195" s="2">
        <v>8</v>
      </c>
      <c r="AR195" s="35">
        <v>3</v>
      </c>
      <c r="AS195" s="2" t="s">
        <v>224</v>
      </c>
      <c r="AT195" s="2" t="s">
        <v>219</v>
      </c>
      <c r="AV195" s="2">
        <v>36</v>
      </c>
      <c r="AX195" s="2">
        <v>4</v>
      </c>
      <c r="AY195" s="35">
        <v>2</v>
      </c>
      <c r="AZ195" s="2" t="s">
        <v>223</v>
      </c>
      <c r="BA195" s="2" t="s">
        <v>219</v>
      </c>
      <c r="BQ195" s="2" t="s">
        <v>1562</v>
      </c>
      <c r="BS195" s="2">
        <v>2</v>
      </c>
      <c r="BT195" s="2">
        <v>0.5</v>
      </c>
      <c r="BU195" s="2" t="s">
        <v>223</v>
      </c>
      <c r="BV195" s="2" t="s">
        <v>219</v>
      </c>
      <c r="CE195" s="35" t="s">
        <v>1562</v>
      </c>
      <c r="CF195" s="35"/>
      <c r="CG195" s="2">
        <v>0.3</v>
      </c>
      <c r="CH195" s="2">
        <v>0.2</v>
      </c>
      <c r="CI195" s="2" t="s">
        <v>224</v>
      </c>
      <c r="CJ195" s="2" t="s">
        <v>220</v>
      </c>
      <c r="CM195" s="35"/>
      <c r="CN195" s="35"/>
      <c r="CO195" s="35"/>
      <c r="CP195" s="35"/>
      <c r="CQ195" s="35"/>
    </row>
    <row r="196" spans="1:95">
      <c r="A196" s="35" t="s">
        <v>2139</v>
      </c>
      <c r="B196" s="35" t="s">
        <v>1574</v>
      </c>
      <c r="C196" s="2" t="s">
        <v>1450</v>
      </c>
      <c r="D196" s="2" t="s">
        <v>1575</v>
      </c>
      <c r="E196" s="35">
        <v>45</v>
      </c>
      <c r="F196" s="35">
        <v>1</v>
      </c>
      <c r="G196" s="10" t="str">
        <f t="shared" si="1"/>
        <v>45-1</v>
      </c>
      <c r="H196" s="2">
        <v>0</v>
      </c>
      <c r="I196" s="2">
        <v>48</v>
      </c>
      <c r="J196" s="14">
        <f>(VLOOKUP($G196,Depth_Lookup_CCL!$A$3:$Z$549,11,FALSE))+(H196/100)</f>
        <v>103.35</v>
      </c>
      <c r="K196" s="14">
        <f>(VLOOKUP($G196,Depth_Lookup_CCL!$A$3:$Z$549,11,FALSE))+(I196/100)</f>
        <v>103.83</v>
      </c>
      <c r="L196" s="148">
        <v>50</v>
      </c>
      <c r="M196" s="35">
        <v>1</v>
      </c>
      <c r="O196" s="2" t="s">
        <v>5</v>
      </c>
      <c r="P196" s="5" t="s">
        <v>1846</v>
      </c>
      <c r="Q196" s="87" t="s">
        <v>1442</v>
      </c>
      <c r="R196" s="87" t="s">
        <v>21</v>
      </c>
      <c r="U196" s="2" t="s">
        <v>198</v>
      </c>
      <c r="V196" s="2" t="s">
        <v>201</v>
      </c>
      <c r="W196" s="2" t="s">
        <v>208</v>
      </c>
      <c r="AB196" s="2" t="s">
        <v>1376</v>
      </c>
      <c r="AC196" s="5">
        <f>VLOOKUP(AB196,definitions_list_lookup!$V$12:$W$15,2,FALSE)</f>
        <v>0</v>
      </c>
      <c r="AE196" s="41" t="e">
        <f>VLOOKUP(AD196,definitions_list_lookup!$AT$3:$AU$5,2,FALSE)</f>
        <v>#N/A</v>
      </c>
      <c r="AH196" s="2">
        <v>28</v>
      </c>
      <c r="AJ196" s="2">
        <v>4</v>
      </c>
      <c r="AK196" s="35">
        <v>2</v>
      </c>
      <c r="AL196" s="2" t="s">
        <v>225</v>
      </c>
      <c r="AM196" s="2" t="s">
        <v>220</v>
      </c>
      <c r="AO196" s="2">
        <v>36</v>
      </c>
      <c r="AQ196" s="2">
        <v>8</v>
      </c>
      <c r="AR196" s="35">
        <v>3</v>
      </c>
      <c r="AS196" s="2" t="s">
        <v>224</v>
      </c>
      <c r="AT196" s="2" t="s">
        <v>219</v>
      </c>
      <c r="AV196" s="2">
        <v>36</v>
      </c>
      <c r="AX196" s="2">
        <v>4</v>
      </c>
      <c r="AY196" s="35">
        <v>2</v>
      </c>
      <c r="AZ196" s="2" t="s">
        <v>223</v>
      </c>
      <c r="BA196" s="2" t="s">
        <v>219</v>
      </c>
      <c r="BQ196" s="2" t="s">
        <v>1562</v>
      </c>
      <c r="BS196" s="2">
        <v>2</v>
      </c>
      <c r="BT196" s="2">
        <v>0.5</v>
      </c>
      <c r="BU196" s="2" t="s">
        <v>223</v>
      </c>
      <c r="BV196" s="2" t="s">
        <v>219</v>
      </c>
      <c r="CE196" s="35" t="s">
        <v>1562</v>
      </c>
      <c r="CF196" s="35"/>
      <c r="CG196" s="2">
        <v>0.3</v>
      </c>
      <c r="CH196" s="2">
        <v>0.2</v>
      </c>
      <c r="CI196" s="2" t="s">
        <v>224</v>
      </c>
      <c r="CJ196" s="2" t="s">
        <v>220</v>
      </c>
      <c r="CM196" s="35"/>
      <c r="CN196" s="35"/>
      <c r="CO196" s="35"/>
      <c r="CP196" s="35"/>
      <c r="CQ196" s="35"/>
    </row>
    <row r="197" spans="1:95">
      <c r="A197" s="35" t="s">
        <v>2139</v>
      </c>
      <c r="B197" s="35" t="s">
        <v>1574</v>
      </c>
      <c r="C197" s="2" t="s">
        <v>1450</v>
      </c>
      <c r="D197" s="2" t="s">
        <v>1575</v>
      </c>
      <c r="E197" s="35">
        <v>45</v>
      </c>
      <c r="F197" s="35">
        <v>1</v>
      </c>
      <c r="G197" s="10" t="str">
        <f t="shared" si="1"/>
        <v>45-1</v>
      </c>
      <c r="H197" s="2">
        <v>48</v>
      </c>
      <c r="I197" s="2">
        <v>52</v>
      </c>
      <c r="J197" s="14">
        <f>(VLOOKUP($G197,Depth_Lookup_CCL!$A$3:$Z$549,11,FALSE))+(H197/100)</f>
        <v>103.83</v>
      </c>
      <c r="K197" s="14">
        <f>(VLOOKUP($G197,Depth_Lookup_CCL!$A$3:$Z$549,11,FALSE))+(I197/100)</f>
        <v>103.86999999999999</v>
      </c>
      <c r="L197" s="148" t="s">
        <v>2152</v>
      </c>
      <c r="M197" s="35">
        <v>1</v>
      </c>
      <c r="N197" s="2" t="s">
        <v>31</v>
      </c>
      <c r="O197" s="2" t="s">
        <v>5</v>
      </c>
      <c r="P197" s="5" t="s">
        <v>3461</v>
      </c>
      <c r="Q197" s="87" t="s">
        <v>3774</v>
      </c>
      <c r="R197" s="87" t="s">
        <v>3774</v>
      </c>
      <c r="S197" s="2" t="s">
        <v>1363</v>
      </c>
      <c r="T197" s="2" t="s">
        <v>1369</v>
      </c>
      <c r="U197" s="2" t="s">
        <v>199</v>
      </c>
      <c r="V197" s="2" t="s">
        <v>203</v>
      </c>
      <c r="W197" s="2" t="s">
        <v>205</v>
      </c>
      <c r="AB197" s="2" t="s">
        <v>1376</v>
      </c>
      <c r="AC197" s="5">
        <f>VLOOKUP(AB197,definitions_list_lookup!$V$12:$W$15,2,FALSE)</f>
        <v>0</v>
      </c>
      <c r="AE197" s="41" t="e">
        <f>VLOOKUP(AD197,definitions_list_lookup!$AT$3:$AU$5,2,FALSE)</f>
        <v>#N/A</v>
      </c>
      <c r="AH197" s="2">
        <v>7</v>
      </c>
      <c r="AJ197" s="2">
        <v>8</v>
      </c>
      <c r="AK197" s="35">
        <v>4</v>
      </c>
      <c r="AL197" s="2" t="s">
        <v>225</v>
      </c>
      <c r="AM197" s="2" t="s">
        <v>220</v>
      </c>
      <c r="AO197" s="2">
        <v>87</v>
      </c>
      <c r="AQ197" s="2">
        <v>10</v>
      </c>
      <c r="AR197" s="35">
        <v>5</v>
      </c>
      <c r="AS197" s="2" t="s">
        <v>224</v>
      </c>
      <c r="AT197" s="2" t="s">
        <v>219</v>
      </c>
      <c r="AV197" s="2">
        <v>6</v>
      </c>
      <c r="AX197" s="2">
        <v>10</v>
      </c>
      <c r="AY197" s="35">
        <v>3</v>
      </c>
      <c r="AZ197" s="2" t="s">
        <v>223</v>
      </c>
      <c r="BA197" s="2" t="s">
        <v>220</v>
      </c>
      <c r="BQ197" s="2" t="s">
        <v>1562</v>
      </c>
      <c r="BS197" s="2">
        <v>1</v>
      </c>
      <c r="BT197" s="2">
        <v>1</v>
      </c>
      <c r="BU197" s="2" t="s">
        <v>223</v>
      </c>
      <c r="BV197" s="2" t="s">
        <v>219</v>
      </c>
      <c r="CE197" s="2" t="s">
        <v>1562</v>
      </c>
      <c r="CG197" s="2">
        <v>3</v>
      </c>
      <c r="CH197" s="2">
        <v>0.2</v>
      </c>
      <c r="CI197" s="2" t="s">
        <v>223</v>
      </c>
      <c r="CJ197" s="2" t="s">
        <v>220</v>
      </c>
      <c r="CM197" s="35" t="s">
        <v>3462</v>
      </c>
      <c r="CN197" s="35"/>
      <c r="CO197" s="35"/>
      <c r="CP197" s="35"/>
      <c r="CQ197" s="35"/>
    </row>
    <row r="198" spans="1:95">
      <c r="A198" s="35" t="s">
        <v>2139</v>
      </c>
      <c r="B198" s="35" t="s">
        <v>1574</v>
      </c>
      <c r="C198" s="2" t="s">
        <v>1450</v>
      </c>
      <c r="D198" s="2" t="s">
        <v>1575</v>
      </c>
      <c r="E198" s="35">
        <v>45</v>
      </c>
      <c r="F198" s="35">
        <v>1</v>
      </c>
      <c r="G198" s="10" t="str">
        <f t="shared" si="1"/>
        <v>45-1</v>
      </c>
      <c r="H198" s="2">
        <v>52</v>
      </c>
      <c r="I198" s="2">
        <v>59</v>
      </c>
      <c r="J198" s="14">
        <f>(VLOOKUP($G198,Depth_Lookup_CCL!$A$3:$Z$549,11,FALSE))+(H198/100)</f>
        <v>103.86999999999999</v>
      </c>
      <c r="K198" s="14">
        <f>(VLOOKUP($G198,Depth_Lookup_CCL!$A$3:$Z$549,11,FALSE))+(I198/100)</f>
        <v>103.94</v>
      </c>
      <c r="L198" s="148" t="s">
        <v>2154</v>
      </c>
      <c r="M198" s="35">
        <v>1</v>
      </c>
      <c r="N198" s="2" t="s">
        <v>27</v>
      </c>
      <c r="O198" s="2" t="s">
        <v>4</v>
      </c>
      <c r="P198" s="5" t="s">
        <v>1844</v>
      </c>
      <c r="Q198" s="87" t="s">
        <v>21</v>
      </c>
      <c r="R198" s="87" t="s">
        <v>20</v>
      </c>
      <c r="S198" s="2" t="s">
        <v>1363</v>
      </c>
      <c r="T198" s="2" t="s">
        <v>1368</v>
      </c>
      <c r="U198" s="2" t="s">
        <v>198</v>
      </c>
      <c r="V198" s="2" t="s">
        <v>203</v>
      </c>
      <c r="W198" s="2" t="s">
        <v>208</v>
      </c>
      <c r="AB198" s="2" t="s">
        <v>3775</v>
      </c>
      <c r="AC198" s="5">
        <f>VLOOKUP(AB198,definitions_list_lookup!$V$12:$W$15,2,FALSE)</f>
        <v>0</v>
      </c>
      <c r="AE198" s="41" t="e">
        <f>VLOOKUP(AD198,definitions_list_lookup!$AT$3:$AU$5,2,FALSE)</f>
        <v>#N/A</v>
      </c>
      <c r="AH198" s="2">
        <v>2</v>
      </c>
      <c r="AJ198" s="2">
        <v>1.5</v>
      </c>
      <c r="AK198" s="35">
        <v>0.5</v>
      </c>
      <c r="AL198" s="2" t="s">
        <v>224</v>
      </c>
      <c r="AM198" s="2" t="s">
        <v>220</v>
      </c>
      <c r="AO198" s="2">
        <v>64</v>
      </c>
      <c r="AQ198" s="2">
        <v>2.5</v>
      </c>
      <c r="AR198" s="35">
        <v>1.5</v>
      </c>
      <c r="AS198" s="2" t="s">
        <v>223</v>
      </c>
      <c r="AT198" s="2" t="s">
        <v>219</v>
      </c>
      <c r="AV198" s="2">
        <v>34</v>
      </c>
      <c r="AX198" s="2">
        <v>3</v>
      </c>
      <c r="AY198" s="35">
        <v>1</v>
      </c>
      <c r="AZ198" s="2" t="s">
        <v>223</v>
      </c>
      <c r="BA198" s="2" t="s">
        <v>219</v>
      </c>
      <c r="CM198" s="35" t="s">
        <v>3463</v>
      </c>
      <c r="CN198" s="35"/>
      <c r="CO198" s="35"/>
      <c r="CP198" s="35"/>
      <c r="CQ198" s="35"/>
    </row>
    <row r="199" spans="1:95">
      <c r="A199" s="35" t="s">
        <v>2139</v>
      </c>
      <c r="B199" s="35" t="s">
        <v>1574</v>
      </c>
      <c r="C199" s="2" t="s">
        <v>1450</v>
      </c>
      <c r="D199" s="2" t="s">
        <v>1575</v>
      </c>
      <c r="E199" s="35">
        <v>45</v>
      </c>
      <c r="F199" s="35">
        <v>1</v>
      </c>
      <c r="G199" s="10" t="str">
        <f t="shared" si="1"/>
        <v>45-1</v>
      </c>
      <c r="H199" s="2">
        <v>59</v>
      </c>
      <c r="I199" s="2">
        <v>67</v>
      </c>
      <c r="J199" s="14">
        <f>(VLOOKUP($G199,Depth_Lookup_CCL!$A$3:$Z$549,11,FALSE))+(H199/100)</f>
        <v>103.94</v>
      </c>
      <c r="K199" s="14">
        <f>(VLOOKUP($G199,Depth_Lookup_CCL!$A$3:$Z$549,11,FALSE))+(I199/100)</f>
        <v>104.02</v>
      </c>
      <c r="L199" s="148" t="s">
        <v>2155</v>
      </c>
      <c r="M199" s="35">
        <v>1</v>
      </c>
      <c r="O199" s="2" t="s">
        <v>5</v>
      </c>
      <c r="P199" s="5" t="s">
        <v>1846</v>
      </c>
      <c r="Q199" s="87" t="s">
        <v>20</v>
      </c>
      <c r="R199" s="87" t="s">
        <v>3776</v>
      </c>
      <c r="S199" s="2" t="s">
        <v>1363</v>
      </c>
      <c r="T199" s="2" t="s">
        <v>1369</v>
      </c>
      <c r="U199" s="2" t="s">
        <v>198</v>
      </c>
      <c r="V199" s="2" t="s">
        <v>201</v>
      </c>
      <c r="W199" s="2" t="s">
        <v>208</v>
      </c>
      <c r="Y199" s="2" t="s">
        <v>1378</v>
      </c>
      <c r="Z199" s="35" t="s">
        <v>1363</v>
      </c>
      <c r="AA199" s="2" t="s">
        <v>1368</v>
      </c>
      <c r="AB199" s="2" t="s">
        <v>238</v>
      </c>
      <c r="AC199" s="5">
        <f>VLOOKUP(AB199,definitions_list_lookup!$V$12:$W$15,2,FALSE)</f>
        <v>2</v>
      </c>
      <c r="AD199" s="35" t="s">
        <v>1457</v>
      </c>
      <c r="AE199" s="41">
        <f>VLOOKUP(AD199,definitions_list_lookup!$AT$3:$AU$5,2,FALSE)</f>
        <v>2</v>
      </c>
      <c r="AF199" s="2">
        <v>0.5</v>
      </c>
      <c r="AG199" s="2" t="s">
        <v>3464</v>
      </c>
      <c r="AH199" s="2">
        <v>7</v>
      </c>
      <c r="AJ199" s="2">
        <v>4.5</v>
      </c>
      <c r="AK199" s="35">
        <v>2</v>
      </c>
      <c r="AL199" s="2" t="s">
        <v>224</v>
      </c>
      <c r="AM199" s="2" t="s">
        <v>219</v>
      </c>
      <c r="AN199" s="2" t="s">
        <v>3777</v>
      </c>
      <c r="AO199" s="2">
        <v>68</v>
      </c>
      <c r="AQ199" s="2">
        <v>5</v>
      </c>
      <c r="AR199" s="35">
        <v>3</v>
      </c>
      <c r="AS199" s="2" t="s">
        <v>224</v>
      </c>
      <c r="AT199" s="2" t="s">
        <v>219</v>
      </c>
      <c r="AU199" s="2" t="s">
        <v>3778</v>
      </c>
      <c r="AV199" s="2">
        <v>25</v>
      </c>
      <c r="AX199" s="2">
        <v>4.5</v>
      </c>
      <c r="AY199" s="35">
        <v>3</v>
      </c>
      <c r="AZ199" s="2" t="s">
        <v>223</v>
      </c>
      <c r="BA199" s="2" t="s">
        <v>219</v>
      </c>
      <c r="BB199" s="2" t="s">
        <v>3770</v>
      </c>
      <c r="BQ199" s="2" t="s">
        <v>1562</v>
      </c>
      <c r="BS199" s="2">
        <v>0.1</v>
      </c>
      <c r="BT199" s="2">
        <v>0.1</v>
      </c>
      <c r="BU199" s="2" t="s">
        <v>222</v>
      </c>
      <c r="BV199" s="2" t="s">
        <v>218</v>
      </c>
      <c r="BW199" s="2" t="s">
        <v>3770</v>
      </c>
      <c r="CE199" s="2" t="s">
        <v>1562</v>
      </c>
      <c r="CG199" s="2">
        <v>0.6</v>
      </c>
      <c r="CH199" s="2">
        <v>0.2</v>
      </c>
      <c r="CI199" s="2" t="s">
        <v>223</v>
      </c>
      <c r="CJ199" s="2" t="s">
        <v>219</v>
      </c>
      <c r="CM199" s="35" t="s">
        <v>3462</v>
      </c>
      <c r="CN199" s="35"/>
      <c r="CO199" s="35"/>
      <c r="CP199" s="35"/>
      <c r="CQ199" s="35"/>
    </row>
    <row r="200" spans="1:95">
      <c r="A200" s="35" t="s">
        <v>2139</v>
      </c>
      <c r="B200" s="35" t="s">
        <v>1574</v>
      </c>
      <c r="C200" s="2" t="s">
        <v>1450</v>
      </c>
      <c r="D200" s="2" t="s">
        <v>1575</v>
      </c>
      <c r="E200" s="35">
        <v>45</v>
      </c>
      <c r="F200" s="35">
        <v>1</v>
      </c>
      <c r="G200" s="10" t="str">
        <f t="shared" si="1"/>
        <v>45-1</v>
      </c>
      <c r="H200" s="2">
        <v>67</v>
      </c>
      <c r="I200" s="2">
        <v>70</v>
      </c>
      <c r="J200" s="14">
        <f>(VLOOKUP($G200,Depth_Lookup_CCL!$A$3:$Z$549,11,FALSE))+(H200/100)</f>
        <v>104.02</v>
      </c>
      <c r="K200" s="14">
        <f>(VLOOKUP($G200,Depth_Lookup_CCL!$A$3:$Z$549,11,FALSE))+(I200/100)</f>
        <v>104.05</v>
      </c>
      <c r="L200" s="148" t="s">
        <v>2156</v>
      </c>
      <c r="M200" s="35">
        <v>1</v>
      </c>
      <c r="O200" s="2" t="s">
        <v>5</v>
      </c>
      <c r="P200" s="5" t="s">
        <v>1846</v>
      </c>
      <c r="Q200" s="87" t="s">
        <v>3776</v>
      </c>
      <c r="R200" s="87" t="s">
        <v>3776</v>
      </c>
      <c r="S200" s="2" t="s">
        <v>3779</v>
      </c>
      <c r="T200" s="2" t="s">
        <v>1368</v>
      </c>
      <c r="U200" s="2" t="s">
        <v>197</v>
      </c>
      <c r="V200" s="2" t="s">
        <v>201</v>
      </c>
      <c r="W200" s="2" t="s">
        <v>205</v>
      </c>
      <c r="AB200" s="2" t="s">
        <v>1376</v>
      </c>
      <c r="AC200" s="5">
        <f>VLOOKUP(AB200,definitions_list_lookup!$V$12:$W$15,2,FALSE)</f>
        <v>0</v>
      </c>
      <c r="AE200" s="41" t="e">
        <f>VLOOKUP(AD200,definitions_list_lookup!$AT$3:$AU$5,2,FALSE)</f>
        <v>#N/A</v>
      </c>
      <c r="AH200" s="2">
        <v>20</v>
      </c>
      <c r="AJ200" s="2">
        <v>0.5</v>
      </c>
      <c r="AK200" s="35">
        <v>0.3</v>
      </c>
      <c r="AL200" s="2" t="s">
        <v>222</v>
      </c>
      <c r="AM200" s="2" t="s">
        <v>219</v>
      </c>
      <c r="AO200" s="2">
        <v>45</v>
      </c>
      <c r="AQ200" s="2">
        <v>2</v>
      </c>
      <c r="AR200" s="35">
        <v>1</v>
      </c>
      <c r="AS200" s="2" t="s">
        <v>224</v>
      </c>
      <c r="AT200" s="2" t="s">
        <v>219</v>
      </c>
      <c r="AV200" s="2">
        <v>35</v>
      </c>
      <c r="AX200" s="2">
        <v>2.5</v>
      </c>
      <c r="AY200" s="35">
        <v>1</v>
      </c>
      <c r="AZ200" s="2" t="s">
        <v>224</v>
      </c>
      <c r="BA200" s="2" t="s">
        <v>219</v>
      </c>
      <c r="BQ200" s="2" t="s">
        <v>1562</v>
      </c>
      <c r="BS200" s="2">
        <v>0.5</v>
      </c>
      <c r="BT200" s="2">
        <v>0.3</v>
      </c>
      <c r="BU200" s="2" t="s">
        <v>223</v>
      </c>
      <c r="BV200" s="2" t="s">
        <v>220</v>
      </c>
      <c r="CE200" s="2" t="s">
        <v>1562</v>
      </c>
      <c r="CG200" s="2">
        <v>0.5</v>
      </c>
      <c r="CH200" s="2">
        <v>0.2</v>
      </c>
      <c r="CI200" s="2" t="s">
        <v>223</v>
      </c>
      <c r="CJ200" s="2" t="s">
        <v>219</v>
      </c>
      <c r="CM200" s="35" t="s">
        <v>3463</v>
      </c>
      <c r="CN200" s="35"/>
      <c r="CO200" s="35"/>
      <c r="CP200" s="35"/>
      <c r="CQ200" s="35"/>
    </row>
    <row r="201" spans="1:95">
      <c r="A201" s="35" t="s">
        <v>2139</v>
      </c>
      <c r="B201" s="35" t="s">
        <v>1574</v>
      </c>
      <c r="C201" s="2" t="s">
        <v>1450</v>
      </c>
      <c r="D201" s="2" t="s">
        <v>1575</v>
      </c>
      <c r="E201" s="35">
        <v>45</v>
      </c>
      <c r="F201" s="35">
        <v>1</v>
      </c>
      <c r="G201" s="10" t="str">
        <f t="shared" si="1"/>
        <v>45-1</v>
      </c>
      <c r="H201" s="2">
        <v>70</v>
      </c>
      <c r="I201" s="2">
        <v>81</v>
      </c>
      <c r="J201" s="14">
        <f>(VLOOKUP($G201,Depth_Lookup_CCL!$A$3:$Z$549,11,FALSE))+(H201/100)</f>
        <v>104.05</v>
      </c>
      <c r="K201" s="14">
        <f>(VLOOKUP($G201,Depth_Lookup_CCL!$A$3:$Z$549,11,FALSE))+(I201/100)</f>
        <v>104.16</v>
      </c>
      <c r="L201" s="148" t="s">
        <v>2157</v>
      </c>
      <c r="M201" s="35">
        <v>1</v>
      </c>
      <c r="O201" s="2" t="s">
        <v>5</v>
      </c>
      <c r="P201" s="5" t="s">
        <v>1846</v>
      </c>
      <c r="Q201" s="87" t="s">
        <v>20</v>
      </c>
      <c r="R201" s="87" t="s">
        <v>3780</v>
      </c>
      <c r="S201" s="2" t="s">
        <v>1363</v>
      </c>
      <c r="T201" s="2" t="s">
        <v>1369</v>
      </c>
      <c r="U201" s="2" t="s">
        <v>3781</v>
      </c>
      <c r="V201" s="2" t="s">
        <v>3782</v>
      </c>
      <c r="W201" s="2" t="s">
        <v>208</v>
      </c>
      <c r="AB201" s="2" t="s">
        <v>3775</v>
      </c>
      <c r="AC201" s="5">
        <f>VLOOKUP(AB201,definitions_list_lookup!$V$12:$W$15,2,FALSE)</f>
        <v>0</v>
      </c>
      <c r="AE201" s="41" t="e">
        <f>VLOOKUP(AD201,definitions_list_lookup!$AT$3:$AU$5,2,FALSE)</f>
        <v>#N/A</v>
      </c>
      <c r="AH201" s="2">
        <v>30</v>
      </c>
      <c r="AJ201" s="2">
        <v>5.5</v>
      </c>
      <c r="AK201" s="35">
        <v>2.5</v>
      </c>
      <c r="AL201" s="2" t="s">
        <v>225</v>
      </c>
      <c r="AM201" s="2" t="s">
        <v>220</v>
      </c>
      <c r="AO201" s="2">
        <v>50</v>
      </c>
      <c r="AQ201" s="2">
        <v>2.2000000000000002</v>
      </c>
      <c r="AR201" s="35">
        <v>1.2</v>
      </c>
      <c r="AS201" s="2" t="s">
        <v>224</v>
      </c>
      <c r="AT201" s="2" t="s">
        <v>219</v>
      </c>
      <c r="AV201" s="2">
        <v>20</v>
      </c>
      <c r="AX201" s="2">
        <v>3.5</v>
      </c>
      <c r="AY201" s="35">
        <v>2</v>
      </c>
      <c r="AZ201" s="2" t="s">
        <v>223</v>
      </c>
      <c r="BA201" s="2" t="s">
        <v>219</v>
      </c>
      <c r="BQ201" s="2" t="s">
        <v>1562</v>
      </c>
      <c r="CE201" s="2" t="s">
        <v>1562</v>
      </c>
      <c r="CM201" s="35" t="s">
        <v>3463</v>
      </c>
      <c r="CN201" s="35"/>
      <c r="CO201" s="35"/>
      <c r="CP201" s="35"/>
      <c r="CQ201" s="35"/>
    </row>
    <row r="202" spans="1:95">
      <c r="A202" s="35" t="s">
        <v>2139</v>
      </c>
      <c r="B202" s="35" t="s">
        <v>1574</v>
      </c>
      <c r="C202" s="2" t="s">
        <v>1450</v>
      </c>
      <c r="D202" s="2" t="s">
        <v>1575</v>
      </c>
      <c r="E202" s="35">
        <v>45</v>
      </c>
      <c r="F202" s="35">
        <v>1</v>
      </c>
      <c r="G202" s="10" t="str">
        <f t="shared" si="1"/>
        <v>45-1</v>
      </c>
      <c r="H202" s="2">
        <v>81</v>
      </c>
      <c r="I202" s="2">
        <v>92</v>
      </c>
      <c r="J202" s="14">
        <f>(VLOOKUP($G202,Depth_Lookup_CCL!$A$3:$Z$549,11,FALSE))+(H202/100)</f>
        <v>104.16</v>
      </c>
      <c r="K202" s="14">
        <f>(VLOOKUP($G202,Depth_Lookup_CCL!$A$3:$Z$549,11,FALSE))+(I202/100)</f>
        <v>104.27</v>
      </c>
      <c r="L202" s="148" t="s">
        <v>2158</v>
      </c>
      <c r="M202" s="35">
        <v>1</v>
      </c>
      <c r="N202" s="2" t="s">
        <v>27</v>
      </c>
      <c r="O202" s="2" t="s">
        <v>4</v>
      </c>
      <c r="P202" s="5" t="s">
        <v>1844</v>
      </c>
      <c r="Q202" s="87" t="s">
        <v>3780</v>
      </c>
      <c r="R202" s="87" t="s">
        <v>21</v>
      </c>
      <c r="S202" s="2" t="s">
        <v>1363</v>
      </c>
      <c r="T202" s="2" t="s">
        <v>1368</v>
      </c>
      <c r="U202" s="2" t="s">
        <v>3781</v>
      </c>
      <c r="V202" s="2" t="s">
        <v>3782</v>
      </c>
      <c r="W202" s="2" t="s">
        <v>208</v>
      </c>
      <c r="AB202" s="2" t="s">
        <v>1376</v>
      </c>
      <c r="AC202" s="5">
        <f>VLOOKUP(AB202,definitions_list_lookup!$V$12:$W$15,2,FALSE)</f>
        <v>0</v>
      </c>
      <c r="AE202" s="41" t="e">
        <f>VLOOKUP(AD202,definitions_list_lookup!$AT$3:$AU$5,2,FALSE)</f>
        <v>#N/A</v>
      </c>
      <c r="AH202" s="2">
        <v>1</v>
      </c>
      <c r="AJ202" s="2">
        <v>3.2</v>
      </c>
      <c r="AK202" s="35">
        <v>1.5</v>
      </c>
      <c r="AL202" s="2" t="s">
        <v>225</v>
      </c>
      <c r="AM202" s="2" t="s">
        <v>219</v>
      </c>
      <c r="AO202" s="2">
        <v>54</v>
      </c>
      <c r="AQ202" s="2">
        <v>2.5</v>
      </c>
      <c r="AR202" s="35">
        <v>1.5</v>
      </c>
      <c r="AS202" s="2" t="s">
        <v>224</v>
      </c>
      <c r="AT202" s="2" t="s">
        <v>219</v>
      </c>
      <c r="AV202" s="2">
        <v>45</v>
      </c>
      <c r="AX202" s="2">
        <v>3.2</v>
      </c>
      <c r="AY202" s="35">
        <v>2</v>
      </c>
      <c r="AZ202" s="2" t="s">
        <v>224</v>
      </c>
      <c r="BA202" s="2" t="s">
        <v>219</v>
      </c>
      <c r="CM202" s="35" t="s">
        <v>3463</v>
      </c>
      <c r="CN202" s="35"/>
      <c r="CO202" s="35"/>
      <c r="CP202" s="35"/>
      <c r="CQ202" s="35"/>
    </row>
    <row r="203" spans="1:95">
      <c r="A203" s="35" t="s">
        <v>2139</v>
      </c>
      <c r="B203" s="35" t="s">
        <v>1574</v>
      </c>
      <c r="C203" s="2" t="s">
        <v>1450</v>
      </c>
      <c r="D203" s="2" t="s">
        <v>1575</v>
      </c>
      <c r="E203" s="35">
        <v>45</v>
      </c>
      <c r="F203" s="35">
        <v>1</v>
      </c>
      <c r="G203" s="10" t="str">
        <f t="shared" si="1"/>
        <v>45-1</v>
      </c>
      <c r="H203" s="2">
        <v>92</v>
      </c>
      <c r="I203" s="2">
        <v>98</v>
      </c>
      <c r="J203" s="14">
        <f>(VLOOKUP($G203,Depth_Lookup_CCL!$A$3:$Z$549,11,FALSE))+(H203/100)</f>
        <v>104.27</v>
      </c>
      <c r="K203" s="14">
        <f>(VLOOKUP($G203,Depth_Lookup_CCL!$A$3:$Z$549,11,FALSE))+(I203/100)</f>
        <v>104.33</v>
      </c>
      <c r="L203" s="148" t="s">
        <v>2159</v>
      </c>
      <c r="M203" s="35">
        <v>1</v>
      </c>
      <c r="O203" s="2" t="s">
        <v>5</v>
      </c>
      <c r="P203" s="5" t="s">
        <v>1846</v>
      </c>
      <c r="Q203" s="87" t="s">
        <v>21</v>
      </c>
      <c r="R203" s="87" t="s">
        <v>3783</v>
      </c>
      <c r="S203" s="2" t="s">
        <v>1363</v>
      </c>
      <c r="T203" s="2" t="s">
        <v>1368</v>
      </c>
      <c r="U203" s="2" t="s">
        <v>198</v>
      </c>
      <c r="V203" s="2" t="s">
        <v>201</v>
      </c>
      <c r="W203" s="2" t="s">
        <v>205</v>
      </c>
      <c r="AB203" s="2" t="s">
        <v>1376</v>
      </c>
      <c r="AC203" s="5">
        <f>VLOOKUP(AB203,definitions_list_lookup!$V$12:$W$15,2,FALSE)</f>
        <v>0</v>
      </c>
      <c r="AE203" s="41" t="e">
        <f>VLOOKUP(AD203,definitions_list_lookup!$AT$3:$AU$5,2,FALSE)</f>
        <v>#N/A</v>
      </c>
      <c r="AH203" s="2">
        <v>20</v>
      </c>
      <c r="AJ203" s="2">
        <v>12</v>
      </c>
      <c r="AK203" s="35">
        <v>4</v>
      </c>
      <c r="AL203" s="2" t="s">
        <v>225</v>
      </c>
      <c r="AM203" s="2" t="s">
        <v>220</v>
      </c>
      <c r="AO203" s="2">
        <v>45</v>
      </c>
      <c r="AQ203" s="2">
        <v>6</v>
      </c>
      <c r="AR203" s="35">
        <v>3</v>
      </c>
      <c r="AS203" s="2" t="s">
        <v>224</v>
      </c>
      <c r="AT203" s="2" t="s">
        <v>219</v>
      </c>
      <c r="AV203" s="2">
        <v>35</v>
      </c>
      <c r="AX203" s="2">
        <v>4</v>
      </c>
      <c r="AY203" s="35">
        <v>2</v>
      </c>
      <c r="AZ203" s="2" t="s">
        <v>223</v>
      </c>
      <c r="BA203" s="2" t="s">
        <v>219</v>
      </c>
      <c r="BQ203" s="2" t="s">
        <v>1562</v>
      </c>
      <c r="BS203" s="2">
        <v>1.5</v>
      </c>
      <c r="BT203" s="2">
        <v>1.2</v>
      </c>
      <c r="BU203" s="2" t="s">
        <v>224</v>
      </c>
      <c r="BV203" s="2" t="s">
        <v>219</v>
      </c>
      <c r="CE203" s="2" t="s">
        <v>1562</v>
      </c>
      <c r="CG203" s="2">
        <v>0.2</v>
      </c>
      <c r="CH203" s="2">
        <v>0.2</v>
      </c>
      <c r="CI203" s="2" t="s">
        <v>222</v>
      </c>
      <c r="CJ203" s="2" t="s">
        <v>220</v>
      </c>
      <c r="CM203" s="35" t="s">
        <v>3465</v>
      </c>
      <c r="CN203" s="35"/>
      <c r="CO203" s="35"/>
      <c r="CP203" s="35"/>
      <c r="CQ203" s="35"/>
    </row>
    <row r="204" spans="1:95">
      <c r="A204" s="35" t="s">
        <v>2139</v>
      </c>
      <c r="B204" s="35" t="s">
        <v>1574</v>
      </c>
      <c r="C204" s="2" t="s">
        <v>1450</v>
      </c>
      <c r="D204" s="2" t="s">
        <v>1575</v>
      </c>
      <c r="E204" s="35">
        <v>45</v>
      </c>
      <c r="F204" s="35">
        <v>2</v>
      </c>
      <c r="G204" s="10" t="str">
        <f t="shared" si="1"/>
        <v>45-2</v>
      </c>
      <c r="H204" s="2">
        <v>0</v>
      </c>
      <c r="I204" s="2">
        <v>31</v>
      </c>
      <c r="J204" s="14">
        <f>(VLOOKUP($G204,Depth_Lookup_CCL!$A$3:$Z$549,11,FALSE))+(H204/100)</f>
        <v>104.32</v>
      </c>
      <c r="K204" s="14">
        <f>(VLOOKUP($G204,Depth_Lookup_CCL!$A$3:$Z$549,11,FALSE))+(I204/100)</f>
        <v>104.63</v>
      </c>
      <c r="L204" s="148" t="s">
        <v>2159</v>
      </c>
      <c r="M204" s="35">
        <v>1</v>
      </c>
      <c r="O204" s="2" t="s">
        <v>5</v>
      </c>
      <c r="P204" s="5" t="s">
        <v>1846</v>
      </c>
      <c r="Q204" s="87" t="s">
        <v>3783</v>
      </c>
      <c r="R204" s="87" t="s">
        <v>20</v>
      </c>
      <c r="U204" s="2" t="s">
        <v>198</v>
      </c>
      <c r="V204" s="2" t="s">
        <v>201</v>
      </c>
      <c r="W204" s="2" t="s">
        <v>205</v>
      </c>
      <c r="Y204" s="2" t="s">
        <v>1379</v>
      </c>
      <c r="Z204" s="35" t="s">
        <v>1391</v>
      </c>
      <c r="AA204" s="2" t="s">
        <v>1369</v>
      </c>
      <c r="AB204" s="2" t="s">
        <v>1374</v>
      </c>
      <c r="AC204" s="5">
        <f>VLOOKUP(AB204,definitions_list_lookup!$V$12:$W$15,2,FALSE)</f>
        <v>1</v>
      </c>
      <c r="AD204" s="35" t="s">
        <v>1456</v>
      </c>
      <c r="AE204" s="41">
        <f>VLOOKUP(AD204,definitions_list_lookup!$AT$3:$AU$5,2,FALSE)</f>
        <v>1</v>
      </c>
      <c r="AF204" s="2">
        <v>2</v>
      </c>
      <c r="AG204" s="2" t="s">
        <v>3784</v>
      </c>
      <c r="AH204" s="2">
        <v>20</v>
      </c>
      <c r="AJ204" s="2">
        <v>12</v>
      </c>
      <c r="AK204" s="35">
        <v>4</v>
      </c>
      <c r="AL204" s="2" t="s">
        <v>225</v>
      </c>
      <c r="AM204" s="2" t="s">
        <v>220</v>
      </c>
      <c r="AO204" s="2">
        <v>45</v>
      </c>
      <c r="AQ204" s="2">
        <v>6</v>
      </c>
      <c r="AR204" s="35">
        <v>3</v>
      </c>
      <c r="AS204" s="2" t="s">
        <v>224</v>
      </c>
      <c r="AT204" s="2" t="s">
        <v>219</v>
      </c>
      <c r="AV204" s="2">
        <v>35</v>
      </c>
      <c r="AX204" s="2">
        <v>4</v>
      </c>
      <c r="AY204" s="35">
        <v>2</v>
      </c>
      <c r="AZ204" s="2" t="s">
        <v>223</v>
      </c>
      <c r="BA204" s="2" t="s">
        <v>219</v>
      </c>
      <c r="BQ204" s="2" t="s">
        <v>1562</v>
      </c>
      <c r="BS204" s="2">
        <v>1.5</v>
      </c>
      <c r="BT204" s="2">
        <v>1.2</v>
      </c>
      <c r="BU204" s="2" t="s">
        <v>224</v>
      </c>
      <c r="BV204" s="2" t="s">
        <v>219</v>
      </c>
      <c r="CE204" s="2" t="s">
        <v>1562</v>
      </c>
      <c r="CG204" s="2">
        <v>0.2</v>
      </c>
      <c r="CH204" s="2">
        <v>0.2</v>
      </c>
      <c r="CI204" s="2" t="s">
        <v>222</v>
      </c>
      <c r="CJ204" s="2" t="s">
        <v>220</v>
      </c>
      <c r="CM204" s="35" t="s">
        <v>3466</v>
      </c>
      <c r="CN204" s="35"/>
      <c r="CO204" s="35"/>
      <c r="CP204" s="35"/>
      <c r="CQ204" s="35"/>
    </row>
    <row r="205" spans="1:95">
      <c r="A205" s="35" t="s">
        <v>2139</v>
      </c>
      <c r="B205" s="35" t="s">
        <v>1574</v>
      </c>
      <c r="C205" s="2" t="s">
        <v>1450</v>
      </c>
      <c r="D205" s="2" t="s">
        <v>1575</v>
      </c>
      <c r="E205" s="35">
        <v>45</v>
      </c>
      <c r="F205" s="35">
        <v>2</v>
      </c>
      <c r="G205" s="10" t="str">
        <f t="shared" si="1"/>
        <v>45-2</v>
      </c>
      <c r="H205" s="2">
        <v>31</v>
      </c>
      <c r="I205" s="2">
        <v>43</v>
      </c>
      <c r="J205" s="14">
        <f>(VLOOKUP($G205,Depth_Lookup_CCL!$A$3:$Z$549,11,FALSE))+(H205/100)</f>
        <v>104.63</v>
      </c>
      <c r="K205" s="14">
        <f>(VLOOKUP($G205,Depth_Lookup_CCL!$A$3:$Z$549,11,FALSE))+(I205/100)</f>
        <v>104.75</v>
      </c>
      <c r="L205" s="148" t="s">
        <v>2160</v>
      </c>
      <c r="M205" s="35">
        <v>1</v>
      </c>
      <c r="N205" s="2" t="s">
        <v>27</v>
      </c>
      <c r="O205" s="2" t="s">
        <v>1555</v>
      </c>
      <c r="P205" s="5" t="s">
        <v>1888</v>
      </c>
      <c r="Q205" s="87" t="s">
        <v>20</v>
      </c>
      <c r="R205" s="87" t="s">
        <v>20</v>
      </c>
      <c r="S205" s="2" t="s">
        <v>1363</v>
      </c>
      <c r="T205" s="2" t="s">
        <v>1368</v>
      </c>
      <c r="U205" s="2" t="s">
        <v>3781</v>
      </c>
      <c r="V205" s="2" t="s">
        <v>203</v>
      </c>
      <c r="W205" s="2" t="s">
        <v>208</v>
      </c>
      <c r="AB205" s="2" t="s">
        <v>1376</v>
      </c>
      <c r="AC205" s="5">
        <f>VLOOKUP(AB205,definitions_list_lookup!$V$12:$W$15,2,FALSE)</f>
        <v>0</v>
      </c>
      <c r="AE205" s="41" t="e">
        <f>VLOOKUP(AD205,definitions_list_lookup!$AT$3:$AU$5,2,FALSE)</f>
        <v>#N/A</v>
      </c>
      <c r="AH205" s="2">
        <v>2</v>
      </c>
      <c r="AJ205" s="2">
        <v>2.8</v>
      </c>
      <c r="AK205" s="35">
        <v>1.2</v>
      </c>
      <c r="AL205" s="2" t="s">
        <v>224</v>
      </c>
      <c r="AM205" s="2" t="s">
        <v>219</v>
      </c>
      <c r="AO205" s="2">
        <v>70</v>
      </c>
      <c r="AQ205" s="2">
        <v>2.5</v>
      </c>
      <c r="AR205" s="35">
        <v>1.2</v>
      </c>
      <c r="AS205" s="2" t="s">
        <v>223</v>
      </c>
      <c r="AT205" s="2" t="s">
        <v>219</v>
      </c>
      <c r="AV205" s="2">
        <v>28</v>
      </c>
      <c r="AX205" s="2">
        <v>13</v>
      </c>
      <c r="AY205" s="35">
        <v>1.5</v>
      </c>
      <c r="AZ205" s="2" t="s">
        <v>3785</v>
      </c>
      <c r="BA205" s="2" t="s">
        <v>3786</v>
      </c>
      <c r="CE205" s="2" t="s">
        <v>1562</v>
      </c>
      <c r="CG205" s="2">
        <v>0.5</v>
      </c>
      <c r="CH205" s="2">
        <v>0.2</v>
      </c>
      <c r="CI205" s="2" t="s">
        <v>3787</v>
      </c>
      <c r="CJ205" s="2" t="s">
        <v>3788</v>
      </c>
      <c r="CM205" s="35" t="s">
        <v>3462</v>
      </c>
      <c r="CN205" s="35"/>
      <c r="CO205" s="35"/>
      <c r="CP205" s="35"/>
      <c r="CQ205" s="35"/>
    </row>
    <row r="206" spans="1:95">
      <c r="A206" s="35" t="s">
        <v>2139</v>
      </c>
      <c r="B206" s="35" t="s">
        <v>1574</v>
      </c>
      <c r="C206" s="2" t="s">
        <v>1450</v>
      </c>
      <c r="D206" s="2" t="s">
        <v>1575</v>
      </c>
      <c r="E206" s="35">
        <v>45</v>
      </c>
      <c r="F206" s="35">
        <v>2</v>
      </c>
      <c r="G206" s="10" t="str">
        <f t="shared" si="1"/>
        <v>45-2</v>
      </c>
      <c r="H206" s="2">
        <v>43</v>
      </c>
      <c r="I206" s="2">
        <v>99</v>
      </c>
      <c r="J206" s="14">
        <f>(VLOOKUP($G206,Depth_Lookup_CCL!$A$3:$Z$549,11,FALSE))+(H206/100)</f>
        <v>104.75</v>
      </c>
      <c r="K206" s="14">
        <f>(VLOOKUP($G206,Depth_Lookup_CCL!$A$3:$Z$549,11,FALSE))+(I206/100)</f>
        <v>105.30999999999999</v>
      </c>
      <c r="L206" s="148" t="s">
        <v>2161</v>
      </c>
      <c r="M206" s="35">
        <v>1</v>
      </c>
      <c r="O206" s="2" t="s">
        <v>5</v>
      </c>
      <c r="P206" s="5" t="s">
        <v>1846</v>
      </c>
      <c r="Q206" s="87" t="s">
        <v>20</v>
      </c>
      <c r="R206" s="87" t="s">
        <v>3783</v>
      </c>
      <c r="S206" s="2" t="s">
        <v>1391</v>
      </c>
      <c r="T206" s="2" t="s">
        <v>1368</v>
      </c>
      <c r="U206" s="2" t="s">
        <v>3781</v>
      </c>
      <c r="V206" s="2" t="s">
        <v>201</v>
      </c>
      <c r="W206" s="2" t="s">
        <v>205</v>
      </c>
      <c r="AB206" s="2" t="s">
        <v>1376</v>
      </c>
      <c r="AC206" s="5">
        <f>VLOOKUP(AB206,definitions_list_lookup!$V$12:$W$15,2,FALSE)</f>
        <v>0</v>
      </c>
      <c r="AE206" s="41" t="e">
        <f>VLOOKUP(AD206,definitions_list_lookup!$AT$3:$AU$5,2,FALSE)</f>
        <v>#N/A</v>
      </c>
      <c r="AH206" s="2">
        <v>15</v>
      </c>
      <c r="AJ206" s="2">
        <v>3</v>
      </c>
      <c r="AK206" s="35">
        <v>1.5</v>
      </c>
      <c r="AL206" s="2" t="s">
        <v>225</v>
      </c>
      <c r="AM206" s="2" t="s">
        <v>220</v>
      </c>
      <c r="AO206" s="2">
        <v>45</v>
      </c>
      <c r="AQ206" s="2">
        <v>4</v>
      </c>
      <c r="AR206" s="35">
        <v>2</v>
      </c>
      <c r="AS206" s="2" t="s">
        <v>223</v>
      </c>
      <c r="AT206" s="2" t="s">
        <v>220</v>
      </c>
      <c r="AV206" s="2">
        <v>40</v>
      </c>
      <c r="AX206" s="2">
        <v>4.5</v>
      </c>
      <c r="AY206" s="35">
        <v>2</v>
      </c>
      <c r="AZ206" s="2" t="s">
        <v>223</v>
      </c>
      <c r="BA206" s="2" t="s">
        <v>219</v>
      </c>
      <c r="BQ206" s="35" t="s">
        <v>1562</v>
      </c>
      <c r="BR206" s="35"/>
      <c r="BS206" s="2">
        <v>1.2</v>
      </c>
      <c r="BT206" s="2">
        <v>0.6</v>
      </c>
      <c r="BU206" s="2" t="s">
        <v>223</v>
      </c>
      <c r="BV206" s="2" t="s">
        <v>219</v>
      </c>
      <c r="CM206" s="35" t="s">
        <v>3467</v>
      </c>
      <c r="CN206" s="35"/>
      <c r="CO206" s="35"/>
      <c r="CP206" s="35"/>
      <c r="CQ206" s="35"/>
    </row>
    <row r="207" spans="1:95">
      <c r="A207" s="35" t="s">
        <v>2139</v>
      </c>
      <c r="B207" s="35" t="s">
        <v>1574</v>
      </c>
      <c r="C207" s="2" t="s">
        <v>1450</v>
      </c>
      <c r="D207" s="2" t="s">
        <v>1575</v>
      </c>
      <c r="E207" s="35">
        <v>45</v>
      </c>
      <c r="F207" s="35">
        <v>3</v>
      </c>
      <c r="G207" s="10" t="str">
        <f t="shared" si="1"/>
        <v>45-3</v>
      </c>
      <c r="H207" s="2">
        <v>0</v>
      </c>
      <c r="I207" s="2">
        <v>81</v>
      </c>
      <c r="J207" s="14">
        <f>(VLOOKUP($G207,Depth_Lookup_CCL!$A$3:$Z$549,11,FALSE))+(H207/100)</f>
        <v>105.30499999999999</v>
      </c>
      <c r="K207" s="14">
        <f>(VLOOKUP($G207,Depth_Lookup_CCL!$A$3:$Z$549,11,FALSE))+(I207/100)</f>
        <v>106.11499999999999</v>
      </c>
      <c r="L207" s="148" t="s">
        <v>2161</v>
      </c>
      <c r="M207" s="35">
        <v>1</v>
      </c>
      <c r="O207" s="2" t="s">
        <v>5</v>
      </c>
      <c r="P207" s="5" t="s">
        <v>1846</v>
      </c>
      <c r="Q207" s="87" t="s">
        <v>1442</v>
      </c>
      <c r="R207" s="87" t="s">
        <v>1442</v>
      </c>
      <c r="U207" s="2" t="s">
        <v>198</v>
      </c>
      <c r="V207" s="2" t="s">
        <v>201</v>
      </c>
      <c r="W207" s="2" t="s">
        <v>205</v>
      </c>
      <c r="Y207" s="2" t="s">
        <v>1378</v>
      </c>
      <c r="Z207" s="35" t="s">
        <v>1391</v>
      </c>
      <c r="AA207" s="2" t="s">
        <v>1367</v>
      </c>
      <c r="AB207" s="2" t="s">
        <v>238</v>
      </c>
      <c r="AC207" s="5">
        <f>VLOOKUP(AB207,definitions_list_lookup!$V$12:$W$15,2,FALSE)</f>
        <v>2</v>
      </c>
      <c r="AD207" s="35" t="s">
        <v>1457</v>
      </c>
      <c r="AE207" s="41">
        <f>VLOOKUP(AD207,definitions_list_lookup!$AT$3:$AU$5,2,FALSE)</f>
        <v>2</v>
      </c>
      <c r="AF207" s="2">
        <v>3</v>
      </c>
      <c r="AG207" s="2" t="s">
        <v>3789</v>
      </c>
      <c r="AH207" s="2">
        <v>15</v>
      </c>
      <c r="AJ207" s="2">
        <v>3</v>
      </c>
      <c r="AK207" s="35">
        <v>1.5</v>
      </c>
      <c r="AL207" s="2" t="s">
        <v>225</v>
      </c>
      <c r="AM207" s="2" t="s">
        <v>220</v>
      </c>
      <c r="AO207" s="2">
        <v>45</v>
      </c>
      <c r="AQ207" s="2">
        <v>4</v>
      </c>
      <c r="AR207" s="35">
        <v>2</v>
      </c>
      <c r="AS207" s="2" t="s">
        <v>223</v>
      </c>
      <c r="AT207" s="2" t="s">
        <v>220</v>
      </c>
      <c r="AV207" s="2">
        <v>40</v>
      </c>
      <c r="AX207" s="2">
        <v>4.5</v>
      </c>
      <c r="AY207" s="35">
        <v>2</v>
      </c>
      <c r="AZ207" s="2" t="s">
        <v>223</v>
      </c>
      <c r="BA207" s="2" t="s">
        <v>219</v>
      </c>
      <c r="BQ207" s="35" t="s">
        <v>1562</v>
      </c>
      <c r="BR207" s="35"/>
      <c r="BS207" s="2">
        <v>1.2</v>
      </c>
      <c r="BT207" s="2">
        <v>0.6</v>
      </c>
      <c r="BU207" s="2" t="s">
        <v>223</v>
      </c>
      <c r="BV207" s="2" t="s">
        <v>219</v>
      </c>
      <c r="CM207" s="35" t="s">
        <v>3790</v>
      </c>
      <c r="CN207" s="35"/>
      <c r="CO207" s="35"/>
      <c r="CP207" s="35"/>
      <c r="CQ207" s="35"/>
    </row>
    <row r="208" spans="1:95">
      <c r="A208" s="35" t="s">
        <v>2139</v>
      </c>
      <c r="B208" s="35" t="s">
        <v>1574</v>
      </c>
      <c r="C208" s="2" t="s">
        <v>1450</v>
      </c>
      <c r="D208" s="2" t="s">
        <v>1575</v>
      </c>
      <c r="E208" s="35">
        <v>45</v>
      </c>
      <c r="F208" s="35">
        <v>4</v>
      </c>
      <c r="G208" s="10" t="str">
        <f t="shared" si="1"/>
        <v>45-4</v>
      </c>
      <c r="H208" s="2">
        <v>0</v>
      </c>
      <c r="I208" s="2">
        <v>34</v>
      </c>
      <c r="J208" s="14">
        <f>(VLOOKUP($G208,Depth_Lookup_CCL!$A$3:$Z$549,11,FALSE))+(H208/100)</f>
        <v>106.11999999999999</v>
      </c>
      <c r="K208" s="14">
        <f>(VLOOKUP($G208,Depth_Lookup_CCL!$A$3:$Z$549,11,FALSE))+(I208/100)</f>
        <v>106.46</v>
      </c>
      <c r="L208" s="148" t="s">
        <v>2161</v>
      </c>
      <c r="M208" s="35">
        <v>1</v>
      </c>
      <c r="O208" s="2" t="s">
        <v>5</v>
      </c>
      <c r="P208" s="5" t="s">
        <v>1846</v>
      </c>
      <c r="Q208" s="87" t="s">
        <v>1442</v>
      </c>
      <c r="R208" s="87" t="s">
        <v>1442</v>
      </c>
      <c r="U208" s="2" t="s">
        <v>198</v>
      </c>
      <c r="V208" s="2" t="s">
        <v>201</v>
      </c>
      <c r="W208" s="2" t="s">
        <v>205</v>
      </c>
      <c r="Y208" s="2" t="s">
        <v>1378</v>
      </c>
      <c r="Z208" s="35" t="s">
        <v>1363</v>
      </c>
      <c r="AA208" s="2" t="s">
        <v>1368</v>
      </c>
      <c r="AB208" s="2" t="s">
        <v>238</v>
      </c>
      <c r="AC208" s="5">
        <f>VLOOKUP(AB208,definitions_list_lookup!$V$12:$W$15,2,FALSE)</f>
        <v>2</v>
      </c>
      <c r="AD208" s="35" t="s">
        <v>1457</v>
      </c>
      <c r="AE208" s="41">
        <f>VLOOKUP(AD208,definitions_list_lookup!$AT$3:$AU$5,2,FALSE)</f>
        <v>2</v>
      </c>
      <c r="AF208" s="2">
        <v>0.4</v>
      </c>
      <c r="AG208" s="2" t="s">
        <v>3791</v>
      </c>
      <c r="AH208" s="2">
        <v>15</v>
      </c>
      <c r="AJ208" s="2">
        <v>3</v>
      </c>
      <c r="AK208" s="35">
        <v>1.5</v>
      </c>
      <c r="AL208" s="2" t="s">
        <v>225</v>
      </c>
      <c r="AM208" s="2" t="s">
        <v>220</v>
      </c>
      <c r="AO208" s="2">
        <v>45</v>
      </c>
      <c r="AQ208" s="2">
        <v>4</v>
      </c>
      <c r="AR208" s="35">
        <v>2</v>
      </c>
      <c r="AS208" s="2" t="s">
        <v>223</v>
      </c>
      <c r="AT208" s="2" t="s">
        <v>220</v>
      </c>
      <c r="AV208" s="2">
        <v>40</v>
      </c>
      <c r="AX208" s="2">
        <v>4.5</v>
      </c>
      <c r="AY208" s="35">
        <v>2</v>
      </c>
      <c r="AZ208" s="2" t="s">
        <v>223</v>
      </c>
      <c r="BA208" s="2" t="s">
        <v>219</v>
      </c>
      <c r="BQ208" s="35" t="s">
        <v>1562</v>
      </c>
      <c r="BR208" s="35"/>
      <c r="BS208" s="2">
        <v>1.2</v>
      </c>
      <c r="BT208" s="2">
        <v>0.6</v>
      </c>
      <c r="BU208" s="2" t="s">
        <v>223</v>
      </c>
      <c r="BV208" s="2" t="s">
        <v>219</v>
      </c>
      <c r="CM208" s="35" t="s">
        <v>3468</v>
      </c>
      <c r="CN208" s="35"/>
      <c r="CO208" s="35"/>
      <c r="CP208" s="35"/>
      <c r="CQ208" s="35"/>
    </row>
    <row r="209" spans="1:95">
      <c r="A209" s="35" t="s">
        <v>2139</v>
      </c>
      <c r="B209" s="35" t="s">
        <v>1574</v>
      </c>
      <c r="C209" s="2" t="s">
        <v>1450</v>
      </c>
      <c r="D209" s="2" t="s">
        <v>1575</v>
      </c>
      <c r="E209" s="35">
        <v>46</v>
      </c>
      <c r="F209" s="35">
        <v>1</v>
      </c>
      <c r="G209" s="10" t="str">
        <f t="shared" si="1"/>
        <v>46-1</v>
      </c>
      <c r="H209" s="2">
        <v>0</v>
      </c>
      <c r="I209" s="2">
        <v>98</v>
      </c>
      <c r="J209" s="14">
        <f>(VLOOKUP($G209,Depth_Lookup_CCL!$A$3:$Z$549,11,FALSE))+(H209/100)</f>
        <v>106.4</v>
      </c>
      <c r="K209" s="14">
        <f>(VLOOKUP($G209,Depth_Lookup_CCL!$A$3:$Z$549,11,FALSE))+(I209/100)</f>
        <v>107.38000000000001</v>
      </c>
      <c r="L209" s="148" t="s">
        <v>2161</v>
      </c>
      <c r="M209" s="35">
        <v>1</v>
      </c>
      <c r="O209" s="2" t="s">
        <v>5</v>
      </c>
      <c r="P209" s="5" t="s">
        <v>1846</v>
      </c>
      <c r="Q209" s="87" t="s">
        <v>1442</v>
      </c>
      <c r="R209" s="87" t="s">
        <v>1442</v>
      </c>
      <c r="U209" s="2" t="s">
        <v>198</v>
      </c>
      <c r="V209" s="2" t="s">
        <v>201</v>
      </c>
      <c r="W209" s="2" t="s">
        <v>205</v>
      </c>
      <c r="Y209" s="2" t="s">
        <v>1378</v>
      </c>
      <c r="Z209" s="35" t="s">
        <v>1363</v>
      </c>
      <c r="AA209" s="2" t="s">
        <v>1368</v>
      </c>
      <c r="AB209" s="2" t="s">
        <v>238</v>
      </c>
      <c r="AC209" s="5">
        <f>VLOOKUP(AB209,definitions_list_lookup!$V$12:$W$15,2,FALSE)</f>
        <v>2</v>
      </c>
      <c r="AD209" s="35" t="s">
        <v>1457</v>
      </c>
      <c r="AE209" s="41">
        <f>VLOOKUP(AD209,definitions_list_lookup!$AT$3:$AU$5,2,FALSE)</f>
        <v>2</v>
      </c>
      <c r="AF209" s="2">
        <v>0.4</v>
      </c>
      <c r="AG209" s="2" t="s">
        <v>3791</v>
      </c>
      <c r="AH209" s="2">
        <v>15</v>
      </c>
      <c r="AJ209" s="2">
        <v>3</v>
      </c>
      <c r="AK209" s="35">
        <v>1.5</v>
      </c>
      <c r="AL209" s="2" t="s">
        <v>225</v>
      </c>
      <c r="AM209" s="2" t="s">
        <v>220</v>
      </c>
      <c r="AO209" s="2">
        <v>45</v>
      </c>
      <c r="AQ209" s="2">
        <v>4</v>
      </c>
      <c r="AR209" s="35">
        <v>2</v>
      </c>
      <c r="AS209" s="2" t="s">
        <v>223</v>
      </c>
      <c r="AT209" s="2" t="s">
        <v>220</v>
      </c>
      <c r="AV209" s="2">
        <v>40</v>
      </c>
      <c r="AX209" s="2">
        <v>4.5</v>
      </c>
      <c r="AY209" s="35">
        <v>2</v>
      </c>
      <c r="AZ209" s="2" t="s">
        <v>223</v>
      </c>
      <c r="BA209" s="2" t="s">
        <v>219</v>
      </c>
      <c r="BQ209" s="35" t="s">
        <v>1562</v>
      </c>
      <c r="BR209" s="35"/>
      <c r="BS209" s="2">
        <v>1.2</v>
      </c>
      <c r="BT209" s="2">
        <v>0.6</v>
      </c>
      <c r="BU209" s="2" t="s">
        <v>223</v>
      </c>
      <c r="BV209" s="2" t="s">
        <v>219</v>
      </c>
      <c r="CM209" s="35" t="s">
        <v>3468</v>
      </c>
      <c r="CN209" s="35"/>
      <c r="CO209" s="35"/>
      <c r="CP209" s="35"/>
      <c r="CQ209" s="35"/>
    </row>
    <row r="210" spans="1:95">
      <c r="A210" s="35" t="s">
        <v>2139</v>
      </c>
      <c r="B210" s="35" t="s">
        <v>1574</v>
      </c>
      <c r="C210" s="2" t="s">
        <v>1450</v>
      </c>
      <c r="D210" s="2" t="s">
        <v>1575</v>
      </c>
      <c r="E210" s="35">
        <v>46</v>
      </c>
      <c r="F210" s="35">
        <v>2</v>
      </c>
      <c r="G210" s="10" t="str">
        <f t="shared" si="1"/>
        <v>46-2</v>
      </c>
      <c r="H210" s="2">
        <v>0</v>
      </c>
      <c r="I210" s="2">
        <v>84</v>
      </c>
      <c r="J210" s="14">
        <f>(VLOOKUP($G210,Depth_Lookup_CCL!$A$3:$Z$549,11,FALSE))+(H210/100)</f>
        <v>107.37</v>
      </c>
      <c r="K210" s="14">
        <f>(VLOOKUP($G210,Depth_Lookup_CCL!$A$3:$Z$549,11,FALSE))+(I210/100)</f>
        <v>108.21000000000001</v>
      </c>
      <c r="L210" s="148" t="s">
        <v>2161</v>
      </c>
      <c r="M210" s="35">
        <v>1</v>
      </c>
      <c r="O210" s="2" t="s">
        <v>5</v>
      </c>
      <c r="P210" s="5" t="s">
        <v>1846</v>
      </c>
      <c r="Q210" s="87" t="s">
        <v>1442</v>
      </c>
      <c r="R210" s="87" t="s">
        <v>1378</v>
      </c>
      <c r="U210" s="2" t="s">
        <v>198</v>
      </c>
      <c r="V210" s="2" t="s">
        <v>201</v>
      </c>
      <c r="W210" s="2" t="s">
        <v>205</v>
      </c>
      <c r="Y210" s="2" t="s">
        <v>1366</v>
      </c>
      <c r="Z210" s="35" t="s">
        <v>1391</v>
      </c>
      <c r="AA210" s="35" t="s">
        <v>1368</v>
      </c>
      <c r="AB210" s="2" t="s">
        <v>1374</v>
      </c>
      <c r="AC210" s="5">
        <f>VLOOKUP(AB210,definitions_list_lookup!$V$12:$W$15,2,FALSE)</f>
        <v>1</v>
      </c>
      <c r="AD210" s="35" t="s">
        <v>1455</v>
      </c>
      <c r="AE210" s="41">
        <f>VLOOKUP(AD210,definitions_list_lookup!$AT$3:$AU$5,2,FALSE)</f>
        <v>0</v>
      </c>
      <c r="AF210" s="2">
        <v>10</v>
      </c>
      <c r="AH210" s="2">
        <v>15</v>
      </c>
      <c r="AJ210" s="2">
        <v>3</v>
      </c>
      <c r="AK210" s="35">
        <v>1.5</v>
      </c>
      <c r="AL210" s="2" t="s">
        <v>225</v>
      </c>
      <c r="AM210" s="2" t="s">
        <v>220</v>
      </c>
      <c r="AO210" s="2">
        <v>45</v>
      </c>
      <c r="AQ210" s="2">
        <v>4</v>
      </c>
      <c r="AR210" s="35">
        <v>2</v>
      </c>
      <c r="AS210" s="2" t="s">
        <v>223</v>
      </c>
      <c r="AT210" s="2" t="s">
        <v>220</v>
      </c>
      <c r="AV210" s="2">
        <v>40</v>
      </c>
      <c r="AX210" s="2">
        <v>4.5</v>
      </c>
      <c r="AY210" s="35">
        <v>2</v>
      </c>
      <c r="AZ210" s="2" t="s">
        <v>223</v>
      </c>
      <c r="BA210" s="2" t="s">
        <v>219</v>
      </c>
      <c r="BQ210" s="35" t="s">
        <v>1562</v>
      </c>
      <c r="BR210" s="35"/>
      <c r="BS210" s="2">
        <v>1.2</v>
      </c>
      <c r="BT210" s="2">
        <v>0.6</v>
      </c>
      <c r="BU210" s="2" t="s">
        <v>223</v>
      </c>
      <c r="BV210" s="2" t="s">
        <v>219</v>
      </c>
      <c r="CM210" s="35" t="s">
        <v>2162</v>
      </c>
      <c r="CN210" s="35"/>
      <c r="CO210" s="35"/>
      <c r="CP210" s="35"/>
      <c r="CQ210" s="35"/>
    </row>
    <row r="211" spans="1:95">
      <c r="A211" s="35" t="s">
        <v>2139</v>
      </c>
      <c r="B211" s="35" t="s">
        <v>1574</v>
      </c>
      <c r="C211" s="2" t="s">
        <v>1450</v>
      </c>
      <c r="D211" s="2" t="s">
        <v>1575</v>
      </c>
      <c r="E211" s="35">
        <v>46</v>
      </c>
      <c r="F211" s="35">
        <v>2</v>
      </c>
      <c r="G211" s="10" t="str">
        <f t="shared" si="1"/>
        <v>46-2</v>
      </c>
      <c r="H211" s="2">
        <v>84</v>
      </c>
      <c r="I211" s="2">
        <v>97</v>
      </c>
      <c r="J211" s="14">
        <f>(VLOOKUP($G211,Depth_Lookup_CCL!$A$3:$Z$549,11,FALSE))+(H211/100)</f>
        <v>108.21000000000001</v>
      </c>
      <c r="K211" s="14">
        <f>(VLOOKUP($G211,Depth_Lookup_CCL!$A$3:$Z$549,11,FALSE))+(I211/100)</f>
        <v>108.34</v>
      </c>
      <c r="L211" s="148" t="s">
        <v>2163</v>
      </c>
      <c r="M211" s="35">
        <v>1</v>
      </c>
      <c r="O211" s="2" t="s">
        <v>5</v>
      </c>
      <c r="P211" s="5" t="s">
        <v>1846</v>
      </c>
      <c r="Q211" s="87" t="s">
        <v>1378</v>
      </c>
      <c r="R211" s="87" t="s">
        <v>1442</v>
      </c>
      <c r="S211" s="2" t="s">
        <v>1391</v>
      </c>
      <c r="T211" s="2" t="s">
        <v>1368</v>
      </c>
      <c r="U211" s="2" t="s">
        <v>198</v>
      </c>
      <c r="V211" s="2" t="s">
        <v>201</v>
      </c>
      <c r="W211" s="2" t="s">
        <v>205</v>
      </c>
      <c r="AB211" s="2" t="s">
        <v>1376</v>
      </c>
      <c r="AC211" s="5">
        <f>VLOOKUP(AB211,definitions_list_lookup!$V$12:$W$15,2,FALSE)</f>
        <v>0</v>
      </c>
      <c r="AE211" s="41" t="e">
        <f>VLOOKUP(AD211,definitions_list_lookup!$AT$3:$AU$5,2,FALSE)</f>
        <v>#N/A</v>
      </c>
      <c r="AH211" s="2">
        <v>10</v>
      </c>
      <c r="AJ211" s="2">
        <v>5</v>
      </c>
      <c r="AK211" s="35">
        <v>3</v>
      </c>
      <c r="AL211" s="2" t="s">
        <v>224</v>
      </c>
      <c r="AM211" s="2" t="s">
        <v>219</v>
      </c>
      <c r="AO211" s="2">
        <v>60</v>
      </c>
      <c r="AQ211" s="2">
        <v>5</v>
      </c>
      <c r="AR211" s="35">
        <v>3.5</v>
      </c>
      <c r="AS211" s="2" t="s">
        <v>224</v>
      </c>
      <c r="AT211" s="2" t="s">
        <v>219</v>
      </c>
      <c r="AU211" s="2" t="s">
        <v>3770</v>
      </c>
      <c r="AV211" s="2">
        <v>30</v>
      </c>
      <c r="AX211" s="2">
        <v>7</v>
      </c>
      <c r="AY211" s="35">
        <v>4.5</v>
      </c>
      <c r="AZ211" s="2" t="s">
        <v>224</v>
      </c>
      <c r="BA211" s="2" t="s">
        <v>219</v>
      </c>
      <c r="BB211" s="2" t="s">
        <v>3770</v>
      </c>
      <c r="BQ211" s="35" t="s">
        <v>1562</v>
      </c>
      <c r="BR211" s="35"/>
      <c r="BS211" s="2">
        <v>0.1</v>
      </c>
      <c r="BT211" s="2">
        <v>0.1</v>
      </c>
      <c r="BU211" s="2" t="s">
        <v>222</v>
      </c>
      <c r="BV211" s="2" t="s">
        <v>219</v>
      </c>
      <c r="BW211" s="2" t="s">
        <v>3777</v>
      </c>
      <c r="CE211" s="35" t="s">
        <v>1562</v>
      </c>
      <c r="CF211" s="35"/>
      <c r="CG211" s="2">
        <v>0.5</v>
      </c>
      <c r="CH211" s="2">
        <v>0.2</v>
      </c>
      <c r="CI211" s="2" t="s">
        <v>223</v>
      </c>
      <c r="CJ211" s="2" t="s">
        <v>219</v>
      </c>
      <c r="CK211" s="2" t="s">
        <v>3770</v>
      </c>
      <c r="CL211" s="2" t="s">
        <v>3792</v>
      </c>
      <c r="CM211" s="35" t="s">
        <v>2172</v>
      </c>
      <c r="CN211" s="35"/>
      <c r="CO211" s="35"/>
      <c r="CP211" s="35"/>
      <c r="CQ211" s="35"/>
    </row>
    <row r="212" spans="1:95">
      <c r="A212" s="35" t="s">
        <v>2139</v>
      </c>
      <c r="B212" s="35" t="s">
        <v>1574</v>
      </c>
      <c r="C212" s="2" t="s">
        <v>1450</v>
      </c>
      <c r="D212" s="2" t="s">
        <v>1575</v>
      </c>
      <c r="E212" s="35">
        <v>46</v>
      </c>
      <c r="F212" s="35">
        <v>3</v>
      </c>
      <c r="G212" s="10" t="str">
        <f t="shared" si="1"/>
        <v>46-3</v>
      </c>
      <c r="H212" s="2">
        <v>0</v>
      </c>
      <c r="I212" s="2">
        <v>71</v>
      </c>
      <c r="J212" s="14">
        <f>(VLOOKUP($G212,Depth_Lookup_CCL!$A$3:$Z$549,11,FALSE))+(H212/100)</f>
        <v>108.355</v>
      </c>
      <c r="K212" s="14">
        <f>(VLOOKUP($G212,Depth_Lookup_CCL!$A$3:$Z$549,11,FALSE))+(I212/100)</f>
        <v>109.065</v>
      </c>
      <c r="L212" s="148" t="s">
        <v>2163</v>
      </c>
      <c r="M212" s="100" t="s">
        <v>2146</v>
      </c>
      <c r="O212" s="2" t="s">
        <v>5</v>
      </c>
      <c r="P212" s="5" t="s">
        <v>1846</v>
      </c>
      <c r="Q212" s="87" t="s">
        <v>1442</v>
      </c>
      <c r="R212" s="87" t="s">
        <v>1442</v>
      </c>
      <c r="U212" s="2" t="s">
        <v>198</v>
      </c>
      <c r="V212" s="2" t="s">
        <v>201</v>
      </c>
      <c r="W212" s="2" t="s">
        <v>205</v>
      </c>
      <c r="X212" s="2" t="s">
        <v>2164</v>
      </c>
      <c r="Y212" s="2" t="s">
        <v>1366</v>
      </c>
      <c r="Z212" s="35" t="s">
        <v>1391</v>
      </c>
      <c r="AA212" s="35" t="s">
        <v>1368</v>
      </c>
      <c r="AB212" s="35" t="s">
        <v>238</v>
      </c>
      <c r="AC212" s="5">
        <f>VLOOKUP(AB212,definitions_list_lookup!$V$12:$W$15,2,FALSE)</f>
        <v>2</v>
      </c>
      <c r="AD212" s="35" t="s">
        <v>1456</v>
      </c>
      <c r="AE212" s="41">
        <f>VLOOKUP(AD212,definitions_list_lookup!$AT$3:$AU$5,2,FALSE)</f>
        <v>1</v>
      </c>
      <c r="AF212" s="2">
        <v>5</v>
      </c>
      <c r="AG212" s="2" t="s">
        <v>2165</v>
      </c>
      <c r="AH212" s="2">
        <v>10</v>
      </c>
      <c r="AJ212" s="2">
        <v>5</v>
      </c>
      <c r="AK212" s="35">
        <v>3</v>
      </c>
      <c r="AL212" s="2" t="s">
        <v>224</v>
      </c>
      <c r="AM212" s="2" t="s">
        <v>219</v>
      </c>
      <c r="AO212" s="2">
        <v>60</v>
      </c>
      <c r="AQ212" s="2">
        <v>5</v>
      </c>
      <c r="AR212" s="35">
        <v>3.5</v>
      </c>
      <c r="AS212" s="2" t="s">
        <v>224</v>
      </c>
      <c r="AT212" s="2" t="s">
        <v>219</v>
      </c>
      <c r="AU212" s="2" t="s">
        <v>3770</v>
      </c>
      <c r="AV212" s="2">
        <v>30</v>
      </c>
      <c r="AX212" s="2">
        <v>7</v>
      </c>
      <c r="AY212" s="35">
        <v>4.5</v>
      </c>
      <c r="AZ212" s="2" t="s">
        <v>224</v>
      </c>
      <c r="BA212" s="2" t="s">
        <v>219</v>
      </c>
      <c r="BB212" s="2" t="s">
        <v>3770</v>
      </c>
      <c r="BQ212" s="35" t="s">
        <v>1562</v>
      </c>
      <c r="BR212" s="35"/>
      <c r="BS212" s="2">
        <v>0.1</v>
      </c>
      <c r="BT212" s="2">
        <v>0.1</v>
      </c>
      <c r="BU212" s="2" t="s">
        <v>222</v>
      </c>
      <c r="BV212" s="2" t="s">
        <v>219</v>
      </c>
      <c r="BW212" s="2" t="s">
        <v>3777</v>
      </c>
      <c r="CE212" s="35" t="s">
        <v>1562</v>
      </c>
      <c r="CF212" s="35"/>
      <c r="CG212" s="2">
        <v>0.5</v>
      </c>
      <c r="CH212" s="2">
        <v>0.2</v>
      </c>
      <c r="CI212" s="2" t="s">
        <v>223</v>
      </c>
      <c r="CJ212" s="2" t="s">
        <v>219</v>
      </c>
      <c r="CK212" s="2" t="s">
        <v>3770</v>
      </c>
      <c r="CL212" s="2" t="s">
        <v>3792</v>
      </c>
      <c r="CM212" s="35" t="s">
        <v>2173</v>
      </c>
      <c r="CN212" s="35"/>
      <c r="CO212" s="35"/>
      <c r="CP212" s="35"/>
      <c r="CQ212" s="35"/>
    </row>
    <row r="213" spans="1:95">
      <c r="A213" s="35" t="s">
        <v>2139</v>
      </c>
      <c r="B213" s="35" t="s">
        <v>1574</v>
      </c>
      <c r="C213" s="2" t="s">
        <v>1450</v>
      </c>
      <c r="D213" s="2" t="s">
        <v>1575</v>
      </c>
      <c r="E213" s="35">
        <v>46</v>
      </c>
      <c r="F213" s="35">
        <v>4</v>
      </c>
      <c r="G213" s="10" t="str">
        <f t="shared" si="1"/>
        <v>46-4</v>
      </c>
      <c r="H213" s="2">
        <v>0</v>
      </c>
      <c r="I213" s="2">
        <v>59</v>
      </c>
      <c r="J213" s="14">
        <f>(VLOOKUP($G213,Depth_Lookup_CCL!$A$3:$Z$549,11,FALSE))+(H213/100)</f>
        <v>109.07000000000001</v>
      </c>
      <c r="K213" s="14">
        <f>(VLOOKUP($G213,Depth_Lookup_CCL!$A$3:$Z$549,11,FALSE))+(I213/100)</f>
        <v>109.66000000000001</v>
      </c>
      <c r="L213" s="148" t="s">
        <v>2163</v>
      </c>
      <c r="M213" s="35">
        <v>1</v>
      </c>
      <c r="O213" s="2" t="s">
        <v>5</v>
      </c>
      <c r="P213" s="5" t="s">
        <v>1846</v>
      </c>
      <c r="Q213" s="87" t="s">
        <v>1442</v>
      </c>
      <c r="R213" s="87" t="s">
        <v>1442</v>
      </c>
      <c r="U213" s="2" t="s">
        <v>198</v>
      </c>
      <c r="V213" s="2" t="s">
        <v>201</v>
      </c>
      <c r="W213" s="2" t="s">
        <v>205</v>
      </c>
      <c r="Y213" s="2" t="s">
        <v>1366</v>
      </c>
      <c r="Z213" s="35" t="s">
        <v>1391</v>
      </c>
      <c r="AA213" s="35" t="s">
        <v>1368</v>
      </c>
      <c r="AB213" s="35" t="s">
        <v>238</v>
      </c>
      <c r="AC213" s="5">
        <f>VLOOKUP(AB213,definitions_list_lookup!$V$12:$W$15,2,FALSE)</f>
        <v>2</v>
      </c>
      <c r="AD213" s="35" t="s">
        <v>1456</v>
      </c>
      <c r="AE213" s="41">
        <f>VLOOKUP(AD213,definitions_list_lookup!$AT$3:$AU$5,2,FALSE)</f>
        <v>1</v>
      </c>
      <c r="AF213" s="2">
        <v>5</v>
      </c>
      <c r="AG213" s="2" t="s">
        <v>2165</v>
      </c>
      <c r="AH213" s="2">
        <v>10</v>
      </c>
      <c r="AJ213" s="2">
        <v>5</v>
      </c>
      <c r="AK213" s="35">
        <v>3</v>
      </c>
      <c r="AL213" s="2" t="s">
        <v>224</v>
      </c>
      <c r="AM213" s="2" t="s">
        <v>219</v>
      </c>
      <c r="AO213" s="2">
        <v>60</v>
      </c>
      <c r="AQ213" s="2">
        <v>5</v>
      </c>
      <c r="AR213" s="35">
        <v>3.5</v>
      </c>
      <c r="AS213" s="2" t="s">
        <v>224</v>
      </c>
      <c r="AT213" s="2" t="s">
        <v>219</v>
      </c>
      <c r="AU213" s="2" t="s">
        <v>3770</v>
      </c>
      <c r="AV213" s="2">
        <v>30</v>
      </c>
      <c r="AX213" s="2">
        <v>7</v>
      </c>
      <c r="AY213" s="35">
        <v>4.5</v>
      </c>
      <c r="AZ213" s="2" t="s">
        <v>224</v>
      </c>
      <c r="BA213" s="2" t="s">
        <v>219</v>
      </c>
      <c r="BB213" s="2" t="s">
        <v>3770</v>
      </c>
      <c r="BQ213" s="35" t="s">
        <v>1562</v>
      </c>
      <c r="BR213" s="35"/>
      <c r="BS213" s="2">
        <v>0.1</v>
      </c>
      <c r="BT213" s="2">
        <v>0.1</v>
      </c>
      <c r="BU213" s="2" t="s">
        <v>222</v>
      </c>
      <c r="BV213" s="2" t="s">
        <v>219</v>
      </c>
      <c r="BW213" s="2" t="s">
        <v>3777</v>
      </c>
      <c r="CE213" s="35" t="s">
        <v>1562</v>
      </c>
      <c r="CF213" s="35"/>
      <c r="CG213" s="2">
        <v>0.5</v>
      </c>
      <c r="CH213" s="2">
        <v>0.2</v>
      </c>
      <c r="CI213" s="2" t="s">
        <v>223</v>
      </c>
      <c r="CJ213" s="2" t="s">
        <v>219</v>
      </c>
      <c r="CK213" s="2" t="s">
        <v>3770</v>
      </c>
      <c r="CL213" s="2" t="s">
        <v>3792</v>
      </c>
      <c r="CM213" s="35" t="s">
        <v>2172</v>
      </c>
      <c r="CN213" s="35"/>
      <c r="CO213" s="35"/>
      <c r="CP213" s="35"/>
      <c r="CQ213" s="35"/>
    </row>
    <row r="214" spans="1:95">
      <c r="A214" s="35" t="s">
        <v>2139</v>
      </c>
      <c r="B214" s="35" t="s">
        <v>1574</v>
      </c>
      <c r="C214" s="2" t="s">
        <v>1450</v>
      </c>
      <c r="D214" s="2" t="s">
        <v>1575</v>
      </c>
      <c r="E214" s="35">
        <v>47</v>
      </c>
      <c r="F214" s="35">
        <v>1</v>
      </c>
      <c r="G214" s="10" t="str">
        <f t="shared" si="1"/>
        <v>47-1</v>
      </c>
      <c r="H214" s="2">
        <v>0</v>
      </c>
      <c r="I214" s="2">
        <v>89</v>
      </c>
      <c r="J214" s="14">
        <f>(VLOOKUP($G214,Depth_Lookup_CCL!$A$3:$Z$549,11,FALSE))+(H214/100)</f>
        <v>109.45</v>
      </c>
      <c r="K214" s="14">
        <f>(VLOOKUP($G214,Depth_Lookup_CCL!$A$3:$Z$549,11,FALSE))+(I214/100)</f>
        <v>110.34</v>
      </c>
      <c r="L214" s="148" t="s">
        <v>2163</v>
      </c>
      <c r="M214" s="35">
        <v>1</v>
      </c>
      <c r="O214" s="2" t="s">
        <v>5</v>
      </c>
      <c r="P214" s="5" t="s">
        <v>1846</v>
      </c>
      <c r="Q214" s="87" t="s">
        <v>1442</v>
      </c>
      <c r="R214" s="87" t="s">
        <v>1442</v>
      </c>
      <c r="U214" s="2" t="s">
        <v>198</v>
      </c>
      <c r="V214" s="2" t="s">
        <v>201</v>
      </c>
      <c r="W214" s="2" t="s">
        <v>205</v>
      </c>
      <c r="Y214" s="2" t="s">
        <v>1366</v>
      </c>
      <c r="Z214" s="35" t="s">
        <v>1391</v>
      </c>
      <c r="AA214" s="35" t="s">
        <v>1368</v>
      </c>
      <c r="AB214" s="35" t="s">
        <v>238</v>
      </c>
      <c r="AC214" s="5">
        <f>VLOOKUP(AB214,definitions_list_lookup!$V$12:$W$15,2,FALSE)</f>
        <v>2</v>
      </c>
      <c r="AD214" s="35" t="s">
        <v>1456</v>
      </c>
      <c r="AE214" s="41">
        <f>VLOOKUP(AD214,definitions_list_lookup!$AT$3:$AU$5,2,FALSE)</f>
        <v>1</v>
      </c>
      <c r="AF214" s="2">
        <v>20</v>
      </c>
      <c r="AH214" s="2">
        <v>10</v>
      </c>
      <c r="AJ214" s="2">
        <v>5</v>
      </c>
      <c r="AK214" s="35">
        <v>3</v>
      </c>
      <c r="AL214" s="2" t="s">
        <v>224</v>
      </c>
      <c r="AM214" s="2" t="s">
        <v>219</v>
      </c>
      <c r="AO214" s="2">
        <v>60</v>
      </c>
      <c r="AQ214" s="2">
        <v>5</v>
      </c>
      <c r="AR214" s="35">
        <v>3.5</v>
      </c>
      <c r="AS214" s="2" t="s">
        <v>224</v>
      </c>
      <c r="AT214" s="2" t="s">
        <v>219</v>
      </c>
      <c r="AU214" s="2" t="s">
        <v>3770</v>
      </c>
      <c r="AV214" s="2">
        <v>30</v>
      </c>
      <c r="AX214" s="2">
        <v>7</v>
      </c>
      <c r="AY214" s="35">
        <v>4.5</v>
      </c>
      <c r="AZ214" s="2" t="s">
        <v>224</v>
      </c>
      <c r="BA214" s="2" t="s">
        <v>219</v>
      </c>
      <c r="BB214" s="2" t="s">
        <v>3770</v>
      </c>
      <c r="BQ214" s="35" t="s">
        <v>1562</v>
      </c>
      <c r="BR214" s="35"/>
      <c r="BS214" s="2">
        <v>0.1</v>
      </c>
      <c r="BT214" s="2">
        <v>0.1</v>
      </c>
      <c r="BU214" s="2" t="s">
        <v>222</v>
      </c>
      <c r="BV214" s="2" t="s">
        <v>219</v>
      </c>
      <c r="BW214" s="2" t="s">
        <v>3777</v>
      </c>
      <c r="CE214" s="35" t="s">
        <v>1562</v>
      </c>
      <c r="CF214" s="35"/>
      <c r="CG214" s="2">
        <v>0.5</v>
      </c>
      <c r="CH214" s="2">
        <v>0.2</v>
      </c>
      <c r="CI214" s="2" t="s">
        <v>223</v>
      </c>
      <c r="CJ214" s="2" t="s">
        <v>219</v>
      </c>
      <c r="CK214" s="2" t="s">
        <v>3770</v>
      </c>
      <c r="CL214" s="2" t="s">
        <v>3792</v>
      </c>
      <c r="CM214" s="35" t="s">
        <v>2174</v>
      </c>
      <c r="CN214" s="35"/>
      <c r="CO214" s="35"/>
      <c r="CP214" s="35"/>
      <c r="CQ214" s="35"/>
    </row>
    <row r="215" spans="1:95">
      <c r="A215" s="35" t="s">
        <v>2139</v>
      </c>
      <c r="B215" s="35" t="s">
        <v>1574</v>
      </c>
      <c r="C215" s="2" t="s">
        <v>1450</v>
      </c>
      <c r="D215" s="2" t="s">
        <v>1575</v>
      </c>
      <c r="E215" s="35">
        <v>47</v>
      </c>
      <c r="F215" s="35">
        <v>2</v>
      </c>
      <c r="G215" s="10" t="str">
        <f t="shared" si="1"/>
        <v>47-2</v>
      </c>
      <c r="H215" s="2">
        <v>0</v>
      </c>
      <c r="I215" s="2">
        <v>92</v>
      </c>
      <c r="J215" s="14">
        <f>(VLOOKUP($G215,Depth_Lookup_CCL!$A$3:$Z$549,11,FALSE))+(H215/100)</f>
        <v>110.345</v>
      </c>
      <c r="K215" s="14">
        <f>(VLOOKUP($G215,Depth_Lookup_CCL!$A$3:$Z$549,11,FALSE))+(I215/100)</f>
        <v>111.265</v>
      </c>
      <c r="L215" s="148" t="s">
        <v>2163</v>
      </c>
      <c r="M215" s="35">
        <v>1</v>
      </c>
      <c r="O215" s="2" t="s">
        <v>5</v>
      </c>
      <c r="P215" s="5" t="s">
        <v>1846</v>
      </c>
      <c r="Q215" s="87" t="s">
        <v>1442</v>
      </c>
      <c r="R215" s="87" t="s">
        <v>1442</v>
      </c>
      <c r="U215" s="2" t="s">
        <v>198</v>
      </c>
      <c r="V215" s="2" t="s">
        <v>201</v>
      </c>
      <c r="W215" s="2" t="s">
        <v>205</v>
      </c>
      <c r="Y215" s="2" t="s">
        <v>1366</v>
      </c>
      <c r="Z215" s="35" t="s">
        <v>1391</v>
      </c>
      <c r="AA215" s="35" t="s">
        <v>1368</v>
      </c>
      <c r="AB215" s="35" t="s">
        <v>238</v>
      </c>
      <c r="AC215" s="5">
        <f>VLOOKUP(AB215,definitions_list_lookup!$V$12:$W$15,2,FALSE)</f>
        <v>2</v>
      </c>
      <c r="AD215" s="35" t="s">
        <v>1456</v>
      </c>
      <c r="AE215" s="41">
        <f>VLOOKUP(AD215,definitions_list_lookup!$AT$3:$AU$5,2,FALSE)</f>
        <v>1</v>
      </c>
      <c r="AF215" s="2">
        <v>5</v>
      </c>
      <c r="AG215" s="2" t="s">
        <v>2166</v>
      </c>
      <c r="AH215" s="2">
        <v>10</v>
      </c>
      <c r="AJ215" s="2">
        <v>5</v>
      </c>
      <c r="AK215" s="35">
        <v>3</v>
      </c>
      <c r="AL215" s="2" t="s">
        <v>224</v>
      </c>
      <c r="AM215" s="2" t="s">
        <v>219</v>
      </c>
      <c r="AO215" s="2">
        <v>60</v>
      </c>
      <c r="AQ215" s="2">
        <v>5</v>
      </c>
      <c r="AR215" s="35">
        <v>3.5</v>
      </c>
      <c r="AS215" s="2" t="s">
        <v>224</v>
      </c>
      <c r="AT215" s="2" t="s">
        <v>219</v>
      </c>
      <c r="AU215" s="2" t="s">
        <v>3770</v>
      </c>
      <c r="AV215" s="2">
        <v>30</v>
      </c>
      <c r="AX215" s="2">
        <v>7</v>
      </c>
      <c r="AY215" s="35">
        <v>4.5</v>
      </c>
      <c r="AZ215" s="2" t="s">
        <v>224</v>
      </c>
      <c r="BA215" s="2" t="s">
        <v>219</v>
      </c>
      <c r="BB215" s="2" t="s">
        <v>3770</v>
      </c>
      <c r="BQ215" s="35" t="s">
        <v>1562</v>
      </c>
      <c r="BR215" s="35"/>
      <c r="BS215" s="2">
        <v>0.1</v>
      </c>
      <c r="BT215" s="2">
        <v>0.1</v>
      </c>
      <c r="BU215" s="2" t="s">
        <v>222</v>
      </c>
      <c r="BV215" s="2" t="s">
        <v>219</v>
      </c>
      <c r="BW215" s="2" t="s">
        <v>3777</v>
      </c>
      <c r="CE215" s="35" t="s">
        <v>1562</v>
      </c>
      <c r="CF215" s="35"/>
      <c r="CG215" s="2">
        <v>0.5</v>
      </c>
      <c r="CH215" s="2">
        <v>0.2</v>
      </c>
      <c r="CI215" s="2" t="s">
        <v>223</v>
      </c>
      <c r="CJ215" s="2" t="s">
        <v>219</v>
      </c>
      <c r="CK215" s="2" t="s">
        <v>3770</v>
      </c>
      <c r="CL215" s="2" t="s">
        <v>3792</v>
      </c>
      <c r="CM215" s="35" t="s">
        <v>2172</v>
      </c>
      <c r="CN215" s="35"/>
      <c r="CO215" s="35"/>
      <c r="CP215" s="35"/>
      <c r="CQ215" s="35"/>
    </row>
    <row r="216" spans="1:95">
      <c r="A216" s="35" t="s">
        <v>2139</v>
      </c>
      <c r="B216" s="35" t="s">
        <v>1574</v>
      </c>
      <c r="C216" s="2" t="s">
        <v>1450</v>
      </c>
      <c r="D216" s="2" t="s">
        <v>1575</v>
      </c>
      <c r="E216" s="35">
        <v>47</v>
      </c>
      <c r="F216" s="35">
        <v>3</v>
      </c>
      <c r="G216" s="10" t="str">
        <f t="shared" si="1"/>
        <v>47-3</v>
      </c>
      <c r="H216" s="2">
        <v>0</v>
      </c>
      <c r="I216" s="2">
        <v>56</v>
      </c>
      <c r="J216" s="14">
        <f>(VLOOKUP($G216,Depth_Lookup_CCL!$A$3:$Z$549,11,FALSE))+(H216/100)</f>
        <v>111.265</v>
      </c>
      <c r="K216" s="14">
        <f>(VLOOKUP($G216,Depth_Lookup_CCL!$A$3:$Z$549,11,FALSE))+(I216/100)</f>
        <v>111.825</v>
      </c>
      <c r="L216" s="148" t="s">
        <v>2163</v>
      </c>
      <c r="M216" s="35">
        <v>1</v>
      </c>
      <c r="O216" s="2" t="s">
        <v>5</v>
      </c>
      <c r="P216" s="5" t="s">
        <v>1846</v>
      </c>
      <c r="Q216" s="87" t="s">
        <v>1442</v>
      </c>
      <c r="R216" s="87" t="s">
        <v>1442</v>
      </c>
      <c r="U216" s="2" t="s">
        <v>198</v>
      </c>
      <c r="V216" s="2" t="s">
        <v>201</v>
      </c>
      <c r="W216" s="2" t="s">
        <v>205</v>
      </c>
      <c r="Y216" s="2" t="s">
        <v>1366</v>
      </c>
      <c r="Z216" s="35" t="s">
        <v>1391</v>
      </c>
      <c r="AA216" s="35" t="s">
        <v>1368</v>
      </c>
      <c r="AB216" s="35" t="s">
        <v>1374</v>
      </c>
      <c r="AC216" s="5">
        <f>VLOOKUP(AB216,definitions_list_lookup!$V$12:$W$15,2,FALSE)</f>
        <v>1</v>
      </c>
      <c r="AD216" s="35" t="s">
        <v>1455</v>
      </c>
      <c r="AE216" s="41">
        <f>VLOOKUP(AD216,definitions_list_lookup!$AT$3:$AU$5,2,FALSE)</f>
        <v>0</v>
      </c>
      <c r="AF216" s="2">
        <v>2</v>
      </c>
      <c r="AG216" s="2" t="s">
        <v>2167</v>
      </c>
      <c r="AH216" s="2">
        <v>10</v>
      </c>
      <c r="AJ216" s="2">
        <v>5</v>
      </c>
      <c r="AK216" s="35">
        <v>3</v>
      </c>
      <c r="AL216" s="2" t="s">
        <v>224</v>
      </c>
      <c r="AM216" s="2" t="s">
        <v>219</v>
      </c>
      <c r="AO216" s="2">
        <v>60</v>
      </c>
      <c r="AQ216" s="2">
        <v>5</v>
      </c>
      <c r="AR216" s="35">
        <v>3.5</v>
      </c>
      <c r="AS216" s="2" t="s">
        <v>224</v>
      </c>
      <c r="AT216" s="2" t="s">
        <v>219</v>
      </c>
      <c r="AU216" s="2" t="s">
        <v>3770</v>
      </c>
      <c r="AV216" s="2">
        <v>30</v>
      </c>
      <c r="AX216" s="2">
        <v>7</v>
      </c>
      <c r="AY216" s="35">
        <v>4.5</v>
      </c>
      <c r="AZ216" s="2" t="s">
        <v>224</v>
      </c>
      <c r="BA216" s="2" t="s">
        <v>219</v>
      </c>
      <c r="BB216" s="2" t="s">
        <v>3770</v>
      </c>
      <c r="BQ216" s="35" t="s">
        <v>1562</v>
      </c>
      <c r="BR216" s="35"/>
      <c r="BS216" s="2">
        <v>0.1</v>
      </c>
      <c r="BT216" s="2">
        <v>0.1</v>
      </c>
      <c r="BU216" s="2" t="s">
        <v>222</v>
      </c>
      <c r="BV216" s="2" t="s">
        <v>219</v>
      </c>
      <c r="BW216" s="2" t="s">
        <v>3777</v>
      </c>
      <c r="CE216" s="35" t="s">
        <v>1562</v>
      </c>
      <c r="CF216" s="35"/>
      <c r="CG216" s="2">
        <v>0.5</v>
      </c>
      <c r="CH216" s="2">
        <v>0.2</v>
      </c>
      <c r="CI216" s="2" t="s">
        <v>223</v>
      </c>
      <c r="CJ216" s="2" t="s">
        <v>219</v>
      </c>
      <c r="CK216" s="2" t="s">
        <v>3770</v>
      </c>
      <c r="CL216" s="2" t="s">
        <v>3792</v>
      </c>
      <c r="CM216" s="35" t="s">
        <v>2172</v>
      </c>
      <c r="CN216" s="35"/>
      <c r="CO216" s="35"/>
      <c r="CP216" s="35"/>
      <c r="CQ216" s="35"/>
    </row>
    <row r="217" spans="1:95">
      <c r="A217" s="35" t="s">
        <v>2139</v>
      </c>
      <c r="B217" s="35" t="s">
        <v>1574</v>
      </c>
      <c r="C217" s="2" t="s">
        <v>1450</v>
      </c>
      <c r="D217" s="2" t="s">
        <v>1575</v>
      </c>
      <c r="E217" s="35">
        <v>47</v>
      </c>
      <c r="F217" s="35">
        <v>4</v>
      </c>
      <c r="G217" s="10" t="str">
        <f t="shared" si="1"/>
        <v>47-4</v>
      </c>
      <c r="H217" s="2">
        <v>0</v>
      </c>
      <c r="I217" s="2">
        <v>84</v>
      </c>
      <c r="J217" s="14">
        <f>(VLOOKUP($G217,Depth_Lookup_CCL!$A$3:$Z$549,11,FALSE))+(H217/100)</f>
        <v>111.83</v>
      </c>
      <c r="K217" s="14">
        <f>(VLOOKUP($G217,Depth_Lookup_CCL!$A$3:$Z$549,11,FALSE))+(I217/100)</f>
        <v>112.67</v>
      </c>
      <c r="L217" s="148" t="s">
        <v>2163</v>
      </c>
      <c r="M217" s="35">
        <v>1</v>
      </c>
      <c r="O217" s="2" t="s">
        <v>5</v>
      </c>
      <c r="P217" s="5" t="s">
        <v>1846</v>
      </c>
      <c r="Q217" s="87" t="s">
        <v>1442</v>
      </c>
      <c r="R217" s="87" t="s">
        <v>1442</v>
      </c>
      <c r="U217" s="2" t="s">
        <v>198</v>
      </c>
      <c r="V217" s="2" t="s">
        <v>201</v>
      </c>
      <c r="W217" s="2" t="s">
        <v>205</v>
      </c>
      <c r="Y217" s="2" t="s">
        <v>1366</v>
      </c>
      <c r="Z217" s="35" t="s">
        <v>1391</v>
      </c>
      <c r="AA217" s="35" t="s">
        <v>1368</v>
      </c>
      <c r="AB217" s="35" t="s">
        <v>1374</v>
      </c>
      <c r="AC217" s="5">
        <f>VLOOKUP(AB217,definitions_list_lookup!$V$12:$W$15,2,FALSE)</f>
        <v>1</v>
      </c>
      <c r="AD217" s="35" t="s">
        <v>1455</v>
      </c>
      <c r="AE217" s="41">
        <f>VLOOKUP(AD217,definitions_list_lookup!$AT$3:$AU$5,2,FALSE)</f>
        <v>0</v>
      </c>
      <c r="AF217" s="2">
        <v>10</v>
      </c>
      <c r="AH217" s="2">
        <v>10</v>
      </c>
      <c r="AJ217" s="2">
        <v>5</v>
      </c>
      <c r="AK217" s="35">
        <v>3</v>
      </c>
      <c r="AL217" s="2" t="s">
        <v>224</v>
      </c>
      <c r="AM217" s="2" t="s">
        <v>219</v>
      </c>
      <c r="AO217" s="2">
        <v>60</v>
      </c>
      <c r="AQ217" s="2">
        <v>5</v>
      </c>
      <c r="AR217" s="35">
        <v>3.5</v>
      </c>
      <c r="AS217" s="2" t="s">
        <v>224</v>
      </c>
      <c r="AT217" s="2" t="s">
        <v>219</v>
      </c>
      <c r="AU217" s="2" t="s">
        <v>3770</v>
      </c>
      <c r="AV217" s="2">
        <v>30</v>
      </c>
      <c r="AX217" s="2">
        <v>7</v>
      </c>
      <c r="AY217" s="35">
        <v>4.5</v>
      </c>
      <c r="AZ217" s="2" t="s">
        <v>224</v>
      </c>
      <c r="BA217" s="2" t="s">
        <v>219</v>
      </c>
      <c r="BB217" s="2" t="s">
        <v>3770</v>
      </c>
      <c r="BQ217" s="35" t="s">
        <v>1562</v>
      </c>
      <c r="BR217" s="35"/>
      <c r="BS217" s="2">
        <v>0.1</v>
      </c>
      <c r="BT217" s="2">
        <v>0.1</v>
      </c>
      <c r="BU217" s="2" t="s">
        <v>222</v>
      </c>
      <c r="BV217" s="2" t="s">
        <v>219</v>
      </c>
      <c r="BW217" s="2" t="s">
        <v>3777</v>
      </c>
      <c r="CE217" s="2" t="s">
        <v>1562</v>
      </c>
      <c r="CG217" s="2">
        <v>0.5</v>
      </c>
      <c r="CH217" s="2">
        <v>0.2</v>
      </c>
      <c r="CI217" s="2" t="s">
        <v>223</v>
      </c>
      <c r="CJ217" s="2" t="s">
        <v>219</v>
      </c>
      <c r="CK217" s="2" t="s">
        <v>3770</v>
      </c>
      <c r="CL217" s="2" t="s">
        <v>3792</v>
      </c>
      <c r="CM217" s="35" t="s">
        <v>2172</v>
      </c>
      <c r="CN217" s="35"/>
      <c r="CO217" s="35"/>
      <c r="CP217" s="35"/>
      <c r="CQ217" s="35"/>
    </row>
    <row r="218" spans="1:95">
      <c r="A218" s="35" t="s">
        <v>2139</v>
      </c>
      <c r="B218" s="35" t="s">
        <v>1574</v>
      </c>
      <c r="C218" s="2" t="s">
        <v>1450</v>
      </c>
      <c r="D218" s="2" t="s">
        <v>1575</v>
      </c>
      <c r="E218" s="35">
        <v>48</v>
      </c>
      <c r="F218" s="35">
        <v>1</v>
      </c>
      <c r="G218" s="10" t="str">
        <f t="shared" si="1"/>
        <v>48-1</v>
      </c>
      <c r="H218" s="2">
        <v>0</v>
      </c>
      <c r="I218" s="2">
        <v>89</v>
      </c>
      <c r="J218" s="14">
        <f>(VLOOKUP($G218,Depth_Lookup_CCL!$A$3:$Z$549,11,FALSE))+(H218/100)</f>
        <v>112.5</v>
      </c>
      <c r="K218" s="14">
        <f>(VLOOKUP($G218,Depth_Lookup_CCL!$A$3:$Z$549,11,FALSE))+(I218/100)</f>
        <v>113.39</v>
      </c>
      <c r="L218" s="148" t="s">
        <v>2163</v>
      </c>
      <c r="M218" s="35">
        <v>1</v>
      </c>
      <c r="O218" s="2" t="s">
        <v>5</v>
      </c>
      <c r="P218" s="5" t="s">
        <v>1846</v>
      </c>
      <c r="Q218" s="87" t="s">
        <v>1442</v>
      </c>
      <c r="R218" s="87" t="s">
        <v>1442</v>
      </c>
      <c r="U218" s="2" t="s">
        <v>198</v>
      </c>
      <c r="V218" s="2" t="s">
        <v>201</v>
      </c>
      <c r="W218" s="2" t="s">
        <v>205</v>
      </c>
      <c r="Y218" s="2" t="s">
        <v>1366</v>
      </c>
      <c r="Z218" s="35" t="s">
        <v>1391</v>
      </c>
      <c r="AA218" s="35" t="s">
        <v>1368</v>
      </c>
      <c r="AB218" s="35" t="s">
        <v>1374</v>
      </c>
      <c r="AC218" s="5">
        <f>VLOOKUP(AB218,definitions_list_lookup!$V$12:$W$15,2,FALSE)</f>
        <v>1</v>
      </c>
      <c r="AD218" s="35" t="s">
        <v>1455</v>
      </c>
      <c r="AE218" s="41">
        <f>VLOOKUP(AD218,definitions_list_lookup!$AT$3:$AU$5,2,FALSE)</f>
        <v>0</v>
      </c>
      <c r="AF218" s="2">
        <v>5</v>
      </c>
      <c r="AH218" s="2">
        <v>10</v>
      </c>
      <c r="AJ218" s="2">
        <v>5</v>
      </c>
      <c r="AK218" s="35">
        <v>3</v>
      </c>
      <c r="AL218" s="2" t="s">
        <v>224</v>
      </c>
      <c r="AM218" s="2" t="s">
        <v>219</v>
      </c>
      <c r="AO218" s="2">
        <v>60</v>
      </c>
      <c r="AQ218" s="2">
        <v>5</v>
      </c>
      <c r="AR218" s="35">
        <v>3.5</v>
      </c>
      <c r="AS218" s="2" t="s">
        <v>224</v>
      </c>
      <c r="AT218" s="2" t="s">
        <v>219</v>
      </c>
      <c r="AU218" s="2" t="s">
        <v>3770</v>
      </c>
      <c r="AV218" s="2">
        <v>30</v>
      </c>
      <c r="AX218" s="2">
        <v>7</v>
      </c>
      <c r="AY218" s="35">
        <v>4.5</v>
      </c>
      <c r="AZ218" s="2" t="s">
        <v>224</v>
      </c>
      <c r="BA218" s="2" t="s">
        <v>219</v>
      </c>
      <c r="BB218" s="2" t="s">
        <v>3770</v>
      </c>
      <c r="BQ218" s="35" t="s">
        <v>1562</v>
      </c>
      <c r="BR218" s="35"/>
      <c r="BS218" s="2">
        <v>0.1</v>
      </c>
      <c r="BT218" s="2">
        <v>0.1</v>
      </c>
      <c r="BU218" s="2" t="s">
        <v>222</v>
      </c>
      <c r="BV218" s="2" t="s">
        <v>219</v>
      </c>
      <c r="BW218" s="2" t="s">
        <v>3777</v>
      </c>
      <c r="CE218" s="35" t="s">
        <v>1562</v>
      </c>
      <c r="CF218" s="35"/>
      <c r="CG218" s="2">
        <v>0.5</v>
      </c>
      <c r="CH218" s="2">
        <v>0.2</v>
      </c>
      <c r="CI218" s="2" t="s">
        <v>223</v>
      </c>
      <c r="CJ218" s="2" t="s">
        <v>219</v>
      </c>
      <c r="CK218" s="2" t="s">
        <v>3770</v>
      </c>
      <c r="CL218" s="2" t="s">
        <v>3792</v>
      </c>
      <c r="CM218" s="35" t="s">
        <v>2172</v>
      </c>
      <c r="CN218" s="35"/>
      <c r="CO218" s="35"/>
      <c r="CP218" s="35"/>
      <c r="CQ218" s="35"/>
    </row>
    <row r="219" spans="1:95">
      <c r="A219" s="35" t="s">
        <v>2139</v>
      </c>
      <c r="B219" s="35" t="s">
        <v>1574</v>
      </c>
      <c r="C219" s="2" t="s">
        <v>1450</v>
      </c>
      <c r="D219" s="2" t="s">
        <v>1575</v>
      </c>
      <c r="E219" s="35">
        <v>48</v>
      </c>
      <c r="F219" s="35">
        <v>2</v>
      </c>
      <c r="G219" s="10" t="str">
        <f t="shared" si="1"/>
        <v>48-2</v>
      </c>
      <c r="H219" s="2">
        <v>0</v>
      </c>
      <c r="I219" s="2">
        <v>76</v>
      </c>
      <c r="J219" s="14">
        <f>(VLOOKUP($G219,Depth_Lookup_CCL!$A$3:$Z$549,11,FALSE))+(H219/100)</f>
        <v>113.38</v>
      </c>
      <c r="K219" s="14">
        <f>(VLOOKUP($G219,Depth_Lookup_CCL!$A$3:$Z$549,11,FALSE))+(I219/100)</f>
        <v>114.14</v>
      </c>
      <c r="L219" s="148" t="s">
        <v>2163</v>
      </c>
      <c r="M219" s="35">
        <v>1</v>
      </c>
      <c r="O219" s="2" t="s">
        <v>5</v>
      </c>
      <c r="P219" s="5" t="s">
        <v>1846</v>
      </c>
      <c r="Q219" s="87" t="s">
        <v>1442</v>
      </c>
      <c r="R219" s="87" t="s">
        <v>1442</v>
      </c>
      <c r="U219" s="2" t="s">
        <v>198</v>
      </c>
      <c r="V219" s="2" t="s">
        <v>201</v>
      </c>
      <c r="W219" s="2" t="s">
        <v>205</v>
      </c>
      <c r="AA219" s="35"/>
      <c r="AB219" s="35" t="s">
        <v>1376</v>
      </c>
      <c r="AC219" s="5">
        <f>VLOOKUP(AB219,definitions_list_lookup!$V$12:$W$15,2,FALSE)</f>
        <v>0</v>
      </c>
      <c r="AE219" s="41" t="e">
        <f>VLOOKUP(AD219,definitions_list_lookup!$AT$3:$AU$5,2,FALSE)</f>
        <v>#N/A</v>
      </c>
      <c r="AH219" s="2">
        <v>10</v>
      </c>
      <c r="AJ219" s="2">
        <v>5</v>
      </c>
      <c r="AK219" s="35">
        <v>3</v>
      </c>
      <c r="AL219" s="2" t="s">
        <v>224</v>
      </c>
      <c r="AM219" s="2" t="s">
        <v>219</v>
      </c>
      <c r="AO219" s="2">
        <v>60</v>
      </c>
      <c r="AQ219" s="2">
        <v>5</v>
      </c>
      <c r="AR219" s="35">
        <v>3.5</v>
      </c>
      <c r="AS219" s="2" t="s">
        <v>224</v>
      </c>
      <c r="AT219" s="2" t="s">
        <v>219</v>
      </c>
      <c r="AU219" s="2" t="s">
        <v>3770</v>
      </c>
      <c r="AV219" s="2">
        <v>30</v>
      </c>
      <c r="AX219" s="2">
        <v>7</v>
      </c>
      <c r="AY219" s="35">
        <v>4.5</v>
      </c>
      <c r="AZ219" s="2" t="s">
        <v>224</v>
      </c>
      <c r="BA219" s="2" t="s">
        <v>219</v>
      </c>
      <c r="BB219" s="2" t="s">
        <v>3770</v>
      </c>
      <c r="BQ219" s="35" t="s">
        <v>1562</v>
      </c>
      <c r="BR219" s="35"/>
      <c r="BS219" s="2">
        <v>0.1</v>
      </c>
      <c r="BT219" s="2">
        <v>0.1</v>
      </c>
      <c r="BU219" s="2" t="s">
        <v>222</v>
      </c>
      <c r="BV219" s="2" t="s">
        <v>219</v>
      </c>
      <c r="BW219" s="2" t="s">
        <v>3777</v>
      </c>
      <c r="CE219" s="35" t="s">
        <v>1562</v>
      </c>
      <c r="CF219" s="35"/>
      <c r="CG219" s="2">
        <v>0.5</v>
      </c>
      <c r="CH219" s="2">
        <v>0.2</v>
      </c>
      <c r="CI219" s="2" t="s">
        <v>223</v>
      </c>
      <c r="CJ219" s="2" t="s">
        <v>219</v>
      </c>
      <c r="CK219" s="2" t="s">
        <v>3770</v>
      </c>
      <c r="CL219" s="2" t="s">
        <v>3792</v>
      </c>
      <c r="CM219" s="35" t="s">
        <v>2172</v>
      </c>
      <c r="CN219" s="35"/>
      <c r="CO219" s="35"/>
      <c r="CP219" s="35"/>
      <c r="CQ219" s="35"/>
    </row>
    <row r="220" spans="1:95">
      <c r="A220" s="35" t="s">
        <v>2139</v>
      </c>
      <c r="B220" s="35" t="s">
        <v>1574</v>
      </c>
      <c r="C220" s="2" t="s">
        <v>1450</v>
      </c>
      <c r="D220" s="2" t="s">
        <v>1575</v>
      </c>
      <c r="E220" s="35">
        <v>48</v>
      </c>
      <c r="F220" s="35">
        <v>3</v>
      </c>
      <c r="G220" s="10" t="str">
        <f t="shared" si="1"/>
        <v>48-3</v>
      </c>
      <c r="H220" s="2">
        <v>0</v>
      </c>
      <c r="I220" s="2">
        <v>91</v>
      </c>
      <c r="J220" s="14">
        <f>(VLOOKUP($G220,Depth_Lookup_CCL!$A$3:$Z$549,11,FALSE))+(H220/100)</f>
        <v>114.14</v>
      </c>
      <c r="K220" s="14">
        <f>(VLOOKUP($G220,Depth_Lookup_CCL!$A$3:$Z$549,11,FALSE))+(I220/100)</f>
        <v>115.05</v>
      </c>
      <c r="L220" s="148" t="s">
        <v>2163</v>
      </c>
      <c r="M220" s="35">
        <v>1</v>
      </c>
      <c r="O220" s="2" t="s">
        <v>5</v>
      </c>
      <c r="P220" s="5" t="s">
        <v>1846</v>
      </c>
      <c r="Q220" s="87" t="s">
        <v>1442</v>
      </c>
      <c r="R220" s="87" t="s">
        <v>1442</v>
      </c>
      <c r="U220" s="2" t="s">
        <v>198</v>
      </c>
      <c r="V220" s="2" t="s">
        <v>201</v>
      </c>
      <c r="W220" s="2" t="s">
        <v>205</v>
      </c>
      <c r="Y220" s="2" t="s">
        <v>1366</v>
      </c>
      <c r="Z220" s="35" t="s">
        <v>1391</v>
      </c>
      <c r="AA220" s="35" t="s">
        <v>1368</v>
      </c>
      <c r="AB220" s="35" t="s">
        <v>1374</v>
      </c>
      <c r="AC220" s="5">
        <f>VLOOKUP(AB220,definitions_list_lookup!$V$12:$W$15,2,FALSE)</f>
        <v>1</v>
      </c>
      <c r="AD220" s="35" t="s">
        <v>1456</v>
      </c>
      <c r="AE220" s="41">
        <f>VLOOKUP(AD220,definitions_list_lookup!$AT$3:$AU$5,2,FALSE)</f>
        <v>1</v>
      </c>
      <c r="AF220" s="2">
        <v>5</v>
      </c>
      <c r="AG220" s="2" t="s">
        <v>2168</v>
      </c>
      <c r="AH220" s="2">
        <v>10</v>
      </c>
      <c r="AJ220" s="2">
        <v>5</v>
      </c>
      <c r="AK220" s="35">
        <v>3</v>
      </c>
      <c r="AL220" s="2" t="s">
        <v>224</v>
      </c>
      <c r="AM220" s="2" t="s">
        <v>219</v>
      </c>
      <c r="AO220" s="2">
        <v>60</v>
      </c>
      <c r="AQ220" s="2">
        <v>5</v>
      </c>
      <c r="AR220" s="35">
        <v>3.5</v>
      </c>
      <c r="AS220" s="2" t="s">
        <v>224</v>
      </c>
      <c r="AT220" s="2" t="s">
        <v>219</v>
      </c>
      <c r="AU220" s="2" t="s">
        <v>3770</v>
      </c>
      <c r="AV220" s="2">
        <v>30</v>
      </c>
      <c r="AX220" s="2">
        <v>7</v>
      </c>
      <c r="AY220" s="35">
        <v>4.5</v>
      </c>
      <c r="AZ220" s="2" t="s">
        <v>224</v>
      </c>
      <c r="BA220" s="2" t="s">
        <v>219</v>
      </c>
      <c r="BB220" s="2" t="s">
        <v>3770</v>
      </c>
      <c r="BQ220" s="35" t="s">
        <v>1562</v>
      </c>
      <c r="BR220" s="35"/>
      <c r="BS220" s="2">
        <v>0.1</v>
      </c>
      <c r="BT220" s="2">
        <v>0.1</v>
      </c>
      <c r="BU220" s="2" t="s">
        <v>222</v>
      </c>
      <c r="BV220" s="2" t="s">
        <v>219</v>
      </c>
      <c r="BW220" s="2" t="s">
        <v>3777</v>
      </c>
      <c r="CE220" s="35" t="s">
        <v>1562</v>
      </c>
      <c r="CF220" s="35"/>
      <c r="CG220" s="2">
        <v>0.5</v>
      </c>
      <c r="CH220" s="2">
        <v>0.2</v>
      </c>
      <c r="CI220" s="2" t="s">
        <v>223</v>
      </c>
      <c r="CJ220" s="2" t="s">
        <v>219</v>
      </c>
      <c r="CK220" s="2" t="s">
        <v>3770</v>
      </c>
      <c r="CL220" s="2" t="s">
        <v>3792</v>
      </c>
      <c r="CM220" s="35" t="s">
        <v>2172</v>
      </c>
      <c r="CN220" s="35"/>
      <c r="CO220" s="35"/>
      <c r="CP220" s="35"/>
      <c r="CQ220" s="35"/>
    </row>
    <row r="221" spans="1:95">
      <c r="A221" s="35" t="s">
        <v>2139</v>
      </c>
      <c r="B221" s="35" t="s">
        <v>1574</v>
      </c>
      <c r="C221" s="2" t="s">
        <v>1450</v>
      </c>
      <c r="D221" s="2" t="s">
        <v>1575</v>
      </c>
      <c r="E221" s="35">
        <v>48</v>
      </c>
      <c r="F221" s="35">
        <v>4</v>
      </c>
      <c r="G221" s="10" t="str">
        <f t="shared" si="1"/>
        <v>48-4</v>
      </c>
      <c r="H221" s="2">
        <v>0</v>
      </c>
      <c r="I221" s="2">
        <v>51</v>
      </c>
      <c r="J221" s="14">
        <f>(VLOOKUP($G221,Depth_Lookup_CCL!$A$3:$Z$549,11,FALSE))+(H221/100)</f>
        <v>115.05</v>
      </c>
      <c r="K221" s="14">
        <f>(VLOOKUP($G221,Depth_Lookup_CCL!$A$3:$Z$549,11,FALSE))+(I221/100)</f>
        <v>115.56</v>
      </c>
      <c r="L221" s="148" t="s">
        <v>2163</v>
      </c>
      <c r="M221" s="35">
        <v>1</v>
      </c>
      <c r="O221" s="2" t="s">
        <v>5</v>
      </c>
      <c r="P221" s="5" t="s">
        <v>1846</v>
      </c>
      <c r="Q221" s="87" t="s">
        <v>1442</v>
      </c>
      <c r="R221" s="87" t="s">
        <v>1442</v>
      </c>
      <c r="U221" s="2" t="s">
        <v>198</v>
      </c>
      <c r="V221" s="2" t="s">
        <v>201</v>
      </c>
      <c r="W221" s="2" t="s">
        <v>205</v>
      </c>
      <c r="Y221" s="2" t="s">
        <v>1378</v>
      </c>
      <c r="Z221" s="35" t="s">
        <v>1363</v>
      </c>
      <c r="AA221" s="2" t="s">
        <v>1368</v>
      </c>
      <c r="AB221" s="2" t="s">
        <v>238</v>
      </c>
      <c r="AC221" s="5">
        <f>VLOOKUP(AB221,definitions_list_lookup!$V$12:$W$15,2,FALSE)</f>
        <v>2</v>
      </c>
      <c r="AD221" s="35" t="s">
        <v>1456</v>
      </c>
      <c r="AE221" s="41">
        <f>VLOOKUP(AD221,definitions_list_lookup!$AT$3:$AU$5,2,FALSE)</f>
        <v>1</v>
      </c>
      <c r="AF221" s="35">
        <v>5</v>
      </c>
      <c r="AH221" s="2">
        <v>10</v>
      </c>
      <c r="AJ221" s="2">
        <v>5</v>
      </c>
      <c r="AK221" s="35">
        <v>3</v>
      </c>
      <c r="AL221" s="2" t="s">
        <v>224</v>
      </c>
      <c r="AM221" s="2" t="s">
        <v>219</v>
      </c>
      <c r="AO221" s="2">
        <v>60</v>
      </c>
      <c r="AQ221" s="2">
        <v>5</v>
      </c>
      <c r="AR221" s="35">
        <v>3.5</v>
      </c>
      <c r="AS221" s="2" t="s">
        <v>224</v>
      </c>
      <c r="AT221" s="2" t="s">
        <v>219</v>
      </c>
      <c r="AU221" s="2" t="s">
        <v>3770</v>
      </c>
      <c r="AV221" s="2">
        <v>30</v>
      </c>
      <c r="AX221" s="2">
        <v>7</v>
      </c>
      <c r="AY221" s="35">
        <v>4.5</v>
      </c>
      <c r="AZ221" s="2" t="s">
        <v>224</v>
      </c>
      <c r="BA221" s="2" t="s">
        <v>219</v>
      </c>
      <c r="BB221" s="2" t="s">
        <v>3770</v>
      </c>
      <c r="BQ221" s="35" t="s">
        <v>1562</v>
      </c>
      <c r="BR221" s="35"/>
      <c r="BS221" s="2">
        <v>0.1</v>
      </c>
      <c r="BT221" s="2">
        <v>0.1</v>
      </c>
      <c r="BU221" s="2" t="s">
        <v>222</v>
      </c>
      <c r="BV221" s="2" t="s">
        <v>219</v>
      </c>
      <c r="BW221" s="2" t="s">
        <v>3777</v>
      </c>
      <c r="CE221" s="35" t="s">
        <v>1562</v>
      </c>
      <c r="CF221" s="35"/>
      <c r="CG221" s="2">
        <v>0.5</v>
      </c>
      <c r="CH221" s="2">
        <v>0.2</v>
      </c>
      <c r="CI221" s="2" t="s">
        <v>223</v>
      </c>
      <c r="CJ221" s="2" t="s">
        <v>219</v>
      </c>
      <c r="CK221" s="2" t="s">
        <v>3770</v>
      </c>
      <c r="CL221" s="2" t="s">
        <v>3792</v>
      </c>
      <c r="CM221" s="35" t="s">
        <v>3469</v>
      </c>
      <c r="CN221" s="35"/>
      <c r="CO221" s="35"/>
      <c r="CP221" s="35"/>
      <c r="CQ221" s="35"/>
    </row>
    <row r="222" spans="1:95">
      <c r="A222" s="35" t="s">
        <v>2139</v>
      </c>
      <c r="B222" s="35" t="s">
        <v>1574</v>
      </c>
      <c r="C222" s="2" t="s">
        <v>1450</v>
      </c>
      <c r="D222" s="2" t="s">
        <v>1575</v>
      </c>
      <c r="E222" s="35">
        <v>49</v>
      </c>
      <c r="F222" s="35">
        <v>1</v>
      </c>
      <c r="G222" s="10" t="str">
        <f t="shared" si="1"/>
        <v>49-1</v>
      </c>
      <c r="H222" s="2">
        <v>0</v>
      </c>
      <c r="I222" s="2">
        <v>100</v>
      </c>
      <c r="J222" s="14">
        <f>(VLOOKUP($G222,Depth_Lookup_CCL!$A$3:$Z$549,11,FALSE))+(H222/100)</f>
        <v>115.55</v>
      </c>
      <c r="K222" s="14">
        <f>(VLOOKUP($G222,Depth_Lookup_CCL!$A$3:$Z$549,11,FALSE))+(I222/100)</f>
        <v>116.55</v>
      </c>
      <c r="L222" s="148" t="s">
        <v>2163</v>
      </c>
      <c r="M222" s="35">
        <v>1</v>
      </c>
      <c r="O222" s="2" t="s">
        <v>5</v>
      </c>
      <c r="P222" s="5" t="s">
        <v>1846</v>
      </c>
      <c r="Q222" s="87" t="s">
        <v>1442</v>
      </c>
      <c r="R222" s="87" t="s">
        <v>1442</v>
      </c>
      <c r="U222" s="2" t="s">
        <v>198</v>
      </c>
      <c r="V222" s="2" t="s">
        <v>201</v>
      </c>
      <c r="W222" s="2" t="s">
        <v>205</v>
      </c>
      <c r="Y222" s="2" t="s">
        <v>1378</v>
      </c>
      <c r="Z222" s="35" t="s">
        <v>1391</v>
      </c>
      <c r="AA222" s="2" t="s">
        <v>1368</v>
      </c>
      <c r="AB222" s="2" t="s">
        <v>1374</v>
      </c>
      <c r="AC222" s="5">
        <f>VLOOKUP(AB222,definitions_list_lookup!$V$12:$W$15,2,FALSE)</f>
        <v>1</v>
      </c>
      <c r="AD222" s="35" t="s">
        <v>1457</v>
      </c>
      <c r="AE222" s="41">
        <f>VLOOKUP(AD222,definitions_list_lookup!$AT$3:$AU$5,2,FALSE)</f>
        <v>2</v>
      </c>
      <c r="AF222" s="2">
        <v>8</v>
      </c>
      <c r="AG222" s="2" t="s">
        <v>3793</v>
      </c>
      <c r="AH222" s="2">
        <v>10</v>
      </c>
      <c r="AJ222" s="2">
        <v>5</v>
      </c>
      <c r="AK222" s="35">
        <v>3</v>
      </c>
      <c r="AL222" s="2" t="s">
        <v>224</v>
      </c>
      <c r="AM222" s="2" t="s">
        <v>219</v>
      </c>
      <c r="AO222" s="2">
        <v>60</v>
      </c>
      <c r="AQ222" s="2">
        <v>5</v>
      </c>
      <c r="AR222" s="35">
        <v>3.5</v>
      </c>
      <c r="AS222" s="2" t="s">
        <v>224</v>
      </c>
      <c r="AT222" s="2" t="s">
        <v>219</v>
      </c>
      <c r="AU222" s="2" t="s">
        <v>3770</v>
      </c>
      <c r="AV222" s="2">
        <v>30</v>
      </c>
      <c r="AX222" s="2">
        <v>7</v>
      </c>
      <c r="AY222" s="35">
        <v>4.5</v>
      </c>
      <c r="AZ222" s="2" t="s">
        <v>224</v>
      </c>
      <c r="BA222" s="2" t="s">
        <v>219</v>
      </c>
      <c r="BB222" s="2" t="s">
        <v>3770</v>
      </c>
      <c r="BQ222" s="35" t="s">
        <v>1562</v>
      </c>
      <c r="BR222" s="35"/>
      <c r="BS222" s="2">
        <v>0.1</v>
      </c>
      <c r="BT222" s="2">
        <v>0.1</v>
      </c>
      <c r="BU222" s="2" t="s">
        <v>222</v>
      </c>
      <c r="BV222" s="2" t="s">
        <v>219</v>
      </c>
      <c r="BW222" s="2" t="s">
        <v>3777</v>
      </c>
      <c r="CE222" s="35" t="s">
        <v>1562</v>
      </c>
      <c r="CF222" s="35"/>
      <c r="CG222" s="2">
        <v>0.5</v>
      </c>
      <c r="CH222" s="2">
        <v>0.2</v>
      </c>
      <c r="CI222" s="2" t="s">
        <v>223</v>
      </c>
      <c r="CJ222" s="2" t="s">
        <v>219</v>
      </c>
      <c r="CK222" s="2" t="s">
        <v>3770</v>
      </c>
      <c r="CL222" s="2" t="s">
        <v>3792</v>
      </c>
      <c r="CM222" s="35" t="s">
        <v>2175</v>
      </c>
      <c r="CN222" s="35"/>
      <c r="CO222" s="35"/>
      <c r="CP222" s="35"/>
      <c r="CQ222" s="35"/>
    </row>
    <row r="223" spans="1:95">
      <c r="A223" s="35" t="s">
        <v>2139</v>
      </c>
      <c r="B223" s="35" t="s">
        <v>1574</v>
      </c>
      <c r="C223" s="2" t="s">
        <v>1450</v>
      </c>
      <c r="D223" s="2" t="s">
        <v>1575</v>
      </c>
      <c r="E223" s="35">
        <v>49</v>
      </c>
      <c r="F223" s="35">
        <v>2</v>
      </c>
      <c r="G223" s="10" t="str">
        <f t="shared" si="1"/>
        <v>49-2</v>
      </c>
      <c r="H223" s="2">
        <v>0</v>
      </c>
      <c r="I223" s="2">
        <v>78</v>
      </c>
      <c r="J223" s="14">
        <f>(VLOOKUP($G223,Depth_Lookup_CCL!$A$3:$Z$549,11,FALSE))+(H223/100)</f>
        <v>116.53999999999999</v>
      </c>
      <c r="K223" s="14">
        <f>(VLOOKUP($G223,Depth_Lookup_CCL!$A$3:$Z$549,11,FALSE))+(I223/100)</f>
        <v>117.32</v>
      </c>
      <c r="L223" s="148" t="s">
        <v>2163</v>
      </c>
      <c r="M223" s="35">
        <v>1</v>
      </c>
      <c r="O223" s="2" t="s">
        <v>5</v>
      </c>
      <c r="P223" s="5" t="s">
        <v>1846</v>
      </c>
      <c r="Q223" s="87" t="s">
        <v>1442</v>
      </c>
      <c r="R223" s="87" t="s">
        <v>1442</v>
      </c>
      <c r="U223" s="2" t="s">
        <v>198</v>
      </c>
      <c r="V223" s="2" t="s">
        <v>201</v>
      </c>
      <c r="W223" s="2" t="s">
        <v>205</v>
      </c>
      <c r="Y223" s="2" t="s">
        <v>1366</v>
      </c>
      <c r="Z223" s="35" t="s">
        <v>1391</v>
      </c>
      <c r="AA223" s="2" t="s">
        <v>1368</v>
      </c>
      <c r="AB223" s="2" t="s">
        <v>1374</v>
      </c>
      <c r="AC223" s="5">
        <f>VLOOKUP(AB223,definitions_list_lookup!$V$12:$W$15,2,FALSE)</f>
        <v>1</v>
      </c>
      <c r="AD223" s="35" t="s">
        <v>1456</v>
      </c>
      <c r="AE223" s="41">
        <f>VLOOKUP(AD223,definitions_list_lookup!$AT$3:$AU$5,2,FALSE)</f>
        <v>1</v>
      </c>
      <c r="AF223" s="2">
        <v>30</v>
      </c>
      <c r="AG223" s="2" t="s">
        <v>3794</v>
      </c>
      <c r="AH223" s="2">
        <v>10</v>
      </c>
      <c r="AJ223" s="2">
        <v>5</v>
      </c>
      <c r="AK223" s="35">
        <v>3</v>
      </c>
      <c r="AL223" s="2" t="s">
        <v>224</v>
      </c>
      <c r="AM223" s="2" t="s">
        <v>219</v>
      </c>
      <c r="AO223" s="2">
        <v>60</v>
      </c>
      <c r="AQ223" s="2">
        <v>5</v>
      </c>
      <c r="AR223" s="35">
        <v>3.5</v>
      </c>
      <c r="AS223" s="2" t="s">
        <v>224</v>
      </c>
      <c r="AT223" s="2" t="s">
        <v>219</v>
      </c>
      <c r="AU223" s="2" t="s">
        <v>3770</v>
      </c>
      <c r="AV223" s="2">
        <v>30</v>
      </c>
      <c r="AX223" s="2">
        <v>7</v>
      </c>
      <c r="AY223" s="35">
        <v>4.5</v>
      </c>
      <c r="AZ223" s="2" t="s">
        <v>224</v>
      </c>
      <c r="BA223" s="2" t="s">
        <v>219</v>
      </c>
      <c r="BB223" s="2" t="s">
        <v>3770</v>
      </c>
      <c r="BQ223" s="35" t="s">
        <v>1562</v>
      </c>
      <c r="BR223" s="35"/>
      <c r="BS223" s="2">
        <v>0.1</v>
      </c>
      <c r="BT223" s="2">
        <v>0.1</v>
      </c>
      <c r="BU223" s="2" t="s">
        <v>222</v>
      </c>
      <c r="BV223" s="2" t="s">
        <v>219</v>
      </c>
      <c r="BW223" s="2" t="s">
        <v>3777</v>
      </c>
      <c r="CE223" s="35" t="s">
        <v>1562</v>
      </c>
      <c r="CF223" s="35"/>
      <c r="CG223" s="2">
        <v>0.5</v>
      </c>
      <c r="CH223" s="2">
        <v>0.2</v>
      </c>
      <c r="CI223" s="2" t="s">
        <v>223</v>
      </c>
      <c r="CJ223" s="2" t="s">
        <v>219</v>
      </c>
      <c r="CK223" s="2" t="s">
        <v>3770</v>
      </c>
      <c r="CL223" s="2" t="s">
        <v>3792</v>
      </c>
      <c r="CM223" s="35" t="s">
        <v>2172</v>
      </c>
      <c r="CN223" s="35"/>
      <c r="CO223" s="35"/>
      <c r="CP223" s="35"/>
      <c r="CQ223" s="35"/>
    </row>
    <row r="224" spans="1:95">
      <c r="A224" s="35" t="s">
        <v>2139</v>
      </c>
      <c r="B224" s="35" t="s">
        <v>1574</v>
      </c>
      <c r="C224" s="2" t="s">
        <v>1450</v>
      </c>
      <c r="D224" s="2" t="s">
        <v>1575</v>
      </c>
      <c r="E224" s="35">
        <v>49</v>
      </c>
      <c r="F224" s="35">
        <v>3</v>
      </c>
      <c r="G224" s="10" t="str">
        <f t="shared" si="1"/>
        <v>49-3</v>
      </c>
      <c r="H224" s="2">
        <v>0</v>
      </c>
      <c r="I224" s="2">
        <v>84</v>
      </c>
      <c r="J224" s="14">
        <f>(VLOOKUP($G224,Depth_Lookup_CCL!$A$3:$Z$549,11,FALSE))+(H224/100)</f>
        <v>117.35</v>
      </c>
      <c r="K224" s="14">
        <f>(VLOOKUP($G224,Depth_Lookup_CCL!$A$3:$Z$549,11,FALSE))+(I224/100)</f>
        <v>118.19</v>
      </c>
      <c r="L224" s="148" t="s">
        <v>2163</v>
      </c>
      <c r="M224" s="35">
        <v>1</v>
      </c>
      <c r="O224" s="2" t="s">
        <v>5</v>
      </c>
      <c r="P224" s="5" t="s">
        <v>1846</v>
      </c>
      <c r="Q224" s="87" t="s">
        <v>1442</v>
      </c>
      <c r="R224" s="87" t="s">
        <v>1442</v>
      </c>
      <c r="U224" s="2" t="s">
        <v>198</v>
      </c>
      <c r="V224" s="2" t="s">
        <v>201</v>
      </c>
      <c r="W224" s="2" t="s">
        <v>205</v>
      </c>
      <c r="X224" s="2" t="s">
        <v>3795</v>
      </c>
      <c r="Y224" s="2" t="s">
        <v>1366</v>
      </c>
      <c r="Z224" s="35" t="s">
        <v>1363</v>
      </c>
      <c r="AA224" s="2" t="s">
        <v>1368</v>
      </c>
      <c r="AB224" s="2" t="s">
        <v>1375</v>
      </c>
      <c r="AC224" s="5">
        <f>VLOOKUP(AB224,definitions_list_lookup!$V$12:$W$15,2,FALSE)</f>
        <v>3</v>
      </c>
      <c r="AD224" s="35" t="s">
        <v>1457</v>
      </c>
      <c r="AE224" s="41">
        <f>VLOOKUP(AD224,definitions_list_lookup!$AT$3:$AU$5,2,FALSE)</f>
        <v>2</v>
      </c>
      <c r="AF224" s="2">
        <v>10</v>
      </c>
      <c r="AG224" s="2" t="s">
        <v>3796</v>
      </c>
      <c r="AH224" s="2">
        <v>10</v>
      </c>
      <c r="AJ224" s="2">
        <v>5</v>
      </c>
      <c r="AK224" s="35">
        <v>3</v>
      </c>
      <c r="AL224" s="2" t="s">
        <v>224</v>
      </c>
      <c r="AM224" s="2" t="s">
        <v>219</v>
      </c>
      <c r="AO224" s="2">
        <v>60</v>
      </c>
      <c r="AQ224" s="2">
        <v>5</v>
      </c>
      <c r="AR224" s="35">
        <v>3.5</v>
      </c>
      <c r="AS224" s="2" t="s">
        <v>224</v>
      </c>
      <c r="AT224" s="2" t="s">
        <v>219</v>
      </c>
      <c r="AU224" s="2" t="s">
        <v>3770</v>
      </c>
      <c r="AV224" s="2">
        <v>30</v>
      </c>
      <c r="AX224" s="2">
        <v>7</v>
      </c>
      <c r="AY224" s="35">
        <v>4.5</v>
      </c>
      <c r="AZ224" s="2" t="s">
        <v>224</v>
      </c>
      <c r="BA224" s="2" t="s">
        <v>219</v>
      </c>
      <c r="BB224" s="2" t="s">
        <v>3770</v>
      </c>
      <c r="BQ224" s="35" t="s">
        <v>1562</v>
      </c>
      <c r="BR224" s="35"/>
      <c r="BS224" s="2">
        <v>0.1</v>
      </c>
      <c r="BT224" s="2">
        <v>0.1</v>
      </c>
      <c r="BU224" s="2" t="s">
        <v>222</v>
      </c>
      <c r="BV224" s="2" t="s">
        <v>219</v>
      </c>
      <c r="BW224" s="2" t="s">
        <v>3777</v>
      </c>
      <c r="CE224" s="2" t="s">
        <v>1562</v>
      </c>
      <c r="CG224" s="2">
        <v>0.5</v>
      </c>
      <c r="CH224" s="2">
        <v>0.2</v>
      </c>
      <c r="CI224" s="2" t="s">
        <v>223</v>
      </c>
      <c r="CJ224" s="2" t="s">
        <v>219</v>
      </c>
      <c r="CK224" s="2" t="s">
        <v>3770</v>
      </c>
      <c r="CL224" s="2" t="s">
        <v>3792</v>
      </c>
      <c r="CM224" s="35" t="s">
        <v>2176</v>
      </c>
      <c r="CN224" s="35"/>
      <c r="CO224" s="35"/>
      <c r="CP224" s="35"/>
      <c r="CQ224" s="35"/>
    </row>
    <row r="225" spans="1:95">
      <c r="A225" s="35" t="s">
        <v>2139</v>
      </c>
      <c r="B225" s="35" t="s">
        <v>1574</v>
      </c>
      <c r="C225" s="2" t="s">
        <v>1450</v>
      </c>
      <c r="D225" s="2" t="s">
        <v>1575</v>
      </c>
      <c r="E225" s="35">
        <v>49</v>
      </c>
      <c r="F225" s="35">
        <v>4</v>
      </c>
      <c r="G225" s="10" t="str">
        <f t="shared" ref="G225:G288" si="2">E225&amp;"-"&amp;F225</f>
        <v>49-4</v>
      </c>
      <c r="H225" s="2">
        <v>0</v>
      </c>
      <c r="I225" s="2">
        <v>76</v>
      </c>
      <c r="J225" s="14">
        <f>(VLOOKUP($G225,Depth_Lookup_CCL!$A$3:$Z$549,11,FALSE))+(H225/100)</f>
        <v>118.19</v>
      </c>
      <c r="K225" s="14">
        <f>(VLOOKUP($G225,Depth_Lookup_CCL!$A$3:$Z$549,11,FALSE))+(I225/100)</f>
        <v>118.95</v>
      </c>
      <c r="L225" s="148" t="s">
        <v>2163</v>
      </c>
      <c r="M225" s="35">
        <v>1</v>
      </c>
      <c r="O225" s="2" t="s">
        <v>5</v>
      </c>
      <c r="P225" s="5" t="s">
        <v>1846</v>
      </c>
      <c r="Q225" s="87" t="s">
        <v>1442</v>
      </c>
      <c r="R225" s="87" t="s">
        <v>1442</v>
      </c>
      <c r="U225" s="2" t="s">
        <v>198</v>
      </c>
      <c r="V225" s="2" t="s">
        <v>201</v>
      </c>
      <c r="W225" s="2" t="s">
        <v>205</v>
      </c>
      <c r="Y225" s="2" t="s">
        <v>1379</v>
      </c>
      <c r="Z225" s="35" t="s">
        <v>1391</v>
      </c>
      <c r="AA225" s="2" t="s">
        <v>1368</v>
      </c>
      <c r="AB225" s="2" t="s">
        <v>238</v>
      </c>
      <c r="AC225" s="5">
        <f>VLOOKUP(AB225,definitions_list_lookup!$V$12:$W$15,2,FALSE)</f>
        <v>2</v>
      </c>
      <c r="AD225" s="35" t="s">
        <v>1457</v>
      </c>
      <c r="AE225" s="41">
        <f>VLOOKUP(AD225,definitions_list_lookup!$AT$3:$AU$5,2,FALSE)</f>
        <v>2</v>
      </c>
      <c r="AF225" s="2">
        <v>10</v>
      </c>
      <c r="AG225" s="2" t="s">
        <v>3797</v>
      </c>
      <c r="AH225" s="2">
        <v>10</v>
      </c>
      <c r="AJ225" s="2">
        <v>5</v>
      </c>
      <c r="AK225" s="35">
        <v>3</v>
      </c>
      <c r="AL225" s="2" t="s">
        <v>224</v>
      </c>
      <c r="AM225" s="2" t="s">
        <v>219</v>
      </c>
      <c r="AO225" s="2">
        <v>60</v>
      </c>
      <c r="AQ225" s="2">
        <v>5</v>
      </c>
      <c r="AR225" s="35">
        <v>3.5</v>
      </c>
      <c r="AS225" s="2" t="s">
        <v>224</v>
      </c>
      <c r="AT225" s="2" t="s">
        <v>219</v>
      </c>
      <c r="AU225" s="2" t="s">
        <v>3770</v>
      </c>
      <c r="AV225" s="2">
        <v>30</v>
      </c>
      <c r="AX225" s="2">
        <v>7</v>
      </c>
      <c r="AY225" s="35">
        <v>4.5</v>
      </c>
      <c r="AZ225" s="2" t="s">
        <v>224</v>
      </c>
      <c r="BA225" s="2" t="s">
        <v>219</v>
      </c>
      <c r="BB225" s="2" t="s">
        <v>3770</v>
      </c>
      <c r="BQ225" s="35" t="s">
        <v>1562</v>
      </c>
      <c r="BR225" s="35"/>
      <c r="BS225" s="2">
        <v>0.1</v>
      </c>
      <c r="BT225" s="2">
        <v>0.1</v>
      </c>
      <c r="BU225" s="2" t="s">
        <v>222</v>
      </c>
      <c r="BV225" s="2" t="s">
        <v>219</v>
      </c>
      <c r="BW225" s="2" t="s">
        <v>3777</v>
      </c>
      <c r="CE225" s="35" t="s">
        <v>1562</v>
      </c>
      <c r="CF225" s="35"/>
      <c r="CG225" s="2">
        <v>0.5</v>
      </c>
      <c r="CH225" s="2">
        <v>0.2</v>
      </c>
      <c r="CI225" s="2" t="s">
        <v>223</v>
      </c>
      <c r="CJ225" s="2" t="s">
        <v>219</v>
      </c>
      <c r="CK225" s="2" t="s">
        <v>3770</v>
      </c>
      <c r="CL225" s="2" t="s">
        <v>3792</v>
      </c>
      <c r="CM225" s="35" t="s">
        <v>2177</v>
      </c>
      <c r="CN225" s="35"/>
      <c r="CO225" s="35"/>
      <c r="CP225" s="35"/>
      <c r="CQ225" s="35"/>
    </row>
    <row r="226" spans="1:95">
      <c r="A226" s="35" t="s">
        <v>2139</v>
      </c>
      <c r="B226" s="35" t="s">
        <v>1574</v>
      </c>
      <c r="C226" s="2" t="s">
        <v>1450</v>
      </c>
      <c r="D226" s="2" t="s">
        <v>1575</v>
      </c>
      <c r="E226" s="35">
        <v>50</v>
      </c>
      <c r="F226" s="35">
        <v>1</v>
      </c>
      <c r="G226" s="10" t="str">
        <f t="shared" si="2"/>
        <v>50-1</v>
      </c>
      <c r="H226" s="2">
        <v>0</v>
      </c>
      <c r="I226" s="2">
        <v>100</v>
      </c>
      <c r="J226" s="14">
        <f>(VLOOKUP($G226,Depth_Lookup_CCL!$A$3:$Z$549,11,FALSE))+(H226/100)</f>
        <v>118.6</v>
      </c>
      <c r="K226" s="14">
        <f>(VLOOKUP($G226,Depth_Lookup_CCL!$A$3:$Z$549,11,FALSE))+(I226/100)</f>
        <v>119.6</v>
      </c>
      <c r="L226" s="148" t="s">
        <v>2163</v>
      </c>
      <c r="M226" s="35">
        <v>1</v>
      </c>
      <c r="O226" s="2" t="s">
        <v>5</v>
      </c>
      <c r="P226" s="5" t="s">
        <v>1846</v>
      </c>
      <c r="Q226" s="87" t="s">
        <v>1442</v>
      </c>
      <c r="R226" s="87" t="s">
        <v>1442</v>
      </c>
      <c r="U226" s="2" t="s">
        <v>198</v>
      </c>
      <c r="V226" s="2" t="s">
        <v>201</v>
      </c>
      <c r="W226" s="2" t="s">
        <v>205</v>
      </c>
      <c r="X226" s="2" t="s">
        <v>2169</v>
      </c>
      <c r="Y226" s="2" t="s">
        <v>1366</v>
      </c>
      <c r="Z226" s="35" t="s">
        <v>1391</v>
      </c>
      <c r="AA226" s="35" t="s">
        <v>1368</v>
      </c>
      <c r="AB226" s="35" t="s">
        <v>238</v>
      </c>
      <c r="AC226" s="5">
        <f>VLOOKUP(AB226,definitions_list_lookup!$V$12:$W$15,2,FALSE)</f>
        <v>2</v>
      </c>
      <c r="AD226" s="35" t="s">
        <v>1457</v>
      </c>
      <c r="AE226" s="41">
        <f>VLOOKUP(AD226,definitions_list_lookup!$AT$3:$AU$5,2,FALSE)</f>
        <v>2</v>
      </c>
      <c r="AF226" s="2">
        <v>5</v>
      </c>
      <c r="AG226" s="2" t="s">
        <v>2170</v>
      </c>
      <c r="AH226" s="2">
        <v>10</v>
      </c>
      <c r="AJ226" s="2">
        <v>5</v>
      </c>
      <c r="AK226" s="35">
        <v>3</v>
      </c>
      <c r="AL226" s="2" t="s">
        <v>224</v>
      </c>
      <c r="AM226" s="2" t="s">
        <v>219</v>
      </c>
      <c r="AO226" s="2">
        <v>60</v>
      </c>
      <c r="AQ226" s="2">
        <v>5</v>
      </c>
      <c r="AR226" s="35">
        <v>3.5</v>
      </c>
      <c r="AS226" s="2" t="s">
        <v>224</v>
      </c>
      <c r="AT226" s="2" t="s">
        <v>219</v>
      </c>
      <c r="AU226" s="2" t="s">
        <v>3770</v>
      </c>
      <c r="AV226" s="2">
        <v>30</v>
      </c>
      <c r="AX226" s="2">
        <v>7</v>
      </c>
      <c r="AY226" s="35">
        <v>4.5</v>
      </c>
      <c r="AZ226" s="2" t="s">
        <v>224</v>
      </c>
      <c r="BA226" s="2" t="s">
        <v>219</v>
      </c>
      <c r="BB226" s="2" t="s">
        <v>3770</v>
      </c>
      <c r="BQ226" s="35" t="s">
        <v>1562</v>
      </c>
      <c r="BR226" s="35"/>
      <c r="BS226" s="2">
        <v>0.1</v>
      </c>
      <c r="BT226" s="2">
        <v>0.1</v>
      </c>
      <c r="BU226" s="2" t="s">
        <v>222</v>
      </c>
      <c r="BV226" s="2" t="s">
        <v>219</v>
      </c>
      <c r="BW226" s="2" t="s">
        <v>3777</v>
      </c>
      <c r="CE226" s="35" t="s">
        <v>1562</v>
      </c>
      <c r="CF226" s="35"/>
      <c r="CG226" s="2">
        <v>0.5</v>
      </c>
      <c r="CH226" s="2">
        <v>0.2</v>
      </c>
      <c r="CI226" s="2" t="s">
        <v>223</v>
      </c>
      <c r="CJ226" s="2" t="s">
        <v>219</v>
      </c>
      <c r="CK226" s="2" t="s">
        <v>3770</v>
      </c>
      <c r="CL226" s="2" t="s">
        <v>3792</v>
      </c>
      <c r="CM226" s="35" t="s">
        <v>2172</v>
      </c>
      <c r="CN226" s="35"/>
      <c r="CO226" s="35"/>
      <c r="CP226" s="35"/>
      <c r="CQ226" s="35"/>
    </row>
    <row r="227" spans="1:95">
      <c r="A227" s="35" t="s">
        <v>2139</v>
      </c>
      <c r="B227" s="35" t="s">
        <v>1574</v>
      </c>
      <c r="C227" s="2" t="s">
        <v>1450</v>
      </c>
      <c r="D227" s="2" t="s">
        <v>1575</v>
      </c>
      <c r="E227" s="35">
        <v>50</v>
      </c>
      <c r="F227" s="35">
        <v>2</v>
      </c>
      <c r="G227" s="10" t="str">
        <f t="shared" si="2"/>
        <v>50-2</v>
      </c>
      <c r="H227" s="2">
        <v>0</v>
      </c>
      <c r="I227" s="2">
        <v>60</v>
      </c>
      <c r="J227" s="14">
        <f>(VLOOKUP($G227,Depth_Lookup_CCL!$A$3:$Z$549,11,FALSE))+(H227/100)</f>
        <v>119.60499999999999</v>
      </c>
      <c r="K227" s="14">
        <f>(VLOOKUP($G227,Depth_Lookup_CCL!$A$3:$Z$549,11,FALSE))+(I227/100)</f>
        <v>120.20499999999998</v>
      </c>
      <c r="L227" s="148" t="s">
        <v>2163</v>
      </c>
      <c r="M227" s="35">
        <v>1</v>
      </c>
      <c r="O227" s="2" t="s">
        <v>5</v>
      </c>
      <c r="P227" s="5" t="s">
        <v>1846</v>
      </c>
      <c r="Q227" s="87" t="s">
        <v>1442</v>
      </c>
      <c r="R227" s="87" t="s">
        <v>1442</v>
      </c>
      <c r="U227" s="2" t="s">
        <v>198</v>
      </c>
      <c r="V227" s="2" t="s">
        <v>201</v>
      </c>
      <c r="W227" s="2" t="s">
        <v>205</v>
      </c>
      <c r="Y227" s="2" t="s">
        <v>1366</v>
      </c>
      <c r="Z227" s="35" t="s">
        <v>1391</v>
      </c>
      <c r="AA227" s="35" t="s">
        <v>1368</v>
      </c>
      <c r="AB227" s="35" t="s">
        <v>238</v>
      </c>
      <c r="AC227" s="5">
        <f>VLOOKUP(AB227,definitions_list_lookup!$V$12:$W$15,2,FALSE)</f>
        <v>2</v>
      </c>
      <c r="AD227" s="35" t="s">
        <v>1457</v>
      </c>
      <c r="AE227" s="41">
        <f>VLOOKUP(AD227,definitions_list_lookup!$AT$3:$AU$5,2,FALSE)</f>
        <v>2</v>
      </c>
      <c r="AF227" s="2">
        <v>5</v>
      </c>
      <c r="AG227" s="2" t="s">
        <v>2170</v>
      </c>
      <c r="AH227" s="2">
        <v>10</v>
      </c>
      <c r="AJ227" s="2">
        <v>5</v>
      </c>
      <c r="AK227" s="35">
        <v>3</v>
      </c>
      <c r="AL227" s="2" t="s">
        <v>224</v>
      </c>
      <c r="AM227" s="2" t="s">
        <v>219</v>
      </c>
      <c r="AO227" s="2">
        <v>60</v>
      </c>
      <c r="AQ227" s="2">
        <v>5</v>
      </c>
      <c r="AR227" s="35">
        <v>3.5</v>
      </c>
      <c r="AS227" s="2" t="s">
        <v>224</v>
      </c>
      <c r="AT227" s="2" t="s">
        <v>219</v>
      </c>
      <c r="AU227" s="2" t="s">
        <v>3770</v>
      </c>
      <c r="AV227" s="2">
        <v>30</v>
      </c>
      <c r="AX227" s="2">
        <v>7</v>
      </c>
      <c r="AY227" s="35">
        <v>4.5</v>
      </c>
      <c r="AZ227" s="2" t="s">
        <v>224</v>
      </c>
      <c r="BA227" s="2" t="s">
        <v>219</v>
      </c>
      <c r="BB227" s="2" t="s">
        <v>3770</v>
      </c>
      <c r="BQ227" s="35" t="s">
        <v>1562</v>
      </c>
      <c r="BR227" s="35"/>
      <c r="BS227" s="2">
        <v>0.1</v>
      </c>
      <c r="BT227" s="2">
        <v>0.1</v>
      </c>
      <c r="BU227" s="2" t="s">
        <v>222</v>
      </c>
      <c r="BV227" s="2" t="s">
        <v>219</v>
      </c>
      <c r="BW227" s="2" t="s">
        <v>3777</v>
      </c>
      <c r="CE227" s="35" t="s">
        <v>1562</v>
      </c>
      <c r="CF227" s="35"/>
      <c r="CG227" s="2">
        <v>0.5</v>
      </c>
      <c r="CH227" s="2">
        <v>0.2</v>
      </c>
      <c r="CI227" s="2" t="s">
        <v>223</v>
      </c>
      <c r="CJ227" s="2" t="s">
        <v>219</v>
      </c>
      <c r="CK227" s="2" t="s">
        <v>3770</v>
      </c>
      <c r="CL227" s="2" t="s">
        <v>3792</v>
      </c>
      <c r="CM227" s="35" t="s">
        <v>2172</v>
      </c>
      <c r="CN227" s="35"/>
      <c r="CO227" s="35"/>
      <c r="CP227" s="35"/>
      <c r="CQ227" s="35"/>
    </row>
    <row r="228" spans="1:95">
      <c r="A228" s="35" t="s">
        <v>2139</v>
      </c>
      <c r="B228" s="35" t="s">
        <v>1574</v>
      </c>
      <c r="C228" s="2" t="s">
        <v>1450</v>
      </c>
      <c r="D228" s="2" t="s">
        <v>1575</v>
      </c>
      <c r="E228" s="35">
        <v>50</v>
      </c>
      <c r="F228" s="35">
        <v>3</v>
      </c>
      <c r="G228" s="10" t="str">
        <f t="shared" si="2"/>
        <v>50-3</v>
      </c>
      <c r="H228" s="2">
        <v>0</v>
      </c>
      <c r="I228" s="2">
        <v>76</v>
      </c>
      <c r="J228" s="14">
        <f>(VLOOKUP($G228,Depth_Lookup_CCL!$A$3:$Z$549,11,FALSE))+(H228/100)</f>
        <v>120.20499999999998</v>
      </c>
      <c r="K228" s="14">
        <f>(VLOOKUP($G228,Depth_Lookup_CCL!$A$3:$Z$549,11,FALSE))+(I228/100)</f>
        <v>120.96499999999999</v>
      </c>
      <c r="L228" s="148" t="s">
        <v>2163</v>
      </c>
      <c r="M228" s="35">
        <v>1</v>
      </c>
      <c r="O228" s="2" t="s">
        <v>5</v>
      </c>
      <c r="P228" s="5" t="s">
        <v>1846</v>
      </c>
      <c r="Q228" s="87" t="s">
        <v>1442</v>
      </c>
      <c r="R228" s="87" t="s">
        <v>1442</v>
      </c>
      <c r="U228" s="2" t="s">
        <v>198</v>
      </c>
      <c r="V228" s="2" t="s">
        <v>201</v>
      </c>
      <c r="W228" s="2" t="s">
        <v>205</v>
      </c>
      <c r="Y228" s="2" t="s">
        <v>1366</v>
      </c>
      <c r="Z228" s="35" t="s">
        <v>1391</v>
      </c>
      <c r="AA228" s="35" t="s">
        <v>1368</v>
      </c>
      <c r="AB228" s="35" t="s">
        <v>238</v>
      </c>
      <c r="AC228" s="5">
        <f>VLOOKUP(AB228,definitions_list_lookup!$V$12:$W$15,2,FALSE)</f>
        <v>2</v>
      </c>
      <c r="AD228" s="35" t="s">
        <v>1457</v>
      </c>
      <c r="AE228" s="41">
        <f>VLOOKUP(AD228,definitions_list_lookup!$AT$3:$AU$5,2,FALSE)</f>
        <v>2</v>
      </c>
      <c r="AF228" s="2">
        <v>5</v>
      </c>
      <c r="AG228" s="2" t="s">
        <v>2170</v>
      </c>
      <c r="AH228" s="2">
        <v>10</v>
      </c>
      <c r="AJ228" s="2">
        <v>5</v>
      </c>
      <c r="AK228" s="35">
        <v>3</v>
      </c>
      <c r="AL228" s="2" t="s">
        <v>224</v>
      </c>
      <c r="AM228" s="2" t="s">
        <v>219</v>
      </c>
      <c r="AO228" s="2">
        <v>60</v>
      </c>
      <c r="AQ228" s="2">
        <v>5</v>
      </c>
      <c r="AR228" s="35">
        <v>3.5</v>
      </c>
      <c r="AS228" s="2" t="s">
        <v>224</v>
      </c>
      <c r="AT228" s="2" t="s">
        <v>219</v>
      </c>
      <c r="AU228" s="2" t="s">
        <v>3770</v>
      </c>
      <c r="AV228" s="2">
        <v>30</v>
      </c>
      <c r="AX228" s="2">
        <v>7</v>
      </c>
      <c r="AY228" s="35">
        <v>4.5</v>
      </c>
      <c r="AZ228" s="2" t="s">
        <v>224</v>
      </c>
      <c r="BA228" s="2" t="s">
        <v>219</v>
      </c>
      <c r="BB228" s="2" t="s">
        <v>3770</v>
      </c>
      <c r="BQ228" s="35" t="s">
        <v>1562</v>
      </c>
      <c r="BR228" s="35"/>
      <c r="BS228" s="2">
        <v>0.1</v>
      </c>
      <c r="BT228" s="2">
        <v>0.1</v>
      </c>
      <c r="BU228" s="2" t="s">
        <v>222</v>
      </c>
      <c r="BV228" s="2" t="s">
        <v>219</v>
      </c>
      <c r="BW228" s="2" t="s">
        <v>3777</v>
      </c>
      <c r="CE228" s="35" t="s">
        <v>1562</v>
      </c>
      <c r="CF228" s="35"/>
      <c r="CG228" s="2">
        <v>0.5</v>
      </c>
      <c r="CH228" s="2">
        <v>0.2</v>
      </c>
      <c r="CI228" s="2" t="s">
        <v>223</v>
      </c>
      <c r="CJ228" s="2" t="s">
        <v>219</v>
      </c>
      <c r="CK228" s="2" t="s">
        <v>3770</v>
      </c>
      <c r="CL228" s="2" t="s">
        <v>3792</v>
      </c>
      <c r="CM228" s="35" t="s">
        <v>2178</v>
      </c>
      <c r="CN228" s="35"/>
      <c r="CO228" s="35"/>
      <c r="CP228" s="35"/>
      <c r="CQ228" s="35"/>
    </row>
    <row r="229" spans="1:95">
      <c r="A229" s="35" t="s">
        <v>2139</v>
      </c>
      <c r="B229" s="35" t="s">
        <v>1574</v>
      </c>
      <c r="C229" s="2" t="s">
        <v>1450</v>
      </c>
      <c r="D229" s="2" t="s">
        <v>1575</v>
      </c>
      <c r="E229" s="35">
        <v>50</v>
      </c>
      <c r="F229" s="35">
        <v>4</v>
      </c>
      <c r="G229" s="10" t="str">
        <f t="shared" si="2"/>
        <v>50-4</v>
      </c>
      <c r="H229" s="2">
        <v>0</v>
      </c>
      <c r="I229" s="2">
        <v>93</v>
      </c>
      <c r="J229" s="14">
        <f>(VLOOKUP($G229,Depth_Lookup_CCL!$A$3:$Z$549,11,FALSE))+(H229/100)</f>
        <v>120.96499999999999</v>
      </c>
      <c r="K229" s="14">
        <f>(VLOOKUP($G229,Depth_Lookup_CCL!$A$3:$Z$549,11,FALSE))+(I229/100)</f>
        <v>121.895</v>
      </c>
      <c r="L229" s="148" t="s">
        <v>2163</v>
      </c>
      <c r="M229" s="35">
        <v>1</v>
      </c>
      <c r="O229" s="2" t="s">
        <v>5</v>
      </c>
      <c r="P229" s="5" t="s">
        <v>1846</v>
      </c>
      <c r="Q229" s="87" t="s">
        <v>1442</v>
      </c>
      <c r="R229" s="87" t="s">
        <v>1442</v>
      </c>
      <c r="U229" s="2" t="s">
        <v>198</v>
      </c>
      <c r="V229" s="2" t="s">
        <v>201</v>
      </c>
      <c r="W229" s="2" t="s">
        <v>205</v>
      </c>
      <c r="Y229" s="2" t="s">
        <v>1366</v>
      </c>
      <c r="Z229" s="35" t="s">
        <v>1391</v>
      </c>
      <c r="AA229" s="35" t="s">
        <v>1368</v>
      </c>
      <c r="AB229" s="35" t="s">
        <v>238</v>
      </c>
      <c r="AC229" s="5">
        <f>VLOOKUP(AB229,definitions_list_lookup!$V$12:$W$15,2,FALSE)</f>
        <v>2</v>
      </c>
      <c r="AD229" s="35" t="s">
        <v>1457</v>
      </c>
      <c r="AE229" s="41">
        <f>VLOOKUP(AD229,definitions_list_lookup!$AT$3:$AU$5,2,FALSE)</f>
        <v>2</v>
      </c>
      <c r="AF229" s="2">
        <v>10</v>
      </c>
      <c r="AG229" s="2" t="s">
        <v>2170</v>
      </c>
      <c r="AH229" s="2">
        <v>10</v>
      </c>
      <c r="AJ229" s="2">
        <v>5</v>
      </c>
      <c r="AK229" s="35">
        <v>3</v>
      </c>
      <c r="AL229" s="2" t="s">
        <v>224</v>
      </c>
      <c r="AM229" s="2" t="s">
        <v>219</v>
      </c>
      <c r="AO229" s="2">
        <v>60</v>
      </c>
      <c r="AQ229" s="2">
        <v>5</v>
      </c>
      <c r="AR229" s="35">
        <v>3.5</v>
      </c>
      <c r="AS229" s="2" t="s">
        <v>224</v>
      </c>
      <c r="AT229" s="2" t="s">
        <v>219</v>
      </c>
      <c r="AU229" s="2" t="s">
        <v>3770</v>
      </c>
      <c r="AV229" s="2">
        <v>30</v>
      </c>
      <c r="AX229" s="2">
        <v>7</v>
      </c>
      <c r="AY229" s="35">
        <v>4.5</v>
      </c>
      <c r="AZ229" s="2" t="s">
        <v>224</v>
      </c>
      <c r="BA229" s="2" t="s">
        <v>219</v>
      </c>
      <c r="BB229" s="2" t="s">
        <v>3770</v>
      </c>
      <c r="BQ229" s="35" t="s">
        <v>1562</v>
      </c>
      <c r="BR229" s="35"/>
      <c r="BS229" s="2">
        <v>0.1</v>
      </c>
      <c r="BT229" s="2">
        <v>0.1</v>
      </c>
      <c r="BU229" s="2" t="s">
        <v>222</v>
      </c>
      <c r="BV229" s="2" t="s">
        <v>219</v>
      </c>
      <c r="BW229" s="2" t="s">
        <v>3777</v>
      </c>
      <c r="CE229" s="35" t="s">
        <v>1562</v>
      </c>
      <c r="CF229" s="35"/>
      <c r="CG229" s="2">
        <v>0.5</v>
      </c>
      <c r="CH229" s="2">
        <v>0.2</v>
      </c>
      <c r="CI229" s="2" t="s">
        <v>223</v>
      </c>
      <c r="CJ229" s="2" t="s">
        <v>219</v>
      </c>
      <c r="CK229" s="2" t="s">
        <v>3770</v>
      </c>
      <c r="CL229" s="2" t="s">
        <v>3792</v>
      </c>
      <c r="CM229" s="35" t="s">
        <v>2179</v>
      </c>
      <c r="CN229" s="35"/>
      <c r="CO229" s="35"/>
      <c r="CP229" s="35"/>
      <c r="CQ229" s="35"/>
    </row>
    <row r="230" spans="1:95">
      <c r="A230" s="35" t="s">
        <v>2139</v>
      </c>
      <c r="B230" s="35" t="s">
        <v>1574</v>
      </c>
      <c r="C230" s="2" t="s">
        <v>1450</v>
      </c>
      <c r="D230" s="2" t="s">
        <v>1575</v>
      </c>
      <c r="E230" s="35">
        <v>51</v>
      </c>
      <c r="F230" s="35">
        <v>1</v>
      </c>
      <c r="G230" s="10" t="str">
        <f t="shared" si="2"/>
        <v>51-1</v>
      </c>
      <c r="H230" s="2">
        <v>0</v>
      </c>
      <c r="I230" s="2">
        <v>83</v>
      </c>
      <c r="J230" s="14">
        <f>(VLOOKUP($G230,Depth_Lookup_CCL!$A$3:$Z$549,11,FALSE))+(H230/100)</f>
        <v>121.65</v>
      </c>
      <c r="K230" s="14">
        <f>(VLOOKUP($G230,Depth_Lookup_CCL!$A$3:$Z$549,11,FALSE))+(I230/100)</f>
        <v>122.48</v>
      </c>
      <c r="L230" s="148" t="s">
        <v>2163</v>
      </c>
      <c r="M230" s="35">
        <v>1</v>
      </c>
      <c r="O230" s="2" t="s">
        <v>5</v>
      </c>
      <c r="P230" s="5" t="s">
        <v>1846</v>
      </c>
      <c r="Q230" s="87" t="s">
        <v>1442</v>
      </c>
      <c r="R230" s="87" t="s">
        <v>1442</v>
      </c>
      <c r="U230" s="2" t="s">
        <v>198</v>
      </c>
      <c r="V230" s="2" t="s">
        <v>201</v>
      </c>
      <c r="W230" s="2" t="s">
        <v>205</v>
      </c>
      <c r="Y230" s="2" t="s">
        <v>1366</v>
      </c>
      <c r="Z230" s="35" t="s">
        <v>1363</v>
      </c>
      <c r="AA230" s="35" t="s">
        <v>1368</v>
      </c>
      <c r="AB230" s="35" t="s">
        <v>238</v>
      </c>
      <c r="AC230" s="5">
        <f>VLOOKUP(AB230,definitions_list_lookup!$V$12:$W$15,2,FALSE)</f>
        <v>2</v>
      </c>
      <c r="AD230" s="35" t="s">
        <v>1457</v>
      </c>
      <c r="AE230" s="41">
        <f>VLOOKUP(AD230,definitions_list_lookup!$AT$3:$AU$5,2,FALSE)</f>
        <v>2</v>
      </c>
      <c r="AF230" s="2">
        <v>10</v>
      </c>
      <c r="AG230" s="2" t="s">
        <v>2171</v>
      </c>
      <c r="AH230" s="2">
        <v>10</v>
      </c>
      <c r="AJ230" s="2">
        <v>5</v>
      </c>
      <c r="AK230" s="35">
        <v>3</v>
      </c>
      <c r="AL230" s="2" t="s">
        <v>224</v>
      </c>
      <c r="AM230" s="2" t="s">
        <v>219</v>
      </c>
      <c r="AO230" s="2">
        <v>60</v>
      </c>
      <c r="AQ230" s="2">
        <v>5</v>
      </c>
      <c r="AR230" s="35">
        <v>3.5</v>
      </c>
      <c r="AS230" s="2" t="s">
        <v>224</v>
      </c>
      <c r="AT230" s="2" t="s">
        <v>219</v>
      </c>
      <c r="AU230" s="2" t="s">
        <v>3770</v>
      </c>
      <c r="AV230" s="2">
        <v>30</v>
      </c>
      <c r="AX230" s="2">
        <v>7</v>
      </c>
      <c r="AY230" s="35">
        <v>4.5</v>
      </c>
      <c r="AZ230" s="2" t="s">
        <v>224</v>
      </c>
      <c r="BA230" s="2" t="s">
        <v>219</v>
      </c>
      <c r="BB230" s="2" t="s">
        <v>3770</v>
      </c>
      <c r="BQ230" s="35" t="s">
        <v>1562</v>
      </c>
      <c r="BR230" s="35"/>
      <c r="BS230" s="2">
        <v>0.1</v>
      </c>
      <c r="BT230" s="2">
        <v>0.1</v>
      </c>
      <c r="BU230" s="2" t="s">
        <v>222</v>
      </c>
      <c r="BV230" s="2" t="s">
        <v>219</v>
      </c>
      <c r="BW230" s="2" t="s">
        <v>3777</v>
      </c>
      <c r="CE230" s="35" t="s">
        <v>1562</v>
      </c>
      <c r="CF230" s="35"/>
      <c r="CG230" s="2">
        <v>0.5</v>
      </c>
      <c r="CH230" s="2">
        <v>0.2</v>
      </c>
      <c r="CI230" s="2" t="s">
        <v>223</v>
      </c>
      <c r="CJ230" s="2" t="s">
        <v>219</v>
      </c>
      <c r="CK230" s="2" t="s">
        <v>3770</v>
      </c>
      <c r="CL230" s="2" t="s">
        <v>3792</v>
      </c>
      <c r="CM230" s="35" t="s">
        <v>2179</v>
      </c>
      <c r="CN230" s="35"/>
      <c r="CO230" s="35"/>
      <c r="CP230" s="35"/>
      <c r="CQ230" s="35"/>
    </row>
    <row r="231" spans="1:95">
      <c r="A231" s="35" t="s">
        <v>2139</v>
      </c>
      <c r="B231" s="35" t="s">
        <v>1574</v>
      </c>
      <c r="C231" s="2" t="s">
        <v>1450</v>
      </c>
      <c r="D231" s="2" t="s">
        <v>1575</v>
      </c>
      <c r="E231" s="35">
        <v>51</v>
      </c>
      <c r="F231" s="35">
        <v>2</v>
      </c>
      <c r="G231" s="10" t="str">
        <f t="shared" si="2"/>
        <v>51-2</v>
      </c>
      <c r="H231" s="2">
        <v>0</v>
      </c>
      <c r="I231" s="2">
        <v>68</v>
      </c>
      <c r="J231" s="14">
        <f>(VLOOKUP($G231,Depth_Lookup_CCL!$A$3:$Z$549,11,FALSE))+(H231/100)</f>
        <v>122.47500000000001</v>
      </c>
      <c r="K231" s="14">
        <f>(VLOOKUP($G231,Depth_Lookup_CCL!$A$3:$Z$549,11,FALSE))+(I231/100)</f>
        <v>123.15500000000002</v>
      </c>
      <c r="L231" s="148" t="s">
        <v>2163</v>
      </c>
      <c r="M231" s="35">
        <v>1</v>
      </c>
      <c r="O231" s="2" t="s">
        <v>5</v>
      </c>
      <c r="P231" s="5" t="s">
        <v>1846</v>
      </c>
      <c r="Q231" s="87" t="s">
        <v>1442</v>
      </c>
      <c r="R231" s="87" t="s">
        <v>1442</v>
      </c>
      <c r="U231" s="2" t="s">
        <v>198</v>
      </c>
      <c r="V231" s="2" t="s">
        <v>201</v>
      </c>
      <c r="W231" s="2" t="s">
        <v>205</v>
      </c>
      <c r="AA231" s="35"/>
      <c r="AB231" s="35" t="s">
        <v>1376</v>
      </c>
      <c r="AC231" s="5">
        <f>VLOOKUP(AB231,definitions_list_lookup!$V$12:$W$15,2,FALSE)</f>
        <v>0</v>
      </c>
      <c r="AE231" s="41" t="e">
        <f>VLOOKUP(AD231,definitions_list_lookup!$AT$3:$AU$5,2,FALSE)</f>
        <v>#N/A</v>
      </c>
      <c r="AH231" s="2">
        <v>10</v>
      </c>
      <c r="AJ231" s="2">
        <v>5</v>
      </c>
      <c r="AK231" s="35">
        <v>3</v>
      </c>
      <c r="AL231" s="2" t="s">
        <v>224</v>
      </c>
      <c r="AM231" s="2" t="s">
        <v>219</v>
      </c>
      <c r="AO231" s="2">
        <v>60</v>
      </c>
      <c r="AQ231" s="2">
        <v>5</v>
      </c>
      <c r="AR231" s="35">
        <v>3.5</v>
      </c>
      <c r="AS231" s="2" t="s">
        <v>224</v>
      </c>
      <c r="AT231" s="2" t="s">
        <v>219</v>
      </c>
      <c r="AU231" s="2" t="s">
        <v>3770</v>
      </c>
      <c r="AV231" s="2">
        <v>30</v>
      </c>
      <c r="AX231" s="2">
        <v>7</v>
      </c>
      <c r="AY231" s="35">
        <v>4.5</v>
      </c>
      <c r="AZ231" s="2" t="s">
        <v>224</v>
      </c>
      <c r="BA231" s="2" t="s">
        <v>219</v>
      </c>
      <c r="BB231" s="2" t="s">
        <v>3770</v>
      </c>
      <c r="BQ231" s="35" t="s">
        <v>1562</v>
      </c>
      <c r="BR231" s="35"/>
      <c r="BS231" s="2">
        <v>0.1</v>
      </c>
      <c r="BT231" s="2">
        <v>0.1</v>
      </c>
      <c r="BU231" s="2" t="s">
        <v>222</v>
      </c>
      <c r="BV231" s="2" t="s">
        <v>219</v>
      </c>
      <c r="BW231" s="2" t="s">
        <v>3777</v>
      </c>
      <c r="CE231" s="2" t="s">
        <v>1562</v>
      </c>
      <c r="CG231" s="2">
        <v>0.5</v>
      </c>
      <c r="CH231" s="2">
        <v>0.2</v>
      </c>
      <c r="CI231" s="2" t="s">
        <v>223</v>
      </c>
      <c r="CJ231" s="2" t="s">
        <v>219</v>
      </c>
      <c r="CK231" s="2" t="s">
        <v>3770</v>
      </c>
      <c r="CL231" s="2" t="s">
        <v>3792</v>
      </c>
      <c r="CM231" s="35" t="s">
        <v>2180</v>
      </c>
      <c r="CN231" s="35"/>
      <c r="CO231" s="35"/>
      <c r="CP231" s="35"/>
      <c r="CQ231" s="35"/>
    </row>
    <row r="232" spans="1:95">
      <c r="A232" s="35" t="s">
        <v>2139</v>
      </c>
      <c r="B232" s="35" t="s">
        <v>1574</v>
      </c>
      <c r="C232" s="2" t="s">
        <v>1450</v>
      </c>
      <c r="D232" s="2" t="s">
        <v>1575</v>
      </c>
      <c r="E232" s="35">
        <v>51</v>
      </c>
      <c r="F232" s="35">
        <v>3</v>
      </c>
      <c r="G232" s="10" t="str">
        <f t="shared" si="2"/>
        <v>51-3</v>
      </c>
      <c r="H232" s="2">
        <v>0</v>
      </c>
      <c r="I232" s="2">
        <v>81</v>
      </c>
      <c r="J232" s="14">
        <f>(VLOOKUP($G232,Depth_Lookup_CCL!$A$3:$Z$549,11,FALSE))+(H232/100)</f>
        <v>123.16000000000001</v>
      </c>
      <c r="K232" s="14">
        <f>(VLOOKUP($G232,Depth_Lookup_CCL!$A$3:$Z$549,11,FALSE))+(I232/100)</f>
        <v>123.97000000000001</v>
      </c>
      <c r="L232" s="148" t="s">
        <v>2163</v>
      </c>
      <c r="M232" s="35">
        <v>1</v>
      </c>
      <c r="O232" s="2" t="s">
        <v>5</v>
      </c>
      <c r="P232" s="5" t="s">
        <v>1846</v>
      </c>
      <c r="Q232" s="87" t="s">
        <v>1442</v>
      </c>
      <c r="R232" s="87" t="s">
        <v>1442</v>
      </c>
      <c r="U232" s="2" t="s">
        <v>198</v>
      </c>
      <c r="V232" s="2" t="s">
        <v>201</v>
      </c>
      <c r="W232" s="2" t="s">
        <v>205</v>
      </c>
      <c r="Y232" s="2" t="s">
        <v>1366</v>
      </c>
      <c r="Z232" s="35" t="s">
        <v>1391</v>
      </c>
      <c r="AA232" s="35" t="s">
        <v>1368</v>
      </c>
      <c r="AB232" s="35" t="s">
        <v>238</v>
      </c>
      <c r="AC232" s="5">
        <f>VLOOKUP(AB232,definitions_list_lookup!$V$12:$W$15,2,FALSE)</f>
        <v>2</v>
      </c>
      <c r="AD232" s="35" t="s">
        <v>1457</v>
      </c>
      <c r="AE232" s="41">
        <f>VLOOKUP(AD232,definitions_list_lookup!$AT$3:$AU$5,2,FALSE)</f>
        <v>2</v>
      </c>
      <c r="AF232" s="2">
        <v>10</v>
      </c>
      <c r="AH232" s="2">
        <v>10</v>
      </c>
      <c r="AJ232" s="2">
        <v>5</v>
      </c>
      <c r="AK232" s="35">
        <v>3</v>
      </c>
      <c r="AL232" s="2" t="s">
        <v>224</v>
      </c>
      <c r="AM232" s="2" t="s">
        <v>219</v>
      </c>
      <c r="AO232" s="2">
        <v>60</v>
      </c>
      <c r="AQ232" s="2">
        <v>5</v>
      </c>
      <c r="AR232" s="35">
        <v>3.5</v>
      </c>
      <c r="AS232" s="2" t="s">
        <v>224</v>
      </c>
      <c r="AT232" s="2" t="s">
        <v>219</v>
      </c>
      <c r="AU232" s="2" t="s">
        <v>3770</v>
      </c>
      <c r="AV232" s="2">
        <v>30</v>
      </c>
      <c r="AX232" s="2">
        <v>7</v>
      </c>
      <c r="AY232" s="35">
        <v>4.5</v>
      </c>
      <c r="AZ232" s="2" t="s">
        <v>224</v>
      </c>
      <c r="BA232" s="2" t="s">
        <v>219</v>
      </c>
      <c r="BB232" s="2" t="s">
        <v>3770</v>
      </c>
      <c r="BQ232" s="35" t="s">
        <v>1562</v>
      </c>
      <c r="BR232" s="35"/>
      <c r="BS232" s="2">
        <v>0.1</v>
      </c>
      <c r="BT232" s="2">
        <v>0.1</v>
      </c>
      <c r="BU232" s="2" t="s">
        <v>222</v>
      </c>
      <c r="BV232" s="2" t="s">
        <v>219</v>
      </c>
      <c r="BW232" s="2" t="s">
        <v>3777</v>
      </c>
      <c r="CE232" s="35" t="s">
        <v>1562</v>
      </c>
      <c r="CF232" s="35"/>
      <c r="CG232" s="2">
        <v>0.5</v>
      </c>
      <c r="CH232" s="2">
        <v>0.2</v>
      </c>
      <c r="CI232" s="2" t="s">
        <v>223</v>
      </c>
      <c r="CJ232" s="2" t="s">
        <v>219</v>
      </c>
      <c r="CK232" s="2" t="s">
        <v>3770</v>
      </c>
      <c r="CL232" s="2" t="s">
        <v>3792</v>
      </c>
      <c r="CM232" s="35" t="s">
        <v>2179</v>
      </c>
      <c r="CN232" s="35"/>
      <c r="CO232" s="35"/>
      <c r="CP232" s="35"/>
      <c r="CQ232" s="35"/>
    </row>
    <row r="233" spans="1:95">
      <c r="A233" s="35" t="s">
        <v>2139</v>
      </c>
      <c r="B233" s="35" t="s">
        <v>1574</v>
      </c>
      <c r="C233" s="2" t="s">
        <v>1450</v>
      </c>
      <c r="D233" s="2" t="s">
        <v>1575</v>
      </c>
      <c r="E233" s="35">
        <v>51</v>
      </c>
      <c r="F233" s="35">
        <v>4</v>
      </c>
      <c r="G233" s="10" t="str">
        <f t="shared" si="2"/>
        <v>51-4</v>
      </c>
      <c r="H233" s="2">
        <v>0</v>
      </c>
      <c r="I233" s="2">
        <v>85</v>
      </c>
      <c r="J233" s="14">
        <f>(VLOOKUP($G233,Depth_Lookup_CCL!$A$3:$Z$549,11,FALSE))+(H233/100)</f>
        <v>123.97500000000001</v>
      </c>
      <c r="K233" s="14">
        <f>(VLOOKUP($G233,Depth_Lookup_CCL!$A$3:$Z$549,11,FALSE))+(I233/100)</f>
        <v>124.825</v>
      </c>
      <c r="L233" s="148" t="s">
        <v>2163</v>
      </c>
      <c r="M233" s="100" t="s">
        <v>2146</v>
      </c>
      <c r="O233" s="2" t="s">
        <v>5</v>
      </c>
      <c r="P233" s="5" t="s">
        <v>1846</v>
      </c>
      <c r="Q233" s="87" t="s">
        <v>1442</v>
      </c>
      <c r="R233" s="87" t="s">
        <v>1442</v>
      </c>
      <c r="U233" s="2" t="s">
        <v>198</v>
      </c>
      <c r="V233" s="2" t="s">
        <v>201</v>
      </c>
      <c r="W233" s="2" t="s">
        <v>205</v>
      </c>
      <c r="Y233" s="2" t="s">
        <v>1366</v>
      </c>
      <c r="Z233" s="35" t="s">
        <v>1391</v>
      </c>
      <c r="AA233" s="35" t="s">
        <v>1368</v>
      </c>
      <c r="AB233" s="35" t="s">
        <v>238</v>
      </c>
      <c r="AC233" s="5">
        <f>VLOOKUP(AB233,definitions_list_lookup!$V$12:$W$15,2,FALSE)</f>
        <v>2</v>
      </c>
      <c r="AD233" s="35" t="s">
        <v>1457</v>
      </c>
      <c r="AE233" s="41">
        <f>VLOOKUP(AD233,definitions_list_lookup!$AT$3:$AU$5,2,FALSE)</f>
        <v>2</v>
      </c>
      <c r="AF233" s="2">
        <v>15</v>
      </c>
      <c r="AH233" s="2">
        <v>10</v>
      </c>
      <c r="AJ233" s="2">
        <v>5</v>
      </c>
      <c r="AK233" s="35">
        <v>3</v>
      </c>
      <c r="AL233" s="2" t="s">
        <v>224</v>
      </c>
      <c r="AM233" s="2" t="s">
        <v>219</v>
      </c>
      <c r="AO233" s="2">
        <v>60</v>
      </c>
      <c r="AQ233" s="2">
        <v>5</v>
      </c>
      <c r="AR233" s="35">
        <v>3.5</v>
      </c>
      <c r="AS233" s="2" t="s">
        <v>224</v>
      </c>
      <c r="AT233" s="2" t="s">
        <v>219</v>
      </c>
      <c r="AU233" s="2" t="s">
        <v>3770</v>
      </c>
      <c r="AV233" s="2">
        <v>30</v>
      </c>
      <c r="AX233" s="2">
        <v>7</v>
      </c>
      <c r="AY233" s="35">
        <v>4.5</v>
      </c>
      <c r="AZ233" s="2" t="s">
        <v>224</v>
      </c>
      <c r="BA233" s="2" t="s">
        <v>219</v>
      </c>
      <c r="BB233" s="2" t="s">
        <v>3770</v>
      </c>
      <c r="BQ233" s="35" t="s">
        <v>1562</v>
      </c>
      <c r="BR233" s="35"/>
      <c r="BS233" s="2">
        <v>0.1</v>
      </c>
      <c r="BT233" s="2">
        <v>0.1</v>
      </c>
      <c r="BU233" s="2" t="s">
        <v>222</v>
      </c>
      <c r="BV233" s="2" t="s">
        <v>219</v>
      </c>
      <c r="BW233" s="2" t="s">
        <v>3777</v>
      </c>
      <c r="CE233" s="35" t="s">
        <v>1562</v>
      </c>
      <c r="CF233" s="35"/>
      <c r="CG233" s="2">
        <v>0.5</v>
      </c>
      <c r="CH233" s="2">
        <v>0.2</v>
      </c>
      <c r="CI233" s="2" t="s">
        <v>223</v>
      </c>
      <c r="CJ233" s="2" t="s">
        <v>219</v>
      </c>
      <c r="CK233" s="2" t="s">
        <v>3770</v>
      </c>
      <c r="CL233" s="2" t="s">
        <v>3792</v>
      </c>
      <c r="CM233" s="35" t="s">
        <v>2179</v>
      </c>
      <c r="CN233" s="35"/>
      <c r="CO233" s="35"/>
      <c r="CP233" s="35"/>
      <c r="CQ233" s="35"/>
    </row>
    <row r="234" spans="1:95">
      <c r="A234" s="35" t="s">
        <v>2181</v>
      </c>
      <c r="B234" s="35" t="s">
        <v>1574</v>
      </c>
      <c r="C234" s="2" t="s">
        <v>1450</v>
      </c>
      <c r="D234" s="2" t="s">
        <v>1575</v>
      </c>
      <c r="E234" s="35">
        <v>52</v>
      </c>
      <c r="F234" s="35">
        <v>1</v>
      </c>
      <c r="G234" s="10" t="str">
        <f t="shared" si="2"/>
        <v>52-1</v>
      </c>
      <c r="H234" s="2">
        <v>0</v>
      </c>
      <c r="I234" s="2">
        <v>93</v>
      </c>
      <c r="J234" s="14">
        <f>(VLOOKUP($G234,Depth_Lookup_CCL!$A$3:$Z$549,11,FALSE))+(H234/100)</f>
        <v>124.7</v>
      </c>
      <c r="K234" s="14">
        <f>(VLOOKUP($G234,Depth_Lookup_CCL!$A$3:$Z$549,11,FALSE))+(I234/100)</f>
        <v>125.63000000000001</v>
      </c>
      <c r="L234" s="148" t="s">
        <v>2163</v>
      </c>
      <c r="M234" s="35">
        <v>1</v>
      </c>
      <c r="O234" s="2" t="s">
        <v>5</v>
      </c>
      <c r="P234" s="5" t="s">
        <v>1846</v>
      </c>
      <c r="Q234" s="87" t="s">
        <v>1442</v>
      </c>
      <c r="R234" s="87" t="s">
        <v>1442</v>
      </c>
      <c r="U234" s="2" t="s">
        <v>198</v>
      </c>
      <c r="V234" s="2" t="s">
        <v>201</v>
      </c>
      <c r="W234" s="2" t="s">
        <v>205</v>
      </c>
      <c r="AB234" s="35" t="s">
        <v>1376</v>
      </c>
      <c r="AC234" s="5">
        <f>VLOOKUP(AB234,definitions_list_lookup!$V$12:$W$15,2,FALSE)</f>
        <v>0</v>
      </c>
      <c r="AE234" s="41" t="e">
        <f>VLOOKUP(AD234,definitions_list_lookup!$AT$3:$AU$5,2,FALSE)</f>
        <v>#N/A</v>
      </c>
      <c r="AH234" s="2">
        <v>10</v>
      </c>
      <c r="AJ234" s="2">
        <v>5</v>
      </c>
      <c r="AK234" s="35">
        <v>3</v>
      </c>
      <c r="AL234" s="2" t="s">
        <v>224</v>
      </c>
      <c r="AM234" s="2" t="s">
        <v>219</v>
      </c>
      <c r="AO234" s="2">
        <v>60</v>
      </c>
      <c r="AQ234" s="2">
        <v>5</v>
      </c>
      <c r="AR234" s="35">
        <v>3.5</v>
      </c>
      <c r="AS234" s="2" t="s">
        <v>224</v>
      </c>
      <c r="AT234" s="2" t="s">
        <v>219</v>
      </c>
      <c r="AU234" s="2" t="s">
        <v>3798</v>
      </c>
      <c r="AV234" s="2">
        <v>30</v>
      </c>
      <c r="AX234" s="2">
        <v>7</v>
      </c>
      <c r="AY234" s="35">
        <v>4.5</v>
      </c>
      <c r="AZ234" s="2" t="s">
        <v>224</v>
      </c>
      <c r="BA234" s="2" t="s">
        <v>219</v>
      </c>
      <c r="BB234" s="2" t="s">
        <v>3798</v>
      </c>
      <c r="BQ234" s="35" t="s">
        <v>1562</v>
      </c>
      <c r="BR234" s="35"/>
      <c r="BS234" s="2">
        <v>0.1</v>
      </c>
      <c r="BT234" s="2">
        <v>0.1</v>
      </c>
      <c r="BU234" s="2" t="s">
        <v>222</v>
      </c>
      <c r="BV234" s="2" t="s">
        <v>219</v>
      </c>
      <c r="BW234" s="2" t="s">
        <v>3798</v>
      </c>
      <c r="CE234" s="35" t="s">
        <v>1562</v>
      </c>
      <c r="CF234" s="35"/>
      <c r="CG234" s="2">
        <v>0.5</v>
      </c>
      <c r="CH234" s="2">
        <v>0.2</v>
      </c>
      <c r="CI234" s="2" t="s">
        <v>223</v>
      </c>
      <c r="CJ234" s="2" t="s">
        <v>219</v>
      </c>
      <c r="CK234" s="2" t="s">
        <v>3798</v>
      </c>
      <c r="CM234" s="35" t="s">
        <v>2182</v>
      </c>
      <c r="CN234" s="35"/>
      <c r="CO234" s="35"/>
      <c r="CP234" s="35"/>
      <c r="CQ234" s="35"/>
    </row>
    <row r="235" spans="1:95">
      <c r="A235" s="35" t="s">
        <v>2181</v>
      </c>
      <c r="B235" s="35" t="s">
        <v>1574</v>
      </c>
      <c r="C235" s="2" t="s">
        <v>1450</v>
      </c>
      <c r="D235" s="2" t="s">
        <v>1575</v>
      </c>
      <c r="E235" s="35">
        <v>52</v>
      </c>
      <c r="F235" s="35">
        <v>2</v>
      </c>
      <c r="G235" s="10" t="str">
        <f t="shared" si="2"/>
        <v>52-2</v>
      </c>
      <c r="H235" s="2">
        <v>0</v>
      </c>
      <c r="I235" s="2">
        <v>95</v>
      </c>
      <c r="J235" s="14">
        <f>(VLOOKUP($G235,Depth_Lookup_CCL!$A$3:$Z$549,11,FALSE))+(H235/100)</f>
        <v>125.63500000000001</v>
      </c>
      <c r="K235" s="14">
        <f>(VLOOKUP($G235,Depth_Lookup_CCL!$A$3:$Z$549,11,FALSE))+(I235/100)</f>
        <v>126.58500000000001</v>
      </c>
      <c r="L235" s="148" t="s">
        <v>2163</v>
      </c>
      <c r="M235" s="35">
        <v>1</v>
      </c>
      <c r="O235" s="2" t="s">
        <v>5</v>
      </c>
      <c r="P235" s="5" t="s">
        <v>1846</v>
      </c>
      <c r="Q235" s="87" t="s">
        <v>1442</v>
      </c>
      <c r="R235" s="87" t="s">
        <v>1442</v>
      </c>
      <c r="U235" s="2" t="s">
        <v>198</v>
      </c>
      <c r="V235" s="2" t="s">
        <v>201</v>
      </c>
      <c r="W235" s="2" t="s">
        <v>205</v>
      </c>
      <c r="Y235" s="2" t="s">
        <v>1366</v>
      </c>
      <c r="Z235" s="35" t="s">
        <v>1363</v>
      </c>
      <c r="AB235" s="35" t="s">
        <v>1374</v>
      </c>
      <c r="AC235" s="5">
        <f>VLOOKUP(AB235,definitions_list_lookup!$V$12:$W$15,2,FALSE)</f>
        <v>1</v>
      </c>
      <c r="AD235" s="35" t="s">
        <v>1455</v>
      </c>
      <c r="AE235" s="41">
        <f>VLOOKUP(AD235,definitions_list_lookup!$AT$3:$AU$5,2,FALSE)</f>
        <v>0</v>
      </c>
      <c r="AG235" s="2" t="s">
        <v>2183</v>
      </c>
      <c r="AH235" s="2">
        <v>10</v>
      </c>
      <c r="AJ235" s="2">
        <v>5</v>
      </c>
      <c r="AK235" s="35">
        <v>3</v>
      </c>
      <c r="AL235" s="2" t="s">
        <v>224</v>
      </c>
      <c r="AM235" s="2" t="s">
        <v>219</v>
      </c>
      <c r="AO235" s="2">
        <v>60</v>
      </c>
      <c r="AQ235" s="2">
        <v>5</v>
      </c>
      <c r="AR235" s="35">
        <v>3.5</v>
      </c>
      <c r="AS235" s="2" t="s">
        <v>224</v>
      </c>
      <c r="AT235" s="2" t="s">
        <v>219</v>
      </c>
      <c r="AU235" s="2" t="s">
        <v>3798</v>
      </c>
      <c r="AV235" s="2">
        <v>30</v>
      </c>
      <c r="AX235" s="2">
        <v>7</v>
      </c>
      <c r="AY235" s="35">
        <v>4.5</v>
      </c>
      <c r="AZ235" s="2" t="s">
        <v>224</v>
      </c>
      <c r="BA235" s="2" t="s">
        <v>219</v>
      </c>
      <c r="BB235" s="2" t="s">
        <v>3798</v>
      </c>
      <c r="BQ235" s="35" t="s">
        <v>1562</v>
      </c>
      <c r="BR235" s="35"/>
      <c r="BS235" s="2">
        <v>0.1</v>
      </c>
      <c r="BT235" s="2">
        <v>0.1</v>
      </c>
      <c r="BU235" s="2" t="s">
        <v>222</v>
      </c>
      <c r="BV235" s="2" t="s">
        <v>219</v>
      </c>
      <c r="BW235" s="2" t="s">
        <v>3798</v>
      </c>
      <c r="CE235" s="35" t="s">
        <v>1562</v>
      </c>
      <c r="CF235" s="35"/>
      <c r="CG235" s="2">
        <v>0.5</v>
      </c>
      <c r="CH235" s="2">
        <v>0.2</v>
      </c>
      <c r="CI235" s="2" t="s">
        <v>223</v>
      </c>
      <c r="CJ235" s="2" t="s">
        <v>219</v>
      </c>
      <c r="CK235" s="2" t="s">
        <v>3798</v>
      </c>
      <c r="CM235" s="35" t="s">
        <v>2184</v>
      </c>
      <c r="CN235" s="35"/>
      <c r="CO235" s="35"/>
      <c r="CP235" s="35"/>
      <c r="CQ235" s="35"/>
    </row>
    <row r="236" spans="1:95">
      <c r="A236" s="35" t="s">
        <v>2181</v>
      </c>
      <c r="B236" s="35" t="s">
        <v>1574</v>
      </c>
      <c r="C236" s="2" t="s">
        <v>1450</v>
      </c>
      <c r="D236" s="2" t="s">
        <v>1575</v>
      </c>
      <c r="E236" s="35">
        <v>52</v>
      </c>
      <c r="F236" s="35">
        <v>3</v>
      </c>
      <c r="G236" s="10" t="str">
        <f t="shared" si="2"/>
        <v>52-3</v>
      </c>
      <c r="H236" s="2">
        <v>0</v>
      </c>
      <c r="I236" s="2">
        <v>69</v>
      </c>
      <c r="J236" s="14">
        <f>(VLOOKUP($G236,Depth_Lookup_CCL!$A$3:$Z$549,11,FALSE))+(H236/100)</f>
        <v>126.575</v>
      </c>
      <c r="K236" s="14">
        <f>(VLOOKUP($G236,Depth_Lookup_CCL!$A$3:$Z$549,11,FALSE))+(I236/100)</f>
        <v>127.265</v>
      </c>
      <c r="L236" s="148" t="s">
        <v>2163</v>
      </c>
      <c r="M236" s="35">
        <v>1</v>
      </c>
      <c r="O236" s="2" t="s">
        <v>5</v>
      </c>
      <c r="P236" s="5" t="s">
        <v>1846</v>
      </c>
      <c r="Q236" s="87" t="s">
        <v>1442</v>
      </c>
      <c r="R236" s="87" t="s">
        <v>1442</v>
      </c>
      <c r="U236" s="2" t="s">
        <v>198</v>
      </c>
      <c r="V236" s="2" t="s">
        <v>201</v>
      </c>
      <c r="W236" s="2" t="s">
        <v>205</v>
      </c>
      <c r="AB236" s="35" t="s">
        <v>1376</v>
      </c>
      <c r="AC236" s="5">
        <f>VLOOKUP(AB236,definitions_list_lookup!$V$12:$W$15,2,FALSE)</f>
        <v>0</v>
      </c>
      <c r="AE236" s="41" t="e">
        <f>VLOOKUP(AD236,definitions_list_lookup!$AT$3:$AU$5,2,FALSE)</f>
        <v>#N/A</v>
      </c>
      <c r="AH236" s="2">
        <v>10</v>
      </c>
      <c r="AJ236" s="2">
        <v>5</v>
      </c>
      <c r="AK236" s="35">
        <v>3</v>
      </c>
      <c r="AL236" s="2" t="s">
        <v>224</v>
      </c>
      <c r="AM236" s="2" t="s">
        <v>219</v>
      </c>
      <c r="AO236" s="2">
        <v>60</v>
      </c>
      <c r="AQ236" s="2">
        <v>5</v>
      </c>
      <c r="AR236" s="35">
        <v>3.5</v>
      </c>
      <c r="AS236" s="2" t="s">
        <v>224</v>
      </c>
      <c r="AT236" s="2" t="s">
        <v>219</v>
      </c>
      <c r="AU236" s="2" t="s">
        <v>3798</v>
      </c>
      <c r="AV236" s="2">
        <v>30</v>
      </c>
      <c r="AX236" s="2">
        <v>7</v>
      </c>
      <c r="AY236" s="35">
        <v>4.5</v>
      </c>
      <c r="AZ236" s="2" t="s">
        <v>224</v>
      </c>
      <c r="BA236" s="2" t="s">
        <v>219</v>
      </c>
      <c r="BB236" s="2" t="s">
        <v>3798</v>
      </c>
      <c r="BQ236" s="35" t="s">
        <v>1562</v>
      </c>
      <c r="BR236" s="35"/>
      <c r="BS236" s="2">
        <v>0.1</v>
      </c>
      <c r="BT236" s="2">
        <v>0.1</v>
      </c>
      <c r="BU236" s="2" t="s">
        <v>222</v>
      </c>
      <c r="BV236" s="2" t="s">
        <v>219</v>
      </c>
      <c r="BW236" s="2" t="s">
        <v>3798</v>
      </c>
      <c r="CE236" s="35" t="s">
        <v>1562</v>
      </c>
      <c r="CF236" s="35"/>
      <c r="CG236" s="2">
        <v>0.5</v>
      </c>
      <c r="CH236" s="2">
        <v>0.2</v>
      </c>
      <c r="CI236" s="2" t="s">
        <v>223</v>
      </c>
      <c r="CJ236" s="2" t="s">
        <v>219</v>
      </c>
      <c r="CK236" s="2" t="s">
        <v>3798</v>
      </c>
      <c r="CM236" s="35" t="s">
        <v>2185</v>
      </c>
      <c r="CN236" s="35"/>
      <c r="CO236" s="35"/>
      <c r="CP236" s="35"/>
      <c r="CQ236" s="35"/>
    </row>
    <row r="237" spans="1:95">
      <c r="A237" s="35" t="s">
        <v>2181</v>
      </c>
      <c r="B237" s="35" t="s">
        <v>1574</v>
      </c>
      <c r="C237" s="2" t="s">
        <v>1450</v>
      </c>
      <c r="D237" s="2" t="s">
        <v>1575</v>
      </c>
      <c r="E237" s="35">
        <v>52</v>
      </c>
      <c r="F237" s="35">
        <v>4</v>
      </c>
      <c r="G237" s="10" t="str">
        <f t="shared" si="2"/>
        <v>52-4</v>
      </c>
      <c r="H237" s="2">
        <v>0</v>
      </c>
      <c r="I237" s="2">
        <v>52</v>
      </c>
      <c r="J237" s="14">
        <f>(VLOOKUP($G237,Depth_Lookup_CCL!$A$3:$Z$549,11,FALSE))+(H237/100)</f>
        <v>127.30500000000001</v>
      </c>
      <c r="K237" s="14">
        <f>(VLOOKUP($G237,Depth_Lookup_CCL!$A$3:$Z$549,11,FALSE))+(I237/100)</f>
        <v>127.825</v>
      </c>
      <c r="L237" s="148" t="s">
        <v>2163</v>
      </c>
      <c r="M237" s="35">
        <v>1</v>
      </c>
      <c r="O237" s="2" t="s">
        <v>5</v>
      </c>
      <c r="P237" s="5" t="s">
        <v>1846</v>
      </c>
      <c r="Q237" s="87" t="s">
        <v>1442</v>
      </c>
      <c r="R237" s="87" t="s">
        <v>1442</v>
      </c>
      <c r="U237" s="2" t="s">
        <v>198</v>
      </c>
      <c r="V237" s="2" t="s">
        <v>201</v>
      </c>
      <c r="W237" s="2" t="s">
        <v>205</v>
      </c>
      <c r="AA237" s="35" t="s">
        <v>1368</v>
      </c>
      <c r="AB237" s="35" t="s">
        <v>1376</v>
      </c>
      <c r="AC237" s="5">
        <f>VLOOKUP(AB237,definitions_list_lookup!$V$12:$W$15,2,FALSE)</f>
        <v>0</v>
      </c>
      <c r="AE237" s="41" t="e">
        <f>VLOOKUP(AD237,definitions_list_lookup!$AT$3:$AU$5,2,FALSE)</f>
        <v>#N/A</v>
      </c>
      <c r="AH237" s="2">
        <v>10</v>
      </c>
      <c r="AJ237" s="2">
        <v>5</v>
      </c>
      <c r="AK237" s="35">
        <v>3</v>
      </c>
      <c r="AL237" s="2" t="s">
        <v>224</v>
      </c>
      <c r="AM237" s="2" t="s">
        <v>219</v>
      </c>
      <c r="AO237" s="2">
        <v>60</v>
      </c>
      <c r="AQ237" s="2">
        <v>5</v>
      </c>
      <c r="AR237" s="35">
        <v>3.5</v>
      </c>
      <c r="AS237" s="2" t="s">
        <v>224</v>
      </c>
      <c r="AT237" s="2" t="s">
        <v>219</v>
      </c>
      <c r="AU237" s="2" t="s">
        <v>3798</v>
      </c>
      <c r="AV237" s="2">
        <v>30</v>
      </c>
      <c r="AX237" s="2">
        <v>7</v>
      </c>
      <c r="AY237" s="35">
        <v>4.5</v>
      </c>
      <c r="AZ237" s="2" t="s">
        <v>224</v>
      </c>
      <c r="BA237" s="2" t="s">
        <v>219</v>
      </c>
      <c r="BB237" s="2" t="s">
        <v>3798</v>
      </c>
      <c r="BQ237" s="35" t="s">
        <v>1562</v>
      </c>
      <c r="BR237" s="35"/>
      <c r="BS237" s="2">
        <v>0.1</v>
      </c>
      <c r="BT237" s="2">
        <v>0.1</v>
      </c>
      <c r="BU237" s="2" t="s">
        <v>222</v>
      </c>
      <c r="BV237" s="2" t="s">
        <v>219</v>
      </c>
      <c r="BW237" s="2" t="s">
        <v>3798</v>
      </c>
      <c r="CE237" s="35" t="s">
        <v>1562</v>
      </c>
      <c r="CF237" s="35"/>
      <c r="CG237" s="2">
        <v>0.5</v>
      </c>
      <c r="CH237" s="2">
        <v>0.2</v>
      </c>
      <c r="CI237" s="2" t="s">
        <v>223</v>
      </c>
      <c r="CJ237" s="2" t="s">
        <v>219</v>
      </c>
      <c r="CK237" s="2" t="s">
        <v>3798</v>
      </c>
      <c r="CM237" s="35" t="s">
        <v>2185</v>
      </c>
      <c r="CN237" s="35"/>
      <c r="CO237" s="35"/>
      <c r="CP237" s="35"/>
      <c r="CQ237" s="35"/>
    </row>
    <row r="238" spans="1:95">
      <c r="A238" s="35" t="s">
        <v>2181</v>
      </c>
      <c r="B238" s="35" t="s">
        <v>1574</v>
      </c>
      <c r="C238" s="2" t="s">
        <v>1450</v>
      </c>
      <c r="D238" s="2" t="s">
        <v>1575</v>
      </c>
      <c r="E238" s="35">
        <v>53</v>
      </c>
      <c r="F238" s="35">
        <v>1</v>
      </c>
      <c r="G238" s="10" t="str">
        <f t="shared" si="2"/>
        <v>53-1</v>
      </c>
      <c r="H238" s="2">
        <v>0</v>
      </c>
      <c r="I238" s="2">
        <v>60</v>
      </c>
      <c r="J238" s="14">
        <f>(VLOOKUP($G238,Depth_Lookup_CCL!$A$3:$Z$549,11,FALSE))+(H238/100)</f>
        <v>127.75</v>
      </c>
      <c r="K238" s="14">
        <f>(VLOOKUP($G238,Depth_Lookup_CCL!$A$3:$Z$549,11,FALSE))+(I238/100)</f>
        <v>128.35</v>
      </c>
      <c r="L238" s="148" t="s">
        <v>2163</v>
      </c>
      <c r="M238" s="35">
        <v>1</v>
      </c>
      <c r="O238" s="2" t="s">
        <v>5</v>
      </c>
      <c r="P238" s="5" t="s">
        <v>1846</v>
      </c>
      <c r="Q238" s="87" t="s">
        <v>1442</v>
      </c>
      <c r="R238" s="87" t="s">
        <v>1442</v>
      </c>
      <c r="U238" s="2" t="s">
        <v>198</v>
      </c>
      <c r="V238" s="2" t="s">
        <v>201</v>
      </c>
      <c r="W238" s="2" t="s">
        <v>205</v>
      </c>
      <c r="AB238" s="35" t="s">
        <v>1376</v>
      </c>
      <c r="AC238" s="5">
        <f>VLOOKUP(AB238,definitions_list_lookup!$V$12:$W$15,2,FALSE)</f>
        <v>0</v>
      </c>
      <c r="AE238" s="41" t="e">
        <f>VLOOKUP(AD238,definitions_list_lookup!$AT$3:$AU$5,2,FALSE)</f>
        <v>#N/A</v>
      </c>
      <c r="AH238" s="2">
        <v>10</v>
      </c>
      <c r="AJ238" s="2">
        <v>5</v>
      </c>
      <c r="AK238" s="35">
        <v>3</v>
      </c>
      <c r="AL238" s="2" t="s">
        <v>224</v>
      </c>
      <c r="AM238" s="2" t="s">
        <v>219</v>
      </c>
      <c r="AO238" s="2">
        <v>60</v>
      </c>
      <c r="AQ238" s="2">
        <v>5</v>
      </c>
      <c r="AR238" s="35">
        <v>3.5</v>
      </c>
      <c r="AS238" s="2" t="s">
        <v>224</v>
      </c>
      <c r="AT238" s="2" t="s">
        <v>219</v>
      </c>
      <c r="AU238" s="2" t="s">
        <v>3798</v>
      </c>
      <c r="AV238" s="2">
        <v>30</v>
      </c>
      <c r="AX238" s="2">
        <v>7</v>
      </c>
      <c r="AY238" s="35">
        <v>4.5</v>
      </c>
      <c r="AZ238" s="2" t="s">
        <v>224</v>
      </c>
      <c r="BA238" s="2" t="s">
        <v>219</v>
      </c>
      <c r="BB238" s="2" t="s">
        <v>3798</v>
      </c>
      <c r="BQ238" s="35" t="s">
        <v>1562</v>
      </c>
      <c r="BR238" s="35"/>
      <c r="BS238" s="2">
        <v>0.1</v>
      </c>
      <c r="BT238" s="2">
        <v>0.1</v>
      </c>
      <c r="BU238" s="2" t="s">
        <v>222</v>
      </c>
      <c r="BV238" s="2" t="s">
        <v>219</v>
      </c>
      <c r="BW238" s="2" t="s">
        <v>3798</v>
      </c>
      <c r="CE238" s="2" t="s">
        <v>1562</v>
      </c>
      <c r="CG238" s="2">
        <v>0.5</v>
      </c>
      <c r="CH238" s="2">
        <v>0.2</v>
      </c>
      <c r="CI238" s="2" t="s">
        <v>223</v>
      </c>
      <c r="CJ238" s="2" t="s">
        <v>219</v>
      </c>
      <c r="CK238" s="2" t="s">
        <v>3798</v>
      </c>
      <c r="CM238" s="35" t="s">
        <v>2185</v>
      </c>
      <c r="CN238" s="35"/>
      <c r="CO238" s="35"/>
      <c r="CP238" s="35"/>
      <c r="CQ238" s="35"/>
    </row>
    <row r="239" spans="1:95">
      <c r="A239" s="35" t="s">
        <v>2181</v>
      </c>
      <c r="B239" s="35" t="s">
        <v>1574</v>
      </c>
      <c r="C239" s="2" t="s">
        <v>1450</v>
      </c>
      <c r="D239" s="2" t="s">
        <v>1575</v>
      </c>
      <c r="E239" s="35">
        <v>53</v>
      </c>
      <c r="F239" s="35">
        <v>2</v>
      </c>
      <c r="G239" s="10" t="str">
        <f t="shared" si="2"/>
        <v>53-2</v>
      </c>
      <c r="H239" s="2">
        <v>0</v>
      </c>
      <c r="I239" s="2">
        <v>93</v>
      </c>
      <c r="J239" s="14">
        <f>(VLOOKUP($G239,Depth_Lookup_CCL!$A$3:$Z$549,11,FALSE))+(H239/100)</f>
        <v>128.345</v>
      </c>
      <c r="K239" s="14">
        <f>(VLOOKUP($G239,Depth_Lookup_CCL!$A$3:$Z$549,11,FALSE))+(I239/100)</f>
        <v>129.27500000000001</v>
      </c>
      <c r="L239" s="148" t="s">
        <v>2163</v>
      </c>
      <c r="M239" s="35">
        <v>1</v>
      </c>
      <c r="O239" s="2" t="s">
        <v>5</v>
      </c>
      <c r="P239" s="5" t="s">
        <v>1846</v>
      </c>
      <c r="Q239" s="87" t="s">
        <v>1442</v>
      </c>
      <c r="R239" s="87" t="s">
        <v>1442</v>
      </c>
      <c r="U239" s="2" t="s">
        <v>198</v>
      </c>
      <c r="V239" s="2" t="s">
        <v>201</v>
      </c>
      <c r="W239" s="2" t="s">
        <v>205</v>
      </c>
      <c r="AB239" s="35" t="s">
        <v>1376</v>
      </c>
      <c r="AC239" s="5">
        <f>VLOOKUP(AB239,definitions_list_lookup!$V$12:$W$15,2,FALSE)</f>
        <v>0</v>
      </c>
      <c r="AE239" s="41" t="e">
        <f>VLOOKUP(AD239,definitions_list_lookup!$AT$3:$AU$5,2,FALSE)</f>
        <v>#N/A</v>
      </c>
      <c r="AH239" s="2">
        <v>10</v>
      </c>
      <c r="AJ239" s="2">
        <v>5</v>
      </c>
      <c r="AK239" s="35">
        <v>3</v>
      </c>
      <c r="AL239" s="2" t="s">
        <v>224</v>
      </c>
      <c r="AM239" s="2" t="s">
        <v>219</v>
      </c>
      <c r="AO239" s="2">
        <v>60</v>
      </c>
      <c r="AQ239" s="2">
        <v>5</v>
      </c>
      <c r="AR239" s="35">
        <v>3.5</v>
      </c>
      <c r="AS239" s="2" t="s">
        <v>224</v>
      </c>
      <c r="AT239" s="2" t="s">
        <v>219</v>
      </c>
      <c r="AU239" s="2" t="s">
        <v>3798</v>
      </c>
      <c r="AV239" s="2">
        <v>30</v>
      </c>
      <c r="AX239" s="2">
        <v>7</v>
      </c>
      <c r="AY239" s="35">
        <v>4.5</v>
      </c>
      <c r="AZ239" s="2" t="s">
        <v>224</v>
      </c>
      <c r="BA239" s="2" t="s">
        <v>219</v>
      </c>
      <c r="BB239" s="2" t="s">
        <v>3798</v>
      </c>
      <c r="BQ239" s="35" t="s">
        <v>1562</v>
      </c>
      <c r="BR239" s="35"/>
      <c r="BS239" s="2">
        <v>0.1</v>
      </c>
      <c r="BT239" s="2">
        <v>0.1</v>
      </c>
      <c r="BU239" s="2" t="s">
        <v>222</v>
      </c>
      <c r="BV239" s="2" t="s">
        <v>219</v>
      </c>
      <c r="BW239" s="2" t="s">
        <v>3798</v>
      </c>
      <c r="CE239" s="35" t="s">
        <v>1562</v>
      </c>
      <c r="CF239" s="35"/>
      <c r="CG239" s="2">
        <v>0.5</v>
      </c>
      <c r="CH239" s="2">
        <v>0.2</v>
      </c>
      <c r="CI239" s="2" t="s">
        <v>223</v>
      </c>
      <c r="CJ239" s="2" t="s">
        <v>219</v>
      </c>
      <c r="CK239" s="2" t="s">
        <v>3798</v>
      </c>
      <c r="CM239" s="35" t="s">
        <v>2186</v>
      </c>
      <c r="CN239" s="35"/>
      <c r="CO239" s="35"/>
      <c r="CP239" s="35"/>
      <c r="CQ239" s="35"/>
    </row>
    <row r="240" spans="1:95">
      <c r="A240" s="35" t="s">
        <v>2181</v>
      </c>
      <c r="B240" s="35" t="s">
        <v>1574</v>
      </c>
      <c r="C240" s="2" t="s">
        <v>1450</v>
      </c>
      <c r="D240" s="2" t="s">
        <v>1575</v>
      </c>
      <c r="E240" s="35">
        <v>53</v>
      </c>
      <c r="F240" s="35">
        <v>3</v>
      </c>
      <c r="G240" s="10" t="str">
        <f t="shared" si="2"/>
        <v>53-3</v>
      </c>
      <c r="H240" s="2">
        <v>0</v>
      </c>
      <c r="I240" s="2">
        <v>30</v>
      </c>
      <c r="J240" s="14">
        <f>(VLOOKUP($G240,Depth_Lookup_CCL!$A$3:$Z$549,11,FALSE))+(H240/100)</f>
        <v>129.28</v>
      </c>
      <c r="K240" s="14">
        <f>(VLOOKUP($G240,Depth_Lookup_CCL!$A$3:$Z$549,11,FALSE))+(I240/100)</f>
        <v>129.58000000000001</v>
      </c>
      <c r="L240" s="148" t="s">
        <v>2163</v>
      </c>
      <c r="M240" s="35">
        <v>1</v>
      </c>
      <c r="O240" s="2" t="s">
        <v>5</v>
      </c>
      <c r="P240" s="5" t="s">
        <v>1846</v>
      </c>
      <c r="Q240" s="87" t="s">
        <v>1442</v>
      </c>
      <c r="R240" s="87" t="s">
        <v>20</v>
      </c>
      <c r="U240" s="2" t="s">
        <v>198</v>
      </c>
      <c r="V240" s="2" t="s">
        <v>201</v>
      </c>
      <c r="W240" s="2" t="s">
        <v>205</v>
      </c>
      <c r="AB240" s="35" t="s">
        <v>1376</v>
      </c>
      <c r="AC240" s="5">
        <f>VLOOKUP(AB240,definitions_list_lookup!$V$12:$W$15,2,FALSE)</f>
        <v>0</v>
      </c>
      <c r="AE240" s="41" t="e">
        <f>VLOOKUP(AD240,definitions_list_lookup!$AT$3:$AU$5,2,FALSE)</f>
        <v>#N/A</v>
      </c>
      <c r="AH240" s="2">
        <v>10</v>
      </c>
      <c r="AJ240" s="2">
        <v>5</v>
      </c>
      <c r="AK240" s="35">
        <v>3</v>
      </c>
      <c r="AL240" s="2" t="s">
        <v>224</v>
      </c>
      <c r="AM240" s="2" t="s">
        <v>219</v>
      </c>
      <c r="AO240" s="2">
        <v>60</v>
      </c>
      <c r="AQ240" s="2">
        <v>5</v>
      </c>
      <c r="AR240" s="35">
        <v>3.5</v>
      </c>
      <c r="AS240" s="2" t="s">
        <v>224</v>
      </c>
      <c r="AT240" s="2" t="s">
        <v>219</v>
      </c>
      <c r="AU240" s="2" t="s">
        <v>3798</v>
      </c>
      <c r="AV240" s="2">
        <v>30</v>
      </c>
      <c r="AX240" s="2">
        <v>7</v>
      </c>
      <c r="AY240" s="35">
        <v>4.5</v>
      </c>
      <c r="AZ240" s="2" t="s">
        <v>224</v>
      </c>
      <c r="BA240" s="2" t="s">
        <v>219</v>
      </c>
      <c r="BB240" s="2" t="s">
        <v>3798</v>
      </c>
      <c r="BQ240" s="35" t="s">
        <v>1562</v>
      </c>
      <c r="BR240" s="35"/>
      <c r="BS240" s="2">
        <v>0.1</v>
      </c>
      <c r="BT240" s="2">
        <v>0.1</v>
      </c>
      <c r="BU240" s="2" t="s">
        <v>222</v>
      </c>
      <c r="BV240" s="2" t="s">
        <v>219</v>
      </c>
      <c r="BW240" s="2" t="s">
        <v>3798</v>
      </c>
      <c r="CE240" s="35" t="s">
        <v>1562</v>
      </c>
      <c r="CF240" s="35"/>
      <c r="CG240" s="2">
        <v>0.5</v>
      </c>
      <c r="CH240" s="2">
        <v>0.2</v>
      </c>
      <c r="CI240" s="2" t="s">
        <v>223</v>
      </c>
      <c r="CJ240" s="2" t="s">
        <v>219</v>
      </c>
      <c r="CK240" s="2" t="s">
        <v>3798</v>
      </c>
      <c r="CM240" s="35"/>
      <c r="CN240" s="35"/>
      <c r="CO240" s="35"/>
      <c r="CP240" s="35"/>
      <c r="CQ240" s="35"/>
    </row>
    <row r="241" spans="1:95">
      <c r="A241" s="35" t="s">
        <v>2181</v>
      </c>
      <c r="B241" s="35" t="s">
        <v>1574</v>
      </c>
      <c r="C241" s="2" t="s">
        <v>1450</v>
      </c>
      <c r="D241" s="2" t="s">
        <v>1575</v>
      </c>
      <c r="E241" s="35">
        <v>53</v>
      </c>
      <c r="F241" s="35">
        <v>3</v>
      </c>
      <c r="G241" s="10" t="str">
        <f t="shared" si="2"/>
        <v>53-3</v>
      </c>
      <c r="H241" s="2">
        <v>30</v>
      </c>
      <c r="I241" s="2">
        <v>55</v>
      </c>
      <c r="J241" s="14">
        <f>(VLOOKUP($G241,Depth_Lookup_CCL!$A$3:$Z$549,11,FALSE))+(H241/100)</f>
        <v>129.58000000000001</v>
      </c>
      <c r="K241" s="14">
        <f>(VLOOKUP($G241,Depth_Lookup_CCL!$A$3:$Z$549,11,FALSE))+(I241/100)</f>
        <v>129.83000000000001</v>
      </c>
      <c r="L241" s="148" t="s">
        <v>2187</v>
      </c>
      <c r="M241" s="35">
        <v>1</v>
      </c>
      <c r="N241" s="2" t="s">
        <v>27</v>
      </c>
      <c r="O241" s="2" t="s">
        <v>4</v>
      </c>
      <c r="P241" s="5" t="s">
        <v>1844</v>
      </c>
      <c r="Q241" s="87" t="s">
        <v>20</v>
      </c>
      <c r="R241" s="87" t="s">
        <v>20</v>
      </c>
      <c r="S241" s="2" t="s">
        <v>1363</v>
      </c>
      <c r="T241" s="2" t="s">
        <v>1368</v>
      </c>
      <c r="U241" s="2" t="s">
        <v>198</v>
      </c>
      <c r="V241" s="2" t="s">
        <v>201</v>
      </c>
      <c r="W241" s="2" t="s">
        <v>205</v>
      </c>
      <c r="Y241" s="2" t="s">
        <v>1379</v>
      </c>
      <c r="Z241" s="35" t="s">
        <v>1391</v>
      </c>
      <c r="AA241" s="35" t="s">
        <v>1368</v>
      </c>
      <c r="AB241" s="35" t="s">
        <v>1374</v>
      </c>
      <c r="AC241" s="5">
        <f>VLOOKUP(AB241,definitions_list_lookup!$V$12:$W$15,2,FALSE)</f>
        <v>1</v>
      </c>
      <c r="AD241" s="35" t="s">
        <v>1455</v>
      </c>
      <c r="AE241" s="41">
        <f>VLOOKUP(AD241,definitions_list_lookup!$AT$3:$AU$5,2,FALSE)</f>
        <v>0</v>
      </c>
      <c r="AF241" s="2">
        <v>2</v>
      </c>
      <c r="AH241" s="2">
        <v>4</v>
      </c>
      <c r="AJ241" s="2">
        <v>2.5</v>
      </c>
      <c r="AK241" s="35">
        <v>1.2</v>
      </c>
      <c r="AL241" s="2" t="s">
        <v>3799</v>
      </c>
      <c r="AM241" s="2" t="s">
        <v>3800</v>
      </c>
      <c r="AO241" s="2">
        <v>71</v>
      </c>
      <c r="AQ241" s="2">
        <v>5</v>
      </c>
      <c r="AR241" s="35">
        <v>2.5</v>
      </c>
      <c r="AS241" s="2" t="s">
        <v>3801</v>
      </c>
      <c r="AT241" s="2" t="s">
        <v>3802</v>
      </c>
      <c r="AU241" s="2" t="s">
        <v>3803</v>
      </c>
      <c r="AV241" s="2">
        <v>25</v>
      </c>
      <c r="AX241" s="2">
        <v>4.5</v>
      </c>
      <c r="AY241" s="35">
        <v>1.2</v>
      </c>
      <c r="AZ241" s="2" t="s">
        <v>3804</v>
      </c>
      <c r="BA241" s="2" t="s">
        <v>3800</v>
      </c>
      <c r="BB241" s="2" t="s">
        <v>3805</v>
      </c>
      <c r="BQ241" s="35" t="s">
        <v>1562</v>
      </c>
      <c r="BR241" s="35"/>
      <c r="BS241" s="2">
        <v>0.1</v>
      </c>
      <c r="BT241" s="2">
        <v>0.1</v>
      </c>
      <c r="BU241" s="2" t="s">
        <v>3806</v>
      </c>
      <c r="BV241" s="2" t="s">
        <v>3800</v>
      </c>
      <c r="BW241" s="2" t="s">
        <v>3805</v>
      </c>
      <c r="CE241" s="35" t="s">
        <v>1562</v>
      </c>
      <c r="CF241" s="35"/>
      <c r="CG241" s="2">
        <v>0.9</v>
      </c>
      <c r="CH241" s="2">
        <v>0.5</v>
      </c>
      <c r="CI241" s="2" t="s">
        <v>3799</v>
      </c>
      <c r="CJ241" s="2" t="s">
        <v>3807</v>
      </c>
      <c r="CK241" s="2" t="s">
        <v>3808</v>
      </c>
      <c r="CM241" s="35" t="s">
        <v>3470</v>
      </c>
      <c r="CN241" s="35"/>
      <c r="CO241" s="35"/>
      <c r="CP241" s="35"/>
      <c r="CQ241" s="35"/>
    </row>
    <row r="242" spans="1:95">
      <c r="A242" s="35" t="s">
        <v>2181</v>
      </c>
      <c r="B242" s="35" t="s">
        <v>1574</v>
      </c>
      <c r="C242" s="2" t="s">
        <v>1450</v>
      </c>
      <c r="D242" s="2" t="s">
        <v>1575</v>
      </c>
      <c r="E242" s="35">
        <v>53</v>
      </c>
      <c r="F242" s="35">
        <v>3</v>
      </c>
      <c r="G242" s="10" t="str">
        <f t="shared" si="2"/>
        <v>53-3</v>
      </c>
      <c r="H242" s="2">
        <v>55</v>
      </c>
      <c r="I242" s="2">
        <v>92</v>
      </c>
      <c r="J242" s="14">
        <f>(VLOOKUP($G242,Depth_Lookup_CCL!$A$3:$Z$549,11,FALSE))+(H242/100)</f>
        <v>129.83000000000001</v>
      </c>
      <c r="K242" s="14">
        <f>(VLOOKUP($G242,Depth_Lookup_CCL!$A$3:$Z$549,11,FALSE))+(I242/100)</f>
        <v>130.19999999999999</v>
      </c>
      <c r="L242" s="148" t="s">
        <v>2163</v>
      </c>
      <c r="M242" s="35">
        <v>1</v>
      </c>
      <c r="O242" s="2" t="s">
        <v>5</v>
      </c>
      <c r="P242" s="5" t="s">
        <v>1846</v>
      </c>
      <c r="Q242" s="87" t="s">
        <v>20</v>
      </c>
      <c r="R242" s="87" t="s">
        <v>18</v>
      </c>
      <c r="S242" s="2" t="s">
        <v>1363</v>
      </c>
      <c r="T242" s="2" t="s">
        <v>1368</v>
      </c>
      <c r="U242" s="2" t="s">
        <v>198</v>
      </c>
      <c r="V242" s="2" t="s">
        <v>201</v>
      </c>
      <c r="W242" s="2" t="s">
        <v>205</v>
      </c>
      <c r="AB242" s="35" t="s">
        <v>1376</v>
      </c>
      <c r="AC242" s="5">
        <f>VLOOKUP(AB242,definitions_list_lookup!$V$12:$W$15,2,FALSE)</f>
        <v>0</v>
      </c>
      <c r="AE242" s="41" t="e">
        <f>VLOOKUP(AD242,definitions_list_lookup!$AT$3:$AU$5,2,FALSE)</f>
        <v>#N/A</v>
      </c>
      <c r="AH242" s="2">
        <v>10</v>
      </c>
      <c r="AJ242" s="2">
        <v>5</v>
      </c>
      <c r="AK242" s="35">
        <v>3</v>
      </c>
      <c r="AL242" s="2" t="s">
        <v>224</v>
      </c>
      <c r="AM242" s="2" t="s">
        <v>219</v>
      </c>
      <c r="AO242" s="2">
        <v>60</v>
      </c>
      <c r="AQ242" s="2">
        <v>5</v>
      </c>
      <c r="AR242" s="35">
        <v>3.5</v>
      </c>
      <c r="AS242" s="2" t="s">
        <v>224</v>
      </c>
      <c r="AT242" s="2" t="s">
        <v>219</v>
      </c>
      <c r="AU242" s="2" t="s">
        <v>3798</v>
      </c>
      <c r="AV242" s="2">
        <v>30</v>
      </c>
      <c r="AX242" s="2">
        <v>7</v>
      </c>
      <c r="AY242" s="35">
        <v>4.5</v>
      </c>
      <c r="AZ242" s="2" t="s">
        <v>224</v>
      </c>
      <c r="BA242" s="2" t="s">
        <v>219</v>
      </c>
      <c r="BB242" s="2" t="s">
        <v>3798</v>
      </c>
      <c r="BQ242" s="35" t="s">
        <v>1562</v>
      </c>
      <c r="BR242" s="35"/>
      <c r="BS242" s="2">
        <v>0.1</v>
      </c>
      <c r="BT242" s="2">
        <v>0.1</v>
      </c>
      <c r="BU242" s="2" t="s">
        <v>222</v>
      </c>
      <c r="BV242" s="2" t="s">
        <v>219</v>
      </c>
      <c r="BW242" s="2" t="s">
        <v>3798</v>
      </c>
      <c r="CE242" s="35" t="s">
        <v>1562</v>
      </c>
      <c r="CF242" s="35"/>
      <c r="CG242" s="2">
        <v>0.5</v>
      </c>
      <c r="CH242" s="2">
        <v>0.2</v>
      </c>
      <c r="CI242" s="2" t="s">
        <v>223</v>
      </c>
      <c r="CJ242" s="2" t="s">
        <v>219</v>
      </c>
      <c r="CK242" s="2" t="s">
        <v>3798</v>
      </c>
      <c r="CM242" s="35"/>
      <c r="CN242" s="35"/>
      <c r="CO242" s="35"/>
      <c r="CP242" s="35"/>
      <c r="CQ242" s="35"/>
    </row>
    <row r="243" spans="1:95">
      <c r="A243" s="35" t="s">
        <v>2181</v>
      </c>
      <c r="B243" s="35" t="s">
        <v>1574</v>
      </c>
      <c r="C243" s="2" t="s">
        <v>1450</v>
      </c>
      <c r="D243" s="2" t="s">
        <v>1575</v>
      </c>
      <c r="E243" s="35">
        <v>53</v>
      </c>
      <c r="F243" s="35">
        <v>4</v>
      </c>
      <c r="G243" s="10" t="str">
        <f t="shared" si="2"/>
        <v>53-4</v>
      </c>
      <c r="H243" s="2">
        <v>0</v>
      </c>
      <c r="I243" s="2">
        <v>38</v>
      </c>
      <c r="J243" s="14">
        <f>(VLOOKUP($G243,Depth_Lookup_CCL!$A$3:$Z$549,11,FALSE))+(H243/100)</f>
        <v>130.19999999999999</v>
      </c>
      <c r="K243" s="14">
        <f>(VLOOKUP($G243,Depth_Lookup_CCL!$A$3:$Z$549,11,FALSE))+(I243/100)</f>
        <v>130.57999999999998</v>
      </c>
      <c r="L243" s="148" t="s">
        <v>2163</v>
      </c>
      <c r="M243" s="35">
        <v>1</v>
      </c>
      <c r="O243" s="2" t="s">
        <v>5</v>
      </c>
      <c r="P243" s="5" t="s">
        <v>1846</v>
      </c>
      <c r="Q243" s="87" t="s">
        <v>18</v>
      </c>
      <c r="R243" s="87" t="s">
        <v>20</v>
      </c>
      <c r="U243" s="2" t="s">
        <v>198</v>
      </c>
      <c r="V243" s="2" t="s">
        <v>201</v>
      </c>
      <c r="W243" s="2" t="s">
        <v>205</v>
      </c>
      <c r="Y243" s="2" t="s">
        <v>1378</v>
      </c>
      <c r="Z243" s="35" t="s">
        <v>1363</v>
      </c>
      <c r="AA243" s="35" t="s">
        <v>1368</v>
      </c>
      <c r="AB243" s="35" t="s">
        <v>1374</v>
      </c>
      <c r="AC243" s="5">
        <f>VLOOKUP(AB243,definitions_list_lookup!$V$12:$W$15,2,FALSE)</f>
        <v>1</v>
      </c>
      <c r="AD243" s="35" t="s">
        <v>1455</v>
      </c>
      <c r="AE243" s="41">
        <f>VLOOKUP(AD243,definitions_list_lookup!$AT$3:$AU$5,2,FALSE)</f>
        <v>0</v>
      </c>
      <c r="AF243" s="2">
        <v>2</v>
      </c>
      <c r="AH243" s="2">
        <v>10</v>
      </c>
      <c r="AJ243" s="2">
        <v>5</v>
      </c>
      <c r="AK243" s="35">
        <v>3</v>
      </c>
      <c r="AL243" s="2" t="s">
        <v>224</v>
      </c>
      <c r="AM243" s="2" t="s">
        <v>219</v>
      </c>
      <c r="AO243" s="2">
        <v>60</v>
      </c>
      <c r="AQ243" s="2">
        <v>5</v>
      </c>
      <c r="AR243" s="35">
        <v>3.5</v>
      </c>
      <c r="AS243" s="2" t="s">
        <v>224</v>
      </c>
      <c r="AT243" s="2" t="s">
        <v>219</v>
      </c>
      <c r="AU243" s="2" t="s">
        <v>3798</v>
      </c>
      <c r="AV243" s="2">
        <v>30</v>
      </c>
      <c r="AX243" s="2">
        <v>7</v>
      </c>
      <c r="AY243" s="35">
        <v>4.5</v>
      </c>
      <c r="AZ243" s="2" t="s">
        <v>224</v>
      </c>
      <c r="BA243" s="2" t="s">
        <v>219</v>
      </c>
      <c r="BB243" s="2" t="s">
        <v>3798</v>
      </c>
      <c r="BQ243" s="35" t="s">
        <v>1562</v>
      </c>
      <c r="BR243" s="35"/>
      <c r="BS243" s="2">
        <v>0.1</v>
      </c>
      <c r="BT243" s="2">
        <v>0.1</v>
      </c>
      <c r="BU243" s="2" t="s">
        <v>222</v>
      </c>
      <c r="BV243" s="2" t="s">
        <v>219</v>
      </c>
      <c r="BW243" s="2" t="s">
        <v>3798</v>
      </c>
      <c r="CE243" s="35" t="s">
        <v>1562</v>
      </c>
      <c r="CF243" s="35"/>
      <c r="CG243" s="2">
        <v>0.5</v>
      </c>
      <c r="CH243" s="2">
        <v>0.2</v>
      </c>
      <c r="CI243" s="2" t="s">
        <v>223</v>
      </c>
      <c r="CJ243" s="2" t="s">
        <v>219</v>
      </c>
      <c r="CK243" s="2" t="s">
        <v>3798</v>
      </c>
      <c r="CM243" s="35" t="s">
        <v>3471</v>
      </c>
      <c r="CN243" s="35"/>
      <c r="CO243" s="35"/>
      <c r="CP243" s="35"/>
      <c r="CQ243" s="35"/>
    </row>
    <row r="244" spans="1:95">
      <c r="A244" s="35" t="s">
        <v>2181</v>
      </c>
      <c r="B244" s="35" t="s">
        <v>1574</v>
      </c>
      <c r="C244" s="2" t="s">
        <v>1450</v>
      </c>
      <c r="D244" s="2" t="s">
        <v>1575</v>
      </c>
      <c r="E244" s="35">
        <v>53</v>
      </c>
      <c r="F244" s="35">
        <v>4</v>
      </c>
      <c r="G244" s="10" t="str">
        <f t="shared" si="2"/>
        <v>53-4</v>
      </c>
      <c r="H244" s="2">
        <v>38</v>
      </c>
      <c r="I244" s="2">
        <v>67</v>
      </c>
      <c r="J244" s="14">
        <f>(VLOOKUP($G244,Depth_Lookup_CCL!$A$3:$Z$549,11,FALSE))+(H244/100)</f>
        <v>130.57999999999998</v>
      </c>
      <c r="K244" s="14">
        <f>(VLOOKUP($G244,Depth_Lookup_CCL!$A$3:$Z$549,11,FALSE))+(I244/100)</f>
        <v>130.86999999999998</v>
      </c>
      <c r="L244" s="148">
        <v>52</v>
      </c>
      <c r="M244" s="35">
        <v>1</v>
      </c>
      <c r="N244" s="2" t="s">
        <v>27</v>
      </c>
      <c r="O244" s="2" t="s">
        <v>4</v>
      </c>
      <c r="P244" s="5" t="s">
        <v>1844</v>
      </c>
      <c r="Q244" s="87" t="s">
        <v>20</v>
      </c>
      <c r="R244" s="87" t="s">
        <v>1442</v>
      </c>
      <c r="S244" s="2" t="s">
        <v>1391</v>
      </c>
      <c r="T244" s="2" t="s">
        <v>1368</v>
      </c>
      <c r="U244" s="2" t="s">
        <v>198</v>
      </c>
      <c r="V244" s="2" t="s">
        <v>201</v>
      </c>
      <c r="W244" s="2" t="s">
        <v>205</v>
      </c>
      <c r="Y244" s="2" t="s">
        <v>1378</v>
      </c>
      <c r="Z244" s="35" t="s">
        <v>1363</v>
      </c>
      <c r="AA244" s="35" t="s">
        <v>1368</v>
      </c>
      <c r="AB244" s="2" t="s">
        <v>1374</v>
      </c>
      <c r="AC244" s="5">
        <f>VLOOKUP(AB244,definitions_list_lookup!$V$12:$W$15,2,FALSE)</f>
        <v>1</v>
      </c>
      <c r="AD244" s="35" t="s">
        <v>1455</v>
      </c>
      <c r="AE244" s="41">
        <f>VLOOKUP(AD244,definitions_list_lookup!$AT$3:$AU$5,2,FALSE)</f>
        <v>0</v>
      </c>
      <c r="AF244" s="2">
        <v>1</v>
      </c>
      <c r="AH244" s="2">
        <v>3</v>
      </c>
      <c r="AJ244" s="2">
        <v>0.8</v>
      </c>
      <c r="AK244" s="35">
        <v>0.3</v>
      </c>
      <c r="AL244" s="2" t="s">
        <v>223</v>
      </c>
      <c r="AM244" s="2" t="s">
        <v>220</v>
      </c>
      <c r="AO244" s="2">
        <v>52</v>
      </c>
      <c r="AQ244" s="2">
        <v>2.5</v>
      </c>
      <c r="AR244" s="35">
        <v>1</v>
      </c>
      <c r="AS244" s="2" t="s">
        <v>224</v>
      </c>
      <c r="AT244" s="2" t="s">
        <v>220</v>
      </c>
      <c r="AV244" s="2">
        <v>45</v>
      </c>
      <c r="AX244" s="2">
        <v>3.2</v>
      </c>
      <c r="AY244" s="35">
        <v>1.2</v>
      </c>
      <c r="AZ244" s="2" t="s">
        <v>224</v>
      </c>
      <c r="BA244" s="2" t="s">
        <v>219</v>
      </c>
      <c r="BQ244" s="35" t="s">
        <v>1562</v>
      </c>
      <c r="BR244" s="35"/>
      <c r="BS244" s="2">
        <v>0.2</v>
      </c>
      <c r="BT244" s="2">
        <v>0.1</v>
      </c>
      <c r="BU244" s="2" t="s">
        <v>223</v>
      </c>
      <c r="BV244" s="2" t="s">
        <v>219</v>
      </c>
      <c r="CE244" s="35" t="s">
        <v>1562</v>
      </c>
      <c r="CF244" s="35"/>
      <c r="CG244" s="2">
        <v>0.3</v>
      </c>
      <c r="CH244" s="2">
        <v>0.1</v>
      </c>
      <c r="CI244" s="2" t="s">
        <v>222</v>
      </c>
      <c r="CJ244" s="2" t="s">
        <v>219</v>
      </c>
      <c r="CM244" s="35" t="s">
        <v>2188</v>
      </c>
      <c r="CN244" s="35"/>
      <c r="CO244" s="35"/>
      <c r="CP244" s="35"/>
      <c r="CQ244" s="35"/>
    </row>
    <row r="245" spans="1:95">
      <c r="A245" s="35" t="s">
        <v>2181</v>
      </c>
      <c r="B245" s="35" t="s">
        <v>1574</v>
      </c>
      <c r="C245" s="2" t="s">
        <v>1450</v>
      </c>
      <c r="D245" s="2" t="s">
        <v>1575</v>
      </c>
      <c r="E245" s="35">
        <v>54</v>
      </c>
      <c r="F245" s="35">
        <v>1</v>
      </c>
      <c r="G245" s="10" t="str">
        <f t="shared" si="2"/>
        <v>54-1</v>
      </c>
      <c r="H245" s="2">
        <v>0</v>
      </c>
      <c r="I245" s="2">
        <v>93</v>
      </c>
      <c r="J245" s="14">
        <f>(VLOOKUP($G245,Depth_Lookup_CCL!$A$3:$Z$549,11,FALSE))+(H245/100)</f>
        <v>130.80000000000001</v>
      </c>
      <c r="K245" s="14">
        <f>(VLOOKUP($G245,Depth_Lookup_CCL!$A$3:$Z$549,11,FALSE))+(I245/100)</f>
        <v>131.73000000000002</v>
      </c>
      <c r="L245" s="148">
        <v>52</v>
      </c>
      <c r="M245" s="35">
        <v>1</v>
      </c>
      <c r="N245" s="2" t="s">
        <v>27</v>
      </c>
      <c r="O245" s="2" t="s">
        <v>4</v>
      </c>
      <c r="P245" s="5" t="s">
        <v>1844</v>
      </c>
      <c r="Q245" s="87" t="s">
        <v>1442</v>
      </c>
      <c r="R245" s="87" t="s">
        <v>1442</v>
      </c>
      <c r="U245" s="2" t="s">
        <v>198</v>
      </c>
      <c r="V245" s="2" t="s">
        <v>201</v>
      </c>
      <c r="W245" s="2" t="s">
        <v>205</v>
      </c>
      <c r="Y245" s="2" t="s">
        <v>1366</v>
      </c>
      <c r="AA245" s="35" t="s">
        <v>1368</v>
      </c>
      <c r="AB245" s="35" t="s">
        <v>1374</v>
      </c>
      <c r="AC245" s="5">
        <f>VLOOKUP(AB245,definitions_list_lookup!$V$12:$W$15,2,FALSE)</f>
        <v>1</v>
      </c>
      <c r="AD245" s="35" t="s">
        <v>1456</v>
      </c>
      <c r="AE245" s="41">
        <f>VLOOKUP(AD245,definitions_list_lookup!$AT$3:$AU$5,2,FALSE)</f>
        <v>1</v>
      </c>
      <c r="AF245" s="2">
        <v>2</v>
      </c>
      <c r="AG245" s="2" t="s">
        <v>2189</v>
      </c>
      <c r="AH245" s="2">
        <v>3</v>
      </c>
      <c r="AJ245" s="2">
        <v>0.8</v>
      </c>
      <c r="AK245" s="35">
        <v>0.3</v>
      </c>
      <c r="AL245" s="2" t="s">
        <v>223</v>
      </c>
      <c r="AM245" s="2" t="s">
        <v>220</v>
      </c>
      <c r="AO245" s="2">
        <v>52</v>
      </c>
      <c r="AQ245" s="2">
        <v>2.5</v>
      </c>
      <c r="AR245" s="35">
        <v>1</v>
      </c>
      <c r="AS245" s="2" t="s">
        <v>224</v>
      </c>
      <c r="AT245" s="2" t="s">
        <v>220</v>
      </c>
      <c r="AV245" s="2">
        <v>45</v>
      </c>
      <c r="AX245" s="2">
        <v>3.2</v>
      </c>
      <c r="AY245" s="35">
        <v>1.2</v>
      </c>
      <c r="AZ245" s="2" t="s">
        <v>224</v>
      </c>
      <c r="BA245" s="2" t="s">
        <v>219</v>
      </c>
      <c r="BQ245" s="35" t="s">
        <v>1562</v>
      </c>
      <c r="BR245" s="35"/>
      <c r="BS245" s="2">
        <v>0.2</v>
      </c>
      <c r="BT245" s="2">
        <v>0.1</v>
      </c>
      <c r="BU245" s="2" t="s">
        <v>223</v>
      </c>
      <c r="BV245" s="2" t="s">
        <v>219</v>
      </c>
      <c r="CE245" s="2" t="s">
        <v>1562</v>
      </c>
      <c r="CG245" s="2">
        <v>0.3</v>
      </c>
      <c r="CH245" s="2">
        <v>0.1</v>
      </c>
      <c r="CI245" s="2" t="s">
        <v>222</v>
      </c>
      <c r="CJ245" s="2" t="s">
        <v>219</v>
      </c>
      <c r="CM245" s="35"/>
      <c r="CN245" s="35"/>
      <c r="CO245" s="35"/>
      <c r="CP245" s="35"/>
      <c r="CQ245" s="35"/>
    </row>
    <row r="246" spans="1:95">
      <c r="A246" s="35" t="s">
        <v>2181</v>
      </c>
      <c r="B246" s="35" t="s">
        <v>1574</v>
      </c>
      <c r="C246" s="2" t="s">
        <v>1450</v>
      </c>
      <c r="D246" s="2" t="s">
        <v>1575</v>
      </c>
      <c r="E246" s="35">
        <v>54</v>
      </c>
      <c r="F246" s="35">
        <v>2</v>
      </c>
      <c r="G246" s="10" t="str">
        <f t="shared" si="2"/>
        <v>54-2</v>
      </c>
      <c r="H246" s="2">
        <v>0</v>
      </c>
      <c r="I246" s="2">
        <v>80</v>
      </c>
      <c r="J246" s="14">
        <f>(VLOOKUP($G246,Depth_Lookup_CCL!$A$3:$Z$549,11,FALSE))+(H246/100)</f>
        <v>131.73500000000001</v>
      </c>
      <c r="K246" s="14">
        <f>(VLOOKUP($G246,Depth_Lookup_CCL!$A$3:$Z$549,11,FALSE))+(I246/100)</f>
        <v>132.53500000000003</v>
      </c>
      <c r="L246" s="148">
        <v>52</v>
      </c>
      <c r="M246" s="35">
        <v>1</v>
      </c>
      <c r="N246" s="2" t="s">
        <v>27</v>
      </c>
      <c r="O246" s="2" t="s">
        <v>4</v>
      </c>
      <c r="P246" s="5" t="s">
        <v>1844</v>
      </c>
      <c r="Q246" s="87" t="s">
        <v>1442</v>
      </c>
      <c r="R246" s="87" t="s">
        <v>1442</v>
      </c>
      <c r="U246" s="2" t="s">
        <v>198</v>
      </c>
      <c r="V246" s="2" t="s">
        <v>201</v>
      </c>
      <c r="W246" s="2" t="s">
        <v>205</v>
      </c>
      <c r="Y246" s="2" t="s">
        <v>1366</v>
      </c>
      <c r="Z246" s="35" t="s">
        <v>1391</v>
      </c>
      <c r="AA246" s="35" t="s">
        <v>1368</v>
      </c>
      <c r="AB246" s="35" t="s">
        <v>1374</v>
      </c>
      <c r="AC246" s="5">
        <f>VLOOKUP(AB246,definitions_list_lookup!$V$12:$W$15,2,FALSE)</f>
        <v>1</v>
      </c>
      <c r="AD246" s="35" t="s">
        <v>1455</v>
      </c>
      <c r="AE246" s="41">
        <f>VLOOKUP(AD246,definitions_list_lookup!$AT$3:$AU$5,2,FALSE)</f>
        <v>0</v>
      </c>
      <c r="AF246" s="2">
        <v>5</v>
      </c>
      <c r="AH246" s="2">
        <v>3</v>
      </c>
      <c r="AJ246" s="2">
        <v>0.8</v>
      </c>
      <c r="AK246" s="35">
        <v>0.3</v>
      </c>
      <c r="AL246" s="2" t="s">
        <v>223</v>
      </c>
      <c r="AM246" s="2" t="s">
        <v>220</v>
      </c>
      <c r="AO246" s="2">
        <v>52</v>
      </c>
      <c r="AQ246" s="2">
        <v>2.5</v>
      </c>
      <c r="AR246" s="35">
        <v>1</v>
      </c>
      <c r="AS246" s="2" t="s">
        <v>224</v>
      </c>
      <c r="AT246" s="2" t="s">
        <v>220</v>
      </c>
      <c r="AV246" s="2">
        <v>45</v>
      </c>
      <c r="AX246" s="2">
        <v>3.2</v>
      </c>
      <c r="AY246" s="35">
        <v>1.2</v>
      </c>
      <c r="AZ246" s="2" t="s">
        <v>224</v>
      </c>
      <c r="BA246" s="2" t="s">
        <v>219</v>
      </c>
      <c r="BQ246" s="35" t="s">
        <v>1562</v>
      </c>
      <c r="BR246" s="35"/>
      <c r="BS246" s="2">
        <v>0.2</v>
      </c>
      <c r="BT246" s="2">
        <v>0.1</v>
      </c>
      <c r="BU246" s="2" t="s">
        <v>223</v>
      </c>
      <c r="BV246" s="2" t="s">
        <v>219</v>
      </c>
      <c r="CE246" s="35" t="s">
        <v>1562</v>
      </c>
      <c r="CF246" s="35"/>
      <c r="CG246" s="2">
        <v>0.3</v>
      </c>
      <c r="CH246" s="2">
        <v>0.1</v>
      </c>
      <c r="CI246" s="2" t="s">
        <v>222</v>
      </c>
      <c r="CJ246" s="2" t="s">
        <v>219</v>
      </c>
      <c r="CM246" s="35"/>
      <c r="CN246" s="35"/>
      <c r="CO246" s="35"/>
      <c r="CP246" s="35"/>
      <c r="CQ246" s="35"/>
    </row>
    <row r="247" spans="1:95">
      <c r="A247" s="35" t="s">
        <v>2181</v>
      </c>
      <c r="B247" s="35" t="s">
        <v>1574</v>
      </c>
      <c r="C247" s="2" t="s">
        <v>1450</v>
      </c>
      <c r="D247" s="2" t="s">
        <v>1575</v>
      </c>
      <c r="E247" s="35">
        <v>54</v>
      </c>
      <c r="F247" s="35">
        <v>3</v>
      </c>
      <c r="G247" s="10" t="str">
        <f t="shared" si="2"/>
        <v>54-3</v>
      </c>
      <c r="H247" s="2">
        <v>0</v>
      </c>
      <c r="I247" s="2">
        <v>66</v>
      </c>
      <c r="J247" s="14">
        <f>(VLOOKUP($G247,Depth_Lookup_CCL!$A$3:$Z$549,11,FALSE))+(H247/100)</f>
        <v>132.55000000000001</v>
      </c>
      <c r="K247" s="14">
        <f>(VLOOKUP($G247,Depth_Lookup_CCL!$A$3:$Z$549,11,FALSE))+(I247/100)</f>
        <v>133.21</v>
      </c>
      <c r="L247" s="148">
        <v>52</v>
      </c>
      <c r="M247" s="35">
        <v>1</v>
      </c>
      <c r="N247" s="2" t="s">
        <v>27</v>
      </c>
      <c r="O247" s="2" t="s">
        <v>4</v>
      </c>
      <c r="P247" s="5" t="s">
        <v>1844</v>
      </c>
      <c r="Q247" s="87" t="s">
        <v>1442</v>
      </c>
      <c r="R247" s="87" t="s">
        <v>1442</v>
      </c>
      <c r="U247" s="2" t="s">
        <v>198</v>
      </c>
      <c r="V247" s="2" t="s">
        <v>201</v>
      </c>
      <c r="W247" s="2" t="s">
        <v>205</v>
      </c>
      <c r="Y247" s="2" t="s">
        <v>1366</v>
      </c>
      <c r="Z247" s="35" t="s">
        <v>1391</v>
      </c>
      <c r="AA247" s="35" t="s">
        <v>1368</v>
      </c>
      <c r="AB247" s="35" t="s">
        <v>1374</v>
      </c>
      <c r="AC247" s="5">
        <f>VLOOKUP(AB247,definitions_list_lookup!$V$12:$W$15,2,FALSE)</f>
        <v>1</v>
      </c>
      <c r="AD247" s="35" t="s">
        <v>1455</v>
      </c>
      <c r="AE247" s="41">
        <f>VLOOKUP(AD247,definitions_list_lookup!$AT$3:$AU$5,2,FALSE)</f>
        <v>0</v>
      </c>
      <c r="AG247" s="2" t="s">
        <v>2183</v>
      </c>
      <c r="AH247" s="2">
        <v>3</v>
      </c>
      <c r="AJ247" s="2">
        <v>0.8</v>
      </c>
      <c r="AK247" s="35">
        <v>0.3</v>
      </c>
      <c r="AL247" s="2" t="s">
        <v>223</v>
      </c>
      <c r="AM247" s="2" t="s">
        <v>220</v>
      </c>
      <c r="AO247" s="2">
        <v>52</v>
      </c>
      <c r="AQ247" s="2">
        <v>2.5</v>
      </c>
      <c r="AR247" s="35">
        <v>1</v>
      </c>
      <c r="AS247" s="2" t="s">
        <v>224</v>
      </c>
      <c r="AT247" s="2" t="s">
        <v>220</v>
      </c>
      <c r="AV247" s="2">
        <v>45</v>
      </c>
      <c r="AX247" s="2">
        <v>3.2</v>
      </c>
      <c r="AY247" s="35">
        <v>1.2</v>
      </c>
      <c r="AZ247" s="2" t="s">
        <v>224</v>
      </c>
      <c r="BA247" s="2" t="s">
        <v>219</v>
      </c>
      <c r="BQ247" s="35" t="s">
        <v>1562</v>
      </c>
      <c r="BR247" s="35"/>
      <c r="BS247" s="2">
        <v>0.2</v>
      </c>
      <c r="BT247" s="2">
        <v>0.1</v>
      </c>
      <c r="BU247" s="2" t="s">
        <v>223</v>
      </c>
      <c r="BV247" s="2" t="s">
        <v>219</v>
      </c>
      <c r="CE247" s="35" t="s">
        <v>1562</v>
      </c>
      <c r="CF247" s="35"/>
      <c r="CG247" s="2">
        <v>0.3</v>
      </c>
      <c r="CH247" s="2">
        <v>0.1</v>
      </c>
      <c r="CI247" s="2" t="s">
        <v>222</v>
      </c>
      <c r="CJ247" s="2" t="s">
        <v>219</v>
      </c>
      <c r="CM247" s="35"/>
      <c r="CN247" s="35"/>
      <c r="CO247" s="35"/>
      <c r="CP247" s="35"/>
      <c r="CQ247" s="35"/>
    </row>
    <row r="248" spans="1:95">
      <c r="A248" s="35" t="s">
        <v>2181</v>
      </c>
      <c r="B248" s="35" t="s">
        <v>1574</v>
      </c>
      <c r="C248" s="2" t="s">
        <v>1450</v>
      </c>
      <c r="D248" s="2" t="s">
        <v>1575</v>
      </c>
      <c r="E248" s="35">
        <v>54</v>
      </c>
      <c r="F248" s="35">
        <v>4</v>
      </c>
      <c r="G248" s="10" t="str">
        <f t="shared" si="2"/>
        <v>54-4</v>
      </c>
      <c r="H248" s="2">
        <v>0</v>
      </c>
      <c r="I248" s="2">
        <v>93</v>
      </c>
      <c r="J248" s="14">
        <f>(VLOOKUP($G248,Depth_Lookup_CCL!$A$3:$Z$549,11,FALSE))+(H248/100)</f>
        <v>133.22</v>
      </c>
      <c r="K248" s="14">
        <f>(VLOOKUP($G248,Depth_Lookup_CCL!$A$3:$Z$549,11,FALSE))+(I248/100)</f>
        <v>134.15</v>
      </c>
      <c r="L248" s="148">
        <v>52</v>
      </c>
      <c r="M248" s="35">
        <v>1</v>
      </c>
      <c r="N248" s="2" t="s">
        <v>27</v>
      </c>
      <c r="O248" s="2" t="s">
        <v>4</v>
      </c>
      <c r="P248" s="5" t="s">
        <v>1844</v>
      </c>
      <c r="Q248" s="87" t="s">
        <v>1442</v>
      </c>
      <c r="R248" s="87" t="s">
        <v>1442</v>
      </c>
      <c r="U248" s="2" t="s">
        <v>198</v>
      </c>
      <c r="V248" s="2" t="s">
        <v>201</v>
      </c>
      <c r="W248" s="2" t="s">
        <v>205</v>
      </c>
      <c r="Y248" s="2" t="s">
        <v>1366</v>
      </c>
      <c r="Z248" s="35" t="s">
        <v>1391</v>
      </c>
      <c r="AA248" s="35" t="s">
        <v>1368</v>
      </c>
      <c r="AB248" s="35" t="s">
        <v>1374</v>
      </c>
      <c r="AC248" s="5">
        <f>VLOOKUP(AB248,definitions_list_lookup!$V$12:$W$15,2,FALSE)</f>
        <v>1</v>
      </c>
      <c r="AD248" s="35" t="s">
        <v>1455</v>
      </c>
      <c r="AE248" s="41">
        <f>VLOOKUP(AD248,definitions_list_lookup!$AT$3:$AU$5,2,FALSE)</f>
        <v>0</v>
      </c>
      <c r="AG248" s="2" t="s">
        <v>2167</v>
      </c>
      <c r="AH248" s="2">
        <v>3</v>
      </c>
      <c r="AJ248" s="2">
        <v>0.8</v>
      </c>
      <c r="AK248" s="35">
        <v>0.3</v>
      </c>
      <c r="AL248" s="2" t="s">
        <v>223</v>
      </c>
      <c r="AM248" s="2" t="s">
        <v>220</v>
      </c>
      <c r="AO248" s="2">
        <v>52</v>
      </c>
      <c r="AQ248" s="2">
        <v>2.5</v>
      </c>
      <c r="AR248" s="35">
        <v>1</v>
      </c>
      <c r="AS248" s="2" t="s">
        <v>224</v>
      </c>
      <c r="AT248" s="2" t="s">
        <v>220</v>
      </c>
      <c r="AV248" s="2">
        <v>45</v>
      </c>
      <c r="AX248" s="2">
        <v>3.2</v>
      </c>
      <c r="AY248" s="35">
        <v>1.2</v>
      </c>
      <c r="AZ248" s="2" t="s">
        <v>224</v>
      </c>
      <c r="BA248" s="2" t="s">
        <v>219</v>
      </c>
      <c r="BQ248" s="35" t="s">
        <v>1562</v>
      </c>
      <c r="BR248" s="35"/>
      <c r="BS248" s="2">
        <v>0.2</v>
      </c>
      <c r="BT248" s="2">
        <v>0.1</v>
      </c>
      <c r="BU248" s="2" t="s">
        <v>223</v>
      </c>
      <c r="BV248" s="2" t="s">
        <v>219</v>
      </c>
      <c r="CE248" s="35" t="s">
        <v>1562</v>
      </c>
      <c r="CF248" s="35"/>
      <c r="CG248" s="2">
        <v>0.3</v>
      </c>
      <c r="CH248" s="2">
        <v>0.1</v>
      </c>
      <c r="CI248" s="2" t="s">
        <v>222</v>
      </c>
      <c r="CJ248" s="2" t="s">
        <v>219</v>
      </c>
      <c r="CM248" s="35"/>
      <c r="CN248" s="35"/>
      <c r="CO248" s="35"/>
      <c r="CP248" s="35"/>
      <c r="CQ248" s="35"/>
    </row>
    <row r="249" spans="1:95">
      <c r="A249" s="35" t="s">
        <v>2181</v>
      </c>
      <c r="B249" s="35" t="s">
        <v>1574</v>
      </c>
      <c r="C249" s="2" t="s">
        <v>1450</v>
      </c>
      <c r="D249" s="2" t="s">
        <v>1575</v>
      </c>
      <c r="E249" s="35">
        <v>55</v>
      </c>
      <c r="F249" s="35">
        <v>1</v>
      </c>
      <c r="G249" s="10" t="str">
        <f t="shared" si="2"/>
        <v>55-1</v>
      </c>
      <c r="H249" s="2">
        <v>0</v>
      </c>
      <c r="I249" s="2">
        <v>86</v>
      </c>
      <c r="J249" s="14">
        <f>(VLOOKUP($G249,Depth_Lookup_CCL!$A$3:$Z$549,11,FALSE))+(H249/100)</f>
        <v>133.85</v>
      </c>
      <c r="K249" s="14">
        <f>(VLOOKUP($G249,Depth_Lookup_CCL!$A$3:$Z$549,11,FALSE))+(I249/100)</f>
        <v>134.71</v>
      </c>
      <c r="L249" s="148">
        <v>52</v>
      </c>
      <c r="M249" s="35">
        <v>1</v>
      </c>
      <c r="N249" s="2" t="s">
        <v>27</v>
      </c>
      <c r="O249" s="2" t="s">
        <v>4</v>
      </c>
      <c r="P249" s="5" t="s">
        <v>1844</v>
      </c>
      <c r="Q249" s="87" t="s">
        <v>1442</v>
      </c>
      <c r="R249" s="87" t="s">
        <v>1442</v>
      </c>
      <c r="U249" s="2" t="s">
        <v>198</v>
      </c>
      <c r="V249" s="2" t="s">
        <v>201</v>
      </c>
      <c r="W249" s="2" t="s">
        <v>205</v>
      </c>
      <c r="Y249" s="2" t="s">
        <v>1366</v>
      </c>
      <c r="Z249" s="35" t="s">
        <v>1391</v>
      </c>
      <c r="AA249" s="35" t="s">
        <v>1368</v>
      </c>
      <c r="AB249" s="35" t="s">
        <v>1374</v>
      </c>
      <c r="AC249" s="5">
        <f>VLOOKUP(AB249,definitions_list_lookup!$V$12:$W$15,2,FALSE)</f>
        <v>1</v>
      </c>
      <c r="AD249" s="35" t="s">
        <v>1455</v>
      </c>
      <c r="AE249" s="41">
        <f>VLOOKUP(AD249,definitions_list_lookup!$AT$3:$AU$5,2,FALSE)</f>
        <v>0</v>
      </c>
      <c r="AF249" s="2">
        <v>5</v>
      </c>
      <c r="AH249" s="2">
        <v>3</v>
      </c>
      <c r="AJ249" s="2">
        <v>0.8</v>
      </c>
      <c r="AK249" s="35">
        <v>0.3</v>
      </c>
      <c r="AL249" s="2" t="s">
        <v>223</v>
      </c>
      <c r="AM249" s="2" t="s">
        <v>220</v>
      </c>
      <c r="AO249" s="2">
        <v>52</v>
      </c>
      <c r="AQ249" s="2">
        <v>2.5</v>
      </c>
      <c r="AR249" s="35">
        <v>1</v>
      </c>
      <c r="AS249" s="2" t="s">
        <v>224</v>
      </c>
      <c r="AT249" s="2" t="s">
        <v>220</v>
      </c>
      <c r="AV249" s="2">
        <v>45</v>
      </c>
      <c r="AX249" s="2">
        <v>3.2</v>
      </c>
      <c r="AY249" s="35">
        <v>1.2</v>
      </c>
      <c r="AZ249" s="2" t="s">
        <v>224</v>
      </c>
      <c r="BA249" s="2" t="s">
        <v>219</v>
      </c>
      <c r="BQ249" s="35" t="s">
        <v>1562</v>
      </c>
      <c r="BR249" s="35"/>
      <c r="BS249" s="2">
        <v>0.2</v>
      </c>
      <c r="BT249" s="2">
        <v>0.1</v>
      </c>
      <c r="BU249" s="2" t="s">
        <v>223</v>
      </c>
      <c r="BV249" s="2" t="s">
        <v>219</v>
      </c>
      <c r="CE249" s="35" t="s">
        <v>1562</v>
      </c>
      <c r="CF249" s="35"/>
      <c r="CG249" s="2">
        <v>0.3</v>
      </c>
      <c r="CH249" s="2">
        <v>0.1</v>
      </c>
      <c r="CI249" s="2" t="s">
        <v>222</v>
      </c>
      <c r="CJ249" s="2" t="s">
        <v>219</v>
      </c>
      <c r="CM249" s="35"/>
      <c r="CN249" s="35"/>
      <c r="CO249" s="35"/>
      <c r="CP249" s="35"/>
      <c r="CQ249" s="35"/>
    </row>
    <row r="250" spans="1:95">
      <c r="A250" s="35" t="s">
        <v>2181</v>
      </c>
      <c r="B250" s="35" t="s">
        <v>1574</v>
      </c>
      <c r="C250" s="2" t="s">
        <v>1450</v>
      </c>
      <c r="D250" s="2" t="s">
        <v>1575</v>
      </c>
      <c r="E250" s="35">
        <v>55</v>
      </c>
      <c r="F250" s="35">
        <v>2</v>
      </c>
      <c r="G250" s="10" t="str">
        <f t="shared" si="2"/>
        <v>55-2</v>
      </c>
      <c r="H250" s="2">
        <v>0</v>
      </c>
      <c r="I250" s="2">
        <v>73</v>
      </c>
      <c r="J250" s="14">
        <f>(VLOOKUP($G250,Depth_Lookup_CCL!$A$3:$Z$549,11,FALSE))+(H250/100)</f>
        <v>134.70499999999998</v>
      </c>
      <c r="K250" s="14">
        <f>(VLOOKUP($G250,Depth_Lookup_CCL!$A$3:$Z$549,11,FALSE))+(I250/100)</f>
        <v>135.43499999999997</v>
      </c>
      <c r="L250" s="148">
        <v>52</v>
      </c>
      <c r="M250" s="35">
        <v>1</v>
      </c>
      <c r="N250" s="2" t="s">
        <v>27</v>
      </c>
      <c r="O250" s="2" t="s">
        <v>4</v>
      </c>
      <c r="P250" s="5" t="s">
        <v>1844</v>
      </c>
      <c r="Q250" s="87" t="s">
        <v>1442</v>
      </c>
      <c r="R250" s="87" t="s">
        <v>1442</v>
      </c>
      <c r="U250" s="2" t="s">
        <v>198</v>
      </c>
      <c r="V250" s="2" t="s">
        <v>201</v>
      </c>
      <c r="W250" s="2" t="s">
        <v>208</v>
      </c>
      <c r="AB250" s="35" t="s">
        <v>1376</v>
      </c>
      <c r="AC250" s="5">
        <f>VLOOKUP(AB250,definitions_list_lookup!$V$12:$W$15,2,FALSE)</f>
        <v>0</v>
      </c>
      <c r="AE250" s="41" t="e">
        <f>VLOOKUP(AD250,definitions_list_lookup!$AT$3:$AU$5,2,FALSE)</f>
        <v>#N/A</v>
      </c>
      <c r="AH250" s="2">
        <v>3</v>
      </c>
      <c r="AJ250" s="2">
        <v>0.8</v>
      </c>
      <c r="AK250" s="35">
        <v>0.3</v>
      </c>
      <c r="AL250" s="2" t="s">
        <v>223</v>
      </c>
      <c r="AM250" s="2" t="s">
        <v>220</v>
      </c>
      <c r="AO250" s="2">
        <v>52</v>
      </c>
      <c r="AQ250" s="2">
        <v>2.5</v>
      </c>
      <c r="AR250" s="35">
        <v>1</v>
      </c>
      <c r="AS250" s="2" t="s">
        <v>224</v>
      </c>
      <c r="AT250" s="2" t="s">
        <v>220</v>
      </c>
      <c r="AV250" s="2">
        <v>45</v>
      </c>
      <c r="AX250" s="2">
        <v>3.2</v>
      </c>
      <c r="AY250" s="35">
        <v>1.2</v>
      </c>
      <c r="AZ250" s="2" t="s">
        <v>224</v>
      </c>
      <c r="BA250" s="2" t="s">
        <v>219</v>
      </c>
      <c r="BQ250" s="35" t="s">
        <v>1562</v>
      </c>
      <c r="BR250" s="35"/>
      <c r="BS250" s="2">
        <v>0.2</v>
      </c>
      <c r="BT250" s="2">
        <v>0.1</v>
      </c>
      <c r="BU250" s="2" t="s">
        <v>223</v>
      </c>
      <c r="BV250" s="2" t="s">
        <v>219</v>
      </c>
      <c r="CE250" s="35" t="s">
        <v>1562</v>
      </c>
      <c r="CF250" s="35"/>
      <c r="CG250" s="2">
        <v>0.3</v>
      </c>
      <c r="CH250" s="2">
        <v>0.1</v>
      </c>
      <c r="CI250" s="2" t="s">
        <v>222</v>
      </c>
      <c r="CJ250" s="2" t="s">
        <v>219</v>
      </c>
      <c r="CM250" s="35"/>
      <c r="CN250" s="35"/>
      <c r="CO250" s="35"/>
      <c r="CP250" s="35"/>
      <c r="CQ250" s="35"/>
    </row>
    <row r="251" spans="1:95">
      <c r="A251" s="35" t="s">
        <v>2181</v>
      </c>
      <c r="B251" s="35" t="s">
        <v>1574</v>
      </c>
      <c r="C251" s="2" t="s">
        <v>1450</v>
      </c>
      <c r="D251" s="2" t="s">
        <v>1575</v>
      </c>
      <c r="E251" s="35">
        <v>55</v>
      </c>
      <c r="F251" s="35">
        <v>3</v>
      </c>
      <c r="G251" s="10" t="str">
        <f t="shared" si="2"/>
        <v>55-3</v>
      </c>
      <c r="H251" s="2">
        <v>0</v>
      </c>
      <c r="I251" s="2">
        <v>80</v>
      </c>
      <c r="J251" s="14">
        <f>(VLOOKUP($G251,Depth_Lookup_CCL!$A$3:$Z$549,11,FALSE))+(H251/100)</f>
        <v>135.42999999999998</v>
      </c>
      <c r="K251" s="14">
        <f>(VLOOKUP($G251,Depth_Lookup_CCL!$A$3:$Z$549,11,FALSE))+(I251/100)</f>
        <v>136.22999999999999</v>
      </c>
      <c r="L251" s="148">
        <v>52</v>
      </c>
      <c r="M251" s="35">
        <v>1</v>
      </c>
      <c r="N251" s="2" t="s">
        <v>27</v>
      </c>
      <c r="O251" s="2" t="s">
        <v>4</v>
      </c>
      <c r="P251" s="5" t="s">
        <v>1844</v>
      </c>
      <c r="Q251" s="87" t="s">
        <v>1442</v>
      </c>
      <c r="R251" s="87" t="s">
        <v>1442</v>
      </c>
      <c r="U251" s="2" t="s">
        <v>198</v>
      </c>
      <c r="V251" s="2" t="s">
        <v>201</v>
      </c>
      <c r="W251" s="2" t="s">
        <v>205</v>
      </c>
      <c r="Y251" s="2" t="s">
        <v>1366</v>
      </c>
      <c r="Z251" s="35" t="s">
        <v>1363</v>
      </c>
      <c r="AA251" s="35" t="s">
        <v>1368</v>
      </c>
      <c r="AB251" s="35" t="s">
        <v>238</v>
      </c>
      <c r="AC251" s="5">
        <f>VLOOKUP(AB251,definitions_list_lookup!$V$12:$W$15,2,FALSE)</f>
        <v>2</v>
      </c>
      <c r="AD251" s="35" t="s">
        <v>1457</v>
      </c>
      <c r="AE251" s="41">
        <f>VLOOKUP(AD251,definitions_list_lookup!$AT$3:$AU$5,2,FALSE)</f>
        <v>2</v>
      </c>
      <c r="AF251" s="2">
        <v>3</v>
      </c>
      <c r="AG251" s="2" t="s">
        <v>2190</v>
      </c>
      <c r="AH251" s="2">
        <v>3</v>
      </c>
      <c r="AJ251" s="2">
        <v>0.8</v>
      </c>
      <c r="AK251" s="35">
        <v>0.3</v>
      </c>
      <c r="AL251" s="2" t="s">
        <v>223</v>
      </c>
      <c r="AM251" s="2" t="s">
        <v>220</v>
      </c>
      <c r="AO251" s="2">
        <v>52</v>
      </c>
      <c r="AQ251" s="2">
        <v>2.5</v>
      </c>
      <c r="AR251" s="35">
        <v>1</v>
      </c>
      <c r="AS251" s="2" t="s">
        <v>224</v>
      </c>
      <c r="AT251" s="2" t="s">
        <v>220</v>
      </c>
      <c r="AV251" s="2">
        <v>45</v>
      </c>
      <c r="AX251" s="2">
        <v>3.2</v>
      </c>
      <c r="AY251" s="35">
        <v>1.2</v>
      </c>
      <c r="AZ251" s="2" t="s">
        <v>224</v>
      </c>
      <c r="BA251" s="2" t="s">
        <v>219</v>
      </c>
      <c r="BQ251" s="35" t="s">
        <v>1562</v>
      </c>
      <c r="BR251" s="35"/>
      <c r="BS251" s="2">
        <v>0.2</v>
      </c>
      <c r="BT251" s="2">
        <v>0.1</v>
      </c>
      <c r="BU251" s="2" t="s">
        <v>223</v>
      </c>
      <c r="BV251" s="2" t="s">
        <v>219</v>
      </c>
      <c r="CE251" s="35" t="s">
        <v>1562</v>
      </c>
      <c r="CF251" s="35"/>
      <c r="CG251" s="2">
        <v>0.3</v>
      </c>
      <c r="CH251" s="2">
        <v>0.1</v>
      </c>
      <c r="CI251" s="2" t="s">
        <v>222</v>
      </c>
      <c r="CJ251" s="2" t="s">
        <v>219</v>
      </c>
      <c r="CM251" s="35" t="s">
        <v>3472</v>
      </c>
      <c r="CN251" s="35"/>
      <c r="CO251" s="35"/>
      <c r="CP251" s="35"/>
      <c r="CQ251" s="35"/>
    </row>
    <row r="252" spans="1:95">
      <c r="A252" s="35" t="s">
        <v>2181</v>
      </c>
      <c r="B252" s="35" t="s">
        <v>1574</v>
      </c>
      <c r="C252" s="2" t="s">
        <v>1450</v>
      </c>
      <c r="D252" s="2" t="s">
        <v>1575</v>
      </c>
      <c r="E252" s="35">
        <v>55</v>
      </c>
      <c r="F252" s="35">
        <v>4</v>
      </c>
      <c r="G252" s="10" t="str">
        <f t="shared" si="2"/>
        <v>55-4</v>
      </c>
      <c r="H252" s="2">
        <v>0</v>
      </c>
      <c r="I252" s="2">
        <v>79</v>
      </c>
      <c r="J252" s="14">
        <f>(VLOOKUP($G252,Depth_Lookup_CCL!$A$3:$Z$549,11,FALSE))+(H252/100)</f>
        <v>136.23499999999999</v>
      </c>
      <c r="K252" s="14">
        <f>(VLOOKUP($G252,Depth_Lookup_CCL!$A$3:$Z$549,11,FALSE))+(I252/100)</f>
        <v>137.02499999999998</v>
      </c>
      <c r="L252" s="148">
        <v>52</v>
      </c>
      <c r="M252" s="35">
        <v>1</v>
      </c>
      <c r="N252" s="2" t="s">
        <v>27</v>
      </c>
      <c r="O252" s="2" t="s">
        <v>4</v>
      </c>
      <c r="P252" s="5" t="s">
        <v>1844</v>
      </c>
      <c r="Q252" s="87" t="s">
        <v>1442</v>
      </c>
      <c r="R252" s="87" t="s">
        <v>1442</v>
      </c>
      <c r="U252" s="2" t="s">
        <v>198</v>
      </c>
      <c r="V252" s="2" t="s">
        <v>201</v>
      </c>
      <c r="W252" s="2" t="s">
        <v>205</v>
      </c>
      <c r="Y252" s="2" t="s">
        <v>1378</v>
      </c>
      <c r="Z252" s="35" t="s">
        <v>1391</v>
      </c>
      <c r="AA252" s="35" t="s">
        <v>1368</v>
      </c>
      <c r="AB252" s="35" t="s">
        <v>238</v>
      </c>
      <c r="AC252" s="5">
        <f>VLOOKUP(AB252,definitions_list_lookup!$V$12:$W$15,2,FALSE)</f>
        <v>2</v>
      </c>
      <c r="AD252" s="35" t="s">
        <v>1456</v>
      </c>
      <c r="AE252" s="41">
        <f>VLOOKUP(AD252,definitions_list_lookup!$AT$3:$AU$5,2,FALSE)</f>
        <v>1</v>
      </c>
      <c r="AF252" s="2">
        <v>0.5</v>
      </c>
      <c r="AH252" s="2">
        <v>3</v>
      </c>
      <c r="AJ252" s="2">
        <v>0.8</v>
      </c>
      <c r="AK252" s="35">
        <v>0.3</v>
      </c>
      <c r="AL252" s="2" t="s">
        <v>223</v>
      </c>
      <c r="AM252" s="2" t="s">
        <v>220</v>
      </c>
      <c r="AO252" s="2">
        <v>52</v>
      </c>
      <c r="AQ252" s="2">
        <v>2.5</v>
      </c>
      <c r="AR252" s="35">
        <v>1</v>
      </c>
      <c r="AS252" s="2" t="s">
        <v>224</v>
      </c>
      <c r="AT252" s="2" t="s">
        <v>220</v>
      </c>
      <c r="AV252" s="2">
        <v>45</v>
      </c>
      <c r="AX252" s="2">
        <v>3.2</v>
      </c>
      <c r="AY252" s="35">
        <v>1.2</v>
      </c>
      <c r="AZ252" s="2" t="s">
        <v>224</v>
      </c>
      <c r="BA252" s="2" t="s">
        <v>219</v>
      </c>
      <c r="BQ252" s="35" t="s">
        <v>1562</v>
      </c>
      <c r="BR252" s="35"/>
      <c r="BS252" s="2">
        <v>0.2</v>
      </c>
      <c r="BT252" s="2">
        <v>0.1</v>
      </c>
      <c r="BU252" s="2" t="s">
        <v>223</v>
      </c>
      <c r="BV252" s="2" t="s">
        <v>219</v>
      </c>
      <c r="CE252" s="2" t="s">
        <v>1562</v>
      </c>
      <c r="CG252" s="2">
        <v>0.3</v>
      </c>
      <c r="CH252" s="2">
        <v>0.1</v>
      </c>
      <c r="CI252" s="2" t="s">
        <v>222</v>
      </c>
      <c r="CJ252" s="2" t="s">
        <v>219</v>
      </c>
      <c r="CM252" s="35" t="s">
        <v>2191</v>
      </c>
      <c r="CN252" s="35"/>
      <c r="CO252" s="35"/>
      <c r="CP252" s="35"/>
      <c r="CQ252" s="35"/>
    </row>
    <row r="253" spans="1:95">
      <c r="A253" s="35" t="s">
        <v>2181</v>
      </c>
      <c r="B253" s="35" t="s">
        <v>1574</v>
      </c>
      <c r="C253" s="2" t="s">
        <v>1450</v>
      </c>
      <c r="D253" s="2" t="s">
        <v>1575</v>
      </c>
      <c r="E253" s="35">
        <v>56</v>
      </c>
      <c r="F253" s="35">
        <v>1</v>
      </c>
      <c r="G253" s="10" t="str">
        <f t="shared" si="2"/>
        <v>56-1</v>
      </c>
      <c r="H253" s="2">
        <v>0</v>
      </c>
      <c r="I253" s="2">
        <v>87</v>
      </c>
      <c r="J253" s="14">
        <f>(VLOOKUP($G253,Depth_Lookup_CCL!$A$3:$Z$549,11,FALSE))+(H253/100)</f>
        <v>136.9</v>
      </c>
      <c r="K253" s="14">
        <f>(VLOOKUP($G253,Depth_Lookup_CCL!$A$3:$Z$549,11,FALSE))+(I253/100)</f>
        <v>137.77000000000001</v>
      </c>
      <c r="L253" s="148">
        <v>52</v>
      </c>
      <c r="M253" s="35">
        <v>1</v>
      </c>
      <c r="N253" s="2" t="s">
        <v>27</v>
      </c>
      <c r="O253" s="2" t="s">
        <v>4</v>
      </c>
      <c r="P253" s="5" t="s">
        <v>1844</v>
      </c>
      <c r="Q253" s="87" t="s">
        <v>1442</v>
      </c>
      <c r="R253" s="87" t="s">
        <v>18</v>
      </c>
      <c r="U253" s="2" t="s">
        <v>198</v>
      </c>
      <c r="V253" s="2" t="s">
        <v>201</v>
      </c>
      <c r="W253" s="2" t="s">
        <v>205</v>
      </c>
      <c r="X253" s="2" t="s">
        <v>3809</v>
      </c>
      <c r="Y253" s="2" t="s">
        <v>1366</v>
      </c>
      <c r="Z253" s="35" t="s">
        <v>1391</v>
      </c>
      <c r="AA253" s="2" t="s">
        <v>1368</v>
      </c>
      <c r="AB253" s="2" t="s">
        <v>238</v>
      </c>
      <c r="AC253" s="5">
        <f>VLOOKUP(AB253,definitions_list_lookup!$V$12:$W$15,2,FALSE)</f>
        <v>2</v>
      </c>
      <c r="AD253" s="35" t="s">
        <v>1457</v>
      </c>
      <c r="AE253" s="41">
        <f>VLOOKUP(AD253,definitions_list_lookup!$AT$3:$AU$5,2,FALSE)</f>
        <v>2</v>
      </c>
      <c r="AF253" s="2">
        <v>20</v>
      </c>
      <c r="AG253" s="2" t="s">
        <v>3810</v>
      </c>
      <c r="AH253" s="2">
        <v>3</v>
      </c>
      <c r="AJ253" s="2">
        <v>0.8</v>
      </c>
      <c r="AK253" s="35">
        <v>0.3</v>
      </c>
      <c r="AL253" s="2" t="s">
        <v>223</v>
      </c>
      <c r="AM253" s="2" t="s">
        <v>220</v>
      </c>
      <c r="AO253" s="2">
        <v>52</v>
      </c>
      <c r="AQ253" s="2">
        <v>2.5</v>
      </c>
      <c r="AR253" s="35">
        <v>1</v>
      </c>
      <c r="AS253" s="2" t="s">
        <v>224</v>
      </c>
      <c r="AT253" s="2" t="s">
        <v>220</v>
      </c>
      <c r="AV253" s="2">
        <v>45</v>
      </c>
      <c r="AX253" s="2">
        <v>3.2</v>
      </c>
      <c r="AY253" s="35">
        <v>1.2</v>
      </c>
      <c r="AZ253" s="2" t="s">
        <v>224</v>
      </c>
      <c r="BA253" s="2" t="s">
        <v>219</v>
      </c>
      <c r="BQ253" s="35" t="s">
        <v>1562</v>
      </c>
      <c r="BR253" s="35"/>
      <c r="BS253" s="2">
        <v>0.2</v>
      </c>
      <c r="BT253" s="2">
        <v>0.1</v>
      </c>
      <c r="BU253" s="2" t="s">
        <v>223</v>
      </c>
      <c r="BV253" s="2" t="s">
        <v>219</v>
      </c>
      <c r="CE253" s="35" t="s">
        <v>1562</v>
      </c>
      <c r="CF253" s="35"/>
      <c r="CG253" s="2">
        <v>0.3</v>
      </c>
      <c r="CH253" s="2">
        <v>0.1</v>
      </c>
      <c r="CI253" s="2" t="s">
        <v>222</v>
      </c>
      <c r="CJ253" s="2" t="s">
        <v>219</v>
      </c>
      <c r="CM253" s="35" t="s">
        <v>3473</v>
      </c>
      <c r="CN253" s="35"/>
      <c r="CO253" s="35"/>
      <c r="CP253" s="35"/>
      <c r="CQ253" s="35"/>
    </row>
    <row r="254" spans="1:95">
      <c r="A254" s="35" t="s">
        <v>2181</v>
      </c>
      <c r="B254" s="35" t="s">
        <v>1574</v>
      </c>
      <c r="C254" s="2" t="s">
        <v>1450</v>
      </c>
      <c r="D254" s="2" t="s">
        <v>1575</v>
      </c>
      <c r="E254" s="35">
        <v>56</v>
      </c>
      <c r="F254" s="35">
        <v>2</v>
      </c>
      <c r="G254" s="10" t="str">
        <f t="shared" si="2"/>
        <v>56-2</v>
      </c>
      <c r="H254" s="2">
        <v>0</v>
      </c>
      <c r="I254" s="2">
        <v>30</v>
      </c>
      <c r="J254" s="14">
        <f>(VLOOKUP($G254,Depth_Lookup_CCL!$A$3:$Z$549,11,FALSE))+(H254/100)</f>
        <v>137.77500000000001</v>
      </c>
      <c r="K254" s="14">
        <f>(VLOOKUP($G254,Depth_Lookup_CCL!$A$3:$Z$549,11,FALSE))+(I254/100)</f>
        <v>138.07500000000002</v>
      </c>
      <c r="L254" s="148">
        <v>52</v>
      </c>
      <c r="M254" s="35">
        <v>1</v>
      </c>
      <c r="N254" s="2" t="s">
        <v>27</v>
      </c>
      <c r="O254" s="2" t="s">
        <v>4</v>
      </c>
      <c r="P254" s="5" t="s">
        <v>1844</v>
      </c>
      <c r="Q254" s="87" t="s">
        <v>18</v>
      </c>
      <c r="R254" s="87" t="s">
        <v>18</v>
      </c>
      <c r="U254" s="2" t="s">
        <v>198</v>
      </c>
      <c r="V254" s="2" t="s">
        <v>201</v>
      </c>
      <c r="W254" s="2" t="s">
        <v>205</v>
      </c>
      <c r="X254" s="2" t="s">
        <v>3474</v>
      </c>
      <c r="AB254" s="2" t="s">
        <v>1376</v>
      </c>
      <c r="AC254" s="5">
        <f>VLOOKUP(AB254,definitions_list_lookup!$V$12:$W$15,2,FALSE)</f>
        <v>0</v>
      </c>
      <c r="AE254" s="41" t="e">
        <f>VLOOKUP(AD254,definitions_list_lookup!$AT$3:$AU$5,2,FALSE)</f>
        <v>#N/A</v>
      </c>
      <c r="AH254" s="2">
        <v>3</v>
      </c>
      <c r="AJ254" s="2">
        <v>0.8</v>
      </c>
      <c r="AK254" s="35">
        <v>0.3</v>
      </c>
      <c r="AL254" s="2" t="s">
        <v>223</v>
      </c>
      <c r="AM254" s="2" t="s">
        <v>220</v>
      </c>
      <c r="AO254" s="2">
        <v>52</v>
      </c>
      <c r="AQ254" s="2">
        <v>2.5</v>
      </c>
      <c r="AR254" s="35">
        <v>1</v>
      </c>
      <c r="AS254" s="2" t="s">
        <v>224</v>
      </c>
      <c r="AT254" s="2" t="s">
        <v>220</v>
      </c>
      <c r="AV254" s="2">
        <v>45</v>
      </c>
      <c r="AX254" s="2">
        <v>3.2</v>
      </c>
      <c r="AY254" s="35">
        <v>1.2</v>
      </c>
      <c r="AZ254" s="2" t="s">
        <v>224</v>
      </c>
      <c r="BA254" s="2" t="s">
        <v>219</v>
      </c>
      <c r="BQ254" s="35" t="s">
        <v>1562</v>
      </c>
      <c r="BR254" s="35"/>
      <c r="BS254" s="2">
        <v>0.2</v>
      </c>
      <c r="BT254" s="2">
        <v>0.1</v>
      </c>
      <c r="BU254" s="2" t="s">
        <v>223</v>
      </c>
      <c r="BV254" s="2" t="s">
        <v>219</v>
      </c>
      <c r="CE254" s="35" t="s">
        <v>1562</v>
      </c>
      <c r="CF254" s="35"/>
      <c r="CG254" s="2">
        <v>0.3</v>
      </c>
      <c r="CH254" s="2">
        <v>0.1</v>
      </c>
      <c r="CI254" s="2" t="s">
        <v>222</v>
      </c>
      <c r="CJ254" s="2" t="s">
        <v>219</v>
      </c>
      <c r="CM254" s="35" t="s">
        <v>3475</v>
      </c>
      <c r="CN254" s="35"/>
      <c r="CO254" s="35"/>
      <c r="CP254" s="35"/>
      <c r="CQ254" s="35"/>
    </row>
    <row r="255" spans="1:95">
      <c r="A255" s="35" t="s">
        <v>2181</v>
      </c>
      <c r="B255" s="35" t="s">
        <v>1574</v>
      </c>
      <c r="C255" s="2" t="s">
        <v>1450</v>
      </c>
      <c r="D255" s="2" t="s">
        <v>1575</v>
      </c>
      <c r="E255" s="35">
        <v>57</v>
      </c>
      <c r="F255" s="35">
        <v>1</v>
      </c>
      <c r="G255" s="10" t="str">
        <f t="shared" si="2"/>
        <v>57-1</v>
      </c>
      <c r="H255" s="2">
        <v>0</v>
      </c>
      <c r="I255" s="2">
        <v>77</v>
      </c>
      <c r="J255" s="14">
        <f>(VLOOKUP($G255,Depth_Lookup_CCL!$A$3:$Z$549,11,FALSE))+(H255/100)</f>
        <v>137.9</v>
      </c>
      <c r="K255" s="14">
        <f>(VLOOKUP($G255,Depth_Lookup_CCL!$A$3:$Z$549,11,FALSE))+(I255/100)</f>
        <v>138.67000000000002</v>
      </c>
      <c r="L255" s="148">
        <v>52</v>
      </c>
      <c r="M255" s="35">
        <v>1</v>
      </c>
      <c r="N255" s="2" t="s">
        <v>27</v>
      </c>
      <c r="O255" s="2" t="s">
        <v>4</v>
      </c>
      <c r="P255" s="5" t="s">
        <v>1844</v>
      </c>
      <c r="Q255" s="87" t="s">
        <v>18</v>
      </c>
      <c r="R255" s="87" t="s">
        <v>1442</v>
      </c>
      <c r="U255" s="2" t="s">
        <v>198</v>
      </c>
      <c r="V255" s="2" t="s">
        <v>201</v>
      </c>
      <c r="W255" s="2" t="s">
        <v>205</v>
      </c>
      <c r="X255" s="2" t="s">
        <v>3809</v>
      </c>
      <c r="Y255" s="2" t="s">
        <v>1366</v>
      </c>
      <c r="Z255" s="35" t="s">
        <v>1363</v>
      </c>
      <c r="AA255" s="2" t="s">
        <v>1368</v>
      </c>
      <c r="AB255" s="2" t="s">
        <v>1375</v>
      </c>
      <c r="AC255" s="5">
        <f>VLOOKUP(AB255,definitions_list_lookup!$V$12:$W$15,2,FALSE)</f>
        <v>3</v>
      </c>
      <c r="AD255" s="35" t="s">
        <v>1457</v>
      </c>
      <c r="AE255" s="41">
        <f>VLOOKUP(AD255,definitions_list_lookup!$AT$3:$AU$5,2,FALSE)</f>
        <v>2</v>
      </c>
      <c r="AF255" s="2">
        <v>5</v>
      </c>
      <c r="AG255" s="2" t="s">
        <v>3476</v>
      </c>
      <c r="AH255" s="2">
        <v>3</v>
      </c>
      <c r="AJ255" s="2">
        <v>0.8</v>
      </c>
      <c r="AK255" s="35">
        <v>0.3</v>
      </c>
      <c r="AL255" s="2" t="s">
        <v>223</v>
      </c>
      <c r="AM255" s="2" t="s">
        <v>220</v>
      </c>
      <c r="AO255" s="2">
        <v>52</v>
      </c>
      <c r="AQ255" s="2">
        <v>2.5</v>
      </c>
      <c r="AR255" s="35">
        <v>1</v>
      </c>
      <c r="AS255" s="2" t="s">
        <v>224</v>
      </c>
      <c r="AT255" s="2" t="s">
        <v>220</v>
      </c>
      <c r="AV255" s="2">
        <v>45</v>
      </c>
      <c r="AX255" s="2">
        <v>3.2</v>
      </c>
      <c r="AY255" s="35">
        <v>1.2</v>
      </c>
      <c r="AZ255" s="2" t="s">
        <v>224</v>
      </c>
      <c r="BA255" s="2" t="s">
        <v>219</v>
      </c>
      <c r="BQ255" s="35" t="s">
        <v>1562</v>
      </c>
      <c r="BR255" s="35"/>
      <c r="BS255" s="2">
        <v>0.2</v>
      </c>
      <c r="BT255" s="2">
        <v>0.1</v>
      </c>
      <c r="BU255" s="2" t="s">
        <v>223</v>
      </c>
      <c r="BV255" s="2" t="s">
        <v>219</v>
      </c>
      <c r="CE255" s="35" t="s">
        <v>1562</v>
      </c>
      <c r="CF255" s="35"/>
      <c r="CG255" s="2">
        <v>0.3</v>
      </c>
      <c r="CH255" s="2">
        <v>0.1</v>
      </c>
      <c r="CI255" s="2" t="s">
        <v>222</v>
      </c>
      <c r="CJ255" s="2" t="s">
        <v>219</v>
      </c>
      <c r="CM255" s="35" t="s">
        <v>3811</v>
      </c>
      <c r="CN255" s="35"/>
      <c r="CO255" s="35"/>
      <c r="CP255" s="35"/>
      <c r="CQ255" s="35"/>
    </row>
    <row r="256" spans="1:95">
      <c r="A256" s="35" t="s">
        <v>2181</v>
      </c>
      <c r="B256" s="35" t="s">
        <v>1574</v>
      </c>
      <c r="C256" s="2" t="s">
        <v>1450</v>
      </c>
      <c r="D256" s="2" t="s">
        <v>1575</v>
      </c>
      <c r="E256" s="35">
        <v>57</v>
      </c>
      <c r="F256" s="35">
        <v>2</v>
      </c>
      <c r="G256" s="10" t="str">
        <f t="shared" si="2"/>
        <v>57-2</v>
      </c>
      <c r="H256" s="2">
        <v>0</v>
      </c>
      <c r="I256" s="2">
        <v>51</v>
      </c>
      <c r="J256" s="14">
        <f>(VLOOKUP($G256,Depth_Lookup_CCL!$A$3:$Z$549,11,FALSE))+(H256/100)</f>
        <v>138.66499999999999</v>
      </c>
      <c r="K256" s="14">
        <f>(VLOOKUP($G256,Depth_Lookup_CCL!$A$3:$Z$549,11,FALSE))+(I256/100)</f>
        <v>139.17499999999998</v>
      </c>
      <c r="L256" s="148">
        <v>52</v>
      </c>
      <c r="M256" s="35">
        <v>1</v>
      </c>
      <c r="N256" s="2" t="s">
        <v>27</v>
      </c>
      <c r="O256" s="2" t="s">
        <v>4</v>
      </c>
      <c r="P256" s="5" t="s">
        <v>1844</v>
      </c>
      <c r="Q256" s="87" t="s">
        <v>1442</v>
      </c>
      <c r="R256" s="87" t="s">
        <v>1442</v>
      </c>
      <c r="U256" s="2" t="s">
        <v>198</v>
      </c>
      <c r="V256" s="2" t="s">
        <v>201</v>
      </c>
      <c r="W256" s="2" t="s">
        <v>205</v>
      </c>
      <c r="X256" s="2" t="s">
        <v>3812</v>
      </c>
      <c r="AB256" s="2" t="s">
        <v>1376</v>
      </c>
      <c r="AC256" s="5">
        <f>VLOOKUP(AB256,definitions_list_lookup!$V$12:$W$15,2,FALSE)</f>
        <v>0</v>
      </c>
      <c r="AE256" s="41" t="e">
        <f>VLOOKUP(AD256,definitions_list_lookup!$AT$3:$AU$5,2,FALSE)</f>
        <v>#N/A</v>
      </c>
      <c r="AH256" s="2">
        <v>3</v>
      </c>
      <c r="AJ256" s="2">
        <v>0.8</v>
      </c>
      <c r="AK256" s="35">
        <v>0.3</v>
      </c>
      <c r="AL256" s="2" t="s">
        <v>223</v>
      </c>
      <c r="AM256" s="2" t="s">
        <v>220</v>
      </c>
      <c r="AO256" s="2">
        <v>52</v>
      </c>
      <c r="AQ256" s="2">
        <v>2.5</v>
      </c>
      <c r="AR256" s="35">
        <v>1</v>
      </c>
      <c r="AS256" s="2" t="s">
        <v>224</v>
      </c>
      <c r="AT256" s="2" t="s">
        <v>220</v>
      </c>
      <c r="AV256" s="2">
        <v>45</v>
      </c>
      <c r="AX256" s="2">
        <v>3.2</v>
      </c>
      <c r="AY256" s="35">
        <v>1.2</v>
      </c>
      <c r="AZ256" s="2" t="s">
        <v>224</v>
      </c>
      <c r="BA256" s="2" t="s">
        <v>219</v>
      </c>
      <c r="BQ256" s="35" t="s">
        <v>1562</v>
      </c>
      <c r="BR256" s="35"/>
      <c r="BS256" s="2">
        <v>0.2</v>
      </c>
      <c r="BT256" s="2">
        <v>0.1</v>
      </c>
      <c r="BU256" s="2" t="s">
        <v>223</v>
      </c>
      <c r="BV256" s="2" t="s">
        <v>219</v>
      </c>
      <c r="CE256" s="35" t="s">
        <v>1562</v>
      </c>
      <c r="CF256" s="35"/>
      <c r="CG256" s="2">
        <v>0.3</v>
      </c>
      <c r="CH256" s="2">
        <v>0.1</v>
      </c>
      <c r="CI256" s="2" t="s">
        <v>222</v>
      </c>
      <c r="CJ256" s="2" t="s">
        <v>219</v>
      </c>
      <c r="CM256" s="35" t="s">
        <v>3813</v>
      </c>
      <c r="CN256" s="35"/>
      <c r="CO256" s="35"/>
      <c r="CP256" s="35"/>
      <c r="CQ256" s="35"/>
    </row>
    <row r="257" spans="1:95">
      <c r="A257" s="35" t="s">
        <v>2181</v>
      </c>
      <c r="B257" s="35" t="s">
        <v>1574</v>
      </c>
      <c r="C257" s="2" t="s">
        <v>1450</v>
      </c>
      <c r="D257" s="2" t="s">
        <v>1575</v>
      </c>
      <c r="E257" s="35">
        <v>57</v>
      </c>
      <c r="F257" s="35">
        <v>3</v>
      </c>
      <c r="G257" s="10" t="str">
        <f t="shared" si="2"/>
        <v>57-3</v>
      </c>
      <c r="H257" s="2">
        <v>0</v>
      </c>
      <c r="I257" s="2">
        <v>84</v>
      </c>
      <c r="J257" s="14">
        <f>(VLOOKUP($G257,Depth_Lookup_CCL!$A$3:$Z$549,11,FALSE))+(H257/100)</f>
        <v>139.17499999999998</v>
      </c>
      <c r="K257" s="14">
        <f>(VLOOKUP($G257,Depth_Lookup_CCL!$A$3:$Z$549,11,FALSE))+(I257/100)</f>
        <v>140.01499999999999</v>
      </c>
      <c r="L257" s="148">
        <v>52</v>
      </c>
      <c r="M257" s="35">
        <v>1</v>
      </c>
      <c r="N257" s="2" t="s">
        <v>27</v>
      </c>
      <c r="O257" s="2" t="s">
        <v>4</v>
      </c>
      <c r="P257" s="5" t="s">
        <v>1844</v>
      </c>
      <c r="Q257" s="87" t="s">
        <v>1442</v>
      </c>
      <c r="R257" s="87" t="s">
        <v>1442</v>
      </c>
      <c r="U257" s="2" t="s">
        <v>198</v>
      </c>
      <c r="V257" s="2" t="s">
        <v>201</v>
      </c>
      <c r="W257" s="2" t="s">
        <v>205</v>
      </c>
      <c r="X257" s="2" t="s">
        <v>3809</v>
      </c>
      <c r="AB257" s="2" t="s">
        <v>1376</v>
      </c>
      <c r="AC257" s="5">
        <f>VLOOKUP(AB257,definitions_list_lookup!$V$12:$W$15,2,FALSE)</f>
        <v>0</v>
      </c>
      <c r="AE257" s="41" t="e">
        <f>VLOOKUP(AD257,definitions_list_lookup!$AT$3:$AU$5,2,FALSE)</f>
        <v>#N/A</v>
      </c>
      <c r="AH257" s="2">
        <v>3</v>
      </c>
      <c r="AJ257" s="2">
        <v>0.8</v>
      </c>
      <c r="AK257" s="35">
        <v>0.3</v>
      </c>
      <c r="AL257" s="2" t="s">
        <v>223</v>
      </c>
      <c r="AM257" s="2" t="s">
        <v>220</v>
      </c>
      <c r="AO257" s="2">
        <v>52</v>
      </c>
      <c r="AQ257" s="2">
        <v>2.5</v>
      </c>
      <c r="AR257" s="35">
        <v>1</v>
      </c>
      <c r="AS257" s="2" t="s">
        <v>224</v>
      </c>
      <c r="AT257" s="2" t="s">
        <v>220</v>
      </c>
      <c r="AV257" s="2">
        <v>45</v>
      </c>
      <c r="AX257" s="2">
        <v>3.2</v>
      </c>
      <c r="AY257" s="35">
        <v>1.2</v>
      </c>
      <c r="AZ257" s="2" t="s">
        <v>224</v>
      </c>
      <c r="BA257" s="2" t="s">
        <v>219</v>
      </c>
      <c r="BQ257" s="35" t="s">
        <v>1562</v>
      </c>
      <c r="BR257" s="35"/>
      <c r="BS257" s="2">
        <v>0.2</v>
      </c>
      <c r="BT257" s="2">
        <v>0.1</v>
      </c>
      <c r="BU257" s="2" t="s">
        <v>223</v>
      </c>
      <c r="BV257" s="2" t="s">
        <v>219</v>
      </c>
      <c r="CE257" s="35" t="s">
        <v>1562</v>
      </c>
      <c r="CF257" s="35"/>
      <c r="CG257" s="2">
        <v>0.3</v>
      </c>
      <c r="CH257" s="2">
        <v>0.1</v>
      </c>
      <c r="CI257" s="2" t="s">
        <v>222</v>
      </c>
      <c r="CJ257" s="2" t="s">
        <v>219</v>
      </c>
      <c r="CM257" s="35" t="s">
        <v>3477</v>
      </c>
      <c r="CN257" s="35"/>
      <c r="CO257" s="35"/>
      <c r="CP257" s="35"/>
      <c r="CQ257" s="35"/>
    </row>
    <row r="258" spans="1:95">
      <c r="A258" s="35" t="s">
        <v>2181</v>
      </c>
      <c r="B258" s="35" t="s">
        <v>1574</v>
      </c>
      <c r="C258" s="2" t="s">
        <v>1450</v>
      </c>
      <c r="D258" s="2" t="s">
        <v>1575</v>
      </c>
      <c r="E258" s="35">
        <v>58</v>
      </c>
      <c r="F258" s="35">
        <v>1</v>
      </c>
      <c r="G258" s="10" t="str">
        <f t="shared" si="2"/>
        <v>58-1</v>
      </c>
      <c r="H258" s="2">
        <v>0</v>
      </c>
      <c r="I258" s="2">
        <v>11</v>
      </c>
      <c r="J258" s="14">
        <f>(VLOOKUP($G258,Depth_Lookup_CCL!$A$3:$Z$549,11,FALSE))+(H258/100)</f>
        <v>139.94999999999999</v>
      </c>
      <c r="K258" s="14">
        <f>(VLOOKUP($G258,Depth_Lookup_CCL!$A$3:$Z$549,11,FALSE))+(I258/100)</f>
        <v>140.06</v>
      </c>
      <c r="L258" s="148">
        <v>52</v>
      </c>
      <c r="M258" s="35">
        <v>1</v>
      </c>
      <c r="N258" s="2" t="s">
        <v>27</v>
      </c>
      <c r="O258" s="2" t="s">
        <v>4</v>
      </c>
      <c r="P258" s="5" t="s">
        <v>1844</v>
      </c>
      <c r="Q258" s="87" t="s">
        <v>1442</v>
      </c>
      <c r="R258" s="87" t="s">
        <v>20</v>
      </c>
      <c r="U258" s="2" t="s">
        <v>198</v>
      </c>
      <c r="V258" s="2" t="s">
        <v>201</v>
      </c>
      <c r="W258" s="2" t="s">
        <v>205</v>
      </c>
      <c r="X258" s="2" t="s">
        <v>3809</v>
      </c>
      <c r="AB258" s="2" t="s">
        <v>1376</v>
      </c>
      <c r="AC258" s="5">
        <f>VLOOKUP(AB258,definitions_list_lookup!$V$12:$W$15,2,FALSE)</f>
        <v>0</v>
      </c>
      <c r="AE258" s="41" t="e">
        <f>VLOOKUP(AD258,definitions_list_lookup!$AT$3:$AU$5,2,FALSE)</f>
        <v>#N/A</v>
      </c>
      <c r="AH258" s="2">
        <v>3</v>
      </c>
      <c r="AJ258" s="2">
        <v>0.8</v>
      </c>
      <c r="AK258" s="35">
        <v>0.3</v>
      </c>
      <c r="AL258" s="2" t="s">
        <v>223</v>
      </c>
      <c r="AM258" s="2" t="s">
        <v>220</v>
      </c>
      <c r="AO258" s="2">
        <v>52</v>
      </c>
      <c r="AQ258" s="2">
        <v>2.5</v>
      </c>
      <c r="AR258" s="35">
        <v>1</v>
      </c>
      <c r="AS258" s="2" t="s">
        <v>224</v>
      </c>
      <c r="AT258" s="2" t="s">
        <v>220</v>
      </c>
      <c r="AV258" s="2">
        <v>45</v>
      </c>
      <c r="AX258" s="2">
        <v>3.2</v>
      </c>
      <c r="AY258" s="35">
        <v>1.2</v>
      </c>
      <c r="AZ258" s="2" t="s">
        <v>224</v>
      </c>
      <c r="BA258" s="2" t="s">
        <v>219</v>
      </c>
      <c r="BQ258" s="35" t="s">
        <v>1562</v>
      </c>
      <c r="BR258" s="35"/>
      <c r="BS258" s="2">
        <v>0.2</v>
      </c>
      <c r="BT258" s="2">
        <v>0.1</v>
      </c>
      <c r="BU258" s="2" t="s">
        <v>223</v>
      </c>
      <c r="BV258" s="2" t="s">
        <v>219</v>
      </c>
      <c r="CE258" s="35" t="s">
        <v>1562</v>
      </c>
      <c r="CF258" s="35"/>
      <c r="CG258" s="2">
        <v>0.3</v>
      </c>
      <c r="CH258" s="2">
        <v>0.1</v>
      </c>
      <c r="CI258" s="2" t="s">
        <v>222</v>
      </c>
      <c r="CJ258" s="2" t="s">
        <v>219</v>
      </c>
      <c r="CM258" s="35"/>
      <c r="CN258" s="35"/>
      <c r="CO258" s="35"/>
      <c r="CP258" s="35"/>
      <c r="CQ258" s="35"/>
    </row>
    <row r="259" spans="1:95">
      <c r="A259" s="35" t="s">
        <v>2181</v>
      </c>
      <c r="B259" s="35" t="s">
        <v>1574</v>
      </c>
      <c r="C259" s="2" t="s">
        <v>1450</v>
      </c>
      <c r="D259" s="2" t="s">
        <v>1575</v>
      </c>
      <c r="E259" s="35">
        <v>58</v>
      </c>
      <c r="F259" s="35">
        <v>1</v>
      </c>
      <c r="G259" s="10" t="str">
        <f t="shared" si="2"/>
        <v>58-1</v>
      </c>
      <c r="H259" s="2">
        <v>11</v>
      </c>
      <c r="I259" s="2">
        <v>60</v>
      </c>
      <c r="J259" s="14">
        <f>(VLOOKUP($G259,Depth_Lookup_CCL!$A$3:$Z$549,11,FALSE))+(H259/100)</f>
        <v>140.06</v>
      </c>
      <c r="K259" s="14">
        <f>(VLOOKUP($G259,Depth_Lookup_CCL!$A$3:$Z$549,11,FALSE))+(I259/100)</f>
        <v>140.54999999999998</v>
      </c>
      <c r="L259" s="148">
        <v>53</v>
      </c>
      <c r="M259" s="35">
        <v>1</v>
      </c>
      <c r="O259" s="2" t="s">
        <v>5</v>
      </c>
      <c r="P259" s="5" t="s">
        <v>1846</v>
      </c>
      <c r="Q259" s="87" t="s">
        <v>20</v>
      </c>
      <c r="R259" s="87" t="s">
        <v>1442</v>
      </c>
      <c r="S259" s="2" t="s">
        <v>1363</v>
      </c>
      <c r="T259" s="2" t="s">
        <v>1368</v>
      </c>
      <c r="U259" s="2" t="s">
        <v>198</v>
      </c>
      <c r="V259" s="2" t="s">
        <v>201</v>
      </c>
      <c r="W259" s="2" t="s">
        <v>205</v>
      </c>
      <c r="Y259" s="2" t="s">
        <v>1379</v>
      </c>
      <c r="Z259" s="35" t="s">
        <v>1363</v>
      </c>
      <c r="AA259" s="35" t="s">
        <v>1368</v>
      </c>
      <c r="AB259" s="35" t="s">
        <v>238</v>
      </c>
      <c r="AC259" s="5">
        <f>VLOOKUP(AB259,definitions_list_lookup!$V$12:$W$15,2,FALSE)</f>
        <v>2</v>
      </c>
      <c r="AD259" s="35" t="s">
        <v>1457</v>
      </c>
      <c r="AE259" s="41">
        <f>VLOOKUP(AD259,definitions_list_lookup!$AT$3:$AU$5,2,FALSE)</f>
        <v>2</v>
      </c>
      <c r="AF259" s="2">
        <v>10</v>
      </c>
      <c r="AH259" s="2">
        <v>7</v>
      </c>
      <c r="AJ259" s="2">
        <v>4.5</v>
      </c>
      <c r="AK259" s="35">
        <v>1</v>
      </c>
      <c r="AL259" s="2" t="s">
        <v>224</v>
      </c>
      <c r="AM259" s="2" t="s">
        <v>220</v>
      </c>
      <c r="AO259" s="2">
        <v>63</v>
      </c>
      <c r="AQ259" s="2">
        <v>4.5</v>
      </c>
      <c r="AR259" s="35">
        <v>1</v>
      </c>
      <c r="AS259" s="2" t="s">
        <v>224</v>
      </c>
      <c r="AT259" s="2" t="s">
        <v>219</v>
      </c>
      <c r="AV259" s="2">
        <v>30</v>
      </c>
      <c r="AX259" s="2">
        <v>2.7</v>
      </c>
      <c r="AY259" s="35">
        <v>1</v>
      </c>
      <c r="AZ259" s="2" t="s">
        <v>224</v>
      </c>
      <c r="BA259" s="2" t="s">
        <v>220</v>
      </c>
      <c r="BQ259" s="35" t="s">
        <v>1562</v>
      </c>
      <c r="BR259" s="35"/>
      <c r="BS259" s="2">
        <v>0.4</v>
      </c>
      <c r="BT259" s="2">
        <v>0.3</v>
      </c>
      <c r="BU259" s="2" t="s">
        <v>224</v>
      </c>
      <c r="BV259" s="2" t="s">
        <v>220</v>
      </c>
      <c r="CM259" s="35" t="s">
        <v>2192</v>
      </c>
      <c r="CN259" s="35"/>
      <c r="CO259" s="35"/>
      <c r="CP259" s="35"/>
      <c r="CQ259" s="35"/>
    </row>
    <row r="260" spans="1:95">
      <c r="A260" s="35" t="s">
        <v>2181</v>
      </c>
      <c r="B260" s="35" t="s">
        <v>1574</v>
      </c>
      <c r="C260" s="2" t="s">
        <v>1450</v>
      </c>
      <c r="D260" s="2" t="s">
        <v>1575</v>
      </c>
      <c r="E260" s="35">
        <v>58</v>
      </c>
      <c r="F260" s="35">
        <v>2</v>
      </c>
      <c r="G260" s="10" t="str">
        <f t="shared" si="2"/>
        <v>58-2</v>
      </c>
      <c r="H260" s="2">
        <v>0</v>
      </c>
      <c r="I260" s="2">
        <v>61</v>
      </c>
      <c r="J260" s="14">
        <f>(VLOOKUP($G260,Depth_Lookup_CCL!$A$3:$Z$549,11,FALSE))+(H260/100)</f>
        <v>140.54999999999998</v>
      </c>
      <c r="K260" s="14">
        <f>(VLOOKUP($G260,Depth_Lookup_CCL!$A$3:$Z$549,11,FALSE))+(I260/100)</f>
        <v>141.16</v>
      </c>
      <c r="L260" s="148">
        <v>53</v>
      </c>
      <c r="M260" s="35">
        <v>1</v>
      </c>
      <c r="O260" s="2" t="s">
        <v>5</v>
      </c>
      <c r="P260" s="5" t="s">
        <v>1846</v>
      </c>
      <c r="Q260" s="87" t="s">
        <v>1442</v>
      </c>
      <c r="R260" s="87" t="s">
        <v>18</v>
      </c>
      <c r="U260" s="2" t="s">
        <v>198</v>
      </c>
      <c r="V260" s="2" t="s">
        <v>201</v>
      </c>
      <c r="W260" s="2" t="s">
        <v>205</v>
      </c>
      <c r="AB260" s="35" t="s">
        <v>1376</v>
      </c>
      <c r="AC260" s="5">
        <f>VLOOKUP(AB260,definitions_list_lookup!$V$12:$W$15,2,FALSE)</f>
        <v>0</v>
      </c>
      <c r="AE260" s="41" t="e">
        <f>VLOOKUP(AD260,definitions_list_lookup!$AT$3:$AU$5,2,FALSE)</f>
        <v>#N/A</v>
      </c>
      <c r="AH260" s="2">
        <v>7</v>
      </c>
      <c r="AJ260" s="2">
        <v>4.5</v>
      </c>
      <c r="AK260" s="35">
        <v>1</v>
      </c>
      <c r="AL260" s="2" t="s">
        <v>224</v>
      </c>
      <c r="AM260" s="2" t="s">
        <v>220</v>
      </c>
      <c r="AO260" s="2">
        <v>63</v>
      </c>
      <c r="AQ260" s="2">
        <v>4.5</v>
      </c>
      <c r="AR260" s="35">
        <v>1</v>
      </c>
      <c r="AS260" s="2" t="s">
        <v>224</v>
      </c>
      <c r="AT260" s="2" t="s">
        <v>219</v>
      </c>
      <c r="AV260" s="2">
        <v>30</v>
      </c>
      <c r="AX260" s="2">
        <v>2.7</v>
      </c>
      <c r="AY260" s="35">
        <v>1</v>
      </c>
      <c r="AZ260" s="2" t="s">
        <v>224</v>
      </c>
      <c r="BA260" s="2" t="s">
        <v>220</v>
      </c>
      <c r="BQ260" s="35" t="s">
        <v>1562</v>
      </c>
      <c r="BR260" s="35"/>
      <c r="BS260" s="2">
        <v>0.4</v>
      </c>
      <c r="BT260" s="2">
        <v>0.3</v>
      </c>
      <c r="BU260" s="2" t="s">
        <v>224</v>
      </c>
      <c r="BV260" s="2" t="s">
        <v>220</v>
      </c>
      <c r="CM260" s="35" t="s">
        <v>2193</v>
      </c>
      <c r="CN260" s="35"/>
      <c r="CO260" s="35"/>
      <c r="CP260" s="35"/>
      <c r="CQ260" s="35"/>
    </row>
    <row r="261" spans="1:95">
      <c r="A261" s="35" t="s">
        <v>2181</v>
      </c>
      <c r="B261" s="35" t="s">
        <v>1574</v>
      </c>
      <c r="C261" s="2" t="s">
        <v>1450</v>
      </c>
      <c r="D261" s="2" t="s">
        <v>1575</v>
      </c>
      <c r="E261" s="35">
        <v>59</v>
      </c>
      <c r="F261" s="35">
        <v>1</v>
      </c>
      <c r="G261" s="10" t="str">
        <f t="shared" si="2"/>
        <v>59-1</v>
      </c>
      <c r="H261" s="2">
        <v>0</v>
      </c>
      <c r="I261" s="2">
        <v>84</v>
      </c>
      <c r="J261" s="14">
        <f>(VLOOKUP($G261,Depth_Lookup_CCL!$A$3:$Z$549,11,FALSE))+(H261/100)</f>
        <v>140.94999999999999</v>
      </c>
      <c r="K261" s="14">
        <f>(VLOOKUP($G261,Depth_Lookup_CCL!$A$3:$Z$549,11,FALSE))+(I261/100)</f>
        <v>141.79</v>
      </c>
      <c r="L261" s="148">
        <v>53</v>
      </c>
      <c r="M261" s="35">
        <v>1</v>
      </c>
      <c r="O261" s="2" t="s">
        <v>5</v>
      </c>
      <c r="P261" s="5" t="s">
        <v>1846</v>
      </c>
      <c r="Q261" s="87" t="s">
        <v>18</v>
      </c>
      <c r="R261" s="87" t="s">
        <v>1442</v>
      </c>
      <c r="U261" s="2" t="s">
        <v>198</v>
      </c>
      <c r="V261" s="2" t="s">
        <v>202</v>
      </c>
      <c r="W261" s="2" t="s">
        <v>205</v>
      </c>
      <c r="Y261" s="2" t="s">
        <v>1366</v>
      </c>
      <c r="Z261" s="35" t="s">
        <v>1391</v>
      </c>
      <c r="AA261" s="2" t="s">
        <v>1368</v>
      </c>
      <c r="AB261" s="2" t="s">
        <v>238</v>
      </c>
      <c r="AC261" s="5">
        <f>VLOOKUP(AB261,definitions_list_lookup!$V$12:$W$15,2,FALSE)</f>
        <v>2</v>
      </c>
      <c r="AD261" s="35" t="s">
        <v>1456</v>
      </c>
      <c r="AE261" s="41">
        <f>VLOOKUP(AD261,definitions_list_lookup!$AT$3:$AU$5,2,FALSE)</f>
        <v>1</v>
      </c>
      <c r="AG261" s="2" t="s">
        <v>3478</v>
      </c>
      <c r="AH261" s="2">
        <v>10</v>
      </c>
      <c r="AJ261" s="2">
        <v>5</v>
      </c>
      <c r="AK261" s="35">
        <v>2</v>
      </c>
      <c r="AL261" s="2" t="s">
        <v>224</v>
      </c>
      <c r="AM261" s="2" t="s">
        <v>220</v>
      </c>
      <c r="AO261" s="2">
        <v>60</v>
      </c>
      <c r="AQ261" s="2">
        <v>4</v>
      </c>
      <c r="AR261" s="35">
        <v>1.5</v>
      </c>
      <c r="AS261" s="2" t="s">
        <v>224</v>
      </c>
      <c r="AT261" s="2" t="s">
        <v>219</v>
      </c>
      <c r="AV261" s="2">
        <v>30</v>
      </c>
      <c r="AX261" s="2">
        <v>7</v>
      </c>
      <c r="AY261" s="35">
        <v>1.5</v>
      </c>
      <c r="AZ261" s="2" t="s">
        <v>223</v>
      </c>
      <c r="BA261" s="2" t="s">
        <v>220</v>
      </c>
      <c r="BQ261" s="35" t="s">
        <v>1562</v>
      </c>
      <c r="BR261" s="35"/>
      <c r="BS261" s="2">
        <v>0.4</v>
      </c>
      <c r="BT261" s="2">
        <v>0.3</v>
      </c>
      <c r="BU261" s="2" t="s">
        <v>224</v>
      </c>
      <c r="BV261" s="2" t="s">
        <v>219</v>
      </c>
      <c r="CM261" s="35" t="s">
        <v>2194</v>
      </c>
      <c r="CN261" s="35"/>
      <c r="CO261" s="35"/>
      <c r="CP261" s="35"/>
      <c r="CQ261" s="35"/>
    </row>
    <row r="262" spans="1:95">
      <c r="A262" s="35" t="s">
        <v>2181</v>
      </c>
      <c r="B262" s="35" t="s">
        <v>1574</v>
      </c>
      <c r="C262" s="2" t="s">
        <v>1450</v>
      </c>
      <c r="D262" s="2" t="s">
        <v>1575</v>
      </c>
      <c r="E262" s="35">
        <v>59</v>
      </c>
      <c r="F262" s="35">
        <v>2</v>
      </c>
      <c r="G262" s="10" t="str">
        <f t="shared" si="2"/>
        <v>59-2</v>
      </c>
      <c r="H262" s="2">
        <v>0</v>
      </c>
      <c r="I262" s="2">
        <v>75</v>
      </c>
      <c r="J262" s="14">
        <f>(VLOOKUP($G262,Depth_Lookup_CCL!$A$3:$Z$549,11,FALSE))+(H262/100)</f>
        <v>141.83499999999998</v>
      </c>
      <c r="K262" s="14">
        <f>(VLOOKUP($G262,Depth_Lookup_CCL!$A$3:$Z$549,11,FALSE))+(I262/100)</f>
        <v>142.58499999999998</v>
      </c>
      <c r="L262" s="148">
        <v>53</v>
      </c>
      <c r="M262" s="35">
        <v>1</v>
      </c>
      <c r="O262" s="2" t="s">
        <v>5</v>
      </c>
      <c r="P262" s="5" t="s">
        <v>1846</v>
      </c>
      <c r="Q262" s="87" t="s">
        <v>1442</v>
      </c>
      <c r="R262" s="87" t="s">
        <v>1442</v>
      </c>
      <c r="U262" s="2" t="s">
        <v>198</v>
      </c>
      <c r="V262" s="2" t="s">
        <v>201</v>
      </c>
      <c r="W262" s="2" t="s">
        <v>205</v>
      </c>
      <c r="AB262" s="2" t="s">
        <v>1376</v>
      </c>
      <c r="AC262" s="5">
        <f>VLOOKUP(AB262,definitions_list_lookup!$V$12:$W$15,2,FALSE)</f>
        <v>0</v>
      </c>
      <c r="AE262" s="41" t="e">
        <f>VLOOKUP(AD262,definitions_list_lookup!$AT$3:$AU$5,2,FALSE)</f>
        <v>#N/A</v>
      </c>
      <c r="AH262" s="2">
        <v>10</v>
      </c>
      <c r="AJ262" s="2">
        <v>5</v>
      </c>
      <c r="AK262" s="35">
        <v>2</v>
      </c>
      <c r="AL262" s="2" t="s">
        <v>224</v>
      </c>
      <c r="AM262" s="2" t="s">
        <v>220</v>
      </c>
      <c r="AO262" s="2">
        <v>60</v>
      </c>
      <c r="AQ262" s="2">
        <v>4</v>
      </c>
      <c r="AR262" s="35">
        <v>1.5</v>
      </c>
      <c r="AS262" s="2" t="s">
        <v>224</v>
      </c>
      <c r="AT262" s="2" t="s">
        <v>219</v>
      </c>
      <c r="AV262" s="2">
        <v>30</v>
      </c>
      <c r="AX262" s="2">
        <v>7</v>
      </c>
      <c r="AY262" s="35">
        <v>1.5</v>
      </c>
      <c r="AZ262" s="2" t="s">
        <v>223</v>
      </c>
      <c r="BA262" s="2" t="s">
        <v>220</v>
      </c>
      <c r="BQ262" s="35" t="s">
        <v>1562</v>
      </c>
      <c r="BR262" s="35"/>
      <c r="BS262" s="2">
        <v>0.4</v>
      </c>
      <c r="BT262" s="2">
        <v>0.3</v>
      </c>
      <c r="BU262" s="2" t="s">
        <v>224</v>
      </c>
      <c r="BV262" s="2" t="s">
        <v>219</v>
      </c>
      <c r="CM262" s="35"/>
      <c r="CN262" s="35"/>
      <c r="CO262" s="35"/>
      <c r="CP262" s="35"/>
      <c r="CQ262" s="35"/>
    </row>
    <row r="263" spans="1:95">
      <c r="A263" s="35" t="s">
        <v>2181</v>
      </c>
      <c r="B263" s="35" t="s">
        <v>1574</v>
      </c>
      <c r="C263" s="2" t="s">
        <v>1450</v>
      </c>
      <c r="D263" s="2" t="s">
        <v>1575</v>
      </c>
      <c r="E263" s="35">
        <v>59</v>
      </c>
      <c r="F263" s="35">
        <v>3</v>
      </c>
      <c r="G263" s="10" t="str">
        <f t="shared" si="2"/>
        <v>59-3</v>
      </c>
      <c r="H263" s="2">
        <v>0</v>
      </c>
      <c r="I263" s="2">
        <v>51</v>
      </c>
      <c r="J263" s="14">
        <f>(VLOOKUP($G263,Depth_Lookup_CCL!$A$3:$Z$549,11,FALSE))+(H263/100)</f>
        <v>142.58499999999998</v>
      </c>
      <c r="K263" s="14">
        <f>(VLOOKUP($G263,Depth_Lookup_CCL!$A$3:$Z$549,11,FALSE))+(I263/100)</f>
        <v>143.09499999999997</v>
      </c>
      <c r="L263" s="148">
        <v>53</v>
      </c>
      <c r="M263" s="35">
        <v>1</v>
      </c>
      <c r="O263" s="2" t="s">
        <v>5</v>
      </c>
      <c r="P263" s="5" t="s">
        <v>1846</v>
      </c>
      <c r="Q263" s="87" t="s">
        <v>1442</v>
      </c>
      <c r="R263" s="87" t="s">
        <v>1442</v>
      </c>
      <c r="U263" s="2" t="s">
        <v>198</v>
      </c>
      <c r="V263" s="2" t="s">
        <v>201</v>
      </c>
      <c r="W263" s="2" t="s">
        <v>205</v>
      </c>
      <c r="X263" s="2" t="s">
        <v>2195</v>
      </c>
      <c r="Y263" s="2" t="s">
        <v>1378</v>
      </c>
      <c r="Z263" s="35" t="s">
        <v>1391</v>
      </c>
      <c r="AB263" s="2" t="s">
        <v>1374</v>
      </c>
      <c r="AC263" s="5">
        <f>VLOOKUP(AB263,definitions_list_lookup!$V$12:$W$15,2,FALSE)</f>
        <v>1</v>
      </c>
      <c r="AD263" s="35" t="s">
        <v>1455</v>
      </c>
      <c r="AE263" s="41">
        <f>VLOOKUP(AD263,definitions_list_lookup!$AT$3:$AU$5,2,FALSE)</f>
        <v>0</v>
      </c>
      <c r="AF263" s="2">
        <v>2</v>
      </c>
      <c r="AH263" s="2">
        <v>7</v>
      </c>
      <c r="AJ263" s="2">
        <v>4.5</v>
      </c>
      <c r="AK263" s="35">
        <v>1</v>
      </c>
      <c r="AL263" s="2" t="s">
        <v>224</v>
      </c>
      <c r="AM263" s="2" t="s">
        <v>220</v>
      </c>
      <c r="AO263" s="2">
        <v>63</v>
      </c>
      <c r="AQ263" s="2">
        <v>4.5</v>
      </c>
      <c r="AR263" s="35">
        <v>1</v>
      </c>
      <c r="AS263" s="2" t="s">
        <v>224</v>
      </c>
      <c r="AT263" s="2" t="s">
        <v>219</v>
      </c>
      <c r="AV263" s="2">
        <v>30</v>
      </c>
      <c r="AX263" s="2">
        <v>2.7</v>
      </c>
      <c r="AY263" s="35">
        <v>1</v>
      </c>
      <c r="AZ263" s="2" t="s">
        <v>224</v>
      </c>
      <c r="BA263" s="2" t="s">
        <v>220</v>
      </c>
      <c r="BQ263" s="35" t="s">
        <v>1562</v>
      </c>
      <c r="BR263" s="35"/>
      <c r="BS263" s="2">
        <v>0.4</v>
      </c>
      <c r="BT263" s="2">
        <v>0.3</v>
      </c>
      <c r="BU263" s="2" t="s">
        <v>224</v>
      </c>
      <c r="BV263" s="2" t="s">
        <v>220</v>
      </c>
      <c r="CM263" s="35" t="s">
        <v>3479</v>
      </c>
      <c r="CN263" s="35"/>
      <c r="CO263" s="35"/>
      <c r="CP263" s="35"/>
      <c r="CQ263" s="35"/>
    </row>
    <row r="264" spans="1:95">
      <c r="A264" s="35" t="s">
        <v>2181</v>
      </c>
      <c r="B264" s="35" t="s">
        <v>1574</v>
      </c>
      <c r="C264" s="2" t="s">
        <v>1450</v>
      </c>
      <c r="D264" s="2" t="s">
        <v>1575</v>
      </c>
      <c r="E264" s="35">
        <v>60</v>
      </c>
      <c r="F264" s="35">
        <v>1</v>
      </c>
      <c r="G264" s="10" t="str">
        <f t="shared" si="2"/>
        <v>60-1</v>
      </c>
      <c r="H264" s="2">
        <v>0</v>
      </c>
      <c r="I264" s="2">
        <v>71</v>
      </c>
      <c r="J264" s="14">
        <f>(VLOOKUP($G264,Depth_Lookup_CCL!$A$3:$Z$549,11,FALSE))+(H264/100)</f>
        <v>143</v>
      </c>
      <c r="K264" s="14">
        <f>(VLOOKUP($G264,Depth_Lookup_CCL!$A$3:$Z$549,11,FALSE))+(I264/100)</f>
        <v>143.71</v>
      </c>
      <c r="L264" s="148">
        <v>53</v>
      </c>
      <c r="M264" s="35">
        <v>1</v>
      </c>
      <c r="O264" s="2" t="s">
        <v>5</v>
      </c>
      <c r="P264" s="5" t="s">
        <v>1846</v>
      </c>
      <c r="Q264" s="87" t="s">
        <v>1442</v>
      </c>
      <c r="R264" s="87" t="s">
        <v>1442</v>
      </c>
      <c r="U264" s="2" t="s">
        <v>198</v>
      </c>
      <c r="V264" s="2" t="s">
        <v>201</v>
      </c>
      <c r="W264" s="2" t="s">
        <v>205</v>
      </c>
      <c r="AB264" s="2" t="s">
        <v>1376</v>
      </c>
      <c r="AC264" s="5">
        <f>VLOOKUP(AB264,definitions_list_lookup!$V$12:$W$15,2,FALSE)</f>
        <v>0</v>
      </c>
      <c r="AE264" s="41" t="e">
        <f>VLOOKUP(AD264,definitions_list_lookup!$AT$3:$AU$5,2,FALSE)</f>
        <v>#N/A</v>
      </c>
      <c r="AH264" s="2">
        <v>7</v>
      </c>
      <c r="AJ264" s="2">
        <v>4.5</v>
      </c>
      <c r="AK264" s="35">
        <v>1</v>
      </c>
      <c r="AL264" s="2" t="s">
        <v>224</v>
      </c>
      <c r="AM264" s="2" t="s">
        <v>220</v>
      </c>
      <c r="AO264" s="2">
        <v>63</v>
      </c>
      <c r="AQ264" s="2">
        <v>4.5</v>
      </c>
      <c r="AR264" s="35">
        <v>1</v>
      </c>
      <c r="AS264" s="2" t="s">
        <v>224</v>
      </c>
      <c r="AT264" s="2" t="s">
        <v>219</v>
      </c>
      <c r="AV264" s="2">
        <v>30</v>
      </c>
      <c r="AX264" s="2">
        <v>2.7</v>
      </c>
      <c r="AY264" s="35">
        <v>1</v>
      </c>
      <c r="AZ264" s="2" t="s">
        <v>224</v>
      </c>
      <c r="BA264" s="2" t="s">
        <v>220</v>
      </c>
      <c r="BQ264" s="35" t="s">
        <v>1562</v>
      </c>
      <c r="BR264" s="35"/>
      <c r="BS264" s="2">
        <v>0.4</v>
      </c>
      <c r="BT264" s="2">
        <v>0.3</v>
      </c>
      <c r="BU264" s="2" t="s">
        <v>224</v>
      </c>
      <c r="BV264" s="2" t="s">
        <v>220</v>
      </c>
      <c r="CM264" s="35"/>
      <c r="CN264" s="35"/>
      <c r="CO264" s="35"/>
      <c r="CP264" s="35"/>
      <c r="CQ264" s="35"/>
    </row>
    <row r="265" spans="1:95">
      <c r="A265" s="35" t="s">
        <v>2181</v>
      </c>
      <c r="B265" s="35" t="s">
        <v>1574</v>
      </c>
      <c r="C265" s="2" t="s">
        <v>1450</v>
      </c>
      <c r="D265" s="2" t="s">
        <v>1575</v>
      </c>
      <c r="E265" s="35">
        <v>60</v>
      </c>
      <c r="F265" s="35">
        <v>2</v>
      </c>
      <c r="G265" s="10" t="str">
        <f t="shared" si="2"/>
        <v>60-2</v>
      </c>
      <c r="H265" s="2">
        <v>0</v>
      </c>
      <c r="I265" s="2">
        <v>76</v>
      </c>
      <c r="J265" s="14">
        <f>(VLOOKUP($G265,Depth_Lookup_CCL!$A$3:$Z$549,11,FALSE))+(H265/100)</f>
        <v>143.71</v>
      </c>
      <c r="K265" s="14">
        <f>(VLOOKUP($G265,Depth_Lookup_CCL!$A$3:$Z$549,11,FALSE))+(I265/100)</f>
        <v>144.47</v>
      </c>
      <c r="L265" s="148">
        <v>53</v>
      </c>
      <c r="M265" s="35">
        <v>1</v>
      </c>
      <c r="O265" s="2" t="s">
        <v>5</v>
      </c>
      <c r="P265" s="5" t="s">
        <v>1846</v>
      </c>
      <c r="Q265" s="87" t="s">
        <v>1442</v>
      </c>
      <c r="R265" s="87" t="s">
        <v>1442</v>
      </c>
      <c r="U265" s="2" t="s">
        <v>198</v>
      </c>
      <c r="V265" s="2" t="s">
        <v>201</v>
      </c>
      <c r="W265" s="2" t="s">
        <v>205</v>
      </c>
      <c r="AB265" s="2" t="s">
        <v>1376</v>
      </c>
      <c r="AC265" s="5">
        <f>VLOOKUP(AB265,definitions_list_lookup!$V$12:$W$15,2,FALSE)</f>
        <v>0</v>
      </c>
      <c r="AE265" s="41" t="e">
        <f>VLOOKUP(AD265,definitions_list_lookup!$AT$3:$AU$5,2,FALSE)</f>
        <v>#N/A</v>
      </c>
      <c r="AH265" s="2">
        <v>5</v>
      </c>
      <c r="AJ265" s="2">
        <v>3</v>
      </c>
      <c r="AK265" s="35">
        <v>1</v>
      </c>
      <c r="AL265" s="2" t="s">
        <v>224</v>
      </c>
      <c r="AM265" s="2" t="s">
        <v>220</v>
      </c>
      <c r="AO265" s="2">
        <v>55</v>
      </c>
      <c r="AQ265" s="2">
        <v>5</v>
      </c>
      <c r="AR265" s="35">
        <v>2</v>
      </c>
      <c r="AS265" s="2" t="s">
        <v>224</v>
      </c>
      <c r="AT265" s="2" t="s">
        <v>219</v>
      </c>
      <c r="AV265" s="2">
        <v>40</v>
      </c>
      <c r="AX265" s="2">
        <v>3</v>
      </c>
      <c r="AY265" s="35">
        <v>1</v>
      </c>
      <c r="AZ265" s="2" t="s">
        <v>224</v>
      </c>
      <c r="BA265" s="2" t="s">
        <v>219</v>
      </c>
      <c r="BQ265" s="35"/>
      <c r="BR265" s="35"/>
      <c r="CE265" s="2" t="s">
        <v>1562</v>
      </c>
      <c r="CG265" s="2">
        <v>1</v>
      </c>
      <c r="CH265" s="2">
        <v>1</v>
      </c>
      <c r="CI265" s="2" t="s">
        <v>224</v>
      </c>
      <c r="CJ265" s="2" t="s">
        <v>219</v>
      </c>
      <c r="CM265" s="35" t="s">
        <v>2196</v>
      </c>
      <c r="CN265" s="35"/>
      <c r="CO265" s="35"/>
      <c r="CP265" s="35"/>
      <c r="CQ265" s="35"/>
    </row>
    <row r="266" spans="1:95">
      <c r="A266" s="35" t="s">
        <v>2181</v>
      </c>
      <c r="B266" s="35" t="s">
        <v>1574</v>
      </c>
      <c r="C266" s="2" t="s">
        <v>1450</v>
      </c>
      <c r="D266" s="2" t="s">
        <v>1575</v>
      </c>
      <c r="E266" s="35">
        <v>60</v>
      </c>
      <c r="F266" s="35">
        <v>3</v>
      </c>
      <c r="G266" s="10" t="str">
        <f t="shared" si="2"/>
        <v>60-3</v>
      </c>
      <c r="H266" s="2">
        <v>0</v>
      </c>
      <c r="I266" s="2">
        <v>83</v>
      </c>
      <c r="J266" s="14">
        <f>(VLOOKUP($G266,Depth_Lookup_CCL!$A$3:$Z$549,11,FALSE))+(H266/100)</f>
        <v>144.47499999999999</v>
      </c>
      <c r="K266" s="14">
        <f>(VLOOKUP($G266,Depth_Lookup_CCL!$A$3:$Z$549,11,FALSE))+(I266/100)</f>
        <v>145.30500000000001</v>
      </c>
      <c r="L266" s="148">
        <v>53</v>
      </c>
      <c r="M266" s="35">
        <v>1</v>
      </c>
      <c r="O266" s="2" t="s">
        <v>5</v>
      </c>
      <c r="P266" s="5" t="s">
        <v>1846</v>
      </c>
      <c r="Q266" s="87" t="s">
        <v>1442</v>
      </c>
      <c r="R266" s="87" t="s">
        <v>1442</v>
      </c>
      <c r="U266" s="2" t="s">
        <v>198</v>
      </c>
      <c r="V266" s="2" t="s">
        <v>201</v>
      </c>
      <c r="W266" s="2" t="s">
        <v>205</v>
      </c>
      <c r="AB266" s="2" t="s">
        <v>1376</v>
      </c>
      <c r="AC266" s="5">
        <f>VLOOKUP(AB266,definitions_list_lookup!$V$12:$W$15,2,FALSE)</f>
        <v>0</v>
      </c>
      <c r="AE266" s="41" t="e">
        <f>VLOOKUP(AD266,definitions_list_lookup!$AT$3:$AU$5,2,FALSE)</f>
        <v>#N/A</v>
      </c>
      <c r="AH266" s="2">
        <v>7</v>
      </c>
      <c r="AJ266" s="2">
        <v>3</v>
      </c>
      <c r="AK266" s="35">
        <v>1</v>
      </c>
      <c r="AL266" s="2" t="s">
        <v>224</v>
      </c>
      <c r="AM266" s="2" t="s">
        <v>220</v>
      </c>
      <c r="AO266" s="2">
        <v>55</v>
      </c>
      <c r="AQ266" s="2">
        <v>3</v>
      </c>
      <c r="AR266" s="35">
        <v>1</v>
      </c>
      <c r="AS266" s="2" t="s">
        <v>224</v>
      </c>
      <c r="AT266" s="2" t="s">
        <v>219</v>
      </c>
      <c r="AV266" s="2">
        <v>38</v>
      </c>
      <c r="AX266" s="2">
        <v>3</v>
      </c>
      <c r="AY266" s="35">
        <v>0.8</v>
      </c>
      <c r="AZ266" s="2" t="s">
        <v>224</v>
      </c>
      <c r="BA266" s="2" t="s">
        <v>220</v>
      </c>
      <c r="BQ266" s="35" t="s">
        <v>1562</v>
      </c>
      <c r="BR266" s="35"/>
      <c r="BS266" s="2">
        <v>0.5</v>
      </c>
      <c r="BT266" s="2">
        <v>0.2</v>
      </c>
      <c r="BU266" s="2" t="s">
        <v>223</v>
      </c>
      <c r="BV266" s="2" t="s">
        <v>219</v>
      </c>
      <c r="CM266" s="35" t="s">
        <v>2197</v>
      </c>
      <c r="CN266" s="35"/>
      <c r="CO266" s="35"/>
      <c r="CP266" s="35"/>
      <c r="CQ266" s="35"/>
    </row>
    <row r="267" spans="1:95">
      <c r="A267" s="35" t="s">
        <v>2181</v>
      </c>
      <c r="B267" s="35" t="s">
        <v>1574</v>
      </c>
      <c r="C267" s="2" t="s">
        <v>1450</v>
      </c>
      <c r="D267" s="2" t="s">
        <v>1575</v>
      </c>
      <c r="E267" s="35">
        <v>60</v>
      </c>
      <c r="F267" s="35">
        <v>4</v>
      </c>
      <c r="G267" s="10" t="str">
        <f t="shared" si="2"/>
        <v>60-4</v>
      </c>
      <c r="H267" s="2">
        <v>0</v>
      </c>
      <c r="I267" s="2">
        <v>89</v>
      </c>
      <c r="J267" s="14">
        <f>(VLOOKUP($G267,Depth_Lookup_CCL!$A$3:$Z$549,11,FALSE))+(H267/100)</f>
        <v>145.30500000000001</v>
      </c>
      <c r="K267" s="14">
        <f>(VLOOKUP($G267,Depth_Lookup_CCL!$A$3:$Z$549,11,FALSE))+(I267/100)</f>
        <v>146.19499999999999</v>
      </c>
      <c r="L267" s="148">
        <v>53</v>
      </c>
      <c r="M267" s="132" t="s">
        <v>2146</v>
      </c>
      <c r="N267" s="2" t="s">
        <v>27</v>
      </c>
      <c r="O267" s="2" t="s">
        <v>1555</v>
      </c>
      <c r="P267" s="5" t="s">
        <v>1888</v>
      </c>
      <c r="Q267" s="87" t="s">
        <v>1442</v>
      </c>
      <c r="R267" s="87" t="s">
        <v>1442</v>
      </c>
      <c r="U267" s="2" t="s">
        <v>198</v>
      </c>
      <c r="V267" s="2" t="s">
        <v>201</v>
      </c>
      <c r="W267" s="2" t="s">
        <v>205</v>
      </c>
      <c r="AB267" s="2" t="s">
        <v>1376</v>
      </c>
      <c r="AC267" s="5">
        <f>VLOOKUP(AB267,definitions_list_lookup!$V$12:$W$15,2,FALSE)</f>
        <v>0</v>
      </c>
      <c r="AE267" s="41" t="e">
        <f>VLOOKUP(AD267,definitions_list_lookup!$AT$3:$AU$5,2,FALSE)</f>
        <v>#N/A</v>
      </c>
      <c r="AH267" s="2">
        <v>3</v>
      </c>
      <c r="AJ267" s="2">
        <v>4</v>
      </c>
      <c r="AK267" s="35">
        <v>2</v>
      </c>
      <c r="AL267" s="2" t="s">
        <v>224</v>
      </c>
      <c r="AM267" s="2" t="s">
        <v>220</v>
      </c>
      <c r="AO267" s="2">
        <v>49</v>
      </c>
      <c r="AQ267" s="2">
        <v>3</v>
      </c>
      <c r="AR267" s="35">
        <v>2</v>
      </c>
      <c r="AS267" s="2" t="s">
        <v>224</v>
      </c>
      <c r="AT267" s="2" t="s">
        <v>219</v>
      </c>
      <c r="AV267" s="2">
        <v>48</v>
      </c>
      <c r="AX267" s="2">
        <v>4</v>
      </c>
      <c r="AY267" s="35">
        <v>2</v>
      </c>
      <c r="AZ267" s="2" t="s">
        <v>224</v>
      </c>
      <c r="BA267" s="2" t="s">
        <v>219</v>
      </c>
      <c r="BQ267" s="35" t="s">
        <v>1562</v>
      </c>
      <c r="BR267" s="35"/>
      <c r="BS267" s="2">
        <v>0.6</v>
      </c>
      <c r="BT267" s="2">
        <v>0.5</v>
      </c>
      <c r="BU267" s="2" t="s">
        <v>223</v>
      </c>
      <c r="BV267" s="2" t="s">
        <v>219</v>
      </c>
      <c r="CE267" s="2" t="s">
        <v>1562</v>
      </c>
      <c r="CG267" s="2">
        <v>0.5</v>
      </c>
      <c r="CH267" s="2">
        <v>0.5</v>
      </c>
      <c r="CI267" s="2" t="s">
        <v>224</v>
      </c>
      <c r="CJ267" s="2" t="s">
        <v>220</v>
      </c>
      <c r="CM267" s="35" t="s">
        <v>2196</v>
      </c>
      <c r="CN267" s="35"/>
      <c r="CO267" s="35"/>
      <c r="CP267" s="35"/>
      <c r="CQ267" s="35"/>
    </row>
    <row r="268" spans="1:95">
      <c r="A268" s="35" t="s">
        <v>2181</v>
      </c>
      <c r="B268" s="35" t="s">
        <v>1574</v>
      </c>
      <c r="C268" s="2" t="s">
        <v>1450</v>
      </c>
      <c r="D268" s="2" t="s">
        <v>1575</v>
      </c>
      <c r="E268" s="35">
        <v>61</v>
      </c>
      <c r="F268" s="35">
        <v>1</v>
      </c>
      <c r="G268" s="10" t="str">
        <f t="shared" si="2"/>
        <v>61-1</v>
      </c>
      <c r="H268" s="2">
        <v>0</v>
      </c>
      <c r="I268" s="2">
        <v>77</v>
      </c>
      <c r="J268" s="14">
        <f>(VLOOKUP($G268,Depth_Lookup_CCL!$A$3:$Z$549,11,FALSE))+(H268/100)</f>
        <v>146.05000000000001</v>
      </c>
      <c r="K268" s="14">
        <f>(VLOOKUP($G268,Depth_Lookup_CCL!$A$3:$Z$549,11,FALSE))+(I268/100)</f>
        <v>146.82000000000002</v>
      </c>
      <c r="L268" s="148">
        <v>53</v>
      </c>
      <c r="M268" s="35">
        <v>1</v>
      </c>
      <c r="O268" s="2" t="s">
        <v>5</v>
      </c>
      <c r="P268" s="5" t="s">
        <v>1846</v>
      </c>
      <c r="Q268" s="87" t="s">
        <v>1442</v>
      </c>
      <c r="R268" s="87" t="s">
        <v>1442</v>
      </c>
      <c r="U268" s="2" t="s">
        <v>198</v>
      </c>
      <c r="V268" s="2" t="s">
        <v>201</v>
      </c>
      <c r="W268" s="2" t="s">
        <v>205</v>
      </c>
      <c r="Y268" s="2" t="s">
        <v>1366</v>
      </c>
      <c r="Z268" s="35" t="s">
        <v>1363</v>
      </c>
      <c r="AA268" s="35" t="s">
        <v>1368</v>
      </c>
      <c r="AB268" s="35" t="s">
        <v>238</v>
      </c>
      <c r="AC268" s="5">
        <f>VLOOKUP(AB268,definitions_list_lookup!$V$12:$W$15,2,FALSE)</f>
        <v>2</v>
      </c>
      <c r="AD268" s="35" t="s">
        <v>1456</v>
      </c>
      <c r="AE268" s="41">
        <f>VLOOKUP(AD268,definitions_list_lookup!$AT$3:$AU$5,2,FALSE)</f>
        <v>1</v>
      </c>
      <c r="AF268" s="2">
        <v>40</v>
      </c>
      <c r="AG268" s="2" t="s">
        <v>2198</v>
      </c>
      <c r="AH268" s="2">
        <v>7</v>
      </c>
      <c r="AJ268" s="2">
        <v>3.8</v>
      </c>
      <c r="AK268" s="35">
        <v>0.8</v>
      </c>
      <c r="AL268" s="2" t="s">
        <v>224</v>
      </c>
      <c r="AM268" s="2" t="s">
        <v>220</v>
      </c>
      <c r="AO268" s="2">
        <v>53</v>
      </c>
      <c r="AQ268" s="2">
        <v>3</v>
      </c>
      <c r="AR268" s="35">
        <v>1</v>
      </c>
      <c r="AS268" s="2" t="s">
        <v>223</v>
      </c>
      <c r="AT268" s="2" t="s">
        <v>219</v>
      </c>
      <c r="AV268" s="2">
        <v>40</v>
      </c>
      <c r="AX268" s="2">
        <v>3.5</v>
      </c>
      <c r="AY268" s="35">
        <v>1.2</v>
      </c>
      <c r="AZ268" s="2" t="s">
        <v>223</v>
      </c>
      <c r="BA268" s="2" t="s">
        <v>219</v>
      </c>
      <c r="BQ268" s="35" t="s">
        <v>1562</v>
      </c>
      <c r="BR268" s="35"/>
      <c r="CE268" s="2" t="s">
        <v>1562</v>
      </c>
      <c r="CG268" s="2">
        <v>0.3</v>
      </c>
      <c r="CH268" s="2">
        <v>0.1</v>
      </c>
      <c r="CI268" s="2" t="s">
        <v>223</v>
      </c>
      <c r="CJ268" s="2" t="s">
        <v>220</v>
      </c>
      <c r="CM268" s="35"/>
      <c r="CN268" s="35"/>
      <c r="CO268" s="35"/>
      <c r="CP268" s="35"/>
      <c r="CQ268" s="35"/>
    </row>
    <row r="269" spans="1:95">
      <c r="A269" s="35" t="s">
        <v>2181</v>
      </c>
      <c r="B269" s="35" t="s">
        <v>1574</v>
      </c>
      <c r="C269" s="2" t="s">
        <v>1450</v>
      </c>
      <c r="D269" s="2" t="s">
        <v>1575</v>
      </c>
      <c r="E269" s="35">
        <v>61</v>
      </c>
      <c r="F269" s="35">
        <v>2</v>
      </c>
      <c r="G269" s="10" t="str">
        <f t="shared" si="2"/>
        <v>61-2</v>
      </c>
      <c r="H269" s="2">
        <v>0</v>
      </c>
      <c r="I269" s="2">
        <v>71</v>
      </c>
      <c r="J269" s="14">
        <f>(VLOOKUP($G269,Depth_Lookup_CCL!$A$3:$Z$549,11,FALSE))+(H269/100)</f>
        <v>146.82000000000002</v>
      </c>
      <c r="K269" s="14">
        <f>(VLOOKUP($G269,Depth_Lookup_CCL!$A$3:$Z$549,11,FALSE))+(I269/100)</f>
        <v>147.53000000000003</v>
      </c>
      <c r="L269" s="148">
        <v>53</v>
      </c>
      <c r="M269" s="35">
        <v>1</v>
      </c>
      <c r="O269" s="2" t="s">
        <v>5</v>
      </c>
      <c r="P269" s="5" t="s">
        <v>1846</v>
      </c>
      <c r="Q269" s="87" t="s">
        <v>1442</v>
      </c>
      <c r="R269" s="87" t="s">
        <v>1442</v>
      </c>
      <c r="U269" s="2" t="s">
        <v>198</v>
      </c>
      <c r="V269" s="2" t="s">
        <v>201</v>
      </c>
      <c r="W269" s="2" t="s">
        <v>205</v>
      </c>
      <c r="AB269" s="35" t="s">
        <v>1376</v>
      </c>
      <c r="AC269" s="5">
        <f>VLOOKUP(AB269,definitions_list_lookup!$V$12:$W$15,2,FALSE)</f>
        <v>0</v>
      </c>
      <c r="AE269" s="41" t="e">
        <f>VLOOKUP(AD269,definitions_list_lookup!$AT$3:$AU$5,2,FALSE)</f>
        <v>#N/A</v>
      </c>
      <c r="AH269" s="86">
        <v>5</v>
      </c>
      <c r="AI269" s="86"/>
      <c r="AJ269" s="86">
        <v>4</v>
      </c>
      <c r="AK269" s="86">
        <v>1</v>
      </c>
      <c r="AL269" s="86" t="s">
        <v>224</v>
      </c>
      <c r="AM269" s="86" t="s">
        <v>220</v>
      </c>
      <c r="AN269" s="86"/>
      <c r="AO269" s="86">
        <v>65</v>
      </c>
      <c r="AP269" s="86"/>
      <c r="AQ269" s="86">
        <v>4</v>
      </c>
      <c r="AR269" s="86">
        <v>1</v>
      </c>
      <c r="AS269" s="86" t="s">
        <v>224</v>
      </c>
      <c r="AT269" s="86" t="s">
        <v>219</v>
      </c>
      <c r="AU269" s="86"/>
      <c r="AV269" s="86">
        <v>30</v>
      </c>
      <c r="AW269" s="86"/>
      <c r="AX269" s="86">
        <v>3</v>
      </c>
      <c r="AY269" s="86">
        <v>1</v>
      </c>
      <c r="AZ269" s="86" t="s">
        <v>224</v>
      </c>
      <c r="BA269" s="86" t="s">
        <v>219</v>
      </c>
      <c r="BB269" s="86"/>
      <c r="BC269" s="86"/>
      <c r="BD269" s="86"/>
      <c r="BE269" s="86"/>
      <c r="BF269" s="86"/>
      <c r="BG269" s="86"/>
      <c r="BH269" s="86"/>
      <c r="BI269" s="86"/>
      <c r="BJ269" s="86"/>
      <c r="BK269" s="86"/>
      <c r="BL269" s="86"/>
      <c r="BM269" s="86"/>
      <c r="BN269" s="86"/>
      <c r="BO269" s="86"/>
      <c r="BP269" s="86"/>
      <c r="BQ269" s="86" t="s">
        <v>1562</v>
      </c>
      <c r="BR269" s="86"/>
      <c r="BS269" s="86">
        <v>0.2</v>
      </c>
      <c r="BT269" s="86">
        <v>0.1</v>
      </c>
      <c r="BU269" s="86" t="s">
        <v>224</v>
      </c>
      <c r="BV269" s="86" t="s">
        <v>220</v>
      </c>
      <c r="BW269" s="86"/>
      <c r="BX269" s="86"/>
      <c r="BY269" s="86"/>
      <c r="BZ269" s="86"/>
      <c r="CA269" s="86"/>
      <c r="CB269" s="86"/>
      <c r="CC269" s="86"/>
      <c r="CD269" s="86"/>
      <c r="CE269" s="86"/>
      <c r="CF269" s="86"/>
      <c r="CG269" s="86"/>
      <c r="CH269" s="86"/>
      <c r="CI269" s="86"/>
      <c r="CJ269" s="86"/>
      <c r="CK269" s="86"/>
      <c r="CL269" s="86"/>
      <c r="CM269" s="35"/>
      <c r="CN269" s="35"/>
      <c r="CO269" s="35"/>
      <c r="CP269" s="35"/>
      <c r="CQ269" s="35"/>
    </row>
    <row r="270" spans="1:95">
      <c r="A270" s="35" t="s">
        <v>2181</v>
      </c>
      <c r="B270" s="35" t="s">
        <v>1574</v>
      </c>
      <c r="C270" s="2" t="s">
        <v>1450</v>
      </c>
      <c r="D270" s="2" t="s">
        <v>1575</v>
      </c>
      <c r="E270" s="35">
        <v>61</v>
      </c>
      <c r="F270" s="35">
        <v>3</v>
      </c>
      <c r="G270" s="10" t="str">
        <f t="shared" si="2"/>
        <v>61-3</v>
      </c>
      <c r="H270" s="2">
        <v>0</v>
      </c>
      <c r="I270" s="2">
        <v>63</v>
      </c>
      <c r="J270" s="14">
        <f>(VLOOKUP($G270,Depth_Lookup_CCL!$A$3:$Z$549,11,FALSE))+(H270/100)</f>
        <v>147.54000000000002</v>
      </c>
      <c r="K270" s="14">
        <f>(VLOOKUP($G270,Depth_Lookup_CCL!$A$3:$Z$549,11,FALSE))+(I270/100)</f>
        <v>148.17000000000002</v>
      </c>
      <c r="L270" s="148">
        <v>53</v>
      </c>
      <c r="M270" s="35">
        <v>1</v>
      </c>
      <c r="N270" s="2" t="s">
        <v>27</v>
      </c>
      <c r="O270" s="2" t="s">
        <v>1555</v>
      </c>
      <c r="P270" s="5" t="s">
        <v>1888</v>
      </c>
      <c r="Q270" s="87" t="s">
        <v>1442</v>
      </c>
      <c r="R270" s="87" t="s">
        <v>1442</v>
      </c>
      <c r="U270" s="2" t="s">
        <v>198</v>
      </c>
      <c r="V270" s="2" t="s">
        <v>201</v>
      </c>
      <c r="W270" s="2" t="s">
        <v>205</v>
      </c>
      <c r="Y270" s="2" t="s">
        <v>1378</v>
      </c>
      <c r="Z270" s="35" t="s">
        <v>1391</v>
      </c>
      <c r="AA270" s="35" t="s">
        <v>1368</v>
      </c>
      <c r="AB270" s="35" t="s">
        <v>238</v>
      </c>
      <c r="AC270" s="5">
        <f>VLOOKUP(AB270,definitions_list_lookup!$V$12:$W$15,2,FALSE)</f>
        <v>2</v>
      </c>
      <c r="AD270" s="35" t="s">
        <v>1457</v>
      </c>
      <c r="AE270" s="41">
        <f>VLOOKUP(AD270,definitions_list_lookup!$AT$3:$AU$5,2,FALSE)</f>
        <v>2</v>
      </c>
      <c r="AF270" s="2">
        <v>2</v>
      </c>
      <c r="AG270" s="2" t="s">
        <v>1594</v>
      </c>
      <c r="AH270" s="2">
        <v>3</v>
      </c>
      <c r="AJ270" s="2">
        <v>3</v>
      </c>
      <c r="AK270" s="35">
        <v>1</v>
      </c>
      <c r="AL270" s="2" t="s">
        <v>224</v>
      </c>
      <c r="AM270" s="2" t="s">
        <v>220</v>
      </c>
      <c r="AO270" s="2">
        <v>70</v>
      </c>
      <c r="AQ270" s="2">
        <v>2.5</v>
      </c>
      <c r="AR270" s="35">
        <v>1.2</v>
      </c>
      <c r="AS270" s="2" t="s">
        <v>223</v>
      </c>
      <c r="AT270" s="2" t="s">
        <v>219</v>
      </c>
      <c r="AV270" s="2">
        <v>27</v>
      </c>
      <c r="AX270" s="2">
        <v>4.2</v>
      </c>
      <c r="AY270" s="35">
        <v>1.2</v>
      </c>
      <c r="AZ270" s="2" t="s">
        <v>223</v>
      </c>
      <c r="BA270" s="2" t="s">
        <v>219</v>
      </c>
      <c r="CE270" s="2" t="s">
        <v>1562</v>
      </c>
      <c r="CG270" s="2">
        <v>1</v>
      </c>
      <c r="CH270" s="2">
        <v>0.3</v>
      </c>
      <c r="CI270" s="2" t="s">
        <v>223</v>
      </c>
      <c r="CJ270" s="2" t="s">
        <v>220</v>
      </c>
      <c r="CM270" s="35"/>
      <c r="CN270" s="35"/>
      <c r="CO270" s="35"/>
      <c r="CP270" s="35"/>
      <c r="CQ270" s="35"/>
    </row>
    <row r="271" spans="1:95">
      <c r="A271" s="35" t="s">
        <v>2181</v>
      </c>
      <c r="B271" s="35" t="s">
        <v>1574</v>
      </c>
      <c r="C271" s="2" t="s">
        <v>1450</v>
      </c>
      <c r="D271" s="2" t="s">
        <v>1575</v>
      </c>
      <c r="E271" s="35">
        <v>61</v>
      </c>
      <c r="F271" s="35">
        <v>4</v>
      </c>
      <c r="G271" s="10" t="str">
        <f t="shared" si="2"/>
        <v>61-4</v>
      </c>
      <c r="H271" s="2">
        <v>0</v>
      </c>
      <c r="I271" s="2">
        <v>88</v>
      </c>
      <c r="J271" s="14">
        <f>(VLOOKUP($G271,Depth_Lookup_CCL!$A$3:$Z$549,11,FALSE))+(H271/100)</f>
        <v>148.17000000000002</v>
      </c>
      <c r="K271" s="14">
        <f>(VLOOKUP($G271,Depth_Lookup_CCL!$A$3:$Z$549,11,FALSE))+(I271/100)</f>
        <v>149.05000000000001</v>
      </c>
      <c r="L271" s="148">
        <v>53</v>
      </c>
      <c r="M271" s="35">
        <v>1</v>
      </c>
      <c r="N271" s="2" t="s">
        <v>25</v>
      </c>
      <c r="O271" s="2" t="s">
        <v>5</v>
      </c>
      <c r="P271" s="5" t="s">
        <v>3480</v>
      </c>
      <c r="Q271" s="87" t="s">
        <v>1442</v>
      </c>
      <c r="R271" s="87" t="s">
        <v>1442</v>
      </c>
      <c r="U271" s="2" t="s">
        <v>198</v>
      </c>
      <c r="V271" s="2" t="s">
        <v>201</v>
      </c>
      <c r="W271" s="2" t="s">
        <v>205</v>
      </c>
      <c r="Y271" s="2" t="s">
        <v>1378</v>
      </c>
      <c r="Z271" s="35" t="s">
        <v>1391</v>
      </c>
      <c r="AA271" s="35" t="s">
        <v>1367</v>
      </c>
      <c r="AB271" s="35" t="s">
        <v>1374</v>
      </c>
      <c r="AC271" s="5">
        <f>VLOOKUP(AB271,definitions_list_lookup!$V$12:$W$15,2,FALSE)</f>
        <v>1</v>
      </c>
      <c r="AD271" s="35" t="s">
        <v>1455</v>
      </c>
      <c r="AE271" s="41">
        <f>VLOOKUP(AD271,definitions_list_lookup!$AT$3:$AU$5,2,FALSE)</f>
        <v>0</v>
      </c>
      <c r="AF271" s="2">
        <v>10</v>
      </c>
      <c r="AH271" s="86">
        <v>7</v>
      </c>
      <c r="AI271" s="86"/>
      <c r="AJ271" s="86">
        <v>4.5</v>
      </c>
      <c r="AK271" s="86">
        <v>1</v>
      </c>
      <c r="AL271" s="86" t="s">
        <v>224</v>
      </c>
      <c r="AM271" s="86" t="s">
        <v>220</v>
      </c>
      <c r="AN271" s="86"/>
      <c r="AO271" s="86">
        <v>62</v>
      </c>
      <c r="AP271" s="86"/>
      <c r="AQ271" s="86">
        <v>4.5</v>
      </c>
      <c r="AR271" s="86">
        <v>1</v>
      </c>
      <c r="AS271" s="86" t="s">
        <v>224</v>
      </c>
      <c r="AT271" s="86" t="s">
        <v>219</v>
      </c>
      <c r="AU271" s="86"/>
      <c r="AV271" s="86">
        <v>30</v>
      </c>
      <c r="AW271" s="86"/>
      <c r="AX271" s="86">
        <v>2.7</v>
      </c>
      <c r="AY271" s="86">
        <v>1</v>
      </c>
      <c r="AZ271" s="86" t="s">
        <v>224</v>
      </c>
      <c r="BA271" s="86" t="s">
        <v>220</v>
      </c>
      <c r="BB271" s="86"/>
      <c r="BC271" s="86"/>
      <c r="BD271" s="86"/>
      <c r="BE271" s="86"/>
      <c r="BF271" s="86"/>
      <c r="BG271" s="86"/>
      <c r="BH271" s="86"/>
      <c r="BI271" s="86"/>
      <c r="BJ271" s="86"/>
      <c r="BK271" s="86"/>
      <c r="BL271" s="86"/>
      <c r="BM271" s="86"/>
      <c r="BN271" s="86"/>
      <c r="BO271" s="86"/>
      <c r="BP271" s="86"/>
      <c r="BQ271" s="86">
        <v>1</v>
      </c>
      <c r="BR271" s="86"/>
      <c r="BS271" s="86">
        <v>1</v>
      </c>
      <c r="BT271" s="86">
        <v>0.4</v>
      </c>
      <c r="BU271" s="86" t="s">
        <v>223</v>
      </c>
      <c r="BV271" s="86" t="s">
        <v>220</v>
      </c>
      <c r="BW271" s="86"/>
      <c r="BX271" s="86"/>
      <c r="BY271" s="86"/>
      <c r="BZ271" s="86"/>
      <c r="CA271" s="86"/>
      <c r="CB271" s="86"/>
      <c r="CC271" s="86"/>
      <c r="CD271" s="86"/>
      <c r="CE271" s="86"/>
      <c r="CF271" s="86"/>
      <c r="CG271" s="86"/>
      <c r="CH271" s="86"/>
      <c r="CI271" s="86"/>
      <c r="CJ271" s="86"/>
      <c r="CK271" s="86"/>
      <c r="CL271" s="86"/>
      <c r="CM271" s="35"/>
      <c r="CN271" s="35"/>
      <c r="CO271" s="35"/>
      <c r="CP271" s="35"/>
      <c r="CQ271" s="35"/>
    </row>
    <row r="272" spans="1:95">
      <c r="A272" s="35" t="s">
        <v>2181</v>
      </c>
      <c r="B272" s="35" t="s">
        <v>1574</v>
      </c>
      <c r="C272" s="2" t="s">
        <v>1450</v>
      </c>
      <c r="D272" s="2" t="s">
        <v>1575</v>
      </c>
      <c r="E272" s="35">
        <v>62</v>
      </c>
      <c r="F272" s="35">
        <v>1</v>
      </c>
      <c r="G272" s="10" t="str">
        <f t="shared" si="2"/>
        <v>62-1</v>
      </c>
      <c r="H272" s="2">
        <v>0</v>
      </c>
      <c r="I272" s="2">
        <v>90</v>
      </c>
      <c r="J272" s="14">
        <f>(VLOOKUP($G272,Depth_Lookup_CCL!$A$3:$Z$549,11,FALSE))+(H272/100)</f>
        <v>149.1</v>
      </c>
      <c r="K272" s="14">
        <f>(VLOOKUP($G272,Depth_Lookup_CCL!$A$3:$Z$549,11,FALSE))+(I272/100)</f>
        <v>150</v>
      </c>
      <c r="L272" s="148">
        <v>53</v>
      </c>
      <c r="M272" s="35">
        <v>1</v>
      </c>
      <c r="O272" s="2" t="s">
        <v>5</v>
      </c>
      <c r="P272" s="5" t="s">
        <v>1846</v>
      </c>
      <c r="Q272" s="87" t="s">
        <v>1442</v>
      </c>
      <c r="R272" s="87" t="s">
        <v>1442</v>
      </c>
      <c r="U272" s="2" t="s">
        <v>198</v>
      </c>
      <c r="V272" s="2" t="s">
        <v>201</v>
      </c>
      <c r="W272" s="2" t="s">
        <v>205</v>
      </c>
      <c r="Y272" s="2" t="s">
        <v>1379</v>
      </c>
      <c r="Z272" s="35" t="s">
        <v>1391</v>
      </c>
      <c r="AA272" s="2" t="s">
        <v>1368</v>
      </c>
      <c r="AB272" s="35" t="s">
        <v>1374</v>
      </c>
      <c r="AC272" s="5">
        <f>VLOOKUP(AB272,definitions_list_lookup!$V$12:$W$15,2,FALSE)</f>
        <v>1</v>
      </c>
      <c r="AD272" s="35" t="s">
        <v>1455</v>
      </c>
      <c r="AE272" s="41">
        <f>VLOOKUP(AD272,definitions_list_lookup!$AT$3:$AU$5,2,FALSE)</f>
        <v>0</v>
      </c>
      <c r="AF272" s="2">
        <v>0.5</v>
      </c>
      <c r="AH272" s="2">
        <v>7</v>
      </c>
      <c r="AJ272" s="2">
        <v>1.1000000000000001</v>
      </c>
      <c r="AK272" s="35">
        <v>1</v>
      </c>
      <c r="AL272" s="2" t="s">
        <v>224</v>
      </c>
      <c r="AM272" s="2" t="s">
        <v>219</v>
      </c>
      <c r="AO272" s="2">
        <v>63</v>
      </c>
      <c r="AQ272" s="2">
        <v>2.5</v>
      </c>
      <c r="AR272" s="35">
        <v>2</v>
      </c>
      <c r="AS272" s="2" t="s">
        <v>224</v>
      </c>
      <c r="AT272" s="2" t="s">
        <v>218</v>
      </c>
      <c r="AV272" s="2">
        <v>30</v>
      </c>
      <c r="AX272" s="2">
        <v>2.5</v>
      </c>
      <c r="AY272" s="35">
        <v>2</v>
      </c>
      <c r="AZ272" s="2" t="s">
        <v>223</v>
      </c>
      <c r="BA272" s="2" t="s">
        <v>220</v>
      </c>
      <c r="BQ272" s="2" t="s">
        <v>1562</v>
      </c>
      <c r="BS272" s="2">
        <v>0.1</v>
      </c>
      <c r="BT272" s="2">
        <v>0.1</v>
      </c>
      <c r="BU272" s="2" t="s">
        <v>222</v>
      </c>
      <c r="BV272" s="2" t="s">
        <v>218</v>
      </c>
      <c r="CE272" s="2" t="s">
        <v>1562</v>
      </c>
      <c r="CG272" s="2">
        <v>0.6</v>
      </c>
      <c r="CH272" s="2">
        <v>0.2</v>
      </c>
      <c r="CI272" s="2" t="s">
        <v>2543</v>
      </c>
      <c r="CJ272" s="2" t="s">
        <v>220</v>
      </c>
      <c r="CM272" s="35" t="s">
        <v>2199</v>
      </c>
      <c r="CN272" s="35"/>
      <c r="CO272" s="35"/>
      <c r="CP272" s="35"/>
      <c r="CQ272" s="35"/>
    </row>
    <row r="273" spans="1:95">
      <c r="A273" s="35" t="s">
        <v>2181</v>
      </c>
      <c r="B273" s="35" t="s">
        <v>1574</v>
      </c>
      <c r="C273" s="2" t="s">
        <v>1450</v>
      </c>
      <c r="D273" s="2" t="s">
        <v>1575</v>
      </c>
      <c r="E273" s="35">
        <v>62</v>
      </c>
      <c r="F273" s="35">
        <v>2</v>
      </c>
      <c r="G273" s="10" t="str">
        <f t="shared" si="2"/>
        <v>62-2</v>
      </c>
      <c r="H273" s="2">
        <v>0</v>
      </c>
      <c r="I273" s="2">
        <v>85</v>
      </c>
      <c r="J273" s="14">
        <f>(VLOOKUP($G273,Depth_Lookup_CCL!$A$3:$Z$549,11,FALSE))+(H273/100)</f>
        <v>149.995</v>
      </c>
      <c r="K273" s="14">
        <f>(VLOOKUP($G273,Depth_Lookup_CCL!$A$3:$Z$549,11,FALSE))+(I273/100)</f>
        <v>150.845</v>
      </c>
      <c r="L273" s="148">
        <v>53</v>
      </c>
      <c r="M273" s="35">
        <v>1</v>
      </c>
      <c r="O273" s="2" t="s">
        <v>5</v>
      </c>
      <c r="P273" s="5" t="s">
        <v>1846</v>
      </c>
      <c r="Q273" s="87" t="s">
        <v>1442</v>
      </c>
      <c r="R273" s="87" t="s">
        <v>1442</v>
      </c>
      <c r="U273" s="2" t="s">
        <v>198</v>
      </c>
      <c r="V273" s="2" t="s">
        <v>201</v>
      </c>
      <c r="W273" s="2" t="s">
        <v>205</v>
      </c>
      <c r="Y273" s="2" t="s">
        <v>1366</v>
      </c>
      <c r="Z273" s="35" t="s">
        <v>1391</v>
      </c>
      <c r="AA273" s="35" t="s">
        <v>1368</v>
      </c>
      <c r="AB273" s="35" t="s">
        <v>1374</v>
      </c>
      <c r="AC273" s="5">
        <f>VLOOKUP(AB273,definitions_list_lookup!$V$12:$W$15,2,FALSE)</f>
        <v>1</v>
      </c>
      <c r="AD273" s="35" t="s">
        <v>1455</v>
      </c>
      <c r="AE273" s="41">
        <f>VLOOKUP(AD273,definitions_list_lookup!$AT$3:$AU$5,2,FALSE)</f>
        <v>0</v>
      </c>
      <c r="AF273" s="2">
        <v>60</v>
      </c>
      <c r="AH273" s="35">
        <v>7</v>
      </c>
      <c r="AI273" s="35"/>
      <c r="AJ273" s="35">
        <v>4.5</v>
      </c>
      <c r="AK273" s="35">
        <v>1</v>
      </c>
      <c r="AL273" s="35" t="s">
        <v>224</v>
      </c>
      <c r="AM273" s="35" t="s">
        <v>220</v>
      </c>
      <c r="AN273" s="35"/>
      <c r="AO273" s="35">
        <v>63</v>
      </c>
      <c r="AP273" s="35"/>
      <c r="AQ273" s="35">
        <v>4.5</v>
      </c>
      <c r="AR273" s="35">
        <v>1</v>
      </c>
      <c r="AS273" s="35" t="s">
        <v>224</v>
      </c>
      <c r="AT273" s="35" t="s">
        <v>219</v>
      </c>
      <c r="AU273" s="35"/>
      <c r="AV273" s="35">
        <v>30</v>
      </c>
      <c r="AW273" s="35"/>
      <c r="AX273" s="35">
        <v>2.7</v>
      </c>
      <c r="AY273" s="35">
        <v>1</v>
      </c>
      <c r="AZ273" s="35" t="s">
        <v>224</v>
      </c>
      <c r="BA273" s="35" t="s">
        <v>220</v>
      </c>
      <c r="BB273" s="35"/>
      <c r="BC273" s="35"/>
      <c r="BD273" s="35"/>
      <c r="BE273" s="35"/>
      <c r="BF273" s="35"/>
      <c r="BG273" s="35"/>
      <c r="BH273" s="35"/>
      <c r="BI273" s="35"/>
      <c r="BJ273" s="35"/>
      <c r="BK273" s="35"/>
      <c r="BL273" s="35"/>
      <c r="BM273" s="35"/>
      <c r="BN273" s="35"/>
      <c r="BO273" s="35"/>
      <c r="BP273" s="35"/>
      <c r="BQ273" s="35" t="s">
        <v>1562</v>
      </c>
      <c r="BR273" s="35"/>
      <c r="BS273" s="35">
        <v>0.4</v>
      </c>
      <c r="BT273" s="35">
        <v>0.3</v>
      </c>
      <c r="BU273" s="35" t="s">
        <v>224</v>
      </c>
      <c r="BV273" s="35" t="s">
        <v>220</v>
      </c>
      <c r="BW273" s="35"/>
      <c r="BX273" s="35"/>
      <c r="BY273" s="35"/>
      <c r="BZ273" s="35"/>
      <c r="CA273" s="35"/>
      <c r="CB273" s="35"/>
      <c r="CC273" s="35"/>
      <c r="CD273" s="35"/>
      <c r="CE273" s="35"/>
      <c r="CF273" s="35"/>
      <c r="CG273" s="35"/>
      <c r="CH273" s="35"/>
      <c r="CI273" s="35"/>
      <c r="CJ273" s="35"/>
      <c r="CK273" s="35"/>
      <c r="CL273" s="35"/>
      <c r="CM273" s="35" t="s">
        <v>2200</v>
      </c>
      <c r="CN273" s="35"/>
      <c r="CO273" s="35"/>
      <c r="CP273" s="35"/>
      <c r="CQ273" s="35"/>
    </row>
    <row r="274" spans="1:95">
      <c r="A274" s="35" t="s">
        <v>2181</v>
      </c>
      <c r="B274" s="35" t="s">
        <v>1574</v>
      </c>
      <c r="C274" s="2" t="s">
        <v>1450</v>
      </c>
      <c r="D274" s="2" t="s">
        <v>1575</v>
      </c>
      <c r="E274" s="35">
        <v>62</v>
      </c>
      <c r="F274" s="35">
        <v>3</v>
      </c>
      <c r="G274" s="10" t="str">
        <f t="shared" si="2"/>
        <v>62-3</v>
      </c>
      <c r="H274" s="2">
        <v>0</v>
      </c>
      <c r="I274" s="2">
        <v>82</v>
      </c>
      <c r="J274" s="14">
        <f>(VLOOKUP($G274,Depth_Lookup_CCL!$A$3:$Z$549,11,FALSE))+(H274/100)</f>
        <v>150.84</v>
      </c>
      <c r="K274" s="14">
        <f>(VLOOKUP($G274,Depth_Lookup_CCL!$A$3:$Z$549,11,FALSE))+(I274/100)</f>
        <v>151.66</v>
      </c>
      <c r="L274" s="148">
        <v>53</v>
      </c>
      <c r="M274" s="35">
        <v>1</v>
      </c>
      <c r="O274" s="2" t="s">
        <v>5</v>
      </c>
      <c r="P274" s="5" t="s">
        <v>1846</v>
      </c>
      <c r="Q274" s="87" t="s">
        <v>1442</v>
      </c>
      <c r="R274" s="87" t="s">
        <v>1442</v>
      </c>
      <c r="U274" s="2" t="s">
        <v>198</v>
      </c>
      <c r="V274" s="2" t="s">
        <v>201</v>
      </c>
      <c r="W274" s="2" t="s">
        <v>205</v>
      </c>
      <c r="X274" s="2" t="s">
        <v>2201</v>
      </c>
      <c r="Y274" s="2" t="s">
        <v>1366</v>
      </c>
      <c r="Z274" s="35" t="s">
        <v>1391</v>
      </c>
      <c r="AA274" s="35" t="s">
        <v>1368</v>
      </c>
      <c r="AB274" s="35" t="s">
        <v>238</v>
      </c>
      <c r="AC274" s="5">
        <f>VLOOKUP(AB274,definitions_list_lookup!$V$12:$W$15,2,FALSE)</f>
        <v>2</v>
      </c>
      <c r="AD274" s="35" t="s">
        <v>1456</v>
      </c>
      <c r="AE274" s="41">
        <f>VLOOKUP(AD274,definitions_list_lookup!$AT$3:$AU$5,2,FALSE)</f>
        <v>1</v>
      </c>
      <c r="AF274" s="2">
        <v>10</v>
      </c>
      <c r="AG274" s="2" t="s">
        <v>2202</v>
      </c>
      <c r="AH274" s="2">
        <v>11</v>
      </c>
      <c r="AJ274" s="2">
        <v>2.5</v>
      </c>
      <c r="AK274" s="35">
        <v>1.2</v>
      </c>
      <c r="AL274" s="2" t="s">
        <v>224</v>
      </c>
      <c r="AM274" s="2" t="s">
        <v>219</v>
      </c>
      <c r="AO274" s="2">
        <v>54</v>
      </c>
      <c r="AQ274" s="2">
        <v>5.2</v>
      </c>
      <c r="AR274" s="35">
        <v>2.8</v>
      </c>
      <c r="AS274" s="2" t="s">
        <v>224</v>
      </c>
      <c r="AT274" s="2" t="s">
        <v>218</v>
      </c>
      <c r="AV274" s="2">
        <v>35</v>
      </c>
      <c r="AX274" s="2">
        <v>3</v>
      </c>
      <c r="AY274" s="35">
        <v>1.5</v>
      </c>
      <c r="AZ274" s="2" t="s">
        <v>223</v>
      </c>
      <c r="BA274" s="2" t="s">
        <v>219</v>
      </c>
      <c r="BQ274" s="2" t="s">
        <v>1562</v>
      </c>
      <c r="BS274" s="2">
        <v>0.1</v>
      </c>
      <c r="BT274" s="2">
        <v>0.1</v>
      </c>
      <c r="BU274" s="2" t="s">
        <v>222</v>
      </c>
      <c r="BV274" s="2" t="s">
        <v>218</v>
      </c>
      <c r="CE274" s="2" t="s">
        <v>1562</v>
      </c>
      <c r="CG274" s="2">
        <v>0.4</v>
      </c>
      <c r="CH274" s="2">
        <v>0.1</v>
      </c>
      <c r="CI274" s="2" t="s">
        <v>223</v>
      </c>
      <c r="CJ274" s="2" t="s">
        <v>218</v>
      </c>
      <c r="CM274" s="35"/>
      <c r="CN274" s="35"/>
      <c r="CO274" s="35"/>
      <c r="CP274" s="35"/>
      <c r="CQ274" s="35"/>
    </row>
    <row r="275" spans="1:95">
      <c r="A275" s="35" t="s">
        <v>2181</v>
      </c>
      <c r="B275" s="35" t="s">
        <v>1574</v>
      </c>
      <c r="C275" s="2" t="s">
        <v>1450</v>
      </c>
      <c r="D275" s="2" t="s">
        <v>1575</v>
      </c>
      <c r="E275" s="35">
        <v>62</v>
      </c>
      <c r="F275" s="35">
        <v>4</v>
      </c>
      <c r="G275" s="10" t="str">
        <f t="shared" si="2"/>
        <v>62-4</v>
      </c>
      <c r="H275" s="2">
        <v>0</v>
      </c>
      <c r="I275" s="2">
        <v>56</v>
      </c>
      <c r="J275" s="14">
        <f>(VLOOKUP($G275,Depth_Lookup_CCL!$A$3:$Z$549,11,FALSE))+(H275/100)</f>
        <v>151.66</v>
      </c>
      <c r="K275" s="14">
        <f>(VLOOKUP($G275,Depth_Lookup_CCL!$A$3:$Z$549,11,FALSE))+(I275/100)</f>
        <v>152.22</v>
      </c>
      <c r="L275" s="148">
        <v>53</v>
      </c>
      <c r="M275" s="35">
        <v>1</v>
      </c>
      <c r="O275" s="2" t="s">
        <v>5</v>
      </c>
      <c r="P275" s="5" t="s">
        <v>1846</v>
      </c>
      <c r="Q275" s="87" t="s">
        <v>1442</v>
      </c>
      <c r="R275" s="87" t="s">
        <v>1442</v>
      </c>
      <c r="U275" s="2" t="s">
        <v>198</v>
      </c>
      <c r="V275" s="2" t="s">
        <v>201</v>
      </c>
      <c r="W275" s="2" t="s">
        <v>205</v>
      </c>
      <c r="Y275" s="2" t="s">
        <v>1378</v>
      </c>
      <c r="Z275" s="35" t="s">
        <v>1391</v>
      </c>
      <c r="AA275" s="35" t="s">
        <v>1368</v>
      </c>
      <c r="AB275" s="35" t="s">
        <v>238</v>
      </c>
      <c r="AC275" s="5">
        <f>VLOOKUP(AB275,definitions_list_lookup!$V$12:$W$15,2,FALSE)</f>
        <v>2</v>
      </c>
      <c r="AD275" s="35" t="s">
        <v>1456</v>
      </c>
      <c r="AE275" s="41">
        <f>VLOOKUP(AD275,definitions_list_lookup!$AT$3:$AU$5,2,FALSE)</f>
        <v>1</v>
      </c>
      <c r="AF275" s="2">
        <v>10</v>
      </c>
      <c r="AG275" s="2" t="s">
        <v>2203</v>
      </c>
      <c r="AH275" s="2">
        <v>10</v>
      </c>
      <c r="AJ275" s="2">
        <v>5</v>
      </c>
      <c r="AK275" s="35">
        <v>1.1000000000000001</v>
      </c>
      <c r="AL275" s="2" t="s">
        <v>224</v>
      </c>
      <c r="AM275" s="2" t="s">
        <v>219</v>
      </c>
      <c r="AO275" s="2">
        <v>60</v>
      </c>
      <c r="AQ275" s="2">
        <v>3</v>
      </c>
      <c r="AR275" s="35">
        <v>2</v>
      </c>
      <c r="AS275" s="2" t="s">
        <v>224</v>
      </c>
      <c r="AT275" s="2" t="s">
        <v>219</v>
      </c>
      <c r="AV275" s="2">
        <v>30</v>
      </c>
      <c r="AX275" s="2">
        <v>2.4</v>
      </c>
      <c r="AY275" s="35">
        <v>1.1000000000000001</v>
      </c>
      <c r="AZ275" s="2" t="s">
        <v>223</v>
      </c>
      <c r="BA275" s="2" t="s">
        <v>219</v>
      </c>
      <c r="BQ275" s="2" t="s">
        <v>1562</v>
      </c>
      <c r="BS275" s="2">
        <v>0.1</v>
      </c>
      <c r="BT275" s="2">
        <v>0.1</v>
      </c>
      <c r="BU275" s="2" t="s">
        <v>222</v>
      </c>
      <c r="BV275" s="2" t="s">
        <v>218</v>
      </c>
      <c r="CE275" s="2" t="s">
        <v>1562</v>
      </c>
      <c r="CG275" s="2">
        <v>0.3</v>
      </c>
      <c r="CH275" s="2">
        <v>0.1</v>
      </c>
      <c r="CI275" s="2" t="s">
        <v>223</v>
      </c>
      <c r="CJ275" s="2" t="s">
        <v>219</v>
      </c>
      <c r="CM275" s="35" t="s">
        <v>2204</v>
      </c>
      <c r="CN275" s="35"/>
      <c r="CO275" s="35"/>
      <c r="CP275" s="35"/>
      <c r="CQ275" s="35"/>
    </row>
    <row r="276" spans="1:95">
      <c r="A276" s="35" t="s">
        <v>2538</v>
      </c>
      <c r="B276" s="35" t="s">
        <v>1574</v>
      </c>
      <c r="C276" s="2" t="s">
        <v>1450</v>
      </c>
      <c r="D276" s="2" t="s">
        <v>1575</v>
      </c>
      <c r="E276" s="35">
        <v>63</v>
      </c>
      <c r="F276" s="35">
        <v>1</v>
      </c>
      <c r="G276" s="10" t="str">
        <f t="shared" si="2"/>
        <v>63-1</v>
      </c>
      <c r="H276" s="2">
        <v>0</v>
      </c>
      <c r="I276" s="2">
        <v>65</v>
      </c>
      <c r="J276" s="14">
        <f>(VLOOKUP($G276,Depth_Lookup_CCL!$A$3:$Z$549,11,FALSE))+(H276/100)</f>
        <v>152.15</v>
      </c>
      <c r="K276" s="14">
        <f>(VLOOKUP($G276,Depth_Lookup_CCL!$A$3:$Z$549,11,FALSE))+(I276/100)</f>
        <v>152.80000000000001</v>
      </c>
      <c r="L276" s="148">
        <v>53</v>
      </c>
      <c r="M276" s="35">
        <v>1</v>
      </c>
      <c r="O276" s="2" t="s">
        <v>5</v>
      </c>
      <c r="P276" s="5" t="s">
        <v>1846</v>
      </c>
      <c r="Q276" s="87" t="s">
        <v>1442</v>
      </c>
      <c r="R276" s="87" t="s">
        <v>1442</v>
      </c>
      <c r="U276" s="2" t="s">
        <v>198</v>
      </c>
      <c r="V276" s="2" t="s">
        <v>201</v>
      </c>
      <c r="W276" s="2" t="s">
        <v>205</v>
      </c>
      <c r="X276" s="2" t="s">
        <v>2539</v>
      </c>
      <c r="Y276" s="2" t="s">
        <v>1366</v>
      </c>
      <c r="Z276" s="35" t="s">
        <v>1391</v>
      </c>
      <c r="AA276" s="35" t="s">
        <v>1367</v>
      </c>
      <c r="AB276" s="35" t="s">
        <v>1374</v>
      </c>
      <c r="AC276" s="5">
        <f>VLOOKUP(AB276,definitions_list_lookup!$V$12:$W$15,2,FALSE)</f>
        <v>1</v>
      </c>
      <c r="AD276" s="35" t="s">
        <v>1456</v>
      </c>
      <c r="AE276" s="41">
        <f>VLOOKUP(AD276,definitions_list_lookup!$AT$3:$AU$5,2,FALSE)</f>
        <v>1</v>
      </c>
      <c r="AG276" s="2" t="s">
        <v>2540</v>
      </c>
      <c r="AH276" s="2">
        <v>10</v>
      </c>
      <c r="AJ276" s="2">
        <v>3</v>
      </c>
      <c r="AK276" s="35">
        <v>1.2</v>
      </c>
      <c r="AL276" s="2" t="s">
        <v>225</v>
      </c>
      <c r="AM276" s="2" t="s">
        <v>220</v>
      </c>
      <c r="AO276" s="2">
        <v>40</v>
      </c>
      <c r="AQ276" s="2">
        <v>4</v>
      </c>
      <c r="AR276" s="35">
        <v>1.3</v>
      </c>
      <c r="AS276" s="2" t="s">
        <v>223</v>
      </c>
      <c r="AT276" s="2" t="s">
        <v>219</v>
      </c>
      <c r="AV276" s="2">
        <v>50</v>
      </c>
      <c r="AX276" s="2">
        <v>4</v>
      </c>
      <c r="AY276" s="35">
        <v>1.5</v>
      </c>
      <c r="AZ276" s="2" t="s">
        <v>223</v>
      </c>
      <c r="BA276" s="2" t="s">
        <v>220</v>
      </c>
      <c r="BQ276" s="2" t="s">
        <v>1562</v>
      </c>
      <c r="BS276" s="2">
        <v>1</v>
      </c>
      <c r="BT276" s="2">
        <v>0.3</v>
      </c>
      <c r="BU276" s="2" t="s">
        <v>223</v>
      </c>
      <c r="BV276" s="2" t="s">
        <v>219</v>
      </c>
      <c r="CM276" s="35" t="s">
        <v>2541</v>
      </c>
      <c r="CN276" s="35"/>
      <c r="CO276" s="35"/>
      <c r="CP276" s="35"/>
      <c r="CQ276" s="35"/>
    </row>
    <row r="277" spans="1:95">
      <c r="A277" s="35" t="s">
        <v>2538</v>
      </c>
      <c r="B277" s="35" t="s">
        <v>1574</v>
      </c>
      <c r="C277" s="2" t="s">
        <v>1450</v>
      </c>
      <c r="D277" s="2" t="s">
        <v>1575</v>
      </c>
      <c r="E277" s="35">
        <v>63</v>
      </c>
      <c r="F277" s="35">
        <v>2</v>
      </c>
      <c r="G277" s="10" t="str">
        <f t="shared" si="2"/>
        <v>63-2</v>
      </c>
      <c r="H277" s="2">
        <v>0</v>
      </c>
      <c r="I277" s="2">
        <v>93</v>
      </c>
      <c r="J277" s="14">
        <f>(VLOOKUP($G277,Depth_Lookup_CCL!$A$3:$Z$549,11,FALSE))+(H277/100)</f>
        <v>152.80000000000001</v>
      </c>
      <c r="K277" s="14">
        <f>(VLOOKUP($G277,Depth_Lookup_CCL!$A$3:$Z$549,11,FALSE))+(I277/100)</f>
        <v>153.73000000000002</v>
      </c>
      <c r="L277" s="148">
        <v>53</v>
      </c>
      <c r="M277" s="35">
        <v>1</v>
      </c>
      <c r="O277" s="2" t="s">
        <v>5</v>
      </c>
      <c r="P277" s="5" t="s">
        <v>1846</v>
      </c>
      <c r="Q277" s="87" t="s">
        <v>1442</v>
      </c>
      <c r="R277" s="87" t="s">
        <v>1442</v>
      </c>
      <c r="U277" s="2" t="s">
        <v>198</v>
      </c>
      <c r="V277" s="2" t="s">
        <v>201</v>
      </c>
      <c r="W277" s="2" t="s">
        <v>205</v>
      </c>
      <c r="Y277" s="2" t="s">
        <v>1378</v>
      </c>
      <c r="Z277" s="35" t="s">
        <v>1363</v>
      </c>
      <c r="AA277" s="35" t="s">
        <v>1368</v>
      </c>
      <c r="AB277" s="35" t="s">
        <v>238</v>
      </c>
      <c r="AC277" s="5">
        <f>VLOOKUP(AB277,definitions_list_lookup!$V$12:$W$15,2,FALSE)</f>
        <v>2</v>
      </c>
      <c r="AD277" s="35" t="s">
        <v>1457</v>
      </c>
      <c r="AE277" s="41">
        <f>VLOOKUP(AD277,definitions_list_lookup!$AT$3:$AU$5,2,FALSE)</f>
        <v>2</v>
      </c>
      <c r="AF277" s="2">
        <v>3</v>
      </c>
      <c r="AG277" s="2" t="s">
        <v>2542</v>
      </c>
      <c r="AH277" s="2">
        <v>5</v>
      </c>
      <c r="AJ277" s="2">
        <v>4</v>
      </c>
      <c r="AK277" s="35">
        <v>1.5</v>
      </c>
      <c r="AL277" s="2" t="s">
        <v>223</v>
      </c>
      <c r="AM277" s="2" t="s">
        <v>220</v>
      </c>
      <c r="AO277" s="2">
        <v>65</v>
      </c>
      <c r="AQ277" s="2">
        <v>7</v>
      </c>
      <c r="AR277" s="35">
        <v>1.5</v>
      </c>
      <c r="AS277" s="2" t="s">
        <v>224</v>
      </c>
      <c r="AT277" s="2" t="s">
        <v>219</v>
      </c>
      <c r="AV277" s="2">
        <v>30</v>
      </c>
      <c r="AX277" s="2">
        <v>2</v>
      </c>
      <c r="AY277" s="35">
        <v>1.5</v>
      </c>
      <c r="AZ277" s="2" t="s">
        <v>2543</v>
      </c>
      <c r="BA277" s="2" t="s">
        <v>2544</v>
      </c>
      <c r="BQ277" s="2" t="s">
        <v>1562</v>
      </c>
      <c r="BS277" s="2">
        <v>0.1</v>
      </c>
      <c r="BT277" s="2">
        <v>0.1</v>
      </c>
      <c r="BU277" s="2" t="s">
        <v>2545</v>
      </c>
      <c r="BV277" s="2" t="s">
        <v>2546</v>
      </c>
      <c r="CE277" s="2" t="s">
        <v>1562</v>
      </c>
      <c r="CG277" s="2">
        <v>0.2</v>
      </c>
      <c r="CH277" s="2">
        <v>0.2</v>
      </c>
      <c r="CI277" s="2" t="s">
        <v>2545</v>
      </c>
      <c r="CJ277" s="2" t="s">
        <v>2546</v>
      </c>
      <c r="CM277" s="35" t="s">
        <v>2547</v>
      </c>
      <c r="CN277" s="35"/>
      <c r="CO277" s="35"/>
      <c r="CP277" s="35"/>
      <c r="CQ277" s="35"/>
    </row>
    <row r="278" spans="1:95">
      <c r="A278" s="35" t="s">
        <v>2538</v>
      </c>
      <c r="B278" s="35" t="s">
        <v>1574</v>
      </c>
      <c r="C278" s="2" t="s">
        <v>1450</v>
      </c>
      <c r="D278" s="2" t="s">
        <v>1575</v>
      </c>
      <c r="E278" s="35">
        <v>63</v>
      </c>
      <c r="F278" s="35">
        <v>3</v>
      </c>
      <c r="G278" s="10" t="str">
        <f t="shared" si="2"/>
        <v>63-3</v>
      </c>
      <c r="H278" s="2">
        <v>0</v>
      </c>
      <c r="I278" s="2">
        <v>35</v>
      </c>
      <c r="J278" s="14">
        <f>(VLOOKUP($G278,Depth_Lookup_CCL!$A$3:$Z$549,11,FALSE))+(H278/100)</f>
        <v>153.73500000000001</v>
      </c>
      <c r="K278" s="14">
        <f>(VLOOKUP($G278,Depth_Lookup_CCL!$A$3:$Z$549,11,FALSE))+(I278/100)</f>
        <v>154.08500000000001</v>
      </c>
      <c r="L278" s="148">
        <v>53</v>
      </c>
      <c r="M278" s="35">
        <v>1</v>
      </c>
      <c r="O278" s="2" t="s">
        <v>5</v>
      </c>
      <c r="P278" s="5" t="s">
        <v>1846</v>
      </c>
      <c r="Q278" s="87" t="s">
        <v>1442</v>
      </c>
      <c r="R278" s="87" t="s">
        <v>1378</v>
      </c>
      <c r="U278" s="2" t="s">
        <v>198</v>
      </c>
      <c r="V278" s="2" t="s">
        <v>201</v>
      </c>
      <c r="W278" s="2" t="s">
        <v>205</v>
      </c>
      <c r="AB278" s="35" t="s">
        <v>1376</v>
      </c>
      <c r="AC278" s="5">
        <f>VLOOKUP(AB278,definitions_list_lookup!$V$12:$W$15,2,FALSE)</f>
        <v>0</v>
      </c>
      <c r="AE278" s="41" t="e">
        <f>VLOOKUP(AD278,definitions_list_lookup!$AT$3:$AU$5,2,FALSE)</f>
        <v>#N/A</v>
      </c>
      <c r="AH278" s="2">
        <v>7</v>
      </c>
      <c r="AJ278" s="2">
        <v>5.2</v>
      </c>
      <c r="AK278" s="35">
        <v>1.2</v>
      </c>
      <c r="AL278" s="2" t="s">
        <v>223</v>
      </c>
      <c r="AM278" s="2" t="s">
        <v>219</v>
      </c>
      <c r="AO278" s="2">
        <v>68</v>
      </c>
      <c r="AQ278" s="2">
        <v>2.2000000000000002</v>
      </c>
      <c r="AR278" s="35">
        <v>2</v>
      </c>
      <c r="AS278" s="2" t="s">
        <v>224</v>
      </c>
      <c r="AT278" s="2" t="s">
        <v>219</v>
      </c>
      <c r="AV278" s="2">
        <v>25</v>
      </c>
      <c r="AX278" s="2">
        <v>1.8</v>
      </c>
      <c r="AY278" s="35">
        <v>1.2</v>
      </c>
      <c r="AZ278" s="2" t="s">
        <v>2543</v>
      </c>
      <c r="BA278" s="2" t="s">
        <v>2544</v>
      </c>
      <c r="BQ278" s="2" t="s">
        <v>1562</v>
      </c>
      <c r="BS278" s="2">
        <v>0.1</v>
      </c>
      <c r="BT278" s="2">
        <v>0.1</v>
      </c>
      <c r="BU278" s="2" t="s">
        <v>2545</v>
      </c>
      <c r="BV278" s="2" t="s">
        <v>2546</v>
      </c>
      <c r="CM278" s="35" t="s">
        <v>2548</v>
      </c>
      <c r="CN278" s="35"/>
      <c r="CO278" s="35"/>
      <c r="CP278" s="35"/>
      <c r="CQ278" s="35"/>
    </row>
    <row r="279" spans="1:95">
      <c r="A279" s="35" t="s">
        <v>2538</v>
      </c>
      <c r="B279" s="35" t="s">
        <v>1574</v>
      </c>
      <c r="C279" s="2" t="s">
        <v>1450</v>
      </c>
      <c r="D279" s="2" t="s">
        <v>1575</v>
      </c>
      <c r="E279" s="35">
        <v>63</v>
      </c>
      <c r="F279" s="35">
        <v>3</v>
      </c>
      <c r="G279" s="10" t="str">
        <f t="shared" si="2"/>
        <v>63-3</v>
      </c>
      <c r="H279" s="2">
        <v>35</v>
      </c>
      <c r="I279" s="2">
        <v>89</v>
      </c>
      <c r="J279" s="14">
        <f>(VLOOKUP($G279,Depth_Lookup_CCL!$A$3:$Z$549,11,FALSE))+(H279/100)</f>
        <v>154.08500000000001</v>
      </c>
      <c r="K279" s="14">
        <f>(VLOOKUP($G279,Depth_Lookup_CCL!$A$3:$Z$549,11,FALSE))+(I279/100)</f>
        <v>154.625</v>
      </c>
      <c r="L279" s="148">
        <v>54</v>
      </c>
      <c r="M279" s="35">
        <v>1</v>
      </c>
      <c r="O279" s="35" t="s">
        <v>4</v>
      </c>
      <c r="P279" s="5" t="s">
        <v>2692</v>
      </c>
      <c r="Q279" s="87" t="s">
        <v>1378</v>
      </c>
      <c r="R279" s="87" t="s">
        <v>1442</v>
      </c>
      <c r="S279" s="2" t="s">
        <v>1391</v>
      </c>
      <c r="T279" s="2" t="s">
        <v>1368</v>
      </c>
      <c r="U279" s="2" t="s">
        <v>197</v>
      </c>
      <c r="V279" s="2" t="s">
        <v>201</v>
      </c>
      <c r="W279" s="2" t="s">
        <v>205</v>
      </c>
      <c r="AB279" s="35" t="s">
        <v>1376</v>
      </c>
      <c r="AC279" s="5">
        <f>VLOOKUP(AB279,definitions_list_lookup!$V$12:$W$15,2,FALSE)</f>
        <v>0</v>
      </c>
      <c r="AE279" s="41" t="e">
        <f>VLOOKUP(AD279,definitions_list_lookup!$AT$3:$AU$5,2,FALSE)</f>
        <v>#N/A</v>
      </c>
      <c r="AH279" s="2">
        <v>1</v>
      </c>
      <c r="AJ279" s="2">
        <v>1.5</v>
      </c>
      <c r="AK279" s="35">
        <v>0.5</v>
      </c>
      <c r="AL279" s="2" t="s">
        <v>224</v>
      </c>
      <c r="AM279" s="2" t="s">
        <v>219</v>
      </c>
      <c r="AO279" s="2">
        <v>59</v>
      </c>
      <c r="AQ279" s="2">
        <v>1.8</v>
      </c>
      <c r="AR279" s="35">
        <v>1</v>
      </c>
      <c r="AS279" s="2" t="s">
        <v>224</v>
      </c>
      <c r="AT279" s="2" t="s">
        <v>220</v>
      </c>
      <c r="AV279" s="2">
        <v>40</v>
      </c>
      <c r="AX279" s="2">
        <v>1.8</v>
      </c>
      <c r="AY279" s="35">
        <v>1</v>
      </c>
      <c r="AZ279" s="2" t="s">
        <v>224</v>
      </c>
      <c r="BA279" s="2" t="s">
        <v>220</v>
      </c>
      <c r="BQ279" s="2" t="s">
        <v>1562</v>
      </c>
      <c r="CM279" s="35"/>
      <c r="CN279" s="35"/>
      <c r="CO279" s="35"/>
      <c r="CP279" s="35"/>
      <c r="CQ279" s="35"/>
    </row>
    <row r="280" spans="1:95">
      <c r="A280" s="35" t="s">
        <v>2538</v>
      </c>
      <c r="B280" s="35" t="s">
        <v>1574</v>
      </c>
      <c r="C280" s="2" t="s">
        <v>1450</v>
      </c>
      <c r="D280" s="2" t="s">
        <v>1575</v>
      </c>
      <c r="E280" s="35">
        <v>63</v>
      </c>
      <c r="F280" s="35">
        <v>4</v>
      </c>
      <c r="G280" s="10" t="str">
        <f t="shared" si="2"/>
        <v>63-4</v>
      </c>
      <c r="H280" s="2">
        <v>0</v>
      </c>
      <c r="I280" s="2">
        <v>72</v>
      </c>
      <c r="J280" s="14">
        <f>(VLOOKUP($G280,Depth_Lookup_CCL!$A$3:$Z$549,11,FALSE))+(H280/100)</f>
        <v>154.61500000000001</v>
      </c>
      <c r="K280" s="14">
        <f>(VLOOKUP($G280,Depth_Lookup_CCL!$A$3:$Z$549,11,FALSE))+(I280/100)</f>
        <v>155.33500000000001</v>
      </c>
      <c r="L280" s="148">
        <v>54</v>
      </c>
      <c r="M280" s="35">
        <v>1</v>
      </c>
      <c r="O280" s="35" t="s">
        <v>4</v>
      </c>
      <c r="P280" s="5" t="s">
        <v>2692</v>
      </c>
      <c r="Q280" s="87" t="s">
        <v>1442</v>
      </c>
      <c r="R280" s="87" t="s">
        <v>1442</v>
      </c>
      <c r="U280" s="2" t="s">
        <v>197</v>
      </c>
      <c r="V280" s="2" t="s">
        <v>201</v>
      </c>
      <c r="W280" s="2" t="s">
        <v>205</v>
      </c>
      <c r="Y280" s="2" t="s">
        <v>1366</v>
      </c>
      <c r="Z280" s="35" t="s">
        <v>1363</v>
      </c>
      <c r="AA280" s="35" t="s">
        <v>1368</v>
      </c>
      <c r="AB280" s="35" t="s">
        <v>238</v>
      </c>
      <c r="AC280" s="5">
        <f>VLOOKUP(AB280,definitions_list_lookup!$V$12:$W$15,2,FALSE)</f>
        <v>2</v>
      </c>
      <c r="AD280" s="35" t="s">
        <v>1457</v>
      </c>
      <c r="AE280" s="41">
        <f>VLOOKUP(AD280,definitions_list_lookup!$AT$3:$AU$5,2,FALSE)</f>
        <v>2</v>
      </c>
      <c r="AG280" s="2" t="s">
        <v>2549</v>
      </c>
      <c r="AH280" s="2">
        <v>0</v>
      </c>
      <c r="AK280" s="35"/>
      <c r="AO280" s="2">
        <v>54</v>
      </c>
      <c r="AQ280" s="2">
        <v>3</v>
      </c>
      <c r="AR280" s="35">
        <v>1.2</v>
      </c>
      <c r="AS280" s="2" t="s">
        <v>224</v>
      </c>
      <c r="AT280" s="2" t="s">
        <v>219</v>
      </c>
      <c r="AV280" s="2">
        <v>46</v>
      </c>
      <c r="AX280" s="2">
        <v>4</v>
      </c>
      <c r="AY280" s="35">
        <v>1.2</v>
      </c>
      <c r="AZ280" s="2" t="s">
        <v>223</v>
      </c>
      <c r="BA280" s="2" t="s">
        <v>220</v>
      </c>
      <c r="BQ280" s="2" t="s">
        <v>1562</v>
      </c>
      <c r="BS280" s="2">
        <v>0.4</v>
      </c>
      <c r="BT280" s="2">
        <v>0.2</v>
      </c>
      <c r="BU280" s="2" t="s">
        <v>223</v>
      </c>
      <c r="BV280" s="2" t="s">
        <v>219</v>
      </c>
      <c r="CM280" s="35" t="s">
        <v>2551</v>
      </c>
      <c r="CN280" s="35"/>
      <c r="CO280" s="35"/>
      <c r="CP280" s="35"/>
      <c r="CQ280" s="35"/>
    </row>
    <row r="281" spans="1:95">
      <c r="A281" s="35" t="s">
        <v>2538</v>
      </c>
      <c r="B281" s="35" t="s">
        <v>1574</v>
      </c>
      <c r="C281" s="2" t="s">
        <v>1450</v>
      </c>
      <c r="D281" s="2" t="s">
        <v>1575</v>
      </c>
      <c r="E281" s="35">
        <v>64</v>
      </c>
      <c r="F281" s="35">
        <v>1</v>
      </c>
      <c r="G281" s="10" t="str">
        <f t="shared" si="2"/>
        <v>64-1</v>
      </c>
      <c r="H281" s="2">
        <v>0</v>
      </c>
      <c r="I281" s="2">
        <v>69</v>
      </c>
      <c r="J281" s="14">
        <f>(VLOOKUP($G281,Depth_Lookup_CCL!$A$3:$Z$549,11,FALSE))+(H281/100)</f>
        <v>155.19999999999999</v>
      </c>
      <c r="K281" s="14">
        <f>(VLOOKUP($G281,Depth_Lookup_CCL!$A$3:$Z$549,11,FALSE))+(I281/100)</f>
        <v>155.88999999999999</v>
      </c>
      <c r="L281" s="148">
        <v>54</v>
      </c>
      <c r="M281" s="35">
        <v>1</v>
      </c>
      <c r="O281" s="35" t="s">
        <v>4</v>
      </c>
      <c r="P281" s="5" t="s">
        <v>2692</v>
      </c>
      <c r="Q281" s="87" t="s">
        <v>1442</v>
      </c>
      <c r="R281" s="87" t="s">
        <v>1442</v>
      </c>
      <c r="U281" s="2" t="s">
        <v>197</v>
      </c>
      <c r="V281" s="2" t="s">
        <v>201</v>
      </c>
      <c r="W281" s="2" t="s">
        <v>205</v>
      </c>
      <c r="AB281" s="35" t="s">
        <v>1376</v>
      </c>
      <c r="AC281" s="5">
        <f>VLOOKUP(AB281,definitions_list_lookup!$V$12:$W$15,2,FALSE)</f>
        <v>0</v>
      </c>
      <c r="AE281" s="41" t="e">
        <f>VLOOKUP(AD281,definitions_list_lookup!$AT$3:$AU$5,2,FALSE)</f>
        <v>#N/A</v>
      </c>
      <c r="AK281" s="35"/>
      <c r="AO281" s="2">
        <v>40</v>
      </c>
      <c r="AQ281" s="2">
        <v>2</v>
      </c>
      <c r="AR281" s="35">
        <v>1</v>
      </c>
      <c r="AS281" s="2" t="s">
        <v>224</v>
      </c>
      <c r="AT281" s="2" t="s">
        <v>219</v>
      </c>
      <c r="AV281" s="2">
        <v>60</v>
      </c>
      <c r="AX281" s="2">
        <v>2</v>
      </c>
      <c r="AY281" s="35">
        <v>1</v>
      </c>
      <c r="AZ281" s="2" t="s">
        <v>224</v>
      </c>
      <c r="BA281" s="2" t="s">
        <v>219</v>
      </c>
      <c r="CM281" s="35" t="s">
        <v>2552</v>
      </c>
      <c r="CN281" s="35"/>
      <c r="CO281" s="35"/>
      <c r="CP281" s="35"/>
      <c r="CQ281" s="35"/>
    </row>
    <row r="282" spans="1:95">
      <c r="A282" s="35" t="s">
        <v>2538</v>
      </c>
      <c r="B282" s="35" t="s">
        <v>1574</v>
      </c>
      <c r="C282" s="2" t="s">
        <v>1450</v>
      </c>
      <c r="D282" s="2" t="s">
        <v>1575</v>
      </c>
      <c r="E282" s="35">
        <v>64</v>
      </c>
      <c r="F282" s="35">
        <v>2</v>
      </c>
      <c r="G282" s="10" t="str">
        <f t="shared" si="2"/>
        <v>64-2</v>
      </c>
      <c r="H282" s="2">
        <v>0</v>
      </c>
      <c r="I282" s="2">
        <v>76</v>
      </c>
      <c r="J282" s="14">
        <f>(VLOOKUP($G282,Depth_Lookup_CCL!$A$3:$Z$549,11,FALSE))+(H282/100)</f>
        <v>155.89999999999998</v>
      </c>
      <c r="K282" s="14">
        <f>(VLOOKUP($G282,Depth_Lookup_CCL!$A$3:$Z$549,11,FALSE))+(I282/100)</f>
        <v>156.65999999999997</v>
      </c>
      <c r="L282" s="148">
        <v>54</v>
      </c>
      <c r="M282" s="35">
        <v>1</v>
      </c>
      <c r="O282" s="35" t="s">
        <v>5</v>
      </c>
      <c r="P282" s="5" t="s">
        <v>1846</v>
      </c>
      <c r="Q282" s="87" t="s">
        <v>1442</v>
      </c>
      <c r="R282" s="87" t="s">
        <v>1442</v>
      </c>
      <c r="U282" s="2" t="s">
        <v>197</v>
      </c>
      <c r="V282" s="2" t="s">
        <v>201</v>
      </c>
      <c r="W282" s="2" t="s">
        <v>205</v>
      </c>
      <c r="Y282" s="2" t="s">
        <v>1379</v>
      </c>
      <c r="Z282" s="35" t="s">
        <v>1363</v>
      </c>
      <c r="AA282" s="35" t="s">
        <v>1368</v>
      </c>
      <c r="AB282" s="35" t="s">
        <v>1374</v>
      </c>
      <c r="AC282" s="5">
        <f>VLOOKUP(AB282,definitions_list_lookup!$V$12:$W$15,2,FALSE)</f>
        <v>1</v>
      </c>
      <c r="AD282" s="35" t="s">
        <v>1456</v>
      </c>
      <c r="AE282" s="41">
        <f>VLOOKUP(AD282,definitions_list_lookup!$AT$3:$AU$5,2,FALSE)</f>
        <v>1</v>
      </c>
      <c r="AF282" s="2">
        <v>5</v>
      </c>
      <c r="AH282" s="2">
        <v>7</v>
      </c>
      <c r="AJ282" s="2">
        <v>4</v>
      </c>
      <c r="AK282" s="35">
        <v>1</v>
      </c>
      <c r="AL282" s="2" t="s">
        <v>224</v>
      </c>
      <c r="AM282" s="2" t="s">
        <v>220</v>
      </c>
      <c r="AO282" s="2">
        <v>49</v>
      </c>
      <c r="AQ282" s="2">
        <v>2</v>
      </c>
      <c r="AR282" s="35">
        <v>1.2</v>
      </c>
      <c r="AS282" s="2" t="s">
        <v>224</v>
      </c>
      <c r="AT282" s="2" t="s">
        <v>219</v>
      </c>
      <c r="AV282" s="2">
        <v>50</v>
      </c>
      <c r="AX282" s="2">
        <v>4</v>
      </c>
      <c r="AY282" s="35">
        <v>1.5</v>
      </c>
      <c r="AZ282" s="2" t="s">
        <v>223</v>
      </c>
      <c r="BA282" s="2" t="s">
        <v>219</v>
      </c>
      <c r="BQ282" s="2" t="s">
        <v>1562</v>
      </c>
      <c r="BS282" s="2">
        <v>2.2000000000000002</v>
      </c>
      <c r="BT282" s="2">
        <v>0.5</v>
      </c>
      <c r="BU282" s="2" t="s">
        <v>223</v>
      </c>
      <c r="BV282" s="2" t="s">
        <v>220</v>
      </c>
      <c r="CM282" s="35" t="s">
        <v>2553</v>
      </c>
      <c r="CN282" s="35"/>
      <c r="CO282" s="35"/>
      <c r="CP282" s="35"/>
      <c r="CQ282" s="35"/>
    </row>
    <row r="283" spans="1:95">
      <c r="A283" s="35" t="s">
        <v>2538</v>
      </c>
      <c r="B283" s="35" t="s">
        <v>1574</v>
      </c>
      <c r="C283" s="2" t="s">
        <v>1450</v>
      </c>
      <c r="D283" s="2" t="s">
        <v>1575</v>
      </c>
      <c r="E283" s="35">
        <v>64</v>
      </c>
      <c r="F283" s="35">
        <v>3</v>
      </c>
      <c r="G283" s="10" t="str">
        <f t="shared" si="2"/>
        <v>64-3</v>
      </c>
      <c r="H283" s="2">
        <v>0</v>
      </c>
      <c r="I283" s="2">
        <v>90</v>
      </c>
      <c r="J283" s="14">
        <f>(VLOOKUP($G283,Depth_Lookup_CCL!$A$3:$Z$549,11,FALSE))+(H283/100)</f>
        <v>156.65499999999997</v>
      </c>
      <c r="K283" s="14">
        <f>(VLOOKUP($G283,Depth_Lookup_CCL!$A$3:$Z$549,11,FALSE))+(I283/100)</f>
        <v>157.55499999999998</v>
      </c>
      <c r="L283" s="148">
        <v>54</v>
      </c>
      <c r="M283" s="35">
        <v>1</v>
      </c>
      <c r="O283" s="35" t="s">
        <v>5</v>
      </c>
      <c r="P283" s="5" t="s">
        <v>1846</v>
      </c>
      <c r="Q283" s="87" t="s">
        <v>1442</v>
      </c>
      <c r="R283" s="87" t="s">
        <v>1442</v>
      </c>
      <c r="U283" s="2" t="s">
        <v>197</v>
      </c>
      <c r="V283" s="2" t="s">
        <v>201</v>
      </c>
      <c r="W283" s="2" t="s">
        <v>205</v>
      </c>
      <c r="X283" s="2" t="s">
        <v>2554</v>
      </c>
      <c r="Y283" s="2" t="s">
        <v>1366</v>
      </c>
      <c r="Z283" s="35" t="s">
        <v>1363</v>
      </c>
      <c r="AA283" s="35" t="s">
        <v>1368</v>
      </c>
      <c r="AB283" s="35" t="s">
        <v>238</v>
      </c>
      <c r="AC283" s="5">
        <f>VLOOKUP(AB283,definitions_list_lookup!$V$12:$W$15,2,FALSE)</f>
        <v>2</v>
      </c>
      <c r="AD283" s="35" t="s">
        <v>1456</v>
      </c>
      <c r="AE283" s="41">
        <f>VLOOKUP(AD283,definitions_list_lookup!$AT$3:$AU$5,2,FALSE)</f>
        <v>1</v>
      </c>
      <c r="AF283" s="2">
        <v>2</v>
      </c>
      <c r="AG283" s="2" t="s">
        <v>2555</v>
      </c>
      <c r="AH283" s="2">
        <v>10</v>
      </c>
      <c r="AJ283" s="2">
        <v>4</v>
      </c>
      <c r="AK283" s="35">
        <v>1</v>
      </c>
      <c r="AL283" s="2" t="s">
        <v>224</v>
      </c>
      <c r="AM283" s="2" t="s">
        <v>220</v>
      </c>
      <c r="AO283" s="2">
        <v>50</v>
      </c>
      <c r="AQ283" s="2">
        <v>2</v>
      </c>
      <c r="AR283" s="35">
        <v>1.2</v>
      </c>
      <c r="AS283" s="2" t="s">
        <v>224</v>
      </c>
      <c r="AT283" s="2" t="s">
        <v>219</v>
      </c>
      <c r="AV283" s="2">
        <v>40</v>
      </c>
      <c r="AX283" s="2">
        <v>3</v>
      </c>
      <c r="AY283" s="35">
        <v>1.5</v>
      </c>
      <c r="AZ283" s="2" t="s">
        <v>223</v>
      </c>
      <c r="BA283" s="2" t="s">
        <v>219</v>
      </c>
      <c r="CM283" s="35"/>
      <c r="CN283" s="35"/>
      <c r="CO283" s="35"/>
      <c r="CP283" s="35"/>
      <c r="CQ283" s="35"/>
    </row>
    <row r="284" spans="1:95">
      <c r="A284" s="35" t="s">
        <v>2538</v>
      </c>
      <c r="B284" s="35" t="s">
        <v>1574</v>
      </c>
      <c r="C284" s="2" t="s">
        <v>1450</v>
      </c>
      <c r="D284" s="2" t="s">
        <v>1575</v>
      </c>
      <c r="E284" s="35">
        <v>64</v>
      </c>
      <c r="F284" s="35">
        <v>4</v>
      </c>
      <c r="G284" s="10" t="str">
        <f t="shared" si="2"/>
        <v>64-4</v>
      </c>
      <c r="H284" s="2">
        <v>0</v>
      </c>
      <c r="I284" s="2">
        <v>89</v>
      </c>
      <c r="J284" s="14">
        <f>(VLOOKUP($G284,Depth_Lookup_CCL!$A$3:$Z$549,11,FALSE))+(H284/100)</f>
        <v>157.55499999999998</v>
      </c>
      <c r="K284" s="14">
        <f>(VLOOKUP($G284,Depth_Lookup_CCL!$A$3:$Z$549,11,FALSE))+(I284/100)</f>
        <v>158.44499999999996</v>
      </c>
      <c r="L284" s="148">
        <v>54</v>
      </c>
      <c r="M284" s="35">
        <v>1</v>
      </c>
      <c r="O284" s="35" t="s">
        <v>4</v>
      </c>
      <c r="P284" s="5" t="s">
        <v>2692</v>
      </c>
      <c r="Q284" s="87" t="s">
        <v>1442</v>
      </c>
      <c r="R284" s="87" t="s">
        <v>1442</v>
      </c>
      <c r="U284" s="2" t="s">
        <v>198</v>
      </c>
      <c r="V284" s="2" t="s">
        <v>201</v>
      </c>
      <c r="W284" s="2" t="s">
        <v>205</v>
      </c>
      <c r="AB284" s="35" t="s">
        <v>1374</v>
      </c>
      <c r="AC284" s="5">
        <f>VLOOKUP(AB284,definitions_list_lookup!$V$12:$W$15,2,FALSE)</f>
        <v>1</v>
      </c>
      <c r="AD284" s="35" t="s">
        <v>1455</v>
      </c>
      <c r="AE284" s="41">
        <f>VLOOKUP(AD284,definitions_list_lookup!$AT$3:$AU$5,2,FALSE)</f>
        <v>0</v>
      </c>
      <c r="AK284" s="35"/>
      <c r="AO284" s="2">
        <v>37</v>
      </c>
      <c r="AQ284" s="2">
        <v>3</v>
      </c>
      <c r="AR284" s="35">
        <v>2</v>
      </c>
      <c r="AS284" s="2" t="s">
        <v>224</v>
      </c>
      <c r="AT284" s="2" t="s">
        <v>220</v>
      </c>
      <c r="AV284" s="2">
        <v>60</v>
      </c>
      <c r="AX284" s="2">
        <v>6</v>
      </c>
      <c r="AY284" s="35">
        <v>2</v>
      </c>
      <c r="AZ284" s="2" t="s">
        <v>224</v>
      </c>
      <c r="BA284" s="2" t="s">
        <v>220</v>
      </c>
      <c r="BQ284" s="2" t="s">
        <v>1562</v>
      </c>
      <c r="BS284" s="2">
        <v>0.3</v>
      </c>
      <c r="BT284" s="2">
        <v>0.1</v>
      </c>
      <c r="CM284" s="35" t="s">
        <v>2556</v>
      </c>
      <c r="CN284" s="35"/>
      <c r="CO284" s="35"/>
      <c r="CP284" s="35"/>
      <c r="CQ284" s="35"/>
    </row>
    <row r="285" spans="1:95">
      <c r="A285" s="35" t="s">
        <v>2538</v>
      </c>
      <c r="B285" s="35" t="s">
        <v>1574</v>
      </c>
      <c r="C285" s="2" t="s">
        <v>1450</v>
      </c>
      <c r="D285" s="2" t="s">
        <v>1575</v>
      </c>
      <c r="E285" s="35">
        <v>65</v>
      </c>
      <c r="F285" s="35">
        <v>1</v>
      </c>
      <c r="G285" s="10" t="str">
        <f t="shared" si="2"/>
        <v>65-1</v>
      </c>
      <c r="H285" s="2">
        <v>0</v>
      </c>
      <c r="I285" s="2">
        <v>18</v>
      </c>
      <c r="J285" s="14">
        <f>(VLOOKUP($G285,Depth_Lookup_CCL!$A$3:$Z$549,11,FALSE))+(H285/100)</f>
        <v>158.19999999999999</v>
      </c>
      <c r="K285" s="14">
        <f>(VLOOKUP($G285,Depth_Lookup_CCL!$A$3:$Z$549,11,FALSE))+(I285/100)</f>
        <v>158.38</v>
      </c>
      <c r="L285" s="148">
        <v>54</v>
      </c>
      <c r="M285" s="35">
        <v>1</v>
      </c>
      <c r="N285" s="2" t="s">
        <v>27</v>
      </c>
      <c r="O285" s="35" t="s">
        <v>4</v>
      </c>
      <c r="P285" s="5" t="s">
        <v>1844</v>
      </c>
      <c r="Q285" s="87" t="s">
        <v>1442</v>
      </c>
      <c r="R285" s="87" t="s">
        <v>20</v>
      </c>
      <c r="U285" s="2" t="s">
        <v>198</v>
      </c>
      <c r="V285" s="2" t="s">
        <v>201</v>
      </c>
      <c r="W285" s="2" t="s">
        <v>205</v>
      </c>
      <c r="AB285" s="35" t="s">
        <v>1376</v>
      </c>
      <c r="AC285" s="5">
        <f>VLOOKUP(AB285,definitions_list_lookup!$V$12:$W$15,2,FALSE)</f>
        <v>0</v>
      </c>
      <c r="AE285" s="41" t="e">
        <f>VLOOKUP(AD285,definitions_list_lookup!$AT$3:$AU$5,2,FALSE)</f>
        <v>#N/A</v>
      </c>
      <c r="AH285" s="2">
        <v>3</v>
      </c>
      <c r="AJ285" s="2">
        <v>1.5</v>
      </c>
      <c r="AK285" s="35">
        <v>1</v>
      </c>
      <c r="AL285" s="2" t="s">
        <v>223</v>
      </c>
      <c r="AM285" s="2" t="s">
        <v>219</v>
      </c>
      <c r="AO285" s="2">
        <v>47</v>
      </c>
      <c r="AQ285" s="2">
        <v>2.5</v>
      </c>
      <c r="AR285" s="35">
        <v>1.2</v>
      </c>
      <c r="AS285" s="2" t="s">
        <v>224</v>
      </c>
      <c r="AT285" s="2" t="s">
        <v>220</v>
      </c>
      <c r="AV285" s="2">
        <v>50</v>
      </c>
      <c r="AX285" s="2">
        <v>3</v>
      </c>
      <c r="AY285" s="35">
        <v>1.2</v>
      </c>
      <c r="AZ285" s="2" t="s">
        <v>224</v>
      </c>
      <c r="BA285" s="2" t="s">
        <v>220</v>
      </c>
      <c r="BQ285" s="2" t="s">
        <v>1562</v>
      </c>
      <c r="BS285" s="2">
        <v>0.1</v>
      </c>
      <c r="BT285" s="2">
        <v>0.1</v>
      </c>
      <c r="BU285" s="2" t="s">
        <v>223</v>
      </c>
      <c r="BV285" s="2" t="s">
        <v>219</v>
      </c>
      <c r="CE285" s="2" t="s">
        <v>1562</v>
      </c>
      <c r="CG285" s="2">
        <v>0.1</v>
      </c>
      <c r="CH285" s="2">
        <v>0.1</v>
      </c>
      <c r="CI285" s="2" t="s">
        <v>223</v>
      </c>
      <c r="CJ285" s="2" t="s">
        <v>219</v>
      </c>
      <c r="CM285" s="35"/>
      <c r="CN285" s="35"/>
      <c r="CO285" s="35"/>
      <c r="CP285" s="35"/>
      <c r="CQ285" s="35"/>
    </row>
    <row r="286" spans="1:95">
      <c r="A286" s="35" t="s">
        <v>2538</v>
      </c>
      <c r="B286" s="35" t="s">
        <v>1574</v>
      </c>
      <c r="C286" s="2" t="s">
        <v>1450</v>
      </c>
      <c r="D286" s="2" t="s">
        <v>1575</v>
      </c>
      <c r="E286" s="35">
        <v>65</v>
      </c>
      <c r="F286" s="35">
        <v>1</v>
      </c>
      <c r="G286" s="10" t="str">
        <f t="shared" si="2"/>
        <v>65-1</v>
      </c>
      <c r="H286" s="2">
        <v>18</v>
      </c>
      <c r="I286" s="2">
        <v>59</v>
      </c>
      <c r="J286" s="14">
        <f>(VLOOKUP($G286,Depth_Lookup_CCL!$A$3:$Z$549,11,FALSE))+(H286/100)</f>
        <v>158.38</v>
      </c>
      <c r="K286" s="14">
        <f>(VLOOKUP($G286,Depth_Lookup_CCL!$A$3:$Z$549,11,FALSE))+(I286/100)</f>
        <v>158.79</v>
      </c>
      <c r="L286" s="148">
        <v>55</v>
      </c>
      <c r="M286" s="35">
        <v>1</v>
      </c>
      <c r="N286" s="2" t="s">
        <v>27</v>
      </c>
      <c r="O286" s="35" t="s">
        <v>4</v>
      </c>
      <c r="P286" s="5" t="s">
        <v>1844</v>
      </c>
      <c r="Q286" s="87" t="s">
        <v>20</v>
      </c>
      <c r="R286" s="87" t="s">
        <v>1442</v>
      </c>
      <c r="S286" s="2" t="s">
        <v>1363</v>
      </c>
      <c r="T286" s="2" t="s">
        <v>1368</v>
      </c>
      <c r="U286" s="2" t="s">
        <v>198</v>
      </c>
      <c r="V286" s="2" t="s">
        <v>201</v>
      </c>
      <c r="W286" s="2" t="s">
        <v>205</v>
      </c>
      <c r="AB286" s="35" t="s">
        <v>1376</v>
      </c>
      <c r="AC286" s="5">
        <f>VLOOKUP(AB286,definitions_list_lookup!$V$12:$W$15,2,FALSE)</f>
        <v>0</v>
      </c>
      <c r="AE286" s="41" t="e">
        <f>VLOOKUP(AD286,definitions_list_lookup!$AT$3:$AU$5,2,FALSE)</f>
        <v>#N/A</v>
      </c>
      <c r="AH286" s="2">
        <v>2</v>
      </c>
      <c r="AJ286" s="2">
        <v>3.5</v>
      </c>
      <c r="AK286" s="35">
        <v>1.5</v>
      </c>
      <c r="AL286" s="2" t="s">
        <v>224</v>
      </c>
      <c r="AM286" s="2" t="s">
        <v>219</v>
      </c>
      <c r="AO286" s="2">
        <v>68</v>
      </c>
      <c r="AQ286" s="2">
        <v>4.5</v>
      </c>
      <c r="AR286" s="35">
        <v>3</v>
      </c>
      <c r="AS286" s="2" t="s">
        <v>224</v>
      </c>
      <c r="AT286" s="2" t="s">
        <v>220</v>
      </c>
      <c r="AV286" s="2">
        <v>30</v>
      </c>
      <c r="AX286" s="2">
        <v>4</v>
      </c>
      <c r="AY286" s="35">
        <v>2.2000000000000002</v>
      </c>
      <c r="AZ286" s="2" t="s">
        <v>223</v>
      </c>
      <c r="BA286" s="2" t="s">
        <v>219</v>
      </c>
      <c r="BQ286" s="2" t="s">
        <v>1562</v>
      </c>
      <c r="BS286" s="2">
        <v>0.1</v>
      </c>
      <c r="BT286" s="2">
        <v>0.1</v>
      </c>
      <c r="BU286" s="2" t="s">
        <v>222</v>
      </c>
      <c r="BV286" s="2" t="s">
        <v>218</v>
      </c>
      <c r="CE286" s="2" t="s">
        <v>1562</v>
      </c>
      <c r="CG286" s="2">
        <v>0.1</v>
      </c>
      <c r="CH286" s="2">
        <v>0.1</v>
      </c>
      <c r="CI286" s="2" t="s">
        <v>222</v>
      </c>
      <c r="CJ286" s="2" t="s">
        <v>218</v>
      </c>
      <c r="CM286" s="35" t="s">
        <v>2557</v>
      </c>
      <c r="CN286" s="35"/>
      <c r="CO286" s="35"/>
      <c r="CP286" s="35"/>
      <c r="CQ286" s="35"/>
    </row>
    <row r="287" spans="1:95">
      <c r="A287" s="35" t="s">
        <v>2538</v>
      </c>
      <c r="B287" s="35" t="s">
        <v>1574</v>
      </c>
      <c r="C287" s="2" t="s">
        <v>1450</v>
      </c>
      <c r="D287" s="2" t="s">
        <v>1575</v>
      </c>
      <c r="E287" s="35">
        <v>65</v>
      </c>
      <c r="F287" s="35">
        <v>2</v>
      </c>
      <c r="G287" s="10" t="str">
        <f t="shared" si="2"/>
        <v>65-2</v>
      </c>
      <c r="H287" s="2">
        <v>0</v>
      </c>
      <c r="I287" s="2">
        <v>81</v>
      </c>
      <c r="J287" s="14">
        <f>(VLOOKUP($G287,Depth_Lookup_CCL!$A$3:$Z$549,11,FALSE))+(H287/100)</f>
        <v>158.785</v>
      </c>
      <c r="K287" s="14">
        <f>(VLOOKUP($G287,Depth_Lookup_CCL!$A$3:$Z$549,11,FALSE))+(I287/100)</f>
        <v>159.595</v>
      </c>
      <c r="L287" s="148">
        <v>55</v>
      </c>
      <c r="M287" s="35">
        <v>1</v>
      </c>
      <c r="N287" s="2" t="s">
        <v>27</v>
      </c>
      <c r="O287" s="35" t="s">
        <v>4</v>
      </c>
      <c r="P287" s="5" t="s">
        <v>1844</v>
      </c>
      <c r="Q287" s="87" t="s">
        <v>1442</v>
      </c>
      <c r="R287" s="87" t="s">
        <v>1442</v>
      </c>
      <c r="U287" s="2" t="s">
        <v>198</v>
      </c>
      <c r="V287" s="2" t="s">
        <v>201</v>
      </c>
      <c r="W287" s="2" t="s">
        <v>205</v>
      </c>
      <c r="Y287" s="2" t="s">
        <v>1379</v>
      </c>
      <c r="Z287" s="35" t="s">
        <v>1391</v>
      </c>
      <c r="AA287" s="35" t="s">
        <v>1368</v>
      </c>
      <c r="AB287" s="35" t="s">
        <v>238</v>
      </c>
      <c r="AC287" s="5">
        <f>VLOOKUP(AB287,definitions_list_lookup!$V$12:$W$15,2,FALSE)</f>
        <v>2</v>
      </c>
      <c r="AD287" s="35" t="s">
        <v>1455</v>
      </c>
      <c r="AE287" s="41">
        <f>VLOOKUP(AD287,definitions_list_lookup!$AT$3:$AU$5,2,FALSE)</f>
        <v>0</v>
      </c>
      <c r="AF287" s="2">
        <v>50</v>
      </c>
      <c r="AH287" s="2">
        <v>1</v>
      </c>
      <c r="AJ287" s="2">
        <v>0.5</v>
      </c>
      <c r="AK287" s="35">
        <v>0.5</v>
      </c>
      <c r="AL287" s="2" t="s">
        <v>222</v>
      </c>
      <c r="AM287" s="2" t="s">
        <v>219</v>
      </c>
      <c r="AO287" s="2">
        <v>39</v>
      </c>
      <c r="AQ287" s="2">
        <v>3</v>
      </c>
      <c r="AR287" s="35">
        <v>1.5</v>
      </c>
      <c r="AS287" s="2" t="s">
        <v>224</v>
      </c>
      <c r="AT287" s="2" t="s">
        <v>220</v>
      </c>
      <c r="AV287" s="2">
        <v>60</v>
      </c>
      <c r="AX287" s="2">
        <v>2.5</v>
      </c>
      <c r="AY287" s="35">
        <v>1</v>
      </c>
      <c r="AZ287" s="2" t="s">
        <v>224</v>
      </c>
      <c r="BA287" s="2" t="s">
        <v>220</v>
      </c>
      <c r="BQ287" s="2" t="s">
        <v>1562</v>
      </c>
      <c r="BS287" s="2">
        <v>0.2</v>
      </c>
      <c r="BT287" s="2">
        <v>0.1</v>
      </c>
      <c r="BU287" s="2" t="s">
        <v>222</v>
      </c>
      <c r="BV287" s="2" t="s">
        <v>219</v>
      </c>
      <c r="CM287" s="35" t="s">
        <v>2558</v>
      </c>
      <c r="CN287" s="35"/>
      <c r="CO287" s="35"/>
      <c r="CP287" s="35"/>
      <c r="CQ287" s="35"/>
    </row>
    <row r="288" spans="1:95">
      <c r="A288" s="35" t="s">
        <v>2538</v>
      </c>
      <c r="B288" s="35" t="s">
        <v>1574</v>
      </c>
      <c r="C288" s="2" t="s">
        <v>1450</v>
      </c>
      <c r="D288" s="2" t="s">
        <v>1575</v>
      </c>
      <c r="E288" s="35">
        <v>65</v>
      </c>
      <c r="F288" s="35">
        <v>3</v>
      </c>
      <c r="G288" s="10" t="str">
        <f t="shared" si="2"/>
        <v>65-3</v>
      </c>
      <c r="H288" s="2">
        <v>0</v>
      </c>
      <c r="I288" s="2">
        <v>87</v>
      </c>
      <c r="J288" s="14">
        <f>(VLOOKUP($G288,Depth_Lookup_CCL!$A$3:$Z$549,11,FALSE))+(H288/100)</f>
        <v>159.58500000000001</v>
      </c>
      <c r="K288" s="14">
        <f>(VLOOKUP($G288,Depth_Lookup_CCL!$A$3:$Z$549,11,FALSE))+(I288/100)</f>
        <v>160.45500000000001</v>
      </c>
      <c r="L288" s="148">
        <v>55</v>
      </c>
      <c r="M288" s="35">
        <v>1</v>
      </c>
      <c r="N288" s="2" t="s">
        <v>27</v>
      </c>
      <c r="O288" s="35" t="s">
        <v>4</v>
      </c>
      <c r="P288" s="5" t="s">
        <v>1844</v>
      </c>
      <c r="Q288" s="87" t="s">
        <v>1442</v>
      </c>
      <c r="R288" s="87" t="s">
        <v>1442</v>
      </c>
      <c r="U288" s="2" t="s">
        <v>198</v>
      </c>
      <c r="V288" s="2" t="s">
        <v>201</v>
      </c>
      <c r="W288" s="2" t="s">
        <v>205</v>
      </c>
      <c r="X288" s="2" t="s">
        <v>2559</v>
      </c>
      <c r="AB288" s="35" t="s">
        <v>1376</v>
      </c>
      <c r="AC288" s="5">
        <f>VLOOKUP(AB288,definitions_list_lookup!$V$12:$W$15,2,FALSE)</f>
        <v>0</v>
      </c>
      <c r="AE288" s="41" t="e">
        <f>VLOOKUP(AD288,definitions_list_lookup!$AT$3:$AU$5,2,FALSE)</f>
        <v>#N/A</v>
      </c>
      <c r="AH288" s="2">
        <v>2</v>
      </c>
      <c r="AJ288" s="2">
        <v>1.8</v>
      </c>
      <c r="AK288" s="35">
        <v>0.5</v>
      </c>
      <c r="AL288" s="2" t="s">
        <v>224</v>
      </c>
      <c r="AM288" s="2" t="s">
        <v>220</v>
      </c>
      <c r="AO288" s="2">
        <v>73</v>
      </c>
      <c r="AQ288" s="2">
        <v>4</v>
      </c>
      <c r="AR288" s="35">
        <v>1.5</v>
      </c>
      <c r="AS288" s="2" t="s">
        <v>223</v>
      </c>
      <c r="AT288" s="2" t="s">
        <v>219</v>
      </c>
      <c r="AV288" s="2">
        <v>25</v>
      </c>
      <c r="AX288" s="2">
        <v>3.5</v>
      </c>
      <c r="AY288" s="35">
        <v>1.2</v>
      </c>
      <c r="AZ288" s="2" t="s">
        <v>223</v>
      </c>
      <c r="BA288" s="2" t="s">
        <v>219</v>
      </c>
      <c r="BQ288" s="2" t="s">
        <v>1562</v>
      </c>
      <c r="CM288" s="35" t="s">
        <v>2560</v>
      </c>
      <c r="CN288" s="35"/>
      <c r="CO288" s="35"/>
      <c r="CP288" s="35"/>
      <c r="CQ288" s="35"/>
    </row>
    <row r="289" spans="1:95">
      <c r="A289" s="35" t="s">
        <v>2538</v>
      </c>
      <c r="B289" s="35" t="s">
        <v>1574</v>
      </c>
      <c r="C289" s="2" t="s">
        <v>1450</v>
      </c>
      <c r="D289" s="2" t="s">
        <v>1575</v>
      </c>
      <c r="E289" s="35">
        <v>65</v>
      </c>
      <c r="F289" s="35">
        <v>4</v>
      </c>
      <c r="G289" s="10" t="str">
        <f t="shared" ref="G289:G352" si="3">E289&amp;"-"&amp;F289</f>
        <v>65-4</v>
      </c>
      <c r="H289" s="2">
        <v>0</v>
      </c>
      <c r="I289" s="2">
        <v>59</v>
      </c>
      <c r="J289" s="14">
        <f>(VLOOKUP($G289,Depth_Lookup_CCL!$A$3:$Z$549,11,FALSE))+(H289/100)</f>
        <v>160.44500000000002</v>
      </c>
      <c r="K289" s="14">
        <f>(VLOOKUP($G289,Depth_Lookup_CCL!$A$3:$Z$549,11,FALSE))+(I289/100)</f>
        <v>161.03500000000003</v>
      </c>
      <c r="L289" s="148">
        <v>55</v>
      </c>
      <c r="M289" s="35">
        <v>1</v>
      </c>
      <c r="N289" s="2" t="s">
        <v>27</v>
      </c>
      <c r="O289" s="35" t="s">
        <v>4</v>
      </c>
      <c r="P289" s="5" t="s">
        <v>1844</v>
      </c>
      <c r="Q289" s="87" t="s">
        <v>1442</v>
      </c>
      <c r="R289" s="87" t="s">
        <v>18</v>
      </c>
      <c r="U289" s="2" t="s">
        <v>198</v>
      </c>
      <c r="V289" s="2" t="s">
        <v>201</v>
      </c>
      <c r="W289" s="2" t="s">
        <v>205</v>
      </c>
      <c r="AB289" s="35" t="s">
        <v>1376</v>
      </c>
      <c r="AC289" s="5">
        <f>VLOOKUP(AB289,definitions_list_lookup!$V$12:$W$15,2,FALSE)</f>
        <v>0</v>
      </c>
      <c r="AE289" s="41" t="e">
        <f>VLOOKUP(AD289,definitions_list_lookup!$AT$3:$AU$5,2,FALSE)</f>
        <v>#N/A</v>
      </c>
      <c r="AH289" s="2">
        <v>3</v>
      </c>
      <c r="AJ289" s="2">
        <v>1.2</v>
      </c>
      <c r="AK289" s="35">
        <v>0.5</v>
      </c>
      <c r="AL289" s="2" t="s">
        <v>223</v>
      </c>
      <c r="AM289" s="2" t="s">
        <v>219</v>
      </c>
      <c r="AO289" s="2">
        <v>67</v>
      </c>
      <c r="AQ289" s="2">
        <v>2.2000000000000002</v>
      </c>
      <c r="AR289" s="35">
        <v>0.8</v>
      </c>
      <c r="AS289" s="2" t="s">
        <v>223</v>
      </c>
      <c r="AT289" s="2" t="s">
        <v>219</v>
      </c>
      <c r="AV289" s="2">
        <v>30</v>
      </c>
      <c r="AX289" s="2">
        <v>2</v>
      </c>
      <c r="AY289" s="35">
        <v>1</v>
      </c>
      <c r="AZ289" s="2" t="s">
        <v>223</v>
      </c>
      <c r="BA289" s="2" t="s">
        <v>219</v>
      </c>
      <c r="BQ289" s="2" t="s">
        <v>1562</v>
      </c>
      <c r="CE289" s="2" t="s">
        <v>1562</v>
      </c>
      <c r="CM289" s="35" t="s">
        <v>2561</v>
      </c>
      <c r="CN289" s="35"/>
      <c r="CO289" s="35"/>
      <c r="CP289" s="35"/>
      <c r="CQ289" s="35"/>
    </row>
    <row r="290" spans="1:95">
      <c r="A290" s="35" t="s">
        <v>2538</v>
      </c>
      <c r="B290" s="35" t="s">
        <v>1574</v>
      </c>
      <c r="C290" s="2" t="s">
        <v>1450</v>
      </c>
      <c r="D290" s="2" t="s">
        <v>1575</v>
      </c>
      <c r="E290" s="35">
        <v>66</v>
      </c>
      <c r="F290" s="35">
        <v>1</v>
      </c>
      <c r="G290" s="10" t="str">
        <f t="shared" si="3"/>
        <v>66-1</v>
      </c>
      <c r="H290" s="2">
        <v>0</v>
      </c>
      <c r="I290" s="2">
        <v>96</v>
      </c>
      <c r="J290" s="14">
        <f>(VLOOKUP($G290,Depth_Lookup_CCL!$A$3:$Z$549,11,FALSE))+(H290/100)</f>
        <v>161.19999999999999</v>
      </c>
      <c r="K290" s="14">
        <f>(VLOOKUP($G290,Depth_Lookup_CCL!$A$3:$Z$549,11,FALSE))+(I290/100)</f>
        <v>162.16</v>
      </c>
      <c r="L290" s="148">
        <v>55</v>
      </c>
      <c r="M290" s="100" t="s">
        <v>2146</v>
      </c>
      <c r="O290" s="35"/>
      <c r="P290" s="5" t="s">
        <v>2550</v>
      </c>
      <c r="Q290" s="87" t="s">
        <v>18</v>
      </c>
      <c r="R290" s="87" t="s">
        <v>1442</v>
      </c>
      <c r="AB290" s="35" t="s">
        <v>1376</v>
      </c>
      <c r="AC290" s="5">
        <f>VLOOKUP(AB290,definitions_list_lookup!$V$12:$W$15,2,FALSE)</f>
        <v>0</v>
      </c>
      <c r="AE290" s="41" t="e">
        <f>VLOOKUP(AD290,definitions_list_lookup!$AT$3:$AU$5,2,FALSE)</f>
        <v>#N/A</v>
      </c>
      <c r="AK290" s="35"/>
      <c r="AM290" s="2" t="s">
        <v>220</v>
      </c>
      <c r="AR290" s="35"/>
      <c r="AY290" s="35"/>
      <c r="CM290" s="35" t="s">
        <v>3481</v>
      </c>
      <c r="CN290" s="35"/>
      <c r="CO290" s="35"/>
      <c r="CP290" s="35"/>
      <c r="CQ290" s="35"/>
    </row>
    <row r="291" spans="1:95">
      <c r="A291" s="35" t="s">
        <v>2538</v>
      </c>
      <c r="B291" s="35" t="s">
        <v>1574</v>
      </c>
      <c r="C291" s="2" t="s">
        <v>1450</v>
      </c>
      <c r="D291" s="2" t="s">
        <v>1575</v>
      </c>
      <c r="E291" s="35">
        <v>66</v>
      </c>
      <c r="F291" s="35">
        <v>2</v>
      </c>
      <c r="G291" s="10" t="str">
        <f t="shared" si="3"/>
        <v>66-2</v>
      </c>
      <c r="H291" s="2">
        <v>0</v>
      </c>
      <c r="I291" s="2">
        <v>75</v>
      </c>
      <c r="J291" s="14">
        <f>(VLOOKUP($G291,Depth_Lookup_CCL!$A$3:$Z$549,11,FALSE))+(H291/100)</f>
        <v>162.16</v>
      </c>
      <c r="K291" s="14">
        <f>(VLOOKUP($G291,Depth_Lookup_CCL!$A$3:$Z$549,11,FALSE))+(I291/100)</f>
        <v>162.91</v>
      </c>
      <c r="L291" s="148">
        <v>55</v>
      </c>
      <c r="M291" s="35">
        <v>1</v>
      </c>
      <c r="N291" s="2" t="s">
        <v>3449</v>
      </c>
      <c r="O291" s="35" t="s">
        <v>5</v>
      </c>
      <c r="P291" s="5" t="s">
        <v>3450</v>
      </c>
      <c r="Q291" s="87" t="s">
        <v>1442</v>
      </c>
      <c r="R291" s="87" t="s">
        <v>1442</v>
      </c>
      <c r="U291" s="2" t="s">
        <v>198</v>
      </c>
      <c r="V291" s="2" t="s">
        <v>201</v>
      </c>
      <c r="W291" s="2" t="s">
        <v>205</v>
      </c>
      <c r="X291" s="2" t="s">
        <v>2562</v>
      </c>
      <c r="AB291" s="35" t="s">
        <v>1376</v>
      </c>
      <c r="AC291" s="5">
        <f>VLOOKUP(AB291,definitions_list_lookup!$V$12:$W$15,2,FALSE)</f>
        <v>0</v>
      </c>
      <c r="AE291" s="41" t="e">
        <f>VLOOKUP(AD291,definitions_list_lookup!$AT$3:$AU$5,2,FALSE)</f>
        <v>#N/A</v>
      </c>
      <c r="AH291" s="2">
        <v>15</v>
      </c>
      <c r="AJ291" s="2">
        <v>2</v>
      </c>
      <c r="AK291" s="35">
        <v>1.5</v>
      </c>
      <c r="AL291" s="2" t="s">
        <v>225</v>
      </c>
      <c r="AO291" s="2">
        <v>30</v>
      </c>
      <c r="AQ291" s="2">
        <v>2</v>
      </c>
      <c r="AR291" s="35">
        <v>1</v>
      </c>
      <c r="AS291" s="2" t="s">
        <v>224</v>
      </c>
      <c r="AT291" s="2" t="s">
        <v>219</v>
      </c>
      <c r="AV291" s="2">
        <v>55</v>
      </c>
      <c r="AX291" s="2">
        <v>2</v>
      </c>
      <c r="AY291" s="35">
        <v>1.5</v>
      </c>
      <c r="AZ291" s="2" t="s">
        <v>224</v>
      </c>
      <c r="BA291" s="2" t="s">
        <v>219</v>
      </c>
      <c r="BQ291" s="2" t="s">
        <v>1562</v>
      </c>
      <c r="CM291" s="35" t="s">
        <v>2563</v>
      </c>
      <c r="CN291" s="35"/>
      <c r="CO291" s="35"/>
      <c r="CP291" s="35"/>
      <c r="CQ291" s="35"/>
    </row>
    <row r="292" spans="1:95">
      <c r="A292" s="35" t="s">
        <v>2538</v>
      </c>
      <c r="B292" s="35" t="s">
        <v>1574</v>
      </c>
      <c r="C292" s="2" t="s">
        <v>1450</v>
      </c>
      <c r="D292" s="2" t="s">
        <v>1575</v>
      </c>
      <c r="E292" s="35">
        <v>66</v>
      </c>
      <c r="F292" s="35">
        <v>3</v>
      </c>
      <c r="G292" s="10" t="str">
        <f t="shared" si="3"/>
        <v>66-3</v>
      </c>
      <c r="H292" s="2">
        <v>0</v>
      </c>
      <c r="I292" s="2">
        <v>87</v>
      </c>
      <c r="J292" s="14">
        <f>(VLOOKUP($G292,Depth_Lookup_CCL!$A$3:$Z$549,11,FALSE))+(H292/100)</f>
        <v>162.88999999999999</v>
      </c>
      <c r="K292" s="14">
        <f>(VLOOKUP($G292,Depth_Lookup_CCL!$A$3:$Z$549,11,FALSE))+(I292/100)</f>
        <v>163.76</v>
      </c>
      <c r="L292" s="148">
        <v>55</v>
      </c>
      <c r="M292" s="35">
        <v>1</v>
      </c>
      <c r="O292" s="35" t="s">
        <v>5</v>
      </c>
      <c r="P292" s="5" t="s">
        <v>1846</v>
      </c>
      <c r="Q292" s="87" t="s">
        <v>1442</v>
      </c>
      <c r="R292" s="87" t="s">
        <v>1442</v>
      </c>
      <c r="U292" s="2" t="s">
        <v>198</v>
      </c>
      <c r="V292" s="2" t="s">
        <v>202</v>
      </c>
      <c r="W292" s="2" t="s">
        <v>205</v>
      </c>
      <c r="AB292" s="35" t="s">
        <v>1376</v>
      </c>
      <c r="AC292" s="5">
        <f>VLOOKUP(AB292,definitions_list_lookup!$V$12:$W$15,2,FALSE)</f>
        <v>0</v>
      </c>
      <c r="AE292" s="41" t="e">
        <f>VLOOKUP(AD292,definitions_list_lookup!$AT$3:$AU$5,2,FALSE)</f>
        <v>#N/A</v>
      </c>
      <c r="AH292" s="2">
        <v>10</v>
      </c>
      <c r="AJ292" s="2">
        <v>1.5</v>
      </c>
      <c r="AK292" s="35">
        <v>0.8</v>
      </c>
      <c r="AL292" s="2" t="s">
        <v>222</v>
      </c>
      <c r="AM292" s="2" t="s">
        <v>220</v>
      </c>
      <c r="AO292" s="2">
        <v>35</v>
      </c>
      <c r="AQ292" s="2">
        <v>3</v>
      </c>
      <c r="AR292" s="35">
        <v>1</v>
      </c>
      <c r="AS292" s="2" t="s">
        <v>224</v>
      </c>
      <c r="AT292" s="2" t="s">
        <v>219</v>
      </c>
      <c r="AV292" s="2">
        <v>55</v>
      </c>
      <c r="AX292" s="2">
        <v>4</v>
      </c>
      <c r="AY292" s="35">
        <v>1.5</v>
      </c>
      <c r="AZ292" s="2" t="s">
        <v>225</v>
      </c>
      <c r="BA292" s="2" t="s">
        <v>219</v>
      </c>
      <c r="CM292" s="35" t="s">
        <v>2564</v>
      </c>
      <c r="CN292" s="35"/>
      <c r="CO292" s="35"/>
      <c r="CP292" s="35"/>
      <c r="CQ292" s="35"/>
    </row>
    <row r="293" spans="1:95">
      <c r="A293" s="35" t="s">
        <v>2538</v>
      </c>
      <c r="B293" s="35" t="s">
        <v>1574</v>
      </c>
      <c r="C293" s="35" t="s">
        <v>1450</v>
      </c>
      <c r="D293" s="35" t="s">
        <v>1575</v>
      </c>
      <c r="E293" s="35">
        <v>66</v>
      </c>
      <c r="F293" s="35">
        <v>4</v>
      </c>
      <c r="G293" s="10" t="str">
        <f t="shared" si="3"/>
        <v>66-4</v>
      </c>
      <c r="H293" s="2">
        <v>0</v>
      </c>
      <c r="I293" s="2">
        <v>77</v>
      </c>
      <c r="J293" s="14">
        <f>(VLOOKUP($G293,Depth_Lookup_CCL!$A$3:$Z$549,11,FALSE))+(H293/100)</f>
        <v>163.76</v>
      </c>
      <c r="K293" s="14">
        <f>(VLOOKUP($G293,Depth_Lookup_CCL!$A$3:$Z$549,11,FALSE))+(I293/100)</f>
        <v>164.53</v>
      </c>
      <c r="L293" s="148">
        <v>55</v>
      </c>
      <c r="M293" s="35">
        <v>1</v>
      </c>
      <c r="O293" s="35" t="s">
        <v>5</v>
      </c>
      <c r="P293" s="5" t="s">
        <v>1846</v>
      </c>
      <c r="Q293" s="87" t="s">
        <v>1442</v>
      </c>
      <c r="R293" s="87" t="s">
        <v>1442</v>
      </c>
      <c r="U293" s="2" t="s">
        <v>198</v>
      </c>
      <c r="V293" s="2" t="s">
        <v>201</v>
      </c>
      <c r="W293" s="2" t="s">
        <v>205</v>
      </c>
      <c r="X293" s="2" t="s">
        <v>2565</v>
      </c>
      <c r="Y293" s="2" t="s">
        <v>1366</v>
      </c>
      <c r="Z293" s="35" t="s">
        <v>1391</v>
      </c>
      <c r="AA293" s="2" t="s">
        <v>1368</v>
      </c>
      <c r="AB293" s="2" t="s">
        <v>1374</v>
      </c>
      <c r="AC293" s="5">
        <f>VLOOKUP(AB293,definitions_list_lookup!$V$12:$W$15,2,FALSE)</f>
        <v>1</v>
      </c>
      <c r="AD293" s="35" t="s">
        <v>1456</v>
      </c>
      <c r="AE293" s="41">
        <f>VLOOKUP(AD293,definitions_list_lookup!$AT$3:$AU$5,2,FALSE)</f>
        <v>1</v>
      </c>
      <c r="AF293" s="2">
        <v>0.5</v>
      </c>
      <c r="AG293" s="2" t="s">
        <v>3482</v>
      </c>
      <c r="AH293" s="2">
        <v>8</v>
      </c>
      <c r="AJ293" s="2">
        <v>1.2</v>
      </c>
      <c r="AK293" s="35">
        <v>1</v>
      </c>
      <c r="AL293" s="2" t="s">
        <v>225</v>
      </c>
      <c r="AM293" s="2" t="s">
        <v>220</v>
      </c>
      <c r="AO293" s="2">
        <v>41</v>
      </c>
      <c r="AQ293" s="2">
        <v>2</v>
      </c>
      <c r="AR293" s="35">
        <v>1</v>
      </c>
      <c r="AS293" s="2" t="s">
        <v>224</v>
      </c>
      <c r="AT293" s="2" t="s">
        <v>219</v>
      </c>
      <c r="AV293" s="2">
        <v>51</v>
      </c>
      <c r="AX293" s="2">
        <v>2.5</v>
      </c>
      <c r="AY293" s="35">
        <v>1.5</v>
      </c>
      <c r="AZ293" s="2" t="s">
        <v>224</v>
      </c>
      <c r="BA293" s="2" t="s">
        <v>219</v>
      </c>
      <c r="BQ293" s="2" t="s">
        <v>1562</v>
      </c>
      <c r="BT293" s="2">
        <v>0.1</v>
      </c>
      <c r="CE293" s="2" t="s">
        <v>1562</v>
      </c>
      <c r="CM293" s="35"/>
      <c r="CN293" s="35"/>
      <c r="CO293" s="35"/>
      <c r="CP293" s="35"/>
      <c r="CQ293" s="35"/>
    </row>
    <row r="294" spans="1:95">
      <c r="A294" s="35" t="s">
        <v>2538</v>
      </c>
      <c r="B294" s="35" t="s">
        <v>1574</v>
      </c>
      <c r="C294" s="2" t="s">
        <v>1450</v>
      </c>
      <c r="D294" s="2" t="s">
        <v>1575</v>
      </c>
      <c r="E294" s="35">
        <v>67</v>
      </c>
      <c r="F294" s="35">
        <v>1</v>
      </c>
      <c r="G294" s="10" t="str">
        <f t="shared" si="3"/>
        <v>67-1</v>
      </c>
      <c r="H294" s="2">
        <v>0</v>
      </c>
      <c r="I294" s="2">
        <v>81</v>
      </c>
      <c r="J294" s="14">
        <f>(VLOOKUP($G294,Depth_Lookup_CCL!$A$3:$Z$549,11,FALSE))+(H294/100)</f>
        <v>164.2</v>
      </c>
      <c r="K294" s="14">
        <f>(VLOOKUP($G294,Depth_Lookup_CCL!$A$3:$Z$549,11,FALSE))+(I294/100)</f>
        <v>165.01</v>
      </c>
      <c r="L294" s="148">
        <v>55</v>
      </c>
      <c r="M294" s="35">
        <v>1</v>
      </c>
      <c r="O294" s="2" t="s">
        <v>5</v>
      </c>
      <c r="P294" s="5" t="s">
        <v>1846</v>
      </c>
      <c r="Q294" s="87" t="s">
        <v>1442</v>
      </c>
      <c r="R294" s="87" t="s">
        <v>1442</v>
      </c>
      <c r="U294" s="2" t="s">
        <v>198</v>
      </c>
      <c r="V294" s="2" t="s">
        <v>201</v>
      </c>
      <c r="W294" s="2" t="s">
        <v>205</v>
      </c>
      <c r="X294" s="2" t="s">
        <v>2566</v>
      </c>
      <c r="AB294" s="2" t="s">
        <v>1376</v>
      </c>
      <c r="AC294" s="5">
        <f>VLOOKUP(AB294,definitions_list_lookup!$V$12:$W$15,2,FALSE)</f>
        <v>0</v>
      </c>
      <c r="AE294" s="41" t="e">
        <f>VLOOKUP(AD294,definitions_list_lookup!$AT$3:$AU$5,2,FALSE)</f>
        <v>#N/A</v>
      </c>
      <c r="AH294" s="2">
        <v>6</v>
      </c>
      <c r="AJ294" s="2">
        <v>1.2</v>
      </c>
      <c r="AK294" s="35">
        <v>1</v>
      </c>
      <c r="AL294" s="2" t="s">
        <v>223</v>
      </c>
      <c r="AM294" s="2" t="s">
        <v>218</v>
      </c>
      <c r="AO294" s="2">
        <v>64</v>
      </c>
      <c r="AQ294" s="2">
        <v>6.4</v>
      </c>
      <c r="AR294" s="35">
        <v>3.5</v>
      </c>
      <c r="AS294" s="2" t="s">
        <v>224</v>
      </c>
      <c r="AT294" s="2" t="s">
        <v>219</v>
      </c>
      <c r="AV294" s="2">
        <v>30</v>
      </c>
      <c r="AX294" s="2">
        <v>1.2</v>
      </c>
      <c r="AY294" s="35">
        <v>1</v>
      </c>
      <c r="AZ294" s="2" t="s">
        <v>2543</v>
      </c>
      <c r="BA294" s="2" t="s">
        <v>219</v>
      </c>
      <c r="CM294" s="35" t="s">
        <v>2567</v>
      </c>
      <c r="CN294" s="35"/>
      <c r="CO294" s="35"/>
      <c r="CP294" s="35"/>
      <c r="CQ294" s="35"/>
    </row>
    <row r="295" spans="1:95">
      <c r="A295" s="35" t="s">
        <v>2538</v>
      </c>
      <c r="B295" s="35" t="s">
        <v>1574</v>
      </c>
      <c r="C295" s="2" t="s">
        <v>1450</v>
      </c>
      <c r="D295" s="2" t="s">
        <v>1575</v>
      </c>
      <c r="E295" s="35">
        <v>67</v>
      </c>
      <c r="F295" s="35">
        <v>2</v>
      </c>
      <c r="G295" s="10" t="str">
        <f t="shared" si="3"/>
        <v>67-2</v>
      </c>
      <c r="H295" s="2">
        <v>0</v>
      </c>
      <c r="I295" s="2">
        <v>86</v>
      </c>
      <c r="J295" s="14">
        <f>(VLOOKUP($G295,Depth_Lookup_CCL!$A$3:$Z$549,11,FALSE))+(H295/100)</f>
        <v>165</v>
      </c>
      <c r="K295" s="14">
        <f>(VLOOKUP($G295,Depth_Lookup_CCL!$A$3:$Z$549,11,FALSE))+(I295/100)</f>
        <v>165.86</v>
      </c>
      <c r="L295" s="148">
        <v>55</v>
      </c>
      <c r="M295" s="35">
        <v>1</v>
      </c>
      <c r="O295" s="2" t="s">
        <v>5</v>
      </c>
      <c r="P295" s="5" t="s">
        <v>1846</v>
      </c>
      <c r="Q295" s="87" t="s">
        <v>1442</v>
      </c>
      <c r="R295" s="87" t="s">
        <v>1442</v>
      </c>
      <c r="U295" s="2" t="s">
        <v>198</v>
      </c>
      <c r="V295" s="2" t="s">
        <v>201</v>
      </c>
      <c r="W295" s="2" t="s">
        <v>205</v>
      </c>
      <c r="Y295" s="2" t="s">
        <v>1366</v>
      </c>
      <c r="Z295" s="35" t="s">
        <v>1363</v>
      </c>
      <c r="AA295" s="35" t="s">
        <v>1368</v>
      </c>
      <c r="AB295" s="2" t="s">
        <v>238</v>
      </c>
      <c r="AC295" s="5">
        <f>VLOOKUP(AB295,definitions_list_lookup!$V$12:$W$15,2,FALSE)</f>
        <v>2</v>
      </c>
      <c r="AD295" s="35" t="s">
        <v>1456</v>
      </c>
      <c r="AE295" s="41">
        <f>VLOOKUP(AD295,definitions_list_lookup!$AT$3:$AU$5,2,FALSE)</f>
        <v>1</v>
      </c>
      <c r="AF295" s="2">
        <v>5</v>
      </c>
      <c r="AG295" s="2" t="s">
        <v>2555</v>
      </c>
      <c r="AH295" s="2">
        <v>16</v>
      </c>
      <c r="AJ295" s="2">
        <v>1.1000000000000001</v>
      </c>
      <c r="AK295" s="35">
        <v>0.3</v>
      </c>
      <c r="AL295" s="2" t="s">
        <v>224</v>
      </c>
      <c r="AM295" s="2" t="s">
        <v>220</v>
      </c>
      <c r="AN295" s="2" t="s">
        <v>2568</v>
      </c>
      <c r="AO295" s="2">
        <v>59</v>
      </c>
      <c r="AQ295" s="2">
        <v>2.5</v>
      </c>
      <c r="AR295" s="35">
        <v>1.5</v>
      </c>
      <c r="AS295" s="2" t="s">
        <v>1447</v>
      </c>
      <c r="AT295" s="2" t="s">
        <v>219</v>
      </c>
      <c r="AV295" s="2">
        <v>25</v>
      </c>
      <c r="AX295" s="2">
        <v>3.5</v>
      </c>
      <c r="AY295" s="35">
        <v>1.5</v>
      </c>
      <c r="AZ295" s="2" t="s">
        <v>224</v>
      </c>
      <c r="BA295" s="2" t="s">
        <v>219</v>
      </c>
      <c r="BQ295" s="2" t="s">
        <v>1562</v>
      </c>
      <c r="CE295" s="2" t="s">
        <v>1562</v>
      </c>
      <c r="CM295" s="35" t="s">
        <v>2569</v>
      </c>
      <c r="CN295" s="35"/>
      <c r="CO295" s="35"/>
      <c r="CP295" s="35"/>
      <c r="CQ295" s="35"/>
    </row>
    <row r="296" spans="1:95">
      <c r="A296" s="35" t="s">
        <v>2538</v>
      </c>
      <c r="B296" s="35" t="s">
        <v>1574</v>
      </c>
      <c r="C296" s="2" t="s">
        <v>1450</v>
      </c>
      <c r="D296" s="2" t="s">
        <v>1575</v>
      </c>
      <c r="E296" s="35">
        <v>67</v>
      </c>
      <c r="F296" s="35">
        <v>3</v>
      </c>
      <c r="G296" s="10" t="str">
        <f t="shared" si="3"/>
        <v>67-3</v>
      </c>
      <c r="H296" s="2">
        <v>0</v>
      </c>
      <c r="I296" s="2">
        <v>89</v>
      </c>
      <c r="J296" s="14">
        <f>(VLOOKUP($G296,Depth_Lookup_CCL!$A$3:$Z$549,11,FALSE))+(H296/100)</f>
        <v>165.85</v>
      </c>
      <c r="K296" s="14">
        <f>(VLOOKUP($G296,Depth_Lookup_CCL!$A$3:$Z$549,11,FALSE))+(I296/100)</f>
        <v>166.73999999999998</v>
      </c>
      <c r="L296" s="148">
        <v>55</v>
      </c>
      <c r="M296" s="35">
        <v>1</v>
      </c>
      <c r="N296" s="2" t="s">
        <v>27</v>
      </c>
      <c r="O296" s="2" t="s">
        <v>1555</v>
      </c>
      <c r="P296" s="5" t="s">
        <v>1888</v>
      </c>
      <c r="Q296" s="87" t="s">
        <v>1442</v>
      </c>
      <c r="R296" s="87" t="s">
        <v>1442</v>
      </c>
      <c r="U296" s="2" t="s">
        <v>198</v>
      </c>
      <c r="V296" s="2" t="s">
        <v>201</v>
      </c>
      <c r="W296" s="2" t="s">
        <v>205</v>
      </c>
      <c r="Y296" s="2" t="s">
        <v>1366</v>
      </c>
      <c r="Z296" s="35" t="s">
        <v>1363</v>
      </c>
      <c r="AA296" s="35" t="s">
        <v>1368</v>
      </c>
      <c r="AB296" s="35" t="s">
        <v>238</v>
      </c>
      <c r="AC296" s="5">
        <f>VLOOKUP(AB296,definitions_list_lookup!$V$12:$W$15,2,FALSE)</f>
        <v>2</v>
      </c>
      <c r="AD296" s="35" t="s">
        <v>1456</v>
      </c>
      <c r="AE296" s="41">
        <f>VLOOKUP(AD296,definitions_list_lookup!$AT$3:$AU$5,2,FALSE)</f>
        <v>1</v>
      </c>
      <c r="AF296" s="2">
        <v>5</v>
      </c>
      <c r="AG296" s="2" t="s">
        <v>2555</v>
      </c>
      <c r="AH296" s="2">
        <v>3</v>
      </c>
      <c r="AJ296" s="2">
        <v>2</v>
      </c>
      <c r="AK296" s="35">
        <v>0.8</v>
      </c>
      <c r="AL296" s="2" t="s">
        <v>222</v>
      </c>
      <c r="AM296" s="2" t="s">
        <v>218</v>
      </c>
      <c r="AO296" s="2">
        <v>54</v>
      </c>
      <c r="AQ296" s="2">
        <v>2</v>
      </c>
      <c r="AR296" s="35">
        <v>1.5</v>
      </c>
      <c r="AS296" s="2" t="s">
        <v>224</v>
      </c>
      <c r="AT296" s="2" t="s">
        <v>220</v>
      </c>
      <c r="AV296" s="2">
        <v>43</v>
      </c>
      <c r="AX296" s="2">
        <v>3</v>
      </c>
      <c r="AY296" s="35">
        <v>1.2</v>
      </c>
      <c r="AZ296" s="2" t="s">
        <v>224</v>
      </c>
      <c r="BA296" s="2" t="s">
        <v>220</v>
      </c>
      <c r="BQ296" s="2" t="s">
        <v>1562</v>
      </c>
      <c r="BS296" s="2">
        <v>0.3</v>
      </c>
      <c r="BT296" s="2">
        <v>0.1</v>
      </c>
      <c r="BU296" s="2" t="s">
        <v>223</v>
      </c>
      <c r="BV296" s="2" t="s">
        <v>219</v>
      </c>
      <c r="CM296" s="35"/>
      <c r="CN296" s="35"/>
      <c r="CO296" s="35"/>
      <c r="CP296" s="35"/>
      <c r="CQ296" s="35"/>
    </row>
    <row r="297" spans="1:95">
      <c r="A297" s="35" t="s">
        <v>2538</v>
      </c>
      <c r="B297" s="35" t="s">
        <v>1574</v>
      </c>
      <c r="C297" s="2" t="s">
        <v>1450</v>
      </c>
      <c r="D297" s="2" t="s">
        <v>1575</v>
      </c>
      <c r="E297" s="35">
        <v>67</v>
      </c>
      <c r="F297" s="35">
        <v>4</v>
      </c>
      <c r="G297" s="10" t="str">
        <f t="shared" si="3"/>
        <v>67-4</v>
      </c>
      <c r="H297" s="2">
        <v>0</v>
      </c>
      <c r="I297" s="2">
        <v>62</v>
      </c>
      <c r="J297" s="14">
        <f>(VLOOKUP($G297,Depth_Lookup_CCL!$A$3:$Z$549,11,FALSE))+(H297/100)</f>
        <v>166.745</v>
      </c>
      <c r="K297" s="14">
        <f>(VLOOKUP($G297,Depth_Lookup_CCL!$A$3:$Z$549,11,FALSE))+(I297/100)</f>
        <v>167.36500000000001</v>
      </c>
      <c r="L297" s="148">
        <v>55</v>
      </c>
      <c r="M297" s="35">
        <v>1</v>
      </c>
      <c r="O297" s="2" t="s">
        <v>5</v>
      </c>
      <c r="P297" s="5" t="s">
        <v>1846</v>
      </c>
      <c r="Q297" s="87" t="s">
        <v>1442</v>
      </c>
      <c r="R297" s="87" t="s">
        <v>1442</v>
      </c>
      <c r="U297" s="2" t="s">
        <v>198</v>
      </c>
      <c r="V297" s="2" t="s">
        <v>201</v>
      </c>
      <c r="W297" s="2" t="s">
        <v>205</v>
      </c>
      <c r="Y297" s="2" t="s">
        <v>1379</v>
      </c>
      <c r="Z297" s="35" t="s">
        <v>1391</v>
      </c>
      <c r="AA297" s="35" t="s">
        <v>1368</v>
      </c>
      <c r="AB297" s="35" t="s">
        <v>238</v>
      </c>
      <c r="AC297" s="5">
        <f>VLOOKUP(AB297,definitions_list_lookup!$V$12:$W$15,2,FALSE)</f>
        <v>2</v>
      </c>
      <c r="AD297" s="35" t="s">
        <v>1456</v>
      </c>
      <c r="AE297" s="41">
        <f>VLOOKUP(AD297,definitions_list_lookup!$AT$3:$AU$5,2,FALSE)</f>
        <v>1</v>
      </c>
      <c r="AF297" s="2">
        <v>10</v>
      </c>
      <c r="AH297" s="86">
        <v>25</v>
      </c>
      <c r="AI297" s="86"/>
      <c r="AJ297" s="86">
        <v>4</v>
      </c>
      <c r="AK297" s="86">
        <v>2</v>
      </c>
      <c r="AL297" s="86" t="s">
        <v>224</v>
      </c>
      <c r="AM297" s="86" t="s">
        <v>219</v>
      </c>
      <c r="AN297" s="86"/>
      <c r="AO297" s="86">
        <v>40</v>
      </c>
      <c r="AP297" s="86"/>
      <c r="AQ297" s="86">
        <v>4</v>
      </c>
      <c r="AR297" s="86">
        <v>1.5</v>
      </c>
      <c r="AS297" s="86" t="s">
        <v>223</v>
      </c>
      <c r="AT297" s="86" t="s">
        <v>220</v>
      </c>
      <c r="AU297" s="86"/>
      <c r="AV297" s="86">
        <v>35</v>
      </c>
      <c r="AW297" s="86"/>
      <c r="AX297" s="86">
        <v>4</v>
      </c>
      <c r="AY297" s="86">
        <v>1.2</v>
      </c>
      <c r="AZ297" s="86" t="s">
        <v>224</v>
      </c>
      <c r="BA297" s="86" t="s">
        <v>219</v>
      </c>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35"/>
      <c r="CN297" s="35"/>
      <c r="CO297" s="35"/>
      <c r="CP297" s="35"/>
      <c r="CQ297" s="35"/>
    </row>
    <row r="298" spans="1:95">
      <c r="A298" s="35" t="s">
        <v>2538</v>
      </c>
      <c r="B298" s="35" t="s">
        <v>1574</v>
      </c>
      <c r="C298" s="2" t="s">
        <v>1450</v>
      </c>
      <c r="D298" s="2" t="s">
        <v>1575</v>
      </c>
      <c r="E298" s="35">
        <v>68</v>
      </c>
      <c r="F298" s="35">
        <v>1</v>
      </c>
      <c r="G298" s="10" t="str">
        <f t="shared" si="3"/>
        <v>68-1</v>
      </c>
      <c r="H298" s="2">
        <v>0</v>
      </c>
      <c r="I298" s="2">
        <v>63</v>
      </c>
      <c r="J298" s="14">
        <f>(VLOOKUP($G298,Depth_Lookup_CCL!$A$3:$Z$549,11,FALSE))+(H298/100)</f>
        <v>167.2</v>
      </c>
      <c r="K298" s="14">
        <f>(VLOOKUP($G298,Depth_Lookup_CCL!$A$3:$Z$549,11,FALSE))+(I298/100)</f>
        <v>167.82999999999998</v>
      </c>
      <c r="L298" s="148">
        <v>55</v>
      </c>
      <c r="M298" s="35">
        <v>1</v>
      </c>
      <c r="O298" s="2" t="s">
        <v>5</v>
      </c>
      <c r="P298" s="5" t="s">
        <v>1846</v>
      </c>
      <c r="Q298" s="87" t="s">
        <v>1442</v>
      </c>
      <c r="R298" s="87" t="s">
        <v>1442</v>
      </c>
      <c r="U298" s="2" t="s">
        <v>198</v>
      </c>
      <c r="V298" s="2" t="s">
        <v>201</v>
      </c>
      <c r="W298" s="2" t="s">
        <v>205</v>
      </c>
      <c r="AB298" s="35" t="s">
        <v>1376</v>
      </c>
      <c r="AC298" s="5">
        <f>VLOOKUP(AB298,definitions_list_lookup!$V$12:$W$15,2,FALSE)</f>
        <v>0</v>
      </c>
      <c r="AE298" s="41" t="e">
        <f>VLOOKUP(AD298,definitions_list_lookup!$AT$3:$AU$5,2,FALSE)</f>
        <v>#N/A</v>
      </c>
      <c r="AH298" s="2">
        <v>10</v>
      </c>
      <c r="AJ298" s="2">
        <v>4</v>
      </c>
      <c r="AK298" s="35">
        <v>2.2000000000000002</v>
      </c>
      <c r="AL298" s="2" t="s">
        <v>223</v>
      </c>
      <c r="AM298" s="2" t="s">
        <v>218</v>
      </c>
      <c r="AO298" s="2">
        <v>55</v>
      </c>
      <c r="AQ298" s="2">
        <v>5.5</v>
      </c>
      <c r="AR298" s="35">
        <v>2.2000000000000002</v>
      </c>
      <c r="AS298" s="2" t="s">
        <v>224</v>
      </c>
      <c r="AT298" s="2" t="s">
        <v>219</v>
      </c>
      <c r="AV298" s="2">
        <v>35</v>
      </c>
      <c r="AX298" s="2">
        <v>2.1</v>
      </c>
      <c r="AY298" s="35">
        <v>1.5</v>
      </c>
      <c r="AZ298" s="2" t="s">
        <v>224</v>
      </c>
      <c r="BA298" s="2" t="s">
        <v>219</v>
      </c>
      <c r="BQ298" s="2" t="s">
        <v>1562</v>
      </c>
      <c r="BS298" s="2">
        <v>0.1</v>
      </c>
      <c r="BT298" s="2">
        <v>0.1</v>
      </c>
      <c r="BU298" s="2" t="s">
        <v>2545</v>
      </c>
      <c r="BV298" s="2" t="s">
        <v>2546</v>
      </c>
      <c r="CE298" s="2" t="s">
        <v>1562</v>
      </c>
      <c r="CG298" s="2">
        <v>0.1</v>
      </c>
      <c r="CH298" s="2">
        <v>0.1</v>
      </c>
      <c r="CI298" s="2" t="s">
        <v>2545</v>
      </c>
      <c r="CJ298" s="2" t="s">
        <v>2546</v>
      </c>
      <c r="CM298" s="35" t="s">
        <v>2570</v>
      </c>
      <c r="CN298" s="35"/>
      <c r="CO298" s="35"/>
      <c r="CP298" s="35"/>
      <c r="CQ298" s="35"/>
    </row>
    <row r="299" spans="1:95">
      <c r="A299" s="35" t="s">
        <v>2538</v>
      </c>
      <c r="B299" s="35" t="s">
        <v>1574</v>
      </c>
      <c r="C299" s="2" t="s">
        <v>1450</v>
      </c>
      <c r="D299" s="2" t="s">
        <v>1575</v>
      </c>
      <c r="E299" s="35">
        <v>68</v>
      </c>
      <c r="F299" s="35">
        <v>2</v>
      </c>
      <c r="G299" s="10" t="str">
        <f t="shared" si="3"/>
        <v>68-2</v>
      </c>
      <c r="H299" s="2">
        <v>0</v>
      </c>
      <c r="I299" s="2">
        <v>82</v>
      </c>
      <c r="J299" s="14">
        <f>(VLOOKUP($G299,Depth_Lookup_CCL!$A$3:$Z$549,11,FALSE))+(H299/100)</f>
        <v>167.82999999999998</v>
      </c>
      <c r="K299" s="14">
        <f>(VLOOKUP($G299,Depth_Lookup_CCL!$A$3:$Z$549,11,FALSE))+(I299/100)</f>
        <v>168.64999999999998</v>
      </c>
      <c r="L299" s="148">
        <v>55</v>
      </c>
      <c r="M299" s="35">
        <v>1</v>
      </c>
      <c r="O299" s="2" t="s">
        <v>5</v>
      </c>
      <c r="P299" s="5" t="s">
        <v>1846</v>
      </c>
      <c r="Q299" s="87" t="s">
        <v>1442</v>
      </c>
      <c r="R299" s="87" t="s">
        <v>1442</v>
      </c>
      <c r="U299" s="2" t="s">
        <v>198</v>
      </c>
      <c r="V299" s="2" t="s">
        <v>201</v>
      </c>
      <c r="W299" s="2" t="s">
        <v>205</v>
      </c>
      <c r="X299" s="2" t="s">
        <v>2571</v>
      </c>
      <c r="AB299" s="35" t="s">
        <v>1376</v>
      </c>
      <c r="AC299" s="5">
        <f>VLOOKUP(AB299,definitions_list_lookup!$V$12:$W$15,2,FALSE)</f>
        <v>0</v>
      </c>
      <c r="AE299" s="41" t="e">
        <f>VLOOKUP(AD299,definitions_list_lookup!$AT$3:$AU$5,2,FALSE)</f>
        <v>#N/A</v>
      </c>
      <c r="AH299" s="2">
        <v>7</v>
      </c>
      <c r="AJ299" s="2">
        <v>3.2</v>
      </c>
      <c r="AK299" s="35">
        <v>1.5</v>
      </c>
      <c r="AL299" s="2" t="s">
        <v>223</v>
      </c>
      <c r="AM299" s="2" t="s">
        <v>219</v>
      </c>
      <c r="AO299" s="2">
        <v>58</v>
      </c>
      <c r="AQ299" s="2">
        <v>2.2999999999999998</v>
      </c>
      <c r="AR299" s="35">
        <v>2</v>
      </c>
      <c r="AS299" s="2" t="s">
        <v>223</v>
      </c>
      <c r="AT299" s="2" t="s">
        <v>220</v>
      </c>
      <c r="AV299" s="2">
        <v>35</v>
      </c>
      <c r="AX299" s="2">
        <v>2.2000000000000002</v>
      </c>
      <c r="AY299" s="35">
        <v>1.2</v>
      </c>
      <c r="AZ299" s="2" t="s">
        <v>223</v>
      </c>
      <c r="BA299" s="2" t="s">
        <v>219</v>
      </c>
      <c r="BQ299" s="2" t="s">
        <v>1562</v>
      </c>
      <c r="BS299" s="2">
        <v>0.1</v>
      </c>
      <c r="BT299" s="2">
        <v>0.1</v>
      </c>
      <c r="BU299" s="2" t="s">
        <v>2545</v>
      </c>
      <c r="BV299" s="2" t="s">
        <v>2546</v>
      </c>
      <c r="CM299" s="35" t="s">
        <v>2570</v>
      </c>
      <c r="CN299" s="35"/>
      <c r="CO299" s="35"/>
      <c r="CP299" s="35"/>
      <c r="CQ299" s="35"/>
    </row>
    <row r="300" spans="1:95">
      <c r="A300" s="35" t="s">
        <v>2538</v>
      </c>
      <c r="B300" s="35" t="s">
        <v>1574</v>
      </c>
      <c r="C300" s="2" t="s">
        <v>1450</v>
      </c>
      <c r="D300" s="2" t="s">
        <v>1575</v>
      </c>
      <c r="E300" s="35">
        <v>68</v>
      </c>
      <c r="F300" s="35">
        <v>3</v>
      </c>
      <c r="G300" s="10" t="str">
        <f t="shared" si="3"/>
        <v>68-3</v>
      </c>
      <c r="H300" s="2">
        <v>0</v>
      </c>
      <c r="I300" s="2">
        <v>84</v>
      </c>
      <c r="J300" s="14">
        <f>(VLOOKUP($G300,Depth_Lookup_CCL!$A$3:$Z$549,11,FALSE))+(H300/100)</f>
        <v>168.66</v>
      </c>
      <c r="K300" s="14">
        <f>(VLOOKUP($G300,Depth_Lookup_CCL!$A$3:$Z$549,11,FALSE))+(I300/100)</f>
        <v>169.5</v>
      </c>
      <c r="L300" s="148">
        <v>55</v>
      </c>
      <c r="M300" s="35">
        <v>1</v>
      </c>
      <c r="O300" s="2" t="s">
        <v>5</v>
      </c>
      <c r="P300" s="5" t="s">
        <v>1846</v>
      </c>
      <c r="Q300" s="87" t="s">
        <v>1442</v>
      </c>
      <c r="R300" s="87" t="s">
        <v>1442</v>
      </c>
      <c r="U300" s="2" t="s">
        <v>198</v>
      </c>
      <c r="V300" s="2" t="s">
        <v>201</v>
      </c>
      <c r="W300" s="2" t="s">
        <v>205</v>
      </c>
      <c r="AB300" s="35" t="s">
        <v>1376</v>
      </c>
      <c r="AC300" s="5">
        <f>VLOOKUP(AB300,definitions_list_lookup!$V$12:$W$15,2,FALSE)</f>
        <v>0</v>
      </c>
      <c r="AE300" s="41" t="e">
        <f>VLOOKUP(AD300,definitions_list_lookup!$AT$3:$AU$5,2,FALSE)</f>
        <v>#N/A</v>
      </c>
      <c r="AH300" s="2">
        <v>15</v>
      </c>
      <c r="AJ300" s="2">
        <v>2.5</v>
      </c>
      <c r="AK300" s="35">
        <v>1</v>
      </c>
      <c r="AL300" s="2" t="s">
        <v>224</v>
      </c>
      <c r="AM300" s="2" t="s">
        <v>220</v>
      </c>
      <c r="AO300" s="2">
        <v>55</v>
      </c>
      <c r="AQ300" s="2">
        <v>4</v>
      </c>
      <c r="AR300" s="35">
        <v>1.8</v>
      </c>
      <c r="AS300" s="2" t="s">
        <v>1447</v>
      </c>
      <c r="AT300" s="2" t="s">
        <v>219</v>
      </c>
      <c r="AV300" s="2">
        <v>30</v>
      </c>
      <c r="AX300" s="2">
        <v>5.8</v>
      </c>
      <c r="AY300" s="35">
        <v>1.5</v>
      </c>
      <c r="AZ300" s="2" t="s">
        <v>224</v>
      </c>
      <c r="BA300" s="2" t="s">
        <v>219</v>
      </c>
      <c r="CM300" s="35" t="s">
        <v>2572</v>
      </c>
      <c r="CN300" s="35"/>
      <c r="CO300" s="35"/>
      <c r="CP300" s="35"/>
      <c r="CQ300" s="35"/>
    </row>
    <row r="301" spans="1:95">
      <c r="A301" s="35" t="s">
        <v>2538</v>
      </c>
      <c r="B301" s="35" t="s">
        <v>1574</v>
      </c>
      <c r="C301" s="2" t="s">
        <v>1450</v>
      </c>
      <c r="D301" s="2" t="s">
        <v>1575</v>
      </c>
      <c r="E301" s="35">
        <v>68</v>
      </c>
      <c r="F301" s="35">
        <v>4</v>
      </c>
      <c r="G301" s="10" t="str">
        <f t="shared" si="3"/>
        <v>68-4</v>
      </c>
      <c r="H301" s="2">
        <v>0</v>
      </c>
      <c r="I301" s="2">
        <v>90</v>
      </c>
      <c r="J301" s="14">
        <f>(VLOOKUP($G301,Depth_Lookup_CCL!$A$3:$Z$549,11,FALSE))+(H301/100)</f>
        <v>169.505</v>
      </c>
      <c r="K301" s="14">
        <f>(VLOOKUP($G301,Depth_Lookup_CCL!$A$3:$Z$549,11,FALSE))+(I301/100)</f>
        <v>170.405</v>
      </c>
      <c r="L301" s="148">
        <v>55</v>
      </c>
      <c r="M301" s="35">
        <v>1</v>
      </c>
      <c r="O301" s="2" t="s">
        <v>5</v>
      </c>
      <c r="P301" s="5" t="s">
        <v>1846</v>
      </c>
      <c r="Q301" s="87" t="s">
        <v>1442</v>
      </c>
      <c r="R301" s="87" t="s">
        <v>1442</v>
      </c>
      <c r="U301" s="2" t="s">
        <v>198</v>
      </c>
      <c r="V301" s="2" t="s">
        <v>201</v>
      </c>
      <c r="W301" s="2" t="s">
        <v>205</v>
      </c>
      <c r="AB301" s="35" t="s">
        <v>1376</v>
      </c>
      <c r="AC301" s="5">
        <f>VLOOKUP(AB301,definitions_list_lookup!$V$12:$W$15,2,FALSE)</f>
        <v>0</v>
      </c>
      <c r="AE301" s="41" t="e">
        <f>VLOOKUP(AD301,definitions_list_lookup!$AT$3:$AU$5,2,FALSE)</f>
        <v>#N/A</v>
      </c>
      <c r="AH301" s="2">
        <v>20</v>
      </c>
      <c r="AJ301" s="2">
        <v>3</v>
      </c>
      <c r="AK301" s="35">
        <v>1</v>
      </c>
      <c r="AL301" s="2" t="s">
        <v>2543</v>
      </c>
      <c r="AM301" s="2" t="s">
        <v>2573</v>
      </c>
      <c r="AO301" s="2">
        <v>50</v>
      </c>
      <c r="AQ301" s="2">
        <v>2</v>
      </c>
      <c r="AR301" s="35">
        <v>1.1000000000000001</v>
      </c>
      <c r="AS301" s="2" t="s">
        <v>2574</v>
      </c>
      <c r="AT301" s="2" t="s">
        <v>2544</v>
      </c>
      <c r="AV301" s="2">
        <v>30</v>
      </c>
      <c r="AX301" s="2">
        <v>3</v>
      </c>
      <c r="AY301" s="35">
        <v>1</v>
      </c>
      <c r="AZ301" s="2" t="s">
        <v>2543</v>
      </c>
      <c r="BA301" s="2" t="s">
        <v>2573</v>
      </c>
      <c r="BQ301" s="2" t="s">
        <v>1562</v>
      </c>
      <c r="BS301" s="2">
        <v>0.8</v>
      </c>
      <c r="BT301" s="2">
        <v>0.3</v>
      </c>
      <c r="BU301" s="2" t="s">
        <v>2543</v>
      </c>
      <c r="BV301" s="2" t="s">
        <v>2573</v>
      </c>
      <c r="CM301" s="35" t="s">
        <v>2575</v>
      </c>
      <c r="CN301" s="35"/>
      <c r="CO301" s="35"/>
      <c r="CP301" s="35"/>
      <c r="CQ301" s="35"/>
    </row>
    <row r="302" spans="1:95">
      <c r="A302" s="35" t="s">
        <v>2538</v>
      </c>
      <c r="B302" s="35" t="s">
        <v>1574</v>
      </c>
      <c r="C302" s="2" t="s">
        <v>1450</v>
      </c>
      <c r="D302" s="2" t="s">
        <v>1575</v>
      </c>
      <c r="E302" s="35">
        <v>69</v>
      </c>
      <c r="F302" s="35">
        <v>1</v>
      </c>
      <c r="G302" s="10" t="str">
        <f t="shared" si="3"/>
        <v>69-1</v>
      </c>
      <c r="H302" s="2">
        <v>0</v>
      </c>
      <c r="I302" s="2">
        <v>56</v>
      </c>
      <c r="J302" s="14">
        <f>(VLOOKUP($G302,Depth_Lookup_CCL!$A$3:$Z$549,11,FALSE))+(H302/100)</f>
        <v>170.2</v>
      </c>
      <c r="K302" s="14">
        <f>(VLOOKUP($G302,Depth_Lookup_CCL!$A$3:$Z$549,11,FALSE))+(I302/100)</f>
        <v>170.76</v>
      </c>
      <c r="L302" s="148">
        <v>55</v>
      </c>
      <c r="M302" s="35">
        <v>1</v>
      </c>
      <c r="O302" s="2" t="s">
        <v>5</v>
      </c>
      <c r="P302" s="5" t="s">
        <v>1846</v>
      </c>
      <c r="Q302" s="87" t="s">
        <v>1442</v>
      </c>
      <c r="R302" s="87" t="s">
        <v>1442</v>
      </c>
      <c r="U302" s="2" t="s">
        <v>198</v>
      </c>
      <c r="V302" s="2" t="s">
        <v>201</v>
      </c>
      <c r="W302" s="2" t="s">
        <v>205</v>
      </c>
      <c r="Y302" s="2" t="s">
        <v>1379</v>
      </c>
      <c r="Z302" s="35" t="s">
        <v>1363</v>
      </c>
      <c r="AA302" s="35" t="s">
        <v>1368</v>
      </c>
      <c r="AB302" s="35" t="s">
        <v>1374</v>
      </c>
      <c r="AC302" s="5">
        <f>VLOOKUP(AB302,definitions_list_lookup!$V$12:$W$15,2,FALSE)</f>
        <v>1</v>
      </c>
      <c r="AD302" s="35" t="s">
        <v>1455</v>
      </c>
      <c r="AE302" s="41">
        <f>VLOOKUP(AD302,definitions_list_lookup!$AT$3:$AU$5,2,FALSE)</f>
        <v>0</v>
      </c>
      <c r="AF302" s="2">
        <v>5</v>
      </c>
      <c r="AH302" s="2">
        <v>20</v>
      </c>
      <c r="AJ302" s="2">
        <v>2.2000000000000002</v>
      </c>
      <c r="AK302" s="35">
        <v>0.5</v>
      </c>
      <c r="AL302" s="2" t="s">
        <v>224</v>
      </c>
      <c r="AM302" s="2" t="s">
        <v>220</v>
      </c>
      <c r="AO302" s="2">
        <v>55</v>
      </c>
      <c r="AQ302" s="2">
        <v>3.5</v>
      </c>
      <c r="AR302" s="35">
        <v>1.2</v>
      </c>
      <c r="AS302" s="2" t="s">
        <v>2574</v>
      </c>
      <c r="AT302" s="2" t="s">
        <v>2544</v>
      </c>
      <c r="AV302" s="2">
        <v>25</v>
      </c>
      <c r="AX302" s="2">
        <v>4</v>
      </c>
      <c r="AY302" s="35">
        <v>1</v>
      </c>
      <c r="AZ302" s="2" t="s">
        <v>1447</v>
      </c>
      <c r="BA302" s="2" t="s">
        <v>2573</v>
      </c>
      <c r="CE302" s="2" t="s">
        <v>1562</v>
      </c>
      <c r="CH302" s="2">
        <v>0.8</v>
      </c>
      <c r="CI302" s="2" t="s">
        <v>1447</v>
      </c>
      <c r="CJ302" s="2" t="s">
        <v>2573</v>
      </c>
      <c r="CL302" s="2" t="s">
        <v>2576</v>
      </c>
      <c r="CM302" s="35"/>
      <c r="CN302" s="35"/>
      <c r="CO302" s="35"/>
      <c r="CP302" s="35"/>
      <c r="CQ302" s="35"/>
    </row>
    <row r="303" spans="1:95">
      <c r="A303" s="35" t="s">
        <v>2538</v>
      </c>
      <c r="B303" s="35" t="s">
        <v>1574</v>
      </c>
      <c r="C303" s="2" t="s">
        <v>1450</v>
      </c>
      <c r="D303" s="2" t="s">
        <v>1575</v>
      </c>
      <c r="E303" s="35">
        <v>69</v>
      </c>
      <c r="F303" s="35">
        <v>2</v>
      </c>
      <c r="G303" s="10" t="str">
        <f t="shared" si="3"/>
        <v>69-2</v>
      </c>
      <c r="H303" s="2">
        <v>0</v>
      </c>
      <c r="I303" s="2">
        <v>61</v>
      </c>
      <c r="J303" s="14">
        <f>(VLOOKUP($G303,Depth_Lookup_CCL!$A$3:$Z$549,11,FALSE))+(H303/100)</f>
        <v>170.75</v>
      </c>
      <c r="K303" s="14">
        <f>(VLOOKUP($G303,Depth_Lookup_CCL!$A$3:$Z$549,11,FALSE))+(I303/100)</f>
        <v>171.36</v>
      </c>
      <c r="L303" s="148">
        <v>55</v>
      </c>
      <c r="M303" s="35">
        <v>1</v>
      </c>
      <c r="O303" s="2" t="s">
        <v>5</v>
      </c>
      <c r="P303" s="5" t="s">
        <v>1846</v>
      </c>
      <c r="Q303" s="87" t="s">
        <v>1442</v>
      </c>
      <c r="R303" s="87" t="s">
        <v>1442</v>
      </c>
      <c r="U303" s="2" t="s">
        <v>198</v>
      </c>
      <c r="V303" s="109" t="s">
        <v>201</v>
      </c>
      <c r="W303" s="2" t="s">
        <v>205</v>
      </c>
      <c r="X303" s="2" t="s">
        <v>2577</v>
      </c>
      <c r="Y303" s="2" t="s">
        <v>1379</v>
      </c>
      <c r="Z303" s="35" t="s">
        <v>1363</v>
      </c>
      <c r="AA303" s="35" t="s">
        <v>1368</v>
      </c>
      <c r="AB303" s="35" t="s">
        <v>1374</v>
      </c>
      <c r="AC303" s="5">
        <f>VLOOKUP(AB303,definitions_list_lookup!$V$12:$W$15,2,FALSE)</f>
        <v>1</v>
      </c>
      <c r="AD303" s="35" t="s">
        <v>1456</v>
      </c>
      <c r="AE303" s="41">
        <f>VLOOKUP(AD303,definitions_list_lookup!$AT$3:$AU$5,2,FALSE)</f>
        <v>1</v>
      </c>
      <c r="AF303" s="2">
        <v>10</v>
      </c>
      <c r="AH303" s="2">
        <v>10</v>
      </c>
      <c r="AJ303" s="2">
        <v>9</v>
      </c>
      <c r="AK303" s="35">
        <v>4</v>
      </c>
      <c r="AL303" s="2" t="s">
        <v>225</v>
      </c>
      <c r="AM303" s="2" t="s">
        <v>220</v>
      </c>
      <c r="AO303" s="2">
        <v>50</v>
      </c>
      <c r="AQ303" s="2">
        <v>2</v>
      </c>
      <c r="AR303" s="35">
        <v>1.4</v>
      </c>
      <c r="AS303" s="2" t="s">
        <v>224</v>
      </c>
      <c r="AT303" s="2" t="s">
        <v>220</v>
      </c>
      <c r="AV303" s="2">
        <v>40</v>
      </c>
      <c r="AX303" s="2">
        <v>5</v>
      </c>
      <c r="AY303" s="35">
        <v>1</v>
      </c>
      <c r="AZ303" s="2" t="s">
        <v>224</v>
      </c>
      <c r="BA303" s="2" t="s">
        <v>2544</v>
      </c>
      <c r="BQ303" s="2" t="s">
        <v>1562</v>
      </c>
      <c r="BS303" s="2">
        <v>1</v>
      </c>
      <c r="BT303" s="2">
        <v>0.4</v>
      </c>
      <c r="BU303" s="2" t="s">
        <v>2574</v>
      </c>
      <c r="BV303" s="2" t="s">
        <v>2573</v>
      </c>
      <c r="CM303" s="35"/>
      <c r="CN303" s="35"/>
      <c r="CO303" s="35"/>
      <c r="CP303" s="35"/>
      <c r="CQ303" s="35"/>
    </row>
    <row r="304" spans="1:95">
      <c r="A304" s="35" t="s">
        <v>2538</v>
      </c>
      <c r="B304" s="35" t="s">
        <v>1574</v>
      </c>
      <c r="C304" s="2" t="s">
        <v>1450</v>
      </c>
      <c r="D304" s="2" t="s">
        <v>1575</v>
      </c>
      <c r="E304" s="35">
        <v>69</v>
      </c>
      <c r="F304" s="35">
        <v>3</v>
      </c>
      <c r="G304" s="10" t="str">
        <f t="shared" si="3"/>
        <v>69-3</v>
      </c>
      <c r="H304" s="2">
        <v>0</v>
      </c>
      <c r="I304" s="2">
        <v>88</v>
      </c>
      <c r="J304" s="14">
        <f>(VLOOKUP($G304,Depth_Lookup_CCL!$A$3:$Z$549,11,FALSE))+(H304/100)</f>
        <v>171.35499999999999</v>
      </c>
      <c r="K304" s="14">
        <f>(VLOOKUP($G304,Depth_Lookup_CCL!$A$3:$Z$549,11,FALSE))+(I304/100)</f>
        <v>172.23499999999999</v>
      </c>
      <c r="L304" s="148">
        <v>55</v>
      </c>
      <c r="M304" s="35">
        <v>1</v>
      </c>
      <c r="O304" s="2" t="s">
        <v>5</v>
      </c>
      <c r="P304" s="5" t="s">
        <v>1846</v>
      </c>
      <c r="Q304" s="87" t="s">
        <v>1442</v>
      </c>
      <c r="R304" s="87" t="s">
        <v>1442</v>
      </c>
      <c r="U304" s="2" t="s">
        <v>198</v>
      </c>
      <c r="V304" s="2" t="s">
        <v>201</v>
      </c>
      <c r="W304" s="2" t="s">
        <v>205</v>
      </c>
      <c r="Y304" s="2" t="s">
        <v>1366</v>
      </c>
      <c r="Z304" s="35" t="s">
        <v>1363</v>
      </c>
      <c r="AA304" s="35" t="s">
        <v>1368</v>
      </c>
      <c r="AB304" s="35" t="s">
        <v>238</v>
      </c>
      <c r="AC304" s="5">
        <f>VLOOKUP(AB304,definitions_list_lookup!$V$12:$W$15,2,FALSE)</f>
        <v>2</v>
      </c>
      <c r="AD304" s="35" t="s">
        <v>1456</v>
      </c>
      <c r="AE304" s="41">
        <f>VLOOKUP(AD304,definitions_list_lookup!$AT$3:$AU$5,2,FALSE)</f>
        <v>1</v>
      </c>
      <c r="AF304" s="2">
        <v>5</v>
      </c>
      <c r="AG304" s="2" t="s">
        <v>1587</v>
      </c>
      <c r="AH304" s="2">
        <v>13</v>
      </c>
      <c r="AJ304" s="2">
        <v>4</v>
      </c>
      <c r="AK304" s="35">
        <v>1.3</v>
      </c>
      <c r="AL304" s="2" t="s">
        <v>224</v>
      </c>
      <c r="AM304" s="2" t="s">
        <v>220</v>
      </c>
      <c r="AO304" s="2">
        <v>47</v>
      </c>
      <c r="AQ304" s="2">
        <v>2.5</v>
      </c>
      <c r="AR304" s="35">
        <v>1.5</v>
      </c>
      <c r="AS304" s="2" t="s">
        <v>224</v>
      </c>
      <c r="AT304" s="2" t="s">
        <v>220</v>
      </c>
      <c r="AV304" s="2">
        <v>40</v>
      </c>
      <c r="AX304" s="2">
        <v>5</v>
      </c>
      <c r="AY304" s="35">
        <v>1.5</v>
      </c>
      <c r="AZ304" s="2" t="s">
        <v>224</v>
      </c>
      <c r="BA304" s="2" t="s">
        <v>2544</v>
      </c>
      <c r="BQ304" s="2" t="s">
        <v>1562</v>
      </c>
      <c r="BS304" s="2">
        <v>1.2</v>
      </c>
      <c r="BT304" s="2">
        <v>0.8</v>
      </c>
      <c r="BU304" s="2" t="s">
        <v>2543</v>
      </c>
      <c r="BV304" s="2" t="s">
        <v>2544</v>
      </c>
      <c r="CM304" s="35" t="s">
        <v>2578</v>
      </c>
      <c r="CN304" s="35"/>
      <c r="CO304" s="35"/>
      <c r="CP304" s="35"/>
      <c r="CQ304" s="35"/>
    </row>
    <row r="305" spans="1:95">
      <c r="A305" s="35" t="s">
        <v>2538</v>
      </c>
      <c r="B305" s="35" t="s">
        <v>1574</v>
      </c>
      <c r="C305" s="2" t="s">
        <v>1450</v>
      </c>
      <c r="D305" s="2" t="s">
        <v>1575</v>
      </c>
      <c r="E305" s="35">
        <v>69</v>
      </c>
      <c r="F305" s="35">
        <v>4</v>
      </c>
      <c r="G305" s="10" t="str">
        <f t="shared" si="3"/>
        <v>69-4</v>
      </c>
      <c r="H305" s="2">
        <v>0</v>
      </c>
      <c r="I305" s="2">
        <v>37</v>
      </c>
      <c r="J305" s="14">
        <f>(VLOOKUP($G305,Depth_Lookup_CCL!$A$3:$Z$549,11,FALSE))+(H305/100)</f>
        <v>172.23</v>
      </c>
      <c r="K305" s="14">
        <f>(VLOOKUP($G305,Depth_Lookup_CCL!$A$3:$Z$549,11,FALSE))+(I305/100)</f>
        <v>172.6</v>
      </c>
      <c r="L305" s="148">
        <v>55</v>
      </c>
      <c r="M305" s="35">
        <v>1</v>
      </c>
      <c r="O305" s="2" t="s">
        <v>5</v>
      </c>
      <c r="P305" s="5" t="s">
        <v>1846</v>
      </c>
      <c r="Q305" s="87" t="s">
        <v>1442</v>
      </c>
      <c r="R305" s="87" t="s">
        <v>18</v>
      </c>
      <c r="U305" s="2" t="s">
        <v>198</v>
      </c>
      <c r="V305" s="2" t="s">
        <v>201</v>
      </c>
      <c r="W305" s="2" t="s">
        <v>205</v>
      </c>
      <c r="Y305" s="2" t="s">
        <v>1378</v>
      </c>
      <c r="Z305" s="35" t="s">
        <v>1363</v>
      </c>
      <c r="AA305" s="35" t="s">
        <v>1368</v>
      </c>
      <c r="AB305" s="35" t="s">
        <v>238</v>
      </c>
      <c r="AC305" s="5">
        <f>VLOOKUP(AB305,definitions_list_lookup!$V$12:$W$15,2,FALSE)</f>
        <v>2</v>
      </c>
      <c r="AD305" s="35" t="s">
        <v>1457</v>
      </c>
      <c r="AE305" s="41">
        <f>VLOOKUP(AD305,definitions_list_lookup!$AT$3:$AU$5,2,FALSE)</f>
        <v>2</v>
      </c>
      <c r="AF305" s="2">
        <v>1</v>
      </c>
      <c r="AH305" s="87">
        <v>15</v>
      </c>
      <c r="AI305" s="87"/>
      <c r="AJ305" s="87">
        <v>3</v>
      </c>
      <c r="AK305" s="86">
        <v>0.8</v>
      </c>
      <c r="AL305" s="87" t="s">
        <v>223</v>
      </c>
      <c r="AM305" s="87" t="s">
        <v>219</v>
      </c>
      <c r="AN305" s="87"/>
      <c r="AO305" s="87">
        <v>45</v>
      </c>
      <c r="AP305" s="87"/>
      <c r="AQ305" s="87">
        <v>3</v>
      </c>
      <c r="AR305" s="86">
        <v>1</v>
      </c>
      <c r="AS305" s="87" t="s">
        <v>224</v>
      </c>
      <c r="AT305" s="87" t="s">
        <v>219</v>
      </c>
      <c r="AU305" s="87"/>
      <c r="AV305" s="87">
        <v>40</v>
      </c>
      <c r="AW305" s="87"/>
      <c r="AX305" s="87">
        <v>3</v>
      </c>
      <c r="AY305" s="86">
        <v>1.2</v>
      </c>
      <c r="AZ305" s="87" t="s">
        <v>224</v>
      </c>
      <c r="BA305" s="87" t="s">
        <v>219</v>
      </c>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35" t="s">
        <v>2579</v>
      </c>
      <c r="CN305" s="35"/>
      <c r="CO305" s="35"/>
      <c r="CP305" s="35"/>
      <c r="CQ305" s="35"/>
    </row>
    <row r="306" spans="1:95">
      <c r="A306" s="35" t="s">
        <v>2580</v>
      </c>
      <c r="B306" s="35" t="s">
        <v>2581</v>
      </c>
      <c r="C306" s="2" t="s">
        <v>1450</v>
      </c>
      <c r="D306" s="2" t="s">
        <v>1575</v>
      </c>
      <c r="E306" s="35">
        <v>69</v>
      </c>
      <c r="F306" s="35">
        <v>5</v>
      </c>
      <c r="G306" s="10" t="str">
        <f t="shared" si="3"/>
        <v>69-5</v>
      </c>
      <c r="H306" s="2">
        <v>0</v>
      </c>
      <c r="I306" s="2">
        <v>50</v>
      </c>
      <c r="J306" s="14">
        <f>(VLOOKUP($G306,Depth_Lookup_CCL!$A$3:$Z$549,11,FALSE))+(H306/100)</f>
        <v>172.595</v>
      </c>
      <c r="K306" s="14">
        <f>(VLOOKUP($G306,Depth_Lookup_CCL!$A$3:$Z$549,11,FALSE))+(I306/100)</f>
        <v>173.095</v>
      </c>
      <c r="L306" s="148">
        <v>55</v>
      </c>
      <c r="M306" s="35">
        <v>1</v>
      </c>
      <c r="O306" s="2" t="s">
        <v>5</v>
      </c>
      <c r="P306" s="5" t="s">
        <v>1846</v>
      </c>
      <c r="Q306" s="87" t="s">
        <v>18</v>
      </c>
      <c r="R306" s="87" t="s">
        <v>1442</v>
      </c>
      <c r="U306" s="2" t="s">
        <v>198</v>
      </c>
      <c r="V306" s="2" t="s">
        <v>201</v>
      </c>
      <c r="W306" s="2" t="s">
        <v>205</v>
      </c>
      <c r="AB306" s="35" t="s">
        <v>1376</v>
      </c>
      <c r="AC306" s="5">
        <f>VLOOKUP(AB306,definitions_list_lookup!$V$12:$W$15,2,FALSE)</f>
        <v>0</v>
      </c>
      <c r="AE306" s="41" t="e">
        <f>VLOOKUP(AD306,definitions_list_lookup!$AT$3:$AU$5,2,FALSE)</f>
        <v>#N/A</v>
      </c>
      <c r="AH306" s="87">
        <v>15</v>
      </c>
      <c r="AI306" s="87"/>
      <c r="AJ306" s="87">
        <v>3</v>
      </c>
      <c r="AK306" s="86">
        <v>0.8</v>
      </c>
      <c r="AL306" s="87" t="s">
        <v>223</v>
      </c>
      <c r="AM306" s="87" t="s">
        <v>219</v>
      </c>
      <c r="AN306" s="87"/>
      <c r="AO306" s="87">
        <v>45</v>
      </c>
      <c r="AP306" s="87"/>
      <c r="AQ306" s="87">
        <v>3</v>
      </c>
      <c r="AR306" s="86">
        <v>1</v>
      </c>
      <c r="AS306" s="87" t="s">
        <v>224</v>
      </c>
      <c r="AT306" s="87" t="s">
        <v>219</v>
      </c>
      <c r="AU306" s="87"/>
      <c r="AV306" s="87">
        <v>40</v>
      </c>
      <c r="AW306" s="87"/>
      <c r="AX306" s="87">
        <v>3</v>
      </c>
      <c r="AY306" s="86">
        <v>1.2</v>
      </c>
      <c r="AZ306" s="87" t="s">
        <v>224</v>
      </c>
      <c r="BA306" s="87" t="s">
        <v>219</v>
      </c>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c r="CE306" s="87"/>
      <c r="CF306" s="87"/>
      <c r="CG306" s="87"/>
      <c r="CH306" s="87"/>
      <c r="CI306" s="87"/>
      <c r="CJ306" s="87"/>
      <c r="CK306" s="87"/>
      <c r="CL306" s="87"/>
      <c r="CM306" s="35" t="s">
        <v>2582</v>
      </c>
      <c r="CN306" s="35"/>
      <c r="CO306" s="35"/>
      <c r="CP306" s="35"/>
      <c r="CQ306" s="35"/>
    </row>
    <row r="307" spans="1:95">
      <c r="A307" s="35" t="s">
        <v>2580</v>
      </c>
      <c r="B307" s="35" t="s">
        <v>2581</v>
      </c>
      <c r="C307" s="2" t="s">
        <v>1450</v>
      </c>
      <c r="D307" s="2" t="s">
        <v>1575</v>
      </c>
      <c r="E307" s="35">
        <v>70</v>
      </c>
      <c r="F307" s="35">
        <v>1</v>
      </c>
      <c r="G307" s="10" t="str">
        <f t="shared" si="3"/>
        <v>70-1</v>
      </c>
      <c r="H307" s="2">
        <v>0</v>
      </c>
      <c r="I307" s="2">
        <v>43</v>
      </c>
      <c r="J307" s="14">
        <f>(VLOOKUP($G307,Depth_Lookup_CCL!$A$3:$Z$549,11,FALSE))+(H307/100)</f>
        <v>172.9</v>
      </c>
      <c r="K307" s="14">
        <f>(VLOOKUP($G307,Depth_Lookup_CCL!$A$3:$Z$549,11,FALSE))+(I307/100)</f>
        <v>173.33</v>
      </c>
      <c r="L307" s="148">
        <v>55</v>
      </c>
      <c r="M307" s="35">
        <v>1</v>
      </c>
      <c r="O307" s="2" t="s">
        <v>5</v>
      </c>
      <c r="P307" s="5" t="s">
        <v>1846</v>
      </c>
      <c r="Q307" s="87" t="s">
        <v>1442</v>
      </c>
      <c r="R307" s="87" t="s">
        <v>1442</v>
      </c>
      <c r="U307" s="2" t="s">
        <v>198</v>
      </c>
      <c r="V307" s="2" t="s">
        <v>201</v>
      </c>
      <c r="W307" s="2" t="s">
        <v>205</v>
      </c>
      <c r="AB307" s="35" t="s">
        <v>1376</v>
      </c>
      <c r="AC307" s="5">
        <f>VLOOKUP(AB307,definitions_list_lookup!$V$12:$W$15,2,FALSE)</f>
        <v>0</v>
      </c>
      <c r="AE307" s="41" t="e">
        <f>VLOOKUP(AD307,definitions_list_lookup!$AT$3:$AU$5,2,FALSE)</f>
        <v>#N/A</v>
      </c>
      <c r="AH307" s="87">
        <v>15</v>
      </c>
      <c r="AI307" s="87"/>
      <c r="AJ307" s="87">
        <v>3</v>
      </c>
      <c r="AK307" s="86">
        <v>0.8</v>
      </c>
      <c r="AL307" s="87" t="s">
        <v>223</v>
      </c>
      <c r="AM307" s="87" t="s">
        <v>219</v>
      </c>
      <c r="AN307" s="87"/>
      <c r="AO307" s="87">
        <v>45</v>
      </c>
      <c r="AP307" s="87"/>
      <c r="AQ307" s="87">
        <v>3</v>
      </c>
      <c r="AR307" s="86">
        <v>1</v>
      </c>
      <c r="AS307" s="87" t="s">
        <v>224</v>
      </c>
      <c r="AT307" s="87" t="s">
        <v>219</v>
      </c>
      <c r="AU307" s="87"/>
      <c r="AV307" s="87">
        <v>40</v>
      </c>
      <c r="AW307" s="87"/>
      <c r="AX307" s="87">
        <v>3</v>
      </c>
      <c r="AY307" s="86">
        <v>1.2</v>
      </c>
      <c r="AZ307" s="87" t="s">
        <v>224</v>
      </c>
      <c r="BA307" s="87" t="s">
        <v>219</v>
      </c>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c r="CE307" s="87"/>
      <c r="CF307" s="87"/>
      <c r="CG307" s="87"/>
      <c r="CH307" s="87"/>
      <c r="CI307" s="87"/>
      <c r="CJ307" s="87"/>
      <c r="CK307" s="87"/>
      <c r="CL307" s="87"/>
      <c r="CM307" s="35" t="s">
        <v>2583</v>
      </c>
      <c r="CN307" s="35"/>
      <c r="CO307" s="35"/>
      <c r="CP307" s="35"/>
      <c r="CQ307" s="35"/>
    </row>
    <row r="308" spans="1:95">
      <c r="A308" s="35" t="s">
        <v>2580</v>
      </c>
      <c r="B308" s="35" t="s">
        <v>2581</v>
      </c>
      <c r="C308" s="2" t="s">
        <v>1450</v>
      </c>
      <c r="D308" s="2" t="s">
        <v>1575</v>
      </c>
      <c r="E308" s="35">
        <v>71</v>
      </c>
      <c r="F308" s="35">
        <v>1</v>
      </c>
      <c r="G308" s="10" t="str">
        <f t="shared" si="3"/>
        <v>71-1</v>
      </c>
      <c r="H308" s="2">
        <v>0</v>
      </c>
      <c r="I308" s="2">
        <v>81</v>
      </c>
      <c r="J308" s="14">
        <f>(VLOOKUP($G308,Depth_Lookup_CCL!$A$3:$Z$549,11,FALSE))+(H308/100)</f>
        <v>173.2</v>
      </c>
      <c r="K308" s="14">
        <f>(VLOOKUP($G308,Depth_Lookup_CCL!$A$3:$Z$549,11,FALSE))+(I308/100)</f>
        <v>174.01</v>
      </c>
      <c r="L308" s="148">
        <v>55</v>
      </c>
      <c r="M308" s="35">
        <v>1</v>
      </c>
      <c r="N308" s="2" t="s">
        <v>27</v>
      </c>
      <c r="O308" s="2" t="s">
        <v>1555</v>
      </c>
      <c r="P308" s="5" t="s">
        <v>1888</v>
      </c>
      <c r="Q308" s="87" t="s">
        <v>1442</v>
      </c>
      <c r="R308" s="87" t="s">
        <v>1442</v>
      </c>
      <c r="U308" s="2" t="s">
        <v>198</v>
      </c>
      <c r="V308" s="2" t="s">
        <v>201</v>
      </c>
      <c r="W308" s="2" t="s">
        <v>205</v>
      </c>
      <c r="Y308" s="2" t="s">
        <v>1366</v>
      </c>
      <c r="Z308" s="35" t="s">
        <v>1391</v>
      </c>
      <c r="AA308" s="35" t="s">
        <v>1368</v>
      </c>
      <c r="AB308" s="35" t="s">
        <v>1374</v>
      </c>
      <c r="AC308" s="5">
        <f>VLOOKUP(AB308,definitions_list_lookup!$V$12:$W$15,2,FALSE)</f>
        <v>1</v>
      </c>
      <c r="AD308" s="35" t="s">
        <v>1455</v>
      </c>
      <c r="AE308" s="41">
        <f>VLOOKUP(AD308,definitions_list_lookup!$AT$3:$AU$5,2,FALSE)</f>
        <v>0</v>
      </c>
      <c r="AF308" s="2">
        <v>5</v>
      </c>
      <c r="AG308" s="2" t="s">
        <v>2203</v>
      </c>
      <c r="AH308" s="2">
        <v>4</v>
      </c>
      <c r="AJ308" s="2">
        <v>4</v>
      </c>
      <c r="AK308" s="35">
        <v>1</v>
      </c>
      <c r="AL308" s="2" t="s">
        <v>224</v>
      </c>
      <c r="AM308" s="2" t="s">
        <v>219</v>
      </c>
      <c r="AO308" s="2">
        <v>60</v>
      </c>
      <c r="AQ308" s="2">
        <v>5</v>
      </c>
      <c r="AR308" s="35">
        <v>1.5</v>
      </c>
      <c r="AS308" s="2" t="s">
        <v>225</v>
      </c>
      <c r="AT308" s="2" t="s">
        <v>219</v>
      </c>
      <c r="AV308" s="2">
        <v>36</v>
      </c>
      <c r="AX308" s="2">
        <v>4</v>
      </c>
      <c r="AY308" s="35">
        <v>1.5</v>
      </c>
      <c r="AZ308" s="2" t="s">
        <v>224</v>
      </c>
      <c r="BA308" s="2" t="s">
        <v>219</v>
      </c>
      <c r="CM308" s="35"/>
      <c r="CN308" s="35"/>
      <c r="CO308" s="35"/>
      <c r="CP308" s="35"/>
      <c r="CQ308" s="35"/>
    </row>
    <row r="309" spans="1:95">
      <c r="A309" s="35" t="s">
        <v>2580</v>
      </c>
      <c r="B309" s="35" t="s">
        <v>2581</v>
      </c>
      <c r="C309" s="2" t="s">
        <v>1450</v>
      </c>
      <c r="D309" s="2" t="s">
        <v>1575</v>
      </c>
      <c r="E309" s="35">
        <v>71</v>
      </c>
      <c r="F309" s="35">
        <v>2</v>
      </c>
      <c r="G309" s="10" t="str">
        <f t="shared" si="3"/>
        <v>71-2</v>
      </c>
      <c r="H309" s="2">
        <v>0</v>
      </c>
      <c r="I309" s="2">
        <v>65</v>
      </c>
      <c r="J309" s="14">
        <f>(VLOOKUP($G309,Depth_Lookup_CCL!$A$3:$Z$549,11,FALSE))+(H309/100)</f>
        <v>174.005</v>
      </c>
      <c r="K309" s="14">
        <f>(VLOOKUP($G309,Depth_Lookup_CCL!$A$3:$Z$549,11,FALSE))+(I309/100)</f>
        <v>174.655</v>
      </c>
      <c r="L309" s="148">
        <v>55</v>
      </c>
      <c r="M309" s="35">
        <v>1</v>
      </c>
      <c r="O309" s="2" t="s">
        <v>5</v>
      </c>
      <c r="P309" s="5" t="s">
        <v>1846</v>
      </c>
      <c r="Q309" s="87" t="s">
        <v>1442</v>
      </c>
      <c r="R309" s="87" t="s">
        <v>1442</v>
      </c>
      <c r="U309" s="2" t="s">
        <v>198</v>
      </c>
      <c r="V309" s="2" t="s">
        <v>201</v>
      </c>
      <c r="W309" s="2" t="s">
        <v>205</v>
      </c>
      <c r="AB309" s="35" t="s">
        <v>1376</v>
      </c>
      <c r="AC309" s="5">
        <f>VLOOKUP(AB309,definitions_list_lookup!$V$12:$W$15,2,FALSE)</f>
        <v>0</v>
      </c>
      <c r="AE309" s="41" t="e">
        <f>VLOOKUP(AD309,definitions_list_lookup!$AT$3:$AU$5,2,FALSE)</f>
        <v>#N/A</v>
      </c>
      <c r="AH309" s="2">
        <v>7</v>
      </c>
      <c r="AJ309" s="2">
        <v>4</v>
      </c>
      <c r="AK309" s="35">
        <v>1</v>
      </c>
      <c r="AL309" s="2" t="s">
        <v>223</v>
      </c>
      <c r="AM309" s="2" t="s">
        <v>220</v>
      </c>
      <c r="AO309" s="2">
        <v>60</v>
      </c>
      <c r="AQ309" s="2">
        <v>3</v>
      </c>
      <c r="AR309" s="35">
        <v>2</v>
      </c>
      <c r="AS309" s="2" t="s">
        <v>222</v>
      </c>
      <c r="AT309" s="2" t="s">
        <v>220</v>
      </c>
      <c r="AV309" s="2">
        <v>33</v>
      </c>
      <c r="AX309" s="2">
        <v>3</v>
      </c>
      <c r="AY309" s="35">
        <v>2</v>
      </c>
      <c r="AZ309" s="2" t="s">
        <v>224</v>
      </c>
      <c r="BA309" s="2" t="s">
        <v>219</v>
      </c>
      <c r="CM309" s="35" t="s">
        <v>2563</v>
      </c>
      <c r="CN309" s="35"/>
      <c r="CO309" s="35"/>
      <c r="CP309" s="35"/>
      <c r="CQ309" s="35"/>
    </row>
    <row r="310" spans="1:95">
      <c r="A310" s="35" t="s">
        <v>2580</v>
      </c>
      <c r="B310" s="35" t="s">
        <v>2581</v>
      </c>
      <c r="C310" s="2" t="s">
        <v>1450</v>
      </c>
      <c r="D310" s="2" t="s">
        <v>1575</v>
      </c>
      <c r="E310" s="35">
        <v>71</v>
      </c>
      <c r="F310" s="35">
        <v>3</v>
      </c>
      <c r="G310" s="10" t="str">
        <f t="shared" si="3"/>
        <v>71-3</v>
      </c>
      <c r="H310" s="2">
        <v>0</v>
      </c>
      <c r="I310" s="2">
        <v>75</v>
      </c>
      <c r="J310" s="14">
        <f>(VLOOKUP($G310,Depth_Lookup_CCL!$A$3:$Z$549,11,FALSE))+(H310/100)</f>
        <v>174.65</v>
      </c>
      <c r="K310" s="14">
        <f>(VLOOKUP($G310,Depth_Lookup_CCL!$A$3:$Z$549,11,FALSE))+(I310/100)</f>
        <v>175.4</v>
      </c>
      <c r="L310" s="148">
        <v>55</v>
      </c>
      <c r="M310" s="35">
        <v>1</v>
      </c>
      <c r="O310" s="2" t="s">
        <v>5</v>
      </c>
      <c r="P310" s="5" t="s">
        <v>1846</v>
      </c>
      <c r="Q310" s="87" t="s">
        <v>1442</v>
      </c>
      <c r="R310" s="87" t="s">
        <v>1442</v>
      </c>
      <c r="U310" s="2" t="s">
        <v>198</v>
      </c>
      <c r="V310" s="2" t="s">
        <v>201</v>
      </c>
      <c r="W310" s="2" t="s">
        <v>205</v>
      </c>
      <c r="AB310" s="35" t="s">
        <v>1376</v>
      </c>
      <c r="AC310" s="5">
        <f>VLOOKUP(AB310,definitions_list_lookup!$V$12:$W$15,2,FALSE)</f>
        <v>0</v>
      </c>
      <c r="AE310" s="41" t="e">
        <f>VLOOKUP(AD310,definitions_list_lookup!$AT$3:$AU$5,2,FALSE)</f>
        <v>#N/A</v>
      </c>
      <c r="AH310" s="2">
        <v>15</v>
      </c>
      <c r="AJ310" s="2">
        <v>4</v>
      </c>
      <c r="AK310" s="35">
        <v>1.5</v>
      </c>
      <c r="AL310" s="2" t="s">
        <v>2574</v>
      </c>
      <c r="AM310" s="2" t="s">
        <v>2573</v>
      </c>
      <c r="AO310" s="2">
        <v>55</v>
      </c>
      <c r="AQ310" s="2">
        <v>4.5</v>
      </c>
      <c r="AR310" s="35">
        <v>1.5</v>
      </c>
      <c r="AS310" s="2" t="s">
        <v>224</v>
      </c>
      <c r="AT310" s="2" t="s">
        <v>220</v>
      </c>
      <c r="AV310" s="2">
        <v>30</v>
      </c>
      <c r="AX310" s="2">
        <v>4.5</v>
      </c>
      <c r="AY310" s="35">
        <v>2</v>
      </c>
      <c r="AZ310" s="2" t="s">
        <v>224</v>
      </c>
      <c r="BA310" s="2" t="s">
        <v>219</v>
      </c>
      <c r="BQ310" s="2" t="s">
        <v>1562</v>
      </c>
      <c r="BS310" s="2">
        <v>0.3</v>
      </c>
      <c r="BT310" s="2">
        <v>0.3</v>
      </c>
      <c r="BU310" s="2" t="s">
        <v>224</v>
      </c>
      <c r="BV310" s="2" t="s">
        <v>219</v>
      </c>
      <c r="CM310" s="35" t="s">
        <v>2584</v>
      </c>
      <c r="CN310" s="35"/>
      <c r="CO310" s="35"/>
      <c r="CP310" s="35"/>
      <c r="CQ310" s="35"/>
    </row>
    <row r="311" spans="1:95">
      <c r="A311" s="35" t="s">
        <v>2580</v>
      </c>
      <c r="B311" s="35" t="s">
        <v>2581</v>
      </c>
      <c r="C311" s="2" t="s">
        <v>1450</v>
      </c>
      <c r="D311" s="2" t="s">
        <v>1575</v>
      </c>
      <c r="E311" s="35">
        <v>71</v>
      </c>
      <c r="F311" s="35">
        <v>4</v>
      </c>
      <c r="G311" s="10" t="str">
        <f t="shared" si="3"/>
        <v>71-4</v>
      </c>
      <c r="H311" s="2">
        <v>0</v>
      </c>
      <c r="I311" s="2">
        <v>75</v>
      </c>
      <c r="J311" s="14">
        <f>(VLOOKUP($G311,Depth_Lookup_CCL!$A$3:$Z$549,11,FALSE))+(H311/100)</f>
        <v>175.39000000000001</v>
      </c>
      <c r="K311" s="14">
        <f>(VLOOKUP($G311,Depth_Lookup_CCL!$A$3:$Z$549,11,FALSE))+(I311/100)</f>
        <v>176.14000000000001</v>
      </c>
      <c r="L311" s="148">
        <v>55</v>
      </c>
      <c r="M311" s="35">
        <v>1</v>
      </c>
      <c r="O311" s="2" t="s">
        <v>5</v>
      </c>
      <c r="P311" s="5" t="s">
        <v>1846</v>
      </c>
      <c r="Q311" s="87" t="s">
        <v>1442</v>
      </c>
      <c r="R311" s="87" t="s">
        <v>1442</v>
      </c>
      <c r="U311" s="2" t="s">
        <v>198</v>
      </c>
      <c r="V311" s="2" t="s">
        <v>201</v>
      </c>
      <c r="W311" s="2" t="s">
        <v>205</v>
      </c>
      <c r="Y311" s="2" t="s">
        <v>1378</v>
      </c>
      <c r="Z311" s="35" t="s">
        <v>1363</v>
      </c>
      <c r="AA311" s="35" t="s">
        <v>1368</v>
      </c>
      <c r="AB311" s="35" t="s">
        <v>238</v>
      </c>
      <c r="AC311" s="5">
        <f>VLOOKUP(AB311,definitions_list_lookup!$V$12:$W$15,2,FALSE)</f>
        <v>2</v>
      </c>
      <c r="AD311" s="35" t="s">
        <v>1456</v>
      </c>
      <c r="AE311" s="41">
        <f>VLOOKUP(AD311,definitions_list_lookup!$AT$3:$AU$5,2,FALSE)</f>
        <v>1</v>
      </c>
      <c r="AF311" s="2">
        <v>1</v>
      </c>
      <c r="AH311" s="2">
        <v>15</v>
      </c>
      <c r="AJ311" s="2">
        <v>1.5</v>
      </c>
      <c r="AK311" s="35">
        <v>1</v>
      </c>
      <c r="AL311" s="2" t="s">
        <v>225</v>
      </c>
      <c r="AM311" s="2" t="s">
        <v>219</v>
      </c>
      <c r="AN311" s="2" t="s">
        <v>2585</v>
      </c>
      <c r="AO311" s="2">
        <v>35</v>
      </c>
      <c r="AQ311" s="2">
        <v>2.5</v>
      </c>
      <c r="AR311" s="35">
        <v>1</v>
      </c>
      <c r="AS311" s="2" t="s">
        <v>224</v>
      </c>
      <c r="AT311" s="2" t="s">
        <v>219</v>
      </c>
      <c r="AV311" s="2">
        <v>50</v>
      </c>
      <c r="AX311" s="2">
        <v>3</v>
      </c>
      <c r="AY311" s="35">
        <v>2</v>
      </c>
      <c r="AZ311" s="2" t="s">
        <v>2543</v>
      </c>
      <c r="BA311" s="2" t="s">
        <v>220</v>
      </c>
      <c r="BQ311" s="2" t="s">
        <v>1562</v>
      </c>
      <c r="BS311" s="2">
        <v>0.2</v>
      </c>
      <c r="BT311" s="2">
        <v>0.1</v>
      </c>
      <c r="BU311" s="2" t="s">
        <v>223</v>
      </c>
      <c r="BV311" s="2" t="s">
        <v>219</v>
      </c>
      <c r="CM311" s="35" t="s">
        <v>2586</v>
      </c>
      <c r="CN311" s="35"/>
      <c r="CO311" s="35"/>
      <c r="CP311" s="35"/>
      <c r="CQ311" s="35"/>
    </row>
    <row r="312" spans="1:95">
      <c r="A312" s="35" t="s">
        <v>2580</v>
      </c>
      <c r="B312" s="35" t="s">
        <v>2581</v>
      </c>
      <c r="C312" s="2" t="s">
        <v>1450</v>
      </c>
      <c r="D312" s="2" t="s">
        <v>1575</v>
      </c>
      <c r="E312" s="35">
        <v>72</v>
      </c>
      <c r="F312" s="35">
        <v>1</v>
      </c>
      <c r="G312" s="10" t="str">
        <f t="shared" si="3"/>
        <v>72-1</v>
      </c>
      <c r="H312" s="2">
        <v>0</v>
      </c>
      <c r="I312" s="2">
        <v>87</v>
      </c>
      <c r="J312" s="14">
        <f>(VLOOKUP($G312,Depth_Lookup_CCL!$A$3:$Z$549,11,FALSE))+(H312/100)</f>
        <v>176.2</v>
      </c>
      <c r="K312" s="14">
        <f>(VLOOKUP($G312,Depth_Lookup_CCL!$A$3:$Z$549,11,FALSE))+(I312/100)</f>
        <v>177.07</v>
      </c>
      <c r="L312" s="148">
        <v>55</v>
      </c>
      <c r="M312" s="35">
        <v>1</v>
      </c>
      <c r="O312" s="2" t="s">
        <v>5</v>
      </c>
      <c r="P312" s="5" t="s">
        <v>1846</v>
      </c>
      <c r="Q312" s="87" t="s">
        <v>1442</v>
      </c>
      <c r="R312" s="87" t="s">
        <v>1442</v>
      </c>
      <c r="U312" s="2" t="s">
        <v>198</v>
      </c>
      <c r="V312" s="2" t="s">
        <v>201</v>
      </c>
      <c r="W312" s="2" t="s">
        <v>205</v>
      </c>
      <c r="Y312" s="2" t="s">
        <v>1366</v>
      </c>
      <c r="Z312" s="35" t="s">
        <v>1363</v>
      </c>
      <c r="AA312" s="35" t="s">
        <v>1368</v>
      </c>
      <c r="AB312" s="35" t="s">
        <v>238</v>
      </c>
      <c r="AC312" s="5">
        <f>VLOOKUP(AB312,definitions_list_lookup!$V$12:$W$15,2,FALSE)</f>
        <v>2</v>
      </c>
      <c r="AD312" s="35" t="s">
        <v>1456</v>
      </c>
      <c r="AE312" s="41">
        <f>VLOOKUP(AD312,definitions_list_lookup!$AT$3:$AU$5,2,FALSE)</f>
        <v>1</v>
      </c>
      <c r="AF312" s="2">
        <v>5</v>
      </c>
      <c r="AG312" s="2" t="s">
        <v>1594</v>
      </c>
      <c r="AH312" s="2">
        <v>10</v>
      </c>
      <c r="AJ312" s="2">
        <v>1</v>
      </c>
      <c r="AK312" s="35">
        <v>0.8</v>
      </c>
      <c r="AL312" s="2" t="s">
        <v>223</v>
      </c>
      <c r="AM312" s="2" t="s">
        <v>219</v>
      </c>
      <c r="AN312" s="2" t="s">
        <v>2587</v>
      </c>
      <c r="AO312" s="2">
        <v>55</v>
      </c>
      <c r="AQ312" s="2">
        <v>2.5</v>
      </c>
      <c r="AR312" s="35">
        <v>1</v>
      </c>
      <c r="AS312" s="2" t="s">
        <v>224</v>
      </c>
      <c r="AT312" s="2" t="s">
        <v>219</v>
      </c>
      <c r="AV312" s="2">
        <v>35</v>
      </c>
      <c r="AX312" s="2">
        <v>3</v>
      </c>
      <c r="AY312" s="35">
        <v>1.2</v>
      </c>
      <c r="AZ312" s="2" t="s">
        <v>224</v>
      </c>
      <c r="BA312" s="2" t="s">
        <v>220</v>
      </c>
      <c r="BQ312" s="2" t="s">
        <v>1562</v>
      </c>
      <c r="BS312" s="2">
        <v>0.1</v>
      </c>
      <c r="BT312" s="2">
        <v>0.1</v>
      </c>
      <c r="BU312" s="2" t="s">
        <v>222</v>
      </c>
      <c r="BV312" s="2" t="s">
        <v>219</v>
      </c>
      <c r="CM312" s="35"/>
      <c r="CN312" s="35"/>
      <c r="CO312" s="35"/>
      <c r="CP312" s="35"/>
      <c r="CQ312" s="35"/>
    </row>
    <row r="313" spans="1:95">
      <c r="A313" s="35" t="s">
        <v>2580</v>
      </c>
      <c r="B313" s="35" t="s">
        <v>2581</v>
      </c>
      <c r="C313" s="2" t="s">
        <v>1450</v>
      </c>
      <c r="D313" s="2" t="s">
        <v>1575</v>
      </c>
      <c r="E313" s="35">
        <v>72</v>
      </c>
      <c r="F313" s="35">
        <v>2</v>
      </c>
      <c r="G313" s="10" t="str">
        <f t="shared" si="3"/>
        <v>72-2</v>
      </c>
      <c r="H313" s="2">
        <v>0</v>
      </c>
      <c r="I313" s="2">
        <v>63</v>
      </c>
      <c r="J313" s="14">
        <f>(VLOOKUP($G313,Depth_Lookup_CCL!$A$3:$Z$549,11,FALSE))+(H313/100)</f>
        <v>177.06</v>
      </c>
      <c r="K313" s="14">
        <f>(VLOOKUP($G313,Depth_Lookup_CCL!$A$3:$Z$549,11,FALSE))+(I313/100)</f>
        <v>177.69</v>
      </c>
      <c r="L313" s="148">
        <v>55</v>
      </c>
      <c r="M313" s="35">
        <v>1</v>
      </c>
      <c r="O313" s="2" t="s">
        <v>5</v>
      </c>
      <c r="P313" s="5" t="s">
        <v>1846</v>
      </c>
      <c r="Q313" s="87" t="s">
        <v>1442</v>
      </c>
      <c r="R313" s="87" t="s">
        <v>1442</v>
      </c>
      <c r="U313" s="2" t="s">
        <v>198</v>
      </c>
      <c r="V313" s="2" t="s">
        <v>201</v>
      </c>
      <c r="W313" s="2" t="s">
        <v>205</v>
      </c>
      <c r="Y313" s="2" t="s">
        <v>1379</v>
      </c>
      <c r="Z313" s="35" t="s">
        <v>1363</v>
      </c>
      <c r="AA313" s="35" t="s">
        <v>1368</v>
      </c>
      <c r="AB313" s="35" t="s">
        <v>1374</v>
      </c>
      <c r="AC313" s="5">
        <f>VLOOKUP(AB313,definitions_list_lookup!$V$12:$W$15,2,FALSE)</f>
        <v>1</v>
      </c>
      <c r="AD313" s="35" t="s">
        <v>1456</v>
      </c>
      <c r="AE313" s="41">
        <f>VLOOKUP(AD313,definitions_list_lookup!$AT$3:$AU$5,2,FALSE)</f>
        <v>1</v>
      </c>
      <c r="AF313" s="2">
        <v>4</v>
      </c>
      <c r="AH313" s="2">
        <v>15</v>
      </c>
      <c r="AJ313" s="2">
        <v>1.2</v>
      </c>
      <c r="AK313" s="35">
        <v>0.8</v>
      </c>
      <c r="AL313" s="2" t="s">
        <v>222</v>
      </c>
      <c r="AM313" s="2" t="s">
        <v>219</v>
      </c>
      <c r="AO313" s="2">
        <v>35</v>
      </c>
      <c r="AQ313" s="2">
        <v>3</v>
      </c>
      <c r="AR313" s="35">
        <v>1</v>
      </c>
      <c r="AS313" s="2" t="s">
        <v>224</v>
      </c>
      <c r="AT313" s="2" t="s">
        <v>220</v>
      </c>
      <c r="AV313" s="2">
        <v>50</v>
      </c>
      <c r="AX313" s="2">
        <v>2</v>
      </c>
      <c r="AY313" s="35">
        <v>1.2</v>
      </c>
      <c r="AZ313" s="2" t="s">
        <v>224</v>
      </c>
      <c r="BA313" s="2" t="s">
        <v>220</v>
      </c>
      <c r="BQ313" s="2" t="s">
        <v>1562</v>
      </c>
      <c r="BS313" s="2">
        <v>0.1</v>
      </c>
      <c r="BT313" s="2">
        <v>0.1</v>
      </c>
      <c r="BU313" s="2" t="s">
        <v>222</v>
      </c>
      <c r="BV313" s="2" t="s">
        <v>219</v>
      </c>
      <c r="CM313" s="35" t="s">
        <v>2588</v>
      </c>
      <c r="CN313" s="35"/>
      <c r="CO313" s="35"/>
      <c r="CP313" s="35"/>
      <c r="CQ313" s="35"/>
    </row>
    <row r="314" spans="1:95">
      <c r="A314" s="35" t="s">
        <v>2580</v>
      </c>
      <c r="B314" s="35" t="s">
        <v>2581</v>
      </c>
      <c r="C314" s="2" t="s">
        <v>1450</v>
      </c>
      <c r="D314" s="2" t="s">
        <v>1575</v>
      </c>
      <c r="E314" s="35">
        <v>72</v>
      </c>
      <c r="F314" s="35">
        <v>3</v>
      </c>
      <c r="G314" s="10" t="str">
        <f t="shared" si="3"/>
        <v>72-3</v>
      </c>
      <c r="H314" s="2">
        <v>0</v>
      </c>
      <c r="I314" s="2">
        <v>62</v>
      </c>
      <c r="J314" s="14">
        <f>(VLOOKUP($G314,Depth_Lookup_CCL!$A$3:$Z$549,11,FALSE))+(H314/100)</f>
        <v>177.69</v>
      </c>
      <c r="K314" s="14">
        <f>(VLOOKUP($G314,Depth_Lookup_CCL!$A$3:$Z$549,11,FALSE))+(I314/100)</f>
        <v>178.31</v>
      </c>
      <c r="L314" s="148">
        <v>55</v>
      </c>
      <c r="M314" s="35">
        <v>1</v>
      </c>
      <c r="O314" s="2" t="s">
        <v>5</v>
      </c>
      <c r="P314" s="5" t="s">
        <v>1846</v>
      </c>
      <c r="Q314" s="87" t="s">
        <v>1442</v>
      </c>
      <c r="R314" s="87" t="s">
        <v>1442</v>
      </c>
      <c r="U314" s="2" t="s">
        <v>198</v>
      </c>
      <c r="V314" s="2" t="s">
        <v>201</v>
      </c>
      <c r="W314" s="2" t="s">
        <v>205</v>
      </c>
      <c r="Z314" s="2"/>
      <c r="AB314" s="35" t="s">
        <v>1376</v>
      </c>
      <c r="AC314" s="5">
        <f>VLOOKUP(AB314,definitions_list_lookup!$V$12:$W$15,2,FALSE)</f>
        <v>0</v>
      </c>
      <c r="AD314" s="2"/>
      <c r="AE314" s="41" t="e">
        <f>VLOOKUP(AD314,definitions_list_lookup!$AT$3:$AU$5,2,FALSE)</f>
        <v>#N/A</v>
      </c>
      <c r="AH314" s="2">
        <v>15</v>
      </c>
      <c r="AJ314" s="2">
        <v>1.5</v>
      </c>
      <c r="AK314" s="35">
        <v>0.8</v>
      </c>
      <c r="AL314" s="2" t="s">
        <v>222</v>
      </c>
      <c r="AM314" s="2" t="s">
        <v>219</v>
      </c>
      <c r="AO314" s="2">
        <v>45</v>
      </c>
      <c r="AQ314" s="2">
        <v>3</v>
      </c>
      <c r="AR314" s="35">
        <v>1.5</v>
      </c>
      <c r="AS314" s="2" t="s">
        <v>224</v>
      </c>
      <c r="AT314" s="2" t="s">
        <v>220</v>
      </c>
      <c r="AV314" s="2">
        <v>40</v>
      </c>
      <c r="AX314" s="2">
        <v>3</v>
      </c>
      <c r="AY314" s="35">
        <v>1.5</v>
      </c>
      <c r="AZ314" s="2" t="s">
        <v>224</v>
      </c>
      <c r="BA314" s="2" t="s">
        <v>220</v>
      </c>
      <c r="BQ314" s="2" t="s">
        <v>1562</v>
      </c>
      <c r="BS314" s="2">
        <v>0.5</v>
      </c>
      <c r="BT314" s="2">
        <v>0.1</v>
      </c>
      <c r="BU314" s="2" t="s">
        <v>223</v>
      </c>
      <c r="BV314" s="2" t="s">
        <v>219</v>
      </c>
      <c r="CM314" s="35" t="s">
        <v>2589</v>
      </c>
      <c r="CN314" s="35"/>
      <c r="CO314" s="35"/>
      <c r="CP314" s="35"/>
      <c r="CQ314" s="35"/>
    </row>
    <row r="315" spans="1:95">
      <c r="A315" s="35" t="s">
        <v>2580</v>
      </c>
      <c r="B315" s="35" t="s">
        <v>2581</v>
      </c>
      <c r="C315" s="2" t="s">
        <v>1450</v>
      </c>
      <c r="D315" s="2" t="s">
        <v>1575</v>
      </c>
      <c r="E315" s="35">
        <v>72</v>
      </c>
      <c r="F315" s="35">
        <v>4</v>
      </c>
      <c r="G315" s="10" t="str">
        <f t="shared" si="3"/>
        <v>72-4</v>
      </c>
      <c r="H315" s="2">
        <v>0</v>
      </c>
      <c r="I315" s="2">
        <v>94</v>
      </c>
      <c r="J315" s="14">
        <f>(VLOOKUP($G315,Depth_Lookup_CCL!$A$3:$Z$549,11,FALSE))+(H315/100)</f>
        <v>178.30500000000001</v>
      </c>
      <c r="K315" s="14">
        <f>(VLOOKUP($G315,Depth_Lookup_CCL!$A$3:$Z$549,11,FALSE))+(I315/100)</f>
        <v>179.245</v>
      </c>
      <c r="L315" s="148">
        <v>55</v>
      </c>
      <c r="M315" s="35">
        <v>1</v>
      </c>
      <c r="O315" s="2" t="s">
        <v>5</v>
      </c>
      <c r="P315" s="5" t="s">
        <v>1846</v>
      </c>
      <c r="Q315" s="87" t="s">
        <v>1442</v>
      </c>
      <c r="R315" s="87" t="s">
        <v>20</v>
      </c>
      <c r="U315" s="2" t="s">
        <v>198</v>
      </c>
      <c r="V315" s="2" t="s">
        <v>201</v>
      </c>
      <c r="W315" s="2" t="s">
        <v>205</v>
      </c>
      <c r="Y315" s="2" t="s">
        <v>1366</v>
      </c>
      <c r="Z315" s="35" t="s">
        <v>1391</v>
      </c>
      <c r="AA315" s="35" t="s">
        <v>1368</v>
      </c>
      <c r="AB315" s="35" t="s">
        <v>238</v>
      </c>
      <c r="AC315" s="5">
        <f>VLOOKUP(AB315,definitions_list_lookup!$V$12:$W$15,2,FALSE)</f>
        <v>2</v>
      </c>
      <c r="AD315" s="35" t="s">
        <v>1457</v>
      </c>
      <c r="AE315" s="41">
        <f>VLOOKUP(AD315,definitions_list_lookup!$AT$3:$AU$5,2,FALSE)</f>
        <v>2</v>
      </c>
      <c r="AG315" s="2" t="s">
        <v>1587</v>
      </c>
      <c r="AH315" s="2">
        <v>13</v>
      </c>
      <c r="AJ315" s="2">
        <v>4.5</v>
      </c>
      <c r="AK315" s="35">
        <v>1</v>
      </c>
      <c r="AL315" s="2" t="s">
        <v>225</v>
      </c>
      <c r="AM315" s="2" t="s">
        <v>220</v>
      </c>
      <c r="AO315" s="2">
        <v>57</v>
      </c>
      <c r="AQ315" s="2">
        <v>1.8</v>
      </c>
      <c r="AR315" s="35">
        <v>1.2</v>
      </c>
      <c r="AS315" s="2" t="s">
        <v>224</v>
      </c>
      <c r="AT315" s="2" t="s">
        <v>219</v>
      </c>
      <c r="AV315" s="2">
        <v>30</v>
      </c>
      <c r="AX315" s="2">
        <v>4</v>
      </c>
      <c r="AY315" s="35">
        <v>2</v>
      </c>
      <c r="AZ315" s="2" t="s">
        <v>224</v>
      </c>
      <c r="BA315" s="2" t="s">
        <v>220</v>
      </c>
      <c r="BQ315" s="2" t="s">
        <v>1562</v>
      </c>
      <c r="BS315" s="2">
        <v>0.8</v>
      </c>
      <c r="BT315" s="2">
        <v>0.2</v>
      </c>
      <c r="BU315" s="2" t="s">
        <v>225</v>
      </c>
      <c r="BV315" s="2" t="s">
        <v>219</v>
      </c>
      <c r="CE315" s="2" t="s">
        <v>1562</v>
      </c>
      <c r="CG315" s="2">
        <v>0.8</v>
      </c>
      <c r="CH315" s="2">
        <v>0.4</v>
      </c>
      <c r="CI315" s="2" t="s">
        <v>222</v>
      </c>
      <c r="CJ315" s="2" t="s">
        <v>219</v>
      </c>
      <c r="CL315" s="2" t="s">
        <v>2590</v>
      </c>
      <c r="CM315" s="35" t="s">
        <v>2591</v>
      </c>
      <c r="CN315" s="35"/>
      <c r="CO315" s="35"/>
      <c r="CP315" s="35"/>
      <c r="CQ315" s="35"/>
    </row>
    <row r="316" spans="1:95">
      <c r="A316" s="35" t="s">
        <v>2580</v>
      </c>
      <c r="B316" s="35" t="s">
        <v>2581</v>
      </c>
      <c r="C316" s="2" t="s">
        <v>1450</v>
      </c>
      <c r="D316" s="2" t="s">
        <v>1575</v>
      </c>
      <c r="E316" s="35">
        <v>72</v>
      </c>
      <c r="F316" s="35">
        <v>4</v>
      </c>
      <c r="G316" s="10" t="str">
        <f t="shared" si="3"/>
        <v>72-4</v>
      </c>
      <c r="H316" s="2">
        <v>94</v>
      </c>
      <c r="I316" s="2">
        <v>95</v>
      </c>
      <c r="J316" s="14">
        <f>(VLOOKUP($G316,Depth_Lookup_CCL!$A$3:$Z$549,11,FALSE))+(H316/100)</f>
        <v>179.245</v>
      </c>
      <c r="K316" s="14">
        <f>(VLOOKUP($G316,Depth_Lookup_CCL!$A$3:$Z$549,11,FALSE))+(I316/100)</f>
        <v>179.255</v>
      </c>
      <c r="L316" s="148">
        <v>56</v>
      </c>
      <c r="M316" s="35">
        <v>1</v>
      </c>
      <c r="O316" s="2" t="s">
        <v>5</v>
      </c>
      <c r="P316" s="5" t="s">
        <v>1846</v>
      </c>
      <c r="Q316" s="87" t="s">
        <v>20</v>
      </c>
      <c r="R316" s="87" t="s">
        <v>18</v>
      </c>
      <c r="S316" s="2" t="s">
        <v>1391</v>
      </c>
      <c r="T316" s="2" t="s">
        <v>1368</v>
      </c>
      <c r="U316" s="2" t="s">
        <v>197</v>
      </c>
      <c r="V316" s="2" t="s">
        <v>201</v>
      </c>
      <c r="W316" s="2" t="s">
        <v>205</v>
      </c>
      <c r="AB316" s="35" t="s">
        <v>1376</v>
      </c>
      <c r="AC316" s="5">
        <f>VLOOKUP(AB316,definitions_list_lookup!$V$12:$W$15,2,FALSE)</f>
        <v>0</v>
      </c>
      <c r="AE316" s="41" t="e">
        <f>VLOOKUP(AD316,definitions_list_lookup!$AT$3:$AU$5,2,FALSE)</f>
        <v>#N/A</v>
      </c>
      <c r="AH316" s="2">
        <v>7</v>
      </c>
      <c r="AJ316" s="2">
        <v>2</v>
      </c>
      <c r="AK316" s="35">
        <v>1</v>
      </c>
      <c r="AL316" s="2" t="s">
        <v>223</v>
      </c>
      <c r="AM316" s="2" t="s">
        <v>220</v>
      </c>
      <c r="AO316" s="2">
        <v>60</v>
      </c>
      <c r="AQ316" s="2">
        <v>3</v>
      </c>
      <c r="AR316" s="35">
        <v>2</v>
      </c>
      <c r="AS316" s="2" t="s">
        <v>223</v>
      </c>
      <c r="AT316" s="2" t="s">
        <v>219</v>
      </c>
      <c r="AV316" s="2">
        <v>33</v>
      </c>
      <c r="AX316" s="2">
        <v>2</v>
      </c>
      <c r="AY316" s="35">
        <v>0.8</v>
      </c>
      <c r="AZ316" s="2" t="s">
        <v>223</v>
      </c>
      <c r="BA316" s="2" t="s">
        <v>219</v>
      </c>
      <c r="CM316" s="35" t="s">
        <v>3483</v>
      </c>
      <c r="CN316" s="35"/>
      <c r="CO316" s="35"/>
      <c r="CP316" s="35"/>
      <c r="CQ316" s="35"/>
    </row>
    <row r="317" spans="1:95">
      <c r="A317" s="35" t="s">
        <v>2580</v>
      </c>
      <c r="B317" s="35" t="s">
        <v>2581</v>
      </c>
      <c r="C317" s="2" t="s">
        <v>1450</v>
      </c>
      <c r="D317" s="2" t="s">
        <v>1575</v>
      </c>
      <c r="E317" s="35">
        <v>73</v>
      </c>
      <c r="F317" s="35">
        <v>1</v>
      </c>
      <c r="G317" s="10" t="str">
        <f t="shared" si="3"/>
        <v>73-1</v>
      </c>
      <c r="H317" s="2">
        <v>0</v>
      </c>
      <c r="I317" s="2">
        <v>95</v>
      </c>
      <c r="J317" s="14">
        <f>(VLOOKUP($G317,Depth_Lookup_CCL!$A$3:$Z$549,11,FALSE))+(H317/100)</f>
        <v>179.2</v>
      </c>
      <c r="K317" s="14">
        <f>(VLOOKUP($G317,Depth_Lookup_CCL!$A$3:$Z$549,11,FALSE))+(I317/100)</f>
        <v>180.14999999999998</v>
      </c>
      <c r="L317" s="148">
        <v>56</v>
      </c>
      <c r="M317" s="35">
        <v>1</v>
      </c>
      <c r="O317" s="2" t="s">
        <v>5</v>
      </c>
      <c r="P317" s="5" t="s">
        <v>1846</v>
      </c>
      <c r="Q317" s="87" t="s">
        <v>18</v>
      </c>
      <c r="R317" s="87" t="s">
        <v>1442</v>
      </c>
      <c r="U317" s="2" t="s">
        <v>197</v>
      </c>
      <c r="V317" s="2" t="s">
        <v>201</v>
      </c>
      <c r="W317" s="2" t="s">
        <v>205</v>
      </c>
      <c r="X317" s="2" t="s">
        <v>2592</v>
      </c>
      <c r="Y317" s="2" t="s">
        <v>1378</v>
      </c>
      <c r="Z317" s="35" t="s">
        <v>1363</v>
      </c>
      <c r="AA317" s="35" t="s">
        <v>1368</v>
      </c>
      <c r="AB317" s="35" t="s">
        <v>238</v>
      </c>
      <c r="AC317" s="5">
        <f>VLOOKUP(AB317,definitions_list_lookup!$V$12:$W$15,2,FALSE)</f>
        <v>2</v>
      </c>
      <c r="AD317" s="35" t="s">
        <v>1457</v>
      </c>
      <c r="AE317" s="41">
        <f>VLOOKUP(AD317,definitions_list_lookup!$AT$3:$AU$5,2,FALSE)</f>
        <v>2</v>
      </c>
      <c r="AG317" s="2" t="s">
        <v>2593</v>
      </c>
      <c r="AH317" s="2">
        <v>7</v>
      </c>
      <c r="AJ317" s="2">
        <v>2</v>
      </c>
      <c r="AK317" s="35">
        <v>1</v>
      </c>
      <c r="AL317" s="2" t="s">
        <v>223</v>
      </c>
      <c r="AM317" s="2" t="s">
        <v>220</v>
      </c>
      <c r="AO317" s="2">
        <v>60</v>
      </c>
      <c r="AQ317" s="2">
        <v>3</v>
      </c>
      <c r="AR317" s="35">
        <v>2</v>
      </c>
      <c r="AS317" s="2" t="s">
        <v>223</v>
      </c>
      <c r="AT317" s="2" t="s">
        <v>219</v>
      </c>
      <c r="AV317" s="2">
        <v>33</v>
      </c>
      <c r="AX317" s="2">
        <v>2</v>
      </c>
      <c r="AY317" s="35">
        <v>0.8</v>
      </c>
      <c r="AZ317" s="2" t="s">
        <v>223</v>
      </c>
      <c r="BA317" s="2" t="s">
        <v>219</v>
      </c>
      <c r="CM317" s="35"/>
      <c r="CN317" s="35"/>
      <c r="CO317" s="35"/>
      <c r="CP317" s="35"/>
      <c r="CQ317" s="35"/>
    </row>
    <row r="318" spans="1:95">
      <c r="A318" s="35" t="s">
        <v>2580</v>
      </c>
      <c r="B318" s="35" t="s">
        <v>2581</v>
      </c>
      <c r="C318" s="2" t="s">
        <v>1450</v>
      </c>
      <c r="D318" s="2" t="s">
        <v>1575</v>
      </c>
      <c r="E318" s="35">
        <v>73</v>
      </c>
      <c r="F318" s="35">
        <v>2</v>
      </c>
      <c r="G318" s="10" t="str">
        <f t="shared" si="3"/>
        <v>73-2</v>
      </c>
      <c r="H318" s="2">
        <v>0</v>
      </c>
      <c r="I318" s="2">
        <v>78</v>
      </c>
      <c r="J318" s="14">
        <f>(VLOOKUP($G318,Depth_Lookup_CCL!$A$3:$Z$549,11,FALSE))+(H318/100)</f>
        <v>180.14999999999998</v>
      </c>
      <c r="K318" s="14">
        <f>(VLOOKUP($G318,Depth_Lookup_CCL!$A$3:$Z$549,11,FALSE))+(I318/100)</f>
        <v>180.92999999999998</v>
      </c>
      <c r="L318" s="148">
        <v>56</v>
      </c>
      <c r="M318" s="35">
        <v>1</v>
      </c>
      <c r="N318" s="2" t="s">
        <v>27</v>
      </c>
      <c r="O318" s="2" t="s">
        <v>1555</v>
      </c>
      <c r="P318" s="5" t="s">
        <v>1888</v>
      </c>
      <c r="Q318" s="87" t="s">
        <v>1442</v>
      </c>
      <c r="R318" s="87" t="s">
        <v>1442</v>
      </c>
      <c r="U318" s="2" t="s">
        <v>198</v>
      </c>
      <c r="V318" s="2" t="s">
        <v>201</v>
      </c>
      <c r="W318" s="2" t="s">
        <v>205</v>
      </c>
      <c r="Z318" s="2"/>
      <c r="AB318" s="35" t="s">
        <v>1376</v>
      </c>
      <c r="AC318" s="5">
        <f>VLOOKUP(AB318,definitions_list_lookup!$V$12:$W$15,2,FALSE)</f>
        <v>0</v>
      </c>
      <c r="AD318" s="2"/>
      <c r="AE318" s="41" t="e">
        <f>VLOOKUP(AD318,definitions_list_lookup!$AT$3:$AU$5,2,FALSE)</f>
        <v>#N/A</v>
      </c>
      <c r="AH318" s="2">
        <v>2</v>
      </c>
      <c r="AJ318" s="2">
        <v>2</v>
      </c>
      <c r="AK318" s="35">
        <v>1</v>
      </c>
      <c r="AL318" s="2" t="s">
        <v>223</v>
      </c>
      <c r="AM318" s="2" t="s">
        <v>220</v>
      </c>
      <c r="AO318" s="2">
        <v>65</v>
      </c>
      <c r="AQ318" s="2">
        <v>3</v>
      </c>
      <c r="AR318" s="35">
        <v>1</v>
      </c>
      <c r="AS318" s="2" t="s">
        <v>224</v>
      </c>
      <c r="AT318" s="2" t="s">
        <v>220</v>
      </c>
      <c r="AV318" s="2">
        <v>33</v>
      </c>
      <c r="AX318" s="2">
        <v>4</v>
      </c>
      <c r="AY318" s="35">
        <v>1.5</v>
      </c>
      <c r="AZ318" s="2" t="s">
        <v>223</v>
      </c>
      <c r="BA318" s="2" t="s">
        <v>219</v>
      </c>
      <c r="CM318" s="35" t="s">
        <v>2594</v>
      </c>
      <c r="CN318" s="35"/>
      <c r="CO318" s="35"/>
      <c r="CP318" s="35"/>
      <c r="CQ318" s="35"/>
    </row>
    <row r="319" spans="1:95">
      <c r="A319" s="35" t="s">
        <v>2580</v>
      </c>
      <c r="B319" s="35" t="s">
        <v>2581</v>
      </c>
      <c r="C319" s="2" t="s">
        <v>1450</v>
      </c>
      <c r="D319" s="2" t="s">
        <v>1575</v>
      </c>
      <c r="E319" s="35">
        <v>73</v>
      </c>
      <c r="F319" s="35">
        <v>3</v>
      </c>
      <c r="G319" s="10" t="str">
        <f t="shared" si="3"/>
        <v>73-3</v>
      </c>
      <c r="H319" s="2">
        <v>0</v>
      </c>
      <c r="I319" s="2">
        <v>74</v>
      </c>
      <c r="J319" s="14">
        <f>(VLOOKUP($G319,Depth_Lookup_CCL!$A$3:$Z$549,11,FALSE))+(H319/100)</f>
        <v>180.93499999999997</v>
      </c>
      <c r="K319" s="14">
        <f>(VLOOKUP($G319,Depth_Lookup_CCL!$A$3:$Z$549,11,FALSE))+(I319/100)</f>
        <v>181.67499999999998</v>
      </c>
      <c r="L319" s="148">
        <v>56</v>
      </c>
      <c r="M319" s="35">
        <v>1</v>
      </c>
      <c r="O319" s="2" t="s">
        <v>5</v>
      </c>
      <c r="P319" s="5" t="s">
        <v>1846</v>
      </c>
      <c r="Q319" s="87" t="s">
        <v>1442</v>
      </c>
      <c r="R319" s="87" t="s">
        <v>1442</v>
      </c>
      <c r="U319" s="2" t="s">
        <v>198</v>
      </c>
      <c r="V319" s="2" t="s">
        <v>201</v>
      </c>
      <c r="W319" s="2" t="s">
        <v>205</v>
      </c>
      <c r="AB319" s="35" t="s">
        <v>1376</v>
      </c>
      <c r="AC319" s="5">
        <f>VLOOKUP(AB319,definitions_list_lookup!$V$12:$W$15,2,FALSE)</f>
        <v>0</v>
      </c>
      <c r="AE319" s="41" t="e">
        <f>VLOOKUP(AD319,definitions_list_lookup!$AT$3:$AU$5,2,FALSE)</f>
        <v>#N/A</v>
      </c>
      <c r="AH319" s="2">
        <v>5</v>
      </c>
      <c r="AJ319" s="2">
        <v>4</v>
      </c>
      <c r="AK319" s="35">
        <v>1</v>
      </c>
      <c r="AL319" s="2" t="s">
        <v>224</v>
      </c>
      <c r="AM319" s="2" t="s">
        <v>220</v>
      </c>
      <c r="AO319" s="2">
        <v>60</v>
      </c>
      <c r="AQ319" s="2">
        <v>4</v>
      </c>
      <c r="AR319" s="35">
        <v>1.5</v>
      </c>
      <c r="AS319" s="2" t="s">
        <v>224</v>
      </c>
      <c r="AT319" s="2" t="s">
        <v>219</v>
      </c>
      <c r="AV319" s="2">
        <v>35</v>
      </c>
      <c r="AX319" s="2">
        <v>2.5</v>
      </c>
      <c r="AY319" s="35">
        <v>1.4</v>
      </c>
      <c r="AZ319" s="2" t="s">
        <v>224</v>
      </c>
      <c r="BA319" s="2" t="s">
        <v>219</v>
      </c>
      <c r="CE319" s="2" t="s">
        <v>1562</v>
      </c>
      <c r="CG319" s="2">
        <v>0.5</v>
      </c>
      <c r="CH319" s="2">
        <v>0.3</v>
      </c>
      <c r="CI319" s="2" t="s">
        <v>223</v>
      </c>
      <c r="CJ319" s="2" t="s">
        <v>219</v>
      </c>
      <c r="CM319" s="35" t="s">
        <v>2595</v>
      </c>
      <c r="CN319" s="35"/>
      <c r="CO319" s="35"/>
      <c r="CP319" s="35"/>
      <c r="CQ319" s="35"/>
    </row>
    <row r="320" spans="1:95">
      <c r="A320" s="35" t="s">
        <v>2580</v>
      </c>
      <c r="B320" s="35" t="s">
        <v>2581</v>
      </c>
      <c r="C320" s="2" t="s">
        <v>1450</v>
      </c>
      <c r="D320" s="2" t="s">
        <v>1575</v>
      </c>
      <c r="E320" s="35">
        <v>73</v>
      </c>
      <c r="F320" s="35">
        <v>4</v>
      </c>
      <c r="G320" s="10" t="str">
        <f t="shared" si="3"/>
        <v>73-4</v>
      </c>
      <c r="H320" s="2">
        <v>0</v>
      </c>
      <c r="I320" s="2">
        <v>66</v>
      </c>
      <c r="J320" s="14">
        <f>(VLOOKUP($G320,Depth_Lookup_CCL!$A$3:$Z$549,11,FALSE))+(H320/100)</f>
        <v>181.68499999999997</v>
      </c>
      <c r="K320" s="14">
        <f>(VLOOKUP($G320,Depth_Lookup_CCL!$A$3:$Z$549,11,FALSE))+(I320/100)</f>
        <v>182.34499999999997</v>
      </c>
      <c r="L320" s="148">
        <v>56</v>
      </c>
      <c r="M320" s="35">
        <v>1</v>
      </c>
      <c r="N320" s="2" t="s">
        <v>27</v>
      </c>
      <c r="O320" s="2" t="s">
        <v>1555</v>
      </c>
      <c r="P320" s="5" t="s">
        <v>1888</v>
      </c>
      <c r="Q320" s="87" t="s">
        <v>1442</v>
      </c>
      <c r="R320" s="87" t="s">
        <v>1442</v>
      </c>
      <c r="U320" s="2" t="s">
        <v>198</v>
      </c>
      <c r="V320" s="2" t="s">
        <v>201</v>
      </c>
      <c r="W320" s="2" t="s">
        <v>205</v>
      </c>
      <c r="Y320" s="2" t="s">
        <v>1366</v>
      </c>
      <c r="Z320" s="35" t="s">
        <v>1391</v>
      </c>
      <c r="AA320" s="35" t="s">
        <v>1368</v>
      </c>
      <c r="AB320" s="35" t="s">
        <v>238</v>
      </c>
      <c r="AC320" s="5">
        <f>VLOOKUP(AB320,definitions_list_lookup!$V$12:$W$15,2,FALSE)</f>
        <v>2</v>
      </c>
      <c r="AD320" s="35" t="s">
        <v>1457</v>
      </c>
      <c r="AE320" s="41">
        <f>VLOOKUP(AD320,definitions_list_lookup!$AT$3:$AU$5,2,FALSE)</f>
        <v>2</v>
      </c>
      <c r="AF320" s="2">
        <v>10</v>
      </c>
      <c r="AH320" s="2">
        <v>4</v>
      </c>
      <c r="AJ320" s="2">
        <v>2.5</v>
      </c>
      <c r="AK320" s="35">
        <v>1</v>
      </c>
      <c r="AL320" s="2" t="s">
        <v>223</v>
      </c>
      <c r="AM320" s="2" t="s">
        <v>220</v>
      </c>
      <c r="AN320" s="2" t="s">
        <v>2596</v>
      </c>
      <c r="AO320" s="2">
        <v>60</v>
      </c>
      <c r="AQ320" s="2">
        <v>4</v>
      </c>
      <c r="AR320" s="35">
        <v>1.6</v>
      </c>
      <c r="AS320" s="2" t="s">
        <v>224</v>
      </c>
      <c r="AT320" s="2" t="s">
        <v>219</v>
      </c>
      <c r="AV320" s="2">
        <v>35</v>
      </c>
      <c r="AX320" s="2">
        <v>2</v>
      </c>
      <c r="AY320" s="35">
        <v>0.8</v>
      </c>
      <c r="AZ320" s="2" t="s">
        <v>223</v>
      </c>
      <c r="BA320" s="2" t="s">
        <v>220</v>
      </c>
      <c r="BQ320" s="2">
        <v>1</v>
      </c>
      <c r="BS320" s="2">
        <v>1</v>
      </c>
      <c r="BT320" s="2">
        <v>0.5</v>
      </c>
      <c r="BU320" s="2" t="s">
        <v>223</v>
      </c>
      <c r="BV320" s="2" t="s">
        <v>218</v>
      </c>
      <c r="CE320" s="2" t="s">
        <v>1562</v>
      </c>
      <c r="CG320" s="2">
        <v>0.3</v>
      </c>
      <c r="CH320" s="2">
        <v>0.1</v>
      </c>
      <c r="CI320" s="2" t="s">
        <v>224</v>
      </c>
      <c r="CJ320" s="2" t="s">
        <v>220</v>
      </c>
      <c r="CM320" s="35" t="s">
        <v>2597</v>
      </c>
      <c r="CN320" s="35"/>
      <c r="CO320" s="35"/>
      <c r="CP320" s="35"/>
      <c r="CQ320" s="35"/>
    </row>
    <row r="321" spans="1:95">
      <c r="A321" s="35" t="s">
        <v>2580</v>
      </c>
      <c r="B321" s="35" t="s">
        <v>2581</v>
      </c>
      <c r="C321" s="2" t="s">
        <v>1450</v>
      </c>
      <c r="D321" s="2" t="s">
        <v>1575</v>
      </c>
      <c r="E321" s="35">
        <v>74</v>
      </c>
      <c r="F321" s="35">
        <v>1</v>
      </c>
      <c r="G321" s="10" t="str">
        <f t="shared" si="3"/>
        <v>74-1</v>
      </c>
      <c r="H321" s="2">
        <v>0</v>
      </c>
      <c r="I321" s="2">
        <v>70</v>
      </c>
      <c r="J321" s="14">
        <f>(VLOOKUP($G321,Depth_Lookup_CCL!$A$3:$Z$549,11,FALSE))+(H321/100)</f>
        <v>182.2</v>
      </c>
      <c r="K321" s="14">
        <f>(VLOOKUP($G321,Depth_Lookup_CCL!$A$3:$Z$549,11,FALSE))+(I321/100)</f>
        <v>182.89999999999998</v>
      </c>
      <c r="L321" s="148">
        <v>56</v>
      </c>
      <c r="M321" s="35">
        <v>1</v>
      </c>
      <c r="O321" s="2" t="s">
        <v>5</v>
      </c>
      <c r="P321" s="5" t="s">
        <v>1846</v>
      </c>
      <c r="Q321" s="87" t="s">
        <v>1442</v>
      </c>
      <c r="R321" s="87" t="s">
        <v>1442</v>
      </c>
      <c r="U321" s="2" t="s">
        <v>198</v>
      </c>
      <c r="V321" s="2" t="s">
        <v>201</v>
      </c>
      <c r="W321" s="2" t="s">
        <v>205</v>
      </c>
      <c r="Y321" s="2" t="s">
        <v>1378</v>
      </c>
      <c r="Z321" s="35" t="s">
        <v>1391</v>
      </c>
      <c r="AA321" s="35" t="s">
        <v>1368</v>
      </c>
      <c r="AB321" s="35" t="s">
        <v>1374</v>
      </c>
      <c r="AC321" s="5">
        <f>VLOOKUP(AB321,definitions_list_lookup!$V$12:$W$15,2,FALSE)</f>
        <v>1</v>
      </c>
      <c r="AD321" s="35" t="s">
        <v>1456</v>
      </c>
      <c r="AE321" s="41">
        <f>VLOOKUP(AD321,definitions_list_lookup!$AT$3:$AU$5,2,FALSE)</f>
        <v>1</v>
      </c>
      <c r="AH321" s="2">
        <v>5</v>
      </c>
      <c r="AJ321" s="2">
        <v>2</v>
      </c>
      <c r="AK321" s="35">
        <v>1</v>
      </c>
      <c r="AL321" s="2" t="s">
        <v>223</v>
      </c>
      <c r="AM321" s="2" t="s">
        <v>220</v>
      </c>
      <c r="AO321" s="2">
        <v>60</v>
      </c>
      <c r="AQ321" s="2">
        <v>5</v>
      </c>
      <c r="AR321" s="35">
        <v>1.5</v>
      </c>
      <c r="AS321" s="2" t="s">
        <v>224</v>
      </c>
      <c r="AT321" s="2" t="s">
        <v>219</v>
      </c>
      <c r="AV321" s="2">
        <v>35</v>
      </c>
      <c r="AX321" s="2">
        <v>3</v>
      </c>
      <c r="AY321" s="35">
        <v>1.2</v>
      </c>
      <c r="AZ321" s="2" t="s">
        <v>224</v>
      </c>
      <c r="BA321" s="2" t="s">
        <v>219</v>
      </c>
      <c r="CE321" s="2" t="s">
        <v>1562</v>
      </c>
      <c r="CG321" s="2">
        <v>0.6</v>
      </c>
      <c r="CH321" s="2">
        <v>0.5</v>
      </c>
      <c r="CI321" s="2" t="s">
        <v>223</v>
      </c>
      <c r="CJ321" s="2" t="s">
        <v>220</v>
      </c>
      <c r="CK321" s="2" t="s">
        <v>2598</v>
      </c>
      <c r="CM321" s="35" t="s">
        <v>2599</v>
      </c>
      <c r="CN321" s="35"/>
      <c r="CO321" s="35"/>
      <c r="CP321" s="35"/>
      <c r="CQ321" s="35"/>
    </row>
    <row r="322" spans="1:95">
      <c r="A322" s="35" t="s">
        <v>2580</v>
      </c>
      <c r="B322" s="35" t="s">
        <v>2581</v>
      </c>
      <c r="C322" s="2" t="s">
        <v>1450</v>
      </c>
      <c r="D322" s="2" t="s">
        <v>1575</v>
      </c>
      <c r="E322" s="35">
        <v>74</v>
      </c>
      <c r="F322" s="35">
        <v>2</v>
      </c>
      <c r="G322" s="10" t="str">
        <f t="shared" si="3"/>
        <v>74-2</v>
      </c>
      <c r="H322" s="2">
        <v>0</v>
      </c>
      <c r="I322" s="2">
        <v>74</v>
      </c>
      <c r="J322" s="14">
        <f>(VLOOKUP($G322,Depth_Lookup_CCL!$A$3:$Z$549,11,FALSE))+(H322/100)</f>
        <v>182.89999999999998</v>
      </c>
      <c r="K322" s="14">
        <f>(VLOOKUP($G322,Depth_Lookup_CCL!$A$3:$Z$549,11,FALSE))+(I322/100)</f>
        <v>183.64</v>
      </c>
      <c r="L322" s="148">
        <v>56</v>
      </c>
      <c r="M322" s="35">
        <v>1</v>
      </c>
      <c r="O322" s="2" t="s">
        <v>5</v>
      </c>
      <c r="P322" s="5" t="s">
        <v>1846</v>
      </c>
      <c r="Q322" s="87" t="s">
        <v>1442</v>
      </c>
      <c r="R322" s="87" t="s">
        <v>1442</v>
      </c>
      <c r="U322" s="2" t="s">
        <v>198</v>
      </c>
      <c r="V322" s="2" t="s">
        <v>201</v>
      </c>
      <c r="W322" s="2" t="s">
        <v>205</v>
      </c>
      <c r="Y322" s="2" t="s">
        <v>1378</v>
      </c>
      <c r="Z322" s="35" t="s">
        <v>1391</v>
      </c>
      <c r="AA322" s="35" t="s">
        <v>1368</v>
      </c>
      <c r="AB322" s="35" t="s">
        <v>1374</v>
      </c>
      <c r="AC322" s="5">
        <f>VLOOKUP(AB322,definitions_list_lookup!$V$12:$W$15,2,FALSE)</f>
        <v>1</v>
      </c>
      <c r="AD322" s="35" t="s">
        <v>1455</v>
      </c>
      <c r="AE322" s="41">
        <f>VLOOKUP(AD322,definitions_list_lookup!$AT$3:$AU$5,2,FALSE)</f>
        <v>0</v>
      </c>
      <c r="AG322" s="35" t="s">
        <v>2600</v>
      </c>
      <c r="AH322" s="2">
        <v>10</v>
      </c>
      <c r="AJ322" s="2">
        <v>3</v>
      </c>
      <c r="AK322" s="35">
        <v>2</v>
      </c>
      <c r="AL322" s="2" t="s">
        <v>224</v>
      </c>
      <c r="AM322" s="2" t="s">
        <v>220</v>
      </c>
      <c r="AO322" s="2">
        <v>75</v>
      </c>
      <c r="AQ322" s="2">
        <v>4</v>
      </c>
      <c r="AR322" s="35">
        <v>2</v>
      </c>
      <c r="AS322" s="2" t="s">
        <v>224</v>
      </c>
      <c r="AT322" s="2" t="s">
        <v>219</v>
      </c>
      <c r="AV322" s="2">
        <v>15</v>
      </c>
      <c r="AX322" s="2">
        <v>2</v>
      </c>
      <c r="AY322" s="35">
        <v>0.6</v>
      </c>
      <c r="AZ322" s="2" t="s">
        <v>225</v>
      </c>
      <c r="BA322" s="2" t="s">
        <v>219</v>
      </c>
      <c r="CM322" s="35" t="s">
        <v>2601</v>
      </c>
      <c r="CN322" s="35"/>
      <c r="CO322" s="35"/>
      <c r="CP322" s="35"/>
      <c r="CQ322" s="35"/>
    </row>
    <row r="323" spans="1:95">
      <c r="A323" s="35" t="s">
        <v>2580</v>
      </c>
      <c r="B323" s="35" t="s">
        <v>2581</v>
      </c>
      <c r="C323" s="2" t="s">
        <v>1450</v>
      </c>
      <c r="D323" s="2" t="s">
        <v>1575</v>
      </c>
      <c r="E323" s="35">
        <v>74</v>
      </c>
      <c r="F323" s="35">
        <v>3</v>
      </c>
      <c r="G323" s="10" t="str">
        <f t="shared" si="3"/>
        <v>74-3</v>
      </c>
      <c r="H323" s="2">
        <v>0</v>
      </c>
      <c r="I323" s="2">
        <v>70</v>
      </c>
      <c r="J323" s="14">
        <f>(VLOOKUP($G323,Depth_Lookup_CCL!$A$3:$Z$549,11,FALSE))+(H323/100)</f>
        <v>183.63499999999999</v>
      </c>
      <c r="K323" s="14">
        <f>(VLOOKUP($G323,Depth_Lookup_CCL!$A$3:$Z$549,11,FALSE))+(I323/100)</f>
        <v>184.33499999999998</v>
      </c>
      <c r="L323" s="148">
        <v>56</v>
      </c>
      <c r="M323" s="35">
        <v>1</v>
      </c>
      <c r="O323" s="2" t="s">
        <v>5</v>
      </c>
      <c r="P323" s="5" t="s">
        <v>1846</v>
      </c>
      <c r="Q323" s="87" t="s">
        <v>1442</v>
      </c>
      <c r="R323" s="87" t="s">
        <v>1442</v>
      </c>
      <c r="U323" s="2" t="s">
        <v>198</v>
      </c>
      <c r="V323" s="2" t="s">
        <v>201</v>
      </c>
      <c r="W323" s="2" t="s">
        <v>205</v>
      </c>
      <c r="Y323" s="2" t="s">
        <v>1366</v>
      </c>
      <c r="Z323" s="35" t="s">
        <v>1391</v>
      </c>
      <c r="AA323" s="35" t="s">
        <v>1368</v>
      </c>
      <c r="AB323" s="35" t="s">
        <v>238</v>
      </c>
      <c r="AC323" s="5">
        <f>VLOOKUP(AB323,definitions_list_lookup!$V$12:$W$15,2,FALSE)</f>
        <v>2</v>
      </c>
      <c r="AD323" s="35" t="s">
        <v>1457</v>
      </c>
      <c r="AE323" s="41">
        <f>VLOOKUP(AD323,definitions_list_lookup!$AT$3:$AU$5,2,FALSE)</f>
        <v>2</v>
      </c>
      <c r="AF323" s="2">
        <v>5</v>
      </c>
      <c r="AG323" s="2" t="s">
        <v>1587</v>
      </c>
      <c r="AH323" s="2">
        <v>5</v>
      </c>
      <c r="AJ323" s="2">
        <v>3.5</v>
      </c>
      <c r="AK323" s="35">
        <v>1.4</v>
      </c>
      <c r="AL323" s="2" t="s">
        <v>224</v>
      </c>
      <c r="AM323" s="2" t="s">
        <v>220</v>
      </c>
      <c r="AO323" s="2">
        <v>60</v>
      </c>
      <c r="AQ323" s="2">
        <v>3</v>
      </c>
      <c r="AR323" s="35">
        <v>1.8</v>
      </c>
      <c r="AS323" s="2" t="s">
        <v>224</v>
      </c>
      <c r="AT323" s="2" t="s">
        <v>219</v>
      </c>
      <c r="AV323" s="2">
        <v>35</v>
      </c>
      <c r="AX323" s="2">
        <v>5</v>
      </c>
      <c r="AY323" s="35">
        <v>1.5</v>
      </c>
      <c r="AZ323" s="2" t="s">
        <v>222</v>
      </c>
      <c r="BA323" s="2" t="s">
        <v>219</v>
      </c>
      <c r="BQ323" s="2" t="s">
        <v>1562</v>
      </c>
      <c r="BS323" s="2">
        <v>0.2</v>
      </c>
      <c r="BT323" s="2">
        <v>0.1</v>
      </c>
      <c r="BU323" s="2" t="s">
        <v>222</v>
      </c>
      <c r="BV323" s="2" t="s">
        <v>218</v>
      </c>
      <c r="CE323" s="2" t="s">
        <v>1562</v>
      </c>
      <c r="CG323" s="2">
        <v>2.4</v>
      </c>
      <c r="CH323" s="2">
        <v>0.2</v>
      </c>
      <c r="CI323" s="2" t="s">
        <v>222</v>
      </c>
      <c r="CJ323" s="2" t="s">
        <v>219</v>
      </c>
      <c r="CM323" s="35"/>
      <c r="CN323" s="35"/>
      <c r="CO323" s="35"/>
      <c r="CP323" s="35"/>
      <c r="CQ323" s="35"/>
    </row>
    <row r="324" spans="1:95">
      <c r="A324" s="35" t="s">
        <v>2580</v>
      </c>
      <c r="B324" s="35" t="s">
        <v>2581</v>
      </c>
      <c r="C324" s="2" t="s">
        <v>1450</v>
      </c>
      <c r="D324" s="2" t="s">
        <v>1575</v>
      </c>
      <c r="E324" s="35">
        <v>74</v>
      </c>
      <c r="F324" s="35">
        <v>4</v>
      </c>
      <c r="G324" s="10" t="str">
        <f t="shared" si="3"/>
        <v>74-4</v>
      </c>
      <c r="H324" s="2">
        <v>0</v>
      </c>
      <c r="I324" s="2">
        <v>90</v>
      </c>
      <c r="J324" s="14">
        <f>(VLOOKUP($G324,Depth_Lookup_CCL!$A$3:$Z$549,11,FALSE))+(H324/100)</f>
        <v>184.32999999999998</v>
      </c>
      <c r="K324" s="14">
        <f>(VLOOKUP($G324,Depth_Lookup_CCL!$A$3:$Z$549,11,FALSE))+(I324/100)</f>
        <v>185.23</v>
      </c>
      <c r="L324" s="148">
        <v>56</v>
      </c>
      <c r="M324" s="35">
        <v>1</v>
      </c>
      <c r="O324" s="2" t="s">
        <v>5</v>
      </c>
      <c r="P324" s="5" t="s">
        <v>1846</v>
      </c>
      <c r="Q324" s="87" t="s">
        <v>1442</v>
      </c>
      <c r="R324" s="87" t="s">
        <v>1442</v>
      </c>
      <c r="U324" s="2" t="s">
        <v>198</v>
      </c>
      <c r="V324" s="2" t="s">
        <v>201</v>
      </c>
      <c r="W324" s="2" t="s">
        <v>205</v>
      </c>
      <c r="Y324" s="2" t="s">
        <v>1366</v>
      </c>
      <c r="Z324" s="35" t="s">
        <v>1391</v>
      </c>
      <c r="AA324" s="35" t="s">
        <v>1368</v>
      </c>
      <c r="AB324" s="35" t="s">
        <v>238</v>
      </c>
      <c r="AC324" s="5">
        <f>VLOOKUP(AB324,definitions_list_lookup!$V$12:$W$15,2,FALSE)</f>
        <v>2</v>
      </c>
      <c r="AD324" s="35" t="s">
        <v>1457</v>
      </c>
      <c r="AE324" s="41">
        <f>VLOOKUP(AD324,definitions_list_lookup!$AT$3:$AU$5,2,FALSE)</f>
        <v>2</v>
      </c>
      <c r="AF324" s="2">
        <v>5</v>
      </c>
      <c r="AG324" s="2" t="s">
        <v>1587</v>
      </c>
      <c r="AH324" s="2">
        <v>20</v>
      </c>
      <c r="AJ324" s="2">
        <v>3.5</v>
      </c>
      <c r="AK324" s="35">
        <v>1.5</v>
      </c>
      <c r="AL324" s="2" t="s">
        <v>224</v>
      </c>
      <c r="AM324" s="2" t="s">
        <v>220</v>
      </c>
      <c r="AO324" s="2">
        <v>55</v>
      </c>
      <c r="AQ324" s="2">
        <v>4</v>
      </c>
      <c r="AR324" s="35">
        <v>1</v>
      </c>
      <c r="AS324" s="2" t="s">
        <v>223</v>
      </c>
      <c r="AT324" s="2" t="s">
        <v>220</v>
      </c>
      <c r="AV324" s="2">
        <v>25</v>
      </c>
      <c r="AX324" s="2">
        <v>2</v>
      </c>
      <c r="AY324" s="35">
        <v>1</v>
      </c>
      <c r="AZ324" s="2" t="s">
        <v>223</v>
      </c>
      <c r="BA324" s="2" t="s">
        <v>220</v>
      </c>
      <c r="CM324" s="35" t="s">
        <v>2602</v>
      </c>
      <c r="CN324" s="35"/>
      <c r="CO324" s="35"/>
      <c r="CP324" s="35"/>
      <c r="CQ324" s="35"/>
    </row>
    <row r="325" spans="1:95">
      <c r="A325" s="35" t="s">
        <v>2580</v>
      </c>
      <c r="B325" s="35" t="s">
        <v>2581</v>
      </c>
      <c r="C325" s="2" t="s">
        <v>1450</v>
      </c>
      <c r="D325" s="2" t="s">
        <v>1575</v>
      </c>
      <c r="E325" s="35">
        <v>75</v>
      </c>
      <c r="F325" s="35">
        <v>1</v>
      </c>
      <c r="G325" s="10" t="str">
        <f t="shared" si="3"/>
        <v>75-1</v>
      </c>
      <c r="H325" s="2">
        <v>0</v>
      </c>
      <c r="I325" s="2">
        <v>82</v>
      </c>
      <c r="J325" s="14">
        <f>(VLOOKUP($G325,Depth_Lookup_CCL!$A$3:$Z$549,11,FALSE))+(H325/100)</f>
        <v>185.2</v>
      </c>
      <c r="K325" s="14">
        <f>(VLOOKUP($G325,Depth_Lookup_CCL!$A$3:$Z$549,11,FALSE))+(I325/100)</f>
        <v>186.01999999999998</v>
      </c>
      <c r="L325" s="148">
        <v>56</v>
      </c>
      <c r="M325" s="35">
        <v>1</v>
      </c>
      <c r="O325" s="2" t="s">
        <v>5</v>
      </c>
      <c r="P325" s="5" t="s">
        <v>1846</v>
      </c>
      <c r="Q325" s="87" t="s">
        <v>1442</v>
      </c>
      <c r="R325" s="87" t="s">
        <v>1442</v>
      </c>
      <c r="U325" s="2" t="s">
        <v>198</v>
      </c>
      <c r="V325" s="2" t="s">
        <v>201</v>
      </c>
      <c r="W325" s="2" t="s">
        <v>205</v>
      </c>
      <c r="Y325" s="2" t="s">
        <v>1378</v>
      </c>
      <c r="Z325" s="35" t="s">
        <v>1363</v>
      </c>
      <c r="AA325" s="35" t="s">
        <v>1368</v>
      </c>
      <c r="AB325" s="35" t="s">
        <v>1374</v>
      </c>
      <c r="AC325" s="5">
        <f>VLOOKUP(AB325,definitions_list_lookup!$V$12:$W$15,2,FALSE)</f>
        <v>1</v>
      </c>
      <c r="AD325" s="35" t="s">
        <v>1456</v>
      </c>
      <c r="AE325" s="41">
        <f>VLOOKUP(AD325,definitions_list_lookup!$AT$3:$AU$5,2,FALSE)</f>
        <v>1</v>
      </c>
      <c r="AF325" s="2">
        <v>2</v>
      </c>
      <c r="AH325" s="2">
        <v>20</v>
      </c>
      <c r="AJ325" s="2">
        <v>3</v>
      </c>
      <c r="AK325" s="35">
        <v>1.3</v>
      </c>
      <c r="AL325" s="2" t="s">
        <v>223</v>
      </c>
      <c r="AM325" s="2" t="s">
        <v>219</v>
      </c>
      <c r="AO325" s="2">
        <v>60</v>
      </c>
      <c r="AQ325" s="2">
        <v>3</v>
      </c>
      <c r="AR325" s="35">
        <v>2</v>
      </c>
      <c r="AS325" s="2" t="s">
        <v>224</v>
      </c>
      <c r="AT325" s="2" t="s">
        <v>219</v>
      </c>
      <c r="AV325" s="2">
        <v>20</v>
      </c>
      <c r="AX325" s="2">
        <v>2.6</v>
      </c>
      <c r="AY325" s="35">
        <v>1.8</v>
      </c>
      <c r="AZ325" s="2" t="s">
        <v>223</v>
      </c>
      <c r="BA325" s="2" t="s">
        <v>219</v>
      </c>
      <c r="BQ325" s="2" t="s">
        <v>1562</v>
      </c>
      <c r="BS325" s="2">
        <v>0.3</v>
      </c>
      <c r="BT325" s="2">
        <v>0.15</v>
      </c>
      <c r="BU325" s="2" t="s">
        <v>223</v>
      </c>
      <c r="BV325" s="2" t="s">
        <v>220</v>
      </c>
      <c r="CM325" s="35" t="s">
        <v>2603</v>
      </c>
      <c r="CN325" s="35"/>
      <c r="CO325" s="35"/>
      <c r="CP325" s="35"/>
      <c r="CQ325" s="35"/>
    </row>
    <row r="326" spans="1:95">
      <c r="A326" s="35" t="s">
        <v>2580</v>
      </c>
      <c r="B326" s="35" t="s">
        <v>2581</v>
      </c>
      <c r="C326" s="2" t="s">
        <v>1450</v>
      </c>
      <c r="D326" s="2" t="s">
        <v>1575</v>
      </c>
      <c r="E326" s="35">
        <v>75</v>
      </c>
      <c r="F326" s="35">
        <v>2</v>
      </c>
      <c r="G326" s="10" t="str">
        <f t="shared" si="3"/>
        <v>75-2</v>
      </c>
      <c r="H326" s="2">
        <v>0</v>
      </c>
      <c r="I326" s="2">
        <v>69</v>
      </c>
      <c r="J326" s="14">
        <f>(VLOOKUP($G326,Depth_Lookup_CCL!$A$3:$Z$549,11,FALSE))+(H326/100)</f>
        <v>186.01</v>
      </c>
      <c r="K326" s="14">
        <f>(VLOOKUP($G326,Depth_Lookup_CCL!$A$3:$Z$549,11,FALSE))+(I326/100)</f>
        <v>186.7</v>
      </c>
      <c r="L326" s="148">
        <v>56</v>
      </c>
      <c r="M326" s="35">
        <v>1</v>
      </c>
      <c r="O326" s="2" t="s">
        <v>5</v>
      </c>
      <c r="P326" s="5" t="s">
        <v>1846</v>
      </c>
      <c r="Q326" s="87" t="s">
        <v>1442</v>
      </c>
      <c r="R326" s="87" t="s">
        <v>1442</v>
      </c>
      <c r="U326" s="2" t="s">
        <v>198</v>
      </c>
      <c r="V326" s="2" t="s">
        <v>201</v>
      </c>
      <c r="W326" s="2" t="s">
        <v>205</v>
      </c>
      <c r="Y326" s="2" t="s">
        <v>1366</v>
      </c>
      <c r="Z326" s="35" t="s">
        <v>1391</v>
      </c>
      <c r="AA326" s="35" t="s">
        <v>1368</v>
      </c>
      <c r="AB326" s="35" t="s">
        <v>1374</v>
      </c>
      <c r="AC326" s="5">
        <f>VLOOKUP(AB326,definitions_list_lookup!$V$12:$W$15,2,FALSE)</f>
        <v>1</v>
      </c>
      <c r="AD326" s="35" t="s">
        <v>1456</v>
      </c>
      <c r="AE326" s="41">
        <f>VLOOKUP(AD326,definitions_list_lookup!$AT$3:$AU$5,2,FALSE)</f>
        <v>1</v>
      </c>
      <c r="AF326" s="2">
        <v>10</v>
      </c>
      <c r="AH326" s="2">
        <v>10</v>
      </c>
      <c r="AJ326" s="2">
        <v>3</v>
      </c>
      <c r="AK326" s="35">
        <v>1.2</v>
      </c>
      <c r="AL326" s="2" t="s">
        <v>223</v>
      </c>
      <c r="AM326" s="2" t="s">
        <v>219</v>
      </c>
      <c r="AO326" s="2">
        <v>55</v>
      </c>
      <c r="AQ326" s="2">
        <v>1.5</v>
      </c>
      <c r="AR326" s="35">
        <v>1</v>
      </c>
      <c r="AS326" s="2" t="s">
        <v>224</v>
      </c>
      <c r="AT326" s="2" t="s">
        <v>219</v>
      </c>
      <c r="AV326" s="2">
        <v>35</v>
      </c>
      <c r="AX326" s="2">
        <v>3.1</v>
      </c>
      <c r="AY326" s="35">
        <v>1.4</v>
      </c>
      <c r="AZ326" s="2" t="s">
        <v>224</v>
      </c>
      <c r="BA326" s="2" t="s">
        <v>219</v>
      </c>
      <c r="CL326" s="2" t="s">
        <v>2604</v>
      </c>
      <c r="CM326" s="35" t="s">
        <v>2605</v>
      </c>
      <c r="CN326" s="35"/>
      <c r="CO326" s="35"/>
      <c r="CP326" s="35"/>
      <c r="CQ326" s="35"/>
    </row>
    <row r="327" spans="1:95">
      <c r="A327" s="35" t="s">
        <v>2580</v>
      </c>
      <c r="B327" s="35" t="s">
        <v>2581</v>
      </c>
      <c r="C327" s="2" t="s">
        <v>1450</v>
      </c>
      <c r="D327" s="2" t="s">
        <v>1575</v>
      </c>
      <c r="E327" s="35">
        <v>75</v>
      </c>
      <c r="F327" s="35">
        <v>3</v>
      </c>
      <c r="G327" s="10" t="str">
        <f t="shared" si="3"/>
        <v>75-3</v>
      </c>
      <c r="H327" s="2">
        <v>0</v>
      </c>
      <c r="I327" s="2">
        <v>73</v>
      </c>
      <c r="J327" s="14">
        <f>(VLOOKUP($G327,Depth_Lookup_CCL!$A$3:$Z$549,11,FALSE))+(H327/100)</f>
        <v>186.7</v>
      </c>
      <c r="K327" s="14">
        <f>(VLOOKUP($G327,Depth_Lookup_CCL!$A$3:$Z$549,11,FALSE))+(I327/100)</f>
        <v>187.42999999999998</v>
      </c>
      <c r="L327" s="148">
        <v>56</v>
      </c>
      <c r="M327" s="35">
        <v>1</v>
      </c>
      <c r="O327" s="2" t="s">
        <v>5</v>
      </c>
      <c r="P327" s="5" t="s">
        <v>1846</v>
      </c>
      <c r="Q327" s="87" t="s">
        <v>1442</v>
      </c>
      <c r="R327" s="87" t="s">
        <v>1442</v>
      </c>
      <c r="U327" s="2" t="s">
        <v>198</v>
      </c>
      <c r="V327" s="2" t="s">
        <v>201</v>
      </c>
      <c r="W327" s="2" t="s">
        <v>205</v>
      </c>
      <c r="Y327" s="2" t="s">
        <v>1379</v>
      </c>
      <c r="AB327" s="35" t="s">
        <v>1376</v>
      </c>
      <c r="AC327" s="5">
        <f>VLOOKUP(AB327,definitions_list_lookup!$V$12:$W$15,2,FALSE)</f>
        <v>0</v>
      </c>
      <c r="AE327" s="41" t="e">
        <f>VLOOKUP(AD327,definitions_list_lookup!$AT$3:$AU$5,2,FALSE)</f>
        <v>#N/A</v>
      </c>
      <c r="AG327" s="2" t="s">
        <v>2606</v>
      </c>
      <c r="AH327" s="2">
        <v>15</v>
      </c>
      <c r="AJ327" s="2">
        <v>2</v>
      </c>
      <c r="AK327" s="35">
        <v>1.5</v>
      </c>
      <c r="AL327" s="2" t="s">
        <v>223</v>
      </c>
      <c r="AM327" s="2" t="s">
        <v>220</v>
      </c>
      <c r="AO327" s="2">
        <v>40</v>
      </c>
      <c r="AQ327" s="2">
        <v>2.5</v>
      </c>
      <c r="AR327" s="35">
        <v>0.8</v>
      </c>
      <c r="AS327" s="2" t="s">
        <v>224</v>
      </c>
      <c r="AT327" s="2" t="s">
        <v>219</v>
      </c>
      <c r="AV327" s="2">
        <v>45</v>
      </c>
      <c r="AX327" s="2">
        <v>2.8</v>
      </c>
      <c r="AY327" s="35">
        <v>1.2</v>
      </c>
      <c r="AZ327" s="2" t="s">
        <v>223</v>
      </c>
      <c r="BA327" s="2" t="s">
        <v>219</v>
      </c>
      <c r="CL327" s="2" t="s">
        <v>2607</v>
      </c>
      <c r="CM327" s="35" t="s">
        <v>2608</v>
      </c>
      <c r="CN327" s="35"/>
      <c r="CO327" s="35"/>
      <c r="CP327" s="35"/>
      <c r="CQ327" s="35"/>
    </row>
    <row r="328" spans="1:95">
      <c r="A328" s="35" t="s">
        <v>2580</v>
      </c>
      <c r="B328" s="35" t="s">
        <v>2581</v>
      </c>
      <c r="C328" s="2" t="s">
        <v>1450</v>
      </c>
      <c r="D328" s="2" t="s">
        <v>1575</v>
      </c>
      <c r="E328" s="35">
        <v>75</v>
      </c>
      <c r="F328" s="35">
        <v>4</v>
      </c>
      <c r="G328" s="10" t="str">
        <f t="shared" si="3"/>
        <v>75-4</v>
      </c>
      <c r="H328" s="2">
        <v>0</v>
      </c>
      <c r="I328" s="2">
        <v>86</v>
      </c>
      <c r="J328" s="14">
        <f>(VLOOKUP($G328,Depth_Lookup_CCL!$A$3:$Z$549,11,FALSE))+(H328/100)</f>
        <v>187.42999999999998</v>
      </c>
      <c r="K328" s="14">
        <f>(VLOOKUP($G328,Depth_Lookup_CCL!$A$3:$Z$549,11,FALSE))+(I328/100)</f>
        <v>188.29</v>
      </c>
      <c r="L328" s="148">
        <v>56</v>
      </c>
      <c r="M328" s="35">
        <v>1</v>
      </c>
      <c r="O328" s="2" t="s">
        <v>5</v>
      </c>
      <c r="P328" s="5" t="s">
        <v>1846</v>
      </c>
      <c r="Q328" s="87" t="s">
        <v>1442</v>
      </c>
      <c r="R328" s="87" t="s">
        <v>1442</v>
      </c>
      <c r="U328" s="2" t="s">
        <v>198</v>
      </c>
      <c r="V328" s="2" t="s">
        <v>201</v>
      </c>
      <c r="W328" s="2" t="s">
        <v>205</v>
      </c>
      <c r="X328" s="2" t="s">
        <v>2609</v>
      </c>
      <c r="Y328" s="2" t="s">
        <v>1366</v>
      </c>
      <c r="Z328" s="35" t="s">
        <v>1363</v>
      </c>
      <c r="AA328" s="35" t="s">
        <v>1368</v>
      </c>
      <c r="AB328" s="35" t="s">
        <v>238</v>
      </c>
      <c r="AC328" s="5">
        <f>VLOOKUP(AB328,definitions_list_lookup!$V$12:$W$15,2,FALSE)</f>
        <v>2</v>
      </c>
      <c r="AD328" s="35" t="s">
        <v>1457</v>
      </c>
      <c r="AE328" s="41">
        <f>VLOOKUP(AD328,definitions_list_lookup!$AT$3:$AU$5,2,FALSE)</f>
        <v>2</v>
      </c>
      <c r="AF328" s="2">
        <v>15</v>
      </c>
      <c r="AH328" s="2">
        <v>15</v>
      </c>
      <c r="AJ328" s="2">
        <v>5</v>
      </c>
      <c r="AK328" s="35">
        <v>4</v>
      </c>
      <c r="AL328" s="2" t="s">
        <v>224</v>
      </c>
      <c r="AM328" s="2" t="s">
        <v>220</v>
      </c>
      <c r="AO328" s="2">
        <v>60</v>
      </c>
      <c r="AQ328" s="2">
        <v>3</v>
      </c>
      <c r="AR328" s="35">
        <v>1.5</v>
      </c>
      <c r="AS328" s="2" t="s">
        <v>224</v>
      </c>
      <c r="AT328" s="2" t="s">
        <v>219</v>
      </c>
      <c r="AV328" s="2">
        <v>25</v>
      </c>
      <c r="AX328" s="2">
        <v>5</v>
      </c>
      <c r="AY328" s="35">
        <v>3.5</v>
      </c>
      <c r="AZ328" s="2" t="s">
        <v>223</v>
      </c>
      <c r="BA328" s="2" t="s">
        <v>219</v>
      </c>
      <c r="CL328" s="2" t="s">
        <v>2610</v>
      </c>
      <c r="CM328" s="35" t="s">
        <v>2611</v>
      </c>
      <c r="CN328" s="35"/>
      <c r="CO328" s="35"/>
      <c r="CP328" s="35"/>
      <c r="CQ328" s="35"/>
    </row>
    <row r="329" spans="1:95">
      <c r="A329" s="35" t="s">
        <v>2908</v>
      </c>
      <c r="B329" s="35" t="s">
        <v>2581</v>
      </c>
      <c r="C329" s="2" t="s">
        <v>1450</v>
      </c>
      <c r="D329" s="2" t="s">
        <v>1575</v>
      </c>
      <c r="E329" s="35">
        <v>76</v>
      </c>
      <c r="F329" s="35">
        <v>1</v>
      </c>
      <c r="G329" s="10" t="str">
        <f t="shared" si="3"/>
        <v>76-1</v>
      </c>
      <c r="H329" s="2">
        <v>0</v>
      </c>
      <c r="I329" s="2">
        <v>94</v>
      </c>
      <c r="J329" s="14">
        <f>(VLOOKUP($G329,Depth_Lookup_CCL!$A$3:$Z$549,11,FALSE))+(H329/100)</f>
        <v>188.2</v>
      </c>
      <c r="K329" s="14">
        <f>(VLOOKUP($G329,Depth_Lookup_CCL!$A$3:$Z$549,11,FALSE))+(I329/100)</f>
        <v>189.14</v>
      </c>
      <c r="L329" s="148">
        <v>56</v>
      </c>
      <c r="M329" s="35">
        <v>1</v>
      </c>
      <c r="O329" s="2" t="s">
        <v>5</v>
      </c>
      <c r="P329" s="5" t="s">
        <v>1846</v>
      </c>
      <c r="Q329" s="87" t="s">
        <v>1442</v>
      </c>
      <c r="R329" s="87" t="s">
        <v>1442</v>
      </c>
      <c r="U329" s="2" t="s">
        <v>198</v>
      </c>
      <c r="V329" s="2" t="s">
        <v>201</v>
      </c>
      <c r="W329" s="2" t="s">
        <v>205</v>
      </c>
      <c r="Y329" s="2" t="s">
        <v>1366</v>
      </c>
      <c r="Z329" s="35" t="s">
        <v>1391</v>
      </c>
      <c r="AA329" s="35" t="s">
        <v>1368</v>
      </c>
      <c r="AB329" s="35" t="s">
        <v>1374</v>
      </c>
      <c r="AC329" s="5">
        <f>VLOOKUP(AB329,definitions_list_lookup!$V$12:$W$15,2,FALSE)</f>
        <v>1</v>
      </c>
      <c r="AD329" s="35" t="s">
        <v>1455</v>
      </c>
      <c r="AE329" s="41">
        <f>VLOOKUP(AD329,definitions_list_lookup!$AT$3:$AU$5,2,FALSE)</f>
        <v>0</v>
      </c>
      <c r="AF329" s="2">
        <v>10</v>
      </c>
      <c r="AH329" s="2">
        <v>10</v>
      </c>
      <c r="AJ329" s="2">
        <v>1</v>
      </c>
      <c r="AK329" s="35">
        <v>0.5</v>
      </c>
      <c r="AL329" s="2" t="s">
        <v>222</v>
      </c>
      <c r="AM329" s="2" t="s">
        <v>218</v>
      </c>
      <c r="AO329" s="2">
        <v>50</v>
      </c>
      <c r="AQ329" s="2">
        <v>2.5</v>
      </c>
      <c r="AR329" s="35">
        <v>2</v>
      </c>
      <c r="AS329" s="2" t="s">
        <v>224</v>
      </c>
      <c r="AT329" s="2" t="s">
        <v>219</v>
      </c>
      <c r="AV329" s="2">
        <v>40</v>
      </c>
      <c r="AX329" s="2">
        <v>2.5</v>
      </c>
      <c r="AY329" s="35">
        <v>1</v>
      </c>
      <c r="AZ329" s="2" t="s">
        <v>224</v>
      </c>
      <c r="BA329" s="2" t="s">
        <v>220</v>
      </c>
      <c r="BQ329" s="2" t="s">
        <v>1562</v>
      </c>
      <c r="BS329" s="2">
        <v>0.1</v>
      </c>
      <c r="BT329" s="2">
        <v>0.1</v>
      </c>
      <c r="BU329" s="2" t="s">
        <v>222</v>
      </c>
      <c r="BV329" s="2" t="s">
        <v>219</v>
      </c>
      <c r="CL329" s="2" t="s">
        <v>2909</v>
      </c>
      <c r="CM329" s="35" t="s">
        <v>2910</v>
      </c>
      <c r="CN329" s="35"/>
      <c r="CO329" s="35"/>
      <c r="CP329" s="35"/>
      <c r="CQ329" s="35"/>
    </row>
    <row r="330" spans="1:95">
      <c r="A330" s="35" t="s">
        <v>2908</v>
      </c>
      <c r="B330" s="35" t="s">
        <v>2581</v>
      </c>
      <c r="C330" s="2" t="s">
        <v>1450</v>
      </c>
      <c r="D330" s="2" t="s">
        <v>1575</v>
      </c>
      <c r="E330" s="35">
        <v>76</v>
      </c>
      <c r="F330" s="35">
        <v>2</v>
      </c>
      <c r="G330" s="10" t="str">
        <f t="shared" si="3"/>
        <v>76-2</v>
      </c>
      <c r="H330" s="2">
        <v>0</v>
      </c>
      <c r="I330" s="2">
        <v>97</v>
      </c>
      <c r="J330" s="14">
        <f>(VLOOKUP($G330,Depth_Lookup_CCL!$A$3:$Z$549,11,FALSE))+(H330/100)</f>
        <v>189.14</v>
      </c>
      <c r="K330" s="14">
        <f>(VLOOKUP($G330,Depth_Lookup_CCL!$A$3:$Z$549,11,FALSE))+(I330/100)</f>
        <v>190.10999999999999</v>
      </c>
      <c r="L330" s="148">
        <v>56</v>
      </c>
      <c r="M330" s="35">
        <v>1</v>
      </c>
      <c r="O330" s="2" t="s">
        <v>5</v>
      </c>
      <c r="P330" s="5" t="s">
        <v>1846</v>
      </c>
      <c r="Q330" s="87" t="s">
        <v>1442</v>
      </c>
      <c r="R330" s="87" t="s">
        <v>1442</v>
      </c>
      <c r="U330" s="2" t="s">
        <v>198</v>
      </c>
      <c r="V330" s="2" t="s">
        <v>201</v>
      </c>
      <c r="W330" s="2" t="s">
        <v>205</v>
      </c>
      <c r="Y330" s="2" t="s">
        <v>1366</v>
      </c>
      <c r="Z330" s="35" t="s">
        <v>1363</v>
      </c>
      <c r="AA330" s="35" t="s">
        <v>1368</v>
      </c>
      <c r="AB330" s="35" t="s">
        <v>238</v>
      </c>
      <c r="AC330" s="5">
        <f>VLOOKUP(AB330,definitions_list_lookup!$V$12:$W$15,2,FALSE)</f>
        <v>2</v>
      </c>
      <c r="AD330" s="35" t="s">
        <v>1456</v>
      </c>
      <c r="AE330" s="41">
        <f>VLOOKUP(AD330,definitions_list_lookup!$AT$3:$AU$5,2,FALSE)</f>
        <v>1</v>
      </c>
      <c r="AF330" s="2">
        <v>5</v>
      </c>
      <c r="AG330" s="2" t="s">
        <v>2911</v>
      </c>
      <c r="AH330" s="2">
        <v>20</v>
      </c>
      <c r="AJ330" s="2">
        <v>1.5</v>
      </c>
      <c r="AK330" s="35">
        <v>1</v>
      </c>
      <c r="AL330" s="2" t="s">
        <v>223</v>
      </c>
      <c r="AM330" s="2" t="s">
        <v>219</v>
      </c>
      <c r="AO330" s="2">
        <v>60</v>
      </c>
      <c r="AQ330" s="2">
        <v>3</v>
      </c>
      <c r="AR330" s="35">
        <v>1</v>
      </c>
      <c r="AS330" s="2" t="s">
        <v>223</v>
      </c>
      <c r="AT330" s="2" t="s">
        <v>219</v>
      </c>
      <c r="AV330" s="2">
        <v>20</v>
      </c>
      <c r="AX330" s="2">
        <v>10</v>
      </c>
      <c r="AY330" s="35">
        <v>7</v>
      </c>
      <c r="AZ330" s="2" t="s">
        <v>223</v>
      </c>
      <c r="BA330" s="2" t="s">
        <v>219</v>
      </c>
      <c r="BB330" s="2" t="s">
        <v>2912</v>
      </c>
      <c r="CL330" s="2" t="s">
        <v>3484</v>
      </c>
      <c r="CM330" s="35" t="s">
        <v>2913</v>
      </c>
      <c r="CN330" s="35"/>
      <c r="CO330" s="35"/>
      <c r="CP330" s="35"/>
      <c r="CQ330" s="35"/>
    </row>
    <row r="331" spans="1:95">
      <c r="A331" s="35" t="s">
        <v>2908</v>
      </c>
      <c r="B331" s="35" t="s">
        <v>2581</v>
      </c>
      <c r="C331" s="2" t="s">
        <v>1450</v>
      </c>
      <c r="D331" s="2" t="s">
        <v>1575</v>
      </c>
      <c r="E331" s="35">
        <v>76</v>
      </c>
      <c r="F331" s="35">
        <v>3</v>
      </c>
      <c r="G331" s="10" t="str">
        <f t="shared" si="3"/>
        <v>76-3</v>
      </c>
      <c r="H331" s="2">
        <v>0</v>
      </c>
      <c r="I331" s="2">
        <v>76</v>
      </c>
      <c r="J331" s="14">
        <f>(VLOOKUP($G331,Depth_Lookup_CCL!$A$3:$Z$549,11,FALSE))+(H331/100)</f>
        <v>189.91499999999999</v>
      </c>
      <c r="K331" s="14">
        <f>(VLOOKUP($G331,Depth_Lookup_CCL!$A$3:$Z$549,11,FALSE))+(I331/100)</f>
        <v>190.67499999999998</v>
      </c>
      <c r="L331" s="148">
        <v>56</v>
      </c>
      <c r="M331" s="35">
        <v>1</v>
      </c>
      <c r="O331" s="2" t="s">
        <v>5</v>
      </c>
      <c r="P331" s="5" t="s">
        <v>1846</v>
      </c>
      <c r="Q331" s="87" t="s">
        <v>1442</v>
      </c>
      <c r="R331" s="87" t="s">
        <v>1442</v>
      </c>
      <c r="U331" s="2" t="s">
        <v>198</v>
      </c>
      <c r="V331" s="2" t="s">
        <v>201</v>
      </c>
      <c r="W331" s="2" t="s">
        <v>205</v>
      </c>
      <c r="AB331" s="35" t="s">
        <v>1376</v>
      </c>
      <c r="AC331" s="5">
        <f>VLOOKUP(AB331,definitions_list_lookup!$V$12:$W$15,2,FALSE)</f>
        <v>0</v>
      </c>
      <c r="AE331" s="41" t="e">
        <f>VLOOKUP(AD331,definitions_list_lookup!$AT$3:$AU$5,2,FALSE)</f>
        <v>#N/A</v>
      </c>
      <c r="AH331" s="2">
        <v>5</v>
      </c>
      <c r="AJ331" s="2">
        <v>0.5</v>
      </c>
      <c r="AK331" s="35">
        <v>0.3</v>
      </c>
      <c r="AL331" s="2" t="s">
        <v>223</v>
      </c>
      <c r="AM331" s="2" t="s">
        <v>219</v>
      </c>
      <c r="AO331" s="2">
        <v>35</v>
      </c>
      <c r="AQ331" s="2">
        <v>2.5</v>
      </c>
      <c r="AR331" s="35">
        <v>1.5</v>
      </c>
      <c r="AS331" s="2" t="s">
        <v>224</v>
      </c>
      <c r="AT331" s="2" t="s">
        <v>220</v>
      </c>
      <c r="AV331" s="2">
        <v>60</v>
      </c>
      <c r="AX331" s="2">
        <v>2.5</v>
      </c>
      <c r="AY331" s="35">
        <v>1.5</v>
      </c>
      <c r="AZ331" s="2" t="s">
        <v>224</v>
      </c>
      <c r="BA331" s="2" t="s">
        <v>220</v>
      </c>
      <c r="BQ331" s="2" t="s">
        <v>1562</v>
      </c>
      <c r="BS331" s="2">
        <v>0.1</v>
      </c>
      <c r="BT331" s="2">
        <v>0.1</v>
      </c>
      <c r="BU331" s="2" t="s">
        <v>222</v>
      </c>
      <c r="BV331" s="2" t="s">
        <v>219</v>
      </c>
      <c r="CL331" s="2" t="s">
        <v>2914</v>
      </c>
      <c r="CM331" s="35" t="s">
        <v>2915</v>
      </c>
      <c r="CN331" s="35"/>
      <c r="CO331" s="35"/>
      <c r="CP331" s="35"/>
      <c r="CQ331" s="35"/>
    </row>
    <row r="332" spans="1:95">
      <c r="A332" s="35" t="s">
        <v>2908</v>
      </c>
      <c r="B332" s="35" t="s">
        <v>2581</v>
      </c>
      <c r="C332" s="2" t="s">
        <v>1450</v>
      </c>
      <c r="D332" s="2" t="s">
        <v>1575</v>
      </c>
      <c r="E332" s="35">
        <v>76</v>
      </c>
      <c r="F332" s="35">
        <v>4</v>
      </c>
      <c r="G332" s="10" t="str">
        <f t="shared" si="3"/>
        <v>76-4</v>
      </c>
      <c r="H332" s="2">
        <v>0</v>
      </c>
      <c r="I332" s="2">
        <v>72</v>
      </c>
      <c r="J332" s="14">
        <f>(VLOOKUP($G332,Depth_Lookup_CCL!$A$3:$Z$549,11,FALSE))+(H332/100)</f>
        <v>190.66499999999999</v>
      </c>
      <c r="K332" s="14">
        <f>(VLOOKUP($G332,Depth_Lookup_CCL!$A$3:$Z$549,11,FALSE))+(I332/100)</f>
        <v>191.38499999999999</v>
      </c>
      <c r="L332" s="148">
        <v>56</v>
      </c>
      <c r="M332" s="35">
        <v>1</v>
      </c>
      <c r="O332" s="2" t="s">
        <v>5</v>
      </c>
      <c r="P332" s="5" t="s">
        <v>1846</v>
      </c>
      <c r="Q332" s="87" t="s">
        <v>1442</v>
      </c>
      <c r="R332" s="87" t="s">
        <v>1442</v>
      </c>
      <c r="U332" s="2" t="s">
        <v>198</v>
      </c>
      <c r="V332" s="2" t="s">
        <v>201</v>
      </c>
      <c r="W332" s="2" t="s">
        <v>205</v>
      </c>
      <c r="AB332" s="35" t="s">
        <v>1376</v>
      </c>
      <c r="AC332" s="5">
        <f>VLOOKUP(AB332,definitions_list_lookup!$V$12:$W$15,2,FALSE)</f>
        <v>0</v>
      </c>
      <c r="AE332" s="41" t="e">
        <f>VLOOKUP(AD332,definitions_list_lookup!$AT$3:$AU$5,2,FALSE)</f>
        <v>#N/A</v>
      </c>
      <c r="AH332" s="2">
        <v>10</v>
      </c>
      <c r="AJ332" s="2">
        <v>0.8</v>
      </c>
      <c r="AK332" s="35">
        <v>0.5</v>
      </c>
      <c r="AL332" s="2" t="s">
        <v>222</v>
      </c>
      <c r="AM332" s="2" t="s">
        <v>218</v>
      </c>
      <c r="AO332" s="2">
        <v>45</v>
      </c>
      <c r="AQ332" s="2">
        <v>2.5</v>
      </c>
      <c r="AR332" s="35">
        <v>1</v>
      </c>
      <c r="AS332" s="2" t="s">
        <v>224</v>
      </c>
      <c r="AT332" s="2" t="s">
        <v>219</v>
      </c>
      <c r="AV332" s="2">
        <v>45</v>
      </c>
      <c r="AX332" s="2">
        <v>2</v>
      </c>
      <c r="AY332" s="35">
        <v>1.2</v>
      </c>
      <c r="AZ332" s="2" t="s">
        <v>224</v>
      </c>
      <c r="BA332" s="2" t="s">
        <v>220</v>
      </c>
      <c r="CL332" s="2" t="s">
        <v>2916</v>
      </c>
      <c r="CM332" s="35" t="s">
        <v>2915</v>
      </c>
      <c r="CN332" s="35"/>
      <c r="CO332" s="35"/>
      <c r="CP332" s="35"/>
      <c r="CQ332" s="35"/>
    </row>
    <row r="333" spans="1:95">
      <c r="A333" s="35" t="s">
        <v>2908</v>
      </c>
      <c r="B333" s="35" t="s">
        <v>2581</v>
      </c>
      <c r="C333" s="2" t="s">
        <v>1450</v>
      </c>
      <c r="D333" s="2" t="s">
        <v>1575</v>
      </c>
      <c r="E333" s="35">
        <v>77</v>
      </c>
      <c r="F333" s="35">
        <v>1</v>
      </c>
      <c r="G333" s="10" t="str">
        <f t="shared" si="3"/>
        <v>77-1</v>
      </c>
      <c r="H333" s="2">
        <v>0</v>
      </c>
      <c r="I333" s="2">
        <v>95</v>
      </c>
      <c r="J333" s="14">
        <f>(VLOOKUP($G333,Depth_Lookup_CCL!$A$3:$Z$549,11,FALSE))+(H333/100)</f>
        <v>191.2</v>
      </c>
      <c r="K333" s="14">
        <f>(VLOOKUP($G333,Depth_Lookup_CCL!$A$3:$Z$549,11,FALSE))+(I333/100)</f>
        <v>192.14999999999998</v>
      </c>
      <c r="L333" s="148">
        <v>56</v>
      </c>
      <c r="M333" s="35">
        <v>1</v>
      </c>
      <c r="O333" s="2" t="s">
        <v>5</v>
      </c>
      <c r="P333" s="5" t="s">
        <v>1846</v>
      </c>
      <c r="Q333" s="87" t="s">
        <v>1442</v>
      </c>
      <c r="R333" s="87" t="s">
        <v>1442</v>
      </c>
      <c r="U333" s="2" t="s">
        <v>198</v>
      </c>
      <c r="V333" s="2" t="s">
        <v>201</v>
      </c>
      <c r="W333" s="2" t="s">
        <v>205</v>
      </c>
      <c r="X333" s="2" t="s">
        <v>3485</v>
      </c>
      <c r="AB333" s="35" t="s">
        <v>1376</v>
      </c>
      <c r="AC333" s="5">
        <f>VLOOKUP(AB333,definitions_list_lookup!$V$12:$W$15,2,FALSE)</f>
        <v>0</v>
      </c>
      <c r="AE333" s="41" t="e">
        <f>VLOOKUP(AD333,definitions_list_lookup!$AT$3:$AU$5,2,FALSE)</f>
        <v>#N/A</v>
      </c>
      <c r="AH333" s="2">
        <v>10</v>
      </c>
      <c r="AJ333" s="2">
        <v>0.5</v>
      </c>
      <c r="AK333" s="35">
        <v>0.3</v>
      </c>
      <c r="AL333" s="2" t="s">
        <v>222</v>
      </c>
      <c r="AM333" s="2" t="s">
        <v>219</v>
      </c>
      <c r="AO333" s="2">
        <v>45</v>
      </c>
      <c r="AQ333" s="2">
        <v>2</v>
      </c>
      <c r="AR333" s="35">
        <v>1.5</v>
      </c>
      <c r="AS333" s="2" t="s">
        <v>224</v>
      </c>
      <c r="AT333" s="2" t="s">
        <v>219</v>
      </c>
      <c r="AV333" s="2">
        <v>45</v>
      </c>
      <c r="AX333" s="2">
        <v>2.5</v>
      </c>
      <c r="AY333" s="35">
        <v>1</v>
      </c>
      <c r="AZ333" s="2" t="s">
        <v>224</v>
      </c>
      <c r="BA333" s="2" t="s">
        <v>220</v>
      </c>
      <c r="CL333" s="2" t="s">
        <v>2917</v>
      </c>
      <c r="CM333" s="35" t="s">
        <v>2915</v>
      </c>
      <c r="CN333" s="35"/>
      <c r="CO333" s="35"/>
      <c r="CP333" s="35"/>
      <c r="CQ333" s="35"/>
    </row>
    <row r="334" spans="1:95">
      <c r="A334" s="35" t="s">
        <v>2908</v>
      </c>
      <c r="B334" s="35" t="s">
        <v>2581</v>
      </c>
      <c r="C334" s="2" t="s">
        <v>1450</v>
      </c>
      <c r="D334" s="2" t="s">
        <v>1575</v>
      </c>
      <c r="E334" s="35">
        <v>77</v>
      </c>
      <c r="F334" s="35">
        <v>2</v>
      </c>
      <c r="G334" s="10" t="str">
        <f t="shared" si="3"/>
        <v>77-2</v>
      </c>
      <c r="H334" s="2">
        <v>0</v>
      </c>
      <c r="I334" s="2">
        <v>96</v>
      </c>
      <c r="J334" s="14">
        <f>(VLOOKUP($G334,Depth_Lookup_CCL!$A$3:$Z$549,11,FALSE))+(H334/100)</f>
        <v>192.14999999999998</v>
      </c>
      <c r="K334" s="14">
        <f>(VLOOKUP($G334,Depth_Lookup_CCL!$A$3:$Z$549,11,FALSE))+(I334/100)</f>
        <v>193.10999999999999</v>
      </c>
      <c r="L334" s="148">
        <v>56</v>
      </c>
      <c r="M334" s="35">
        <v>1</v>
      </c>
      <c r="O334" s="2" t="s">
        <v>5</v>
      </c>
      <c r="P334" s="5" t="s">
        <v>1846</v>
      </c>
      <c r="Q334" s="87" t="s">
        <v>1442</v>
      </c>
      <c r="R334" s="87" t="s">
        <v>1442</v>
      </c>
      <c r="U334" s="2" t="s">
        <v>198</v>
      </c>
      <c r="V334" s="2" t="s">
        <v>201</v>
      </c>
      <c r="W334" s="2" t="s">
        <v>205</v>
      </c>
      <c r="AB334" s="35" t="s">
        <v>1376</v>
      </c>
      <c r="AC334" s="5">
        <f>VLOOKUP(AB334,definitions_list_lookup!$V$12:$W$15,2,FALSE)</f>
        <v>0</v>
      </c>
      <c r="AE334" s="41" t="e">
        <f>VLOOKUP(AD334,definitions_list_lookup!$AT$3:$AU$5,2,FALSE)</f>
        <v>#N/A</v>
      </c>
      <c r="AH334" s="2">
        <v>14</v>
      </c>
      <c r="AJ334" s="2">
        <v>2</v>
      </c>
      <c r="AK334" s="35">
        <v>1</v>
      </c>
      <c r="AL334" s="2" t="s">
        <v>222</v>
      </c>
      <c r="AM334" s="2" t="s">
        <v>220</v>
      </c>
      <c r="AO334" s="2">
        <v>56</v>
      </c>
      <c r="AQ334" s="2">
        <v>1.5</v>
      </c>
      <c r="AR334" s="35">
        <v>1</v>
      </c>
      <c r="AS334" s="2" t="s">
        <v>223</v>
      </c>
      <c r="AT334" s="2" t="s">
        <v>219</v>
      </c>
      <c r="AV334" s="2">
        <v>30</v>
      </c>
      <c r="AX334" s="2">
        <v>2</v>
      </c>
      <c r="AY334" s="35">
        <v>1</v>
      </c>
      <c r="AZ334" s="2" t="s">
        <v>223</v>
      </c>
      <c r="BA334" s="2" t="s">
        <v>220</v>
      </c>
      <c r="CL334" s="2" t="s">
        <v>2918</v>
      </c>
      <c r="CM334" s="35" t="s">
        <v>2919</v>
      </c>
      <c r="CN334" s="35"/>
      <c r="CO334" s="35"/>
      <c r="CP334" s="35"/>
      <c r="CQ334" s="35"/>
    </row>
    <row r="335" spans="1:95">
      <c r="A335" s="35" t="s">
        <v>2908</v>
      </c>
      <c r="B335" s="35" t="s">
        <v>2581</v>
      </c>
      <c r="C335" s="2" t="s">
        <v>1450</v>
      </c>
      <c r="D335" s="2" t="s">
        <v>1575</v>
      </c>
      <c r="E335" s="35">
        <v>77</v>
      </c>
      <c r="F335" s="35">
        <v>3</v>
      </c>
      <c r="G335" s="10" t="str">
        <f t="shared" si="3"/>
        <v>77-3</v>
      </c>
      <c r="H335" s="2">
        <v>0</v>
      </c>
      <c r="I335" s="2">
        <v>57</v>
      </c>
      <c r="J335" s="14">
        <f>(VLOOKUP($G335,Depth_Lookup_CCL!$A$3:$Z$549,11,FALSE))+(H335/100)</f>
        <v>193.10499999999999</v>
      </c>
      <c r="K335" s="14">
        <f>(VLOOKUP($G335,Depth_Lookup_CCL!$A$3:$Z$549,11,FALSE))+(I335/100)</f>
        <v>193.67499999999998</v>
      </c>
      <c r="L335" s="148">
        <v>56</v>
      </c>
      <c r="M335" s="35">
        <v>1</v>
      </c>
      <c r="O335" s="2" t="s">
        <v>5</v>
      </c>
      <c r="P335" s="5" t="s">
        <v>1846</v>
      </c>
      <c r="Q335" s="87" t="s">
        <v>1442</v>
      </c>
      <c r="R335" s="87" t="s">
        <v>1442</v>
      </c>
      <c r="U335" s="2" t="s">
        <v>198</v>
      </c>
      <c r="V335" s="2" t="s">
        <v>201</v>
      </c>
      <c r="W335" s="2" t="s">
        <v>205</v>
      </c>
      <c r="AB335" s="35" t="s">
        <v>1376</v>
      </c>
      <c r="AC335" s="5">
        <f>VLOOKUP(AB335,definitions_list_lookup!$V$12:$W$15,2,FALSE)</f>
        <v>0</v>
      </c>
      <c r="AE335" s="41" t="e">
        <f>VLOOKUP(AD335,definitions_list_lookup!$AT$3:$AU$5,2,FALSE)</f>
        <v>#N/A</v>
      </c>
      <c r="AH335" s="2">
        <v>10</v>
      </c>
      <c r="AJ335" s="2">
        <v>2</v>
      </c>
      <c r="AK335" s="35">
        <v>1</v>
      </c>
      <c r="AL335" s="2" t="s">
        <v>222</v>
      </c>
      <c r="AM335" s="2" t="s">
        <v>219</v>
      </c>
      <c r="AO335" s="2">
        <v>50</v>
      </c>
      <c r="AQ335" s="2">
        <v>2.5</v>
      </c>
      <c r="AR335" s="35">
        <v>1.7</v>
      </c>
      <c r="AS335" s="2" t="s">
        <v>224</v>
      </c>
      <c r="AT335" s="2" t="s">
        <v>219</v>
      </c>
      <c r="AV335" s="2">
        <v>40</v>
      </c>
      <c r="AX335" s="2">
        <v>2</v>
      </c>
      <c r="AY335" s="35">
        <v>1.5</v>
      </c>
      <c r="AZ335" s="2" t="s">
        <v>223</v>
      </c>
      <c r="BA335" s="2" t="s">
        <v>219</v>
      </c>
      <c r="CL335" s="2" t="s">
        <v>2920</v>
      </c>
      <c r="CM335" s="35" t="s">
        <v>2921</v>
      </c>
      <c r="CN335" s="35"/>
      <c r="CO335" s="35"/>
      <c r="CP335" s="35"/>
      <c r="CQ335" s="35"/>
    </row>
    <row r="336" spans="1:95">
      <c r="A336" s="35" t="s">
        <v>2908</v>
      </c>
      <c r="B336" s="35" t="s">
        <v>2581</v>
      </c>
      <c r="C336" s="2" t="s">
        <v>1450</v>
      </c>
      <c r="D336" s="2" t="s">
        <v>1575</v>
      </c>
      <c r="E336" s="35">
        <v>77</v>
      </c>
      <c r="F336" s="35">
        <v>4</v>
      </c>
      <c r="G336" s="10" t="str">
        <f t="shared" si="3"/>
        <v>77-4</v>
      </c>
      <c r="H336" s="2">
        <v>0</v>
      </c>
      <c r="I336" s="2">
        <v>64</v>
      </c>
      <c r="J336" s="14">
        <f>(VLOOKUP($G336,Depth_Lookup_CCL!$A$3:$Z$549,11,FALSE))+(H336/100)</f>
        <v>193.66499999999999</v>
      </c>
      <c r="K336" s="14">
        <f>(VLOOKUP($G336,Depth_Lookup_CCL!$A$3:$Z$549,11,FALSE))+(I336/100)</f>
        <v>194.30499999999998</v>
      </c>
      <c r="L336" s="148">
        <v>56</v>
      </c>
      <c r="M336" s="35">
        <v>1</v>
      </c>
      <c r="N336" s="2" t="s">
        <v>27</v>
      </c>
      <c r="O336" s="2" t="s">
        <v>1555</v>
      </c>
      <c r="P336" s="5" t="s">
        <v>1888</v>
      </c>
      <c r="Q336" s="87" t="s">
        <v>1442</v>
      </c>
      <c r="R336" s="87" t="s">
        <v>1442</v>
      </c>
      <c r="U336" s="2" t="s">
        <v>198</v>
      </c>
      <c r="V336" s="2" t="s">
        <v>201</v>
      </c>
      <c r="W336" s="2" t="s">
        <v>205</v>
      </c>
      <c r="Y336" s="2" t="s">
        <v>1379</v>
      </c>
      <c r="Z336" s="35" t="s">
        <v>1363</v>
      </c>
      <c r="AA336" s="2" t="s">
        <v>1368</v>
      </c>
      <c r="AB336" s="2" t="s">
        <v>238</v>
      </c>
      <c r="AC336" s="5">
        <f>VLOOKUP(AB336,definitions_list_lookup!$V$12:$W$15,2,FALSE)</f>
        <v>2</v>
      </c>
      <c r="AD336" s="35" t="s">
        <v>1455</v>
      </c>
      <c r="AE336" s="41">
        <f>VLOOKUP(AD336,definitions_list_lookup!$AT$3:$AU$5,2,FALSE)</f>
        <v>0</v>
      </c>
      <c r="AG336" s="2" t="s">
        <v>2922</v>
      </c>
      <c r="AH336" s="2">
        <v>4</v>
      </c>
      <c r="AJ336" s="2">
        <v>1.3</v>
      </c>
      <c r="AK336" s="35">
        <v>0.7</v>
      </c>
      <c r="AL336" s="2" t="s">
        <v>223</v>
      </c>
      <c r="AM336" s="2" t="s">
        <v>220</v>
      </c>
      <c r="AO336" s="2">
        <v>50</v>
      </c>
      <c r="AQ336" s="2">
        <v>1.7</v>
      </c>
      <c r="AR336" s="35">
        <v>1</v>
      </c>
      <c r="AS336" s="2" t="s">
        <v>223</v>
      </c>
      <c r="AT336" s="2" t="s">
        <v>219</v>
      </c>
      <c r="AV336" s="2">
        <v>46</v>
      </c>
      <c r="AX336" s="2">
        <v>2</v>
      </c>
      <c r="AY336" s="35">
        <v>1</v>
      </c>
      <c r="AZ336" s="2" t="s">
        <v>222</v>
      </c>
      <c r="BA336" s="2" t="s">
        <v>219</v>
      </c>
      <c r="CL336" s="2" t="s">
        <v>2923</v>
      </c>
      <c r="CM336" s="35" t="s">
        <v>2924</v>
      </c>
      <c r="CN336" s="35"/>
      <c r="CO336" s="35"/>
      <c r="CP336" s="35"/>
      <c r="CQ336" s="35"/>
    </row>
    <row r="337" spans="1:95">
      <c r="A337" s="35" t="s">
        <v>2908</v>
      </c>
      <c r="B337" s="35" t="s">
        <v>2581</v>
      </c>
      <c r="C337" s="2" t="s">
        <v>1450</v>
      </c>
      <c r="D337" s="2" t="s">
        <v>1575</v>
      </c>
      <c r="E337" s="35">
        <v>78</v>
      </c>
      <c r="F337" s="35">
        <v>1</v>
      </c>
      <c r="G337" s="10" t="str">
        <f t="shared" si="3"/>
        <v>78-1</v>
      </c>
      <c r="H337" s="2">
        <v>0</v>
      </c>
      <c r="I337" s="2">
        <v>91</v>
      </c>
      <c r="J337" s="14">
        <f>(VLOOKUP($G337,Depth_Lookup_CCL!$A$3:$Z$549,11,FALSE))+(H337/100)</f>
        <v>194.2</v>
      </c>
      <c r="K337" s="14">
        <f>(VLOOKUP($G337,Depth_Lookup_CCL!$A$3:$Z$549,11,FALSE))+(I337/100)</f>
        <v>195.10999999999999</v>
      </c>
      <c r="L337" s="148">
        <v>56</v>
      </c>
      <c r="M337" s="35">
        <v>1</v>
      </c>
      <c r="O337" s="2" t="s">
        <v>5</v>
      </c>
      <c r="P337" s="5" t="s">
        <v>1846</v>
      </c>
      <c r="Q337" s="87" t="s">
        <v>1442</v>
      </c>
      <c r="R337" s="87" t="s">
        <v>1442</v>
      </c>
      <c r="U337" s="2" t="s">
        <v>198</v>
      </c>
      <c r="V337" s="2" t="s">
        <v>201</v>
      </c>
      <c r="W337" s="2" t="s">
        <v>205</v>
      </c>
      <c r="X337" s="2" t="s">
        <v>1589</v>
      </c>
      <c r="Y337" s="2" t="s">
        <v>1366</v>
      </c>
      <c r="Z337" s="35" t="s">
        <v>1391</v>
      </c>
      <c r="AA337" s="35" t="s">
        <v>1368</v>
      </c>
      <c r="AB337" s="35" t="s">
        <v>238</v>
      </c>
      <c r="AC337" s="5">
        <f>VLOOKUP(AB337,definitions_list_lookup!$V$12:$W$15,2,FALSE)</f>
        <v>2</v>
      </c>
      <c r="AD337" s="35" t="s">
        <v>1456</v>
      </c>
      <c r="AE337" s="41">
        <f>VLOOKUP(AD337,definitions_list_lookup!$AT$3:$AU$5,2,FALSE)</f>
        <v>1</v>
      </c>
      <c r="AF337" s="2">
        <v>7</v>
      </c>
      <c r="AG337" s="2" t="s">
        <v>2925</v>
      </c>
      <c r="AH337" s="2">
        <v>7</v>
      </c>
      <c r="AJ337" s="2">
        <v>0.8</v>
      </c>
      <c r="AK337" s="35">
        <v>0.5</v>
      </c>
      <c r="AL337" s="2" t="s">
        <v>223</v>
      </c>
      <c r="AM337" s="2" t="s">
        <v>219</v>
      </c>
      <c r="AO337" s="2">
        <v>63</v>
      </c>
      <c r="AQ337" s="2">
        <v>2.5</v>
      </c>
      <c r="AR337" s="35">
        <v>1.5</v>
      </c>
      <c r="AS337" s="2" t="s">
        <v>224</v>
      </c>
      <c r="AT337" s="2" t="s">
        <v>219</v>
      </c>
      <c r="AV337" s="2">
        <v>30</v>
      </c>
      <c r="AX337" s="2">
        <v>2.5</v>
      </c>
      <c r="AY337" s="35">
        <v>1.2</v>
      </c>
      <c r="AZ337" s="2" t="s">
        <v>2543</v>
      </c>
      <c r="BA337" s="2" t="s">
        <v>219</v>
      </c>
      <c r="CL337" s="2" t="s">
        <v>2926</v>
      </c>
      <c r="CM337" s="35"/>
      <c r="CN337" s="35"/>
      <c r="CO337" s="35"/>
      <c r="CP337" s="35"/>
      <c r="CQ337" s="35"/>
    </row>
    <row r="338" spans="1:95">
      <c r="A338" s="35" t="s">
        <v>2908</v>
      </c>
      <c r="B338" s="35" t="s">
        <v>2581</v>
      </c>
      <c r="C338" s="2" t="s">
        <v>1450</v>
      </c>
      <c r="D338" s="2" t="s">
        <v>1575</v>
      </c>
      <c r="E338" s="35">
        <v>78</v>
      </c>
      <c r="F338" s="35">
        <v>2</v>
      </c>
      <c r="G338" s="10" t="str">
        <f t="shared" si="3"/>
        <v>78-2</v>
      </c>
      <c r="H338" s="2">
        <v>0</v>
      </c>
      <c r="I338" s="2">
        <v>95</v>
      </c>
      <c r="J338" s="14">
        <f>(VLOOKUP($G338,Depth_Lookup_CCL!$A$3:$Z$549,11,FALSE))+(H338/100)</f>
        <v>195.10999999999999</v>
      </c>
      <c r="K338" s="14">
        <f>(VLOOKUP($G338,Depth_Lookup_CCL!$A$3:$Z$549,11,FALSE))+(I338/100)</f>
        <v>196.05999999999997</v>
      </c>
      <c r="L338" s="148">
        <v>56</v>
      </c>
      <c r="M338" s="35">
        <v>1</v>
      </c>
      <c r="O338" s="2" t="s">
        <v>5</v>
      </c>
      <c r="P338" s="5" t="s">
        <v>1846</v>
      </c>
      <c r="Q338" s="87" t="s">
        <v>1442</v>
      </c>
      <c r="R338" s="87" t="s">
        <v>1442</v>
      </c>
      <c r="U338" s="2" t="s">
        <v>198</v>
      </c>
      <c r="V338" s="2" t="s">
        <v>201</v>
      </c>
      <c r="W338" s="2" t="s">
        <v>205</v>
      </c>
      <c r="Y338" s="2" t="s">
        <v>1379</v>
      </c>
      <c r="Z338" s="35" t="s">
        <v>1363</v>
      </c>
      <c r="AA338" s="35" t="s">
        <v>1368</v>
      </c>
      <c r="AB338" s="35" t="s">
        <v>238</v>
      </c>
      <c r="AC338" s="5">
        <f>VLOOKUP(AB338,definitions_list_lookup!$V$12:$W$15,2,FALSE)</f>
        <v>2</v>
      </c>
      <c r="AD338" s="35" t="s">
        <v>1456</v>
      </c>
      <c r="AE338" s="41">
        <f>VLOOKUP(AD338,definitions_list_lookup!$AT$3:$AU$5,2,FALSE)</f>
        <v>1</v>
      </c>
      <c r="AF338" s="2">
        <v>20</v>
      </c>
      <c r="AH338" s="2">
        <v>15</v>
      </c>
      <c r="AJ338" s="2">
        <v>2</v>
      </c>
      <c r="AK338" s="35">
        <v>0.5</v>
      </c>
      <c r="AL338" s="2" t="s">
        <v>224</v>
      </c>
      <c r="AM338" s="2" t="s">
        <v>220</v>
      </c>
      <c r="AN338" s="2" t="s">
        <v>3814</v>
      </c>
      <c r="AO338" s="2">
        <v>60</v>
      </c>
      <c r="AQ338" s="2">
        <v>3</v>
      </c>
      <c r="AR338" s="35">
        <v>2</v>
      </c>
      <c r="AS338" s="2" t="s">
        <v>224</v>
      </c>
      <c r="AT338" s="2" t="s">
        <v>219</v>
      </c>
      <c r="AV338" s="2">
        <v>25</v>
      </c>
      <c r="AX338" s="2">
        <v>2</v>
      </c>
      <c r="AY338" s="35">
        <v>1</v>
      </c>
      <c r="AZ338" s="2" t="s">
        <v>224</v>
      </c>
      <c r="BA338" s="2" t="s">
        <v>219</v>
      </c>
      <c r="BB338" s="2" t="s">
        <v>3815</v>
      </c>
      <c r="CL338" s="2" t="s">
        <v>3816</v>
      </c>
      <c r="CM338" s="35" t="s">
        <v>2927</v>
      </c>
      <c r="CN338" s="35"/>
      <c r="CO338" s="35"/>
      <c r="CP338" s="35"/>
      <c r="CQ338" s="35"/>
    </row>
    <row r="339" spans="1:95">
      <c r="A339" s="35" t="s">
        <v>2908</v>
      </c>
      <c r="B339" s="35" t="s">
        <v>2581</v>
      </c>
      <c r="C339" s="2" t="s">
        <v>1450</v>
      </c>
      <c r="D339" s="2" t="s">
        <v>1575</v>
      </c>
      <c r="E339" s="35">
        <v>78</v>
      </c>
      <c r="F339" s="35">
        <v>3</v>
      </c>
      <c r="G339" s="10" t="str">
        <f t="shared" si="3"/>
        <v>78-3</v>
      </c>
      <c r="H339" s="2">
        <v>0</v>
      </c>
      <c r="I339" s="2">
        <v>66</v>
      </c>
      <c r="J339" s="14">
        <f>(VLOOKUP($G339,Depth_Lookup_CCL!$A$3:$Z$549,11,FALSE))+(H339/100)</f>
        <v>196.04999999999998</v>
      </c>
      <c r="K339" s="14">
        <f>(VLOOKUP($G339,Depth_Lookup_CCL!$A$3:$Z$549,11,FALSE))+(I339/100)</f>
        <v>196.70999999999998</v>
      </c>
      <c r="L339" s="148">
        <v>56</v>
      </c>
      <c r="M339" s="35">
        <v>1</v>
      </c>
      <c r="O339" s="2" t="s">
        <v>5</v>
      </c>
      <c r="P339" s="5" t="s">
        <v>1846</v>
      </c>
      <c r="Q339" s="87" t="s">
        <v>1442</v>
      </c>
      <c r="R339" s="87" t="s">
        <v>1442</v>
      </c>
      <c r="U339" s="2" t="s">
        <v>198</v>
      </c>
      <c r="V339" s="2" t="s">
        <v>201</v>
      </c>
      <c r="W339" s="2" t="s">
        <v>205</v>
      </c>
      <c r="Y339" s="2" t="s">
        <v>1379</v>
      </c>
      <c r="Z339" s="35" t="s">
        <v>1363</v>
      </c>
      <c r="AA339" s="35" t="s">
        <v>1368</v>
      </c>
      <c r="AB339" s="35" t="s">
        <v>238</v>
      </c>
      <c r="AC339" s="5">
        <f>VLOOKUP(AB339,definitions_list_lookup!$V$12:$W$15,2,FALSE)</f>
        <v>2</v>
      </c>
      <c r="AD339" s="35" t="s">
        <v>1456</v>
      </c>
      <c r="AE339" s="41">
        <f>VLOOKUP(AD339,definitions_list_lookup!$AT$3:$AU$5,2,FALSE)</f>
        <v>1</v>
      </c>
      <c r="AF339" s="2">
        <v>20</v>
      </c>
      <c r="AH339" s="2">
        <v>6</v>
      </c>
      <c r="AJ339" s="2">
        <v>1.6</v>
      </c>
      <c r="AK339" s="35">
        <v>1.2</v>
      </c>
      <c r="AL339" s="2" t="s">
        <v>223</v>
      </c>
      <c r="AM339" s="2" t="s">
        <v>219</v>
      </c>
      <c r="AO339" s="2">
        <v>59</v>
      </c>
      <c r="AQ339" s="2">
        <v>3.3</v>
      </c>
      <c r="AR339" s="35">
        <v>1</v>
      </c>
      <c r="AS339" s="2" t="s">
        <v>224</v>
      </c>
      <c r="AT339" s="2" t="s">
        <v>219</v>
      </c>
      <c r="AV339" s="2">
        <v>35</v>
      </c>
      <c r="AX339" s="2">
        <v>3.5</v>
      </c>
      <c r="AY339" s="35">
        <v>1.8</v>
      </c>
      <c r="AZ339" s="2" t="s">
        <v>223</v>
      </c>
      <c r="BA339" s="2" t="s">
        <v>219</v>
      </c>
      <c r="BQ339" s="2" t="s">
        <v>1562</v>
      </c>
      <c r="BS339" s="2">
        <v>0.2</v>
      </c>
      <c r="BT339" s="2">
        <v>0.1</v>
      </c>
      <c r="BU339" s="2" t="s">
        <v>222</v>
      </c>
      <c r="BV339" s="2" t="s">
        <v>219</v>
      </c>
      <c r="CL339" s="2" t="s">
        <v>2928</v>
      </c>
      <c r="CM339" s="35" t="s">
        <v>2929</v>
      </c>
      <c r="CN339" s="35"/>
      <c r="CO339" s="35"/>
      <c r="CP339" s="35"/>
      <c r="CQ339" s="35"/>
    </row>
    <row r="340" spans="1:95">
      <c r="A340" s="35" t="s">
        <v>2908</v>
      </c>
      <c r="B340" s="35" t="s">
        <v>2581</v>
      </c>
      <c r="C340" s="2" t="s">
        <v>1450</v>
      </c>
      <c r="D340" s="2" t="s">
        <v>1575</v>
      </c>
      <c r="E340" s="35">
        <v>78</v>
      </c>
      <c r="F340" s="35">
        <v>4</v>
      </c>
      <c r="G340" s="10" t="str">
        <f t="shared" si="3"/>
        <v>78-4</v>
      </c>
      <c r="H340" s="2">
        <v>0</v>
      </c>
      <c r="I340" s="2">
        <v>59</v>
      </c>
      <c r="J340" s="14">
        <f>(VLOOKUP($G340,Depth_Lookup_CCL!$A$3:$Z$549,11,FALSE))+(H340/100)</f>
        <v>196.7</v>
      </c>
      <c r="K340" s="14">
        <f>(VLOOKUP($G340,Depth_Lookup_CCL!$A$3:$Z$549,11,FALSE))+(I340/100)</f>
        <v>197.29</v>
      </c>
      <c r="L340" s="148">
        <v>56</v>
      </c>
      <c r="M340" s="35">
        <v>1</v>
      </c>
      <c r="O340" s="2" t="s">
        <v>5</v>
      </c>
      <c r="P340" s="5" t="s">
        <v>1846</v>
      </c>
      <c r="Q340" s="87" t="s">
        <v>1442</v>
      </c>
      <c r="R340" s="87" t="s">
        <v>1442</v>
      </c>
      <c r="U340" s="2" t="s">
        <v>198</v>
      </c>
      <c r="V340" s="2" t="s">
        <v>201</v>
      </c>
      <c r="W340" s="2" t="s">
        <v>205</v>
      </c>
      <c r="Y340" s="2" t="s">
        <v>1378</v>
      </c>
      <c r="Z340" s="35" t="s">
        <v>1391</v>
      </c>
      <c r="AA340" s="35" t="s">
        <v>1368</v>
      </c>
      <c r="AB340" s="35" t="s">
        <v>238</v>
      </c>
      <c r="AC340" s="5">
        <f>VLOOKUP(AB340,definitions_list_lookup!$V$12:$W$15,2,FALSE)</f>
        <v>2</v>
      </c>
      <c r="AD340" s="35" t="s">
        <v>1456</v>
      </c>
      <c r="AE340" s="41">
        <f>VLOOKUP(AD340,definitions_list_lookup!$AT$3:$AU$5,2,FALSE)</f>
        <v>1</v>
      </c>
      <c r="AF340" s="2">
        <v>15</v>
      </c>
      <c r="AG340" s="2" t="s">
        <v>2930</v>
      </c>
      <c r="AH340" s="2">
        <v>10</v>
      </c>
      <c r="AJ340" s="2">
        <v>2</v>
      </c>
      <c r="AK340" s="35">
        <v>0.5</v>
      </c>
      <c r="AL340" s="2" t="s">
        <v>225</v>
      </c>
      <c r="AM340" s="2" t="s">
        <v>220</v>
      </c>
      <c r="AO340" s="2">
        <v>60</v>
      </c>
      <c r="AQ340" s="2">
        <v>3</v>
      </c>
      <c r="AR340" s="35">
        <v>2</v>
      </c>
      <c r="AS340" s="2" t="s">
        <v>224</v>
      </c>
      <c r="AT340" s="2" t="s">
        <v>219</v>
      </c>
      <c r="AV340" s="2">
        <v>30</v>
      </c>
      <c r="AX340" s="2">
        <v>3</v>
      </c>
      <c r="AY340" s="35">
        <v>1.5</v>
      </c>
      <c r="AZ340" s="2" t="s">
        <v>224</v>
      </c>
      <c r="BA340" s="2" t="s">
        <v>219</v>
      </c>
      <c r="BB340" s="2" t="s">
        <v>3817</v>
      </c>
      <c r="CL340" s="2" t="s">
        <v>3818</v>
      </c>
      <c r="CM340" s="35" t="s">
        <v>1588</v>
      </c>
      <c r="CN340" s="35"/>
      <c r="CO340" s="35"/>
      <c r="CP340" s="35"/>
      <c r="CQ340" s="35"/>
    </row>
    <row r="341" spans="1:95">
      <c r="A341" s="35" t="s">
        <v>2908</v>
      </c>
      <c r="B341" s="35" t="s">
        <v>2581</v>
      </c>
      <c r="C341" s="2" t="s">
        <v>1450</v>
      </c>
      <c r="D341" s="2" t="s">
        <v>1575</v>
      </c>
      <c r="E341" s="35">
        <v>79</v>
      </c>
      <c r="F341" s="35">
        <v>1</v>
      </c>
      <c r="G341" s="10" t="str">
        <f t="shared" si="3"/>
        <v>79-1</v>
      </c>
      <c r="H341" s="2">
        <v>0</v>
      </c>
      <c r="I341" s="2">
        <v>61</v>
      </c>
      <c r="J341" s="14">
        <f>(VLOOKUP($G341,Depth_Lookup_CCL!$A$3:$Z$549,11,FALSE))+(H341/100)</f>
        <v>197.2</v>
      </c>
      <c r="K341" s="14">
        <f>(VLOOKUP($G341,Depth_Lookup_CCL!$A$3:$Z$549,11,FALSE))+(I341/100)</f>
        <v>197.81</v>
      </c>
      <c r="L341" s="148">
        <v>56</v>
      </c>
      <c r="M341" s="35">
        <v>1</v>
      </c>
      <c r="O341" s="2" t="s">
        <v>5</v>
      </c>
      <c r="P341" s="5" t="s">
        <v>1846</v>
      </c>
      <c r="Q341" s="87" t="s">
        <v>1442</v>
      </c>
      <c r="R341" s="87" t="s">
        <v>1442</v>
      </c>
      <c r="U341" s="2" t="s">
        <v>198</v>
      </c>
      <c r="V341" s="2" t="s">
        <v>201</v>
      </c>
      <c r="W341" s="2" t="s">
        <v>205</v>
      </c>
      <c r="Y341" s="2" t="s">
        <v>1366</v>
      </c>
      <c r="Z341" s="35" t="s">
        <v>1363</v>
      </c>
      <c r="AA341" s="35" t="s">
        <v>1368</v>
      </c>
      <c r="AB341" s="35" t="s">
        <v>238</v>
      </c>
      <c r="AC341" s="5">
        <f>VLOOKUP(AB341,definitions_list_lookup!$V$12:$W$15,2,FALSE)</f>
        <v>2</v>
      </c>
      <c r="AD341" s="35" t="s">
        <v>1456</v>
      </c>
      <c r="AE341" s="41">
        <f>VLOOKUP(AD341,definitions_list_lookup!$AT$3:$AU$5,2,FALSE)</f>
        <v>1</v>
      </c>
      <c r="AF341" s="2">
        <v>10</v>
      </c>
      <c r="AH341" s="2">
        <v>30</v>
      </c>
      <c r="AJ341" s="2">
        <v>2</v>
      </c>
      <c r="AK341" s="35">
        <v>1</v>
      </c>
      <c r="AL341" s="2" t="s">
        <v>224</v>
      </c>
      <c r="AM341" s="2" t="s">
        <v>220</v>
      </c>
      <c r="AO341" s="2">
        <v>50</v>
      </c>
      <c r="AQ341" s="2">
        <v>2</v>
      </c>
      <c r="AR341" s="35">
        <v>1</v>
      </c>
      <c r="AS341" s="2" t="s">
        <v>223</v>
      </c>
      <c r="AT341" s="2" t="s">
        <v>219</v>
      </c>
      <c r="AV341" s="2">
        <v>20</v>
      </c>
      <c r="AX341" s="2">
        <v>3</v>
      </c>
      <c r="AY341" s="35">
        <v>1</v>
      </c>
      <c r="AZ341" s="2" t="s">
        <v>223</v>
      </c>
      <c r="BA341" s="2" t="s">
        <v>219</v>
      </c>
      <c r="CL341" s="2" t="s">
        <v>3819</v>
      </c>
      <c r="CM341" s="35"/>
      <c r="CN341" s="35"/>
      <c r="CO341" s="35"/>
      <c r="CP341" s="35"/>
      <c r="CQ341" s="35"/>
    </row>
    <row r="342" spans="1:95">
      <c r="A342" s="35" t="s">
        <v>2908</v>
      </c>
      <c r="B342" s="35" t="s">
        <v>2581</v>
      </c>
      <c r="C342" s="2" t="s">
        <v>1450</v>
      </c>
      <c r="D342" s="2" t="s">
        <v>1575</v>
      </c>
      <c r="E342" s="35">
        <v>79</v>
      </c>
      <c r="F342" s="35">
        <v>2</v>
      </c>
      <c r="G342" s="10" t="str">
        <f t="shared" si="3"/>
        <v>79-2</v>
      </c>
      <c r="H342" s="2">
        <v>0</v>
      </c>
      <c r="I342" s="2">
        <v>67</v>
      </c>
      <c r="J342" s="14">
        <f>(VLOOKUP($G342,Depth_Lookup_CCL!$A$3:$Z$549,11,FALSE))+(H342/100)</f>
        <v>197.79999999999998</v>
      </c>
      <c r="K342" s="14">
        <f>(VLOOKUP($G342,Depth_Lookup_CCL!$A$3:$Z$549,11,FALSE))+(I342/100)</f>
        <v>198.46999999999997</v>
      </c>
      <c r="L342" s="148">
        <v>56</v>
      </c>
      <c r="M342" s="35">
        <v>1</v>
      </c>
      <c r="O342" s="2" t="s">
        <v>5</v>
      </c>
      <c r="P342" s="5" t="s">
        <v>1846</v>
      </c>
      <c r="Q342" s="87" t="s">
        <v>1442</v>
      </c>
      <c r="R342" s="87" t="s">
        <v>1442</v>
      </c>
      <c r="U342" s="2" t="s">
        <v>198</v>
      </c>
      <c r="V342" s="2" t="s">
        <v>201</v>
      </c>
      <c r="W342" s="2" t="s">
        <v>205</v>
      </c>
      <c r="Y342" s="2" t="s">
        <v>1379</v>
      </c>
      <c r="Z342" s="35" t="s">
        <v>1363</v>
      </c>
      <c r="AA342" s="35" t="s">
        <v>1368</v>
      </c>
      <c r="AB342" s="35" t="s">
        <v>238</v>
      </c>
      <c r="AC342" s="5">
        <f>VLOOKUP(AB342,definitions_list_lookup!$V$12:$W$15,2,FALSE)</f>
        <v>2</v>
      </c>
      <c r="AD342" s="35" t="s">
        <v>1457</v>
      </c>
      <c r="AE342" s="41">
        <f>VLOOKUP(AD342,definitions_list_lookup!$AT$3:$AU$5,2,FALSE)</f>
        <v>2</v>
      </c>
      <c r="AG342" s="2" t="s">
        <v>1578</v>
      </c>
      <c r="AH342" s="2">
        <v>20</v>
      </c>
      <c r="AJ342" s="2">
        <v>3</v>
      </c>
      <c r="AK342" s="35">
        <v>2</v>
      </c>
      <c r="AL342" s="2" t="s">
        <v>224</v>
      </c>
      <c r="AM342" s="2" t="s">
        <v>219</v>
      </c>
      <c r="AO342" s="2">
        <v>50</v>
      </c>
      <c r="AQ342" s="2">
        <v>2.5</v>
      </c>
      <c r="AR342" s="35">
        <v>1.5</v>
      </c>
      <c r="AS342" s="2" t="s">
        <v>223</v>
      </c>
      <c r="AT342" s="2" t="s">
        <v>219</v>
      </c>
      <c r="AV342" s="2">
        <v>30</v>
      </c>
      <c r="AX342" s="2">
        <v>2</v>
      </c>
      <c r="AY342" s="35">
        <v>1</v>
      </c>
      <c r="AZ342" s="2" t="s">
        <v>223</v>
      </c>
      <c r="BA342" s="2" t="s">
        <v>219</v>
      </c>
      <c r="CL342" s="2" t="s">
        <v>3816</v>
      </c>
      <c r="CM342" s="35" t="s">
        <v>2931</v>
      </c>
      <c r="CN342" s="35"/>
      <c r="CO342" s="35"/>
      <c r="CP342" s="35"/>
      <c r="CQ342" s="35"/>
    </row>
    <row r="343" spans="1:95">
      <c r="A343" s="35" t="s">
        <v>2908</v>
      </c>
      <c r="B343" s="35" t="s">
        <v>2581</v>
      </c>
      <c r="C343" s="2" t="s">
        <v>1450</v>
      </c>
      <c r="D343" s="2" t="s">
        <v>1575</v>
      </c>
      <c r="E343" s="35">
        <v>79</v>
      </c>
      <c r="F343" s="35">
        <v>3</v>
      </c>
      <c r="G343" s="10" t="str">
        <f t="shared" si="3"/>
        <v>79-3</v>
      </c>
      <c r="H343" s="2">
        <v>0</v>
      </c>
      <c r="I343" s="2">
        <v>86</v>
      </c>
      <c r="J343" s="14">
        <f>(VLOOKUP($G343,Depth_Lookup_CCL!$A$3:$Z$549,11,FALSE))+(H343/100)</f>
        <v>198.46499999999997</v>
      </c>
      <c r="K343" s="14">
        <f>(VLOOKUP($G343,Depth_Lookup_CCL!$A$3:$Z$549,11,FALSE))+(I343/100)</f>
        <v>199.32499999999999</v>
      </c>
      <c r="L343" s="148">
        <v>56</v>
      </c>
      <c r="M343" s="35">
        <v>1</v>
      </c>
      <c r="O343" s="2" t="s">
        <v>5</v>
      </c>
      <c r="P343" s="5" t="s">
        <v>1846</v>
      </c>
      <c r="Q343" s="87" t="s">
        <v>1442</v>
      </c>
      <c r="R343" s="87" t="s">
        <v>1442</v>
      </c>
      <c r="U343" s="2" t="s">
        <v>198</v>
      </c>
      <c r="V343" s="2" t="s">
        <v>201</v>
      </c>
      <c r="W343" s="2" t="s">
        <v>205</v>
      </c>
      <c r="Y343" s="2" t="s">
        <v>1366</v>
      </c>
      <c r="Z343" s="35" t="s">
        <v>1363</v>
      </c>
      <c r="AA343" s="35" t="s">
        <v>1368</v>
      </c>
      <c r="AB343" s="35" t="s">
        <v>238</v>
      </c>
      <c r="AC343" s="5">
        <f>VLOOKUP(AB343,definitions_list_lookup!$V$12:$W$15,2,FALSE)</f>
        <v>2</v>
      </c>
      <c r="AD343" s="35" t="s">
        <v>1456</v>
      </c>
      <c r="AE343" s="41">
        <f>VLOOKUP(AD343,definitions_list_lookup!$AT$3:$AU$5,2,FALSE)</f>
        <v>1</v>
      </c>
      <c r="AF343" s="2">
        <v>25</v>
      </c>
      <c r="AG343" s="2" t="s">
        <v>2932</v>
      </c>
      <c r="AH343" s="2">
        <v>5</v>
      </c>
      <c r="AJ343" s="2">
        <v>3</v>
      </c>
      <c r="AK343" s="35">
        <v>2</v>
      </c>
      <c r="AL343" s="2" t="s">
        <v>223</v>
      </c>
      <c r="AM343" s="2" t="s">
        <v>219</v>
      </c>
      <c r="AO343" s="2">
        <v>55</v>
      </c>
      <c r="AQ343" s="2">
        <v>2</v>
      </c>
      <c r="AR343" s="35">
        <v>1</v>
      </c>
      <c r="AS343" s="2" t="s">
        <v>223</v>
      </c>
      <c r="AT343" s="2" t="s">
        <v>220</v>
      </c>
      <c r="AV343" s="2">
        <v>40</v>
      </c>
      <c r="AX343" s="2">
        <v>3</v>
      </c>
      <c r="AY343" s="35">
        <v>2</v>
      </c>
      <c r="AZ343" s="2" t="s">
        <v>223</v>
      </c>
      <c r="BA343" s="2" t="s">
        <v>219</v>
      </c>
      <c r="CL343" s="2" t="s">
        <v>3486</v>
      </c>
      <c r="CM343" s="35" t="s">
        <v>2933</v>
      </c>
      <c r="CN343" s="35"/>
      <c r="CO343" s="35"/>
      <c r="CP343" s="35"/>
      <c r="CQ343" s="35"/>
    </row>
    <row r="344" spans="1:95">
      <c r="A344" s="35" t="s">
        <v>2908</v>
      </c>
      <c r="B344" s="35" t="s">
        <v>2581</v>
      </c>
      <c r="C344" s="2" t="s">
        <v>1450</v>
      </c>
      <c r="D344" s="2" t="s">
        <v>1575</v>
      </c>
      <c r="E344" s="35">
        <v>79</v>
      </c>
      <c r="F344" s="35">
        <v>4</v>
      </c>
      <c r="G344" s="10" t="str">
        <f t="shared" si="3"/>
        <v>79-4</v>
      </c>
      <c r="H344" s="2">
        <v>0</v>
      </c>
      <c r="I344" s="2">
        <v>95</v>
      </c>
      <c r="J344" s="14">
        <f>(VLOOKUP($G344,Depth_Lookup_CCL!$A$3:$Z$549,11,FALSE))+(H344/100)</f>
        <v>199.31499999999997</v>
      </c>
      <c r="K344" s="14">
        <f>(VLOOKUP($G344,Depth_Lookup_CCL!$A$3:$Z$549,11,FALSE))+(I344/100)</f>
        <v>200.26499999999996</v>
      </c>
      <c r="L344" s="148">
        <v>56</v>
      </c>
      <c r="M344" s="35">
        <v>1</v>
      </c>
      <c r="O344" s="2" t="s">
        <v>5</v>
      </c>
      <c r="P344" s="5" t="s">
        <v>1846</v>
      </c>
      <c r="Q344" s="87" t="s">
        <v>1442</v>
      </c>
      <c r="R344" s="87" t="s">
        <v>1442</v>
      </c>
      <c r="U344" s="2" t="s">
        <v>198</v>
      </c>
      <c r="V344" s="2" t="s">
        <v>201</v>
      </c>
      <c r="W344" s="2" t="s">
        <v>205</v>
      </c>
      <c r="Y344" s="2" t="s">
        <v>1379</v>
      </c>
      <c r="Z344" s="35" t="s">
        <v>1391</v>
      </c>
      <c r="AA344" s="35" t="s">
        <v>1368</v>
      </c>
      <c r="AB344" s="35" t="s">
        <v>238</v>
      </c>
      <c r="AC344" s="5">
        <f>VLOOKUP(AB344,definitions_list_lookup!$V$12:$W$15,2,FALSE)</f>
        <v>2</v>
      </c>
      <c r="AD344" s="35" t="s">
        <v>1456</v>
      </c>
      <c r="AE344" s="41">
        <f>VLOOKUP(AD344,definitions_list_lookup!$AT$3:$AU$5,2,FALSE)</f>
        <v>1</v>
      </c>
      <c r="AH344" s="2">
        <v>15</v>
      </c>
      <c r="AJ344" s="2">
        <v>2</v>
      </c>
      <c r="AK344" s="35">
        <v>1</v>
      </c>
      <c r="AL344" s="2" t="s">
        <v>224</v>
      </c>
      <c r="AM344" s="2" t="s">
        <v>220</v>
      </c>
      <c r="AO344" s="2">
        <v>60</v>
      </c>
      <c r="AQ344" s="2">
        <v>3.5</v>
      </c>
      <c r="AR344" s="35">
        <v>2</v>
      </c>
      <c r="AS344" s="2" t="s">
        <v>224</v>
      </c>
      <c r="AT344" s="2" t="s">
        <v>219</v>
      </c>
      <c r="AV344" s="2">
        <v>25</v>
      </c>
      <c r="AX344" s="2">
        <v>2</v>
      </c>
      <c r="AY344" s="35">
        <v>1</v>
      </c>
      <c r="AZ344" s="2" t="s">
        <v>223</v>
      </c>
      <c r="BA344" s="2" t="s">
        <v>219</v>
      </c>
      <c r="BB344" s="2" t="s">
        <v>2912</v>
      </c>
      <c r="CL344" s="2" t="s">
        <v>3820</v>
      </c>
      <c r="CM344" s="35" t="s">
        <v>2934</v>
      </c>
      <c r="CN344" s="35"/>
      <c r="CO344" s="35"/>
      <c r="CP344" s="35"/>
      <c r="CQ344" s="35"/>
    </row>
    <row r="345" spans="1:95">
      <c r="A345" s="35" t="s">
        <v>2908</v>
      </c>
      <c r="B345" s="35" t="s">
        <v>2581</v>
      </c>
      <c r="C345" s="2" t="s">
        <v>1450</v>
      </c>
      <c r="D345" s="2" t="s">
        <v>1575</v>
      </c>
      <c r="E345" s="35">
        <v>80</v>
      </c>
      <c r="F345" s="35">
        <v>1</v>
      </c>
      <c r="G345" s="10" t="str">
        <f t="shared" si="3"/>
        <v>80-1</v>
      </c>
      <c r="H345" s="2">
        <v>0</v>
      </c>
      <c r="I345" s="2">
        <v>64</v>
      </c>
      <c r="J345" s="14">
        <f>(VLOOKUP($G345,Depth_Lookup_CCL!$A$3:$Z$549,11,FALSE))+(H345/100)</f>
        <v>200.2</v>
      </c>
      <c r="K345" s="14">
        <f>(VLOOKUP($G345,Depth_Lookup_CCL!$A$3:$Z$549,11,FALSE))+(I345/100)</f>
        <v>200.83999999999997</v>
      </c>
      <c r="L345" s="148">
        <v>56</v>
      </c>
      <c r="M345" s="35">
        <v>1</v>
      </c>
      <c r="O345" s="2" t="s">
        <v>5</v>
      </c>
      <c r="P345" s="5" t="s">
        <v>1846</v>
      </c>
      <c r="Q345" s="87" t="s">
        <v>1442</v>
      </c>
      <c r="R345" s="87" t="s">
        <v>21</v>
      </c>
      <c r="U345" s="2" t="s">
        <v>198</v>
      </c>
      <c r="V345" s="2" t="s">
        <v>201</v>
      </c>
      <c r="W345" s="2" t="s">
        <v>205</v>
      </c>
      <c r="AB345" s="35" t="s">
        <v>1376</v>
      </c>
      <c r="AC345" s="5">
        <f>VLOOKUP(AB345,definitions_list_lookup!$V$12:$W$15,2,FALSE)</f>
        <v>0</v>
      </c>
      <c r="AE345" s="41" t="e">
        <f>VLOOKUP(AD345,definitions_list_lookup!$AT$3:$AU$5,2,FALSE)</f>
        <v>#N/A</v>
      </c>
      <c r="AH345" s="2">
        <v>7</v>
      </c>
      <c r="AJ345" s="2">
        <v>0.8</v>
      </c>
      <c r="AK345" s="35">
        <v>0.3</v>
      </c>
      <c r="AL345" s="2" t="s">
        <v>223</v>
      </c>
      <c r="AM345" s="2" t="s">
        <v>219</v>
      </c>
      <c r="AO345" s="2">
        <v>53</v>
      </c>
      <c r="AQ345" s="2">
        <v>1.5</v>
      </c>
      <c r="AR345" s="35">
        <v>1</v>
      </c>
      <c r="AS345" s="2" t="s">
        <v>224</v>
      </c>
      <c r="AT345" s="2" t="s">
        <v>219</v>
      </c>
      <c r="AV345" s="2">
        <v>40</v>
      </c>
      <c r="AX345" s="2">
        <v>3</v>
      </c>
      <c r="AY345" s="35">
        <v>1.2</v>
      </c>
      <c r="AZ345" s="2" t="s">
        <v>224</v>
      </c>
      <c r="BA345" s="2" t="s">
        <v>220</v>
      </c>
      <c r="BQ345" s="2" t="s">
        <v>1562</v>
      </c>
      <c r="BS345" s="2">
        <v>0.1</v>
      </c>
      <c r="BT345" s="2">
        <v>0.1</v>
      </c>
      <c r="BU345" s="2" t="s">
        <v>222</v>
      </c>
      <c r="BV345" s="2" t="s">
        <v>219</v>
      </c>
      <c r="CL345" s="2" t="s">
        <v>2935</v>
      </c>
      <c r="CM345" s="35" t="s">
        <v>2936</v>
      </c>
      <c r="CN345" s="35"/>
      <c r="CO345" s="35"/>
      <c r="CP345" s="35"/>
      <c r="CQ345" s="35"/>
    </row>
    <row r="346" spans="1:95">
      <c r="A346" s="35" t="s">
        <v>2908</v>
      </c>
      <c r="B346" s="35" t="s">
        <v>2581</v>
      </c>
      <c r="C346" s="2" t="s">
        <v>1450</v>
      </c>
      <c r="D346" s="2" t="s">
        <v>1575</v>
      </c>
      <c r="E346" s="35">
        <v>80</v>
      </c>
      <c r="F346" s="35">
        <v>1</v>
      </c>
      <c r="G346" s="10" t="str">
        <f t="shared" si="3"/>
        <v>80-1</v>
      </c>
      <c r="H346" s="2">
        <v>64</v>
      </c>
      <c r="I346" s="2">
        <v>85</v>
      </c>
      <c r="J346" s="14">
        <f>(VLOOKUP($G346,Depth_Lookup_CCL!$A$3:$Z$549,11,FALSE))+(H346/100)</f>
        <v>200.83999999999997</v>
      </c>
      <c r="K346" s="14">
        <f>(VLOOKUP($G346,Depth_Lookup_CCL!$A$3:$Z$549,11,FALSE))+(I346/100)</f>
        <v>201.04999999999998</v>
      </c>
      <c r="L346" s="148">
        <v>57</v>
      </c>
      <c r="M346" s="35">
        <v>1</v>
      </c>
      <c r="O346" s="2" t="s">
        <v>5</v>
      </c>
      <c r="P346" s="5" t="s">
        <v>1846</v>
      </c>
      <c r="Q346" s="87" t="s">
        <v>21</v>
      </c>
      <c r="R346" s="87" t="s">
        <v>1442</v>
      </c>
      <c r="S346" s="2" t="s">
        <v>1391</v>
      </c>
      <c r="T346" s="2" t="s">
        <v>1367</v>
      </c>
      <c r="U346" s="2" t="s">
        <v>198</v>
      </c>
      <c r="V346" s="2" t="s">
        <v>201</v>
      </c>
      <c r="W346" s="2" t="s">
        <v>205</v>
      </c>
      <c r="AB346" s="35" t="s">
        <v>1376</v>
      </c>
      <c r="AC346" s="5">
        <f>VLOOKUP(AB346,definitions_list_lookup!$V$12:$W$15,2,FALSE)</f>
        <v>0</v>
      </c>
      <c r="AE346" s="41" t="e">
        <f>VLOOKUP(AD346,definitions_list_lookup!$AT$3:$AU$5,2,FALSE)</f>
        <v>#N/A</v>
      </c>
      <c r="AH346" s="2">
        <v>25</v>
      </c>
      <c r="AJ346" s="2">
        <v>3</v>
      </c>
      <c r="AK346" s="35">
        <v>1.2</v>
      </c>
      <c r="AL346" s="2" t="s">
        <v>224</v>
      </c>
      <c r="AM346" s="2" t="s">
        <v>219</v>
      </c>
      <c r="AO346" s="2">
        <v>40</v>
      </c>
      <c r="AQ346" s="2">
        <v>2</v>
      </c>
      <c r="AR346" s="35">
        <v>1.2</v>
      </c>
      <c r="AS346" s="2" t="s">
        <v>224</v>
      </c>
      <c r="AT346" s="2" t="s">
        <v>220</v>
      </c>
      <c r="AV346" s="2">
        <v>35</v>
      </c>
      <c r="AX346" s="2">
        <v>4</v>
      </c>
      <c r="AY346" s="35">
        <v>2</v>
      </c>
      <c r="AZ346" s="2" t="s">
        <v>224</v>
      </c>
      <c r="BA346" s="2" t="s">
        <v>219</v>
      </c>
      <c r="CE346" s="2" t="s">
        <v>1562</v>
      </c>
      <c r="CG346" s="2">
        <v>0.3</v>
      </c>
      <c r="CH346" s="2">
        <v>0.2</v>
      </c>
      <c r="CI346" s="2" t="s">
        <v>223</v>
      </c>
      <c r="CJ346" s="2" t="s">
        <v>219</v>
      </c>
      <c r="CL346" s="2" t="s">
        <v>2937</v>
      </c>
      <c r="CM346" s="35" t="s">
        <v>2938</v>
      </c>
      <c r="CN346" s="35"/>
      <c r="CO346" s="35"/>
      <c r="CP346" s="35"/>
      <c r="CQ346" s="35"/>
    </row>
    <row r="347" spans="1:95">
      <c r="A347" s="35" t="s">
        <v>2908</v>
      </c>
      <c r="B347" s="35" t="s">
        <v>2581</v>
      </c>
      <c r="C347" s="2" t="s">
        <v>1450</v>
      </c>
      <c r="D347" s="2" t="s">
        <v>1575</v>
      </c>
      <c r="E347" s="35">
        <v>80</v>
      </c>
      <c r="F347" s="35">
        <v>2</v>
      </c>
      <c r="G347" s="10" t="str">
        <f t="shared" si="3"/>
        <v>80-2</v>
      </c>
      <c r="H347" s="2">
        <v>0</v>
      </c>
      <c r="I347" s="2">
        <v>98</v>
      </c>
      <c r="J347" s="14">
        <f>(VLOOKUP($G347,Depth_Lookup_CCL!$A$3:$Z$549,11,FALSE))+(H347/100)</f>
        <v>201.04999999999998</v>
      </c>
      <c r="K347" s="14">
        <f>(VLOOKUP($G347,Depth_Lookup_CCL!$A$3:$Z$549,11,FALSE))+(I347/100)</f>
        <v>202.02999999999997</v>
      </c>
      <c r="L347" s="148">
        <v>57</v>
      </c>
      <c r="M347" s="35">
        <v>1</v>
      </c>
      <c r="O347" s="2" t="s">
        <v>5</v>
      </c>
      <c r="P347" s="5" t="s">
        <v>1846</v>
      </c>
      <c r="Q347" s="87" t="s">
        <v>1442</v>
      </c>
      <c r="R347" s="87" t="s">
        <v>1442</v>
      </c>
      <c r="U347" s="2" t="s">
        <v>198</v>
      </c>
      <c r="V347" s="2" t="s">
        <v>201</v>
      </c>
      <c r="W347" s="2" t="s">
        <v>205</v>
      </c>
      <c r="AB347" s="35" t="s">
        <v>1376</v>
      </c>
      <c r="AC347" s="5">
        <f>VLOOKUP(AB347,definitions_list_lookup!$V$12:$W$15,2,FALSE)</f>
        <v>0</v>
      </c>
      <c r="AE347" s="41" t="e">
        <f>VLOOKUP(AD347,definitions_list_lookup!$AT$3:$AU$5,2,FALSE)</f>
        <v>#N/A</v>
      </c>
      <c r="AH347" s="2">
        <v>10</v>
      </c>
      <c r="AJ347" s="2">
        <v>3</v>
      </c>
      <c r="AK347" s="35">
        <v>1</v>
      </c>
      <c r="AL347" s="2" t="s">
        <v>224</v>
      </c>
      <c r="AM347" s="2" t="s">
        <v>220</v>
      </c>
      <c r="AO347" s="2">
        <v>49</v>
      </c>
      <c r="AQ347" s="2">
        <v>3.5</v>
      </c>
      <c r="AR347" s="35">
        <v>1</v>
      </c>
      <c r="AS347" s="2" t="s">
        <v>223</v>
      </c>
      <c r="AT347" s="2" t="s">
        <v>219</v>
      </c>
      <c r="AV347" s="2">
        <v>40</v>
      </c>
      <c r="AX347" s="2">
        <v>4</v>
      </c>
      <c r="AY347" s="35">
        <v>1.5</v>
      </c>
      <c r="AZ347" s="2" t="s">
        <v>223</v>
      </c>
      <c r="BA347" s="2" t="s">
        <v>219</v>
      </c>
      <c r="CE347" s="2">
        <v>1</v>
      </c>
      <c r="CG347" s="2">
        <v>0.5</v>
      </c>
      <c r="CH347" s="2">
        <v>0.2</v>
      </c>
      <c r="CI347" s="2" t="s">
        <v>222</v>
      </c>
      <c r="CJ347" s="2" t="s">
        <v>219</v>
      </c>
      <c r="CM347" s="35" t="s">
        <v>2939</v>
      </c>
      <c r="CN347" s="35"/>
      <c r="CO347" s="35"/>
      <c r="CP347" s="35"/>
      <c r="CQ347" s="35"/>
    </row>
    <row r="348" spans="1:95">
      <c r="A348" s="35" t="s">
        <v>2908</v>
      </c>
      <c r="B348" s="35" t="s">
        <v>2581</v>
      </c>
      <c r="C348" s="2" t="s">
        <v>1450</v>
      </c>
      <c r="D348" s="2" t="s">
        <v>1575</v>
      </c>
      <c r="E348" s="35">
        <v>80</v>
      </c>
      <c r="F348" s="35">
        <v>3</v>
      </c>
      <c r="G348" s="10" t="str">
        <f t="shared" si="3"/>
        <v>80-3</v>
      </c>
      <c r="H348" s="2">
        <v>0</v>
      </c>
      <c r="I348" s="2">
        <v>30</v>
      </c>
      <c r="J348" s="14">
        <f>(VLOOKUP($G348,Depth_Lookup_CCL!$A$3:$Z$549,11,FALSE))+(H348/100)</f>
        <v>202.01</v>
      </c>
      <c r="K348" s="14">
        <f>(VLOOKUP($G348,Depth_Lookup_CCL!$A$3:$Z$549,11,FALSE))+(I348/100)</f>
        <v>202.31</v>
      </c>
      <c r="L348" s="148">
        <v>57</v>
      </c>
      <c r="M348" s="35">
        <v>1</v>
      </c>
      <c r="O348" s="2" t="s">
        <v>5</v>
      </c>
      <c r="P348" s="5" t="s">
        <v>3487</v>
      </c>
      <c r="Q348" s="87" t="s">
        <v>1442</v>
      </c>
      <c r="R348" s="87" t="s">
        <v>18</v>
      </c>
      <c r="U348" s="2" t="s">
        <v>198</v>
      </c>
      <c r="V348" s="2" t="s">
        <v>201</v>
      </c>
      <c r="W348" s="2" t="s">
        <v>205</v>
      </c>
      <c r="Y348" s="2" t="s">
        <v>1366</v>
      </c>
      <c r="Z348" s="35" t="s">
        <v>1363</v>
      </c>
      <c r="AA348" s="35" t="s">
        <v>1368</v>
      </c>
      <c r="AB348" s="35" t="s">
        <v>238</v>
      </c>
      <c r="AC348" s="5">
        <f>VLOOKUP(AB348,definitions_list_lookup!$V$12:$W$15,2,FALSE)</f>
        <v>2</v>
      </c>
      <c r="AD348" s="35" t="s">
        <v>1455</v>
      </c>
      <c r="AE348" s="41">
        <f>VLOOKUP(AD348,definitions_list_lookup!$AT$3:$AU$5,2,FALSE)</f>
        <v>0</v>
      </c>
      <c r="AF348" s="2">
        <v>5</v>
      </c>
      <c r="AG348" s="2" t="s">
        <v>2940</v>
      </c>
      <c r="AH348" s="2">
        <v>80</v>
      </c>
      <c r="AJ348" s="2">
        <v>2</v>
      </c>
      <c r="AK348" s="35">
        <v>1</v>
      </c>
      <c r="AL348" s="2" t="s">
        <v>223</v>
      </c>
      <c r="AM348" s="2" t="s">
        <v>220</v>
      </c>
      <c r="AO348" s="2">
        <v>10</v>
      </c>
      <c r="AQ348" s="2">
        <v>1</v>
      </c>
      <c r="AR348" s="35">
        <v>0.5</v>
      </c>
      <c r="AS348" s="2" t="s">
        <v>223</v>
      </c>
      <c r="AT348" s="2" t="s">
        <v>220</v>
      </c>
      <c r="AV348" s="2">
        <v>10</v>
      </c>
      <c r="AX348" s="2">
        <v>1.5</v>
      </c>
      <c r="AY348" s="35">
        <v>1</v>
      </c>
      <c r="AZ348" s="2" t="s">
        <v>223</v>
      </c>
      <c r="BA348" s="2" t="s">
        <v>219</v>
      </c>
      <c r="CL348" s="2" t="s">
        <v>3488</v>
      </c>
      <c r="CM348" s="35" t="s">
        <v>2941</v>
      </c>
      <c r="CN348" s="35"/>
      <c r="CO348" s="35"/>
      <c r="CP348" s="35"/>
      <c r="CQ348" s="35"/>
    </row>
    <row r="349" spans="1:95">
      <c r="A349" s="35" t="s">
        <v>2908</v>
      </c>
      <c r="B349" s="35" t="s">
        <v>2581</v>
      </c>
      <c r="C349" s="2" t="s">
        <v>1450</v>
      </c>
      <c r="D349" s="2" t="s">
        <v>1575</v>
      </c>
      <c r="E349" s="35">
        <v>81</v>
      </c>
      <c r="F349" s="35">
        <v>1</v>
      </c>
      <c r="G349" s="10" t="str">
        <f t="shared" si="3"/>
        <v>81-1</v>
      </c>
      <c r="H349" s="2">
        <v>0</v>
      </c>
      <c r="I349" s="2">
        <v>81</v>
      </c>
      <c r="J349" s="14">
        <f>(VLOOKUP($G349,Depth_Lookup_CCL!$A$3:$Z$549,11,FALSE))+(H349/100)</f>
        <v>202.2</v>
      </c>
      <c r="K349" s="14">
        <f>(VLOOKUP($G349,Depth_Lookup_CCL!$A$3:$Z$549,11,FALSE))+(I349/100)</f>
        <v>203.01</v>
      </c>
      <c r="L349" s="148">
        <v>57</v>
      </c>
      <c r="M349" s="100" t="s">
        <v>2140</v>
      </c>
      <c r="O349" s="2" t="s">
        <v>5</v>
      </c>
      <c r="P349" s="5" t="s">
        <v>1846</v>
      </c>
      <c r="Q349" s="87" t="s">
        <v>18</v>
      </c>
      <c r="R349" s="87" t="s">
        <v>1442</v>
      </c>
      <c r="U349" s="2" t="s">
        <v>198</v>
      </c>
      <c r="V349" s="2" t="s">
        <v>201</v>
      </c>
      <c r="W349" s="2" t="s">
        <v>205</v>
      </c>
      <c r="X349" s="2" t="s">
        <v>2942</v>
      </c>
      <c r="AB349" s="35" t="s">
        <v>1376</v>
      </c>
      <c r="AC349" s="5">
        <f>VLOOKUP(AB349,definitions_list_lookup!$V$12:$W$15,2,FALSE)</f>
        <v>0</v>
      </c>
      <c r="AE349" s="41" t="e">
        <f>VLOOKUP(AD349,definitions_list_lookup!$AT$3:$AU$5,2,FALSE)</f>
        <v>#N/A</v>
      </c>
      <c r="AK349" s="35"/>
      <c r="AR349" s="35"/>
      <c r="AY349" s="35"/>
      <c r="CM349" s="35" t="s">
        <v>2943</v>
      </c>
      <c r="CN349" s="35"/>
      <c r="CO349" s="35"/>
      <c r="CP349" s="35"/>
      <c r="CQ349" s="35"/>
    </row>
    <row r="350" spans="1:95">
      <c r="A350" s="35" t="s">
        <v>2908</v>
      </c>
      <c r="B350" s="35" t="s">
        <v>2581</v>
      </c>
      <c r="C350" s="2" t="s">
        <v>1450</v>
      </c>
      <c r="D350" s="2" t="s">
        <v>1575</v>
      </c>
      <c r="E350" s="35">
        <v>81</v>
      </c>
      <c r="F350" s="35">
        <v>2</v>
      </c>
      <c r="G350" s="10" t="str">
        <f t="shared" si="3"/>
        <v>81-2</v>
      </c>
      <c r="H350" s="2">
        <v>0</v>
      </c>
      <c r="I350" s="2">
        <v>30</v>
      </c>
      <c r="J350" s="14">
        <f>(VLOOKUP($G350,Depth_Lookup_CCL!$A$3:$Z$549,11,FALSE))+(H350/100)</f>
        <v>203.01</v>
      </c>
      <c r="K350" s="14">
        <f>(VLOOKUP($G350,Depth_Lookup_CCL!$A$3:$Z$549,11,FALSE))+(I350/100)</f>
        <v>203.31</v>
      </c>
      <c r="L350" s="148">
        <v>57</v>
      </c>
      <c r="M350" s="35">
        <v>1</v>
      </c>
      <c r="O350" s="2" t="s">
        <v>5</v>
      </c>
      <c r="P350" s="5" t="s">
        <v>1846</v>
      </c>
      <c r="Q350" s="87" t="s">
        <v>1442</v>
      </c>
      <c r="R350" s="87" t="s">
        <v>1442</v>
      </c>
      <c r="U350" s="2" t="s">
        <v>198</v>
      </c>
      <c r="V350" s="2" t="s">
        <v>201</v>
      </c>
      <c r="W350" s="2" t="s">
        <v>205</v>
      </c>
      <c r="X350" s="2" t="s">
        <v>2942</v>
      </c>
      <c r="AB350" s="35" t="s">
        <v>1376</v>
      </c>
      <c r="AC350" s="5">
        <f>VLOOKUP(AB350,definitions_list_lookup!$V$12:$W$15,2,FALSE)</f>
        <v>0</v>
      </c>
      <c r="AE350" s="41" t="e">
        <f>VLOOKUP(AD350,definitions_list_lookup!$AT$3:$AU$5,2,FALSE)</f>
        <v>#N/A</v>
      </c>
      <c r="AK350" s="35"/>
      <c r="AR350" s="35"/>
      <c r="AY350" s="35"/>
      <c r="CM350" s="35"/>
      <c r="CN350" s="35"/>
      <c r="CO350" s="35"/>
      <c r="CP350" s="35"/>
      <c r="CQ350" s="35"/>
    </row>
    <row r="351" spans="1:95">
      <c r="A351" s="35" t="s">
        <v>2908</v>
      </c>
      <c r="B351" s="35" t="s">
        <v>2581</v>
      </c>
      <c r="C351" s="2" t="s">
        <v>1450</v>
      </c>
      <c r="D351" s="2" t="s">
        <v>1575</v>
      </c>
      <c r="E351" s="35">
        <v>82</v>
      </c>
      <c r="F351" s="35">
        <v>1</v>
      </c>
      <c r="G351" s="10" t="str">
        <f t="shared" si="3"/>
        <v>82-1</v>
      </c>
      <c r="H351" s="2">
        <v>0</v>
      </c>
      <c r="I351" s="2">
        <v>85</v>
      </c>
      <c r="J351" s="14">
        <f>(VLOOKUP($G351,Depth_Lookup_CCL!$A$3:$Z$549,11,FALSE))+(H351/100)</f>
        <v>203.2</v>
      </c>
      <c r="K351" s="14">
        <f>(VLOOKUP($G351,Depth_Lookup_CCL!$A$3:$Z$549,11,FALSE))+(I351/100)</f>
        <v>204.04999999999998</v>
      </c>
      <c r="L351" s="148">
        <v>57</v>
      </c>
      <c r="M351" s="35">
        <v>1</v>
      </c>
      <c r="O351" s="2" t="s">
        <v>5</v>
      </c>
      <c r="P351" s="5" t="s">
        <v>1846</v>
      </c>
      <c r="Q351" s="87" t="s">
        <v>1442</v>
      </c>
      <c r="R351" s="87" t="s">
        <v>1442</v>
      </c>
      <c r="U351" s="2" t="s">
        <v>198</v>
      </c>
      <c r="V351" s="2" t="s">
        <v>201</v>
      </c>
      <c r="W351" s="2" t="s">
        <v>205</v>
      </c>
      <c r="Y351" s="2" t="s">
        <v>1378</v>
      </c>
      <c r="Z351" s="35" t="s">
        <v>1391</v>
      </c>
      <c r="AA351" s="35" t="s">
        <v>1368</v>
      </c>
      <c r="AB351" s="35" t="s">
        <v>238</v>
      </c>
      <c r="AC351" s="5">
        <f>VLOOKUP(AB351,definitions_list_lookup!$V$12:$W$15,2,FALSE)</f>
        <v>2</v>
      </c>
      <c r="AD351" s="35" t="s">
        <v>1457</v>
      </c>
      <c r="AE351" s="41">
        <f>VLOOKUP(AD351,definitions_list_lookup!$AT$3:$AU$5,2,FALSE)</f>
        <v>2</v>
      </c>
      <c r="AG351" s="2" t="s">
        <v>2944</v>
      </c>
      <c r="AH351" s="2">
        <v>15</v>
      </c>
      <c r="AJ351" s="2">
        <v>4</v>
      </c>
      <c r="AK351" s="35">
        <v>1.8</v>
      </c>
      <c r="AL351" s="2" t="s">
        <v>225</v>
      </c>
      <c r="AM351" s="2" t="s">
        <v>2573</v>
      </c>
      <c r="AO351" s="2">
        <v>32</v>
      </c>
      <c r="AQ351" s="2">
        <v>3.5</v>
      </c>
      <c r="AR351" s="35">
        <v>1.2</v>
      </c>
      <c r="AS351" s="2" t="s">
        <v>224</v>
      </c>
      <c r="AT351" s="2" t="s">
        <v>219</v>
      </c>
      <c r="AV351" s="2">
        <v>50</v>
      </c>
      <c r="AX351" s="2">
        <v>3.5</v>
      </c>
      <c r="AY351" s="35">
        <v>1.5</v>
      </c>
      <c r="AZ351" s="2" t="s">
        <v>223</v>
      </c>
      <c r="BA351" s="2" t="s">
        <v>219</v>
      </c>
      <c r="CE351" s="2">
        <v>3</v>
      </c>
      <c r="CG351" s="2">
        <v>1.5</v>
      </c>
      <c r="CH351" s="2">
        <v>0.5</v>
      </c>
      <c r="CI351" s="2" t="s">
        <v>223</v>
      </c>
      <c r="CJ351" s="2" t="s">
        <v>219</v>
      </c>
      <c r="CM351" s="35"/>
      <c r="CN351" s="35"/>
      <c r="CO351" s="35"/>
      <c r="CP351" s="35"/>
      <c r="CQ351" s="35"/>
    </row>
    <row r="352" spans="1:95">
      <c r="A352" s="35" t="s">
        <v>2908</v>
      </c>
      <c r="B352" s="35" t="s">
        <v>2581</v>
      </c>
      <c r="C352" s="2" t="s">
        <v>1450</v>
      </c>
      <c r="D352" s="2" t="s">
        <v>1575</v>
      </c>
      <c r="E352" s="35">
        <v>82</v>
      </c>
      <c r="F352" s="35">
        <v>2</v>
      </c>
      <c r="G352" s="10" t="str">
        <f t="shared" si="3"/>
        <v>82-2</v>
      </c>
      <c r="H352" s="2">
        <v>0</v>
      </c>
      <c r="I352" s="2">
        <v>59</v>
      </c>
      <c r="J352" s="14">
        <f>(VLOOKUP($G352,Depth_Lookup_CCL!$A$3:$Z$549,11,FALSE))+(H352/100)</f>
        <v>204.04499999999999</v>
      </c>
      <c r="K352" s="14">
        <f>(VLOOKUP($G352,Depth_Lookup_CCL!$A$3:$Z$549,11,FALSE))+(I352/100)</f>
        <v>204.63499999999999</v>
      </c>
      <c r="L352" s="148">
        <v>57</v>
      </c>
      <c r="M352" s="35">
        <v>1</v>
      </c>
      <c r="O352" s="2" t="s">
        <v>5</v>
      </c>
      <c r="P352" s="5" t="s">
        <v>1846</v>
      </c>
      <c r="Q352" s="87" t="s">
        <v>1442</v>
      </c>
      <c r="R352" s="87" t="s">
        <v>1442</v>
      </c>
      <c r="U352" s="2" t="s">
        <v>198</v>
      </c>
      <c r="V352" s="2" t="s">
        <v>201</v>
      </c>
      <c r="W352" s="2" t="s">
        <v>205</v>
      </c>
      <c r="X352" s="2" t="s">
        <v>2945</v>
      </c>
      <c r="Y352" s="2" t="s">
        <v>1366</v>
      </c>
      <c r="Z352" s="35" t="s">
        <v>1391</v>
      </c>
      <c r="AA352" s="35" t="s">
        <v>1368</v>
      </c>
      <c r="AB352" s="35" t="s">
        <v>238</v>
      </c>
      <c r="AC352" s="5">
        <f>VLOOKUP(AB352,definitions_list_lookup!$V$12:$W$15,2,FALSE)</f>
        <v>2</v>
      </c>
      <c r="AD352" s="35" t="s">
        <v>1457</v>
      </c>
      <c r="AE352" s="41">
        <f>VLOOKUP(AD352,definitions_list_lookup!$AT$3:$AU$5,2,FALSE)</f>
        <v>2</v>
      </c>
      <c r="AF352" s="2">
        <v>15</v>
      </c>
      <c r="AG352" s="2" t="s">
        <v>2946</v>
      </c>
      <c r="AH352" s="2">
        <v>12</v>
      </c>
      <c r="AJ352" s="2">
        <v>5</v>
      </c>
      <c r="AK352" s="35">
        <v>2.5</v>
      </c>
      <c r="AL352" s="2" t="s">
        <v>225</v>
      </c>
      <c r="AM352" s="2" t="s">
        <v>220</v>
      </c>
      <c r="AO352" s="2">
        <v>38</v>
      </c>
      <c r="AQ352" s="2">
        <v>3</v>
      </c>
      <c r="AR352" s="35">
        <v>2</v>
      </c>
      <c r="AS352" s="2" t="s">
        <v>224</v>
      </c>
      <c r="AT352" s="2" t="s">
        <v>219</v>
      </c>
      <c r="AV352" s="2">
        <v>50</v>
      </c>
      <c r="AX352" s="2">
        <v>6.5</v>
      </c>
      <c r="AY352" s="35">
        <v>4.2</v>
      </c>
      <c r="AZ352" s="2" t="s">
        <v>223</v>
      </c>
      <c r="BA352" s="2" t="s">
        <v>219</v>
      </c>
      <c r="CE352" s="2" t="s">
        <v>1562</v>
      </c>
      <c r="CG352" s="2">
        <v>1</v>
      </c>
      <c r="CH352" s="2">
        <v>0.3</v>
      </c>
      <c r="CI352" s="2" t="s">
        <v>224</v>
      </c>
      <c r="CJ352" s="2" t="s">
        <v>219</v>
      </c>
      <c r="CM352" s="35" t="s">
        <v>2947</v>
      </c>
      <c r="CN352" s="35"/>
      <c r="CO352" s="35"/>
      <c r="CP352" s="35"/>
      <c r="CQ352" s="35"/>
    </row>
    <row r="353" spans="1:95">
      <c r="A353" s="35" t="s">
        <v>2908</v>
      </c>
      <c r="B353" s="35" t="s">
        <v>2581</v>
      </c>
      <c r="C353" s="2" t="s">
        <v>1450</v>
      </c>
      <c r="D353" s="2" t="s">
        <v>1575</v>
      </c>
      <c r="E353" s="35">
        <v>82</v>
      </c>
      <c r="F353" s="35">
        <v>3</v>
      </c>
      <c r="G353" s="10" t="str">
        <f t="shared" ref="G353:G416" si="4">E353&amp;"-"&amp;F353</f>
        <v>82-3</v>
      </c>
      <c r="H353" s="2">
        <v>0</v>
      </c>
      <c r="I353" s="2">
        <v>81</v>
      </c>
      <c r="J353" s="14">
        <f>(VLOOKUP($G353,Depth_Lookup_CCL!$A$3:$Z$549,11,FALSE))+(H353/100)</f>
        <v>204.63499999999999</v>
      </c>
      <c r="K353" s="14">
        <f>(VLOOKUP($G353,Depth_Lookup_CCL!$A$3:$Z$549,11,FALSE))+(I353/100)</f>
        <v>205.44499999999999</v>
      </c>
      <c r="L353" s="148">
        <v>57</v>
      </c>
      <c r="M353" s="35">
        <v>1</v>
      </c>
      <c r="O353" s="2" t="s">
        <v>5</v>
      </c>
      <c r="P353" s="5" t="s">
        <v>1846</v>
      </c>
      <c r="Q353" s="87" t="s">
        <v>1442</v>
      </c>
      <c r="R353" s="87" t="s">
        <v>1442</v>
      </c>
      <c r="U353" s="2" t="s">
        <v>198</v>
      </c>
      <c r="V353" s="2" t="s">
        <v>201</v>
      </c>
      <c r="W353" s="2" t="s">
        <v>205</v>
      </c>
      <c r="X353" s="2" t="s">
        <v>2948</v>
      </c>
      <c r="Y353" s="2" t="s">
        <v>1366</v>
      </c>
      <c r="Z353" s="35" t="s">
        <v>1363</v>
      </c>
      <c r="AA353" s="35" t="s">
        <v>1368</v>
      </c>
      <c r="AB353" s="35" t="s">
        <v>238</v>
      </c>
      <c r="AC353" s="5">
        <f>VLOOKUP(AB353,definitions_list_lookup!$V$12:$W$15,2,FALSE)</f>
        <v>2</v>
      </c>
      <c r="AD353" s="35" t="s">
        <v>1457</v>
      </c>
      <c r="AE353" s="41">
        <f>VLOOKUP(AD353,definitions_list_lookup!$AT$3:$AU$5,2,FALSE)</f>
        <v>2</v>
      </c>
      <c r="AH353" s="2">
        <v>18</v>
      </c>
      <c r="AJ353" s="2">
        <v>9</v>
      </c>
      <c r="AK353" s="35">
        <v>5.5</v>
      </c>
      <c r="AL353" s="2" t="s">
        <v>224</v>
      </c>
      <c r="AM353" s="2" t="s">
        <v>220</v>
      </c>
      <c r="AO353" s="2">
        <v>41</v>
      </c>
      <c r="AQ353" s="2">
        <v>2.8</v>
      </c>
      <c r="AR353" s="35">
        <v>2</v>
      </c>
      <c r="AS353" s="2" t="s">
        <v>224</v>
      </c>
      <c r="AT353" s="2" t="s">
        <v>219</v>
      </c>
      <c r="AV353" s="2">
        <v>41</v>
      </c>
      <c r="AX353" s="2">
        <v>5</v>
      </c>
      <c r="AY353" s="35">
        <v>3</v>
      </c>
      <c r="AZ353" s="2" t="s">
        <v>223</v>
      </c>
      <c r="BA353" s="2" t="s">
        <v>219</v>
      </c>
      <c r="CE353" s="2" t="s">
        <v>1562</v>
      </c>
      <c r="CG353" s="2">
        <v>0.5</v>
      </c>
      <c r="CH353" s="2">
        <v>0.3</v>
      </c>
      <c r="CI353" s="2" t="s">
        <v>222</v>
      </c>
      <c r="CJ353" s="2" t="s">
        <v>220</v>
      </c>
      <c r="CL353" s="2" t="s">
        <v>2949</v>
      </c>
      <c r="CM353" s="35" t="s">
        <v>2950</v>
      </c>
      <c r="CN353" s="35"/>
      <c r="CO353" s="35"/>
      <c r="CP353" s="35"/>
      <c r="CQ353" s="35"/>
    </row>
    <row r="354" spans="1:95">
      <c r="A354" s="35" t="s">
        <v>2908</v>
      </c>
      <c r="B354" s="35" t="s">
        <v>2581</v>
      </c>
      <c r="C354" s="2" t="s">
        <v>1450</v>
      </c>
      <c r="D354" s="2" t="s">
        <v>1575</v>
      </c>
      <c r="E354" s="35">
        <v>82</v>
      </c>
      <c r="F354" s="35">
        <v>4</v>
      </c>
      <c r="G354" s="10" t="str">
        <f t="shared" si="4"/>
        <v>82-4</v>
      </c>
      <c r="H354" s="2">
        <v>0</v>
      </c>
      <c r="I354" s="2">
        <v>88</v>
      </c>
      <c r="J354" s="14">
        <f>(VLOOKUP($G354,Depth_Lookup_CCL!$A$3:$Z$549,11,FALSE))+(H354/100)</f>
        <v>205.44499999999999</v>
      </c>
      <c r="K354" s="14">
        <f>(VLOOKUP($G354,Depth_Lookup_CCL!$A$3:$Z$549,11,FALSE))+(I354/100)</f>
        <v>206.32499999999999</v>
      </c>
      <c r="L354" s="148">
        <v>57</v>
      </c>
      <c r="M354" s="35">
        <v>1</v>
      </c>
      <c r="O354" s="2" t="s">
        <v>5</v>
      </c>
      <c r="P354" s="5" t="s">
        <v>1846</v>
      </c>
      <c r="Q354" s="87" t="s">
        <v>1442</v>
      </c>
      <c r="R354" s="87" t="s">
        <v>1442</v>
      </c>
      <c r="U354" s="2" t="s">
        <v>198</v>
      </c>
      <c r="V354" s="2" t="s">
        <v>201</v>
      </c>
      <c r="W354" s="2" t="s">
        <v>205</v>
      </c>
      <c r="Y354" s="2" t="s">
        <v>1366</v>
      </c>
      <c r="Z354" s="35" t="s">
        <v>1391</v>
      </c>
      <c r="AA354" s="35" t="s">
        <v>1368</v>
      </c>
      <c r="AB354" s="35" t="s">
        <v>1375</v>
      </c>
      <c r="AC354" s="5">
        <f>VLOOKUP(AB354,definitions_list_lookup!$V$12:$W$15,2,FALSE)</f>
        <v>3</v>
      </c>
      <c r="AD354" s="35" t="s">
        <v>1457</v>
      </c>
      <c r="AE354" s="41">
        <f>VLOOKUP(AD354,definitions_list_lookup!$AT$3:$AU$5,2,FALSE)</f>
        <v>2</v>
      </c>
      <c r="AF354" s="2">
        <v>25</v>
      </c>
      <c r="AG354" s="2" t="s">
        <v>2951</v>
      </c>
      <c r="AH354" s="2">
        <v>18</v>
      </c>
      <c r="AJ354" s="2">
        <v>11</v>
      </c>
      <c r="AK354" s="35">
        <v>6</v>
      </c>
      <c r="AL354" s="2" t="s">
        <v>224</v>
      </c>
      <c r="AM354" s="2" t="s">
        <v>220</v>
      </c>
      <c r="AO354" s="2">
        <v>42</v>
      </c>
      <c r="AQ354" s="2">
        <v>4</v>
      </c>
      <c r="AR354" s="35">
        <v>2</v>
      </c>
      <c r="AS354" s="2" t="s">
        <v>224</v>
      </c>
      <c r="AT354" s="2" t="s">
        <v>219</v>
      </c>
      <c r="AV354" s="2">
        <v>40</v>
      </c>
      <c r="AX354" s="2">
        <v>6</v>
      </c>
      <c r="AY354" s="35">
        <v>2.2999999999999998</v>
      </c>
      <c r="AZ354" s="2" t="s">
        <v>223</v>
      </c>
      <c r="BA354" s="2" t="s">
        <v>218</v>
      </c>
      <c r="BQ354" s="2" t="s">
        <v>1562</v>
      </c>
      <c r="BS354" s="2">
        <v>0.1</v>
      </c>
      <c r="BT354" s="2">
        <v>0.1</v>
      </c>
      <c r="BU354" s="2" t="s">
        <v>222</v>
      </c>
      <c r="BV354" s="2" t="s">
        <v>220</v>
      </c>
      <c r="CE354" s="2" t="s">
        <v>1562</v>
      </c>
      <c r="CG354" s="2">
        <v>1</v>
      </c>
      <c r="CH354" s="2">
        <v>0.5</v>
      </c>
      <c r="CI354" s="2" t="s">
        <v>222</v>
      </c>
      <c r="CJ354" s="2" t="s">
        <v>220</v>
      </c>
      <c r="CL354" s="2" t="s">
        <v>2952</v>
      </c>
      <c r="CM354" s="35" t="s">
        <v>2953</v>
      </c>
      <c r="CN354" s="35"/>
      <c r="CO354" s="35"/>
      <c r="CP354" s="35"/>
      <c r="CQ354" s="35"/>
    </row>
    <row r="355" spans="1:95">
      <c r="A355" s="35" t="s">
        <v>2908</v>
      </c>
      <c r="B355" s="35" t="s">
        <v>2581</v>
      </c>
      <c r="C355" s="2" t="s">
        <v>1450</v>
      </c>
      <c r="D355" s="2" t="s">
        <v>1575</v>
      </c>
      <c r="E355" s="35">
        <v>83</v>
      </c>
      <c r="F355" s="35">
        <v>1</v>
      </c>
      <c r="G355" s="10" t="str">
        <f t="shared" si="4"/>
        <v>83-1</v>
      </c>
      <c r="H355" s="2">
        <v>0</v>
      </c>
      <c r="I355" s="2">
        <v>81</v>
      </c>
      <c r="J355" s="14">
        <f>(VLOOKUP($G355,Depth_Lookup_CCL!$A$3:$Z$549,11,FALSE))+(H355/100)</f>
        <v>206.2</v>
      </c>
      <c r="K355" s="14">
        <f>(VLOOKUP($G355,Depth_Lookup_CCL!$A$3:$Z$549,11,FALSE))+(I355/100)</f>
        <v>207.01</v>
      </c>
      <c r="L355" s="148">
        <v>57</v>
      </c>
      <c r="M355" s="35">
        <v>1</v>
      </c>
      <c r="O355" s="2" t="s">
        <v>5</v>
      </c>
      <c r="P355" s="5" t="s">
        <v>1846</v>
      </c>
      <c r="Q355" s="87" t="s">
        <v>1442</v>
      </c>
      <c r="R355" s="87" t="s">
        <v>1442</v>
      </c>
      <c r="U355" s="2" t="s">
        <v>198</v>
      </c>
      <c r="V355" s="2" t="s">
        <v>201</v>
      </c>
      <c r="W355" s="2" t="s">
        <v>205</v>
      </c>
      <c r="X355" s="2" t="s">
        <v>2954</v>
      </c>
      <c r="Y355" s="2" t="s">
        <v>1379</v>
      </c>
      <c r="AB355" s="35" t="s">
        <v>1376</v>
      </c>
      <c r="AC355" s="5">
        <f>VLOOKUP(AB355,definitions_list_lookup!$V$12:$W$15,2,FALSE)</f>
        <v>0</v>
      </c>
      <c r="AE355" s="41" t="e">
        <f>VLOOKUP(AD355,definitions_list_lookup!$AT$3:$AU$5,2,FALSE)</f>
        <v>#N/A</v>
      </c>
      <c r="AG355" s="2" t="s">
        <v>2955</v>
      </c>
      <c r="AH355" s="2">
        <v>10</v>
      </c>
      <c r="AJ355" s="2">
        <v>2</v>
      </c>
      <c r="AK355" s="35">
        <v>1.5</v>
      </c>
      <c r="AL355" s="2" t="s">
        <v>224</v>
      </c>
      <c r="AM355" s="2" t="s">
        <v>220</v>
      </c>
      <c r="AO355" s="2">
        <v>70</v>
      </c>
      <c r="AQ355" s="2">
        <v>3</v>
      </c>
      <c r="AR355" s="35">
        <v>1</v>
      </c>
      <c r="AS355" s="2" t="s">
        <v>223</v>
      </c>
      <c r="AT355" s="2" t="s">
        <v>219</v>
      </c>
      <c r="AV355" s="2">
        <v>20</v>
      </c>
      <c r="AX355" s="2">
        <v>3</v>
      </c>
      <c r="AY355" s="35">
        <v>1.5</v>
      </c>
      <c r="AZ355" s="2" t="s">
        <v>223</v>
      </c>
      <c r="BA355" s="2" t="s">
        <v>219</v>
      </c>
      <c r="CL355" s="2" t="s">
        <v>3821</v>
      </c>
      <c r="CM355" s="35" t="s">
        <v>2955</v>
      </c>
      <c r="CN355" s="35"/>
      <c r="CO355" s="35"/>
      <c r="CP355" s="35"/>
      <c r="CQ355" s="35"/>
    </row>
    <row r="356" spans="1:95">
      <c r="A356" s="35" t="s">
        <v>2908</v>
      </c>
      <c r="B356" s="35" t="s">
        <v>2581</v>
      </c>
      <c r="C356" s="2" t="s">
        <v>1450</v>
      </c>
      <c r="D356" s="2" t="s">
        <v>1575</v>
      </c>
      <c r="E356" s="35">
        <v>83</v>
      </c>
      <c r="F356" s="35">
        <v>2</v>
      </c>
      <c r="G356" s="10" t="str">
        <f t="shared" si="4"/>
        <v>83-2</v>
      </c>
      <c r="H356" s="2">
        <v>0</v>
      </c>
      <c r="I356" s="2">
        <v>49</v>
      </c>
      <c r="J356" s="14">
        <f>(VLOOKUP($G356,Depth_Lookup_CCL!$A$3:$Z$549,11,FALSE))+(H356/100)</f>
        <v>207.01</v>
      </c>
      <c r="K356" s="14">
        <f>(VLOOKUP($G356,Depth_Lookup_CCL!$A$3:$Z$549,11,FALSE))+(I356/100)</f>
        <v>207.5</v>
      </c>
      <c r="L356" s="148">
        <v>57</v>
      </c>
      <c r="M356" s="100" t="s">
        <v>2140</v>
      </c>
      <c r="O356" s="2" t="s">
        <v>5</v>
      </c>
      <c r="P356" s="5" t="s">
        <v>1846</v>
      </c>
      <c r="Q356" s="87" t="s">
        <v>1442</v>
      </c>
      <c r="R356" s="87" t="s">
        <v>1442</v>
      </c>
      <c r="U356" s="2" t="s">
        <v>198</v>
      </c>
      <c r="V356" s="2" t="s">
        <v>201</v>
      </c>
      <c r="W356" s="2" t="s">
        <v>205</v>
      </c>
      <c r="Y356" s="2" t="s">
        <v>1366</v>
      </c>
      <c r="Z356" s="35" t="s">
        <v>1363</v>
      </c>
      <c r="AA356" s="35" t="s">
        <v>1368</v>
      </c>
      <c r="AB356" s="35" t="s">
        <v>1375</v>
      </c>
      <c r="AC356" s="5">
        <f>VLOOKUP(AB356,definitions_list_lookup!$V$12:$W$15,2,FALSE)</f>
        <v>3</v>
      </c>
      <c r="AD356" s="35" t="s">
        <v>1457</v>
      </c>
      <c r="AE356" s="41">
        <f>VLOOKUP(AD356,definitions_list_lookup!$AT$3:$AU$5,2,FALSE)</f>
        <v>2</v>
      </c>
      <c r="AG356" s="2" t="s">
        <v>2956</v>
      </c>
      <c r="AH356" s="2">
        <v>18</v>
      </c>
      <c r="AJ356" s="2">
        <v>6.2</v>
      </c>
      <c r="AK356" s="35">
        <v>3</v>
      </c>
      <c r="AL356" s="2" t="s">
        <v>225</v>
      </c>
      <c r="AM356" s="2" t="s">
        <v>220</v>
      </c>
      <c r="AO356" s="2">
        <v>35</v>
      </c>
      <c r="AQ356" s="2">
        <v>2</v>
      </c>
      <c r="AR356" s="35">
        <v>0.8</v>
      </c>
      <c r="AS356" s="2" t="s">
        <v>224</v>
      </c>
      <c r="AT356" s="2" t="s">
        <v>219</v>
      </c>
      <c r="AV356" s="2">
        <v>45</v>
      </c>
      <c r="AX356" s="2">
        <v>3.2</v>
      </c>
      <c r="AY356" s="35">
        <v>1</v>
      </c>
      <c r="AZ356" s="2" t="s">
        <v>224</v>
      </c>
      <c r="BA356" s="2" t="s">
        <v>220</v>
      </c>
      <c r="BQ356" s="2" t="s">
        <v>1562</v>
      </c>
      <c r="CE356" s="2">
        <v>2</v>
      </c>
      <c r="CG356" s="2">
        <v>1</v>
      </c>
      <c r="CH356" s="2">
        <v>0.5</v>
      </c>
      <c r="CI356" s="2" t="s">
        <v>223</v>
      </c>
      <c r="CJ356" s="2" t="s">
        <v>220</v>
      </c>
      <c r="CL356" s="2" t="s">
        <v>2957</v>
      </c>
      <c r="CM356" s="35" t="s">
        <v>2958</v>
      </c>
      <c r="CN356" s="35"/>
      <c r="CO356" s="35"/>
      <c r="CP356" s="35"/>
      <c r="CQ356" s="35"/>
    </row>
    <row r="357" spans="1:95">
      <c r="A357" s="35" t="s">
        <v>2908</v>
      </c>
      <c r="B357" s="35" t="s">
        <v>2581</v>
      </c>
      <c r="C357" s="2" t="s">
        <v>1450</v>
      </c>
      <c r="D357" s="2" t="s">
        <v>1575</v>
      </c>
      <c r="E357" s="35">
        <v>83</v>
      </c>
      <c r="F357" s="35">
        <v>3</v>
      </c>
      <c r="G357" s="10" t="str">
        <f t="shared" si="4"/>
        <v>83-3</v>
      </c>
      <c r="H357" s="2">
        <v>0</v>
      </c>
      <c r="I357" s="2">
        <v>83</v>
      </c>
      <c r="J357" s="14">
        <f>(VLOOKUP($G357,Depth_Lookup_CCL!$A$3:$Z$549,11,FALSE))+(H357/100)</f>
        <v>207.5</v>
      </c>
      <c r="K357" s="14">
        <f>(VLOOKUP($G357,Depth_Lookup_CCL!$A$3:$Z$549,11,FALSE))+(I357/100)</f>
        <v>208.33</v>
      </c>
      <c r="L357" s="148">
        <v>57</v>
      </c>
      <c r="M357" s="35">
        <v>1</v>
      </c>
      <c r="N357" s="2" t="s">
        <v>27</v>
      </c>
      <c r="O357" s="2" t="s">
        <v>1555</v>
      </c>
      <c r="P357" s="5" t="s">
        <v>1888</v>
      </c>
      <c r="Q357" s="87" t="s">
        <v>1442</v>
      </c>
      <c r="R357" s="87" t="s">
        <v>1442</v>
      </c>
      <c r="U357" s="2" t="s">
        <v>198</v>
      </c>
      <c r="V357" s="2" t="s">
        <v>201</v>
      </c>
      <c r="W357" s="2" t="s">
        <v>205</v>
      </c>
      <c r="Y357" s="2" t="s">
        <v>1366</v>
      </c>
      <c r="Z357" s="35" t="s">
        <v>1391</v>
      </c>
      <c r="AA357" s="35" t="s">
        <v>1368</v>
      </c>
      <c r="AB357" s="35" t="s">
        <v>238</v>
      </c>
      <c r="AC357" s="5">
        <f>VLOOKUP(AB357,definitions_list_lookup!$V$12:$W$15,2,FALSE)</f>
        <v>2</v>
      </c>
      <c r="AD357" s="35" t="s">
        <v>1457</v>
      </c>
      <c r="AE357" s="41">
        <f>VLOOKUP(AD357,definitions_list_lookup!$AT$3:$AU$5,2,FALSE)</f>
        <v>2</v>
      </c>
      <c r="AH357" s="2">
        <v>2</v>
      </c>
      <c r="AJ357" s="2">
        <v>1.2</v>
      </c>
      <c r="AK357" s="35">
        <v>0.3</v>
      </c>
      <c r="AL357" s="2" t="s">
        <v>222</v>
      </c>
      <c r="AM357" s="2" t="s">
        <v>2959</v>
      </c>
      <c r="AO357" s="2">
        <v>62</v>
      </c>
      <c r="AQ357" s="2">
        <v>3</v>
      </c>
      <c r="AR357" s="35">
        <v>1</v>
      </c>
      <c r="AS357" s="2" t="s">
        <v>224</v>
      </c>
      <c r="AT357" s="2" t="s">
        <v>219</v>
      </c>
      <c r="AV357" s="2">
        <v>36</v>
      </c>
      <c r="AX357" s="2">
        <v>7</v>
      </c>
      <c r="AY357" s="35">
        <v>3</v>
      </c>
      <c r="AZ357" s="2" t="s">
        <v>222</v>
      </c>
      <c r="BA357" s="2" t="s">
        <v>218</v>
      </c>
      <c r="CE357" s="2" t="s">
        <v>1562</v>
      </c>
      <c r="CG357" s="2">
        <v>0.8</v>
      </c>
      <c r="CH357" s="2">
        <v>0.5</v>
      </c>
      <c r="CI357" s="2" t="s">
        <v>223</v>
      </c>
      <c r="CJ357" s="2" t="s">
        <v>219</v>
      </c>
      <c r="CL357" s="2" t="s">
        <v>2960</v>
      </c>
      <c r="CM357" s="35" t="s">
        <v>2961</v>
      </c>
      <c r="CN357" s="35"/>
      <c r="CO357" s="35"/>
      <c r="CP357" s="35"/>
      <c r="CQ357" s="35"/>
    </row>
    <row r="358" spans="1:95">
      <c r="A358" s="35" t="s">
        <v>2908</v>
      </c>
      <c r="B358" s="35" t="s">
        <v>2581</v>
      </c>
      <c r="C358" s="2" t="s">
        <v>1450</v>
      </c>
      <c r="D358" s="2" t="s">
        <v>1575</v>
      </c>
      <c r="E358" s="35">
        <v>83</v>
      </c>
      <c r="F358" s="35">
        <v>4</v>
      </c>
      <c r="G358" s="10" t="str">
        <f t="shared" si="4"/>
        <v>83-4</v>
      </c>
      <c r="H358" s="2">
        <v>0</v>
      </c>
      <c r="I358" s="2">
        <v>96</v>
      </c>
      <c r="J358" s="14">
        <f>(VLOOKUP($G358,Depth_Lookup_CCL!$A$3:$Z$549,11,FALSE))+(H358/100)</f>
        <v>208.32499999999999</v>
      </c>
      <c r="K358" s="14">
        <f>(VLOOKUP($G358,Depth_Lookup_CCL!$A$3:$Z$549,11,FALSE))+(I358/100)</f>
        <v>209.285</v>
      </c>
      <c r="L358" s="148">
        <v>57</v>
      </c>
      <c r="M358" s="35">
        <v>1</v>
      </c>
      <c r="O358" s="2" t="s">
        <v>5</v>
      </c>
      <c r="P358" s="5" t="s">
        <v>1846</v>
      </c>
      <c r="Q358" s="87" t="s">
        <v>1442</v>
      </c>
      <c r="R358" s="87" t="s">
        <v>18</v>
      </c>
      <c r="U358" s="2" t="s">
        <v>198</v>
      </c>
      <c r="V358" s="2" t="s">
        <v>201</v>
      </c>
      <c r="W358" s="2" t="s">
        <v>205</v>
      </c>
      <c r="Y358" s="2" t="s">
        <v>1366</v>
      </c>
      <c r="Z358" s="35" t="s">
        <v>1391</v>
      </c>
      <c r="AA358" s="35" t="s">
        <v>1368</v>
      </c>
      <c r="AB358" s="35" t="s">
        <v>238</v>
      </c>
      <c r="AC358" s="5">
        <f>VLOOKUP(AB358,definitions_list_lookup!$V$12:$W$15,2,FALSE)</f>
        <v>2</v>
      </c>
      <c r="AD358" s="35" t="s">
        <v>1457</v>
      </c>
      <c r="AE358" s="41">
        <f>VLOOKUP(AD358,definitions_list_lookup!$AT$3:$AU$5,2,FALSE)</f>
        <v>2</v>
      </c>
      <c r="AF358" s="2">
        <v>30</v>
      </c>
      <c r="AH358" s="2">
        <v>5</v>
      </c>
      <c r="AJ358" s="2">
        <v>2</v>
      </c>
      <c r="AK358" s="35">
        <v>1</v>
      </c>
      <c r="AL358" s="2" t="s">
        <v>224</v>
      </c>
      <c r="AM358" s="2" t="s">
        <v>220</v>
      </c>
      <c r="AO358" s="2">
        <v>60</v>
      </c>
      <c r="AQ358" s="2">
        <v>1.4</v>
      </c>
      <c r="AR358" s="35">
        <v>1</v>
      </c>
      <c r="AS358" s="2" t="s">
        <v>223</v>
      </c>
      <c r="AT358" s="2" t="s">
        <v>219</v>
      </c>
      <c r="AV358" s="2">
        <v>35</v>
      </c>
      <c r="AX358" s="2">
        <v>10</v>
      </c>
      <c r="AY358" s="35">
        <v>5</v>
      </c>
      <c r="AZ358" s="2" t="s">
        <v>222</v>
      </c>
      <c r="BA358" s="2" t="s">
        <v>220</v>
      </c>
      <c r="BB358" s="2" t="s">
        <v>2962</v>
      </c>
      <c r="CE358" s="2" t="s">
        <v>1562</v>
      </c>
      <c r="CG358" s="2">
        <v>0.6</v>
      </c>
      <c r="CH358" s="2">
        <v>0.3</v>
      </c>
      <c r="CI358" s="2" t="s">
        <v>222</v>
      </c>
      <c r="CJ358" s="2" t="s">
        <v>220</v>
      </c>
      <c r="CL358" s="2" t="s">
        <v>2963</v>
      </c>
      <c r="CM358" s="35" t="s">
        <v>2964</v>
      </c>
      <c r="CN358" s="35"/>
      <c r="CO358" s="35"/>
      <c r="CP358" s="35"/>
      <c r="CQ358" s="35"/>
    </row>
    <row r="359" spans="1:95">
      <c r="A359" s="35" t="s">
        <v>2908</v>
      </c>
      <c r="B359" s="35" t="s">
        <v>2581</v>
      </c>
      <c r="C359" s="2" t="s">
        <v>1450</v>
      </c>
      <c r="D359" s="2" t="s">
        <v>1575</v>
      </c>
      <c r="E359" s="35">
        <v>84</v>
      </c>
      <c r="F359" s="35">
        <v>1</v>
      </c>
      <c r="G359" s="10" t="str">
        <f t="shared" si="4"/>
        <v>84-1</v>
      </c>
      <c r="H359" s="2">
        <v>0</v>
      </c>
      <c r="I359" s="2">
        <v>91</v>
      </c>
      <c r="J359" s="14">
        <f>(VLOOKUP($G359,Depth_Lookup_CCL!$A$3:$Z$549,11,FALSE))+(H359/100)</f>
        <v>209.2</v>
      </c>
      <c r="K359" s="14">
        <f>(VLOOKUP($G359,Depth_Lookup_CCL!$A$3:$Z$549,11,FALSE))+(I359/100)</f>
        <v>210.10999999999999</v>
      </c>
      <c r="L359" s="148">
        <v>57</v>
      </c>
      <c r="M359" s="35">
        <v>1</v>
      </c>
      <c r="O359" s="2" t="s">
        <v>5</v>
      </c>
      <c r="P359" s="5" t="s">
        <v>1846</v>
      </c>
      <c r="Q359" s="87" t="s">
        <v>18</v>
      </c>
      <c r="R359" s="87" t="s">
        <v>1442</v>
      </c>
      <c r="U359" s="2" t="s">
        <v>198</v>
      </c>
      <c r="V359" s="2" t="s">
        <v>201</v>
      </c>
      <c r="W359" s="2" t="s">
        <v>205</v>
      </c>
      <c r="Y359" s="2" t="s">
        <v>1366</v>
      </c>
      <c r="Z359" s="35" t="s">
        <v>1391</v>
      </c>
      <c r="AA359" s="35" t="s">
        <v>1368</v>
      </c>
      <c r="AB359" s="35" t="s">
        <v>1374</v>
      </c>
      <c r="AC359" s="5">
        <f>VLOOKUP(AB359,definitions_list_lookup!$V$12:$W$15,2,FALSE)</f>
        <v>1</v>
      </c>
      <c r="AD359" s="35" t="s">
        <v>1456</v>
      </c>
      <c r="AE359" s="41">
        <f>VLOOKUP(AD359,definitions_list_lookup!$AT$3:$AU$5,2,FALSE)</f>
        <v>1</v>
      </c>
      <c r="AF359" s="2">
        <v>2</v>
      </c>
      <c r="AG359" s="2" t="s">
        <v>2965</v>
      </c>
      <c r="AH359" s="2">
        <v>7</v>
      </c>
      <c r="AJ359" s="2">
        <v>3</v>
      </c>
      <c r="AK359" s="35">
        <v>1</v>
      </c>
      <c r="AL359" s="2" t="s">
        <v>224</v>
      </c>
      <c r="AM359" s="2" t="s">
        <v>220</v>
      </c>
      <c r="AN359" s="2" t="s">
        <v>3814</v>
      </c>
      <c r="AO359" s="2">
        <v>60</v>
      </c>
      <c r="AQ359" s="2">
        <v>3</v>
      </c>
      <c r="AR359" s="35">
        <v>1.5</v>
      </c>
      <c r="AS359" s="2" t="s">
        <v>223</v>
      </c>
      <c r="AT359" s="2" t="s">
        <v>219</v>
      </c>
      <c r="AV359" s="2">
        <v>33</v>
      </c>
      <c r="AX359" s="2">
        <v>2.5</v>
      </c>
      <c r="AY359" s="35">
        <v>1</v>
      </c>
      <c r="AZ359" s="2" t="s">
        <v>223</v>
      </c>
      <c r="BA359" s="2" t="s">
        <v>219</v>
      </c>
      <c r="BB359" s="2" t="s">
        <v>3489</v>
      </c>
      <c r="CM359" s="35"/>
      <c r="CN359" s="35"/>
      <c r="CO359" s="35"/>
      <c r="CP359" s="35"/>
      <c r="CQ359" s="35"/>
    </row>
    <row r="360" spans="1:95">
      <c r="A360" s="35" t="s">
        <v>2908</v>
      </c>
      <c r="B360" s="35" t="s">
        <v>2581</v>
      </c>
      <c r="C360" s="2" t="s">
        <v>1450</v>
      </c>
      <c r="D360" s="2" t="s">
        <v>1575</v>
      </c>
      <c r="E360" s="35">
        <v>84</v>
      </c>
      <c r="F360" s="35">
        <v>2</v>
      </c>
      <c r="G360" s="10" t="str">
        <f t="shared" si="4"/>
        <v>84-2</v>
      </c>
      <c r="H360" s="2">
        <v>0</v>
      </c>
      <c r="I360" s="2">
        <v>67</v>
      </c>
      <c r="J360" s="14">
        <f>(VLOOKUP($G360,Depth_Lookup_CCL!$A$3:$Z$549,11,FALSE))+(H360/100)</f>
        <v>210.10999999999999</v>
      </c>
      <c r="K360" s="14">
        <f>(VLOOKUP($G360,Depth_Lookup_CCL!$A$3:$Z$549,11,FALSE))+(I360/100)</f>
        <v>210.77999999999997</v>
      </c>
      <c r="L360" s="148">
        <v>57</v>
      </c>
      <c r="M360" s="35">
        <v>1</v>
      </c>
      <c r="N360" s="2" t="s">
        <v>27</v>
      </c>
      <c r="O360" s="2" t="s">
        <v>1555</v>
      </c>
      <c r="P360" s="5" t="s">
        <v>1888</v>
      </c>
      <c r="Q360" s="87" t="s">
        <v>1442</v>
      </c>
      <c r="R360" s="87" t="s">
        <v>1442</v>
      </c>
      <c r="U360" s="2" t="s">
        <v>198</v>
      </c>
      <c r="V360" s="2" t="s">
        <v>201</v>
      </c>
      <c r="W360" s="2" t="s">
        <v>205</v>
      </c>
      <c r="Y360" s="2" t="s">
        <v>1366</v>
      </c>
      <c r="Z360" s="35" t="s">
        <v>1391</v>
      </c>
      <c r="AA360" s="35" t="s">
        <v>1368</v>
      </c>
      <c r="AB360" s="35" t="s">
        <v>1374</v>
      </c>
      <c r="AC360" s="5">
        <f>VLOOKUP(AB360,definitions_list_lookup!$V$12:$W$15,2,FALSE)</f>
        <v>1</v>
      </c>
      <c r="AD360" s="35" t="s">
        <v>1456</v>
      </c>
      <c r="AE360" s="41">
        <f>VLOOKUP(AD360,definitions_list_lookup!$AT$3:$AU$5,2,FALSE)</f>
        <v>1</v>
      </c>
      <c r="AF360" s="2">
        <v>7</v>
      </c>
      <c r="AG360" s="2" t="s">
        <v>2965</v>
      </c>
      <c r="AH360" s="2">
        <v>4</v>
      </c>
      <c r="AJ360" s="2">
        <v>2</v>
      </c>
      <c r="AK360" s="35">
        <v>1</v>
      </c>
      <c r="AL360" s="2" t="s">
        <v>225</v>
      </c>
      <c r="AM360" s="2" t="s">
        <v>220</v>
      </c>
      <c r="AO360" s="2">
        <v>50</v>
      </c>
      <c r="AQ360" s="2">
        <v>3</v>
      </c>
      <c r="AR360" s="35">
        <v>1.5</v>
      </c>
      <c r="AS360" s="2" t="s">
        <v>224</v>
      </c>
      <c r="AT360" s="2" t="s">
        <v>219</v>
      </c>
      <c r="AV360" s="2">
        <v>46</v>
      </c>
      <c r="AX360" s="2">
        <v>4</v>
      </c>
      <c r="AY360" s="35">
        <v>2</v>
      </c>
      <c r="AZ360" s="2" t="s">
        <v>224</v>
      </c>
      <c r="BA360" s="2" t="s">
        <v>219</v>
      </c>
      <c r="BB360" s="2" t="s">
        <v>3489</v>
      </c>
      <c r="CM360" s="35"/>
      <c r="CN360" s="35"/>
      <c r="CO360" s="35"/>
      <c r="CP360" s="35"/>
      <c r="CQ360" s="35"/>
    </row>
    <row r="361" spans="1:95">
      <c r="A361" s="35" t="s">
        <v>2908</v>
      </c>
      <c r="B361" s="35" t="s">
        <v>2581</v>
      </c>
      <c r="C361" s="2" t="s">
        <v>1450</v>
      </c>
      <c r="D361" s="2" t="s">
        <v>1575</v>
      </c>
      <c r="E361" s="35">
        <v>84</v>
      </c>
      <c r="F361" s="35">
        <v>3</v>
      </c>
      <c r="G361" s="10" t="str">
        <f t="shared" si="4"/>
        <v>84-3</v>
      </c>
      <c r="H361" s="2">
        <v>0</v>
      </c>
      <c r="I361" s="2">
        <v>92</v>
      </c>
      <c r="J361" s="14">
        <f>(VLOOKUP($G361,Depth_Lookup_CCL!$A$3:$Z$549,11,FALSE))+(H361/100)</f>
        <v>210.76999999999998</v>
      </c>
      <c r="K361" s="14">
        <f>(VLOOKUP($G361,Depth_Lookup_CCL!$A$3:$Z$549,11,FALSE))+(I361/100)</f>
        <v>211.68999999999997</v>
      </c>
      <c r="L361" s="148">
        <v>57</v>
      </c>
      <c r="M361" s="35">
        <v>1</v>
      </c>
      <c r="O361" s="2" t="s">
        <v>5</v>
      </c>
      <c r="P361" s="5" t="s">
        <v>1846</v>
      </c>
      <c r="Q361" s="87" t="s">
        <v>1442</v>
      </c>
      <c r="R361" s="87" t="s">
        <v>18</v>
      </c>
      <c r="U361" s="2" t="s">
        <v>198</v>
      </c>
      <c r="V361" s="2" t="s">
        <v>201</v>
      </c>
      <c r="W361" s="2" t="s">
        <v>205</v>
      </c>
      <c r="AB361" s="35" t="s">
        <v>1376</v>
      </c>
      <c r="AC361" s="5">
        <f>VLOOKUP(AB361,definitions_list_lookup!$V$12:$W$15,2,FALSE)</f>
        <v>0</v>
      </c>
      <c r="AE361" s="41" t="e">
        <f>VLOOKUP(AD361,definitions_list_lookup!$AT$3:$AU$5,2,FALSE)</f>
        <v>#N/A</v>
      </c>
      <c r="AH361" s="2">
        <v>15</v>
      </c>
      <c r="AJ361" s="2">
        <v>1</v>
      </c>
      <c r="AK361" s="35">
        <v>0.8</v>
      </c>
      <c r="AL361" s="2" t="s">
        <v>223</v>
      </c>
      <c r="AM361" s="2" t="s">
        <v>2959</v>
      </c>
      <c r="AO361" s="2">
        <v>35</v>
      </c>
      <c r="AQ361" s="2">
        <v>2.5</v>
      </c>
      <c r="AR361" s="35">
        <v>1.5</v>
      </c>
      <c r="AS361" s="2" t="s">
        <v>224</v>
      </c>
      <c r="AT361" s="2" t="s">
        <v>219</v>
      </c>
      <c r="AV361" s="2">
        <v>50</v>
      </c>
      <c r="AX361" s="2">
        <v>2.5</v>
      </c>
      <c r="AY361" s="35">
        <v>2</v>
      </c>
      <c r="AZ361" s="2" t="s">
        <v>224</v>
      </c>
      <c r="BA361" s="2" t="s">
        <v>220</v>
      </c>
      <c r="CE361" s="2" t="s">
        <v>1562</v>
      </c>
      <c r="CG361" s="2">
        <v>0.2</v>
      </c>
      <c r="CH361" s="2">
        <v>0.1</v>
      </c>
      <c r="CI361" s="2" t="s">
        <v>223</v>
      </c>
      <c r="CJ361" s="2" t="s">
        <v>219</v>
      </c>
      <c r="CM361" s="35" t="s">
        <v>2966</v>
      </c>
      <c r="CN361" s="35"/>
      <c r="CO361" s="35"/>
      <c r="CP361" s="35"/>
      <c r="CQ361" s="35"/>
    </row>
    <row r="362" spans="1:95">
      <c r="A362" s="35" t="s">
        <v>2908</v>
      </c>
      <c r="B362" s="35" t="s">
        <v>2581</v>
      </c>
      <c r="C362" s="2" t="s">
        <v>1450</v>
      </c>
      <c r="D362" s="2" t="s">
        <v>1575</v>
      </c>
      <c r="E362" s="35">
        <v>85</v>
      </c>
      <c r="F362" s="35">
        <v>1</v>
      </c>
      <c r="G362" s="10" t="str">
        <f t="shared" si="4"/>
        <v>85-1</v>
      </c>
      <c r="H362" s="2">
        <v>0</v>
      </c>
      <c r="I362" s="2">
        <v>63</v>
      </c>
      <c r="J362" s="14">
        <f>(VLOOKUP($G362,Depth_Lookup_CCL!$A$3:$Z$549,11,FALSE))+(H362/100)</f>
        <v>211.7</v>
      </c>
      <c r="K362" s="14">
        <f>(VLOOKUP($G362,Depth_Lookup_CCL!$A$3:$Z$549,11,FALSE))+(I362/100)</f>
        <v>212.32999999999998</v>
      </c>
      <c r="L362" s="148">
        <v>57</v>
      </c>
      <c r="M362" s="100" t="s">
        <v>2140</v>
      </c>
      <c r="N362" s="2" t="s">
        <v>27</v>
      </c>
      <c r="O362" s="2" t="s">
        <v>1555</v>
      </c>
      <c r="P362" s="5" t="s">
        <v>1888</v>
      </c>
      <c r="Q362" s="87" t="s">
        <v>18</v>
      </c>
      <c r="R362" s="87" t="s">
        <v>1442</v>
      </c>
      <c r="U362" s="2" t="s">
        <v>198</v>
      </c>
      <c r="V362" s="2" t="s">
        <v>202</v>
      </c>
      <c r="W362" s="2" t="s">
        <v>205</v>
      </c>
      <c r="AB362" s="35" t="s">
        <v>1376</v>
      </c>
      <c r="AC362" s="5">
        <f>VLOOKUP(AB362,definitions_list_lookup!$V$12:$W$15,2,FALSE)</f>
        <v>0</v>
      </c>
      <c r="AE362" s="41" t="e">
        <f>VLOOKUP(AD362,definitions_list_lookup!$AT$3:$AU$5,2,FALSE)</f>
        <v>#N/A</v>
      </c>
      <c r="AG362" s="35"/>
      <c r="AH362" s="2">
        <v>2</v>
      </c>
      <c r="AJ362" s="2">
        <v>2</v>
      </c>
      <c r="AK362" s="35">
        <v>0.8</v>
      </c>
      <c r="AL362" s="2" t="s">
        <v>222</v>
      </c>
      <c r="AM362" s="2" t="s">
        <v>220</v>
      </c>
      <c r="AO362" s="2">
        <v>63</v>
      </c>
      <c r="AQ362" s="2">
        <v>2</v>
      </c>
      <c r="AR362" s="35">
        <v>1</v>
      </c>
      <c r="AS362" s="2" t="s">
        <v>224</v>
      </c>
      <c r="AT362" s="2" t="s">
        <v>218</v>
      </c>
      <c r="AV362" s="2">
        <v>35</v>
      </c>
      <c r="AX362" s="2">
        <v>2.8</v>
      </c>
      <c r="AY362" s="35">
        <v>1</v>
      </c>
      <c r="AZ362" s="2" t="s">
        <v>222</v>
      </c>
      <c r="BA362" s="2" t="s">
        <v>220</v>
      </c>
      <c r="CE362" s="2" t="s">
        <v>1562</v>
      </c>
      <c r="CG362" s="2">
        <v>1.5</v>
      </c>
      <c r="CH362" s="2">
        <v>0.8</v>
      </c>
      <c r="CI362" s="2" t="s">
        <v>223</v>
      </c>
      <c r="CJ362" s="2" t="s">
        <v>220</v>
      </c>
      <c r="CL362" s="2" t="s">
        <v>2967</v>
      </c>
      <c r="CM362" s="35" t="s">
        <v>2968</v>
      </c>
      <c r="CN362" s="35"/>
      <c r="CO362" s="35"/>
      <c r="CP362" s="35"/>
      <c r="CQ362" s="35"/>
    </row>
    <row r="363" spans="1:95">
      <c r="A363" s="35" t="s">
        <v>2908</v>
      </c>
      <c r="B363" s="35" t="s">
        <v>2581</v>
      </c>
      <c r="C363" s="2" t="s">
        <v>1450</v>
      </c>
      <c r="D363" s="2" t="s">
        <v>1575</v>
      </c>
      <c r="E363" s="35">
        <v>86</v>
      </c>
      <c r="F363" s="35">
        <v>1</v>
      </c>
      <c r="G363" s="10" t="str">
        <f t="shared" si="4"/>
        <v>86-1</v>
      </c>
      <c r="H363" s="2">
        <v>0</v>
      </c>
      <c r="I363" s="2">
        <v>98</v>
      </c>
      <c r="J363" s="14">
        <f>(VLOOKUP($G363,Depth_Lookup_CCL!$A$3:$Z$549,11,FALSE))+(H363/100)</f>
        <v>212.2</v>
      </c>
      <c r="K363" s="14">
        <f>(VLOOKUP($G363,Depth_Lookup_CCL!$A$3:$Z$549,11,FALSE))+(I363/100)</f>
        <v>213.17999999999998</v>
      </c>
      <c r="L363" s="148">
        <v>57</v>
      </c>
      <c r="M363" s="35">
        <v>1</v>
      </c>
      <c r="N363" s="2" t="s">
        <v>27</v>
      </c>
      <c r="O363" s="2" t="s">
        <v>1555</v>
      </c>
      <c r="P363" s="5" t="s">
        <v>1888</v>
      </c>
      <c r="Q363" s="87" t="s">
        <v>1442</v>
      </c>
      <c r="R363" s="87" t="s">
        <v>1442</v>
      </c>
      <c r="U363" s="2" t="s">
        <v>197</v>
      </c>
      <c r="V363" s="2" t="s">
        <v>201</v>
      </c>
      <c r="W363" s="2" t="s">
        <v>205</v>
      </c>
      <c r="Y363" s="2" t="s">
        <v>1379</v>
      </c>
      <c r="Z363" s="35" t="s">
        <v>1363</v>
      </c>
      <c r="AA363" s="35" t="s">
        <v>1368</v>
      </c>
      <c r="AB363" s="2" t="s">
        <v>1374</v>
      </c>
      <c r="AC363" s="5">
        <f>VLOOKUP(AB363,definitions_list_lookup!$V$12:$W$15,2,FALSE)</f>
        <v>1</v>
      </c>
      <c r="AD363" s="35" t="s">
        <v>1456</v>
      </c>
      <c r="AE363" s="41">
        <f>VLOOKUP(AD363,definitions_list_lookup!$AT$3:$AU$5,2,FALSE)</f>
        <v>1</v>
      </c>
      <c r="AF363" s="2">
        <v>6</v>
      </c>
      <c r="AG363" s="35" t="s">
        <v>2969</v>
      </c>
      <c r="AH363" s="2">
        <v>4</v>
      </c>
      <c r="AJ363" s="2">
        <v>1.3</v>
      </c>
      <c r="AK363" s="35">
        <v>0.7</v>
      </c>
      <c r="AL363" s="2" t="s">
        <v>222</v>
      </c>
      <c r="AM363" s="2" t="s">
        <v>220</v>
      </c>
      <c r="AO363" s="2">
        <v>56</v>
      </c>
      <c r="AQ363" s="2">
        <v>2</v>
      </c>
      <c r="AR363" s="35">
        <v>0.8</v>
      </c>
      <c r="AS363" s="2" t="s">
        <v>224</v>
      </c>
      <c r="AT363" s="2" t="s">
        <v>219</v>
      </c>
      <c r="AV363" s="2">
        <v>40</v>
      </c>
      <c r="AX363" s="2">
        <v>3.7</v>
      </c>
      <c r="AY363" s="35">
        <v>1.5</v>
      </c>
      <c r="AZ363" s="2" t="s">
        <v>222</v>
      </c>
      <c r="BA363" s="2" t="s">
        <v>219</v>
      </c>
      <c r="CE363" s="2" t="s">
        <v>1562</v>
      </c>
      <c r="CG363" s="2">
        <v>0.8</v>
      </c>
      <c r="CH363" s="2">
        <v>0.6</v>
      </c>
      <c r="CI363" s="2" t="s">
        <v>222</v>
      </c>
      <c r="CJ363" s="2" t="s">
        <v>220</v>
      </c>
      <c r="CL363" s="2" t="s">
        <v>2970</v>
      </c>
      <c r="CM363" s="35" t="s">
        <v>2969</v>
      </c>
      <c r="CN363" s="35"/>
      <c r="CO363" s="35"/>
      <c r="CP363" s="35"/>
      <c r="CQ363" s="35"/>
    </row>
    <row r="364" spans="1:95">
      <c r="A364" s="35" t="s">
        <v>2908</v>
      </c>
      <c r="B364" s="35" t="s">
        <v>2581</v>
      </c>
      <c r="C364" s="2" t="s">
        <v>1450</v>
      </c>
      <c r="D364" s="2" t="s">
        <v>1575</v>
      </c>
      <c r="E364" s="35">
        <v>86</v>
      </c>
      <c r="F364" s="35">
        <v>2</v>
      </c>
      <c r="G364" s="10" t="str">
        <f t="shared" si="4"/>
        <v>86-2</v>
      </c>
      <c r="H364" s="2">
        <v>0</v>
      </c>
      <c r="I364" s="2">
        <v>84</v>
      </c>
      <c r="J364" s="14">
        <f>(VLOOKUP($G364,Depth_Lookup_CCL!$A$3:$Z$549,11,FALSE))+(H364/100)</f>
        <v>213.17999999999998</v>
      </c>
      <c r="K364" s="14">
        <f>(VLOOKUP($G364,Depth_Lookup_CCL!$A$3:$Z$549,11,FALSE))+(I364/100)</f>
        <v>214.01999999999998</v>
      </c>
      <c r="L364" s="148">
        <v>57</v>
      </c>
      <c r="M364" s="35">
        <v>1</v>
      </c>
      <c r="O364" s="2" t="s">
        <v>5</v>
      </c>
      <c r="P364" s="5" t="s">
        <v>1846</v>
      </c>
      <c r="Q364" s="87" t="s">
        <v>1442</v>
      </c>
      <c r="R364" s="87" t="s">
        <v>1442</v>
      </c>
      <c r="U364" s="2" t="s">
        <v>198</v>
      </c>
      <c r="V364" s="2" t="s">
        <v>201</v>
      </c>
      <c r="W364" s="2" t="s">
        <v>205</v>
      </c>
      <c r="Y364" s="2" t="s">
        <v>1366</v>
      </c>
      <c r="Z364" s="35" t="s">
        <v>1391</v>
      </c>
      <c r="AA364" s="35" t="s">
        <v>1368</v>
      </c>
      <c r="AB364" s="35" t="s">
        <v>238</v>
      </c>
      <c r="AC364" s="5">
        <f>VLOOKUP(AB364,definitions_list_lookup!$V$12:$W$15,2,FALSE)</f>
        <v>2</v>
      </c>
      <c r="AD364" s="35" t="s">
        <v>1456</v>
      </c>
      <c r="AE364" s="41">
        <f>VLOOKUP(AD364,definitions_list_lookup!$AT$3:$AU$5,2,FALSE)</f>
        <v>1</v>
      </c>
      <c r="AF364" s="2">
        <v>10</v>
      </c>
      <c r="AG364" s="35" t="s">
        <v>2971</v>
      </c>
      <c r="AH364" s="2">
        <v>6</v>
      </c>
      <c r="AJ364" s="2">
        <v>5</v>
      </c>
      <c r="AK364" s="35">
        <v>2</v>
      </c>
      <c r="AL364" s="2" t="s">
        <v>223</v>
      </c>
      <c r="AM364" s="2" t="s">
        <v>220</v>
      </c>
      <c r="AO364" s="2">
        <v>59</v>
      </c>
      <c r="AQ364" s="2">
        <v>2</v>
      </c>
      <c r="AR364" s="35">
        <v>1</v>
      </c>
      <c r="AS364" s="2" t="s">
        <v>223</v>
      </c>
      <c r="AT364" s="2" t="s">
        <v>219</v>
      </c>
      <c r="AV364" s="2">
        <v>35</v>
      </c>
      <c r="AX364" s="2">
        <v>4</v>
      </c>
      <c r="AY364" s="35">
        <v>2</v>
      </c>
      <c r="AZ364" s="2" t="s">
        <v>222</v>
      </c>
      <c r="BA364" s="2" t="s">
        <v>219</v>
      </c>
      <c r="CE364" s="2" t="s">
        <v>1562</v>
      </c>
      <c r="CG364" s="2">
        <v>0.4</v>
      </c>
      <c r="CH364" s="2">
        <v>0.2</v>
      </c>
      <c r="CI364" s="2" t="s">
        <v>223</v>
      </c>
      <c r="CJ364" s="2" t="s">
        <v>219</v>
      </c>
      <c r="CL364" s="2" t="s">
        <v>2972</v>
      </c>
      <c r="CM364" s="35"/>
      <c r="CN364" s="35"/>
      <c r="CO364" s="35"/>
      <c r="CP364" s="35"/>
      <c r="CQ364" s="35"/>
    </row>
    <row r="365" spans="1:95">
      <c r="A365" s="35" t="s">
        <v>2908</v>
      </c>
      <c r="B365" s="35" t="s">
        <v>2581</v>
      </c>
      <c r="C365" s="2" t="s">
        <v>1450</v>
      </c>
      <c r="D365" s="2" t="s">
        <v>1575</v>
      </c>
      <c r="E365" s="35">
        <v>86</v>
      </c>
      <c r="F365" s="35">
        <v>3</v>
      </c>
      <c r="G365" s="10" t="str">
        <f t="shared" si="4"/>
        <v>86-3</v>
      </c>
      <c r="H365" s="2">
        <v>0</v>
      </c>
      <c r="I365" s="2">
        <v>69</v>
      </c>
      <c r="J365" s="14">
        <f>(VLOOKUP($G365,Depth_Lookup_CCL!$A$3:$Z$549,11,FALSE))+(H365/100)</f>
        <v>214.03499999999997</v>
      </c>
      <c r="K365" s="14">
        <f>(VLOOKUP($G365,Depth_Lookup_CCL!$A$3:$Z$549,11,FALSE))+(I365/100)</f>
        <v>214.72499999999997</v>
      </c>
      <c r="L365" s="148">
        <v>57</v>
      </c>
      <c r="M365" s="35">
        <v>1</v>
      </c>
      <c r="O365" s="2" t="s">
        <v>5</v>
      </c>
      <c r="P365" s="5" t="s">
        <v>1846</v>
      </c>
      <c r="Q365" s="87" t="s">
        <v>1442</v>
      </c>
      <c r="R365" s="87" t="s">
        <v>1442</v>
      </c>
      <c r="U365" s="2" t="s">
        <v>198</v>
      </c>
      <c r="V365" s="2" t="s">
        <v>201</v>
      </c>
      <c r="W365" s="2" t="s">
        <v>205</v>
      </c>
      <c r="Y365" s="2" t="s">
        <v>1366</v>
      </c>
      <c r="Z365" s="35" t="s">
        <v>1363</v>
      </c>
      <c r="AA365" s="35" t="s">
        <v>1368</v>
      </c>
      <c r="AB365" s="35" t="s">
        <v>238</v>
      </c>
      <c r="AC365" s="5">
        <f>VLOOKUP(AB365,definitions_list_lookup!$V$12:$W$15,2,FALSE)</f>
        <v>2</v>
      </c>
      <c r="AD365" s="35" t="s">
        <v>1456</v>
      </c>
      <c r="AE365" s="41">
        <f>VLOOKUP(AD365,definitions_list_lookup!$AT$3:$AU$5,2,FALSE)</f>
        <v>1</v>
      </c>
      <c r="AH365" s="2">
        <v>10</v>
      </c>
      <c r="AJ365" s="2">
        <v>4</v>
      </c>
      <c r="AK365" s="35">
        <v>2</v>
      </c>
      <c r="AL365" s="2" t="s">
        <v>224</v>
      </c>
      <c r="AM365" s="2" t="s">
        <v>220</v>
      </c>
      <c r="AO365" s="2">
        <v>50</v>
      </c>
      <c r="AQ365" s="2">
        <v>2</v>
      </c>
      <c r="AR365" s="35">
        <v>1</v>
      </c>
      <c r="AS365" s="2" t="s">
        <v>223</v>
      </c>
      <c r="AT365" s="2" t="s">
        <v>218</v>
      </c>
      <c r="AV365" s="2">
        <v>40</v>
      </c>
      <c r="AX365" s="2">
        <v>3</v>
      </c>
      <c r="AY365" s="35">
        <v>1.5</v>
      </c>
      <c r="AZ365" s="2" t="s">
        <v>222</v>
      </c>
      <c r="BA365" s="2" t="s">
        <v>218</v>
      </c>
      <c r="CE365" s="2" t="s">
        <v>1562</v>
      </c>
      <c r="CG365" s="2">
        <v>0.3</v>
      </c>
      <c r="CH365" s="2">
        <v>0.3</v>
      </c>
      <c r="CI365" s="2" t="s">
        <v>222</v>
      </c>
      <c r="CJ365" s="2" t="s">
        <v>218</v>
      </c>
      <c r="CL365" s="2" t="s">
        <v>2973</v>
      </c>
      <c r="CM365" s="35" t="s">
        <v>2974</v>
      </c>
      <c r="CN365" s="35"/>
      <c r="CO365" s="35"/>
      <c r="CP365" s="35"/>
      <c r="CQ365" s="35"/>
    </row>
    <row r="366" spans="1:95">
      <c r="A366" s="35" t="s">
        <v>2908</v>
      </c>
      <c r="B366" s="35" t="s">
        <v>2581</v>
      </c>
      <c r="C366" s="2" t="s">
        <v>1450</v>
      </c>
      <c r="D366" s="2" t="s">
        <v>1575</v>
      </c>
      <c r="E366" s="35">
        <v>86</v>
      </c>
      <c r="F366" s="35">
        <v>4</v>
      </c>
      <c r="G366" s="10" t="str">
        <f t="shared" si="4"/>
        <v>86-4</v>
      </c>
      <c r="H366" s="2">
        <v>0</v>
      </c>
      <c r="I366" s="2">
        <v>59</v>
      </c>
      <c r="J366" s="14">
        <f>(VLOOKUP($G366,Depth_Lookup_CCL!$A$3:$Z$549,11,FALSE))+(H366/100)</f>
        <v>214.72499999999997</v>
      </c>
      <c r="K366" s="14">
        <f>(VLOOKUP($G366,Depth_Lookup_CCL!$A$3:$Z$549,11,FALSE))+(I366/100)</f>
        <v>215.31499999999997</v>
      </c>
      <c r="L366" s="148">
        <v>57</v>
      </c>
      <c r="M366" s="35">
        <v>1</v>
      </c>
      <c r="O366" s="2" t="s">
        <v>5</v>
      </c>
      <c r="P366" s="5" t="s">
        <v>1846</v>
      </c>
      <c r="Q366" s="87" t="s">
        <v>1442</v>
      </c>
      <c r="R366" s="87" t="s">
        <v>1442</v>
      </c>
      <c r="U366" s="2" t="s">
        <v>198</v>
      </c>
      <c r="V366" s="2" t="s">
        <v>201</v>
      </c>
      <c r="W366" s="2" t="s">
        <v>205</v>
      </c>
      <c r="Y366" s="2" t="s">
        <v>1379</v>
      </c>
      <c r="AB366" s="35" t="s">
        <v>1376</v>
      </c>
      <c r="AC366" s="5">
        <f>VLOOKUP(AB366,definitions_list_lookup!$V$12:$W$15,2,FALSE)</f>
        <v>0</v>
      </c>
      <c r="AD366" s="35" t="s">
        <v>1455</v>
      </c>
      <c r="AE366" s="41">
        <f>VLOOKUP(AD366,definitions_list_lookup!$AT$3:$AU$5,2,FALSE)</f>
        <v>0</v>
      </c>
      <c r="AG366" s="2" t="s">
        <v>2975</v>
      </c>
      <c r="AH366" s="2">
        <v>15</v>
      </c>
      <c r="AJ366" s="2">
        <v>1.5</v>
      </c>
      <c r="AK366" s="35">
        <v>0.7</v>
      </c>
      <c r="AL366" s="2" t="s">
        <v>223</v>
      </c>
      <c r="AM366" s="2" t="s">
        <v>219</v>
      </c>
      <c r="AO366" s="2">
        <v>50</v>
      </c>
      <c r="AQ366" s="2">
        <v>2</v>
      </c>
      <c r="AR366" s="35">
        <v>1</v>
      </c>
      <c r="AS366" s="2" t="s">
        <v>224</v>
      </c>
      <c r="AT366" s="2" t="s">
        <v>218</v>
      </c>
      <c r="AV366" s="2">
        <v>35</v>
      </c>
      <c r="AX366" s="2">
        <v>2.5</v>
      </c>
      <c r="AY366" s="35">
        <v>1</v>
      </c>
      <c r="AZ366" s="2" t="s">
        <v>222</v>
      </c>
      <c r="BA366" s="2" t="s">
        <v>219</v>
      </c>
      <c r="CL366" s="2" t="s">
        <v>2976</v>
      </c>
      <c r="CM366" s="35" t="s">
        <v>2977</v>
      </c>
      <c r="CN366" s="35"/>
      <c r="CO366" s="35"/>
      <c r="CP366" s="35"/>
      <c r="CQ366" s="35"/>
    </row>
    <row r="367" spans="1:95">
      <c r="A367" s="35" t="s">
        <v>3112</v>
      </c>
      <c r="B367" s="35" t="s">
        <v>2581</v>
      </c>
      <c r="C367" s="2" t="s">
        <v>1450</v>
      </c>
      <c r="D367" s="2" t="s">
        <v>1575</v>
      </c>
      <c r="E367" s="35">
        <v>87</v>
      </c>
      <c r="F367" s="35">
        <v>1</v>
      </c>
      <c r="G367" s="10" t="str">
        <f t="shared" si="4"/>
        <v>87-1</v>
      </c>
      <c r="H367" s="2">
        <v>0</v>
      </c>
      <c r="I367" s="2">
        <v>84</v>
      </c>
      <c r="J367" s="14">
        <f>(VLOOKUP($G367,Depth_Lookup_CCL!$A$3:$Z$549,11,FALSE))+(H367/100)</f>
        <v>215.2</v>
      </c>
      <c r="K367" s="14">
        <f>(VLOOKUP($G367,Depth_Lookup_CCL!$A$3:$Z$549,11,FALSE))+(I367/100)</f>
        <v>216.04</v>
      </c>
      <c r="L367" s="148">
        <v>57</v>
      </c>
      <c r="M367" s="35">
        <v>1</v>
      </c>
      <c r="N367" s="2" t="s">
        <v>28</v>
      </c>
      <c r="O367" s="2" t="s">
        <v>5</v>
      </c>
      <c r="P367" s="5" t="s">
        <v>3265</v>
      </c>
      <c r="Q367" s="87" t="s">
        <v>1442</v>
      </c>
      <c r="R367" s="87" t="s">
        <v>1442</v>
      </c>
      <c r="U367" s="2" t="s">
        <v>198</v>
      </c>
      <c r="V367" s="2" t="s">
        <v>201</v>
      </c>
      <c r="W367" s="2" t="s">
        <v>205</v>
      </c>
      <c r="AB367" s="35" t="s">
        <v>1376</v>
      </c>
      <c r="AC367" s="5">
        <f>VLOOKUP(AB367,definitions_list_lookup!$V$12:$W$15,2,FALSE)</f>
        <v>0</v>
      </c>
      <c r="AE367" s="41" t="e">
        <f>VLOOKUP(AD367,definitions_list_lookup!$AT$3:$AU$5,2,FALSE)</f>
        <v>#N/A</v>
      </c>
      <c r="AH367" s="2">
        <v>5</v>
      </c>
      <c r="AJ367" s="2">
        <v>2</v>
      </c>
      <c r="AK367" s="35">
        <v>1</v>
      </c>
      <c r="AL367" s="2" t="s">
        <v>223</v>
      </c>
      <c r="AM367" s="2" t="s">
        <v>220</v>
      </c>
      <c r="AO367" s="2">
        <v>60</v>
      </c>
      <c r="AQ367" s="2">
        <v>2</v>
      </c>
      <c r="AR367" s="35">
        <v>1</v>
      </c>
      <c r="AS367" s="2" t="s">
        <v>223</v>
      </c>
      <c r="AT367" s="2" t="s">
        <v>219</v>
      </c>
      <c r="AV367" s="2">
        <v>30</v>
      </c>
      <c r="AX367" s="2">
        <v>3</v>
      </c>
      <c r="AY367" s="35">
        <v>1</v>
      </c>
      <c r="AZ367" s="2" t="s">
        <v>224</v>
      </c>
      <c r="BA367" s="2" t="s">
        <v>219</v>
      </c>
      <c r="BC367" s="2">
        <v>5</v>
      </c>
      <c r="BE367" s="2">
        <v>2</v>
      </c>
      <c r="BF367" s="2">
        <v>1</v>
      </c>
      <c r="BG367" s="2" t="s">
        <v>223</v>
      </c>
      <c r="BH367" s="2" t="s">
        <v>219</v>
      </c>
      <c r="CL367" s="2" t="s">
        <v>3822</v>
      </c>
      <c r="CM367" s="35" t="s">
        <v>3113</v>
      </c>
      <c r="CN367" s="35"/>
      <c r="CO367" s="35"/>
      <c r="CP367" s="35"/>
      <c r="CQ367" s="35"/>
    </row>
    <row r="368" spans="1:95">
      <c r="A368" s="35" t="s">
        <v>3112</v>
      </c>
      <c r="B368" s="35" t="s">
        <v>2581</v>
      </c>
      <c r="C368" s="2" t="s">
        <v>1450</v>
      </c>
      <c r="D368" s="2" t="s">
        <v>1575</v>
      </c>
      <c r="E368" s="35">
        <v>87</v>
      </c>
      <c r="F368" s="35">
        <v>2</v>
      </c>
      <c r="G368" s="10" t="str">
        <f t="shared" si="4"/>
        <v>87-2</v>
      </c>
      <c r="H368" s="2">
        <v>0</v>
      </c>
      <c r="I368" s="2">
        <v>78</v>
      </c>
      <c r="J368" s="14">
        <f>(VLOOKUP($G368,Depth_Lookup_CCL!$A$3:$Z$549,11,FALSE))+(H368/100)</f>
        <v>216.035</v>
      </c>
      <c r="K368" s="14">
        <f>(VLOOKUP($G368,Depth_Lookup_CCL!$A$3:$Z$549,11,FALSE))+(I368/100)</f>
        <v>216.815</v>
      </c>
      <c r="L368" s="148">
        <v>57</v>
      </c>
      <c r="M368" s="35">
        <v>1</v>
      </c>
      <c r="O368" s="2" t="s">
        <v>5</v>
      </c>
      <c r="P368" s="5" t="s">
        <v>1846</v>
      </c>
      <c r="Q368" s="87" t="s">
        <v>1442</v>
      </c>
      <c r="R368" s="87" t="s">
        <v>1442</v>
      </c>
      <c r="U368" s="2" t="s">
        <v>198</v>
      </c>
      <c r="V368" s="2" t="s">
        <v>201</v>
      </c>
      <c r="W368" s="2" t="s">
        <v>205</v>
      </c>
      <c r="AB368" s="35" t="s">
        <v>1376</v>
      </c>
      <c r="AC368" s="5">
        <f>VLOOKUP(AB368,definitions_list_lookup!$V$12:$W$15,2,FALSE)</f>
        <v>0</v>
      </c>
      <c r="AE368" s="41" t="e">
        <f>VLOOKUP(AD368,definitions_list_lookup!$AT$3:$AU$5,2,FALSE)</f>
        <v>#N/A</v>
      </c>
      <c r="AH368" s="2">
        <v>15</v>
      </c>
      <c r="AJ368" s="2">
        <v>3</v>
      </c>
      <c r="AK368" s="35">
        <v>1</v>
      </c>
      <c r="AL368" s="2" t="s">
        <v>224</v>
      </c>
      <c r="AM368" s="2" t="s">
        <v>220</v>
      </c>
      <c r="AO368" s="2">
        <v>70</v>
      </c>
      <c r="AQ368" s="2">
        <v>2</v>
      </c>
      <c r="AR368" s="35">
        <v>1</v>
      </c>
      <c r="AS368" s="2" t="s">
        <v>223</v>
      </c>
      <c r="AT368" s="2" t="s">
        <v>219</v>
      </c>
      <c r="AV368" s="2">
        <v>15</v>
      </c>
      <c r="AX368" s="2">
        <v>2</v>
      </c>
      <c r="AY368" s="35">
        <v>1</v>
      </c>
      <c r="AZ368" s="2" t="s">
        <v>223</v>
      </c>
      <c r="BA368" s="2" t="s">
        <v>219</v>
      </c>
      <c r="BB368" s="2" t="s">
        <v>3490</v>
      </c>
      <c r="CM368" s="35" t="s">
        <v>3113</v>
      </c>
      <c r="CN368" s="35"/>
      <c r="CO368" s="35"/>
      <c r="CP368" s="35"/>
      <c r="CQ368" s="35"/>
    </row>
    <row r="369" spans="1:95">
      <c r="A369" s="35" t="s">
        <v>3112</v>
      </c>
      <c r="B369" s="35" t="s">
        <v>2581</v>
      </c>
      <c r="C369" s="2" t="s">
        <v>1450</v>
      </c>
      <c r="D369" s="2" t="s">
        <v>1575</v>
      </c>
      <c r="E369" s="35">
        <v>87</v>
      </c>
      <c r="F369" s="35">
        <v>3</v>
      </c>
      <c r="G369" s="10" t="str">
        <f t="shared" si="4"/>
        <v>87-3</v>
      </c>
      <c r="H369" s="2">
        <v>0</v>
      </c>
      <c r="I369" s="2">
        <v>73</v>
      </c>
      <c r="J369" s="14">
        <f>(VLOOKUP($G369,Depth_Lookup_CCL!$A$3:$Z$549,11,FALSE))+(H369/100)</f>
        <v>216.82</v>
      </c>
      <c r="K369" s="14">
        <f>(VLOOKUP($G369,Depth_Lookup_CCL!$A$3:$Z$549,11,FALSE))+(I369/100)</f>
        <v>217.54999999999998</v>
      </c>
      <c r="L369" s="148">
        <v>57</v>
      </c>
      <c r="M369" s="35">
        <v>1</v>
      </c>
      <c r="O369" s="2" t="s">
        <v>6</v>
      </c>
      <c r="P369" s="5" t="s">
        <v>2703</v>
      </c>
      <c r="Q369" s="87" t="s">
        <v>1442</v>
      </c>
      <c r="R369" s="87" t="s">
        <v>1442</v>
      </c>
      <c r="U369" s="2" t="s">
        <v>198</v>
      </c>
      <c r="V369" s="2" t="s">
        <v>201</v>
      </c>
      <c r="W369" s="2" t="s">
        <v>205</v>
      </c>
      <c r="Y369" s="2" t="s">
        <v>1366</v>
      </c>
      <c r="Z369" s="35" t="s">
        <v>1391</v>
      </c>
      <c r="AA369" s="35" t="s">
        <v>1368</v>
      </c>
      <c r="AB369" s="35" t="s">
        <v>238</v>
      </c>
      <c r="AC369" s="5">
        <f>VLOOKUP(AB369,definitions_list_lookup!$V$12:$W$15,2,FALSE)</f>
        <v>2</v>
      </c>
      <c r="AD369" s="35" t="s">
        <v>1456</v>
      </c>
      <c r="AE369" s="41">
        <f>VLOOKUP(AD369,definitions_list_lookup!$AT$3:$AU$5,2,FALSE)</f>
        <v>1</v>
      </c>
      <c r="AF369" s="2">
        <v>15</v>
      </c>
      <c r="AG369" s="2" t="s">
        <v>3114</v>
      </c>
      <c r="AH369" s="2">
        <v>15</v>
      </c>
      <c r="AJ369" s="2">
        <v>5</v>
      </c>
      <c r="AK369" s="35">
        <v>1.5</v>
      </c>
      <c r="AL369" s="2" t="s">
        <v>224</v>
      </c>
      <c r="AM369" s="2" t="s">
        <v>219</v>
      </c>
      <c r="AO369" s="2">
        <v>40</v>
      </c>
      <c r="AQ369" s="2">
        <v>5</v>
      </c>
      <c r="AR369" s="35">
        <v>2</v>
      </c>
      <c r="AS369" s="2" t="s">
        <v>224</v>
      </c>
      <c r="AT369" s="2" t="s">
        <v>219</v>
      </c>
      <c r="AV369" s="2">
        <v>35</v>
      </c>
      <c r="AX369" s="2">
        <v>5</v>
      </c>
      <c r="AY369" s="35">
        <v>1.5</v>
      </c>
      <c r="AZ369" s="2" t="s">
        <v>223</v>
      </c>
      <c r="BA369" s="2" t="s">
        <v>219</v>
      </c>
      <c r="BB369" s="2" t="s">
        <v>3490</v>
      </c>
      <c r="BC369" s="2">
        <v>10</v>
      </c>
      <c r="BE369" s="2">
        <v>5</v>
      </c>
      <c r="BF369" s="2">
        <v>1.5</v>
      </c>
      <c r="BG369" s="2" t="s">
        <v>224</v>
      </c>
      <c r="BH369" s="2" t="s">
        <v>219</v>
      </c>
      <c r="BI369" s="2" t="s">
        <v>3823</v>
      </c>
      <c r="CE369" s="2" t="s">
        <v>3824</v>
      </c>
      <c r="CG369" s="2">
        <v>1</v>
      </c>
      <c r="CH369" s="2">
        <v>0.5</v>
      </c>
      <c r="CI369" s="2" t="s">
        <v>222</v>
      </c>
      <c r="CJ369" s="2" t="s">
        <v>218</v>
      </c>
      <c r="CL369" s="2" t="s">
        <v>3825</v>
      </c>
      <c r="CM369" s="35"/>
      <c r="CN369" s="35"/>
      <c r="CO369" s="35"/>
      <c r="CP369" s="35"/>
      <c r="CQ369" s="35"/>
    </row>
    <row r="370" spans="1:95">
      <c r="A370" s="35" t="s">
        <v>3112</v>
      </c>
      <c r="B370" s="35" t="s">
        <v>2581</v>
      </c>
      <c r="C370" s="2" t="s">
        <v>1450</v>
      </c>
      <c r="D370" s="2" t="s">
        <v>1575</v>
      </c>
      <c r="E370" s="35">
        <v>87</v>
      </c>
      <c r="F370" s="35">
        <v>4</v>
      </c>
      <c r="G370" s="10" t="str">
        <f t="shared" si="4"/>
        <v>87-4</v>
      </c>
      <c r="H370" s="2">
        <v>0</v>
      </c>
      <c r="I370" s="2">
        <v>69</v>
      </c>
      <c r="J370" s="14">
        <f>(VLOOKUP($G370,Depth_Lookup_CCL!$A$3:$Z$549,11,FALSE))+(H370/100)</f>
        <v>217.56</v>
      </c>
      <c r="K370" s="14">
        <f>(VLOOKUP($G370,Depth_Lookup_CCL!$A$3:$Z$549,11,FALSE))+(I370/100)</f>
        <v>218.25</v>
      </c>
      <c r="L370" s="148">
        <v>57</v>
      </c>
      <c r="M370" s="35">
        <v>1</v>
      </c>
      <c r="O370" s="2" t="s">
        <v>5</v>
      </c>
      <c r="P370" s="5" t="s">
        <v>1846</v>
      </c>
      <c r="Q370" s="87" t="s">
        <v>1442</v>
      </c>
      <c r="R370" s="87" t="s">
        <v>1442</v>
      </c>
      <c r="U370" s="2" t="s">
        <v>198</v>
      </c>
      <c r="V370" s="2" t="s">
        <v>201</v>
      </c>
      <c r="W370" s="2" t="s">
        <v>205</v>
      </c>
      <c r="Y370" s="2" t="s">
        <v>1366</v>
      </c>
      <c r="Z370" s="35" t="s">
        <v>1391</v>
      </c>
      <c r="AA370" s="35" t="s">
        <v>1368</v>
      </c>
      <c r="AB370" s="35" t="s">
        <v>238</v>
      </c>
      <c r="AC370" s="5">
        <f>VLOOKUP(AB370,definitions_list_lookup!$V$12:$W$15,2,FALSE)</f>
        <v>2</v>
      </c>
      <c r="AD370" s="35" t="s">
        <v>1456</v>
      </c>
      <c r="AE370" s="41">
        <f>VLOOKUP(AD370,definitions_list_lookup!$AT$3:$AU$5,2,FALSE)</f>
        <v>1</v>
      </c>
      <c r="AG370" s="2" t="s">
        <v>3115</v>
      </c>
      <c r="AH370" s="2">
        <v>10</v>
      </c>
      <c r="AJ370" s="2">
        <v>2.5</v>
      </c>
      <c r="AK370" s="35">
        <v>2</v>
      </c>
      <c r="AL370" s="2" t="s">
        <v>223</v>
      </c>
      <c r="AM370" s="2" t="s">
        <v>2573</v>
      </c>
      <c r="AO370" s="2">
        <v>65</v>
      </c>
      <c r="AQ370" s="2">
        <v>2</v>
      </c>
      <c r="AR370" s="35">
        <v>1.2</v>
      </c>
      <c r="AS370" s="2" t="s">
        <v>224</v>
      </c>
      <c r="AT370" s="2" t="s">
        <v>218</v>
      </c>
      <c r="AV370" s="2">
        <v>25</v>
      </c>
      <c r="AX370" s="2">
        <v>11</v>
      </c>
      <c r="AY370" s="35">
        <v>2.5</v>
      </c>
      <c r="AZ370" s="2" t="s">
        <v>222</v>
      </c>
      <c r="BA370" s="2" t="s">
        <v>219</v>
      </c>
      <c r="BC370" s="2" t="s">
        <v>1562</v>
      </c>
      <c r="BE370" s="2">
        <v>0.3</v>
      </c>
      <c r="BF370" s="2">
        <v>0.3</v>
      </c>
      <c r="BG370" s="2" t="s">
        <v>223</v>
      </c>
      <c r="BH370" s="2" t="s">
        <v>220</v>
      </c>
      <c r="CE370" s="2" t="s">
        <v>1562</v>
      </c>
      <c r="CG370" s="2">
        <v>1.5</v>
      </c>
      <c r="CH370" s="2">
        <v>0.3</v>
      </c>
      <c r="CI370" s="2" t="s">
        <v>224</v>
      </c>
      <c r="CJ370" s="2" t="s">
        <v>220</v>
      </c>
      <c r="CL370" s="2" t="s">
        <v>3116</v>
      </c>
      <c r="CM370" s="35" t="s">
        <v>3117</v>
      </c>
      <c r="CN370" s="35"/>
      <c r="CO370" s="35"/>
      <c r="CP370" s="35"/>
      <c r="CQ370" s="35"/>
    </row>
    <row r="371" spans="1:95">
      <c r="A371" s="35" t="s">
        <v>3112</v>
      </c>
      <c r="B371" s="35" t="s">
        <v>2581</v>
      </c>
      <c r="C371" s="2" t="s">
        <v>1450</v>
      </c>
      <c r="D371" s="2" t="s">
        <v>1575</v>
      </c>
      <c r="E371" s="35">
        <v>88</v>
      </c>
      <c r="F371" s="35">
        <v>1</v>
      </c>
      <c r="G371" s="10" t="str">
        <f t="shared" si="4"/>
        <v>88-1</v>
      </c>
      <c r="H371" s="2">
        <v>0</v>
      </c>
      <c r="I371" s="2">
        <v>100</v>
      </c>
      <c r="J371" s="14">
        <f>(VLOOKUP($G371,Depth_Lookup_CCL!$A$3:$Z$549,11,FALSE))+(H371/100)</f>
        <v>218.2</v>
      </c>
      <c r="K371" s="14">
        <f>(VLOOKUP($G371,Depth_Lookup_CCL!$A$3:$Z$549,11,FALSE))+(I371/100)</f>
        <v>219.2</v>
      </c>
      <c r="L371" s="148">
        <v>57</v>
      </c>
      <c r="M371" s="35">
        <v>1</v>
      </c>
      <c r="O371" s="2" t="s">
        <v>6</v>
      </c>
      <c r="P371" s="5" t="s">
        <v>2703</v>
      </c>
      <c r="Q371" s="87" t="s">
        <v>1442</v>
      </c>
      <c r="R371" s="87" t="s">
        <v>1442</v>
      </c>
      <c r="U371" s="2" t="s">
        <v>198</v>
      </c>
      <c r="V371" s="2" t="s">
        <v>201</v>
      </c>
      <c r="W371" s="2" t="s">
        <v>205</v>
      </c>
      <c r="Y371" s="2" t="s">
        <v>1366</v>
      </c>
      <c r="Z371" s="35" t="s">
        <v>1391</v>
      </c>
      <c r="AA371" s="35" t="s">
        <v>1368</v>
      </c>
      <c r="AB371" s="35" t="s">
        <v>238</v>
      </c>
      <c r="AC371" s="5">
        <f>VLOOKUP(AB371,definitions_list_lookup!$V$12:$W$15,2,FALSE)</f>
        <v>2</v>
      </c>
      <c r="AD371" s="35" t="s">
        <v>1456</v>
      </c>
      <c r="AE371" s="41">
        <f>VLOOKUP(AD371,definitions_list_lookup!$AT$3:$AU$5,2,FALSE)</f>
        <v>1</v>
      </c>
      <c r="AF371" s="2">
        <v>15</v>
      </c>
      <c r="AH371" s="2">
        <v>13</v>
      </c>
      <c r="AJ371" s="2">
        <v>15</v>
      </c>
      <c r="AK371" s="35">
        <v>3</v>
      </c>
      <c r="AL371" s="2" t="s">
        <v>225</v>
      </c>
      <c r="AM371" s="2" t="s">
        <v>220</v>
      </c>
      <c r="AO371" s="2">
        <v>60</v>
      </c>
      <c r="AQ371" s="2">
        <v>8</v>
      </c>
      <c r="AR371" s="35">
        <v>3</v>
      </c>
      <c r="AS371" s="2" t="s">
        <v>224</v>
      </c>
      <c r="AT371" s="2" t="s">
        <v>219</v>
      </c>
      <c r="AV371" s="2">
        <v>20</v>
      </c>
      <c r="AX371" s="2">
        <v>4</v>
      </c>
      <c r="AY371" s="35">
        <v>2</v>
      </c>
      <c r="AZ371" s="2" t="s">
        <v>222</v>
      </c>
      <c r="BA371" s="2" t="s">
        <v>218</v>
      </c>
      <c r="BB371" s="2" t="s">
        <v>3826</v>
      </c>
      <c r="BC371" s="2">
        <v>7</v>
      </c>
      <c r="BE371" s="2">
        <v>13</v>
      </c>
      <c r="BF371" s="2">
        <v>10</v>
      </c>
      <c r="BG371" s="2" t="s">
        <v>225</v>
      </c>
      <c r="BH371" s="2" t="s">
        <v>220</v>
      </c>
      <c r="CE371" s="2" t="s">
        <v>3824</v>
      </c>
      <c r="CG371" s="2">
        <v>1</v>
      </c>
      <c r="CH371" s="2">
        <v>0.5</v>
      </c>
      <c r="CI371" s="2" t="s">
        <v>222</v>
      </c>
      <c r="CJ371" s="2" t="s">
        <v>218</v>
      </c>
      <c r="CL371" s="2" t="s">
        <v>3827</v>
      </c>
      <c r="CM371" s="35" t="s">
        <v>3118</v>
      </c>
      <c r="CN371" s="35"/>
      <c r="CO371" s="35"/>
      <c r="CP371" s="35"/>
      <c r="CQ371" s="35"/>
    </row>
    <row r="372" spans="1:95">
      <c r="A372" s="35" t="s">
        <v>3112</v>
      </c>
      <c r="B372" s="35" t="s">
        <v>2581</v>
      </c>
      <c r="C372" s="2" t="s">
        <v>1450</v>
      </c>
      <c r="D372" s="2" t="s">
        <v>1575</v>
      </c>
      <c r="E372" s="35">
        <v>88</v>
      </c>
      <c r="F372" s="35">
        <v>2</v>
      </c>
      <c r="G372" s="10" t="str">
        <f t="shared" si="4"/>
        <v>88-2</v>
      </c>
      <c r="H372" s="2">
        <v>0</v>
      </c>
      <c r="I372" s="2">
        <v>81</v>
      </c>
      <c r="J372" s="14">
        <f>(VLOOKUP($G372,Depth_Lookup_CCL!$A$3:$Z$549,11,FALSE))+(H372/100)</f>
        <v>219.2</v>
      </c>
      <c r="K372" s="14">
        <f>(VLOOKUP($G372,Depth_Lookup_CCL!$A$3:$Z$549,11,FALSE))+(I372/100)</f>
        <v>220.01</v>
      </c>
      <c r="L372" s="148">
        <v>57</v>
      </c>
      <c r="M372" s="35">
        <v>1</v>
      </c>
      <c r="N372" s="2" t="s">
        <v>28</v>
      </c>
      <c r="O372" s="2" t="s">
        <v>5</v>
      </c>
      <c r="P372" s="5" t="s">
        <v>3265</v>
      </c>
      <c r="Q372" s="87" t="s">
        <v>1442</v>
      </c>
      <c r="R372" s="87" t="s">
        <v>1442</v>
      </c>
      <c r="U372" s="2" t="s">
        <v>198</v>
      </c>
      <c r="V372" s="2" t="s">
        <v>201</v>
      </c>
      <c r="W372" s="2" t="s">
        <v>205</v>
      </c>
      <c r="Y372" s="2" t="s">
        <v>1366</v>
      </c>
      <c r="Z372" s="35" t="s">
        <v>1391</v>
      </c>
      <c r="AA372" s="35" t="s">
        <v>1368</v>
      </c>
      <c r="AB372" s="35" t="s">
        <v>238</v>
      </c>
      <c r="AC372" s="5">
        <f>VLOOKUP(AB372,definitions_list_lookup!$V$12:$W$15,2,FALSE)</f>
        <v>2</v>
      </c>
      <c r="AD372" s="35" t="s">
        <v>1456</v>
      </c>
      <c r="AE372" s="41">
        <f>VLOOKUP(AD372,definitions_list_lookup!$AT$3:$AU$5,2,FALSE)</f>
        <v>1</v>
      </c>
      <c r="AF372" s="2">
        <v>15</v>
      </c>
      <c r="AH372" s="2">
        <v>10</v>
      </c>
      <c r="AJ372" s="2">
        <v>4</v>
      </c>
      <c r="AK372" s="35">
        <v>1</v>
      </c>
      <c r="AL372" s="2" t="s">
        <v>225</v>
      </c>
      <c r="AM372" s="2" t="s">
        <v>220</v>
      </c>
      <c r="AO372" s="2">
        <v>60</v>
      </c>
      <c r="AQ372" s="2">
        <v>2</v>
      </c>
      <c r="AR372" s="35">
        <v>1</v>
      </c>
      <c r="AS372" s="2" t="s">
        <v>224</v>
      </c>
      <c r="AT372" s="2" t="s">
        <v>219</v>
      </c>
      <c r="AV372" s="2">
        <v>25</v>
      </c>
      <c r="AX372" s="2">
        <v>2.5</v>
      </c>
      <c r="AY372" s="35">
        <v>1.5</v>
      </c>
      <c r="AZ372" s="2" t="s">
        <v>223</v>
      </c>
      <c r="BA372" s="2" t="s">
        <v>219</v>
      </c>
      <c r="BB372" s="2" t="s">
        <v>3490</v>
      </c>
      <c r="BC372" s="2">
        <v>5</v>
      </c>
      <c r="BE372" s="2">
        <v>2</v>
      </c>
      <c r="BF372" s="2">
        <v>0.5</v>
      </c>
      <c r="BG372" s="2" t="s">
        <v>224</v>
      </c>
      <c r="BH372" s="2" t="s">
        <v>219</v>
      </c>
      <c r="CE372" s="2" t="s">
        <v>3824</v>
      </c>
      <c r="CG372" s="2">
        <v>0.5</v>
      </c>
      <c r="CH372" s="2">
        <v>0.2</v>
      </c>
      <c r="CI372" s="2" t="s">
        <v>222</v>
      </c>
      <c r="CJ372" s="2" t="s">
        <v>218</v>
      </c>
      <c r="CL372" s="2" t="s">
        <v>3828</v>
      </c>
      <c r="CM372" s="35" t="s">
        <v>3119</v>
      </c>
      <c r="CN372" s="35"/>
      <c r="CO372" s="35"/>
      <c r="CP372" s="35"/>
      <c r="CQ372" s="35"/>
    </row>
    <row r="373" spans="1:95">
      <c r="A373" s="35" t="s">
        <v>3112</v>
      </c>
      <c r="B373" s="35" t="s">
        <v>2581</v>
      </c>
      <c r="C373" s="2" t="s">
        <v>1450</v>
      </c>
      <c r="D373" s="2" t="s">
        <v>1575</v>
      </c>
      <c r="E373" s="35">
        <v>88</v>
      </c>
      <c r="F373" s="35">
        <v>3</v>
      </c>
      <c r="G373" s="10" t="str">
        <f t="shared" si="4"/>
        <v>88-3</v>
      </c>
      <c r="H373" s="2">
        <v>0</v>
      </c>
      <c r="I373" s="2">
        <v>92</v>
      </c>
      <c r="J373" s="14">
        <f>(VLOOKUP($G373,Depth_Lookup_CCL!$A$3:$Z$549,11,FALSE))+(H373/100)</f>
        <v>220.01999999999998</v>
      </c>
      <c r="K373" s="14">
        <f>(VLOOKUP($G373,Depth_Lookup_CCL!$A$3:$Z$549,11,FALSE))+(I373/100)</f>
        <v>220.93999999999997</v>
      </c>
      <c r="L373" s="148">
        <v>57</v>
      </c>
      <c r="M373" s="35">
        <v>1</v>
      </c>
      <c r="N373" s="2" t="s">
        <v>28</v>
      </c>
      <c r="O373" s="2" t="s">
        <v>5</v>
      </c>
      <c r="P373" s="5" t="s">
        <v>3265</v>
      </c>
      <c r="Q373" s="87" t="s">
        <v>1442</v>
      </c>
      <c r="R373" s="87" t="s">
        <v>1442</v>
      </c>
      <c r="U373" s="2" t="s">
        <v>198</v>
      </c>
      <c r="V373" s="2" t="s">
        <v>201</v>
      </c>
      <c r="W373" s="2" t="s">
        <v>205</v>
      </c>
      <c r="Y373" s="2" t="s">
        <v>1378</v>
      </c>
      <c r="Z373" s="35" t="s">
        <v>1391</v>
      </c>
      <c r="AA373" s="35" t="s">
        <v>1368</v>
      </c>
      <c r="AB373" s="35" t="s">
        <v>238</v>
      </c>
      <c r="AC373" s="5">
        <f>VLOOKUP(AB373,definitions_list_lookup!$V$12:$W$15,2,FALSE)</f>
        <v>2</v>
      </c>
      <c r="AD373" s="35" t="s">
        <v>1456</v>
      </c>
      <c r="AE373" s="41">
        <f>VLOOKUP(AD373,definitions_list_lookup!$AT$3:$AU$5,2,FALSE)</f>
        <v>1</v>
      </c>
      <c r="AF373" s="2">
        <v>15</v>
      </c>
      <c r="AH373" s="2">
        <v>10</v>
      </c>
      <c r="AJ373" s="2">
        <v>4</v>
      </c>
      <c r="AK373" s="35">
        <v>2</v>
      </c>
      <c r="AL373" s="2" t="s">
        <v>225</v>
      </c>
      <c r="AM373" s="2" t="s">
        <v>220</v>
      </c>
      <c r="AN373" s="2" t="s">
        <v>3491</v>
      </c>
      <c r="AO373" s="2">
        <v>60</v>
      </c>
      <c r="AQ373" s="2">
        <v>3</v>
      </c>
      <c r="AR373" s="35">
        <v>2</v>
      </c>
      <c r="AS373" s="2" t="s">
        <v>224</v>
      </c>
      <c r="AT373" s="2" t="s">
        <v>219</v>
      </c>
      <c r="AV373" s="2">
        <v>25</v>
      </c>
      <c r="AX373" s="2">
        <v>3</v>
      </c>
      <c r="AY373" s="35">
        <v>2</v>
      </c>
      <c r="AZ373" s="2" t="s">
        <v>223</v>
      </c>
      <c r="BA373" s="2" t="s">
        <v>219</v>
      </c>
      <c r="BB373" s="2" t="s">
        <v>3490</v>
      </c>
      <c r="BC373" s="2">
        <v>5</v>
      </c>
      <c r="BE373" s="2">
        <v>4</v>
      </c>
      <c r="BF373" s="2">
        <v>2</v>
      </c>
      <c r="BG373" s="2" t="s">
        <v>225</v>
      </c>
      <c r="BH373" s="2" t="s">
        <v>220</v>
      </c>
      <c r="CE373" s="2" t="s">
        <v>3824</v>
      </c>
      <c r="CG373" s="2">
        <v>0.5</v>
      </c>
      <c r="CH373" s="2">
        <v>0.2</v>
      </c>
      <c r="CI373" s="2" t="s">
        <v>222</v>
      </c>
      <c r="CJ373" s="2" t="s">
        <v>218</v>
      </c>
      <c r="CL373" s="2" t="s">
        <v>3829</v>
      </c>
      <c r="CM373" s="35" t="s">
        <v>3120</v>
      </c>
      <c r="CN373" s="35"/>
      <c r="CO373" s="35"/>
      <c r="CP373" s="35"/>
      <c r="CQ373" s="35"/>
    </row>
    <row r="374" spans="1:95">
      <c r="A374" s="35" t="s">
        <v>3112</v>
      </c>
      <c r="B374" s="35" t="s">
        <v>2581</v>
      </c>
      <c r="C374" s="2" t="s">
        <v>1450</v>
      </c>
      <c r="D374" s="2" t="s">
        <v>1575</v>
      </c>
      <c r="E374" s="35">
        <v>88</v>
      </c>
      <c r="F374" s="35">
        <v>4</v>
      </c>
      <c r="G374" s="10" t="str">
        <f t="shared" si="4"/>
        <v>88-4</v>
      </c>
      <c r="H374" s="2">
        <v>0</v>
      </c>
      <c r="I374" s="2">
        <v>47</v>
      </c>
      <c r="J374" s="14">
        <f>(VLOOKUP($G374,Depth_Lookup_CCL!$A$3:$Z$549,11,FALSE))+(H374/100)</f>
        <v>220.92999999999998</v>
      </c>
      <c r="K374" s="14">
        <f>(VLOOKUP($G374,Depth_Lookup_CCL!$A$3:$Z$549,11,FALSE))+(I374/100)</f>
        <v>221.39999999999998</v>
      </c>
      <c r="L374" s="148">
        <v>57</v>
      </c>
      <c r="M374" s="35">
        <v>1</v>
      </c>
      <c r="N374" s="2" t="s">
        <v>3492</v>
      </c>
      <c r="O374" s="2" t="s">
        <v>4</v>
      </c>
      <c r="P374" s="5" t="s">
        <v>3493</v>
      </c>
      <c r="Q374" s="87" t="s">
        <v>1442</v>
      </c>
      <c r="R374" s="87" t="s">
        <v>1442</v>
      </c>
      <c r="U374" s="2" t="s">
        <v>198</v>
      </c>
      <c r="V374" s="2" t="s">
        <v>201</v>
      </c>
      <c r="W374" s="2" t="s">
        <v>205</v>
      </c>
      <c r="Y374" s="2" t="s">
        <v>1366</v>
      </c>
      <c r="Z374" s="35" t="s">
        <v>1391</v>
      </c>
      <c r="AA374" s="35" t="s">
        <v>1368</v>
      </c>
      <c r="AB374" s="35" t="s">
        <v>238</v>
      </c>
      <c r="AC374" s="5">
        <f>VLOOKUP(AB374,definitions_list_lookup!$V$12:$W$15,2,FALSE)</f>
        <v>2</v>
      </c>
      <c r="AD374" s="35" t="s">
        <v>1456</v>
      </c>
      <c r="AE374" s="41">
        <f>VLOOKUP(AD374,definitions_list_lookup!$AT$3:$AU$5,2,FALSE)</f>
        <v>1</v>
      </c>
      <c r="AF374" s="2">
        <v>20</v>
      </c>
      <c r="AH374" s="2">
        <v>3</v>
      </c>
      <c r="AJ374" s="2">
        <v>3.1</v>
      </c>
      <c r="AK374" s="35">
        <v>1</v>
      </c>
      <c r="AL374" s="2" t="s">
        <v>224</v>
      </c>
      <c r="AM374" s="2" t="s">
        <v>2573</v>
      </c>
      <c r="AO374" s="2">
        <v>25</v>
      </c>
      <c r="AQ374" s="2">
        <v>4</v>
      </c>
      <c r="AR374" s="35">
        <v>1</v>
      </c>
      <c r="AS374" s="2" t="s">
        <v>223</v>
      </c>
      <c r="AT374" s="2" t="s">
        <v>219</v>
      </c>
      <c r="AV374" s="2">
        <v>66</v>
      </c>
      <c r="AX374" s="2">
        <v>4</v>
      </c>
      <c r="AY374" s="35">
        <v>2</v>
      </c>
      <c r="AZ374" s="2" t="s">
        <v>223</v>
      </c>
      <c r="BA374" s="2" t="s">
        <v>219</v>
      </c>
      <c r="BC374" s="2">
        <v>5</v>
      </c>
      <c r="BG374" s="2" t="s">
        <v>226</v>
      </c>
      <c r="BH374" s="2" t="s">
        <v>220</v>
      </c>
      <c r="CE374" s="2">
        <v>1</v>
      </c>
      <c r="CG374" s="2">
        <v>1.5</v>
      </c>
      <c r="CH374" s="2">
        <v>0.5</v>
      </c>
      <c r="CI374" s="2" t="s">
        <v>223</v>
      </c>
      <c r="CJ374" s="2" t="s">
        <v>220</v>
      </c>
      <c r="CM374" s="35"/>
      <c r="CN374" s="35"/>
      <c r="CO374" s="35"/>
      <c r="CP374" s="35"/>
      <c r="CQ374" s="35"/>
    </row>
    <row r="375" spans="1:95">
      <c r="A375" s="35" t="s">
        <v>3112</v>
      </c>
      <c r="B375" s="35" t="s">
        <v>2581</v>
      </c>
      <c r="C375" s="2" t="s">
        <v>1450</v>
      </c>
      <c r="D375" s="2" t="s">
        <v>1575</v>
      </c>
      <c r="E375" s="35">
        <v>89</v>
      </c>
      <c r="F375" s="35">
        <v>1</v>
      </c>
      <c r="G375" s="10" t="str">
        <f t="shared" si="4"/>
        <v>89-1</v>
      </c>
      <c r="H375" s="2">
        <v>0</v>
      </c>
      <c r="I375" s="2">
        <v>89</v>
      </c>
      <c r="J375" s="14">
        <f>(VLOOKUP($G375,Depth_Lookup_CCL!$A$3:$Z$549,11,FALSE))+(H375/100)</f>
        <v>221.2</v>
      </c>
      <c r="K375" s="14">
        <f>(VLOOKUP($G375,Depth_Lookup_CCL!$A$3:$Z$549,11,FALSE))+(I375/100)</f>
        <v>222.08999999999997</v>
      </c>
      <c r="L375" s="148">
        <v>57</v>
      </c>
      <c r="M375" s="35">
        <v>1</v>
      </c>
      <c r="N375" s="2" t="s">
        <v>28</v>
      </c>
      <c r="O375" s="2" t="s">
        <v>5</v>
      </c>
      <c r="P375" s="5" t="s">
        <v>3265</v>
      </c>
      <c r="Q375" s="87" t="s">
        <v>1442</v>
      </c>
      <c r="R375" s="87" t="s">
        <v>1442</v>
      </c>
      <c r="U375" s="2" t="s">
        <v>198</v>
      </c>
      <c r="V375" s="2" t="s">
        <v>201</v>
      </c>
      <c r="W375" s="2" t="s">
        <v>205</v>
      </c>
      <c r="Y375" s="2" t="s">
        <v>1366</v>
      </c>
      <c r="Z375" s="35" t="s">
        <v>1391</v>
      </c>
      <c r="AA375" s="35" t="s">
        <v>1368</v>
      </c>
      <c r="AB375" s="35" t="s">
        <v>1374</v>
      </c>
      <c r="AC375" s="5">
        <f>VLOOKUP(AB375,definitions_list_lookup!$V$12:$W$15,2,FALSE)</f>
        <v>1</v>
      </c>
      <c r="AD375" s="35" t="s">
        <v>1456</v>
      </c>
      <c r="AE375" s="41">
        <f>VLOOKUP(AD375,definitions_list_lookup!$AT$3:$AU$5,2,FALSE)</f>
        <v>1</v>
      </c>
      <c r="AH375" s="2">
        <v>9</v>
      </c>
      <c r="AJ375" s="2">
        <v>4</v>
      </c>
      <c r="AK375" s="35">
        <v>1.2</v>
      </c>
      <c r="AL375" s="2" t="s">
        <v>225</v>
      </c>
      <c r="AM375" s="2" t="s">
        <v>220</v>
      </c>
      <c r="AO375" s="2">
        <v>40</v>
      </c>
      <c r="AQ375" s="2">
        <v>2</v>
      </c>
      <c r="AR375" s="35">
        <v>1</v>
      </c>
      <c r="AS375" s="2" t="s">
        <v>225</v>
      </c>
      <c r="AT375" s="2" t="s">
        <v>219</v>
      </c>
      <c r="AV375" s="2">
        <v>45</v>
      </c>
      <c r="AX375" s="2">
        <v>5</v>
      </c>
      <c r="AY375" s="35">
        <v>1.5</v>
      </c>
      <c r="AZ375" s="2" t="s">
        <v>224</v>
      </c>
      <c r="BA375" s="2" t="s">
        <v>220</v>
      </c>
      <c r="BC375" s="2">
        <v>4</v>
      </c>
      <c r="BG375" s="2" t="s">
        <v>226</v>
      </c>
      <c r="BH375" s="2" t="s">
        <v>220</v>
      </c>
      <c r="CE375" s="2">
        <v>2</v>
      </c>
      <c r="CG375" s="2">
        <v>1</v>
      </c>
      <c r="CH375" s="2">
        <v>0.5</v>
      </c>
      <c r="CI375" s="2" t="s">
        <v>223</v>
      </c>
      <c r="CJ375" s="2" t="s">
        <v>220</v>
      </c>
      <c r="CM375" s="35" t="s">
        <v>3121</v>
      </c>
      <c r="CN375" s="35"/>
      <c r="CO375" s="35"/>
      <c r="CP375" s="35"/>
      <c r="CQ375" s="35"/>
    </row>
    <row r="376" spans="1:95">
      <c r="A376" s="35" t="s">
        <v>3112</v>
      </c>
      <c r="B376" s="35" t="s">
        <v>2581</v>
      </c>
      <c r="C376" s="2" t="s">
        <v>1450</v>
      </c>
      <c r="D376" s="2" t="s">
        <v>1575</v>
      </c>
      <c r="E376" s="35">
        <v>89</v>
      </c>
      <c r="F376" s="35">
        <v>2</v>
      </c>
      <c r="G376" s="10" t="str">
        <f t="shared" si="4"/>
        <v>89-2</v>
      </c>
      <c r="H376" s="2">
        <v>0</v>
      </c>
      <c r="I376" s="2">
        <v>79</v>
      </c>
      <c r="J376" s="14">
        <f>(VLOOKUP($G376,Depth_Lookup_CCL!$A$3:$Z$549,11,FALSE))+(H376/100)</f>
        <v>222.07999999999998</v>
      </c>
      <c r="K376" s="14">
        <f>(VLOOKUP($G376,Depth_Lookup_CCL!$A$3:$Z$549,11,FALSE))+(I376/100)</f>
        <v>222.86999999999998</v>
      </c>
      <c r="L376" s="148">
        <v>57</v>
      </c>
      <c r="M376" s="35">
        <v>1</v>
      </c>
      <c r="N376" s="2" t="s">
        <v>28</v>
      </c>
      <c r="O376" s="2" t="s">
        <v>5</v>
      </c>
      <c r="P376" s="5" t="s">
        <v>3265</v>
      </c>
      <c r="Q376" s="87" t="s">
        <v>1442</v>
      </c>
      <c r="R376" s="87" t="s">
        <v>1442</v>
      </c>
      <c r="U376" s="2" t="s">
        <v>198</v>
      </c>
      <c r="V376" s="2" t="s">
        <v>201</v>
      </c>
      <c r="W376" s="2" t="s">
        <v>205</v>
      </c>
      <c r="AB376" s="35" t="s">
        <v>1376</v>
      </c>
      <c r="AC376" s="5">
        <f>VLOOKUP(AB376,definitions_list_lookup!$V$12:$W$15,2,FALSE)</f>
        <v>0</v>
      </c>
      <c r="AE376" s="41" t="e">
        <f>VLOOKUP(AD376,definitions_list_lookup!$AT$3:$AU$5,2,FALSE)</f>
        <v>#N/A</v>
      </c>
      <c r="AH376" s="2">
        <v>12</v>
      </c>
      <c r="AJ376" s="2">
        <v>5.8</v>
      </c>
      <c r="AK376" s="35">
        <v>2.5</v>
      </c>
      <c r="AL376" s="2" t="s">
        <v>223</v>
      </c>
      <c r="AM376" s="2" t="s">
        <v>220</v>
      </c>
      <c r="AO376" s="2">
        <v>46</v>
      </c>
      <c r="AQ376" s="2">
        <v>1.8</v>
      </c>
      <c r="AR376" s="35">
        <v>1</v>
      </c>
      <c r="AS376" s="2" t="s">
        <v>224</v>
      </c>
      <c r="AT376" s="2" t="s">
        <v>218</v>
      </c>
      <c r="AV376" s="2">
        <v>40</v>
      </c>
      <c r="AX376" s="2">
        <v>3</v>
      </c>
      <c r="AY376" s="35">
        <v>1.2</v>
      </c>
      <c r="AZ376" s="2" t="s">
        <v>223</v>
      </c>
      <c r="BA376" s="2" t="s">
        <v>219</v>
      </c>
      <c r="BC376" s="2">
        <v>2</v>
      </c>
      <c r="BE376" s="2">
        <v>3</v>
      </c>
      <c r="BF376" s="2">
        <v>1</v>
      </c>
      <c r="BG376" s="2" t="s">
        <v>224</v>
      </c>
      <c r="BH376" s="2" t="s">
        <v>219</v>
      </c>
      <c r="CE376" s="2" t="s">
        <v>1562</v>
      </c>
      <c r="CG376" s="2">
        <v>1</v>
      </c>
      <c r="CH376" s="2">
        <v>0.4</v>
      </c>
      <c r="CI376" s="2" t="s">
        <v>223</v>
      </c>
      <c r="CJ376" s="2" t="s">
        <v>220</v>
      </c>
      <c r="CL376" s="2" t="s">
        <v>3122</v>
      </c>
      <c r="CM376" s="35" t="s">
        <v>3123</v>
      </c>
      <c r="CN376" s="35"/>
      <c r="CO376" s="35"/>
      <c r="CP376" s="35"/>
      <c r="CQ376" s="35"/>
    </row>
    <row r="377" spans="1:95">
      <c r="A377" s="35" t="s">
        <v>3112</v>
      </c>
      <c r="B377" s="35" t="s">
        <v>2581</v>
      </c>
      <c r="C377" s="2" t="s">
        <v>1450</v>
      </c>
      <c r="D377" s="2" t="s">
        <v>1575</v>
      </c>
      <c r="E377" s="35">
        <v>90</v>
      </c>
      <c r="F377" s="35">
        <v>1</v>
      </c>
      <c r="G377" s="10" t="str">
        <f t="shared" si="4"/>
        <v>90-1</v>
      </c>
      <c r="H377" s="2">
        <v>0</v>
      </c>
      <c r="I377" s="2">
        <v>83</v>
      </c>
      <c r="J377" s="14">
        <f>(VLOOKUP($G377,Depth_Lookup_CCL!$A$3:$Z$549,11,FALSE))+(H377/100)</f>
        <v>222.7</v>
      </c>
      <c r="K377" s="14">
        <f>(VLOOKUP($G377,Depth_Lookup_CCL!$A$3:$Z$549,11,FALSE))+(I377/100)</f>
        <v>223.53</v>
      </c>
      <c r="L377" s="148">
        <v>57</v>
      </c>
      <c r="M377" s="35">
        <v>1</v>
      </c>
      <c r="N377" s="2" t="s">
        <v>28</v>
      </c>
      <c r="O377" s="2" t="s">
        <v>5</v>
      </c>
      <c r="P377" s="5" t="s">
        <v>3265</v>
      </c>
      <c r="Q377" s="87" t="s">
        <v>1442</v>
      </c>
      <c r="R377" s="87" t="s">
        <v>1442</v>
      </c>
      <c r="U377" s="2" t="s">
        <v>198</v>
      </c>
      <c r="V377" s="2" t="s">
        <v>201</v>
      </c>
      <c r="W377" s="2" t="s">
        <v>205</v>
      </c>
      <c r="Y377" s="2" t="s">
        <v>1366</v>
      </c>
      <c r="Z377" s="35" t="s">
        <v>1391</v>
      </c>
      <c r="AA377" s="2" t="s">
        <v>1368</v>
      </c>
      <c r="AB377" s="2" t="s">
        <v>1374</v>
      </c>
      <c r="AC377" s="5">
        <f>VLOOKUP(AB377,definitions_list_lookup!$V$12:$W$15,2,FALSE)</f>
        <v>1</v>
      </c>
      <c r="AD377" s="35" t="s">
        <v>1456</v>
      </c>
      <c r="AE377" s="41">
        <f>VLOOKUP(AD377,definitions_list_lookup!$AT$3:$AU$5,2,FALSE)</f>
        <v>1</v>
      </c>
      <c r="AH377" s="2">
        <v>17</v>
      </c>
      <c r="AJ377" s="2">
        <v>7.5</v>
      </c>
      <c r="AK377" s="35">
        <v>3.5</v>
      </c>
      <c r="AL377" s="2" t="s">
        <v>224</v>
      </c>
      <c r="AM377" s="2" t="s">
        <v>220</v>
      </c>
      <c r="AO377" s="2">
        <v>43</v>
      </c>
      <c r="AQ377" s="2">
        <v>2</v>
      </c>
      <c r="AR377" s="35">
        <v>1</v>
      </c>
      <c r="AS377" s="2" t="s">
        <v>224</v>
      </c>
      <c r="AT377" s="2" t="s">
        <v>219</v>
      </c>
      <c r="AV377" s="2">
        <v>35</v>
      </c>
      <c r="AX377" s="2">
        <v>5</v>
      </c>
      <c r="AY377" s="35">
        <v>2.5</v>
      </c>
      <c r="AZ377" s="2" t="s">
        <v>222</v>
      </c>
      <c r="BA377" s="2" t="s">
        <v>2959</v>
      </c>
      <c r="BC377" s="2">
        <v>4</v>
      </c>
      <c r="BE377" s="2">
        <v>3</v>
      </c>
      <c r="BF377" s="2">
        <v>1</v>
      </c>
      <c r="BG377" s="2" t="s">
        <v>223</v>
      </c>
      <c r="BH377" s="2" t="s">
        <v>220</v>
      </c>
      <c r="CE377" s="2">
        <v>1</v>
      </c>
      <c r="CG377" s="2">
        <v>0.7</v>
      </c>
      <c r="CH377" s="2">
        <v>0.3</v>
      </c>
      <c r="CI377" s="2" t="s">
        <v>222</v>
      </c>
      <c r="CJ377" s="2" t="s">
        <v>219</v>
      </c>
      <c r="CL377" s="2" t="s">
        <v>3124</v>
      </c>
      <c r="CM377" s="35" t="s">
        <v>3125</v>
      </c>
      <c r="CN377" s="35"/>
      <c r="CO377" s="35"/>
      <c r="CP377" s="35"/>
      <c r="CQ377" s="35"/>
    </row>
    <row r="378" spans="1:95">
      <c r="A378" s="35" t="s">
        <v>3112</v>
      </c>
      <c r="B378" s="35" t="s">
        <v>2581</v>
      </c>
      <c r="C378" s="2" t="s">
        <v>1450</v>
      </c>
      <c r="D378" s="2" t="s">
        <v>1575</v>
      </c>
      <c r="E378" s="35">
        <v>90</v>
      </c>
      <c r="F378" s="35">
        <v>2</v>
      </c>
      <c r="G378" s="10" t="str">
        <f t="shared" si="4"/>
        <v>90-2</v>
      </c>
      <c r="H378" s="2">
        <v>0</v>
      </c>
      <c r="I378" s="2">
        <v>53</v>
      </c>
      <c r="J378" s="14">
        <f>(VLOOKUP($G378,Depth_Lookup_CCL!$A$3:$Z$549,11,FALSE))+(H378/100)</f>
        <v>223.535</v>
      </c>
      <c r="K378" s="14">
        <f>(VLOOKUP($G378,Depth_Lookup_CCL!$A$3:$Z$549,11,FALSE))+(I378/100)</f>
        <v>224.065</v>
      </c>
      <c r="L378" s="148">
        <v>57</v>
      </c>
      <c r="M378" s="35">
        <v>1</v>
      </c>
      <c r="N378" s="2" t="s">
        <v>28</v>
      </c>
      <c r="O378" s="2" t="s">
        <v>5</v>
      </c>
      <c r="P378" s="5" t="s">
        <v>3265</v>
      </c>
      <c r="Q378" s="87" t="s">
        <v>1442</v>
      </c>
      <c r="R378" s="87" t="s">
        <v>1442</v>
      </c>
      <c r="U378" s="2" t="s">
        <v>198</v>
      </c>
      <c r="V378" s="2" t="s">
        <v>201</v>
      </c>
      <c r="W378" s="2" t="s">
        <v>205</v>
      </c>
      <c r="AB378" s="2" t="s">
        <v>1376</v>
      </c>
      <c r="AC378" s="5">
        <f>VLOOKUP(AB378,definitions_list_lookup!$V$12:$W$15,2,FALSE)</f>
        <v>0</v>
      </c>
      <c r="AE378" s="41" t="e">
        <f>VLOOKUP(AD378,definitions_list_lookup!$AT$3:$AU$5,2,FALSE)</f>
        <v>#N/A</v>
      </c>
      <c r="AH378" s="2">
        <v>9</v>
      </c>
      <c r="AJ378" s="2">
        <v>2</v>
      </c>
      <c r="AK378" s="35">
        <v>1.2</v>
      </c>
      <c r="AL378" s="2" t="s">
        <v>223</v>
      </c>
      <c r="AM378" s="2" t="s">
        <v>220</v>
      </c>
      <c r="AO378" s="2">
        <v>53</v>
      </c>
      <c r="AQ378" s="2">
        <v>1.5</v>
      </c>
      <c r="AR378" s="35">
        <v>1</v>
      </c>
      <c r="AS378" s="2" t="s">
        <v>223</v>
      </c>
      <c r="AT378" s="2" t="s">
        <v>218</v>
      </c>
      <c r="AV378" s="2">
        <v>35</v>
      </c>
      <c r="AX378" s="2">
        <v>3</v>
      </c>
      <c r="AY378" s="35">
        <v>1.5</v>
      </c>
      <c r="AZ378" s="2" t="s">
        <v>222</v>
      </c>
      <c r="BA378" s="2" t="s">
        <v>220</v>
      </c>
      <c r="BC378" s="2">
        <v>3</v>
      </c>
      <c r="BE378" s="2">
        <v>2.2000000000000002</v>
      </c>
      <c r="BF378" s="2">
        <v>1.5</v>
      </c>
      <c r="BG378" s="2" t="s">
        <v>222</v>
      </c>
      <c r="BH378" s="2" t="s">
        <v>218</v>
      </c>
      <c r="CE378" s="2" t="s">
        <v>1562</v>
      </c>
      <c r="CG378" s="2">
        <v>0.6</v>
      </c>
      <c r="CH378" s="2">
        <v>0.5</v>
      </c>
      <c r="CI378" s="2" t="s">
        <v>223</v>
      </c>
      <c r="CJ378" s="2" t="s">
        <v>220</v>
      </c>
      <c r="CL378" s="2" t="s">
        <v>3126</v>
      </c>
      <c r="CM378" s="35" t="s">
        <v>3127</v>
      </c>
      <c r="CN378" s="35"/>
      <c r="CO378" s="35"/>
      <c r="CP378" s="35"/>
      <c r="CQ378" s="35"/>
    </row>
    <row r="379" spans="1:95">
      <c r="A379" s="35" t="s">
        <v>3112</v>
      </c>
      <c r="B379" s="35" t="s">
        <v>2581</v>
      </c>
      <c r="C379" s="2" t="s">
        <v>1450</v>
      </c>
      <c r="D379" s="2" t="s">
        <v>1575</v>
      </c>
      <c r="E379" s="35">
        <v>91</v>
      </c>
      <c r="F379" s="35">
        <v>1</v>
      </c>
      <c r="G379" s="10" t="str">
        <f t="shared" si="4"/>
        <v>91-1</v>
      </c>
      <c r="H379" s="2">
        <v>0</v>
      </c>
      <c r="I379" s="2">
        <v>81</v>
      </c>
      <c r="J379" s="14">
        <f>(VLOOKUP($G379,Depth_Lookup_CCL!$A$3:$Z$549,11,FALSE))+(H379/100)</f>
        <v>224.2</v>
      </c>
      <c r="K379" s="14">
        <f>(VLOOKUP($G379,Depth_Lookup_CCL!$A$3:$Z$549,11,FALSE))+(I379/100)</f>
        <v>225.01</v>
      </c>
      <c r="L379" s="148">
        <v>57</v>
      </c>
      <c r="M379" s="35">
        <v>1</v>
      </c>
      <c r="N379" s="2" t="s">
        <v>27</v>
      </c>
      <c r="O379" s="2" t="s">
        <v>4</v>
      </c>
      <c r="P379" s="5" t="s">
        <v>1844</v>
      </c>
      <c r="Q379" s="87" t="s">
        <v>1442</v>
      </c>
      <c r="R379" s="87" t="s">
        <v>1442</v>
      </c>
      <c r="U379" s="2" t="s">
        <v>198</v>
      </c>
      <c r="V379" s="2" t="s">
        <v>201</v>
      </c>
      <c r="W379" s="2" t="s">
        <v>205</v>
      </c>
      <c r="AB379" s="2" t="s">
        <v>1376</v>
      </c>
      <c r="AC379" s="5">
        <f>VLOOKUP(AB379,definitions_list_lookup!$V$12:$W$15,2,FALSE)</f>
        <v>0</v>
      </c>
      <c r="AE379" s="41" t="e">
        <f>VLOOKUP(AD379,definitions_list_lookup!$AT$3:$AU$5,2,FALSE)</f>
        <v>#N/A</v>
      </c>
      <c r="AH379" s="2">
        <v>3</v>
      </c>
      <c r="AJ379" s="2">
        <v>1.5</v>
      </c>
      <c r="AK379" s="35">
        <v>1</v>
      </c>
      <c r="AL379" s="2" t="s">
        <v>223</v>
      </c>
      <c r="AM379" s="2" t="s">
        <v>219</v>
      </c>
      <c r="AO379" s="2">
        <v>57</v>
      </c>
      <c r="AQ379" s="2">
        <v>4</v>
      </c>
      <c r="AR379" s="35">
        <v>1.5</v>
      </c>
      <c r="AS379" s="2" t="s">
        <v>224</v>
      </c>
      <c r="AT379" s="2" t="s">
        <v>220</v>
      </c>
      <c r="AV379" s="2">
        <v>40</v>
      </c>
      <c r="AX379" s="2">
        <v>2</v>
      </c>
      <c r="AY379" s="35">
        <v>1.5</v>
      </c>
      <c r="AZ379" s="2" t="s">
        <v>223</v>
      </c>
      <c r="BA379" s="2" t="s">
        <v>219</v>
      </c>
      <c r="CE379" s="2" t="s">
        <v>1562</v>
      </c>
      <c r="CG379" s="2">
        <v>0.5</v>
      </c>
      <c r="CH379" s="2">
        <v>0.3</v>
      </c>
      <c r="CI379" s="2" t="s">
        <v>224</v>
      </c>
      <c r="CJ379" s="2" t="s">
        <v>219</v>
      </c>
      <c r="CL379" s="2" t="s">
        <v>3128</v>
      </c>
      <c r="CM379" s="35" t="s">
        <v>3129</v>
      </c>
      <c r="CN379" s="35"/>
      <c r="CO379" s="35"/>
      <c r="CP379" s="35"/>
      <c r="CQ379" s="35"/>
    </row>
    <row r="380" spans="1:95">
      <c r="A380" s="35" t="s">
        <v>3112</v>
      </c>
      <c r="B380" s="35" t="s">
        <v>2581</v>
      </c>
      <c r="C380" s="2" t="s">
        <v>1450</v>
      </c>
      <c r="D380" s="2" t="s">
        <v>1575</v>
      </c>
      <c r="E380" s="35">
        <v>91</v>
      </c>
      <c r="F380" s="35">
        <v>2</v>
      </c>
      <c r="G380" s="10" t="str">
        <f t="shared" si="4"/>
        <v>91-2</v>
      </c>
      <c r="H380" s="2">
        <v>0</v>
      </c>
      <c r="I380" s="2">
        <v>84</v>
      </c>
      <c r="J380" s="14">
        <f>(VLOOKUP($G380,Depth_Lookup_CCL!$A$3:$Z$549,11,FALSE))+(H380/100)</f>
        <v>225.01</v>
      </c>
      <c r="K380" s="14">
        <f>(VLOOKUP($G380,Depth_Lookup_CCL!$A$3:$Z$549,11,FALSE))+(I380/100)</f>
        <v>225.85</v>
      </c>
      <c r="L380" s="148">
        <v>57</v>
      </c>
      <c r="M380" s="35">
        <v>1</v>
      </c>
      <c r="O380" s="2" t="s">
        <v>5</v>
      </c>
      <c r="P380" s="5" t="s">
        <v>1846</v>
      </c>
      <c r="Q380" s="87" t="s">
        <v>1442</v>
      </c>
      <c r="R380" s="87" t="s">
        <v>1442</v>
      </c>
      <c r="U380" s="2" t="s">
        <v>198</v>
      </c>
      <c r="V380" s="2" t="s">
        <v>201</v>
      </c>
      <c r="W380" s="2" t="s">
        <v>205</v>
      </c>
      <c r="Y380" s="2" t="s">
        <v>1366</v>
      </c>
      <c r="Z380" s="35" t="s">
        <v>1391</v>
      </c>
      <c r="AA380" s="2" t="s">
        <v>1368</v>
      </c>
      <c r="AB380" s="2" t="s">
        <v>1374</v>
      </c>
      <c r="AC380" s="5">
        <f>VLOOKUP(AB380,definitions_list_lookup!$V$12:$W$15,2,FALSE)</f>
        <v>1</v>
      </c>
      <c r="AD380" s="35" t="s">
        <v>1456</v>
      </c>
      <c r="AE380" s="41">
        <f>VLOOKUP(AD380,definitions_list_lookup!$AT$3:$AU$5,2,FALSE)</f>
        <v>1</v>
      </c>
      <c r="AF380" s="2">
        <v>15</v>
      </c>
      <c r="AH380" s="2">
        <v>10</v>
      </c>
      <c r="AJ380" s="2">
        <v>4</v>
      </c>
      <c r="AK380" s="35">
        <v>1.2</v>
      </c>
      <c r="AL380" s="2" t="s">
        <v>225</v>
      </c>
      <c r="AM380" s="2" t="s">
        <v>220</v>
      </c>
      <c r="AO380" s="2">
        <v>35</v>
      </c>
      <c r="AQ380" s="2">
        <v>3</v>
      </c>
      <c r="AR380" s="35">
        <v>1.5</v>
      </c>
      <c r="AS380" s="2" t="s">
        <v>224</v>
      </c>
      <c r="AT380" s="2" t="s">
        <v>220</v>
      </c>
      <c r="AV380" s="2">
        <v>55</v>
      </c>
      <c r="AX380" s="2">
        <v>3</v>
      </c>
      <c r="AY380" s="35">
        <v>2</v>
      </c>
      <c r="AZ380" s="2" t="s">
        <v>223</v>
      </c>
      <c r="BA380" s="2" t="s">
        <v>219</v>
      </c>
      <c r="BQ380" s="2" t="s">
        <v>1562</v>
      </c>
      <c r="BS380" s="2">
        <v>0.1</v>
      </c>
      <c r="BT380" s="2">
        <v>0.1</v>
      </c>
      <c r="BU380" s="2" t="s">
        <v>222</v>
      </c>
      <c r="BV380" s="2" t="s">
        <v>219</v>
      </c>
      <c r="CE380" s="2" t="s">
        <v>1562</v>
      </c>
      <c r="CG380" s="2">
        <v>1</v>
      </c>
      <c r="CH380" s="2">
        <v>0.1</v>
      </c>
      <c r="CI380" s="2" t="s">
        <v>223</v>
      </c>
      <c r="CJ380" s="2" t="s">
        <v>219</v>
      </c>
      <c r="CL380" s="2" t="s">
        <v>3130</v>
      </c>
      <c r="CM380" s="35" t="s">
        <v>3131</v>
      </c>
      <c r="CN380" s="35"/>
      <c r="CO380" s="35"/>
      <c r="CP380" s="35"/>
      <c r="CQ380" s="35"/>
    </row>
    <row r="381" spans="1:95">
      <c r="A381" s="35" t="s">
        <v>3112</v>
      </c>
      <c r="B381" s="35" t="s">
        <v>2581</v>
      </c>
      <c r="C381" s="2" t="s">
        <v>1450</v>
      </c>
      <c r="D381" s="2" t="s">
        <v>1575</v>
      </c>
      <c r="E381" s="35">
        <v>91</v>
      </c>
      <c r="F381" s="35">
        <v>3</v>
      </c>
      <c r="G381" s="10" t="str">
        <f t="shared" si="4"/>
        <v>91-3</v>
      </c>
      <c r="H381" s="2">
        <v>0</v>
      </c>
      <c r="I381" s="2">
        <v>88</v>
      </c>
      <c r="J381" s="14">
        <f>(VLOOKUP($G381,Depth_Lookup_CCL!$A$3:$Z$549,11,FALSE))+(H381/100)</f>
        <v>225.845</v>
      </c>
      <c r="K381" s="14">
        <f>(VLOOKUP($G381,Depth_Lookup_CCL!$A$3:$Z$549,11,FALSE))+(I381/100)</f>
        <v>226.72499999999999</v>
      </c>
      <c r="L381" s="148">
        <v>57</v>
      </c>
      <c r="M381" s="35">
        <v>1</v>
      </c>
      <c r="N381" s="2" t="s">
        <v>27</v>
      </c>
      <c r="O381" s="2" t="s">
        <v>1555</v>
      </c>
      <c r="P381" s="5" t="s">
        <v>1888</v>
      </c>
      <c r="Q381" s="87" t="s">
        <v>1442</v>
      </c>
      <c r="R381" s="87" t="s">
        <v>1442</v>
      </c>
      <c r="U381" s="2" t="s">
        <v>198</v>
      </c>
      <c r="V381" s="2" t="s">
        <v>201</v>
      </c>
      <c r="W381" s="2" t="s">
        <v>205</v>
      </c>
      <c r="Y381" s="2" t="s">
        <v>1379</v>
      </c>
      <c r="Z381" s="35" t="s">
        <v>1391</v>
      </c>
      <c r="AA381" s="35" t="s">
        <v>1368</v>
      </c>
      <c r="AB381" s="2" t="s">
        <v>1374</v>
      </c>
      <c r="AC381" s="5">
        <f>VLOOKUP(AB381,definitions_list_lookup!$V$12:$W$15,2,FALSE)</f>
        <v>1</v>
      </c>
      <c r="AD381" s="35" t="s">
        <v>1456</v>
      </c>
      <c r="AE381" s="41">
        <f>VLOOKUP(AD381,definitions_list_lookup!$AT$3:$AU$5,2,FALSE)</f>
        <v>1</v>
      </c>
      <c r="AF381" s="2">
        <v>40</v>
      </c>
      <c r="AH381" s="2">
        <v>3</v>
      </c>
      <c r="AJ381" s="2">
        <v>1.5</v>
      </c>
      <c r="AK381" s="35">
        <v>0.5</v>
      </c>
      <c r="AL381" s="2" t="s">
        <v>224</v>
      </c>
      <c r="AM381" s="2" t="s">
        <v>219</v>
      </c>
      <c r="AO381" s="2">
        <v>45</v>
      </c>
      <c r="AQ381" s="2">
        <v>3</v>
      </c>
      <c r="AR381" s="35">
        <v>1.5</v>
      </c>
      <c r="AS381" s="2" t="s">
        <v>224</v>
      </c>
      <c r="AT381" s="2" t="s">
        <v>219</v>
      </c>
      <c r="AV381" s="2">
        <v>52</v>
      </c>
      <c r="AX381" s="2">
        <v>3</v>
      </c>
      <c r="AY381" s="35">
        <v>2</v>
      </c>
      <c r="AZ381" s="2" t="s">
        <v>223</v>
      </c>
      <c r="BA381" s="2" t="s">
        <v>220</v>
      </c>
      <c r="BQ381" s="2" t="s">
        <v>1562</v>
      </c>
      <c r="BS381" s="2">
        <v>0.1</v>
      </c>
      <c r="BT381" s="2">
        <v>0.1</v>
      </c>
      <c r="BU381" s="2" t="s">
        <v>222</v>
      </c>
      <c r="BV381" s="2" t="s">
        <v>219</v>
      </c>
      <c r="CE381" s="2" t="s">
        <v>1562</v>
      </c>
      <c r="CG381" s="2">
        <v>0.5</v>
      </c>
      <c r="CH381" s="2">
        <v>0.1</v>
      </c>
      <c r="CI381" s="2" t="s">
        <v>223</v>
      </c>
      <c r="CJ381" s="2" t="s">
        <v>219</v>
      </c>
      <c r="CL381" s="2" t="s">
        <v>3132</v>
      </c>
      <c r="CM381" s="35"/>
      <c r="CN381" s="35"/>
      <c r="CO381" s="35"/>
      <c r="CP381" s="35"/>
      <c r="CQ381" s="35"/>
    </row>
    <row r="382" spans="1:95">
      <c r="A382" s="35" t="s">
        <v>3112</v>
      </c>
      <c r="B382" s="35" t="s">
        <v>2581</v>
      </c>
      <c r="C382" s="2" t="s">
        <v>1450</v>
      </c>
      <c r="D382" s="2" t="s">
        <v>1575</v>
      </c>
      <c r="E382" s="35">
        <v>91</v>
      </c>
      <c r="F382" s="35">
        <v>4</v>
      </c>
      <c r="G382" s="10" t="str">
        <f t="shared" si="4"/>
        <v>91-4</v>
      </c>
      <c r="H382" s="2">
        <v>0</v>
      </c>
      <c r="I382" s="2">
        <v>77</v>
      </c>
      <c r="J382" s="14">
        <f>(VLOOKUP($G382,Depth_Lookup_CCL!$A$3:$Z$549,11,FALSE))+(H382/100)</f>
        <v>226.72</v>
      </c>
      <c r="K382" s="14">
        <f>(VLOOKUP($G382,Depth_Lookup_CCL!$A$3:$Z$549,11,FALSE))+(I382/100)</f>
        <v>227.49</v>
      </c>
      <c r="L382" s="148">
        <v>57</v>
      </c>
      <c r="M382" s="35">
        <v>1</v>
      </c>
      <c r="O382" s="2" t="s">
        <v>5</v>
      </c>
      <c r="P382" s="5" t="s">
        <v>1846</v>
      </c>
      <c r="Q382" s="87" t="s">
        <v>1442</v>
      </c>
      <c r="R382" s="87" t="s">
        <v>1442</v>
      </c>
      <c r="U382" s="2" t="s">
        <v>198</v>
      </c>
      <c r="V382" s="2" t="s">
        <v>201</v>
      </c>
      <c r="W382" s="2" t="s">
        <v>205</v>
      </c>
      <c r="Y382" s="2" t="s">
        <v>1366</v>
      </c>
      <c r="Z382" s="35" t="s">
        <v>1391</v>
      </c>
      <c r="AA382" s="35" t="s">
        <v>1368</v>
      </c>
      <c r="AB382" s="35" t="s">
        <v>1374</v>
      </c>
      <c r="AC382" s="5">
        <f>VLOOKUP(AB382,definitions_list_lookup!$V$12:$W$15,2,FALSE)</f>
        <v>1</v>
      </c>
      <c r="AD382" s="35" t="s">
        <v>1456</v>
      </c>
      <c r="AE382" s="41">
        <f>VLOOKUP(AD382,definitions_list_lookup!$AT$3:$AU$5,2,FALSE)</f>
        <v>1</v>
      </c>
      <c r="AH382" s="2">
        <v>7</v>
      </c>
      <c r="AJ382" s="2">
        <v>1</v>
      </c>
      <c r="AK382" s="35">
        <v>0.5</v>
      </c>
      <c r="AL382" s="2" t="s">
        <v>223</v>
      </c>
      <c r="AM382" s="2" t="s">
        <v>219</v>
      </c>
      <c r="AO382" s="2">
        <v>58</v>
      </c>
      <c r="AQ382" s="2">
        <v>1.5</v>
      </c>
      <c r="AR382" s="35">
        <v>1</v>
      </c>
      <c r="AS382" s="2" t="s">
        <v>224</v>
      </c>
      <c r="AT382" s="2" t="s">
        <v>219</v>
      </c>
      <c r="AV382" s="2">
        <v>35</v>
      </c>
      <c r="AX382" s="2">
        <v>2.5</v>
      </c>
      <c r="AY382" s="35">
        <v>2</v>
      </c>
      <c r="AZ382" s="2" t="s">
        <v>223</v>
      </c>
      <c r="BA382" s="2" t="s">
        <v>220</v>
      </c>
      <c r="BQ382" s="2" t="s">
        <v>1562</v>
      </c>
      <c r="BS382" s="2">
        <v>0.1</v>
      </c>
      <c r="BT382" s="2">
        <v>0.1</v>
      </c>
      <c r="BU382" s="2" t="s">
        <v>222</v>
      </c>
      <c r="BV382" s="2" t="s">
        <v>219</v>
      </c>
      <c r="CE382" s="2" t="s">
        <v>1562</v>
      </c>
      <c r="CG382" s="2">
        <v>0.2</v>
      </c>
      <c r="CH382" s="2">
        <v>0.1</v>
      </c>
      <c r="CI382" s="2" t="s">
        <v>223</v>
      </c>
      <c r="CJ382" s="2" t="s">
        <v>219</v>
      </c>
      <c r="CM382" s="100" t="s">
        <v>3133</v>
      </c>
      <c r="CN382" s="35"/>
      <c r="CO382" s="35"/>
      <c r="CP382" s="35"/>
      <c r="CQ382" s="35"/>
    </row>
    <row r="383" spans="1:95">
      <c r="A383" s="35" t="s">
        <v>3112</v>
      </c>
      <c r="B383" s="35" t="s">
        <v>2581</v>
      </c>
      <c r="C383" s="2" t="s">
        <v>1450</v>
      </c>
      <c r="D383" s="2" t="s">
        <v>1575</v>
      </c>
      <c r="E383" s="35">
        <v>92</v>
      </c>
      <c r="F383" s="35">
        <v>1</v>
      </c>
      <c r="G383" s="10" t="str">
        <f t="shared" si="4"/>
        <v>92-1</v>
      </c>
      <c r="H383" s="2">
        <v>0</v>
      </c>
      <c r="I383" s="2">
        <v>48</v>
      </c>
      <c r="J383" s="14">
        <f>(VLOOKUP($G383,Depth_Lookup_CCL!$A$3:$Z$549,11,FALSE))+(H383/100)</f>
        <v>227.2</v>
      </c>
      <c r="K383" s="14">
        <f>(VLOOKUP($G383,Depth_Lookup_CCL!$A$3:$Z$549,11,FALSE))+(I383/100)</f>
        <v>227.67999999999998</v>
      </c>
      <c r="L383" s="148">
        <v>57</v>
      </c>
      <c r="M383" s="35">
        <v>1</v>
      </c>
      <c r="N383" s="2" t="s">
        <v>28</v>
      </c>
      <c r="O383" s="2" t="s">
        <v>5</v>
      </c>
      <c r="P383" s="5" t="s">
        <v>3265</v>
      </c>
      <c r="Q383" s="87" t="s">
        <v>1442</v>
      </c>
      <c r="R383" s="87" t="s">
        <v>21</v>
      </c>
      <c r="U383" s="2" t="s">
        <v>198</v>
      </c>
      <c r="V383" s="2" t="s">
        <v>201</v>
      </c>
      <c r="W383" s="2" t="s">
        <v>205</v>
      </c>
      <c r="Y383" s="2" t="s">
        <v>1378</v>
      </c>
      <c r="Z383" s="35" t="s">
        <v>1363</v>
      </c>
      <c r="AA383" s="35" t="s">
        <v>1368</v>
      </c>
      <c r="AB383" s="2" t="s">
        <v>238</v>
      </c>
      <c r="AC383" s="5">
        <f>VLOOKUP(AB383,definitions_list_lookup!$V$12:$W$15,2,FALSE)</f>
        <v>2</v>
      </c>
      <c r="AD383" s="35" t="s">
        <v>1457</v>
      </c>
      <c r="AE383" s="41">
        <f>VLOOKUP(AD383,definitions_list_lookup!$AT$3:$AU$5,2,FALSE)</f>
        <v>2</v>
      </c>
      <c r="AG383" s="2" t="s">
        <v>3494</v>
      </c>
      <c r="AH383" s="2">
        <v>12</v>
      </c>
      <c r="AJ383" s="2">
        <v>4</v>
      </c>
      <c r="AK383" s="35">
        <v>2</v>
      </c>
      <c r="AL383" s="2" t="s">
        <v>223</v>
      </c>
      <c r="AM383" s="2" t="s">
        <v>220</v>
      </c>
      <c r="AO383" s="2">
        <v>43.5</v>
      </c>
      <c r="AQ383" s="2">
        <v>1.5</v>
      </c>
      <c r="AR383" s="35">
        <v>1</v>
      </c>
      <c r="AS383" s="2" t="s">
        <v>224</v>
      </c>
      <c r="AT383" s="2" t="s">
        <v>219</v>
      </c>
      <c r="AV383" s="2">
        <v>40</v>
      </c>
      <c r="AX383" s="2">
        <v>4.8</v>
      </c>
      <c r="AY383" s="35">
        <v>2</v>
      </c>
      <c r="AZ383" s="2" t="s">
        <v>222</v>
      </c>
      <c r="BA383" s="2" t="s">
        <v>220</v>
      </c>
      <c r="BC383" s="2">
        <v>3</v>
      </c>
      <c r="BE383" s="2">
        <v>0.5</v>
      </c>
      <c r="BF383" s="2">
        <v>0.2</v>
      </c>
      <c r="BG383" s="2" t="s">
        <v>223</v>
      </c>
      <c r="BH383" s="2" t="s">
        <v>220</v>
      </c>
      <c r="CE383" s="2">
        <v>1.5</v>
      </c>
      <c r="CG383" s="2">
        <v>0.6</v>
      </c>
      <c r="CH383" s="2">
        <v>0.4</v>
      </c>
      <c r="CI383" s="2" t="s">
        <v>222</v>
      </c>
      <c r="CJ383" s="2" t="s">
        <v>219</v>
      </c>
      <c r="CM383" s="35" t="s">
        <v>3135</v>
      </c>
      <c r="CN383" s="35"/>
      <c r="CO383" s="35"/>
      <c r="CP383" s="35"/>
      <c r="CQ383" s="35"/>
    </row>
    <row r="384" spans="1:95">
      <c r="A384" s="35" t="s">
        <v>3112</v>
      </c>
      <c r="B384" s="35" t="s">
        <v>2581</v>
      </c>
      <c r="C384" s="2" t="s">
        <v>1450</v>
      </c>
      <c r="D384" s="2" t="s">
        <v>1575</v>
      </c>
      <c r="E384" s="35">
        <v>92</v>
      </c>
      <c r="F384" s="35">
        <v>1</v>
      </c>
      <c r="G384" s="10" t="str">
        <f t="shared" si="4"/>
        <v>92-1</v>
      </c>
      <c r="H384" s="2">
        <v>48</v>
      </c>
      <c r="I384" s="2">
        <v>84</v>
      </c>
      <c r="J384" s="14">
        <f>(VLOOKUP($G384,Depth_Lookup_CCL!$A$3:$Z$549,11,FALSE))+(H384/100)</f>
        <v>227.67999999999998</v>
      </c>
      <c r="K384" s="14">
        <f>(VLOOKUP($G384,Depth_Lookup_CCL!$A$3:$Z$549,11,FALSE))+(I384/100)</f>
        <v>228.04</v>
      </c>
      <c r="L384" s="148">
        <v>58</v>
      </c>
      <c r="M384" s="35">
        <v>1</v>
      </c>
      <c r="O384" s="2" t="s">
        <v>5</v>
      </c>
      <c r="P384" s="5" t="s">
        <v>1846</v>
      </c>
      <c r="Q384" s="87" t="s">
        <v>21</v>
      </c>
      <c r="R384" s="87" t="s">
        <v>1442</v>
      </c>
      <c r="S384" s="2" t="s">
        <v>1363</v>
      </c>
      <c r="T384" s="2" t="s">
        <v>1368</v>
      </c>
      <c r="U384" s="2" t="s">
        <v>198</v>
      </c>
      <c r="V384" s="2" t="s">
        <v>201</v>
      </c>
      <c r="W384" s="2" t="s">
        <v>205</v>
      </c>
      <c r="AA384" s="35"/>
      <c r="AB384" s="2" t="s">
        <v>1376</v>
      </c>
      <c r="AC384" s="5">
        <f>VLOOKUP(AB384,definitions_list_lookup!$V$12:$W$15,2,FALSE)</f>
        <v>0</v>
      </c>
      <c r="AE384" s="41" t="e">
        <f>VLOOKUP(AD384,definitions_list_lookup!$AT$3:$AU$5,2,FALSE)</f>
        <v>#N/A</v>
      </c>
      <c r="AH384" s="2">
        <v>10</v>
      </c>
      <c r="AJ384" s="2">
        <v>1.5</v>
      </c>
      <c r="AK384" s="35">
        <v>3</v>
      </c>
      <c r="AL384" s="2" t="s">
        <v>225</v>
      </c>
      <c r="AM384" s="2" t="s">
        <v>2573</v>
      </c>
      <c r="AO384" s="2">
        <v>35</v>
      </c>
      <c r="AQ384" s="2">
        <v>0.8</v>
      </c>
      <c r="AR384" s="35">
        <v>0.5</v>
      </c>
      <c r="AS384" s="2" t="s">
        <v>223</v>
      </c>
      <c r="AT384" s="2" t="s">
        <v>219</v>
      </c>
      <c r="AV384" s="2">
        <v>55</v>
      </c>
      <c r="AX384" s="2">
        <v>2.5</v>
      </c>
      <c r="AY384" s="35">
        <v>1.5</v>
      </c>
      <c r="AZ384" s="2" t="s">
        <v>223</v>
      </c>
      <c r="BA384" s="2" t="s">
        <v>219</v>
      </c>
      <c r="CE384" s="2" t="s">
        <v>1562</v>
      </c>
      <c r="CG384" s="2">
        <v>0.8</v>
      </c>
      <c r="CH384" s="2">
        <v>0.2</v>
      </c>
      <c r="CI384" s="2" t="s">
        <v>224</v>
      </c>
      <c r="CJ384" s="2" t="s">
        <v>220</v>
      </c>
      <c r="CM384" s="35" t="s">
        <v>3136</v>
      </c>
      <c r="CN384" s="35"/>
      <c r="CO384" s="35"/>
      <c r="CP384" s="35"/>
      <c r="CQ384" s="35"/>
    </row>
    <row r="385" spans="1:95">
      <c r="A385" s="35" t="s">
        <v>3112</v>
      </c>
      <c r="B385" s="35" t="s">
        <v>2581</v>
      </c>
      <c r="C385" s="2" t="s">
        <v>1450</v>
      </c>
      <c r="D385" s="2" t="s">
        <v>1575</v>
      </c>
      <c r="E385" s="35">
        <v>92</v>
      </c>
      <c r="F385" s="35">
        <v>2</v>
      </c>
      <c r="G385" s="10" t="str">
        <f t="shared" si="4"/>
        <v>92-2</v>
      </c>
      <c r="H385" s="2">
        <v>0</v>
      </c>
      <c r="I385" s="2">
        <v>93</v>
      </c>
      <c r="J385" s="14">
        <f>(VLOOKUP($G385,Depth_Lookup_CCL!$A$3:$Z$549,11,FALSE))+(H385/100)</f>
        <v>228.04</v>
      </c>
      <c r="K385" s="14">
        <f>(VLOOKUP($G385,Depth_Lookup_CCL!$A$3:$Z$549,11,FALSE))+(I385/100)</f>
        <v>228.97</v>
      </c>
      <c r="L385" s="148">
        <v>58</v>
      </c>
      <c r="M385" s="35">
        <v>1</v>
      </c>
      <c r="N385" s="2" t="s">
        <v>27</v>
      </c>
      <c r="O385" s="2" t="s">
        <v>1555</v>
      </c>
      <c r="P385" s="5" t="s">
        <v>1888</v>
      </c>
      <c r="Q385" s="87" t="s">
        <v>1442</v>
      </c>
      <c r="R385" s="87" t="s">
        <v>1442</v>
      </c>
      <c r="U385" s="2" t="s">
        <v>198</v>
      </c>
      <c r="V385" s="2" t="s">
        <v>201</v>
      </c>
      <c r="W385" s="2" t="s">
        <v>205</v>
      </c>
      <c r="AB385" s="2" t="s">
        <v>1376</v>
      </c>
      <c r="AC385" s="5">
        <f>VLOOKUP(AB385,definitions_list_lookup!$V$12:$W$15,2,FALSE)</f>
        <v>0</v>
      </c>
      <c r="AE385" s="41" t="e">
        <f>VLOOKUP(AD385,definitions_list_lookup!$AT$3:$AU$5,2,FALSE)</f>
        <v>#N/A</v>
      </c>
      <c r="AG385" s="2" t="s">
        <v>3495</v>
      </c>
      <c r="AH385" s="2">
        <v>3</v>
      </c>
      <c r="AJ385" s="2">
        <v>2</v>
      </c>
      <c r="AK385" s="35">
        <v>1.2</v>
      </c>
      <c r="AL385" s="2" t="s">
        <v>222</v>
      </c>
      <c r="AM385" s="2" t="s">
        <v>220</v>
      </c>
      <c r="AO385" s="2">
        <v>45</v>
      </c>
      <c r="AQ385" s="2">
        <v>2</v>
      </c>
      <c r="AR385" s="35">
        <v>1.2</v>
      </c>
      <c r="AS385" s="2" t="s">
        <v>224</v>
      </c>
      <c r="AT385" s="2" t="s">
        <v>219</v>
      </c>
      <c r="AV385" s="2">
        <v>52</v>
      </c>
      <c r="AX385" s="2">
        <v>2</v>
      </c>
      <c r="AY385" s="35">
        <v>1.5</v>
      </c>
      <c r="AZ385" s="2" t="s">
        <v>222</v>
      </c>
      <c r="BA385" s="2" t="s">
        <v>220</v>
      </c>
      <c r="CE385" s="2" t="s">
        <v>1562</v>
      </c>
      <c r="CG385" s="2">
        <v>0.1</v>
      </c>
      <c r="CH385" s="2">
        <v>0.1</v>
      </c>
      <c r="CI385" s="2" t="s">
        <v>222</v>
      </c>
      <c r="CJ385" s="2" t="s">
        <v>220</v>
      </c>
      <c r="CK385" s="2" t="s">
        <v>3138</v>
      </c>
      <c r="CM385" s="35" t="s">
        <v>3139</v>
      </c>
      <c r="CN385" s="35"/>
      <c r="CO385" s="35"/>
      <c r="CP385" s="35"/>
      <c r="CQ385" s="35"/>
    </row>
    <row r="386" spans="1:95">
      <c r="A386" s="35" t="s">
        <v>3112</v>
      </c>
      <c r="B386" s="35" t="s">
        <v>2581</v>
      </c>
      <c r="C386" s="2" t="s">
        <v>1450</v>
      </c>
      <c r="D386" s="2" t="s">
        <v>1575</v>
      </c>
      <c r="E386" s="35">
        <v>92</v>
      </c>
      <c r="F386" s="35">
        <v>3</v>
      </c>
      <c r="G386" s="10" t="str">
        <f t="shared" si="4"/>
        <v>92-3</v>
      </c>
      <c r="H386" s="2">
        <v>0</v>
      </c>
      <c r="I386" s="2">
        <v>83</v>
      </c>
      <c r="J386" s="14">
        <f>(VLOOKUP($G386,Depth_Lookup_CCL!$A$3:$Z$549,11,FALSE))+(H386/100)</f>
        <v>228.95999999999998</v>
      </c>
      <c r="K386" s="14">
        <f>(VLOOKUP($G386,Depth_Lookup_CCL!$A$3:$Z$549,11,FALSE))+(I386/100)</f>
        <v>229.79</v>
      </c>
      <c r="L386" s="148">
        <v>58</v>
      </c>
      <c r="M386" s="35">
        <v>1</v>
      </c>
      <c r="N386" s="2" t="s">
        <v>27</v>
      </c>
      <c r="O386" s="2" t="s">
        <v>1555</v>
      </c>
      <c r="P386" s="5" t="s">
        <v>1888</v>
      </c>
      <c r="Q386" s="87" t="s">
        <v>1442</v>
      </c>
      <c r="R386" s="87" t="s">
        <v>1442</v>
      </c>
      <c r="U386" s="2" t="s">
        <v>198</v>
      </c>
      <c r="V386" s="2" t="s">
        <v>201</v>
      </c>
      <c r="W386" s="2" t="s">
        <v>205</v>
      </c>
      <c r="AB386" s="2" t="s">
        <v>1376</v>
      </c>
      <c r="AC386" s="5">
        <f>VLOOKUP(AB386,definitions_list_lookup!$V$12:$W$15,2,FALSE)</f>
        <v>0</v>
      </c>
      <c r="AE386" s="41" t="e">
        <f>VLOOKUP(AD386,definitions_list_lookup!$AT$3:$AU$5,2,FALSE)</f>
        <v>#N/A</v>
      </c>
      <c r="AH386" s="2">
        <v>3</v>
      </c>
      <c r="AJ386" s="2">
        <v>1.5</v>
      </c>
      <c r="AK386" s="35">
        <v>1</v>
      </c>
      <c r="AL386" s="2" t="s">
        <v>223</v>
      </c>
      <c r="AM386" s="2" t="s">
        <v>219</v>
      </c>
      <c r="AO386" s="2">
        <v>40</v>
      </c>
      <c r="AQ386" s="2">
        <v>1.5</v>
      </c>
      <c r="AR386" s="35">
        <v>0.8</v>
      </c>
      <c r="AS386" s="2" t="s">
        <v>224</v>
      </c>
      <c r="AT386" s="2" t="s">
        <v>219</v>
      </c>
      <c r="AV386" s="2">
        <v>57</v>
      </c>
      <c r="AX386" s="2">
        <v>3</v>
      </c>
      <c r="AY386" s="35">
        <v>1.5</v>
      </c>
      <c r="AZ386" s="2" t="s">
        <v>222</v>
      </c>
      <c r="BA386" s="2" t="s">
        <v>220</v>
      </c>
      <c r="CE386" s="2" t="s">
        <v>1562</v>
      </c>
      <c r="CG386" s="2">
        <v>0.2</v>
      </c>
      <c r="CH386" s="2">
        <v>0.1</v>
      </c>
      <c r="CI386" s="2" t="s">
        <v>222</v>
      </c>
      <c r="CJ386" s="2" t="s">
        <v>220</v>
      </c>
      <c r="CM386" s="35" t="s">
        <v>3140</v>
      </c>
      <c r="CN386" s="35"/>
      <c r="CO386" s="35"/>
      <c r="CP386" s="35"/>
      <c r="CQ386" s="35"/>
    </row>
    <row r="387" spans="1:95">
      <c r="A387" s="35" t="s">
        <v>3112</v>
      </c>
      <c r="B387" s="35" t="s">
        <v>2581</v>
      </c>
      <c r="C387" s="2" t="s">
        <v>1450</v>
      </c>
      <c r="D387" s="2" t="s">
        <v>1575</v>
      </c>
      <c r="E387" s="35">
        <v>92</v>
      </c>
      <c r="F387" s="35">
        <v>4</v>
      </c>
      <c r="G387" s="10" t="str">
        <f t="shared" si="4"/>
        <v>92-4</v>
      </c>
      <c r="H387" s="2">
        <v>0</v>
      </c>
      <c r="I387" s="2">
        <v>53</v>
      </c>
      <c r="J387" s="14">
        <f>(VLOOKUP($G387,Depth_Lookup_CCL!$A$3:$Z$549,11,FALSE))+(H387/100)</f>
        <v>229.79999999999998</v>
      </c>
      <c r="K387" s="14">
        <f>(VLOOKUP($G387,Depth_Lookup_CCL!$A$3:$Z$549,11,FALSE))+(I387/100)</f>
        <v>230.32999999999998</v>
      </c>
      <c r="L387" s="148">
        <v>58</v>
      </c>
      <c r="M387" s="35">
        <v>1</v>
      </c>
      <c r="N387" s="2" t="s">
        <v>27</v>
      </c>
      <c r="O387" s="2" t="s">
        <v>1555</v>
      </c>
      <c r="P387" s="5" t="s">
        <v>1888</v>
      </c>
      <c r="Q387" s="87" t="s">
        <v>1442</v>
      </c>
      <c r="R387" s="87" t="s">
        <v>1442</v>
      </c>
      <c r="U387" s="2" t="s">
        <v>198</v>
      </c>
      <c r="V387" s="2" t="s">
        <v>201</v>
      </c>
      <c r="W387" s="2" t="s">
        <v>205</v>
      </c>
      <c r="AB387" s="2" t="s">
        <v>1376</v>
      </c>
      <c r="AC387" s="5">
        <f>VLOOKUP(AB387,definitions_list_lookup!$V$12:$W$15,2,FALSE)</f>
        <v>0</v>
      </c>
      <c r="AE387" s="41" t="e">
        <f>VLOOKUP(AD387,definitions_list_lookup!$AT$3:$AU$5,2,FALSE)</f>
        <v>#N/A</v>
      </c>
      <c r="AH387" s="2">
        <v>4</v>
      </c>
      <c r="AJ387" s="2">
        <v>2</v>
      </c>
      <c r="AK387" s="35">
        <v>1</v>
      </c>
      <c r="AL387" s="2" t="s">
        <v>223</v>
      </c>
      <c r="AM387" s="2" t="s">
        <v>219</v>
      </c>
      <c r="AO387" s="2">
        <v>48</v>
      </c>
      <c r="AQ387" s="2">
        <v>2</v>
      </c>
      <c r="AR387" s="35">
        <v>1.5</v>
      </c>
      <c r="AS387" s="2" t="s">
        <v>224</v>
      </c>
      <c r="AT387" s="2" t="s">
        <v>219</v>
      </c>
      <c r="AV387" s="2">
        <v>48</v>
      </c>
      <c r="AX387" s="2">
        <v>2</v>
      </c>
      <c r="AY387" s="35">
        <v>1.2</v>
      </c>
      <c r="AZ387" s="2" t="s">
        <v>222</v>
      </c>
      <c r="BA387" s="2" t="s">
        <v>220</v>
      </c>
      <c r="CE387" s="2" t="s">
        <v>1562</v>
      </c>
      <c r="CM387" s="35" t="s">
        <v>3141</v>
      </c>
      <c r="CN387" s="35"/>
      <c r="CO387" s="35"/>
      <c r="CP387" s="35"/>
      <c r="CQ387" s="35"/>
    </row>
    <row r="388" spans="1:95">
      <c r="A388" s="35" t="s">
        <v>3112</v>
      </c>
      <c r="B388" s="35" t="s">
        <v>2581</v>
      </c>
      <c r="C388" s="2" t="s">
        <v>1450</v>
      </c>
      <c r="D388" s="2" t="s">
        <v>1575</v>
      </c>
      <c r="E388" s="35">
        <v>93</v>
      </c>
      <c r="F388" s="35">
        <v>1</v>
      </c>
      <c r="G388" s="10" t="str">
        <f t="shared" si="4"/>
        <v>93-1</v>
      </c>
      <c r="H388" s="2">
        <v>0</v>
      </c>
      <c r="I388" s="2">
        <v>84</v>
      </c>
      <c r="J388" s="14">
        <f>(VLOOKUP($G388,Depth_Lookup_CCL!$A$3:$Z$549,11,FALSE))+(H388/100)</f>
        <v>230.2</v>
      </c>
      <c r="K388" s="14">
        <f>(VLOOKUP($G388,Depth_Lookup_CCL!$A$3:$Z$549,11,FALSE))+(I388/100)</f>
        <v>231.04</v>
      </c>
      <c r="L388" s="148">
        <v>58</v>
      </c>
      <c r="M388" s="35">
        <v>1</v>
      </c>
      <c r="O388" s="2" t="s">
        <v>5</v>
      </c>
      <c r="P388" s="5" t="s">
        <v>1846</v>
      </c>
      <c r="Q388" s="87" t="s">
        <v>1442</v>
      </c>
      <c r="R388" s="87" t="s">
        <v>1442</v>
      </c>
      <c r="U388" s="2" t="s">
        <v>198</v>
      </c>
      <c r="V388" s="2" t="s">
        <v>201</v>
      </c>
      <c r="W388" s="2" t="s">
        <v>205</v>
      </c>
      <c r="AB388" s="2" t="s">
        <v>1376</v>
      </c>
      <c r="AC388" s="5">
        <f>VLOOKUP(AB388,definitions_list_lookup!$V$12:$W$15,2,FALSE)</f>
        <v>0</v>
      </c>
      <c r="AE388" s="41" t="e">
        <f>VLOOKUP(AD388,definitions_list_lookup!$AT$3:$AU$5,2,FALSE)</f>
        <v>#N/A</v>
      </c>
      <c r="AH388" s="2">
        <v>7</v>
      </c>
      <c r="AJ388" s="2">
        <v>2.5</v>
      </c>
      <c r="AK388" s="35">
        <v>1</v>
      </c>
      <c r="AL388" s="2" t="s">
        <v>223</v>
      </c>
      <c r="AM388" s="2" t="s">
        <v>220</v>
      </c>
      <c r="AO388" s="2">
        <v>47</v>
      </c>
      <c r="AQ388" s="2">
        <v>1.5</v>
      </c>
      <c r="AR388" s="35">
        <v>1.2</v>
      </c>
      <c r="AS388" s="2" t="s">
        <v>224</v>
      </c>
      <c r="AT388" s="2" t="s">
        <v>219</v>
      </c>
      <c r="AV388" s="2">
        <v>46</v>
      </c>
      <c r="AX388" s="2">
        <v>2</v>
      </c>
      <c r="AY388" s="35">
        <v>1</v>
      </c>
      <c r="AZ388" s="2" t="s">
        <v>222</v>
      </c>
      <c r="BA388" s="2" t="s">
        <v>220</v>
      </c>
      <c r="CE388" s="2" t="s">
        <v>1562</v>
      </c>
      <c r="CG388" s="2">
        <v>0.1</v>
      </c>
      <c r="CH388" s="2">
        <v>0.1</v>
      </c>
      <c r="CI388" s="2" t="s">
        <v>225</v>
      </c>
      <c r="CJ388" s="2" t="s">
        <v>220</v>
      </c>
      <c r="CM388" s="35" t="s">
        <v>3142</v>
      </c>
      <c r="CN388" s="35"/>
      <c r="CO388" s="35"/>
      <c r="CP388" s="35"/>
      <c r="CQ388" s="35"/>
    </row>
    <row r="389" spans="1:95" ht="14.25" customHeight="1">
      <c r="A389" s="35" t="s">
        <v>3112</v>
      </c>
      <c r="B389" s="35" t="s">
        <v>2581</v>
      </c>
      <c r="C389" s="2" t="s">
        <v>1450</v>
      </c>
      <c r="D389" s="2" t="s">
        <v>1575</v>
      </c>
      <c r="E389" s="35">
        <v>93</v>
      </c>
      <c r="F389" s="35">
        <v>2</v>
      </c>
      <c r="G389" s="10" t="str">
        <f t="shared" si="4"/>
        <v>93-2</v>
      </c>
      <c r="H389" s="2">
        <v>0</v>
      </c>
      <c r="I389" s="2">
        <v>90</v>
      </c>
      <c r="J389" s="14">
        <f>(VLOOKUP($G389,Depth_Lookup_CCL!$A$3:$Z$549,11,FALSE))+(H389/100)</f>
        <v>231.04499999999999</v>
      </c>
      <c r="K389" s="14">
        <f>(VLOOKUP($G389,Depth_Lookup_CCL!$A$3:$Z$549,11,FALSE))+(I389/100)</f>
        <v>231.94499999999999</v>
      </c>
      <c r="L389" s="148">
        <v>58</v>
      </c>
      <c r="M389" s="35">
        <v>1</v>
      </c>
      <c r="O389" s="2" t="s">
        <v>5</v>
      </c>
      <c r="P389" s="5" t="s">
        <v>1846</v>
      </c>
      <c r="Q389" s="87" t="s">
        <v>1442</v>
      </c>
      <c r="R389" s="87" t="s">
        <v>1442</v>
      </c>
      <c r="U389" s="2" t="s">
        <v>198</v>
      </c>
      <c r="V389" s="2" t="s">
        <v>201</v>
      </c>
      <c r="W389" s="2" t="s">
        <v>205</v>
      </c>
      <c r="AB389" s="2" t="s">
        <v>1376</v>
      </c>
      <c r="AC389" s="5">
        <f>VLOOKUP(AB389,definitions_list_lookup!$V$12:$W$15,2,FALSE)</f>
        <v>0</v>
      </c>
      <c r="AE389" s="41" t="e">
        <f>VLOOKUP(AD389,definitions_list_lookup!$AT$3:$AU$5,2,FALSE)</f>
        <v>#N/A</v>
      </c>
      <c r="AH389" s="2">
        <v>19</v>
      </c>
      <c r="AJ389" s="2">
        <v>1.5</v>
      </c>
      <c r="AK389" s="35">
        <v>1</v>
      </c>
      <c r="AL389" s="2" t="s">
        <v>223</v>
      </c>
      <c r="AM389" s="2" t="s">
        <v>220</v>
      </c>
      <c r="AO389" s="2">
        <v>40</v>
      </c>
      <c r="AQ389" s="2">
        <v>1.5</v>
      </c>
      <c r="AR389" s="35">
        <v>1.2</v>
      </c>
      <c r="AS389" s="2" t="s">
        <v>224</v>
      </c>
      <c r="AT389" s="2" t="s">
        <v>219</v>
      </c>
      <c r="AV389" s="2">
        <v>40</v>
      </c>
      <c r="AX389" s="2">
        <v>1.5</v>
      </c>
      <c r="AY389" s="35">
        <v>1.2</v>
      </c>
      <c r="AZ389" s="2" t="s">
        <v>222</v>
      </c>
      <c r="BA389" s="2" t="s">
        <v>220</v>
      </c>
      <c r="CE389" s="2">
        <v>1</v>
      </c>
      <c r="CG389" s="2">
        <v>1</v>
      </c>
      <c r="CH389" s="2">
        <v>0.2</v>
      </c>
      <c r="CI389" s="2" t="s">
        <v>223</v>
      </c>
      <c r="CJ389" s="2" t="s">
        <v>219</v>
      </c>
      <c r="CL389" s="2" t="s">
        <v>3143</v>
      </c>
      <c r="CM389" s="35" t="s">
        <v>3144</v>
      </c>
      <c r="CN389" s="35"/>
      <c r="CO389" s="35"/>
      <c r="CP389" s="35"/>
      <c r="CQ389" s="35"/>
    </row>
    <row r="390" spans="1:95">
      <c r="A390" s="35" t="s">
        <v>3112</v>
      </c>
      <c r="B390" s="35" t="s">
        <v>2581</v>
      </c>
      <c r="C390" s="2" t="s">
        <v>1450</v>
      </c>
      <c r="D390" s="2" t="s">
        <v>1575</v>
      </c>
      <c r="E390" s="35">
        <v>93</v>
      </c>
      <c r="F390" s="35">
        <v>3</v>
      </c>
      <c r="G390" s="10" t="str">
        <f t="shared" si="4"/>
        <v>93-3</v>
      </c>
      <c r="H390" s="2">
        <v>0</v>
      </c>
      <c r="I390" s="2">
        <v>51</v>
      </c>
      <c r="J390" s="14">
        <f>(VLOOKUP($G390,Depth_Lookup_CCL!$A$3:$Z$549,11,FALSE))+(H390/100)</f>
        <v>231.95</v>
      </c>
      <c r="K390" s="14">
        <f>(VLOOKUP($G390,Depth_Lookup_CCL!$A$3:$Z$549,11,FALSE))+(I390/100)</f>
        <v>232.45999999999998</v>
      </c>
      <c r="L390" s="148">
        <v>58</v>
      </c>
      <c r="M390" s="35">
        <v>1</v>
      </c>
      <c r="N390" s="2" t="s">
        <v>3449</v>
      </c>
      <c r="O390" s="2" t="s">
        <v>5</v>
      </c>
      <c r="P390" s="5" t="s">
        <v>3450</v>
      </c>
      <c r="Q390" s="87" t="s">
        <v>1442</v>
      </c>
      <c r="R390" s="87" t="s">
        <v>1442</v>
      </c>
      <c r="U390" s="2" t="s">
        <v>198</v>
      </c>
      <c r="V390" s="2" t="s">
        <v>201</v>
      </c>
      <c r="W390" s="2" t="s">
        <v>205</v>
      </c>
      <c r="Y390" s="2" t="s">
        <v>1378</v>
      </c>
      <c r="Z390" s="35" t="s">
        <v>1363</v>
      </c>
      <c r="AA390" s="35" t="s">
        <v>1368</v>
      </c>
      <c r="AB390" s="35" t="s">
        <v>238</v>
      </c>
      <c r="AC390" s="5">
        <f>VLOOKUP(AB390,definitions_list_lookup!$V$12:$W$15,2,FALSE)</f>
        <v>2</v>
      </c>
      <c r="AD390" s="35" t="s">
        <v>1457</v>
      </c>
      <c r="AE390" s="41">
        <f>VLOOKUP(AD390,definitions_list_lookup!$AT$3:$AU$5,2,FALSE)</f>
        <v>2</v>
      </c>
      <c r="AG390" s="2" t="s">
        <v>3145</v>
      </c>
      <c r="AH390" s="2">
        <v>25</v>
      </c>
      <c r="AJ390" s="2">
        <v>1.5</v>
      </c>
      <c r="AK390" s="35">
        <v>1</v>
      </c>
      <c r="AL390" s="2" t="s">
        <v>223</v>
      </c>
      <c r="AM390" s="2" t="s">
        <v>219</v>
      </c>
      <c r="AO390" s="2">
        <v>30</v>
      </c>
      <c r="AQ390" s="2">
        <v>1.5</v>
      </c>
      <c r="AR390" s="35">
        <v>1.2</v>
      </c>
      <c r="AS390" s="2" t="s">
        <v>224</v>
      </c>
      <c r="AT390" s="2" t="s">
        <v>219</v>
      </c>
      <c r="AV390" s="2">
        <v>45</v>
      </c>
      <c r="AX390" s="2">
        <v>2.5</v>
      </c>
      <c r="AY390" s="35">
        <v>1.5</v>
      </c>
      <c r="AZ390" s="2" t="s">
        <v>223</v>
      </c>
      <c r="BA390" s="2" t="s">
        <v>220</v>
      </c>
      <c r="CE390" s="2" t="s">
        <v>1562</v>
      </c>
      <c r="CG390" s="2">
        <v>0.5</v>
      </c>
      <c r="CH390" s="2">
        <v>0.3</v>
      </c>
      <c r="CI390" s="2" t="s">
        <v>223</v>
      </c>
      <c r="CJ390" s="2" t="s">
        <v>219</v>
      </c>
      <c r="CL390" s="2" t="s">
        <v>3146</v>
      </c>
      <c r="CM390" s="35" t="s">
        <v>3147</v>
      </c>
      <c r="CN390" s="35"/>
      <c r="CO390" s="35"/>
      <c r="CP390" s="35"/>
      <c r="CQ390" s="35"/>
    </row>
    <row r="391" spans="1:95">
      <c r="A391" s="35" t="s">
        <v>3112</v>
      </c>
      <c r="B391" s="35" t="s">
        <v>2581</v>
      </c>
      <c r="C391" s="2" t="s">
        <v>1450</v>
      </c>
      <c r="D391" s="2" t="s">
        <v>1575</v>
      </c>
      <c r="E391" s="35">
        <v>93</v>
      </c>
      <c r="F391" s="35">
        <v>4</v>
      </c>
      <c r="G391" s="10" t="str">
        <f t="shared" si="4"/>
        <v>93-4</v>
      </c>
      <c r="H391" s="2">
        <v>0</v>
      </c>
      <c r="I391" s="2">
        <v>97</v>
      </c>
      <c r="J391" s="14">
        <f>(VLOOKUP($G391,Depth_Lookup_CCL!$A$3:$Z$549,11,FALSE))+(H391/100)</f>
        <v>232.44499999999999</v>
      </c>
      <c r="K391" s="14">
        <f>(VLOOKUP($G391,Depth_Lookup_CCL!$A$3:$Z$549,11,FALSE))+(I391/100)</f>
        <v>233.41499999999999</v>
      </c>
      <c r="L391" s="148">
        <v>58</v>
      </c>
      <c r="M391" s="35">
        <v>1</v>
      </c>
      <c r="O391" s="2" t="s">
        <v>5</v>
      </c>
      <c r="P391" s="5" t="s">
        <v>1846</v>
      </c>
      <c r="Q391" s="87" t="s">
        <v>1442</v>
      </c>
      <c r="R391" s="87" t="s">
        <v>1442</v>
      </c>
      <c r="U391" s="2" t="s">
        <v>198</v>
      </c>
      <c r="V391" s="2" t="s">
        <v>201</v>
      </c>
      <c r="W391" s="2" t="s">
        <v>205</v>
      </c>
      <c r="AB391" s="35" t="s">
        <v>1376</v>
      </c>
      <c r="AC391" s="5">
        <f>VLOOKUP(AB391,definitions_list_lookup!$V$12:$W$15,2,FALSE)</f>
        <v>0</v>
      </c>
      <c r="AE391" s="41" t="e">
        <f>VLOOKUP(AD391,definitions_list_lookup!$AT$3:$AU$5,2,FALSE)</f>
        <v>#N/A</v>
      </c>
      <c r="AH391" s="2">
        <v>10</v>
      </c>
      <c r="AJ391" s="2">
        <v>2</v>
      </c>
      <c r="AK391" s="35">
        <v>1</v>
      </c>
      <c r="AL391" s="2" t="s">
        <v>224</v>
      </c>
      <c r="AM391" s="2" t="s">
        <v>219</v>
      </c>
      <c r="AO391" s="2">
        <v>45</v>
      </c>
      <c r="AQ391" s="2">
        <v>1.5</v>
      </c>
      <c r="AR391" s="35">
        <v>1.2</v>
      </c>
      <c r="AS391" s="2" t="s">
        <v>224</v>
      </c>
      <c r="AT391" s="2" t="s">
        <v>220</v>
      </c>
      <c r="AV391" s="2">
        <v>45</v>
      </c>
      <c r="AX391" s="2">
        <v>2</v>
      </c>
      <c r="AY391" s="35">
        <v>1.2</v>
      </c>
      <c r="AZ391" s="2" t="s">
        <v>223</v>
      </c>
      <c r="BA391" s="2" t="s">
        <v>219</v>
      </c>
      <c r="BQ391" s="2" t="s">
        <v>1562</v>
      </c>
      <c r="BS391" s="2">
        <v>0.1</v>
      </c>
      <c r="BT391" s="2">
        <v>0.1</v>
      </c>
      <c r="BU391" s="2" t="s">
        <v>222</v>
      </c>
      <c r="BV391" s="2" t="s">
        <v>219</v>
      </c>
      <c r="CE391" s="2" t="s">
        <v>1562</v>
      </c>
      <c r="CG391" s="2">
        <v>0.5</v>
      </c>
      <c r="CH391" s="2">
        <v>0.3</v>
      </c>
      <c r="CI391" s="2" t="s">
        <v>223</v>
      </c>
      <c r="CJ391" s="2" t="s">
        <v>219</v>
      </c>
      <c r="CL391" s="2" t="s">
        <v>3148</v>
      </c>
      <c r="CM391" s="35" t="s">
        <v>3149</v>
      </c>
      <c r="CN391" s="35"/>
      <c r="CO391" s="35"/>
      <c r="CP391" s="35"/>
      <c r="CQ391" s="35"/>
    </row>
    <row r="392" spans="1:95">
      <c r="A392" s="35" t="s">
        <v>3112</v>
      </c>
      <c r="B392" s="35" t="s">
        <v>2581</v>
      </c>
      <c r="C392" s="2" t="s">
        <v>1450</v>
      </c>
      <c r="D392" s="2" t="s">
        <v>1575</v>
      </c>
      <c r="E392" s="35">
        <v>94</v>
      </c>
      <c r="F392" s="35">
        <v>1</v>
      </c>
      <c r="G392" s="10" t="str">
        <f t="shared" si="4"/>
        <v>94-1</v>
      </c>
      <c r="H392" s="2">
        <v>0</v>
      </c>
      <c r="I392" s="2">
        <v>72</v>
      </c>
      <c r="J392" s="14">
        <f>(VLOOKUP($G392,Depth_Lookup_CCL!$A$3:$Z$549,11,FALSE))+(H392/100)</f>
        <v>233.2</v>
      </c>
      <c r="K392" s="14">
        <f>(VLOOKUP($G392,Depth_Lookup_CCL!$A$3:$Z$549,11,FALSE))+(I392/100)</f>
        <v>233.92</v>
      </c>
      <c r="L392" s="148">
        <v>58</v>
      </c>
      <c r="M392" s="35">
        <v>1</v>
      </c>
      <c r="O392" s="2" t="s">
        <v>5</v>
      </c>
      <c r="P392" s="5" t="s">
        <v>1846</v>
      </c>
      <c r="Q392" s="87" t="s">
        <v>1442</v>
      </c>
      <c r="R392" s="87" t="s">
        <v>1442</v>
      </c>
      <c r="U392" s="2" t="s">
        <v>198</v>
      </c>
      <c r="V392" s="2" t="s">
        <v>201</v>
      </c>
      <c r="W392" s="2" t="s">
        <v>205</v>
      </c>
      <c r="Y392" s="2" t="s">
        <v>1378</v>
      </c>
      <c r="Z392" s="35" t="s">
        <v>1363</v>
      </c>
      <c r="AA392" s="35" t="s">
        <v>1368</v>
      </c>
      <c r="AB392" s="35" t="s">
        <v>238</v>
      </c>
      <c r="AC392" s="5">
        <f>VLOOKUP(AB392,definitions_list_lookup!$V$12:$W$15,2,FALSE)</f>
        <v>2</v>
      </c>
      <c r="AD392" s="35" t="s">
        <v>1456</v>
      </c>
      <c r="AE392" s="41">
        <f>VLOOKUP(AD392,definitions_list_lookup!$AT$3:$AU$5,2,FALSE)</f>
        <v>1</v>
      </c>
      <c r="AG392" s="2" t="s">
        <v>3150</v>
      </c>
      <c r="AH392" s="2">
        <v>15</v>
      </c>
      <c r="AJ392" s="2">
        <v>2</v>
      </c>
      <c r="AK392" s="35">
        <v>1.2</v>
      </c>
      <c r="AL392" s="2" t="s">
        <v>224</v>
      </c>
      <c r="AM392" s="2" t="s">
        <v>219</v>
      </c>
      <c r="AO392" s="2">
        <v>45</v>
      </c>
      <c r="AQ392" s="2">
        <v>3</v>
      </c>
      <c r="AR392" s="35">
        <v>1.5</v>
      </c>
      <c r="AS392" s="2" t="s">
        <v>224</v>
      </c>
      <c r="AT392" s="2" t="s">
        <v>220</v>
      </c>
      <c r="AV392" s="2">
        <v>40</v>
      </c>
      <c r="AX392" s="2">
        <v>3</v>
      </c>
      <c r="AY392" s="35">
        <v>1.2</v>
      </c>
      <c r="AZ392" s="2" t="s">
        <v>223</v>
      </c>
      <c r="BA392" s="2" t="s">
        <v>219</v>
      </c>
      <c r="BQ392" s="2" t="s">
        <v>1562</v>
      </c>
      <c r="BS392" s="2">
        <v>0.1</v>
      </c>
      <c r="BT392" s="2">
        <v>0.1</v>
      </c>
      <c r="BU392" s="2" t="s">
        <v>222</v>
      </c>
      <c r="BV392" s="2" t="s">
        <v>219</v>
      </c>
      <c r="CL392" s="2" t="s">
        <v>3151</v>
      </c>
      <c r="CM392" s="35"/>
      <c r="CN392" s="35"/>
      <c r="CO392" s="35"/>
      <c r="CP392" s="35"/>
      <c r="CQ392" s="35"/>
    </row>
    <row r="393" spans="1:95">
      <c r="A393" s="35" t="s">
        <v>3112</v>
      </c>
      <c r="B393" s="35" t="s">
        <v>2581</v>
      </c>
      <c r="C393" s="2" t="s">
        <v>1450</v>
      </c>
      <c r="D393" s="2" t="s">
        <v>1575</v>
      </c>
      <c r="E393" s="35">
        <v>94</v>
      </c>
      <c r="F393" s="35">
        <v>2</v>
      </c>
      <c r="G393" s="10" t="str">
        <f t="shared" si="4"/>
        <v>94-2</v>
      </c>
      <c r="H393" s="2">
        <v>0</v>
      </c>
      <c r="I393" s="2">
        <v>90</v>
      </c>
      <c r="J393" s="14">
        <f>(VLOOKUP($G393,Depth_Lookup_CCL!$A$3:$Z$549,11,FALSE))+(H393/100)</f>
        <v>233.92499999999998</v>
      </c>
      <c r="K393" s="14">
        <f>(VLOOKUP($G393,Depth_Lookup_CCL!$A$3:$Z$549,11,FALSE))+(I393/100)</f>
        <v>234.82499999999999</v>
      </c>
      <c r="L393" s="148">
        <v>58</v>
      </c>
      <c r="M393" s="35">
        <v>1</v>
      </c>
      <c r="O393" s="2" t="s">
        <v>5</v>
      </c>
      <c r="P393" s="5" t="s">
        <v>1846</v>
      </c>
      <c r="Q393" s="87" t="s">
        <v>1442</v>
      </c>
      <c r="R393" s="87" t="s">
        <v>1442</v>
      </c>
      <c r="U393" s="2" t="s">
        <v>198</v>
      </c>
      <c r="V393" s="2" t="s">
        <v>201</v>
      </c>
      <c r="W393" s="2" t="s">
        <v>205</v>
      </c>
      <c r="AB393" s="35" t="s">
        <v>1376</v>
      </c>
      <c r="AC393" s="5">
        <f>VLOOKUP(AB393,definitions_list_lookup!$V$12:$W$15,2,FALSE)</f>
        <v>0</v>
      </c>
      <c r="AE393" s="41" t="e">
        <f>VLOOKUP(AD393,definitions_list_lookup!$AT$3:$AU$5,2,FALSE)</f>
        <v>#N/A</v>
      </c>
      <c r="AH393" s="2">
        <v>5</v>
      </c>
      <c r="AJ393" s="2">
        <v>1.5</v>
      </c>
      <c r="AK393" s="35">
        <v>0.2</v>
      </c>
      <c r="AL393" s="2" t="s">
        <v>223</v>
      </c>
      <c r="AM393" s="2" t="s">
        <v>219</v>
      </c>
      <c r="AO393" s="2">
        <v>40</v>
      </c>
      <c r="AQ393" s="2">
        <v>3</v>
      </c>
      <c r="AR393" s="35">
        <v>2</v>
      </c>
      <c r="AS393" s="2" t="s">
        <v>224</v>
      </c>
      <c r="AT393" s="2" t="s">
        <v>219</v>
      </c>
      <c r="AV393" s="2">
        <v>55</v>
      </c>
      <c r="AX393" s="2">
        <v>3</v>
      </c>
      <c r="AY393" s="35">
        <v>1.5</v>
      </c>
      <c r="AZ393" s="2" t="s">
        <v>224</v>
      </c>
      <c r="BA393" s="2" t="s">
        <v>219</v>
      </c>
      <c r="BQ393" s="2" t="s">
        <v>1562</v>
      </c>
      <c r="BS393" s="2">
        <v>0.1</v>
      </c>
      <c r="BT393" s="2">
        <v>0.1</v>
      </c>
      <c r="BU393" s="2" t="s">
        <v>222</v>
      </c>
      <c r="BV393" s="2" t="s">
        <v>219</v>
      </c>
      <c r="CE393" s="2" t="s">
        <v>1562</v>
      </c>
      <c r="CG393" s="2">
        <v>0.5</v>
      </c>
      <c r="CH393" s="2">
        <v>0.3</v>
      </c>
      <c r="CI393" s="2" t="s">
        <v>223</v>
      </c>
      <c r="CJ393" s="2" t="s">
        <v>219</v>
      </c>
      <c r="CL393" s="2" t="s">
        <v>3152</v>
      </c>
      <c r="CM393" s="35" t="s">
        <v>3153</v>
      </c>
      <c r="CN393" s="35"/>
      <c r="CO393" s="35"/>
      <c r="CP393" s="35"/>
      <c r="CQ393" s="35"/>
    </row>
    <row r="394" spans="1:95">
      <c r="A394" s="35" t="s">
        <v>3112</v>
      </c>
      <c r="B394" s="35" t="s">
        <v>2581</v>
      </c>
      <c r="C394" s="2" t="s">
        <v>1450</v>
      </c>
      <c r="D394" s="2" t="s">
        <v>1575</v>
      </c>
      <c r="E394" s="35">
        <v>94</v>
      </c>
      <c r="F394" s="35">
        <v>3</v>
      </c>
      <c r="G394" s="10" t="str">
        <f t="shared" si="4"/>
        <v>94-3</v>
      </c>
      <c r="H394" s="2">
        <v>0</v>
      </c>
      <c r="I394" s="2">
        <v>70</v>
      </c>
      <c r="J394" s="14">
        <f>(VLOOKUP($G394,Depth_Lookup_CCL!$A$3:$Z$549,11,FALSE))+(H394/100)</f>
        <v>234.84499999999997</v>
      </c>
      <c r="K394" s="14">
        <f>(VLOOKUP($G394,Depth_Lookup_CCL!$A$3:$Z$549,11,FALSE))+(I394/100)</f>
        <v>235.54499999999996</v>
      </c>
      <c r="L394" s="148">
        <v>58</v>
      </c>
      <c r="M394" s="35">
        <v>1</v>
      </c>
      <c r="O394" s="2" t="s">
        <v>5</v>
      </c>
      <c r="P394" s="5" t="s">
        <v>1846</v>
      </c>
      <c r="Q394" s="87" t="s">
        <v>1442</v>
      </c>
      <c r="R394" s="87" t="s">
        <v>1442</v>
      </c>
      <c r="U394" s="2" t="s">
        <v>198</v>
      </c>
      <c r="V394" s="2" t="s">
        <v>201</v>
      </c>
      <c r="W394" s="2" t="s">
        <v>205</v>
      </c>
      <c r="Y394" s="2" t="s">
        <v>1378</v>
      </c>
      <c r="Z394" s="35" t="s">
        <v>1391</v>
      </c>
      <c r="AA394" s="35" t="s">
        <v>1368</v>
      </c>
      <c r="AB394" s="35" t="s">
        <v>238</v>
      </c>
      <c r="AC394" s="5">
        <f>VLOOKUP(AB394,definitions_list_lookup!$V$12:$W$15,2,FALSE)</f>
        <v>2</v>
      </c>
      <c r="AD394" s="35" t="s">
        <v>1456</v>
      </c>
      <c r="AE394" s="41">
        <f>VLOOKUP(AD394,definitions_list_lookup!$AT$3:$AU$5,2,FALSE)</f>
        <v>1</v>
      </c>
      <c r="AG394" s="2" t="s">
        <v>3154</v>
      </c>
      <c r="AH394" s="2">
        <v>15</v>
      </c>
      <c r="AJ394" s="2">
        <v>3</v>
      </c>
      <c r="AK394" s="35">
        <v>1</v>
      </c>
      <c r="AL394" s="2" t="s">
        <v>223</v>
      </c>
      <c r="AM394" s="2" t="s">
        <v>219</v>
      </c>
      <c r="AO394" s="2">
        <v>60</v>
      </c>
      <c r="AQ394" s="2">
        <v>5</v>
      </c>
      <c r="AR394" s="35">
        <v>1</v>
      </c>
      <c r="AS394" s="2" t="s">
        <v>224</v>
      </c>
      <c r="AT394" s="2" t="s">
        <v>219</v>
      </c>
      <c r="AV394" s="2">
        <v>25</v>
      </c>
      <c r="AX394" s="2">
        <v>3</v>
      </c>
      <c r="AY394" s="35">
        <v>1.5</v>
      </c>
      <c r="AZ394" s="2" t="s">
        <v>223</v>
      </c>
      <c r="BA394" s="2" t="s">
        <v>219</v>
      </c>
      <c r="CL394" s="2" t="s">
        <v>3830</v>
      </c>
      <c r="CM394" s="35" t="s">
        <v>3154</v>
      </c>
      <c r="CN394" s="35"/>
      <c r="CO394" s="35"/>
      <c r="CP394" s="35"/>
      <c r="CQ394" s="35"/>
    </row>
    <row r="395" spans="1:95">
      <c r="A395" s="35" t="s">
        <v>3112</v>
      </c>
      <c r="B395" s="35" t="s">
        <v>2581</v>
      </c>
      <c r="C395" s="2" t="s">
        <v>1450</v>
      </c>
      <c r="D395" s="2" t="s">
        <v>1575</v>
      </c>
      <c r="E395" s="35">
        <v>94</v>
      </c>
      <c r="F395" s="35">
        <v>4</v>
      </c>
      <c r="G395" s="10" t="str">
        <f t="shared" si="4"/>
        <v>94-4</v>
      </c>
      <c r="H395" s="2">
        <v>0</v>
      </c>
      <c r="I395" s="2">
        <v>71</v>
      </c>
      <c r="J395" s="14">
        <f>(VLOOKUP($G395,Depth_Lookup_CCL!$A$3:$Z$549,11,FALSE))+(H395/100)</f>
        <v>235.54999999999998</v>
      </c>
      <c r="K395" s="14">
        <f>(VLOOKUP($G395,Depth_Lookup_CCL!$A$3:$Z$549,11,FALSE))+(I395/100)</f>
        <v>236.26</v>
      </c>
      <c r="L395" s="148">
        <v>58</v>
      </c>
      <c r="M395" s="35">
        <v>1</v>
      </c>
      <c r="O395" s="2" t="s">
        <v>5</v>
      </c>
      <c r="P395" s="5" t="s">
        <v>1846</v>
      </c>
      <c r="Q395" s="87" t="s">
        <v>1442</v>
      </c>
      <c r="R395" s="87" t="s">
        <v>1442</v>
      </c>
      <c r="U395" s="2" t="s">
        <v>198</v>
      </c>
      <c r="V395" s="2" t="s">
        <v>201</v>
      </c>
      <c r="W395" s="2" t="s">
        <v>205</v>
      </c>
      <c r="Y395" s="2" t="s">
        <v>1366</v>
      </c>
      <c r="Z395" s="35" t="s">
        <v>1391</v>
      </c>
      <c r="AA395" s="35" t="s">
        <v>1368</v>
      </c>
      <c r="AB395" s="35" t="s">
        <v>238</v>
      </c>
      <c r="AC395" s="5">
        <f>VLOOKUP(AB395,definitions_list_lookup!$V$12:$W$15,2,FALSE)</f>
        <v>2</v>
      </c>
      <c r="AD395" s="35" t="s">
        <v>1456</v>
      </c>
      <c r="AE395" s="41">
        <f>VLOOKUP(AD395,definitions_list_lookup!$AT$3:$AU$5,2,FALSE)</f>
        <v>1</v>
      </c>
      <c r="AF395" s="2">
        <v>10</v>
      </c>
      <c r="AG395" s="2" t="s">
        <v>1594</v>
      </c>
      <c r="AH395" s="2">
        <v>30</v>
      </c>
      <c r="AJ395" s="2">
        <v>5</v>
      </c>
      <c r="AK395" s="35">
        <v>2</v>
      </c>
      <c r="AL395" s="2" t="s">
        <v>225</v>
      </c>
      <c r="AM395" s="2" t="s">
        <v>220</v>
      </c>
      <c r="AO395" s="2">
        <v>50</v>
      </c>
      <c r="AQ395" s="2">
        <v>5</v>
      </c>
      <c r="AR395" s="35">
        <v>1.5</v>
      </c>
      <c r="AS395" s="2" t="s">
        <v>224</v>
      </c>
      <c r="AT395" s="2" t="s">
        <v>220</v>
      </c>
      <c r="AV395" s="2">
        <v>20</v>
      </c>
      <c r="AX395" s="2">
        <v>2</v>
      </c>
      <c r="AY395" s="35">
        <v>1.5</v>
      </c>
      <c r="AZ395" s="2" t="s">
        <v>223</v>
      </c>
      <c r="BA395" s="2" t="s">
        <v>219</v>
      </c>
      <c r="BB395" s="2" t="s">
        <v>3490</v>
      </c>
      <c r="CL395" s="2" t="s">
        <v>3831</v>
      </c>
      <c r="CM395" s="35"/>
      <c r="CN395" s="35"/>
      <c r="CO395" s="35"/>
      <c r="CP395" s="35"/>
      <c r="CQ395" s="35"/>
    </row>
    <row r="396" spans="1:95">
      <c r="A396" s="35" t="s">
        <v>3112</v>
      </c>
      <c r="B396" s="35" t="s">
        <v>2581</v>
      </c>
      <c r="C396" s="2" t="s">
        <v>1450</v>
      </c>
      <c r="D396" s="2" t="s">
        <v>1575</v>
      </c>
      <c r="E396" s="35">
        <v>95</v>
      </c>
      <c r="F396" s="35">
        <v>1</v>
      </c>
      <c r="G396" s="10" t="str">
        <f t="shared" si="4"/>
        <v>95-1</v>
      </c>
      <c r="H396" s="2">
        <v>0</v>
      </c>
      <c r="I396" s="2">
        <v>70</v>
      </c>
      <c r="J396" s="14">
        <f>(VLOOKUP($G396,Depth_Lookup_CCL!$A$3:$Z$549,11,FALSE))+(H396/100)</f>
        <v>236.2</v>
      </c>
      <c r="K396" s="14">
        <f>(VLOOKUP($G396,Depth_Lookup_CCL!$A$3:$Z$549,11,FALSE))+(I396/100)</f>
        <v>236.89999999999998</v>
      </c>
      <c r="L396" s="148">
        <v>58</v>
      </c>
      <c r="M396" s="100" t="s">
        <v>2146</v>
      </c>
      <c r="N396" s="2" t="s">
        <v>28</v>
      </c>
      <c r="O396" s="2" t="s">
        <v>5</v>
      </c>
      <c r="P396" s="5" t="s">
        <v>3265</v>
      </c>
      <c r="Q396" s="87" t="s">
        <v>1442</v>
      </c>
      <c r="R396" s="87" t="s">
        <v>1442</v>
      </c>
      <c r="U396" s="2" t="s">
        <v>198</v>
      </c>
      <c r="V396" s="2" t="s">
        <v>201</v>
      </c>
      <c r="W396" s="2" t="s">
        <v>205</v>
      </c>
      <c r="AB396" s="35" t="s">
        <v>1376</v>
      </c>
      <c r="AC396" s="5">
        <f>VLOOKUP(AB396,definitions_list_lookup!$V$12:$W$15,2,FALSE)</f>
        <v>0</v>
      </c>
      <c r="AE396" s="41" t="e">
        <f>VLOOKUP(AD396,definitions_list_lookup!$AT$3:$AU$5,2,FALSE)</f>
        <v>#N/A</v>
      </c>
      <c r="AH396" s="2">
        <v>24</v>
      </c>
      <c r="AJ396" s="2">
        <v>4</v>
      </c>
      <c r="AK396" s="35">
        <v>1.4</v>
      </c>
      <c r="AL396" s="2" t="s">
        <v>224</v>
      </c>
      <c r="AM396" s="2" t="s">
        <v>220</v>
      </c>
      <c r="AO396" s="2">
        <v>55</v>
      </c>
      <c r="AQ396" s="2">
        <v>1.6</v>
      </c>
      <c r="AR396" s="35">
        <v>0.8</v>
      </c>
      <c r="AS396" s="2" t="s">
        <v>224</v>
      </c>
      <c r="AT396" s="2" t="s">
        <v>219</v>
      </c>
      <c r="AV396" s="2">
        <v>20</v>
      </c>
      <c r="AX396" s="2">
        <v>2.5</v>
      </c>
      <c r="AY396" s="35">
        <v>1</v>
      </c>
      <c r="AZ396" s="2" t="s">
        <v>222</v>
      </c>
      <c r="BA396" s="2" t="s">
        <v>220</v>
      </c>
      <c r="BC396" s="2">
        <v>1</v>
      </c>
      <c r="BE396" s="2">
        <v>0.2</v>
      </c>
      <c r="BF396" s="2">
        <v>0.1</v>
      </c>
      <c r="BG396" s="2" t="s">
        <v>223</v>
      </c>
      <c r="BH396" s="2" t="s">
        <v>220</v>
      </c>
      <c r="CE396" s="2" t="s">
        <v>1562</v>
      </c>
      <c r="CG396" s="2">
        <v>0.4</v>
      </c>
      <c r="CH396" s="2">
        <v>0.1</v>
      </c>
      <c r="CI396" s="2" t="s">
        <v>223</v>
      </c>
      <c r="CJ396" s="2" t="s">
        <v>220</v>
      </c>
      <c r="CL396" s="2" t="s">
        <v>3132</v>
      </c>
      <c r="CM396" s="35" t="s">
        <v>3155</v>
      </c>
      <c r="CN396" s="35"/>
      <c r="CO396" s="35"/>
      <c r="CP396" s="35"/>
      <c r="CQ396" s="35"/>
    </row>
    <row r="397" spans="1:95">
      <c r="A397" s="35" t="s">
        <v>3112</v>
      </c>
      <c r="B397" s="35" t="s">
        <v>2581</v>
      </c>
      <c r="C397" s="2" t="s">
        <v>1450</v>
      </c>
      <c r="D397" s="2" t="s">
        <v>1575</v>
      </c>
      <c r="E397" s="35">
        <v>95</v>
      </c>
      <c r="F397" s="35">
        <v>2</v>
      </c>
      <c r="G397" s="10" t="str">
        <f t="shared" si="4"/>
        <v>95-2</v>
      </c>
      <c r="H397" s="2">
        <v>0</v>
      </c>
      <c r="I397" s="2">
        <v>85</v>
      </c>
      <c r="J397" s="14">
        <f>(VLOOKUP($G397,Depth_Lookup_CCL!$A$3:$Z$549,11,FALSE))+(H397/100)</f>
        <v>236.85999999999999</v>
      </c>
      <c r="K397" s="14">
        <f>(VLOOKUP($G397,Depth_Lookup_CCL!$A$3:$Z$549,11,FALSE))+(I397/100)</f>
        <v>237.70999999999998</v>
      </c>
      <c r="L397" s="148">
        <v>58</v>
      </c>
      <c r="M397" s="35">
        <v>1</v>
      </c>
      <c r="N397" s="2" t="s">
        <v>27</v>
      </c>
      <c r="O397" s="2" t="s">
        <v>1555</v>
      </c>
      <c r="P397" s="5" t="s">
        <v>1888</v>
      </c>
      <c r="Q397" s="87" t="s">
        <v>1442</v>
      </c>
      <c r="R397" s="87" t="s">
        <v>1442</v>
      </c>
      <c r="U397" s="2" t="s">
        <v>198</v>
      </c>
      <c r="V397" s="2" t="s">
        <v>201</v>
      </c>
      <c r="W397" s="2" t="s">
        <v>205</v>
      </c>
      <c r="AA397" s="35"/>
      <c r="AB397" s="35" t="s">
        <v>1376</v>
      </c>
      <c r="AC397" s="5">
        <f>VLOOKUP(AB397,definitions_list_lookup!$V$12:$W$15,2,FALSE)</f>
        <v>0</v>
      </c>
      <c r="AE397" s="41" t="e">
        <f>VLOOKUP(AD397,definitions_list_lookup!$AT$3:$AU$5,2,FALSE)</f>
        <v>#N/A</v>
      </c>
      <c r="AH397" s="2">
        <v>3</v>
      </c>
      <c r="AJ397" s="2">
        <v>1</v>
      </c>
      <c r="AK397" s="35">
        <v>0.8</v>
      </c>
      <c r="AL397" s="2" t="s">
        <v>224</v>
      </c>
      <c r="AM397" s="2" t="s">
        <v>220</v>
      </c>
      <c r="AO397" s="2">
        <v>70</v>
      </c>
      <c r="AQ397" s="2">
        <v>2.5</v>
      </c>
      <c r="AR397" s="35">
        <v>2</v>
      </c>
      <c r="AS397" s="2" t="s">
        <v>223</v>
      </c>
      <c r="AT397" s="2" t="s">
        <v>219</v>
      </c>
      <c r="AV397" s="2">
        <v>27</v>
      </c>
      <c r="AX397" s="2">
        <v>3</v>
      </c>
      <c r="AY397" s="35">
        <v>2</v>
      </c>
      <c r="AZ397" s="2" t="s">
        <v>224</v>
      </c>
      <c r="BA397" s="2" t="s">
        <v>219</v>
      </c>
      <c r="CE397" s="2" t="s">
        <v>3824</v>
      </c>
      <c r="CG397" s="2">
        <v>1</v>
      </c>
      <c r="CH397" s="2">
        <v>0.1</v>
      </c>
      <c r="CI397" s="2" t="s">
        <v>222</v>
      </c>
      <c r="CJ397" s="2" t="s">
        <v>218</v>
      </c>
      <c r="CL397" s="2" t="s">
        <v>3832</v>
      </c>
      <c r="CM397" s="35"/>
      <c r="CN397" s="35"/>
      <c r="CO397" s="35"/>
      <c r="CP397" s="35"/>
      <c r="CQ397" s="35"/>
    </row>
    <row r="398" spans="1:95">
      <c r="A398" s="35" t="s">
        <v>3112</v>
      </c>
      <c r="B398" s="35" t="s">
        <v>2581</v>
      </c>
      <c r="C398" s="2" t="s">
        <v>1450</v>
      </c>
      <c r="D398" s="2" t="s">
        <v>1575</v>
      </c>
      <c r="E398" s="35">
        <v>95</v>
      </c>
      <c r="F398" s="35">
        <v>3</v>
      </c>
      <c r="G398" s="10" t="str">
        <f t="shared" si="4"/>
        <v>95-3</v>
      </c>
      <c r="H398" s="2">
        <v>0</v>
      </c>
      <c r="I398" s="2">
        <v>96</v>
      </c>
      <c r="J398" s="14">
        <f>(VLOOKUP($G398,Depth_Lookup_CCL!$A$3:$Z$549,11,FALSE))+(H398/100)</f>
        <v>237.70999999999998</v>
      </c>
      <c r="K398" s="14">
        <f>(VLOOKUP($G398,Depth_Lookup_CCL!$A$3:$Z$549,11,FALSE))+(I398/100)</f>
        <v>238.67</v>
      </c>
      <c r="L398" s="148">
        <v>58</v>
      </c>
      <c r="M398" s="35">
        <v>1</v>
      </c>
      <c r="N398" s="2" t="s">
        <v>27</v>
      </c>
      <c r="O398" s="2" t="s">
        <v>1555</v>
      </c>
      <c r="P398" s="5" t="s">
        <v>1888</v>
      </c>
      <c r="Q398" s="87" t="s">
        <v>1442</v>
      </c>
      <c r="R398" s="87" t="s">
        <v>1442</v>
      </c>
      <c r="U398" s="2" t="s">
        <v>198</v>
      </c>
      <c r="V398" s="2" t="s">
        <v>201</v>
      </c>
      <c r="W398" s="2" t="s">
        <v>205</v>
      </c>
      <c r="AA398" s="35"/>
      <c r="AB398" s="35" t="s">
        <v>1376</v>
      </c>
      <c r="AC398" s="5">
        <f>VLOOKUP(AB398,definitions_list_lookup!$V$12:$W$15,2,FALSE)</f>
        <v>0</v>
      </c>
      <c r="AE398" s="41" t="e">
        <f>VLOOKUP(AD398,definitions_list_lookup!$AT$3:$AU$5,2,FALSE)</f>
        <v>#N/A</v>
      </c>
      <c r="AH398" s="2">
        <v>2</v>
      </c>
      <c r="AJ398" s="2">
        <v>4</v>
      </c>
      <c r="AK398" s="35">
        <v>1</v>
      </c>
      <c r="AL398" s="2" t="s">
        <v>224</v>
      </c>
      <c r="AM398" s="2" t="s">
        <v>220</v>
      </c>
      <c r="AO398" s="2">
        <v>50</v>
      </c>
      <c r="AQ398" s="2">
        <v>1.5</v>
      </c>
      <c r="AR398" s="35">
        <v>1</v>
      </c>
      <c r="AS398" s="2" t="s">
        <v>223</v>
      </c>
      <c r="AT398" s="2" t="s">
        <v>219</v>
      </c>
      <c r="AV398" s="2">
        <v>48</v>
      </c>
      <c r="AX398" s="2">
        <v>3.2</v>
      </c>
      <c r="AY398" s="35">
        <v>1.3</v>
      </c>
      <c r="AZ398" s="2" t="s">
        <v>222</v>
      </c>
      <c r="BA398" s="2" t="s">
        <v>219</v>
      </c>
      <c r="CE398" s="2" t="s">
        <v>1562</v>
      </c>
      <c r="CG398" s="2">
        <v>0.7</v>
      </c>
      <c r="CH398" s="2">
        <v>0.4</v>
      </c>
      <c r="CI398" s="2" t="s">
        <v>222</v>
      </c>
      <c r="CJ398" s="2" t="s">
        <v>219</v>
      </c>
      <c r="CM398" s="35"/>
      <c r="CN398" s="35"/>
      <c r="CO398" s="35"/>
      <c r="CP398" s="35"/>
      <c r="CQ398" s="35"/>
    </row>
    <row r="399" spans="1:95">
      <c r="A399" s="35" t="s">
        <v>3112</v>
      </c>
      <c r="B399" s="35" t="s">
        <v>2581</v>
      </c>
      <c r="C399" s="2" t="s">
        <v>1450</v>
      </c>
      <c r="D399" s="2" t="s">
        <v>1575</v>
      </c>
      <c r="E399" s="35">
        <v>95</v>
      </c>
      <c r="F399" s="35">
        <v>4</v>
      </c>
      <c r="G399" s="10" t="str">
        <f t="shared" si="4"/>
        <v>95-4</v>
      </c>
      <c r="H399" s="2">
        <v>0</v>
      </c>
      <c r="I399" s="2">
        <v>82</v>
      </c>
      <c r="J399" s="14">
        <f>(VLOOKUP($G399,Depth_Lookup_CCL!$A$3:$Z$549,11,FALSE))+(H399/100)</f>
        <v>238.65999999999997</v>
      </c>
      <c r="K399" s="14">
        <f>(VLOOKUP($G399,Depth_Lookup_CCL!$A$3:$Z$549,11,FALSE))+(I399/100)</f>
        <v>239.47999999999996</v>
      </c>
      <c r="L399" s="148">
        <v>58</v>
      </c>
      <c r="M399" s="35">
        <v>1</v>
      </c>
      <c r="O399" s="2" t="s">
        <v>5</v>
      </c>
      <c r="P399" s="5" t="s">
        <v>1846</v>
      </c>
      <c r="Q399" s="87" t="s">
        <v>1442</v>
      </c>
      <c r="R399" s="87" t="s">
        <v>1442</v>
      </c>
      <c r="U399" s="2" t="s">
        <v>198</v>
      </c>
      <c r="V399" s="2" t="s">
        <v>201</v>
      </c>
      <c r="W399" s="2" t="s">
        <v>205</v>
      </c>
      <c r="AB399" s="35" t="s">
        <v>1376</v>
      </c>
      <c r="AC399" s="5">
        <f>VLOOKUP(AB399,definitions_list_lookup!$V$12:$W$15,2,FALSE)</f>
        <v>0</v>
      </c>
      <c r="AE399" s="41" t="e">
        <f>VLOOKUP(AD399,definitions_list_lookup!$AT$3:$AU$5,2,FALSE)</f>
        <v>#N/A</v>
      </c>
      <c r="AH399" s="2">
        <v>7</v>
      </c>
      <c r="AJ399" s="2">
        <v>1.5</v>
      </c>
      <c r="AK399" s="35">
        <v>0.8</v>
      </c>
      <c r="AL399" s="2" t="s">
        <v>223</v>
      </c>
      <c r="AM399" s="2" t="s">
        <v>219</v>
      </c>
      <c r="AO399" s="2">
        <v>58</v>
      </c>
      <c r="AQ399" s="2">
        <v>2</v>
      </c>
      <c r="AR399" s="35">
        <v>1.5</v>
      </c>
      <c r="AS399" s="2" t="s">
        <v>224</v>
      </c>
      <c r="AT399" s="2" t="s">
        <v>220</v>
      </c>
      <c r="AV399" s="2">
        <v>35</v>
      </c>
      <c r="AX399" s="2">
        <v>4</v>
      </c>
      <c r="AY399" s="35">
        <v>2</v>
      </c>
      <c r="AZ399" s="2" t="s">
        <v>224</v>
      </c>
      <c r="BA399" s="2" t="s">
        <v>219</v>
      </c>
      <c r="BQ399" s="2" t="s">
        <v>1562</v>
      </c>
      <c r="BS399" s="2">
        <v>0.1</v>
      </c>
      <c r="BT399" s="2">
        <v>0.1</v>
      </c>
      <c r="BU399" s="2" t="s">
        <v>222</v>
      </c>
      <c r="BV399" s="2" t="s">
        <v>219</v>
      </c>
      <c r="CE399" s="2" t="s">
        <v>1562</v>
      </c>
      <c r="CG399" s="2">
        <v>0.5</v>
      </c>
      <c r="CH399" s="2">
        <v>0.3</v>
      </c>
      <c r="CI399" s="2" t="s">
        <v>223</v>
      </c>
      <c r="CJ399" s="2" t="s">
        <v>219</v>
      </c>
      <c r="CL399" s="2" t="s">
        <v>3156</v>
      </c>
      <c r="CM399" s="35" t="s">
        <v>3157</v>
      </c>
      <c r="CN399" s="35"/>
      <c r="CO399" s="35"/>
      <c r="CP399" s="35"/>
      <c r="CQ399" s="35"/>
    </row>
    <row r="400" spans="1:95">
      <c r="A400" s="35" t="s">
        <v>3112</v>
      </c>
      <c r="B400" s="35" t="s">
        <v>2581</v>
      </c>
      <c r="C400" s="2" t="s">
        <v>1450</v>
      </c>
      <c r="D400" s="2" t="s">
        <v>1575</v>
      </c>
      <c r="E400" s="35">
        <v>96</v>
      </c>
      <c r="F400" s="35">
        <v>1</v>
      </c>
      <c r="G400" s="10" t="str">
        <f t="shared" si="4"/>
        <v>96-1</v>
      </c>
      <c r="H400" s="2">
        <v>0</v>
      </c>
      <c r="I400" s="2">
        <v>72</v>
      </c>
      <c r="J400" s="14">
        <f>(VLOOKUP($G400,Depth_Lookup_CCL!$A$3:$Z$549,11,FALSE))+(H400/100)</f>
        <v>239.2</v>
      </c>
      <c r="K400" s="14">
        <f>(VLOOKUP($G400,Depth_Lookup_CCL!$A$3:$Z$549,11,FALSE))+(I400/100)</f>
        <v>239.92</v>
      </c>
      <c r="L400" s="148">
        <v>58</v>
      </c>
      <c r="M400" s="35">
        <v>1</v>
      </c>
      <c r="O400" s="2" t="s">
        <v>5</v>
      </c>
      <c r="P400" s="5" t="s">
        <v>1846</v>
      </c>
      <c r="Q400" s="87" t="s">
        <v>1442</v>
      </c>
      <c r="R400" s="87" t="s">
        <v>1442</v>
      </c>
      <c r="U400" s="2" t="s">
        <v>198</v>
      </c>
      <c r="V400" s="2" t="s">
        <v>201</v>
      </c>
      <c r="W400" s="2" t="s">
        <v>205</v>
      </c>
      <c r="Y400" s="2" t="s">
        <v>1379</v>
      </c>
      <c r="Z400" s="35" t="s">
        <v>1363</v>
      </c>
      <c r="AA400" s="35" t="s">
        <v>1368</v>
      </c>
      <c r="AB400" s="35" t="s">
        <v>238</v>
      </c>
      <c r="AC400" s="5">
        <f>VLOOKUP(AB400,definitions_list_lookup!$V$12:$W$15,2,FALSE)</f>
        <v>2</v>
      </c>
      <c r="AD400" s="35" t="s">
        <v>1456</v>
      </c>
      <c r="AE400" s="41">
        <f>VLOOKUP(AD400,definitions_list_lookup!$AT$3:$AU$5,2,FALSE)</f>
        <v>1</v>
      </c>
      <c r="AF400" s="2">
        <v>15</v>
      </c>
      <c r="AG400" s="2" t="s">
        <v>3158</v>
      </c>
      <c r="AH400" s="2">
        <v>7</v>
      </c>
      <c r="AJ400" s="2">
        <v>2.5</v>
      </c>
      <c r="AK400" s="35">
        <v>1</v>
      </c>
      <c r="AL400" s="2" t="s">
        <v>223</v>
      </c>
      <c r="AM400" s="2" t="s">
        <v>220</v>
      </c>
      <c r="AO400" s="2">
        <v>53</v>
      </c>
      <c r="AQ400" s="2">
        <v>1.6</v>
      </c>
      <c r="AR400" s="35">
        <v>1</v>
      </c>
      <c r="AS400" s="2" t="s">
        <v>223</v>
      </c>
      <c r="AT400" s="2" t="s">
        <v>219</v>
      </c>
      <c r="AV400" s="2">
        <v>40</v>
      </c>
      <c r="AX400" s="2">
        <v>3.2</v>
      </c>
      <c r="AY400" s="35">
        <v>1.5</v>
      </c>
      <c r="AZ400" s="2" t="s">
        <v>222</v>
      </c>
      <c r="BA400" s="2" t="s">
        <v>219</v>
      </c>
      <c r="CM400" s="35" t="s">
        <v>3159</v>
      </c>
      <c r="CN400" s="35"/>
      <c r="CO400" s="35"/>
      <c r="CP400" s="35"/>
      <c r="CQ400" s="35"/>
    </row>
    <row r="401" spans="1:95">
      <c r="A401" s="35" t="s">
        <v>3112</v>
      </c>
      <c r="B401" s="35" t="s">
        <v>2581</v>
      </c>
      <c r="C401" s="2" t="s">
        <v>1450</v>
      </c>
      <c r="D401" s="2" t="s">
        <v>1575</v>
      </c>
      <c r="E401" s="35">
        <v>96</v>
      </c>
      <c r="F401" s="35">
        <v>2</v>
      </c>
      <c r="G401" s="10" t="str">
        <f t="shared" si="4"/>
        <v>96-2</v>
      </c>
      <c r="H401" s="2">
        <v>0</v>
      </c>
      <c r="I401" s="2">
        <v>84</v>
      </c>
      <c r="J401" s="14">
        <f>(VLOOKUP($G401,Depth_Lookup_CCL!$A$3:$Z$549,11,FALSE))+(H401/100)</f>
        <v>239.92499999999998</v>
      </c>
      <c r="K401" s="14">
        <f>(VLOOKUP($G401,Depth_Lookup_CCL!$A$3:$Z$549,11,FALSE))+(I401/100)</f>
        <v>240.76499999999999</v>
      </c>
      <c r="L401" s="148">
        <v>58</v>
      </c>
      <c r="M401" s="35">
        <v>1</v>
      </c>
      <c r="O401" s="2" t="s">
        <v>5</v>
      </c>
      <c r="P401" s="5" t="s">
        <v>1846</v>
      </c>
      <c r="Q401" s="87" t="s">
        <v>1442</v>
      </c>
      <c r="R401" s="87" t="s">
        <v>1442</v>
      </c>
      <c r="U401" s="2" t="s">
        <v>198</v>
      </c>
      <c r="V401" s="2" t="s">
        <v>201</v>
      </c>
      <c r="W401" s="2" t="s">
        <v>205</v>
      </c>
      <c r="X401" s="2" t="s">
        <v>3160</v>
      </c>
      <c r="Y401" s="2" t="s">
        <v>1366</v>
      </c>
      <c r="Z401" s="35" t="s">
        <v>1391</v>
      </c>
      <c r="AA401" s="35" t="s">
        <v>1368</v>
      </c>
      <c r="AB401" s="35" t="s">
        <v>1374</v>
      </c>
      <c r="AC401" s="5">
        <f>VLOOKUP(AB401,definitions_list_lookup!$V$12:$W$15,2,FALSE)</f>
        <v>1</v>
      </c>
      <c r="AD401" s="35" t="s">
        <v>1456</v>
      </c>
      <c r="AE401" s="41">
        <f>VLOOKUP(AD401,definitions_list_lookup!$AT$3:$AU$5,2,FALSE)</f>
        <v>1</v>
      </c>
      <c r="AF401" s="2">
        <v>30</v>
      </c>
      <c r="AH401" s="2">
        <v>7</v>
      </c>
      <c r="AJ401" s="2">
        <v>1.5</v>
      </c>
      <c r="AK401" s="35">
        <v>0.7</v>
      </c>
      <c r="AL401" s="2" t="s">
        <v>224</v>
      </c>
      <c r="AM401" s="2" t="s">
        <v>220</v>
      </c>
      <c r="AO401" s="2">
        <v>53</v>
      </c>
      <c r="AQ401" s="2">
        <v>1.5</v>
      </c>
      <c r="AR401" s="35">
        <v>1</v>
      </c>
      <c r="AS401" s="2" t="s">
        <v>224</v>
      </c>
      <c r="AT401" s="2" t="s">
        <v>219</v>
      </c>
      <c r="AV401" s="2">
        <v>40</v>
      </c>
      <c r="AX401" s="2">
        <v>1.5</v>
      </c>
      <c r="AY401" s="35">
        <v>1.2</v>
      </c>
      <c r="AZ401" s="2" t="s">
        <v>222</v>
      </c>
      <c r="BA401" s="2" t="s">
        <v>220</v>
      </c>
      <c r="CE401" s="2" t="s">
        <v>1562</v>
      </c>
      <c r="CG401" s="2">
        <v>1</v>
      </c>
      <c r="CH401" s="2">
        <v>0.1</v>
      </c>
      <c r="CI401" s="2" t="s">
        <v>224</v>
      </c>
      <c r="CJ401" s="2" t="s">
        <v>220</v>
      </c>
      <c r="CL401" s="2" t="s">
        <v>3161</v>
      </c>
      <c r="CM401" s="35" t="s">
        <v>3160</v>
      </c>
      <c r="CN401" s="35"/>
      <c r="CO401" s="35"/>
      <c r="CP401" s="35"/>
      <c r="CQ401" s="35"/>
    </row>
    <row r="402" spans="1:95">
      <c r="A402" s="35" t="s">
        <v>3112</v>
      </c>
      <c r="B402" s="35" t="s">
        <v>2581</v>
      </c>
      <c r="C402" s="2" t="s">
        <v>1450</v>
      </c>
      <c r="D402" s="2" t="s">
        <v>1575</v>
      </c>
      <c r="E402" s="35">
        <v>96</v>
      </c>
      <c r="F402" s="35">
        <v>3</v>
      </c>
      <c r="G402" s="10" t="str">
        <f t="shared" si="4"/>
        <v>96-3</v>
      </c>
      <c r="H402" s="2">
        <v>0</v>
      </c>
      <c r="I402" s="2">
        <v>79</v>
      </c>
      <c r="J402" s="14">
        <f>(VLOOKUP($G402,Depth_Lookup_CCL!$A$3:$Z$549,11,FALSE))+(H402/100)</f>
        <v>240.76499999999999</v>
      </c>
      <c r="K402" s="14">
        <f>(VLOOKUP($G402,Depth_Lookup_CCL!$A$3:$Z$549,11,FALSE))+(I402/100)</f>
        <v>241.55499999999998</v>
      </c>
      <c r="L402" s="148">
        <v>58</v>
      </c>
      <c r="M402" s="35">
        <v>1</v>
      </c>
      <c r="O402" s="2" t="s">
        <v>5</v>
      </c>
      <c r="P402" s="5" t="s">
        <v>1846</v>
      </c>
      <c r="Q402" s="87" t="s">
        <v>1442</v>
      </c>
      <c r="R402" s="87" t="s">
        <v>1442</v>
      </c>
      <c r="U402" s="2" t="s">
        <v>198</v>
      </c>
      <c r="V402" s="2" t="s">
        <v>201</v>
      </c>
      <c r="W402" s="2" t="s">
        <v>205</v>
      </c>
      <c r="Y402" s="2" t="s">
        <v>1378</v>
      </c>
      <c r="Z402" s="35" t="s">
        <v>1391</v>
      </c>
      <c r="AA402" s="2" t="s">
        <v>1368</v>
      </c>
      <c r="AB402" s="2" t="s">
        <v>1374</v>
      </c>
      <c r="AC402" s="5">
        <f>VLOOKUP(AB402,definitions_list_lookup!$V$12:$W$15,2,FALSE)</f>
        <v>1</v>
      </c>
      <c r="AD402" s="35" t="s">
        <v>1455</v>
      </c>
      <c r="AE402" s="41">
        <f>VLOOKUP(AD402,definitions_list_lookup!$AT$3:$AU$5,2,FALSE)</f>
        <v>0</v>
      </c>
      <c r="AF402" s="2">
        <v>30</v>
      </c>
      <c r="AH402" s="2">
        <v>10</v>
      </c>
      <c r="AJ402" s="2">
        <v>2</v>
      </c>
      <c r="AK402" s="35">
        <v>1.5</v>
      </c>
      <c r="AL402" s="2" t="s">
        <v>223</v>
      </c>
      <c r="AM402" s="2" t="s">
        <v>220</v>
      </c>
      <c r="AO402" s="2">
        <v>40</v>
      </c>
      <c r="AQ402" s="2">
        <v>1.2</v>
      </c>
      <c r="AR402" s="35">
        <v>0.8</v>
      </c>
      <c r="AS402" s="2" t="s">
        <v>224</v>
      </c>
      <c r="AT402" s="2" t="s">
        <v>219</v>
      </c>
      <c r="AV402" s="2">
        <v>50</v>
      </c>
      <c r="AX402" s="2">
        <v>3</v>
      </c>
      <c r="AY402" s="35">
        <v>1.2</v>
      </c>
      <c r="AZ402" s="2" t="s">
        <v>222</v>
      </c>
      <c r="BA402" s="2" t="s">
        <v>220</v>
      </c>
      <c r="CE402" s="2" t="s">
        <v>1562</v>
      </c>
      <c r="CG402" s="2">
        <v>0.1</v>
      </c>
      <c r="CH402" s="2">
        <v>0.1</v>
      </c>
      <c r="CI402" s="2" t="s">
        <v>222</v>
      </c>
      <c r="CJ402" s="2" t="s">
        <v>220</v>
      </c>
      <c r="CM402" s="35" t="s">
        <v>3162</v>
      </c>
      <c r="CN402" s="35"/>
      <c r="CO402" s="35"/>
      <c r="CP402" s="35"/>
      <c r="CQ402" s="35"/>
    </row>
    <row r="403" spans="1:95">
      <c r="A403" s="35" t="s">
        <v>3112</v>
      </c>
      <c r="B403" s="35" t="s">
        <v>2581</v>
      </c>
      <c r="C403" s="2" t="s">
        <v>1450</v>
      </c>
      <c r="D403" s="2" t="s">
        <v>1575</v>
      </c>
      <c r="E403" s="35">
        <v>96</v>
      </c>
      <c r="F403" s="35">
        <v>4</v>
      </c>
      <c r="G403" s="10" t="str">
        <f t="shared" si="4"/>
        <v>96-4</v>
      </c>
      <c r="H403" s="2">
        <v>0</v>
      </c>
      <c r="I403" s="2">
        <v>75</v>
      </c>
      <c r="J403" s="14">
        <f>(VLOOKUP($G403,Depth_Lookup_CCL!$A$3:$Z$549,11,FALSE))+(H403/100)</f>
        <v>241.55499999999998</v>
      </c>
      <c r="K403" s="14">
        <f>(VLOOKUP($G403,Depth_Lookup_CCL!$A$3:$Z$549,11,FALSE))+(I403/100)</f>
        <v>242.30499999999998</v>
      </c>
      <c r="L403" s="148">
        <v>58</v>
      </c>
      <c r="M403" s="35">
        <v>1</v>
      </c>
      <c r="O403" s="2" t="s">
        <v>5</v>
      </c>
      <c r="P403" s="5" t="s">
        <v>1846</v>
      </c>
      <c r="Q403" s="87" t="s">
        <v>1442</v>
      </c>
      <c r="R403" s="87" t="s">
        <v>1442</v>
      </c>
      <c r="U403" s="2" t="s">
        <v>198</v>
      </c>
      <c r="V403" s="2" t="s">
        <v>201</v>
      </c>
      <c r="W403" s="2" t="s">
        <v>205</v>
      </c>
      <c r="AB403" s="2" t="s">
        <v>1376</v>
      </c>
      <c r="AC403" s="5">
        <f>VLOOKUP(AB403,definitions_list_lookup!$V$12:$W$15,2,FALSE)</f>
        <v>0</v>
      </c>
      <c r="AE403" s="41" t="e">
        <f>VLOOKUP(AD403,definitions_list_lookup!$AT$3:$AU$5,2,FALSE)</f>
        <v>#N/A</v>
      </c>
      <c r="AH403" s="2">
        <v>7</v>
      </c>
      <c r="AJ403" s="2">
        <v>1.2</v>
      </c>
      <c r="AK403" s="35">
        <v>0.8</v>
      </c>
      <c r="AL403" s="2" t="s">
        <v>223</v>
      </c>
      <c r="AM403" s="2" t="s">
        <v>220</v>
      </c>
      <c r="AO403" s="2">
        <v>48</v>
      </c>
      <c r="AQ403" s="2">
        <v>1.2</v>
      </c>
      <c r="AR403" s="35">
        <v>1</v>
      </c>
      <c r="AS403" s="2" t="s">
        <v>224</v>
      </c>
      <c r="AT403" s="2" t="s">
        <v>219</v>
      </c>
      <c r="AV403" s="2">
        <v>45</v>
      </c>
      <c r="AX403" s="2">
        <v>2</v>
      </c>
      <c r="AY403" s="35">
        <v>1.2</v>
      </c>
      <c r="AZ403" s="2" t="s">
        <v>223</v>
      </c>
      <c r="BA403" s="2" t="s">
        <v>220</v>
      </c>
      <c r="CE403" s="2" t="s">
        <v>1562</v>
      </c>
      <c r="CG403" s="2">
        <v>0.1</v>
      </c>
      <c r="CH403" s="2">
        <v>0.1</v>
      </c>
      <c r="CI403" s="2" t="s">
        <v>222</v>
      </c>
      <c r="CJ403" s="2" t="s">
        <v>220</v>
      </c>
      <c r="CM403" s="35"/>
      <c r="CN403" s="35"/>
      <c r="CO403" s="35"/>
      <c r="CP403" s="35"/>
      <c r="CQ403" s="35"/>
    </row>
    <row r="404" spans="1:95">
      <c r="A404" s="35" t="s">
        <v>3112</v>
      </c>
      <c r="B404" s="35" t="s">
        <v>2581</v>
      </c>
      <c r="C404" s="2" t="s">
        <v>1450</v>
      </c>
      <c r="D404" s="2" t="s">
        <v>1575</v>
      </c>
      <c r="E404" s="35">
        <v>97</v>
      </c>
      <c r="F404" s="35">
        <v>1</v>
      </c>
      <c r="G404" s="10" t="str">
        <f t="shared" si="4"/>
        <v>97-1</v>
      </c>
      <c r="H404" s="2">
        <v>0</v>
      </c>
      <c r="I404" s="2">
        <v>73</v>
      </c>
      <c r="J404" s="14">
        <f>(VLOOKUP($G404,Depth_Lookup_CCL!$A$3:$Z$549,11,FALSE))+(H404/100)</f>
        <v>242.2</v>
      </c>
      <c r="K404" s="14">
        <f>(VLOOKUP($G404,Depth_Lookup_CCL!$A$3:$Z$549,11,FALSE))+(I404/100)</f>
        <v>242.92999999999998</v>
      </c>
      <c r="L404" s="148">
        <v>58</v>
      </c>
      <c r="M404" s="35">
        <v>1</v>
      </c>
      <c r="N404" s="2" t="s">
        <v>27</v>
      </c>
      <c r="O404" s="2" t="s">
        <v>1555</v>
      </c>
      <c r="P404" s="5" t="s">
        <v>1888</v>
      </c>
      <c r="Q404" s="87" t="s">
        <v>1442</v>
      </c>
      <c r="R404" s="87" t="s">
        <v>1442</v>
      </c>
      <c r="U404" s="2" t="s">
        <v>198</v>
      </c>
      <c r="V404" s="2" t="s">
        <v>201</v>
      </c>
      <c r="W404" s="2" t="s">
        <v>205</v>
      </c>
      <c r="AB404" s="2" t="s">
        <v>1376</v>
      </c>
      <c r="AC404" s="5">
        <f>VLOOKUP(AB404,definitions_list_lookup!$V$12:$W$15,2,FALSE)</f>
        <v>0</v>
      </c>
      <c r="AE404" s="41" t="e">
        <f>VLOOKUP(AD404,definitions_list_lookup!$AT$3:$AU$5,2,FALSE)</f>
        <v>#N/A</v>
      </c>
      <c r="AG404" s="2" t="s">
        <v>3163</v>
      </c>
      <c r="AH404" s="2">
        <v>2</v>
      </c>
      <c r="AJ404" s="2">
        <v>4</v>
      </c>
      <c r="AK404" s="35">
        <v>2</v>
      </c>
      <c r="AL404" s="2" t="s">
        <v>223</v>
      </c>
      <c r="AM404" s="2" t="s">
        <v>2573</v>
      </c>
      <c r="AO404" s="2">
        <v>50</v>
      </c>
      <c r="AQ404" s="2">
        <v>4.5</v>
      </c>
      <c r="AR404" s="35">
        <v>1.5</v>
      </c>
      <c r="AS404" s="2" t="s">
        <v>224</v>
      </c>
      <c r="AT404" s="2" t="s">
        <v>219</v>
      </c>
      <c r="AV404" s="2">
        <v>48</v>
      </c>
      <c r="AX404" s="2">
        <v>6</v>
      </c>
      <c r="AY404" s="35">
        <v>2.5</v>
      </c>
      <c r="AZ404" s="2" t="s">
        <v>223</v>
      </c>
      <c r="BA404" s="2" t="s">
        <v>220</v>
      </c>
      <c r="CE404" s="2" t="s">
        <v>1562</v>
      </c>
      <c r="CG404" s="2">
        <v>1.5</v>
      </c>
      <c r="CH404" s="2">
        <v>0.2</v>
      </c>
      <c r="CI404" s="2" t="s">
        <v>222</v>
      </c>
      <c r="CJ404" s="2" t="s">
        <v>220</v>
      </c>
      <c r="CM404" s="35"/>
      <c r="CN404" s="35"/>
      <c r="CO404" s="35"/>
      <c r="CP404" s="35"/>
      <c r="CQ404" s="35"/>
    </row>
    <row r="405" spans="1:95">
      <c r="A405" s="35" t="s">
        <v>3112</v>
      </c>
      <c r="B405" s="35" t="s">
        <v>2581</v>
      </c>
      <c r="C405" s="2" t="s">
        <v>1450</v>
      </c>
      <c r="D405" s="2" t="s">
        <v>1575</v>
      </c>
      <c r="E405" s="35">
        <v>97</v>
      </c>
      <c r="F405" s="35">
        <v>2</v>
      </c>
      <c r="G405" s="10" t="str">
        <f t="shared" si="4"/>
        <v>97-2</v>
      </c>
      <c r="H405" s="2">
        <v>0</v>
      </c>
      <c r="I405" s="2">
        <v>49</v>
      </c>
      <c r="J405" s="14">
        <f>(VLOOKUP($G405,Depth_Lookup_CCL!$A$3:$Z$549,11,FALSE))+(H405/100)</f>
        <v>242.92</v>
      </c>
      <c r="K405" s="14">
        <f>(VLOOKUP($G405,Depth_Lookup_CCL!$A$3:$Z$549,11,FALSE))+(I405/100)</f>
        <v>243.41</v>
      </c>
      <c r="L405" s="148">
        <v>58</v>
      </c>
      <c r="M405" s="35">
        <v>1</v>
      </c>
      <c r="O405" s="2" t="s">
        <v>5</v>
      </c>
      <c r="P405" s="5" t="s">
        <v>1846</v>
      </c>
      <c r="Q405" s="87" t="s">
        <v>1442</v>
      </c>
      <c r="R405" s="87" t="s">
        <v>1442</v>
      </c>
      <c r="U405" s="2" t="s">
        <v>198</v>
      </c>
      <c r="V405" s="2" t="s">
        <v>201</v>
      </c>
      <c r="W405" s="2" t="s">
        <v>205</v>
      </c>
      <c r="AB405" s="2" t="s">
        <v>1376</v>
      </c>
      <c r="AC405" s="5">
        <f>VLOOKUP(AB405,definitions_list_lookup!$V$12:$W$15,2,FALSE)</f>
        <v>0</v>
      </c>
      <c r="AE405" s="41" t="e">
        <f>VLOOKUP(AD405,definitions_list_lookup!$AT$3:$AU$5,2,FALSE)</f>
        <v>#N/A</v>
      </c>
      <c r="AH405" s="2">
        <v>5</v>
      </c>
      <c r="AJ405" s="2">
        <v>1.5</v>
      </c>
      <c r="AK405" s="35">
        <v>0.6</v>
      </c>
      <c r="AL405" s="2" t="s">
        <v>223</v>
      </c>
      <c r="AM405" s="2" t="s">
        <v>2573</v>
      </c>
      <c r="AO405" s="2">
        <v>65</v>
      </c>
      <c r="AQ405" s="2">
        <v>1.3</v>
      </c>
      <c r="AR405" s="35">
        <v>0.6</v>
      </c>
      <c r="AS405" s="2" t="s">
        <v>224</v>
      </c>
      <c r="AT405" s="2" t="s">
        <v>218</v>
      </c>
      <c r="AV405" s="2">
        <v>30</v>
      </c>
      <c r="AX405" s="2">
        <v>4</v>
      </c>
      <c r="AY405" s="35">
        <v>2</v>
      </c>
      <c r="AZ405" s="2" t="s">
        <v>222</v>
      </c>
      <c r="BA405" s="2" t="s">
        <v>220</v>
      </c>
      <c r="BC405" s="2" t="s">
        <v>1562</v>
      </c>
      <c r="BE405" s="2">
        <v>1</v>
      </c>
      <c r="BF405" s="2">
        <v>0.2</v>
      </c>
      <c r="BG405" s="2" t="s">
        <v>222</v>
      </c>
      <c r="BH405" s="2" t="s">
        <v>219</v>
      </c>
      <c r="CM405" s="35" t="s">
        <v>3164</v>
      </c>
      <c r="CN405" s="35"/>
      <c r="CO405" s="35"/>
      <c r="CP405" s="35"/>
      <c r="CQ405" s="35"/>
    </row>
    <row r="406" spans="1:95">
      <c r="A406" s="35" t="s">
        <v>3112</v>
      </c>
      <c r="B406" s="35" t="s">
        <v>2581</v>
      </c>
      <c r="C406" s="2" t="s">
        <v>1450</v>
      </c>
      <c r="D406" s="2" t="s">
        <v>1575</v>
      </c>
      <c r="E406" s="35">
        <v>97</v>
      </c>
      <c r="F406" s="35">
        <v>3</v>
      </c>
      <c r="G406" s="10" t="str">
        <f t="shared" si="4"/>
        <v>97-3</v>
      </c>
      <c r="H406" s="2">
        <v>0</v>
      </c>
      <c r="I406" s="2">
        <v>96</v>
      </c>
      <c r="J406" s="14">
        <f>(VLOOKUP($G406,Depth_Lookup_CCL!$A$3:$Z$549,11,FALSE))+(H406/100)</f>
        <v>243.41499999999999</v>
      </c>
      <c r="K406" s="14">
        <f>(VLOOKUP($G406,Depth_Lookup_CCL!$A$3:$Z$549,11,FALSE))+(I406/100)</f>
        <v>244.375</v>
      </c>
      <c r="L406" s="148">
        <v>58</v>
      </c>
      <c r="M406" s="35">
        <v>1</v>
      </c>
      <c r="N406" s="2" t="s">
        <v>28</v>
      </c>
      <c r="O406" s="2" t="s">
        <v>1555</v>
      </c>
      <c r="P406" s="5" t="s">
        <v>3496</v>
      </c>
      <c r="Q406" s="87" t="s">
        <v>1442</v>
      </c>
      <c r="R406" s="87" t="s">
        <v>1442</v>
      </c>
      <c r="U406" s="2" t="s">
        <v>198</v>
      </c>
      <c r="V406" s="2" t="s">
        <v>201</v>
      </c>
      <c r="W406" s="2" t="s">
        <v>205</v>
      </c>
      <c r="AB406" s="2" t="s">
        <v>1376</v>
      </c>
      <c r="AC406" s="5">
        <f>VLOOKUP(AB406,definitions_list_lookup!$V$12:$W$15,2,FALSE)</f>
        <v>0</v>
      </c>
      <c r="AE406" s="41" t="e">
        <f>VLOOKUP(AD406,definitions_list_lookup!$AT$3:$AU$5,2,FALSE)</f>
        <v>#N/A</v>
      </c>
      <c r="AH406" s="2">
        <v>1</v>
      </c>
      <c r="AJ406" s="2">
        <v>3</v>
      </c>
      <c r="AK406" s="35">
        <v>1</v>
      </c>
      <c r="AL406" s="2" t="s">
        <v>224</v>
      </c>
      <c r="AM406" s="2" t="s">
        <v>220</v>
      </c>
      <c r="AO406" s="2">
        <v>50</v>
      </c>
      <c r="AQ406" s="2">
        <v>4</v>
      </c>
      <c r="AR406" s="35">
        <v>2</v>
      </c>
      <c r="AS406" s="2" t="s">
        <v>224</v>
      </c>
      <c r="AT406" s="2" t="s">
        <v>219</v>
      </c>
      <c r="AV406" s="2">
        <v>45</v>
      </c>
      <c r="AX406" s="2">
        <v>3</v>
      </c>
      <c r="AY406" s="35">
        <v>1.5</v>
      </c>
      <c r="AZ406" s="2" t="s">
        <v>223</v>
      </c>
      <c r="BA406" s="2" t="s">
        <v>219</v>
      </c>
      <c r="BC406" s="2">
        <v>4</v>
      </c>
      <c r="BE406" s="2">
        <v>2</v>
      </c>
      <c r="BF406" s="2">
        <v>0.5</v>
      </c>
      <c r="BG406" s="2" t="s">
        <v>224</v>
      </c>
      <c r="BH406" s="2" t="s">
        <v>220</v>
      </c>
      <c r="BI406" s="2" t="s">
        <v>3165</v>
      </c>
      <c r="CE406" s="2" t="s">
        <v>1562</v>
      </c>
      <c r="CG406" s="2">
        <v>0.7</v>
      </c>
      <c r="CH406" s="2">
        <v>0.1</v>
      </c>
      <c r="CI406" s="2" t="s">
        <v>222</v>
      </c>
      <c r="CJ406" s="2" t="s">
        <v>218</v>
      </c>
      <c r="CM406" s="35" t="s">
        <v>3164</v>
      </c>
      <c r="CN406" s="35"/>
      <c r="CO406" s="35"/>
      <c r="CP406" s="35"/>
      <c r="CQ406" s="35"/>
    </row>
    <row r="407" spans="1:95">
      <c r="A407" s="35" t="s">
        <v>3112</v>
      </c>
      <c r="B407" s="35" t="s">
        <v>2581</v>
      </c>
      <c r="C407" s="2" t="s">
        <v>1450</v>
      </c>
      <c r="D407" s="2" t="s">
        <v>1575</v>
      </c>
      <c r="E407" s="35">
        <v>97</v>
      </c>
      <c r="F407" s="35">
        <v>4</v>
      </c>
      <c r="G407" s="10" t="str">
        <f t="shared" si="4"/>
        <v>97-4</v>
      </c>
      <c r="H407" s="2">
        <v>0</v>
      </c>
      <c r="I407" s="2">
        <v>96</v>
      </c>
      <c r="J407" s="14">
        <f>(VLOOKUP($G407,Depth_Lookup_CCL!$A$3:$Z$549,11,FALSE))+(H407/100)</f>
        <v>244.375</v>
      </c>
      <c r="K407" s="14">
        <f>(VLOOKUP($G407,Depth_Lookup_CCL!$A$3:$Z$549,11,FALSE))+(I407/100)</f>
        <v>245.33500000000001</v>
      </c>
      <c r="L407" s="148">
        <v>58</v>
      </c>
      <c r="M407" s="35">
        <v>1</v>
      </c>
      <c r="N407" s="2" t="s">
        <v>27</v>
      </c>
      <c r="O407" s="2" t="s">
        <v>1555</v>
      </c>
      <c r="P407" s="5" t="s">
        <v>1888</v>
      </c>
      <c r="Q407" s="87" t="s">
        <v>1442</v>
      </c>
      <c r="R407" s="87" t="s">
        <v>1442</v>
      </c>
      <c r="U407" s="2" t="s">
        <v>198</v>
      </c>
      <c r="V407" s="2" t="s">
        <v>201</v>
      </c>
      <c r="W407" s="2" t="s">
        <v>205</v>
      </c>
      <c r="AB407" s="2" t="s">
        <v>1376</v>
      </c>
      <c r="AC407" s="5">
        <f>VLOOKUP(AB407,definitions_list_lookup!$V$12:$W$15,2,FALSE)</f>
        <v>0</v>
      </c>
      <c r="AE407" s="41" t="e">
        <f>VLOOKUP(AD407,definitions_list_lookup!$AT$3:$AU$5,2,FALSE)</f>
        <v>#N/A</v>
      </c>
      <c r="AH407" s="2">
        <v>2</v>
      </c>
      <c r="AJ407" s="2">
        <v>1</v>
      </c>
      <c r="AK407" s="35">
        <v>1</v>
      </c>
      <c r="AL407" s="2" t="s">
        <v>222</v>
      </c>
      <c r="AM407" s="2" t="s">
        <v>2573</v>
      </c>
      <c r="AO407" s="2">
        <v>58</v>
      </c>
      <c r="AQ407" s="2">
        <v>5</v>
      </c>
      <c r="AR407" s="35">
        <v>1.2</v>
      </c>
      <c r="AS407" s="2" t="s">
        <v>224</v>
      </c>
      <c r="AT407" s="2" t="s">
        <v>219</v>
      </c>
      <c r="AV407" s="2">
        <v>40</v>
      </c>
      <c r="AX407" s="2">
        <v>3</v>
      </c>
      <c r="AY407" s="35">
        <v>1.2</v>
      </c>
      <c r="AZ407" s="2" t="s">
        <v>222</v>
      </c>
      <c r="BA407" s="2" t="s">
        <v>220</v>
      </c>
      <c r="BC407" s="2" t="s">
        <v>1562</v>
      </c>
      <c r="BE407" s="2">
        <v>1</v>
      </c>
      <c r="BF407" s="2">
        <v>0.6</v>
      </c>
      <c r="BG407" s="2" t="s">
        <v>223</v>
      </c>
      <c r="BH407" s="2" t="s">
        <v>219</v>
      </c>
      <c r="CE407" s="2" t="s">
        <v>1562</v>
      </c>
      <c r="CG407" s="2">
        <v>0.2</v>
      </c>
      <c r="CH407" s="2">
        <v>0.2</v>
      </c>
      <c r="CI407" s="2" t="s">
        <v>223</v>
      </c>
      <c r="CJ407" s="2" t="s">
        <v>219</v>
      </c>
      <c r="CL407" s="2" t="s">
        <v>3166</v>
      </c>
      <c r="CM407" s="35" t="s">
        <v>3164</v>
      </c>
      <c r="CN407" s="35"/>
      <c r="CO407" s="35"/>
      <c r="CP407" s="35"/>
      <c r="CQ407" s="35"/>
    </row>
    <row r="408" spans="1:95">
      <c r="A408" s="35" t="s">
        <v>3112</v>
      </c>
      <c r="B408" s="35" t="s">
        <v>2581</v>
      </c>
      <c r="C408" s="2" t="s">
        <v>1450</v>
      </c>
      <c r="D408" s="2" t="s">
        <v>1575</v>
      </c>
      <c r="E408" s="35">
        <v>98</v>
      </c>
      <c r="F408" s="35">
        <v>1</v>
      </c>
      <c r="G408" s="10" t="str">
        <f t="shared" si="4"/>
        <v>98-1</v>
      </c>
      <c r="H408" s="2">
        <v>0</v>
      </c>
      <c r="I408" s="2">
        <v>54</v>
      </c>
      <c r="J408" s="14">
        <f>(VLOOKUP($G408,Depth_Lookup_CCL!$A$3:$Z$549,11,FALSE))+(H408/100)</f>
        <v>245.2</v>
      </c>
      <c r="K408" s="14">
        <f>(VLOOKUP($G408,Depth_Lookup_CCL!$A$3:$Z$549,11,FALSE))+(I408/100)</f>
        <v>245.73999999999998</v>
      </c>
      <c r="L408" s="148">
        <v>58</v>
      </c>
      <c r="M408" s="35">
        <v>1</v>
      </c>
      <c r="O408" s="2" t="s">
        <v>5</v>
      </c>
      <c r="P408" s="5" t="s">
        <v>1846</v>
      </c>
      <c r="Q408" s="87" t="s">
        <v>1442</v>
      </c>
      <c r="R408" s="87" t="s">
        <v>1442</v>
      </c>
      <c r="U408" s="2" t="s">
        <v>198</v>
      </c>
      <c r="V408" s="2" t="s">
        <v>201</v>
      </c>
      <c r="W408" s="2" t="s">
        <v>205</v>
      </c>
      <c r="AB408" s="2" t="s">
        <v>1376</v>
      </c>
      <c r="AC408" s="5">
        <f>VLOOKUP(AB408,definitions_list_lookup!$V$12:$W$15,2,FALSE)</f>
        <v>0</v>
      </c>
      <c r="AE408" s="41" t="e">
        <f>VLOOKUP(AD408,definitions_list_lookup!$AT$3:$AU$5,2,FALSE)</f>
        <v>#N/A</v>
      </c>
      <c r="AH408" s="2">
        <v>5</v>
      </c>
      <c r="AJ408" s="2">
        <v>1.2</v>
      </c>
      <c r="AK408" s="35">
        <v>0.5</v>
      </c>
      <c r="AL408" s="2" t="s">
        <v>223</v>
      </c>
      <c r="AM408" s="2" t="s">
        <v>2959</v>
      </c>
      <c r="AO408" s="2">
        <v>55</v>
      </c>
      <c r="AQ408" s="2">
        <v>3.5</v>
      </c>
      <c r="AR408" s="35">
        <v>1.5</v>
      </c>
      <c r="AS408" s="2" t="s">
        <v>224</v>
      </c>
      <c r="AT408" s="2" t="s">
        <v>220</v>
      </c>
      <c r="AV408" s="2">
        <v>40</v>
      </c>
      <c r="AX408" s="2">
        <v>3</v>
      </c>
      <c r="AY408" s="35">
        <v>1.5</v>
      </c>
      <c r="AZ408" s="2" t="s">
        <v>224</v>
      </c>
      <c r="BA408" s="2" t="s">
        <v>219</v>
      </c>
      <c r="BC408" s="2" t="s">
        <v>1562</v>
      </c>
      <c r="BQ408" s="2" t="s">
        <v>1562</v>
      </c>
      <c r="BS408" s="2">
        <v>0.5</v>
      </c>
      <c r="BT408" s="2">
        <v>0.1</v>
      </c>
      <c r="BU408" s="2" t="s">
        <v>222</v>
      </c>
      <c r="BV408" s="2" t="s">
        <v>219</v>
      </c>
      <c r="CL408" s="2" t="s">
        <v>3497</v>
      </c>
      <c r="CM408" s="35" t="s">
        <v>3164</v>
      </c>
      <c r="CN408" s="35"/>
      <c r="CO408" s="35"/>
      <c r="CP408" s="35"/>
      <c r="CQ408" s="35"/>
    </row>
    <row r="409" spans="1:95">
      <c r="A409" s="35" t="s">
        <v>3112</v>
      </c>
      <c r="B409" s="35" t="s">
        <v>2581</v>
      </c>
      <c r="C409" s="2" t="s">
        <v>1450</v>
      </c>
      <c r="D409" s="2" t="s">
        <v>1575</v>
      </c>
      <c r="E409" s="35">
        <v>98</v>
      </c>
      <c r="F409" s="35">
        <v>2</v>
      </c>
      <c r="G409" s="10" t="str">
        <f t="shared" si="4"/>
        <v>98-2</v>
      </c>
      <c r="H409" s="2">
        <v>0</v>
      </c>
      <c r="I409" s="2">
        <v>91</v>
      </c>
      <c r="J409" s="14">
        <f>(VLOOKUP($G409,Depth_Lookup_CCL!$A$3:$Z$549,11,FALSE))+(H409/100)</f>
        <v>245.73</v>
      </c>
      <c r="K409" s="14">
        <f>(VLOOKUP($G409,Depth_Lookup_CCL!$A$3:$Z$549,11,FALSE))+(I409/100)</f>
        <v>246.64</v>
      </c>
      <c r="L409" s="148">
        <v>58</v>
      </c>
      <c r="M409" s="35">
        <v>1</v>
      </c>
      <c r="N409" s="2" t="s">
        <v>27</v>
      </c>
      <c r="O409" s="2" t="s">
        <v>1555</v>
      </c>
      <c r="P409" s="5" t="s">
        <v>1888</v>
      </c>
      <c r="Q409" s="87" t="s">
        <v>1442</v>
      </c>
      <c r="R409" s="87" t="s">
        <v>1442</v>
      </c>
      <c r="U409" s="2" t="s">
        <v>198</v>
      </c>
      <c r="V409" s="2" t="s">
        <v>201</v>
      </c>
      <c r="W409" s="2" t="s">
        <v>205</v>
      </c>
      <c r="AB409" s="2" t="s">
        <v>1376</v>
      </c>
      <c r="AC409" s="5">
        <f>VLOOKUP(AB409,definitions_list_lookup!$V$12:$W$15,2,FALSE)</f>
        <v>0</v>
      </c>
      <c r="AE409" s="41" t="e">
        <f>VLOOKUP(AD409,definitions_list_lookup!$AT$3:$AU$5,2,FALSE)</f>
        <v>#N/A</v>
      </c>
      <c r="AH409" s="2">
        <v>2</v>
      </c>
      <c r="AJ409" s="2">
        <v>1</v>
      </c>
      <c r="AK409" s="35">
        <v>1</v>
      </c>
      <c r="AL409" s="2" t="s">
        <v>222</v>
      </c>
      <c r="AM409" s="2" t="s">
        <v>2573</v>
      </c>
      <c r="AO409" s="2">
        <v>58</v>
      </c>
      <c r="AQ409" s="2">
        <v>5</v>
      </c>
      <c r="AR409" s="35">
        <v>1.2</v>
      </c>
      <c r="AS409" s="2" t="s">
        <v>224</v>
      </c>
      <c r="AT409" s="2" t="s">
        <v>219</v>
      </c>
      <c r="AV409" s="2">
        <v>40</v>
      </c>
      <c r="AX409" s="2">
        <v>3</v>
      </c>
      <c r="AY409" s="35">
        <v>1.2</v>
      </c>
      <c r="AZ409" s="2" t="s">
        <v>222</v>
      </c>
      <c r="BA409" s="2" t="s">
        <v>220</v>
      </c>
      <c r="BC409" s="2" t="s">
        <v>1562</v>
      </c>
      <c r="BE409" s="2">
        <v>1</v>
      </c>
      <c r="BF409" s="2">
        <v>0.6</v>
      </c>
      <c r="BG409" s="2" t="s">
        <v>223</v>
      </c>
      <c r="BH409" s="2" t="s">
        <v>219</v>
      </c>
      <c r="CE409" s="2" t="s">
        <v>1562</v>
      </c>
      <c r="CG409" s="2">
        <v>0.2</v>
      </c>
      <c r="CH409" s="2">
        <v>0.2</v>
      </c>
      <c r="CI409" s="2" t="s">
        <v>223</v>
      </c>
      <c r="CJ409" s="2" t="s">
        <v>219</v>
      </c>
      <c r="CM409" s="35" t="s">
        <v>3164</v>
      </c>
      <c r="CN409" s="35"/>
      <c r="CO409" s="35"/>
      <c r="CP409" s="35"/>
      <c r="CQ409" s="35"/>
    </row>
    <row r="410" spans="1:95">
      <c r="A410" s="35" t="s">
        <v>3112</v>
      </c>
      <c r="B410" s="35" t="s">
        <v>2581</v>
      </c>
      <c r="C410" s="2" t="s">
        <v>1450</v>
      </c>
      <c r="D410" s="2" t="s">
        <v>1575</v>
      </c>
      <c r="E410" s="35">
        <v>98</v>
      </c>
      <c r="F410" s="35">
        <v>3</v>
      </c>
      <c r="G410" s="10" t="str">
        <f t="shared" si="4"/>
        <v>98-3</v>
      </c>
      <c r="H410" s="2">
        <v>0</v>
      </c>
      <c r="I410" s="2">
        <v>23</v>
      </c>
      <c r="J410" s="14">
        <f>(VLOOKUP($G410,Depth_Lookup_CCL!$A$3:$Z$549,11,FALSE))+(H410/100)</f>
        <v>246.64</v>
      </c>
      <c r="K410" s="14">
        <f>(VLOOKUP($G410,Depth_Lookup_CCL!$A$3:$Z$549,11,FALSE))+(I410/100)</f>
        <v>246.86999999999998</v>
      </c>
      <c r="L410" s="148">
        <v>58</v>
      </c>
      <c r="M410" s="35">
        <v>1</v>
      </c>
      <c r="N410" s="2" t="s">
        <v>27</v>
      </c>
      <c r="O410" s="2" t="s">
        <v>1555</v>
      </c>
      <c r="P410" s="5" t="s">
        <v>1888</v>
      </c>
      <c r="Q410" s="87" t="s">
        <v>1442</v>
      </c>
      <c r="R410" s="87" t="s">
        <v>21</v>
      </c>
      <c r="U410" s="2" t="s">
        <v>198</v>
      </c>
      <c r="V410" s="2" t="s">
        <v>201</v>
      </c>
      <c r="W410" s="2" t="s">
        <v>205</v>
      </c>
      <c r="AB410" s="2" t="s">
        <v>1376</v>
      </c>
      <c r="AC410" s="5">
        <f>VLOOKUP(AB410,definitions_list_lookup!$V$12:$W$15,2,FALSE)</f>
        <v>0</v>
      </c>
      <c r="AE410" s="41" t="e">
        <f>VLOOKUP(AD410,definitions_list_lookup!$AT$3:$AU$5,2,FALSE)</f>
        <v>#N/A</v>
      </c>
      <c r="AH410" s="2">
        <v>2</v>
      </c>
      <c r="AJ410" s="2">
        <v>1</v>
      </c>
      <c r="AK410" s="35">
        <v>1</v>
      </c>
      <c r="AL410" s="2" t="s">
        <v>222</v>
      </c>
      <c r="AM410" s="2" t="s">
        <v>2573</v>
      </c>
      <c r="AO410" s="2">
        <v>58</v>
      </c>
      <c r="AQ410" s="2">
        <v>5</v>
      </c>
      <c r="AR410" s="35">
        <v>1.2</v>
      </c>
      <c r="AS410" s="2" t="s">
        <v>224</v>
      </c>
      <c r="AT410" s="2" t="s">
        <v>219</v>
      </c>
      <c r="AV410" s="2">
        <v>40</v>
      </c>
      <c r="AX410" s="2">
        <v>3</v>
      </c>
      <c r="AY410" s="35">
        <v>1.2</v>
      </c>
      <c r="AZ410" s="2" t="s">
        <v>222</v>
      </c>
      <c r="BA410" s="2" t="s">
        <v>220</v>
      </c>
      <c r="BC410" s="2" t="s">
        <v>1562</v>
      </c>
      <c r="BE410" s="2">
        <v>1</v>
      </c>
      <c r="BF410" s="2">
        <v>0.6</v>
      </c>
      <c r="BG410" s="2" t="s">
        <v>223</v>
      </c>
      <c r="BH410" s="2" t="s">
        <v>219</v>
      </c>
      <c r="CE410" s="2" t="s">
        <v>1562</v>
      </c>
      <c r="CG410" s="2">
        <v>0.2</v>
      </c>
      <c r="CH410" s="2">
        <v>0.2</v>
      </c>
      <c r="CI410" s="2" t="s">
        <v>223</v>
      </c>
      <c r="CJ410" s="2" t="s">
        <v>219</v>
      </c>
      <c r="CM410" s="35" t="s">
        <v>3164</v>
      </c>
      <c r="CN410" s="35"/>
      <c r="CO410" s="35"/>
      <c r="CP410" s="35"/>
      <c r="CQ410" s="35"/>
    </row>
    <row r="411" spans="1:95">
      <c r="A411" s="35" t="s">
        <v>3112</v>
      </c>
      <c r="B411" s="35" t="s">
        <v>2581</v>
      </c>
      <c r="C411" s="2" t="s">
        <v>1450</v>
      </c>
      <c r="D411" s="2" t="s">
        <v>1575</v>
      </c>
      <c r="E411" s="35">
        <v>98</v>
      </c>
      <c r="F411" s="35">
        <v>3</v>
      </c>
      <c r="G411" s="10" t="str">
        <f t="shared" si="4"/>
        <v>98-3</v>
      </c>
      <c r="H411" s="2">
        <v>23</v>
      </c>
      <c r="I411" s="2">
        <v>96</v>
      </c>
      <c r="J411" s="14">
        <f>(VLOOKUP($G411,Depth_Lookup_CCL!$A$3:$Z$549,11,FALSE))+(H411/100)</f>
        <v>246.86999999999998</v>
      </c>
      <c r="K411" s="14">
        <f>(VLOOKUP($G411,Depth_Lookup_CCL!$A$3:$Z$549,11,FALSE))+(I411/100)</f>
        <v>247.6</v>
      </c>
      <c r="L411" s="148">
        <v>59</v>
      </c>
      <c r="M411" s="35">
        <v>1</v>
      </c>
      <c r="N411" s="2" t="s">
        <v>3492</v>
      </c>
      <c r="O411" s="2" t="s">
        <v>5</v>
      </c>
      <c r="P411" s="5" t="s">
        <v>3498</v>
      </c>
      <c r="Q411" s="87" t="s">
        <v>1378</v>
      </c>
      <c r="R411" s="87" t="s">
        <v>1442</v>
      </c>
      <c r="S411" s="2" t="s">
        <v>1363</v>
      </c>
      <c r="T411" s="2" t="s">
        <v>1368</v>
      </c>
      <c r="U411" s="2" t="s">
        <v>198</v>
      </c>
      <c r="V411" s="2" t="s">
        <v>201</v>
      </c>
      <c r="W411" s="2" t="s">
        <v>205</v>
      </c>
      <c r="AB411" s="2" t="s">
        <v>1376</v>
      </c>
      <c r="AC411" s="5">
        <f>VLOOKUP(AB411,definitions_list_lookup!$V$12:$W$15,2,FALSE)</f>
        <v>0</v>
      </c>
      <c r="AE411" s="41" t="e">
        <f>VLOOKUP(AD411,definitions_list_lookup!$AT$3:$AU$5,2,FALSE)</f>
        <v>#N/A</v>
      </c>
      <c r="AH411" s="2">
        <v>20</v>
      </c>
      <c r="AJ411" s="2">
        <v>11</v>
      </c>
      <c r="AK411" s="35">
        <v>3</v>
      </c>
      <c r="AL411" s="2" t="s">
        <v>225</v>
      </c>
      <c r="AM411" s="2" t="s">
        <v>2573</v>
      </c>
      <c r="AO411" s="2">
        <v>10</v>
      </c>
      <c r="AQ411" s="2">
        <v>4</v>
      </c>
      <c r="AR411" s="35">
        <v>2</v>
      </c>
      <c r="AS411" s="2" t="s">
        <v>223</v>
      </c>
      <c r="AT411" s="2" t="s">
        <v>219</v>
      </c>
      <c r="AV411" s="2">
        <v>68</v>
      </c>
      <c r="AX411" s="2">
        <v>6</v>
      </c>
      <c r="AY411" s="35">
        <v>2.5</v>
      </c>
      <c r="AZ411" s="2" t="s">
        <v>222</v>
      </c>
      <c r="BA411" s="2" t="s">
        <v>219</v>
      </c>
      <c r="BC411" s="2">
        <v>1</v>
      </c>
      <c r="BE411" s="2">
        <v>9</v>
      </c>
      <c r="BF411" s="2">
        <v>1.5</v>
      </c>
      <c r="BG411" s="2" t="s">
        <v>223</v>
      </c>
      <c r="BH411" s="2" t="s">
        <v>218</v>
      </c>
      <c r="BI411" s="2" t="s">
        <v>3499</v>
      </c>
      <c r="CE411" s="2">
        <v>1</v>
      </c>
      <c r="CG411" s="2">
        <v>0.8</v>
      </c>
      <c r="CH411" s="2">
        <v>0.3</v>
      </c>
      <c r="CI411" s="2" t="s">
        <v>222</v>
      </c>
      <c r="CJ411" s="2" t="s">
        <v>219</v>
      </c>
      <c r="CL411" s="2" t="s">
        <v>3500</v>
      </c>
      <c r="CM411" s="35" t="s">
        <v>3501</v>
      </c>
      <c r="CN411" s="35"/>
      <c r="CO411" s="35"/>
      <c r="CP411" s="35"/>
      <c r="CQ411" s="35"/>
    </row>
    <row r="412" spans="1:95">
      <c r="A412" s="35" t="s">
        <v>3299</v>
      </c>
      <c r="B412" s="35" t="s">
        <v>2581</v>
      </c>
      <c r="C412" s="2" t="s">
        <v>1450</v>
      </c>
      <c r="D412" s="2" t="s">
        <v>1575</v>
      </c>
      <c r="E412" s="35">
        <v>98</v>
      </c>
      <c r="F412" s="35">
        <v>4</v>
      </c>
      <c r="G412" s="10" t="str">
        <f t="shared" si="4"/>
        <v>98-4</v>
      </c>
      <c r="H412" s="2">
        <v>0</v>
      </c>
      <c r="I412" s="2">
        <v>64</v>
      </c>
      <c r="J412" s="14">
        <f>(VLOOKUP($G412,Depth_Lookup_CCL!$A$3:$Z$549,11,FALSE))+(H412/100)</f>
        <v>247.595</v>
      </c>
      <c r="K412" s="14">
        <f>(VLOOKUP($G412,Depth_Lookup_CCL!$A$3:$Z$549,11,FALSE))+(I412/100)</f>
        <v>248.23499999999999</v>
      </c>
      <c r="L412" s="148">
        <v>59</v>
      </c>
      <c r="M412" s="35">
        <v>1</v>
      </c>
      <c r="O412" s="2" t="s">
        <v>5</v>
      </c>
      <c r="P412" s="5" t="s">
        <v>1846</v>
      </c>
      <c r="Q412" s="87" t="s">
        <v>1442</v>
      </c>
      <c r="R412" s="87" t="s">
        <v>1378</v>
      </c>
      <c r="U412" s="2" t="s">
        <v>198</v>
      </c>
      <c r="V412" s="2" t="s">
        <v>201</v>
      </c>
      <c r="W412" s="2" t="s">
        <v>205</v>
      </c>
      <c r="AA412" s="35"/>
      <c r="AB412" s="35" t="s">
        <v>1376</v>
      </c>
      <c r="AC412" s="5">
        <f>VLOOKUP(AB412,definitions_list_lookup!$V$12:$W$15,2,FALSE)</f>
        <v>0</v>
      </c>
      <c r="AE412" s="41" t="e">
        <f>VLOOKUP(AD412,definitions_list_lookup!$AT$3:$AU$5,2,FALSE)</f>
        <v>#N/A</v>
      </c>
      <c r="AH412" s="2">
        <v>7</v>
      </c>
      <c r="AJ412" s="2">
        <v>2</v>
      </c>
      <c r="AK412" s="35">
        <v>0.8</v>
      </c>
      <c r="AL412" s="2" t="s">
        <v>223</v>
      </c>
      <c r="AM412" s="2" t="s">
        <v>219</v>
      </c>
      <c r="AO412" s="2">
        <v>58</v>
      </c>
      <c r="AQ412" s="2">
        <v>3</v>
      </c>
      <c r="AR412" s="35">
        <v>2</v>
      </c>
      <c r="AS412" s="2" t="s">
        <v>224</v>
      </c>
      <c r="AT412" s="2" t="s">
        <v>219</v>
      </c>
      <c r="AV412" s="2">
        <v>35</v>
      </c>
      <c r="AX412" s="2">
        <v>2.5</v>
      </c>
      <c r="AY412" s="35">
        <v>1</v>
      </c>
      <c r="AZ412" s="2" t="s">
        <v>223</v>
      </c>
      <c r="BA412" s="2" t="s">
        <v>220</v>
      </c>
      <c r="CE412" s="2" t="s">
        <v>1562</v>
      </c>
      <c r="CG412" s="2">
        <v>0.5</v>
      </c>
      <c r="CH412" s="2">
        <v>0.2</v>
      </c>
      <c r="CI412" s="2" t="s">
        <v>224</v>
      </c>
      <c r="CJ412" s="2" t="s">
        <v>219</v>
      </c>
      <c r="CL412" s="2" t="s">
        <v>3300</v>
      </c>
      <c r="CM412" s="35" t="s">
        <v>3301</v>
      </c>
      <c r="CN412" s="35"/>
      <c r="CO412" s="35"/>
      <c r="CP412" s="35"/>
      <c r="CQ412" s="35"/>
    </row>
    <row r="413" spans="1:95">
      <c r="A413" s="35" t="s">
        <v>3299</v>
      </c>
      <c r="B413" s="35" t="s">
        <v>2581</v>
      </c>
      <c r="C413" s="2" t="s">
        <v>1450</v>
      </c>
      <c r="D413" s="2" t="s">
        <v>1575</v>
      </c>
      <c r="E413" s="35">
        <v>98</v>
      </c>
      <c r="F413" s="35">
        <v>4</v>
      </c>
      <c r="G413" s="10" t="str">
        <f t="shared" si="4"/>
        <v>98-4</v>
      </c>
      <c r="H413" s="2">
        <v>64</v>
      </c>
      <c r="I413" s="2">
        <v>88</v>
      </c>
      <c r="J413" s="14">
        <f>(VLOOKUP($G413,Depth_Lookup_CCL!$A$3:$Z$549,11,FALSE))+(H413/100)</f>
        <v>248.23499999999999</v>
      </c>
      <c r="K413" s="14">
        <f>(VLOOKUP($G413,Depth_Lookup_CCL!$A$3:$Z$549,11,FALSE))+(I413/100)</f>
        <v>248.47499999999999</v>
      </c>
      <c r="L413" s="148">
        <v>60</v>
      </c>
      <c r="M413" s="35">
        <v>1</v>
      </c>
      <c r="O413" s="2" t="s">
        <v>5</v>
      </c>
      <c r="P413" s="5" t="s">
        <v>1846</v>
      </c>
      <c r="Q413" s="87" t="s">
        <v>21</v>
      </c>
      <c r="R413" s="87" t="s">
        <v>1442</v>
      </c>
      <c r="S413" s="2" t="s">
        <v>1363</v>
      </c>
      <c r="T413" s="2" t="s">
        <v>1368</v>
      </c>
      <c r="U413" s="2" t="s">
        <v>197</v>
      </c>
      <c r="V413" s="2" t="s">
        <v>201</v>
      </c>
      <c r="W413" s="2" t="s">
        <v>205</v>
      </c>
      <c r="AA413" s="35"/>
      <c r="AB413" s="35" t="s">
        <v>1376</v>
      </c>
      <c r="AC413" s="5">
        <f>VLOOKUP(AB413,definitions_list_lookup!$V$12:$W$15,2,FALSE)</f>
        <v>0</v>
      </c>
      <c r="AE413" s="41" t="e">
        <f>VLOOKUP(AD413,definitions_list_lookup!$AT$3:$AU$5,2,FALSE)</f>
        <v>#N/A</v>
      </c>
      <c r="AH413" s="2">
        <v>20</v>
      </c>
      <c r="AJ413" s="2">
        <v>0.8</v>
      </c>
      <c r="AK413" s="35">
        <v>0.2</v>
      </c>
      <c r="AL413" s="2" t="s">
        <v>225</v>
      </c>
      <c r="AM413" s="2" t="s">
        <v>2573</v>
      </c>
      <c r="AO413" s="2">
        <v>45</v>
      </c>
      <c r="AQ413" s="2">
        <v>1.2</v>
      </c>
      <c r="AR413" s="35">
        <v>0.5</v>
      </c>
      <c r="AS413" s="2" t="s">
        <v>223</v>
      </c>
      <c r="AT413" s="2" t="s">
        <v>219</v>
      </c>
      <c r="AV413" s="2">
        <v>35</v>
      </c>
      <c r="AX413" s="2">
        <v>1.5</v>
      </c>
      <c r="AY413" s="35">
        <v>0.8</v>
      </c>
      <c r="AZ413" s="2" t="s">
        <v>224</v>
      </c>
      <c r="BA413" s="2" t="s">
        <v>219</v>
      </c>
      <c r="CE413" s="2" t="s">
        <v>1562</v>
      </c>
      <c r="CG413" s="2">
        <v>1</v>
      </c>
      <c r="CH413" s="2">
        <v>0.2</v>
      </c>
      <c r="CI413" s="2" t="s">
        <v>224</v>
      </c>
      <c r="CJ413" s="2" t="s">
        <v>220</v>
      </c>
      <c r="CM413" s="35" t="s">
        <v>3302</v>
      </c>
      <c r="CN413" s="35"/>
      <c r="CO413" s="35"/>
      <c r="CP413" s="35"/>
      <c r="CQ413" s="35"/>
    </row>
    <row r="414" spans="1:95">
      <c r="A414" s="35" t="s">
        <v>3299</v>
      </c>
      <c r="B414" s="35" t="s">
        <v>2581</v>
      </c>
      <c r="C414" s="2" t="s">
        <v>1450</v>
      </c>
      <c r="D414" s="2" t="s">
        <v>1575</v>
      </c>
      <c r="E414" s="35">
        <v>99</v>
      </c>
      <c r="F414" s="35">
        <v>1</v>
      </c>
      <c r="G414" s="10" t="str">
        <f t="shared" si="4"/>
        <v>99-1</v>
      </c>
      <c r="H414" s="2">
        <v>0</v>
      </c>
      <c r="I414" s="2">
        <v>90</v>
      </c>
      <c r="J414" s="14">
        <f>(VLOOKUP($G414,Depth_Lookup_CCL!$A$3:$Z$549,11,FALSE))+(H414/100)</f>
        <v>248.2</v>
      </c>
      <c r="K414" s="14">
        <f>(VLOOKUP($G414,Depth_Lookup_CCL!$A$3:$Z$549,11,FALSE))+(I414/100)</f>
        <v>249.1</v>
      </c>
      <c r="L414" s="148">
        <v>60</v>
      </c>
      <c r="M414" s="35">
        <v>1</v>
      </c>
      <c r="O414" s="2" t="s">
        <v>5</v>
      </c>
      <c r="P414" s="5" t="s">
        <v>1846</v>
      </c>
      <c r="Q414" s="87" t="s">
        <v>1442</v>
      </c>
      <c r="R414" s="87" t="s">
        <v>1442</v>
      </c>
      <c r="U414" s="2" t="s">
        <v>198</v>
      </c>
      <c r="V414" s="2" t="s">
        <v>201</v>
      </c>
      <c r="W414" s="2" t="s">
        <v>205</v>
      </c>
      <c r="AB414" s="35" t="s">
        <v>1376</v>
      </c>
      <c r="AC414" s="5">
        <f>VLOOKUP(AB414,definitions_list_lookup!$V$12:$W$15,2,FALSE)</f>
        <v>0</v>
      </c>
      <c r="AE414" s="41" t="e">
        <f>VLOOKUP(AD414,definitions_list_lookup!$AT$3:$AU$5,2,FALSE)</f>
        <v>#N/A</v>
      </c>
      <c r="AH414" s="2">
        <v>7</v>
      </c>
      <c r="AJ414" s="2">
        <v>4.2</v>
      </c>
      <c r="AK414" s="35">
        <v>1.3</v>
      </c>
      <c r="AL414" s="2" t="s">
        <v>224</v>
      </c>
      <c r="AM414" s="2" t="s">
        <v>220</v>
      </c>
      <c r="AO414" s="2">
        <v>63</v>
      </c>
      <c r="AQ414" s="2">
        <v>2</v>
      </c>
      <c r="AR414" s="35">
        <v>1</v>
      </c>
      <c r="AS414" s="2" t="s">
        <v>224</v>
      </c>
      <c r="AT414" s="2" t="s">
        <v>218</v>
      </c>
      <c r="AV414" s="2">
        <v>30</v>
      </c>
      <c r="AX414" s="2">
        <v>4.5</v>
      </c>
      <c r="AY414" s="35">
        <v>1</v>
      </c>
      <c r="AZ414" s="2" t="s">
        <v>224</v>
      </c>
      <c r="BA414" s="2" t="s">
        <v>218</v>
      </c>
      <c r="BC414" s="2" t="s">
        <v>1562</v>
      </c>
      <c r="BE414" s="2">
        <v>1</v>
      </c>
      <c r="BF414" s="2">
        <v>0.4</v>
      </c>
      <c r="BG414" s="2" t="s">
        <v>223</v>
      </c>
      <c r="BH414" s="2" t="s">
        <v>220</v>
      </c>
      <c r="BI414" s="2" t="s">
        <v>3303</v>
      </c>
      <c r="CE414" s="2" t="s">
        <v>1562</v>
      </c>
      <c r="CG414" s="2">
        <v>0.4</v>
      </c>
      <c r="CH414" s="2">
        <v>0.2</v>
      </c>
      <c r="CI414" s="2" t="s">
        <v>222</v>
      </c>
      <c r="CJ414" s="2" t="s">
        <v>219</v>
      </c>
      <c r="CL414" s="2" t="s">
        <v>3304</v>
      </c>
      <c r="CM414" s="35"/>
      <c r="CN414" s="35"/>
      <c r="CO414" s="35"/>
      <c r="CP414" s="35"/>
      <c r="CQ414" s="35"/>
    </row>
    <row r="415" spans="1:95">
      <c r="A415" s="35" t="s">
        <v>3299</v>
      </c>
      <c r="B415" s="35" t="s">
        <v>2581</v>
      </c>
      <c r="C415" s="2" t="s">
        <v>1450</v>
      </c>
      <c r="D415" s="2" t="s">
        <v>1575</v>
      </c>
      <c r="E415" s="35">
        <v>99</v>
      </c>
      <c r="F415" s="35">
        <v>2</v>
      </c>
      <c r="G415" s="10" t="str">
        <f t="shared" si="4"/>
        <v>99-2</v>
      </c>
      <c r="H415" s="2">
        <v>0</v>
      </c>
      <c r="I415" s="2">
        <v>79</v>
      </c>
      <c r="J415" s="14">
        <f>(VLOOKUP($G415,Depth_Lookup_CCL!$A$3:$Z$549,11,FALSE))+(H415/100)</f>
        <v>249.1</v>
      </c>
      <c r="K415" s="14">
        <f>(VLOOKUP($G415,Depth_Lookup_CCL!$A$3:$Z$549,11,FALSE))+(I415/100)</f>
        <v>249.89</v>
      </c>
      <c r="L415" s="148">
        <v>60</v>
      </c>
      <c r="M415" s="35">
        <v>1</v>
      </c>
      <c r="O415" s="2" t="s">
        <v>5</v>
      </c>
      <c r="P415" s="5" t="s">
        <v>1846</v>
      </c>
      <c r="Q415" s="87" t="s">
        <v>1442</v>
      </c>
      <c r="R415" s="87" t="s">
        <v>1442</v>
      </c>
      <c r="U415" s="2" t="s">
        <v>198</v>
      </c>
      <c r="V415" s="2" t="s">
        <v>201</v>
      </c>
      <c r="W415" s="2" t="s">
        <v>205</v>
      </c>
      <c r="Y415" s="2" t="s">
        <v>1379</v>
      </c>
      <c r="Z415" s="35" t="s">
        <v>1391</v>
      </c>
      <c r="AA415" s="35" t="s">
        <v>1367</v>
      </c>
      <c r="AB415" s="35" t="s">
        <v>1374</v>
      </c>
      <c r="AC415" s="5">
        <f>VLOOKUP(AB415,definitions_list_lookup!$V$12:$W$15,2,FALSE)</f>
        <v>1</v>
      </c>
      <c r="AD415" s="35" t="s">
        <v>1455</v>
      </c>
      <c r="AE415" s="41">
        <f>VLOOKUP(AD415,definitions_list_lookup!$AT$3:$AU$5,2,FALSE)</f>
        <v>0</v>
      </c>
      <c r="AF415" s="2">
        <v>10</v>
      </c>
      <c r="AH415" s="2">
        <v>15</v>
      </c>
      <c r="AJ415" s="2">
        <v>2.5</v>
      </c>
      <c r="AK415" s="35">
        <v>1</v>
      </c>
      <c r="AL415" s="2" t="s">
        <v>224</v>
      </c>
      <c r="AM415" s="2" t="s">
        <v>219</v>
      </c>
      <c r="AO415" s="2">
        <v>50</v>
      </c>
      <c r="AQ415" s="2">
        <v>6</v>
      </c>
      <c r="AR415" s="35">
        <v>2</v>
      </c>
      <c r="AS415" s="2" t="s">
        <v>224</v>
      </c>
      <c r="AT415" s="2" t="s">
        <v>219</v>
      </c>
      <c r="AV415" s="2">
        <v>35</v>
      </c>
      <c r="AX415" s="2">
        <v>3</v>
      </c>
      <c r="AY415" s="35">
        <v>1</v>
      </c>
      <c r="AZ415" s="2" t="s">
        <v>224</v>
      </c>
      <c r="BA415" s="2" t="s">
        <v>219</v>
      </c>
      <c r="BB415" s="2" t="s">
        <v>3502</v>
      </c>
      <c r="CE415" s="2" t="s">
        <v>3503</v>
      </c>
      <c r="CG415" s="2">
        <v>0.3</v>
      </c>
      <c r="CH415" s="2">
        <v>0.2</v>
      </c>
      <c r="CI415" s="2" t="s">
        <v>222</v>
      </c>
      <c r="CJ415" s="2" t="s">
        <v>218</v>
      </c>
      <c r="CM415" s="35" t="s">
        <v>3305</v>
      </c>
      <c r="CN415" s="35"/>
      <c r="CO415" s="35"/>
      <c r="CP415" s="35"/>
      <c r="CQ415" s="35"/>
    </row>
    <row r="416" spans="1:95">
      <c r="A416" s="35" t="s">
        <v>3299</v>
      </c>
      <c r="B416" s="35" t="s">
        <v>2581</v>
      </c>
      <c r="C416" s="2" t="s">
        <v>1450</v>
      </c>
      <c r="D416" s="2" t="s">
        <v>1575</v>
      </c>
      <c r="E416" s="35">
        <v>99</v>
      </c>
      <c r="F416" s="35">
        <v>3</v>
      </c>
      <c r="G416" s="10" t="str">
        <f t="shared" si="4"/>
        <v>99-3</v>
      </c>
      <c r="H416" s="2">
        <v>0</v>
      </c>
      <c r="I416" s="2">
        <v>71</v>
      </c>
      <c r="J416" s="14">
        <f>(VLOOKUP($G416,Depth_Lookup_CCL!$A$3:$Z$549,11,FALSE))+(H416/100)</f>
        <v>249.9</v>
      </c>
      <c r="K416" s="14">
        <f>(VLOOKUP($G416,Depth_Lookup_CCL!$A$3:$Z$549,11,FALSE))+(I416/100)</f>
        <v>250.61</v>
      </c>
      <c r="L416" s="148">
        <v>60</v>
      </c>
      <c r="M416" s="35">
        <v>1</v>
      </c>
      <c r="O416" s="2" t="s">
        <v>5</v>
      </c>
      <c r="P416" s="5" t="s">
        <v>1846</v>
      </c>
      <c r="Q416" s="87" t="s">
        <v>1442</v>
      </c>
      <c r="R416" s="87" t="s">
        <v>1442</v>
      </c>
      <c r="U416" s="2" t="s">
        <v>198</v>
      </c>
      <c r="V416" s="2" t="s">
        <v>201</v>
      </c>
      <c r="W416" s="2" t="s">
        <v>205</v>
      </c>
      <c r="Y416" s="2" t="s">
        <v>1378</v>
      </c>
      <c r="Z416" s="35" t="s">
        <v>1363</v>
      </c>
      <c r="AA416" s="35" t="s">
        <v>1368</v>
      </c>
      <c r="AB416" s="35" t="s">
        <v>238</v>
      </c>
      <c r="AC416" s="5">
        <f>VLOOKUP(AB416,definitions_list_lookup!$V$12:$W$15,2,FALSE)</f>
        <v>2</v>
      </c>
      <c r="AD416" s="35" t="s">
        <v>1456</v>
      </c>
      <c r="AE416" s="41">
        <f>VLOOKUP(AD416,definitions_list_lookup!$AT$3:$AU$5,2,FALSE)</f>
        <v>1</v>
      </c>
      <c r="AH416" s="2">
        <v>18</v>
      </c>
      <c r="AJ416" s="2">
        <v>4</v>
      </c>
      <c r="AK416" s="35">
        <v>1</v>
      </c>
      <c r="AL416" s="2" t="s">
        <v>224</v>
      </c>
      <c r="AM416" s="2" t="s">
        <v>220</v>
      </c>
      <c r="AO416" s="2">
        <v>49</v>
      </c>
      <c r="AQ416" s="2">
        <v>2</v>
      </c>
      <c r="AR416" s="35">
        <v>1</v>
      </c>
      <c r="AS416" s="2" t="s">
        <v>224</v>
      </c>
      <c r="AT416" s="2" t="s">
        <v>219</v>
      </c>
      <c r="AV416" s="2">
        <v>33</v>
      </c>
      <c r="AX416" s="2">
        <v>4</v>
      </c>
      <c r="AY416" s="35">
        <v>1.2</v>
      </c>
      <c r="AZ416" s="2" t="s">
        <v>222</v>
      </c>
      <c r="BA416" s="2" t="s">
        <v>218</v>
      </c>
      <c r="CE416" s="2" t="s">
        <v>1562</v>
      </c>
      <c r="CG416" s="2">
        <v>0.7</v>
      </c>
      <c r="CH416" s="2">
        <v>0.1</v>
      </c>
      <c r="CI416" s="2" t="s">
        <v>222</v>
      </c>
      <c r="CJ416" s="2" t="s">
        <v>219</v>
      </c>
      <c r="CM416" s="35" t="s">
        <v>3306</v>
      </c>
      <c r="CN416" s="35"/>
      <c r="CO416" s="35"/>
      <c r="CP416" s="35"/>
      <c r="CQ416" s="35"/>
    </row>
    <row r="417" spans="1:95">
      <c r="A417" s="35" t="s">
        <v>3299</v>
      </c>
      <c r="B417" s="35" t="s">
        <v>2581</v>
      </c>
      <c r="C417" s="2" t="s">
        <v>1450</v>
      </c>
      <c r="D417" s="2" t="s">
        <v>1575</v>
      </c>
      <c r="E417" s="35">
        <v>99</v>
      </c>
      <c r="F417" s="35">
        <v>4</v>
      </c>
      <c r="G417" s="10" t="str">
        <f t="shared" ref="G417:G480" si="5">E417&amp;"-"&amp;F417</f>
        <v>99-4</v>
      </c>
      <c r="H417" s="2">
        <v>0</v>
      </c>
      <c r="I417" s="2">
        <v>71</v>
      </c>
      <c r="J417" s="14">
        <f>(VLOOKUP($G417,Depth_Lookup_CCL!$A$3:$Z$549,11,FALSE))+(H417/100)</f>
        <v>250.60500000000002</v>
      </c>
      <c r="K417" s="14">
        <f>(VLOOKUP($G417,Depth_Lookup_CCL!$A$3:$Z$549,11,FALSE))+(I417/100)</f>
        <v>251.31500000000003</v>
      </c>
      <c r="L417" s="148">
        <v>60</v>
      </c>
      <c r="M417" s="35">
        <v>1</v>
      </c>
      <c r="N417" s="2" t="s">
        <v>27</v>
      </c>
      <c r="O417" s="2" t="s">
        <v>1555</v>
      </c>
      <c r="P417" s="5" t="s">
        <v>1888</v>
      </c>
      <c r="Q417" s="87" t="s">
        <v>1442</v>
      </c>
      <c r="R417" s="87" t="s">
        <v>1442</v>
      </c>
      <c r="U417" s="2" t="s">
        <v>198</v>
      </c>
      <c r="V417" s="2" t="s">
        <v>202</v>
      </c>
      <c r="W417" s="2" t="s">
        <v>205</v>
      </c>
      <c r="AB417" s="35" t="s">
        <v>1376</v>
      </c>
      <c r="AC417" s="5">
        <f>VLOOKUP(AB417,definitions_list_lookup!$V$12:$W$15,2,FALSE)</f>
        <v>0</v>
      </c>
      <c r="AE417" s="41" t="e">
        <f>VLOOKUP(AD417,definitions_list_lookup!$AT$3:$AU$5,2,FALSE)</f>
        <v>#N/A</v>
      </c>
      <c r="AH417" s="2">
        <v>3</v>
      </c>
      <c r="AJ417" s="2">
        <v>1</v>
      </c>
      <c r="AK417" s="35">
        <v>0.8</v>
      </c>
      <c r="AL417" s="2" t="s">
        <v>222</v>
      </c>
      <c r="AM417" s="2" t="s">
        <v>218</v>
      </c>
      <c r="AO417" s="2">
        <v>45</v>
      </c>
      <c r="AQ417" s="2">
        <v>3</v>
      </c>
      <c r="AR417" s="35">
        <v>1.5</v>
      </c>
      <c r="AS417" s="2" t="s">
        <v>224</v>
      </c>
      <c r="AT417" s="2" t="s">
        <v>220</v>
      </c>
      <c r="AV417" s="2">
        <v>52</v>
      </c>
      <c r="AX417" s="2">
        <v>2</v>
      </c>
      <c r="AY417" s="35">
        <v>1.5</v>
      </c>
      <c r="AZ417" s="2" t="s">
        <v>224</v>
      </c>
      <c r="BA417" s="2" t="s">
        <v>219</v>
      </c>
      <c r="CE417" s="2" t="s">
        <v>1562</v>
      </c>
      <c r="CG417" s="2">
        <v>1</v>
      </c>
      <c r="CH417" s="2">
        <v>0.2</v>
      </c>
      <c r="CI417" s="2" t="s">
        <v>224</v>
      </c>
      <c r="CJ417" s="2" t="s">
        <v>219</v>
      </c>
      <c r="CL417" s="2" t="s">
        <v>3307</v>
      </c>
      <c r="CM417" s="35" t="s">
        <v>3308</v>
      </c>
      <c r="CN417" s="35"/>
      <c r="CO417" s="35"/>
      <c r="CP417" s="35"/>
      <c r="CQ417" s="35"/>
    </row>
    <row r="418" spans="1:95">
      <c r="A418" s="35" t="s">
        <v>3299</v>
      </c>
      <c r="B418" s="35" t="s">
        <v>2581</v>
      </c>
      <c r="C418" s="2" t="s">
        <v>1450</v>
      </c>
      <c r="D418" s="2" t="s">
        <v>1575</v>
      </c>
      <c r="E418" s="35">
        <v>100</v>
      </c>
      <c r="F418" s="35">
        <v>1</v>
      </c>
      <c r="G418" s="10" t="str">
        <f t="shared" si="5"/>
        <v>100-1</v>
      </c>
      <c r="H418" s="2">
        <v>0</v>
      </c>
      <c r="I418" s="2">
        <v>84</v>
      </c>
      <c r="J418" s="14">
        <f>(VLOOKUP($G418,Depth_Lookup_CCL!$A$3:$Z$549,11,FALSE))+(H418/100)</f>
        <v>251.2</v>
      </c>
      <c r="K418" s="14">
        <f>(VLOOKUP($G418,Depth_Lookup_CCL!$A$3:$Z$549,11,FALSE))+(I418/100)</f>
        <v>252.04</v>
      </c>
      <c r="L418" s="148">
        <v>60</v>
      </c>
      <c r="M418" s="35">
        <v>1</v>
      </c>
      <c r="O418" s="2" t="s">
        <v>5</v>
      </c>
      <c r="P418" s="5" t="s">
        <v>1846</v>
      </c>
      <c r="Q418" s="87" t="s">
        <v>1442</v>
      </c>
      <c r="R418" s="87" t="s">
        <v>1442</v>
      </c>
      <c r="U418" s="2" t="s">
        <v>198</v>
      </c>
      <c r="V418" s="2" t="s">
        <v>201</v>
      </c>
      <c r="W418" s="2" t="s">
        <v>205</v>
      </c>
      <c r="X418" s="2" t="s">
        <v>3309</v>
      </c>
      <c r="Y418" s="2" t="s">
        <v>1378</v>
      </c>
      <c r="Z418" s="35" t="s">
        <v>1391</v>
      </c>
      <c r="AA418" s="35" t="s">
        <v>1368</v>
      </c>
      <c r="AB418" s="35" t="s">
        <v>238</v>
      </c>
      <c r="AC418" s="5">
        <f>VLOOKUP(AB418,definitions_list_lookup!$V$12:$W$15,2,FALSE)</f>
        <v>2</v>
      </c>
      <c r="AD418" s="35" t="s">
        <v>1456</v>
      </c>
      <c r="AE418" s="41">
        <f>VLOOKUP(AD418,definitions_list_lookup!$AT$3:$AU$5,2,FALSE)</f>
        <v>1</v>
      </c>
      <c r="AF418" s="2">
        <v>15</v>
      </c>
      <c r="AG418" s="2" t="s">
        <v>3310</v>
      </c>
      <c r="AH418" s="2">
        <v>20</v>
      </c>
      <c r="AJ418" s="2">
        <v>8</v>
      </c>
      <c r="AK418" s="35">
        <v>1.7</v>
      </c>
      <c r="AL418" s="2" t="s">
        <v>225</v>
      </c>
      <c r="AM418" s="2" t="s">
        <v>220</v>
      </c>
      <c r="AO418" s="2">
        <v>40</v>
      </c>
      <c r="AQ418" s="2">
        <v>2.8</v>
      </c>
      <c r="AR418" s="35">
        <v>1.5</v>
      </c>
      <c r="AS418" s="2" t="s">
        <v>224</v>
      </c>
      <c r="AT418" s="2" t="s">
        <v>218</v>
      </c>
      <c r="AV418" s="2">
        <v>40</v>
      </c>
      <c r="AX418" s="2">
        <v>4.3</v>
      </c>
      <c r="AY418" s="35">
        <v>2</v>
      </c>
      <c r="AZ418" s="2" t="s">
        <v>224</v>
      </c>
      <c r="BA418" s="2" t="s">
        <v>219</v>
      </c>
      <c r="BC418" s="2" t="s">
        <v>1562</v>
      </c>
      <c r="CE418" s="2" t="s">
        <v>1562</v>
      </c>
      <c r="CG418" s="2">
        <v>1</v>
      </c>
      <c r="CH418" s="2">
        <v>0.5</v>
      </c>
      <c r="CI418" s="2" t="s">
        <v>222</v>
      </c>
      <c r="CJ418" s="2" t="s">
        <v>219</v>
      </c>
      <c r="CL418" s="2" t="s">
        <v>3311</v>
      </c>
      <c r="CM418" s="35"/>
      <c r="CN418" s="35"/>
      <c r="CO418" s="35"/>
      <c r="CP418" s="35"/>
      <c r="CQ418" s="35"/>
    </row>
    <row r="419" spans="1:95">
      <c r="A419" s="35" t="s">
        <v>3299</v>
      </c>
      <c r="B419" s="35" t="s">
        <v>2581</v>
      </c>
      <c r="C419" s="2" t="s">
        <v>1450</v>
      </c>
      <c r="D419" s="2" t="s">
        <v>1575</v>
      </c>
      <c r="E419" s="35">
        <v>100</v>
      </c>
      <c r="F419" s="35">
        <v>2</v>
      </c>
      <c r="G419" s="10" t="str">
        <f t="shared" si="5"/>
        <v>100-2</v>
      </c>
      <c r="H419" s="2">
        <v>0</v>
      </c>
      <c r="I419" s="2">
        <v>78</v>
      </c>
      <c r="J419" s="14">
        <f>(VLOOKUP($G419,Depth_Lookup_CCL!$A$3:$Z$549,11,FALSE))+(H419/100)</f>
        <v>252.14499999999998</v>
      </c>
      <c r="K419" s="14">
        <f>(VLOOKUP($G419,Depth_Lookup_CCL!$A$3:$Z$549,11,FALSE))+(I419/100)</f>
        <v>252.92499999999998</v>
      </c>
      <c r="L419" s="148">
        <v>60</v>
      </c>
      <c r="M419" s="35">
        <v>1</v>
      </c>
      <c r="O419" s="2" t="s">
        <v>5</v>
      </c>
      <c r="P419" s="5" t="s">
        <v>1846</v>
      </c>
      <c r="Q419" s="87" t="s">
        <v>1442</v>
      </c>
      <c r="R419" s="87" t="s">
        <v>1442</v>
      </c>
      <c r="U419" s="2" t="s">
        <v>198</v>
      </c>
      <c r="V419" s="2" t="s">
        <v>201</v>
      </c>
      <c r="W419" s="2" t="s">
        <v>205</v>
      </c>
      <c r="X419" s="2" t="s">
        <v>3309</v>
      </c>
      <c r="Y419" s="2" t="s">
        <v>1378</v>
      </c>
      <c r="Z419" s="35" t="s">
        <v>1391</v>
      </c>
      <c r="AA419" s="35" t="s">
        <v>1368</v>
      </c>
      <c r="AB419" s="35" t="s">
        <v>238</v>
      </c>
      <c r="AC419" s="5">
        <f>VLOOKUP(AB419,definitions_list_lookup!$V$12:$W$15,2,FALSE)</f>
        <v>2</v>
      </c>
      <c r="AD419" s="35" t="s">
        <v>1456</v>
      </c>
      <c r="AE419" s="41">
        <f>VLOOKUP(AD419,definitions_list_lookup!$AT$3:$AU$5,2,FALSE)</f>
        <v>1</v>
      </c>
      <c r="AF419" s="2">
        <v>20</v>
      </c>
      <c r="AG419" s="2" t="s">
        <v>3312</v>
      </c>
      <c r="AH419" s="2">
        <v>15</v>
      </c>
      <c r="AJ419" s="2">
        <v>1</v>
      </c>
      <c r="AK419" s="35">
        <v>0.5</v>
      </c>
      <c r="AL419" s="2" t="s">
        <v>224</v>
      </c>
      <c r="AM419" s="2" t="s">
        <v>220</v>
      </c>
      <c r="AO419" s="2">
        <v>70</v>
      </c>
      <c r="AQ419" s="2">
        <v>4</v>
      </c>
      <c r="AR419" s="35">
        <v>2</v>
      </c>
      <c r="AS419" s="2" t="s">
        <v>223</v>
      </c>
      <c r="AT419" s="2" t="s">
        <v>219</v>
      </c>
      <c r="AV419" s="2">
        <v>15</v>
      </c>
      <c r="AX419" s="2">
        <v>4</v>
      </c>
      <c r="AY419" s="35">
        <v>2</v>
      </c>
      <c r="AZ419" s="2" t="s">
        <v>223</v>
      </c>
      <c r="BA419" s="2" t="s">
        <v>219</v>
      </c>
      <c r="CE419" s="2" t="s">
        <v>3503</v>
      </c>
      <c r="CG419" s="2">
        <v>1.5</v>
      </c>
      <c r="CH419" s="2">
        <v>0.2</v>
      </c>
      <c r="CI419" s="2" t="s">
        <v>224</v>
      </c>
      <c r="CJ419" s="2" t="s">
        <v>220</v>
      </c>
      <c r="CM419" s="35"/>
      <c r="CN419" s="35"/>
      <c r="CO419" s="35"/>
      <c r="CP419" s="35"/>
      <c r="CQ419" s="35"/>
    </row>
    <row r="420" spans="1:95">
      <c r="A420" s="35" t="s">
        <v>3299</v>
      </c>
      <c r="B420" s="35" t="s">
        <v>2581</v>
      </c>
      <c r="C420" s="2" t="s">
        <v>1450</v>
      </c>
      <c r="D420" s="2" t="s">
        <v>1575</v>
      </c>
      <c r="E420" s="35">
        <v>100</v>
      </c>
      <c r="F420" s="35">
        <v>3</v>
      </c>
      <c r="G420" s="10" t="str">
        <f t="shared" si="5"/>
        <v>100-3</v>
      </c>
      <c r="H420" s="2">
        <v>0</v>
      </c>
      <c r="I420" s="2">
        <v>64</v>
      </c>
      <c r="J420" s="14">
        <f>(VLOOKUP($G420,Depth_Lookup_CCL!$A$3:$Z$549,11,FALSE))+(H420/100)</f>
        <v>252.92</v>
      </c>
      <c r="K420" s="14">
        <f>(VLOOKUP($G420,Depth_Lookup_CCL!$A$3:$Z$549,11,FALSE))+(I420/100)</f>
        <v>253.55999999999997</v>
      </c>
      <c r="L420" s="148">
        <v>60</v>
      </c>
      <c r="M420" s="35">
        <v>1</v>
      </c>
      <c r="N420" s="2" t="s">
        <v>27</v>
      </c>
      <c r="O420" s="2" t="s">
        <v>1555</v>
      </c>
      <c r="P420" s="5" t="s">
        <v>1888</v>
      </c>
      <c r="Q420" s="87" t="s">
        <v>1442</v>
      </c>
      <c r="R420" s="87" t="s">
        <v>1442</v>
      </c>
      <c r="U420" s="2" t="s">
        <v>198</v>
      </c>
      <c r="V420" s="2" t="s">
        <v>201</v>
      </c>
      <c r="W420" s="2" t="s">
        <v>205</v>
      </c>
      <c r="Y420" s="2" t="s">
        <v>1378</v>
      </c>
      <c r="Z420" s="35" t="s">
        <v>1391</v>
      </c>
      <c r="AA420" s="35" t="s">
        <v>1368</v>
      </c>
      <c r="AB420" s="35" t="s">
        <v>238</v>
      </c>
      <c r="AC420" s="5">
        <f>VLOOKUP(AB420,definitions_list_lookup!$V$12:$W$15,2,FALSE)</f>
        <v>2</v>
      </c>
      <c r="AD420" s="35" t="s">
        <v>1456</v>
      </c>
      <c r="AE420" s="41">
        <f>VLOOKUP(AD420,definitions_list_lookup!$AT$3:$AU$5,2,FALSE)</f>
        <v>1</v>
      </c>
      <c r="AH420" s="2">
        <v>4</v>
      </c>
      <c r="AJ420" s="2">
        <v>3.5</v>
      </c>
      <c r="AK420" s="35">
        <v>2</v>
      </c>
      <c r="AL420" s="2" t="s">
        <v>225</v>
      </c>
      <c r="AM420" s="2" t="s">
        <v>219</v>
      </c>
      <c r="AO420" s="2">
        <v>55</v>
      </c>
      <c r="AQ420" s="2">
        <v>2.5</v>
      </c>
      <c r="AR420" s="35">
        <v>1.2</v>
      </c>
      <c r="AS420" s="2" t="s">
        <v>224</v>
      </c>
      <c r="AT420" s="2" t="s">
        <v>219</v>
      </c>
      <c r="AV420" s="2">
        <v>41</v>
      </c>
      <c r="AX420" s="2">
        <v>6</v>
      </c>
      <c r="AY420" s="35">
        <v>1</v>
      </c>
      <c r="AZ420" s="2" t="s">
        <v>223</v>
      </c>
      <c r="BA420" s="2" t="s">
        <v>219</v>
      </c>
      <c r="BB420" s="2" t="s">
        <v>3313</v>
      </c>
      <c r="CE420" s="2" t="s">
        <v>1562</v>
      </c>
      <c r="CG420" s="2">
        <v>1.2</v>
      </c>
      <c r="CH420" s="2">
        <v>0.5</v>
      </c>
      <c r="CI420" s="2" t="s">
        <v>225</v>
      </c>
      <c r="CJ420" s="2" t="s">
        <v>220</v>
      </c>
      <c r="CL420" s="2" t="s">
        <v>3314</v>
      </c>
      <c r="CM420" s="35" t="s">
        <v>3315</v>
      </c>
      <c r="CN420" s="35"/>
      <c r="CO420" s="35"/>
      <c r="CP420" s="35"/>
      <c r="CQ420" s="35"/>
    </row>
    <row r="421" spans="1:95">
      <c r="A421" s="35" t="s">
        <v>3299</v>
      </c>
      <c r="B421" s="35" t="s">
        <v>2581</v>
      </c>
      <c r="C421" s="2" t="s">
        <v>1450</v>
      </c>
      <c r="D421" s="2" t="s">
        <v>1575</v>
      </c>
      <c r="E421" s="35">
        <v>100</v>
      </c>
      <c r="F421" s="35">
        <v>4</v>
      </c>
      <c r="G421" s="10" t="str">
        <f t="shared" si="5"/>
        <v>100-4</v>
      </c>
      <c r="H421" s="2">
        <v>0</v>
      </c>
      <c r="I421" s="2">
        <v>73</v>
      </c>
      <c r="J421" s="14">
        <f>(VLOOKUP($G421,Depth_Lookup_CCL!$A$3:$Z$549,11,FALSE))+(H421/100)</f>
        <v>253.55999999999997</v>
      </c>
      <c r="K421" s="14">
        <f>(VLOOKUP($G421,Depth_Lookup_CCL!$A$3:$Z$549,11,FALSE))+(I421/100)</f>
        <v>254.28999999999996</v>
      </c>
      <c r="L421" s="148">
        <v>60</v>
      </c>
      <c r="M421" s="35">
        <v>1</v>
      </c>
      <c r="N421" s="2" t="s">
        <v>3449</v>
      </c>
      <c r="O421" s="2" t="s">
        <v>5</v>
      </c>
      <c r="P421" s="5" t="s">
        <v>3450</v>
      </c>
      <c r="Q421" s="87" t="s">
        <v>1442</v>
      </c>
      <c r="R421" s="87" t="s">
        <v>1442</v>
      </c>
      <c r="U421" s="2" t="s">
        <v>198</v>
      </c>
      <c r="V421" s="2" t="s">
        <v>201</v>
      </c>
      <c r="W421" s="2" t="s">
        <v>205</v>
      </c>
      <c r="AB421" s="35" t="s">
        <v>1376</v>
      </c>
      <c r="AC421" s="5">
        <f>VLOOKUP(AB421,definitions_list_lookup!$V$12:$W$15,2,FALSE)</f>
        <v>0</v>
      </c>
      <c r="AE421" s="41" t="e">
        <f>VLOOKUP(AD421,definitions_list_lookup!$AT$3:$AU$5,2,FALSE)</f>
        <v>#N/A</v>
      </c>
      <c r="AH421" s="2">
        <v>35</v>
      </c>
      <c r="AJ421" s="2">
        <v>3</v>
      </c>
      <c r="AK421" s="35">
        <v>2</v>
      </c>
      <c r="AL421" s="2" t="s">
        <v>223</v>
      </c>
      <c r="AM421" s="2" t="s">
        <v>219</v>
      </c>
      <c r="AO421" s="2">
        <v>33</v>
      </c>
      <c r="AQ421" s="2">
        <v>3</v>
      </c>
      <c r="AR421" s="35">
        <v>1.5</v>
      </c>
      <c r="AS421" s="2" t="s">
        <v>223</v>
      </c>
      <c r="AT421" s="2" t="s">
        <v>219</v>
      </c>
      <c r="AV421" s="2">
        <v>32</v>
      </c>
      <c r="AX421" s="2">
        <v>3</v>
      </c>
      <c r="AY421" s="35">
        <v>1.5</v>
      </c>
      <c r="AZ421" s="2" t="s">
        <v>223</v>
      </c>
      <c r="BA421" s="2" t="s">
        <v>219</v>
      </c>
      <c r="CE421" s="2" t="s">
        <v>3503</v>
      </c>
      <c r="CG421" s="2">
        <v>0.5</v>
      </c>
      <c r="CH421" s="2">
        <v>0.1</v>
      </c>
      <c r="CI421" s="2" t="s">
        <v>222</v>
      </c>
      <c r="CJ421" s="2" t="s">
        <v>218</v>
      </c>
      <c r="CM421" s="35"/>
      <c r="CN421" s="35"/>
      <c r="CO421" s="35"/>
      <c r="CP421" s="35"/>
      <c r="CQ421" s="35"/>
    </row>
    <row r="422" spans="1:95">
      <c r="A422" s="35" t="s">
        <v>3299</v>
      </c>
      <c r="B422" s="35" t="s">
        <v>2581</v>
      </c>
      <c r="C422" s="2" t="s">
        <v>1450</v>
      </c>
      <c r="D422" s="2" t="s">
        <v>1575</v>
      </c>
      <c r="E422" s="35">
        <v>101</v>
      </c>
      <c r="F422" s="35">
        <v>1</v>
      </c>
      <c r="G422" s="10" t="str">
        <f t="shared" si="5"/>
        <v>101-1</v>
      </c>
      <c r="H422" s="2">
        <v>0</v>
      </c>
      <c r="I422" s="2">
        <v>63</v>
      </c>
      <c r="J422" s="14">
        <f>(VLOOKUP($G422,Depth_Lookup_CCL!$A$3:$Z$549,11,FALSE))+(H422/100)</f>
        <v>254.2</v>
      </c>
      <c r="K422" s="14">
        <f>(VLOOKUP($G422,Depth_Lookup_CCL!$A$3:$Z$549,11,FALSE))+(I422/100)</f>
        <v>254.82999999999998</v>
      </c>
      <c r="L422" s="148">
        <v>60</v>
      </c>
      <c r="M422" s="100" t="s">
        <v>3504</v>
      </c>
      <c r="N422" s="2" t="s">
        <v>27</v>
      </c>
      <c r="O422" s="2" t="s">
        <v>1555</v>
      </c>
      <c r="P422" s="5" t="s">
        <v>1888</v>
      </c>
      <c r="Q422" s="87" t="s">
        <v>1442</v>
      </c>
      <c r="R422" s="87" t="s">
        <v>18</v>
      </c>
      <c r="U422" s="2" t="s">
        <v>198</v>
      </c>
      <c r="V422" s="2" t="s">
        <v>201</v>
      </c>
      <c r="W422" s="2" t="s">
        <v>205</v>
      </c>
      <c r="AB422" s="35" t="s">
        <v>1376</v>
      </c>
      <c r="AC422" s="5">
        <f>VLOOKUP(AB422,definitions_list_lookup!$V$12:$W$15,2,FALSE)</f>
        <v>0</v>
      </c>
      <c r="AE422" s="41" t="e">
        <f>VLOOKUP(AD422,definitions_list_lookup!$AT$3:$AU$5,2,FALSE)</f>
        <v>#N/A</v>
      </c>
      <c r="AH422" s="2">
        <v>3</v>
      </c>
      <c r="AJ422" s="2">
        <v>2</v>
      </c>
      <c r="AK422" s="35">
        <v>1.4</v>
      </c>
      <c r="AL422" s="2" t="s">
        <v>224</v>
      </c>
      <c r="AM422" s="2" t="s">
        <v>220</v>
      </c>
      <c r="AO422" s="2">
        <v>50</v>
      </c>
      <c r="AQ422" s="2">
        <v>2</v>
      </c>
      <c r="AR422" s="35">
        <v>1.2</v>
      </c>
      <c r="AS422" s="2" t="s">
        <v>224</v>
      </c>
      <c r="AT422" s="2" t="s">
        <v>218</v>
      </c>
      <c r="AV422" s="2">
        <v>47</v>
      </c>
      <c r="AX422" s="2">
        <v>2.2999999999999998</v>
      </c>
      <c r="AY422" s="35">
        <v>1</v>
      </c>
      <c r="AZ422" s="2" t="s">
        <v>223</v>
      </c>
      <c r="BA422" s="2" t="s">
        <v>219</v>
      </c>
      <c r="CM422" s="35" t="s">
        <v>3316</v>
      </c>
      <c r="CN422" s="35"/>
      <c r="CO422" s="35"/>
      <c r="CP422" s="35"/>
      <c r="CQ422" s="35"/>
    </row>
    <row r="423" spans="1:95">
      <c r="A423" s="35" t="s">
        <v>3299</v>
      </c>
      <c r="B423" s="35" t="s">
        <v>2581</v>
      </c>
      <c r="C423" s="2" t="s">
        <v>1450</v>
      </c>
      <c r="D423" s="2" t="s">
        <v>1575</v>
      </c>
      <c r="E423" s="35">
        <v>101</v>
      </c>
      <c r="F423" s="35">
        <v>2</v>
      </c>
      <c r="G423" s="10" t="str">
        <f t="shared" si="5"/>
        <v>101-2</v>
      </c>
      <c r="H423" s="2">
        <v>0</v>
      </c>
      <c r="I423" s="2">
        <v>65</v>
      </c>
      <c r="J423" s="14">
        <f>(VLOOKUP($G423,Depth_Lookup_CCL!$A$3:$Z$549,11,FALSE))+(H423/100)</f>
        <v>254.82999999999998</v>
      </c>
      <c r="K423" s="14">
        <f>(VLOOKUP($G423,Depth_Lookup_CCL!$A$3:$Z$549,11,FALSE))+(I423/100)</f>
        <v>255.48</v>
      </c>
      <c r="L423" s="148">
        <v>60</v>
      </c>
      <c r="M423" s="35">
        <v>1</v>
      </c>
      <c r="N423" s="2" t="s">
        <v>27</v>
      </c>
      <c r="O423" s="2" t="s">
        <v>1555</v>
      </c>
      <c r="P423" s="5" t="s">
        <v>1888</v>
      </c>
      <c r="Q423" s="87" t="s">
        <v>18</v>
      </c>
      <c r="R423" s="87" t="s">
        <v>1442</v>
      </c>
      <c r="U423" s="2" t="s">
        <v>198</v>
      </c>
      <c r="V423" s="2" t="s">
        <v>201</v>
      </c>
      <c r="W423" s="2" t="s">
        <v>205</v>
      </c>
      <c r="Y423" s="2" t="s">
        <v>1366</v>
      </c>
      <c r="Z423" s="35" t="s">
        <v>1391</v>
      </c>
      <c r="AA423" s="35" t="s">
        <v>1368</v>
      </c>
      <c r="AB423" s="35" t="s">
        <v>1374</v>
      </c>
      <c r="AC423" s="5">
        <f>VLOOKUP(AB423,definitions_list_lookup!$V$12:$W$15,2,FALSE)</f>
        <v>1</v>
      </c>
      <c r="AD423" s="35" t="s">
        <v>1455</v>
      </c>
      <c r="AE423" s="41">
        <f>VLOOKUP(AD423,definitions_list_lookup!$AT$3:$AU$5,2,FALSE)</f>
        <v>0</v>
      </c>
      <c r="AF423" s="2">
        <v>8</v>
      </c>
      <c r="AH423" s="2">
        <v>3</v>
      </c>
      <c r="AJ423" s="2">
        <v>0.5</v>
      </c>
      <c r="AK423" s="35">
        <v>0.5</v>
      </c>
      <c r="AL423" s="2" t="s">
        <v>222</v>
      </c>
      <c r="AM423" s="2" t="s">
        <v>218</v>
      </c>
      <c r="AO423" s="2">
        <v>57</v>
      </c>
      <c r="AQ423" s="2">
        <v>2</v>
      </c>
      <c r="AR423" s="35">
        <v>1.2</v>
      </c>
      <c r="AS423" s="2" t="s">
        <v>224</v>
      </c>
      <c r="AT423" s="2" t="s">
        <v>219</v>
      </c>
      <c r="AV423" s="2">
        <v>40</v>
      </c>
      <c r="AX423" s="2">
        <v>2</v>
      </c>
      <c r="AY423" s="35">
        <v>1.2</v>
      </c>
      <c r="AZ423" s="2" t="s">
        <v>224</v>
      </c>
      <c r="BA423" s="2" t="s">
        <v>220</v>
      </c>
      <c r="CE423" s="2" t="s">
        <v>1562</v>
      </c>
      <c r="CG423" s="2">
        <v>1.5</v>
      </c>
      <c r="CH423" s="2">
        <v>0.3</v>
      </c>
      <c r="CI423" s="2" t="s">
        <v>224</v>
      </c>
      <c r="CJ423" s="2" t="s">
        <v>219</v>
      </c>
      <c r="CL423" s="2" t="s">
        <v>3317</v>
      </c>
      <c r="CM423" s="35" t="s">
        <v>3318</v>
      </c>
      <c r="CN423" s="35"/>
      <c r="CO423" s="35"/>
      <c r="CP423" s="35"/>
      <c r="CQ423" s="35"/>
    </row>
    <row r="424" spans="1:95">
      <c r="A424" s="35" t="s">
        <v>3299</v>
      </c>
      <c r="B424" s="35" t="s">
        <v>2581</v>
      </c>
      <c r="C424" s="2" t="s">
        <v>1450</v>
      </c>
      <c r="D424" s="2" t="s">
        <v>1575</v>
      </c>
      <c r="E424" s="35">
        <v>102</v>
      </c>
      <c r="F424" s="35">
        <v>1</v>
      </c>
      <c r="G424" s="10" t="str">
        <f t="shared" si="5"/>
        <v>102-1</v>
      </c>
      <c r="H424" s="2">
        <v>0</v>
      </c>
      <c r="I424" s="2">
        <v>96</v>
      </c>
      <c r="J424" s="14">
        <f>(VLOOKUP($G424,Depth_Lookup_CCL!$A$3:$Z$549,11,FALSE))+(H424/100)</f>
        <v>255.85</v>
      </c>
      <c r="K424" s="14">
        <f>(VLOOKUP($G424,Depth_Lookup_CCL!$A$3:$Z$549,11,FALSE))+(I424/100)</f>
        <v>256.81</v>
      </c>
      <c r="L424" s="148">
        <v>60</v>
      </c>
      <c r="M424" s="35">
        <v>1</v>
      </c>
      <c r="N424" s="2" t="s">
        <v>27</v>
      </c>
      <c r="O424" s="2" t="s">
        <v>1555</v>
      </c>
      <c r="P424" s="5" t="s">
        <v>1888</v>
      </c>
      <c r="Q424" s="87" t="s">
        <v>1442</v>
      </c>
      <c r="R424" s="87" t="s">
        <v>1442</v>
      </c>
      <c r="U424" s="2" t="s">
        <v>198</v>
      </c>
      <c r="V424" s="2" t="s">
        <v>202</v>
      </c>
      <c r="W424" s="2" t="s">
        <v>205</v>
      </c>
      <c r="X424" s="2" t="s">
        <v>3319</v>
      </c>
      <c r="AB424" s="35" t="s">
        <v>1376</v>
      </c>
      <c r="AC424" s="5">
        <f>VLOOKUP(AB424,definitions_list_lookup!$V$12:$W$15,2,FALSE)</f>
        <v>0</v>
      </c>
      <c r="AE424" s="41" t="e">
        <f>VLOOKUP(AD424,definitions_list_lookup!$AT$3:$AU$5,2,FALSE)</f>
        <v>#N/A</v>
      </c>
      <c r="AH424" s="2">
        <v>2</v>
      </c>
      <c r="AJ424" s="2">
        <v>3</v>
      </c>
      <c r="AK424" s="35">
        <v>2</v>
      </c>
      <c r="AL424" s="2" t="s">
        <v>223</v>
      </c>
      <c r="AM424" s="2" t="s">
        <v>219</v>
      </c>
      <c r="AO424" s="2">
        <v>60</v>
      </c>
      <c r="AQ424" s="2">
        <v>4</v>
      </c>
      <c r="AR424" s="35">
        <v>2</v>
      </c>
      <c r="AS424" s="2" t="s">
        <v>223</v>
      </c>
      <c r="AT424" s="2" t="s">
        <v>219</v>
      </c>
      <c r="AV424" s="2">
        <v>38</v>
      </c>
      <c r="AX424" s="2">
        <v>3</v>
      </c>
      <c r="AY424" s="35">
        <v>2</v>
      </c>
      <c r="AZ424" s="2" t="s">
        <v>223</v>
      </c>
      <c r="BA424" s="2" t="s">
        <v>219</v>
      </c>
      <c r="CM424" s="35" t="s">
        <v>3320</v>
      </c>
      <c r="CN424" s="35"/>
      <c r="CO424" s="35"/>
      <c r="CP424" s="35"/>
      <c r="CQ424" s="35"/>
    </row>
    <row r="425" spans="1:95">
      <c r="A425" s="35" t="s">
        <v>3299</v>
      </c>
      <c r="B425" s="35" t="s">
        <v>2581</v>
      </c>
      <c r="C425" s="2" t="s">
        <v>1450</v>
      </c>
      <c r="D425" s="2" t="s">
        <v>1575</v>
      </c>
      <c r="E425" s="35">
        <v>102</v>
      </c>
      <c r="F425" s="35">
        <v>2</v>
      </c>
      <c r="G425" s="10" t="str">
        <f t="shared" si="5"/>
        <v>102-2</v>
      </c>
      <c r="H425" s="2">
        <v>0</v>
      </c>
      <c r="I425" s="2">
        <v>83</v>
      </c>
      <c r="J425" s="14">
        <f>(VLOOKUP($G425,Depth_Lookup_CCL!$A$3:$Z$549,11,FALSE))+(H425/100)</f>
        <v>256.80500000000001</v>
      </c>
      <c r="K425" s="14">
        <f>(VLOOKUP($G425,Depth_Lookup_CCL!$A$3:$Z$549,11,FALSE))+(I425/100)</f>
        <v>257.63499999999999</v>
      </c>
      <c r="L425" s="148">
        <v>60</v>
      </c>
      <c r="M425" s="35">
        <v>1</v>
      </c>
      <c r="N425" s="2" t="s">
        <v>27</v>
      </c>
      <c r="O425" s="2" t="s">
        <v>4</v>
      </c>
      <c r="P425" s="5" t="s">
        <v>1844</v>
      </c>
      <c r="Q425" s="87" t="s">
        <v>1442</v>
      </c>
      <c r="R425" s="87" t="s">
        <v>1442</v>
      </c>
      <c r="U425" s="2" t="s">
        <v>198</v>
      </c>
      <c r="V425" s="2" t="s">
        <v>201</v>
      </c>
      <c r="W425" s="2" t="s">
        <v>205</v>
      </c>
      <c r="Y425" s="2" t="s">
        <v>1366</v>
      </c>
      <c r="Z425" s="35" t="s">
        <v>1391</v>
      </c>
      <c r="AA425" s="35" t="s">
        <v>1368</v>
      </c>
      <c r="AB425" s="35" t="s">
        <v>1374</v>
      </c>
      <c r="AC425" s="5">
        <f>VLOOKUP(AB425,definitions_list_lookup!$V$12:$W$15,2,FALSE)</f>
        <v>1</v>
      </c>
      <c r="AD425" s="35" t="s">
        <v>1456</v>
      </c>
      <c r="AE425" s="41">
        <f>VLOOKUP(AD425,definitions_list_lookup!$AT$3:$AU$5,2,FALSE)</f>
        <v>1</v>
      </c>
      <c r="AF425" s="2">
        <v>10</v>
      </c>
      <c r="AG425" s="2" t="s">
        <v>3321</v>
      </c>
      <c r="AH425" s="2">
        <v>4</v>
      </c>
      <c r="AJ425" s="2">
        <v>2</v>
      </c>
      <c r="AK425" s="35">
        <v>1</v>
      </c>
      <c r="AL425" s="2" t="s">
        <v>223</v>
      </c>
      <c r="AM425" s="2" t="s">
        <v>220</v>
      </c>
      <c r="AO425" s="2">
        <v>46</v>
      </c>
      <c r="AQ425" s="2">
        <v>6.5</v>
      </c>
      <c r="AR425" s="35">
        <v>2</v>
      </c>
      <c r="AS425" s="2" t="s">
        <v>224</v>
      </c>
      <c r="AT425" s="2" t="s">
        <v>219</v>
      </c>
      <c r="AV425" s="2">
        <v>50</v>
      </c>
      <c r="AX425" s="2">
        <v>4</v>
      </c>
      <c r="AY425" s="35">
        <v>1.8</v>
      </c>
      <c r="AZ425" s="2" t="s">
        <v>223</v>
      </c>
      <c r="BA425" s="2" t="s">
        <v>219</v>
      </c>
      <c r="CE425" s="2" t="s">
        <v>1562</v>
      </c>
      <c r="CG425" s="2">
        <v>0.3</v>
      </c>
      <c r="CH425" s="2">
        <v>0.3</v>
      </c>
      <c r="CI425" s="2" t="s">
        <v>222</v>
      </c>
      <c r="CJ425" s="2" t="s">
        <v>219</v>
      </c>
      <c r="CM425" s="35" t="s">
        <v>3322</v>
      </c>
      <c r="CN425" s="35"/>
      <c r="CO425" s="35"/>
      <c r="CP425" s="35"/>
      <c r="CQ425" s="35"/>
    </row>
    <row r="426" spans="1:95">
      <c r="A426" s="35" t="s">
        <v>3299</v>
      </c>
      <c r="B426" s="35" t="s">
        <v>2581</v>
      </c>
      <c r="C426" s="2" t="s">
        <v>1450</v>
      </c>
      <c r="D426" s="2" t="s">
        <v>1575</v>
      </c>
      <c r="E426" s="35">
        <v>102</v>
      </c>
      <c r="F426" s="35">
        <v>3</v>
      </c>
      <c r="G426" s="10" t="str">
        <f t="shared" si="5"/>
        <v>102-3</v>
      </c>
      <c r="H426" s="2">
        <v>0</v>
      </c>
      <c r="I426" s="2">
        <v>75</v>
      </c>
      <c r="J426" s="14">
        <f>(VLOOKUP($G426,Depth_Lookup_CCL!$A$3:$Z$549,11,FALSE))+(H426/100)</f>
        <v>257.64</v>
      </c>
      <c r="K426" s="14">
        <f>(VLOOKUP($G426,Depth_Lookup_CCL!$A$3:$Z$549,11,FALSE))+(I426/100)</f>
        <v>258.39</v>
      </c>
      <c r="L426" s="148">
        <v>60</v>
      </c>
      <c r="M426" s="35">
        <v>1</v>
      </c>
      <c r="N426" s="2" t="s">
        <v>27</v>
      </c>
      <c r="O426" s="2" t="s">
        <v>4</v>
      </c>
      <c r="P426" s="5" t="s">
        <v>1844</v>
      </c>
      <c r="Q426" s="87" t="s">
        <v>1442</v>
      </c>
      <c r="R426" s="87" t="s">
        <v>1442</v>
      </c>
      <c r="U426" s="35" t="s">
        <v>197</v>
      </c>
      <c r="V426" s="2" t="s">
        <v>201</v>
      </c>
      <c r="W426" s="2" t="s">
        <v>205</v>
      </c>
      <c r="Y426" s="2" t="s">
        <v>1366</v>
      </c>
      <c r="Z426" s="35" t="s">
        <v>1391</v>
      </c>
      <c r="AA426" s="35" t="s">
        <v>1368</v>
      </c>
      <c r="AB426" s="35" t="s">
        <v>1374</v>
      </c>
      <c r="AC426" s="5">
        <f>VLOOKUP(AB426,definitions_list_lookup!$V$12:$W$15,2,FALSE)</f>
        <v>1</v>
      </c>
      <c r="AD426" s="35" t="s">
        <v>1455</v>
      </c>
      <c r="AE426" s="41">
        <f>VLOOKUP(AD426,definitions_list_lookup!$AT$3:$AU$5,2,FALSE)</f>
        <v>0</v>
      </c>
      <c r="AH426" s="2">
        <v>2</v>
      </c>
      <c r="AJ426" s="2">
        <v>1</v>
      </c>
      <c r="AK426" s="35">
        <v>0.3</v>
      </c>
      <c r="AL426" s="2" t="s">
        <v>223</v>
      </c>
      <c r="AM426" s="2" t="s">
        <v>220</v>
      </c>
      <c r="AO426" s="2">
        <v>58</v>
      </c>
      <c r="AQ426" s="2">
        <v>3.2</v>
      </c>
      <c r="AR426" s="35">
        <v>1.2</v>
      </c>
      <c r="AS426" s="2" t="s">
        <v>223</v>
      </c>
      <c r="AT426" s="2" t="s">
        <v>219</v>
      </c>
      <c r="AV426" s="2">
        <v>40</v>
      </c>
      <c r="AX426" s="2">
        <v>2</v>
      </c>
      <c r="AY426" s="35">
        <v>1</v>
      </c>
      <c r="AZ426" s="2" t="s">
        <v>223</v>
      </c>
      <c r="BA426" s="2" t="s">
        <v>220</v>
      </c>
      <c r="CE426" s="2" t="s">
        <v>1562</v>
      </c>
      <c r="CI426" s="2" t="s">
        <v>223</v>
      </c>
      <c r="CJ426" s="2" t="s">
        <v>220</v>
      </c>
      <c r="CM426" s="35"/>
      <c r="CN426" s="35"/>
      <c r="CO426" s="35"/>
      <c r="CP426" s="35"/>
      <c r="CQ426" s="35"/>
    </row>
    <row r="427" spans="1:95">
      <c r="A427" s="35" t="s">
        <v>3299</v>
      </c>
      <c r="B427" s="35" t="s">
        <v>2581</v>
      </c>
      <c r="C427" s="2" t="s">
        <v>1450</v>
      </c>
      <c r="D427" s="2" t="s">
        <v>1575</v>
      </c>
      <c r="E427" s="35">
        <v>102</v>
      </c>
      <c r="F427" s="35">
        <v>4</v>
      </c>
      <c r="G427" s="10" t="str">
        <f t="shared" si="5"/>
        <v>102-4</v>
      </c>
      <c r="H427" s="2">
        <v>0</v>
      </c>
      <c r="I427" s="2">
        <v>60</v>
      </c>
      <c r="J427" s="14">
        <f>(VLOOKUP($G427,Depth_Lookup_CCL!$A$3:$Z$549,11,FALSE))+(H427/100)</f>
        <v>258.39499999999998</v>
      </c>
      <c r="K427" s="14">
        <f>(VLOOKUP($G427,Depth_Lookup_CCL!$A$3:$Z$549,11,FALSE))+(I427/100)</f>
        <v>258.995</v>
      </c>
      <c r="L427" s="148">
        <v>60</v>
      </c>
      <c r="M427" s="35">
        <v>1</v>
      </c>
      <c r="O427" s="2" t="s">
        <v>5</v>
      </c>
      <c r="P427" s="5" t="s">
        <v>1846</v>
      </c>
      <c r="Q427" s="87" t="s">
        <v>1442</v>
      </c>
      <c r="R427" s="87" t="s">
        <v>1442</v>
      </c>
      <c r="U427" s="2" t="s">
        <v>197</v>
      </c>
      <c r="V427" s="2" t="s">
        <v>201</v>
      </c>
      <c r="W427" s="2" t="s">
        <v>205</v>
      </c>
      <c r="AB427" s="35" t="s">
        <v>1376</v>
      </c>
      <c r="AC427" s="5">
        <f>VLOOKUP(AB427,definitions_list_lookup!$V$12:$W$15,2,FALSE)</f>
        <v>0</v>
      </c>
      <c r="AE427" s="41" t="e">
        <f>VLOOKUP(AD427,definitions_list_lookup!$AT$3:$AU$5,2,FALSE)</f>
        <v>#N/A</v>
      </c>
      <c r="AH427" s="2">
        <v>7</v>
      </c>
      <c r="AJ427" s="2">
        <v>3</v>
      </c>
      <c r="AK427" s="35">
        <v>2</v>
      </c>
      <c r="AL427" s="2" t="s">
        <v>224</v>
      </c>
      <c r="AM427" s="2" t="s">
        <v>220</v>
      </c>
      <c r="AO427" s="2">
        <v>50</v>
      </c>
      <c r="AQ427" s="2">
        <v>3</v>
      </c>
      <c r="AR427" s="35">
        <v>2</v>
      </c>
      <c r="AS427" s="2" t="s">
        <v>224</v>
      </c>
      <c r="AT427" s="2" t="s">
        <v>219</v>
      </c>
      <c r="AV427" s="2">
        <v>43</v>
      </c>
      <c r="AX427" s="2">
        <v>2</v>
      </c>
      <c r="AY427" s="35">
        <v>1</v>
      </c>
      <c r="AZ427" s="2" t="s">
        <v>223</v>
      </c>
      <c r="BA427" s="2" t="s">
        <v>219</v>
      </c>
      <c r="CE427" s="2" t="s">
        <v>3503</v>
      </c>
      <c r="CG427" s="2">
        <v>0.2</v>
      </c>
      <c r="CH427" s="2">
        <v>0.1</v>
      </c>
      <c r="CI427" s="2" t="s">
        <v>222</v>
      </c>
      <c r="CJ427" s="2" t="s">
        <v>218</v>
      </c>
      <c r="CM427" s="35" t="s">
        <v>3323</v>
      </c>
      <c r="CN427" s="35"/>
      <c r="CO427" s="35"/>
      <c r="CP427" s="35"/>
      <c r="CQ427" s="35"/>
    </row>
    <row r="428" spans="1:95">
      <c r="A428" s="35" t="s">
        <v>3299</v>
      </c>
      <c r="B428" s="35" t="s">
        <v>2581</v>
      </c>
      <c r="C428" s="2" t="s">
        <v>1450</v>
      </c>
      <c r="D428" s="2" t="s">
        <v>1575</v>
      </c>
      <c r="E428" s="35">
        <v>103</v>
      </c>
      <c r="F428" s="35">
        <v>1</v>
      </c>
      <c r="G428" s="10" t="str">
        <f t="shared" si="5"/>
        <v>103-1</v>
      </c>
      <c r="H428" s="2">
        <v>0</v>
      </c>
      <c r="I428" s="2">
        <v>20</v>
      </c>
      <c r="J428" s="14">
        <f>(VLOOKUP($G428,Depth_Lookup_CCL!$A$3:$Z$549,11,FALSE))+(H428/100)</f>
        <v>258.64999999999998</v>
      </c>
      <c r="K428" s="14">
        <f>(VLOOKUP($G428,Depth_Lookup_CCL!$A$3:$Z$549,11,FALSE))+(I428/100)</f>
        <v>258.84999999999997</v>
      </c>
      <c r="L428" s="148">
        <v>60</v>
      </c>
      <c r="M428" s="35">
        <v>1</v>
      </c>
      <c r="N428" s="2" t="s">
        <v>27</v>
      </c>
      <c r="O428" s="2" t="s">
        <v>4</v>
      </c>
      <c r="P428" s="5" t="s">
        <v>1844</v>
      </c>
      <c r="Q428" s="87" t="s">
        <v>1442</v>
      </c>
      <c r="R428" s="87" t="s">
        <v>1442</v>
      </c>
      <c r="U428" s="2" t="s">
        <v>197</v>
      </c>
      <c r="V428" s="2" t="s">
        <v>201</v>
      </c>
      <c r="W428" s="2" t="s">
        <v>205</v>
      </c>
      <c r="AB428" s="35" t="s">
        <v>1376</v>
      </c>
      <c r="AC428" s="5">
        <f>VLOOKUP(AB428,definitions_list_lookup!$V$12:$W$15,2,FALSE)</f>
        <v>0</v>
      </c>
      <c r="AE428" s="41" t="e">
        <f>VLOOKUP(AD428,definitions_list_lookup!$AT$3:$AU$5,2,FALSE)</f>
        <v>#N/A</v>
      </c>
      <c r="AH428" s="2">
        <v>2</v>
      </c>
      <c r="AJ428" s="2">
        <v>1</v>
      </c>
      <c r="AK428" s="35">
        <v>0.8</v>
      </c>
      <c r="AL428" s="2" t="s">
        <v>223</v>
      </c>
      <c r="AM428" s="2" t="s">
        <v>219</v>
      </c>
      <c r="AO428" s="2">
        <v>60</v>
      </c>
      <c r="AQ428" s="2">
        <v>2</v>
      </c>
      <c r="AR428" s="35">
        <v>1</v>
      </c>
      <c r="AS428" s="2" t="s">
        <v>223</v>
      </c>
      <c r="AT428" s="2" t="s">
        <v>219</v>
      </c>
      <c r="AV428" s="2">
        <v>38</v>
      </c>
      <c r="AX428" s="2">
        <v>2</v>
      </c>
      <c r="AY428" s="35">
        <v>1</v>
      </c>
      <c r="AZ428" s="2" t="s">
        <v>223</v>
      </c>
      <c r="BA428" s="2" t="s">
        <v>219</v>
      </c>
      <c r="CE428" s="2" t="s">
        <v>3503</v>
      </c>
      <c r="CG428" s="2">
        <v>0.2</v>
      </c>
      <c r="CH428" s="2">
        <v>0.1</v>
      </c>
      <c r="CI428" s="2" t="s">
        <v>222</v>
      </c>
      <c r="CJ428" s="2" t="s">
        <v>218</v>
      </c>
      <c r="CM428" s="35" t="s">
        <v>3323</v>
      </c>
      <c r="CN428" s="35"/>
      <c r="CO428" s="35"/>
      <c r="CP428" s="35"/>
      <c r="CQ428" s="35"/>
    </row>
    <row r="429" spans="1:95">
      <c r="A429" s="35" t="s">
        <v>3299</v>
      </c>
      <c r="B429" s="35" t="s">
        <v>2581</v>
      </c>
      <c r="C429" s="2" t="s">
        <v>1450</v>
      </c>
      <c r="D429" s="2" t="s">
        <v>1575</v>
      </c>
      <c r="E429" s="35">
        <v>104</v>
      </c>
      <c r="F429" s="35">
        <v>1</v>
      </c>
      <c r="G429" s="10" t="str">
        <f t="shared" si="5"/>
        <v>104-1</v>
      </c>
      <c r="H429" s="2">
        <v>0</v>
      </c>
      <c r="I429" s="2">
        <v>80</v>
      </c>
      <c r="J429" s="14">
        <f>(VLOOKUP($G429,Depth_Lookup_CCL!$A$3:$Z$549,11,FALSE))+(H429/100)</f>
        <v>258.89999999999998</v>
      </c>
      <c r="K429" s="14">
        <f>(VLOOKUP($G429,Depth_Lookup_CCL!$A$3:$Z$549,11,FALSE))+(I429/100)</f>
        <v>259.7</v>
      </c>
      <c r="L429" s="148">
        <v>60</v>
      </c>
      <c r="M429" s="35">
        <v>1</v>
      </c>
      <c r="N429" s="2" t="s">
        <v>27</v>
      </c>
      <c r="O429" s="2" t="s">
        <v>4</v>
      </c>
      <c r="P429" s="5" t="s">
        <v>1844</v>
      </c>
      <c r="Q429" s="87" t="s">
        <v>1442</v>
      </c>
      <c r="R429" s="87" t="s">
        <v>1442</v>
      </c>
      <c r="U429" s="2" t="s">
        <v>198</v>
      </c>
      <c r="V429" s="2" t="s">
        <v>201</v>
      </c>
      <c r="W429" s="2" t="s">
        <v>205</v>
      </c>
      <c r="Y429" s="2" t="s">
        <v>1366</v>
      </c>
      <c r="Z429" s="35" t="s">
        <v>1363</v>
      </c>
      <c r="AA429" s="35" t="s">
        <v>1368</v>
      </c>
      <c r="AB429" s="35" t="s">
        <v>238</v>
      </c>
      <c r="AC429" s="5">
        <f>VLOOKUP(AB429,definitions_list_lookup!$V$12:$W$15,2,FALSE)</f>
        <v>2</v>
      </c>
      <c r="AD429" s="35" t="s">
        <v>1457</v>
      </c>
      <c r="AE429" s="41">
        <f>VLOOKUP(AD429,definitions_list_lookup!$AT$3:$AU$5,2,FALSE)</f>
        <v>2</v>
      </c>
      <c r="AH429" s="2">
        <v>3</v>
      </c>
      <c r="AJ429" s="2">
        <v>1.5</v>
      </c>
      <c r="AK429" s="35">
        <v>0.7</v>
      </c>
      <c r="AL429" s="2" t="s">
        <v>223</v>
      </c>
      <c r="AM429" s="2" t="s">
        <v>219</v>
      </c>
      <c r="AO429" s="2">
        <v>72</v>
      </c>
      <c r="AQ429" s="2">
        <v>1.8</v>
      </c>
      <c r="AR429" s="35">
        <v>1</v>
      </c>
      <c r="AS429" s="2" t="s">
        <v>223</v>
      </c>
      <c r="AT429" s="2" t="s">
        <v>219</v>
      </c>
      <c r="AV429" s="2">
        <v>25</v>
      </c>
      <c r="AX429" s="2">
        <v>2.1</v>
      </c>
      <c r="AY429" s="35">
        <v>1.1000000000000001</v>
      </c>
      <c r="AZ429" s="2" t="s">
        <v>222</v>
      </c>
      <c r="BA429" s="2" t="s">
        <v>219</v>
      </c>
      <c r="CM429" s="35" t="s">
        <v>3324</v>
      </c>
      <c r="CN429" s="35"/>
      <c r="CO429" s="35"/>
      <c r="CP429" s="35"/>
      <c r="CQ429" s="35"/>
    </row>
    <row r="430" spans="1:95">
      <c r="A430" s="35" t="s">
        <v>3299</v>
      </c>
      <c r="B430" s="35" t="s">
        <v>2581</v>
      </c>
      <c r="C430" s="2" t="s">
        <v>1450</v>
      </c>
      <c r="D430" s="2" t="s">
        <v>1575</v>
      </c>
      <c r="E430" s="35">
        <v>104</v>
      </c>
      <c r="F430" s="35">
        <v>2</v>
      </c>
      <c r="G430" s="10" t="str">
        <f t="shared" si="5"/>
        <v>104-2</v>
      </c>
      <c r="H430" s="2">
        <v>0</v>
      </c>
      <c r="I430" s="2">
        <v>90</v>
      </c>
      <c r="J430" s="14">
        <f>(VLOOKUP($G430,Depth_Lookup_CCL!$A$3:$Z$549,11,FALSE))+(H430/100)</f>
        <v>259.69499999999999</v>
      </c>
      <c r="K430" s="14">
        <f>(VLOOKUP($G430,Depth_Lookup_CCL!$A$3:$Z$549,11,FALSE))+(I430/100)</f>
        <v>260.59499999999997</v>
      </c>
      <c r="L430" s="148">
        <v>60</v>
      </c>
      <c r="M430" s="35">
        <v>1</v>
      </c>
      <c r="N430" s="2" t="s">
        <v>27</v>
      </c>
      <c r="O430" s="2" t="s">
        <v>1555</v>
      </c>
      <c r="P430" s="5" t="s">
        <v>1888</v>
      </c>
      <c r="Q430" s="87" t="s">
        <v>1442</v>
      </c>
      <c r="R430" s="87" t="s">
        <v>1442</v>
      </c>
      <c r="U430" s="2" t="s">
        <v>198</v>
      </c>
      <c r="V430" s="2" t="s">
        <v>201</v>
      </c>
      <c r="W430" s="2" t="s">
        <v>205</v>
      </c>
      <c r="Y430" s="2" t="s">
        <v>1366</v>
      </c>
      <c r="Z430" s="35" t="s">
        <v>1391</v>
      </c>
      <c r="AA430" s="35" t="s">
        <v>1368</v>
      </c>
      <c r="AB430" s="35" t="s">
        <v>238</v>
      </c>
      <c r="AC430" s="5">
        <f>VLOOKUP(AB430,definitions_list_lookup!$V$12:$W$15,2,FALSE)</f>
        <v>2</v>
      </c>
      <c r="AD430" s="35" t="s">
        <v>1457</v>
      </c>
      <c r="AE430" s="41">
        <f>VLOOKUP(AD430,definitions_list_lookup!$AT$3:$AU$5,2,FALSE)</f>
        <v>2</v>
      </c>
      <c r="AF430" s="2">
        <v>10</v>
      </c>
      <c r="AH430" s="2">
        <v>2</v>
      </c>
      <c r="AJ430" s="2">
        <v>1.5</v>
      </c>
      <c r="AK430" s="35">
        <v>0.5</v>
      </c>
      <c r="AL430" s="2" t="s">
        <v>223</v>
      </c>
      <c r="AM430" s="2" t="s">
        <v>218</v>
      </c>
      <c r="AO430" s="2">
        <v>53</v>
      </c>
      <c r="AQ430" s="2">
        <v>4</v>
      </c>
      <c r="AR430" s="35">
        <v>2</v>
      </c>
      <c r="AS430" s="2" t="s">
        <v>224</v>
      </c>
      <c r="AT430" s="2" t="s">
        <v>219</v>
      </c>
      <c r="AV430" s="2">
        <v>45</v>
      </c>
      <c r="AX430" s="2">
        <v>2</v>
      </c>
      <c r="AY430" s="35">
        <v>1.8</v>
      </c>
      <c r="AZ430" s="2" t="s">
        <v>224</v>
      </c>
      <c r="BA430" s="2" t="s">
        <v>219</v>
      </c>
      <c r="CE430" s="2" t="s">
        <v>1562</v>
      </c>
      <c r="CG430" s="2">
        <v>1</v>
      </c>
      <c r="CH430" s="2">
        <v>0.5</v>
      </c>
      <c r="CI430" s="2" t="s">
        <v>224</v>
      </c>
      <c r="CJ430" s="2" t="s">
        <v>219</v>
      </c>
      <c r="CL430" s="2" t="s">
        <v>3151</v>
      </c>
      <c r="CM430" s="35" t="s">
        <v>3325</v>
      </c>
      <c r="CN430" s="35"/>
      <c r="CO430" s="35"/>
      <c r="CP430" s="35"/>
      <c r="CQ430" s="35"/>
    </row>
    <row r="431" spans="1:95">
      <c r="A431" s="35" t="s">
        <v>3299</v>
      </c>
      <c r="B431" s="35" t="s">
        <v>2581</v>
      </c>
      <c r="C431" s="2" t="s">
        <v>1450</v>
      </c>
      <c r="D431" s="2" t="s">
        <v>1575</v>
      </c>
      <c r="E431" s="35">
        <v>104</v>
      </c>
      <c r="F431" s="35">
        <v>3</v>
      </c>
      <c r="G431" s="10" t="str">
        <f t="shared" si="5"/>
        <v>104-3</v>
      </c>
      <c r="H431" s="2">
        <v>0</v>
      </c>
      <c r="I431" s="2">
        <v>85</v>
      </c>
      <c r="J431" s="14">
        <f>(VLOOKUP($G431,Depth_Lookup_CCL!$A$3:$Z$549,11,FALSE))+(H431/100)</f>
        <v>260.58999999999997</v>
      </c>
      <c r="K431" s="14">
        <f>(VLOOKUP($G431,Depth_Lookup_CCL!$A$3:$Z$549,11,FALSE))+(I431/100)</f>
        <v>261.44</v>
      </c>
      <c r="L431" s="148">
        <v>60</v>
      </c>
      <c r="M431" s="35">
        <v>1</v>
      </c>
      <c r="N431" s="2" t="s">
        <v>27</v>
      </c>
      <c r="O431" s="2" t="s">
        <v>1555</v>
      </c>
      <c r="P431" s="5" t="s">
        <v>1888</v>
      </c>
      <c r="Q431" s="87" t="s">
        <v>1442</v>
      </c>
      <c r="R431" s="87" t="s">
        <v>1442</v>
      </c>
      <c r="U431" s="2" t="s">
        <v>198</v>
      </c>
      <c r="V431" s="2" t="s">
        <v>201</v>
      </c>
      <c r="W431" s="2" t="s">
        <v>205</v>
      </c>
      <c r="Y431" s="2" t="s">
        <v>1366</v>
      </c>
      <c r="Z431" s="35" t="s">
        <v>1391</v>
      </c>
      <c r="AA431" s="35" t="s">
        <v>1368</v>
      </c>
      <c r="AB431" s="35" t="s">
        <v>238</v>
      </c>
      <c r="AC431" s="5">
        <f>VLOOKUP(AB431,definitions_list_lookup!$V$12:$W$15,2,FALSE)</f>
        <v>2</v>
      </c>
      <c r="AD431" s="35" t="s">
        <v>1456</v>
      </c>
      <c r="AE431" s="41">
        <f>VLOOKUP(AD431,definitions_list_lookup!$AT$3:$AU$5,2,FALSE)</f>
        <v>1</v>
      </c>
      <c r="AH431" s="2">
        <v>2</v>
      </c>
      <c r="AJ431" s="2">
        <v>1</v>
      </c>
      <c r="AK431" s="35">
        <v>0.5</v>
      </c>
      <c r="AL431" s="2" t="s">
        <v>223</v>
      </c>
      <c r="AM431" s="2" t="s">
        <v>219</v>
      </c>
      <c r="AO431" s="2">
        <v>58</v>
      </c>
      <c r="AQ431" s="2">
        <v>4.5</v>
      </c>
      <c r="AR431" s="35">
        <v>1.2</v>
      </c>
      <c r="AS431" s="2" t="s">
        <v>224</v>
      </c>
      <c r="AT431" s="2" t="s">
        <v>219</v>
      </c>
      <c r="AV431" s="2">
        <v>40</v>
      </c>
      <c r="AX431" s="2">
        <v>4</v>
      </c>
      <c r="AY431" s="35">
        <v>1.2</v>
      </c>
      <c r="AZ431" s="2" t="s">
        <v>222</v>
      </c>
      <c r="BA431" s="2" t="s">
        <v>219</v>
      </c>
      <c r="CM431" s="35"/>
      <c r="CN431" s="35"/>
      <c r="CO431" s="35"/>
      <c r="CP431" s="35"/>
      <c r="CQ431" s="35"/>
    </row>
    <row r="432" spans="1:95">
      <c r="A432" s="35" t="s">
        <v>3299</v>
      </c>
      <c r="B432" s="35" t="s">
        <v>2581</v>
      </c>
      <c r="C432" s="2" t="s">
        <v>1450</v>
      </c>
      <c r="D432" s="2" t="s">
        <v>1575</v>
      </c>
      <c r="E432" s="35">
        <v>104</v>
      </c>
      <c r="F432" s="35">
        <v>4</v>
      </c>
      <c r="G432" s="10" t="str">
        <f t="shared" si="5"/>
        <v>104-4</v>
      </c>
      <c r="H432" s="2">
        <v>0</v>
      </c>
      <c r="I432" s="2">
        <v>58</v>
      </c>
      <c r="J432" s="14">
        <f>(VLOOKUP($G432,Depth_Lookup_CCL!$A$3:$Z$549,11,FALSE))+(H432/100)</f>
        <v>261.435</v>
      </c>
      <c r="K432" s="14">
        <f>(VLOOKUP($G432,Depth_Lookup_CCL!$A$3:$Z$549,11,FALSE))+(I432/100)</f>
        <v>262.01499999999999</v>
      </c>
      <c r="L432" s="148">
        <v>60</v>
      </c>
      <c r="M432" s="35">
        <v>1</v>
      </c>
      <c r="N432" s="2" t="s">
        <v>27</v>
      </c>
      <c r="O432" s="2" t="s">
        <v>1555</v>
      </c>
      <c r="P432" s="5" t="s">
        <v>1888</v>
      </c>
      <c r="Q432" s="87" t="s">
        <v>1442</v>
      </c>
      <c r="R432" s="87" t="s">
        <v>1442</v>
      </c>
      <c r="U432" s="2" t="s">
        <v>198</v>
      </c>
      <c r="V432" s="2" t="s">
        <v>201</v>
      </c>
      <c r="W432" s="2" t="s">
        <v>205</v>
      </c>
      <c r="AB432" s="35" t="s">
        <v>1376</v>
      </c>
      <c r="AC432" s="5">
        <f>VLOOKUP(AB432,definitions_list_lookup!$V$12:$W$15,2,FALSE)</f>
        <v>0</v>
      </c>
      <c r="AE432" s="41" t="e">
        <f>VLOOKUP(AD432,definitions_list_lookup!$AT$3:$AU$5,2,FALSE)</f>
        <v>#N/A</v>
      </c>
      <c r="AH432" s="2">
        <v>3</v>
      </c>
      <c r="AJ432" s="2">
        <v>0.8</v>
      </c>
      <c r="AK432" s="35">
        <v>0.2</v>
      </c>
      <c r="AL432" s="2" t="s">
        <v>223</v>
      </c>
      <c r="AM432" s="2" t="s">
        <v>219</v>
      </c>
      <c r="AO432" s="2">
        <v>60</v>
      </c>
      <c r="AQ432" s="2">
        <v>3.5</v>
      </c>
      <c r="AR432" s="35">
        <v>1</v>
      </c>
      <c r="AS432" s="2" t="s">
        <v>223</v>
      </c>
      <c r="AT432" s="2" t="s">
        <v>219</v>
      </c>
      <c r="AV432" s="2">
        <v>37</v>
      </c>
      <c r="AX432" s="2">
        <v>2</v>
      </c>
      <c r="AY432" s="35">
        <v>1</v>
      </c>
      <c r="AZ432" s="2" t="s">
        <v>223</v>
      </c>
      <c r="BA432" s="2" t="s">
        <v>220</v>
      </c>
      <c r="CM432" s="35" t="s">
        <v>3326</v>
      </c>
      <c r="CN432" s="35"/>
      <c r="CO432" s="35"/>
      <c r="CP432" s="35"/>
      <c r="CQ432" s="35"/>
    </row>
    <row r="433" spans="1:95">
      <c r="A433" s="35" t="s">
        <v>3299</v>
      </c>
      <c r="B433" s="35" t="s">
        <v>2581</v>
      </c>
      <c r="C433" s="2" t="s">
        <v>1450</v>
      </c>
      <c r="D433" s="2" t="s">
        <v>1575</v>
      </c>
      <c r="E433" s="35">
        <v>105</v>
      </c>
      <c r="F433" s="35">
        <v>1</v>
      </c>
      <c r="G433" s="10" t="str">
        <f t="shared" si="5"/>
        <v>105-1</v>
      </c>
      <c r="H433" s="2">
        <v>0</v>
      </c>
      <c r="I433" s="2">
        <v>97</v>
      </c>
      <c r="J433" s="14">
        <f>(VLOOKUP($G433,Depth_Lookup_CCL!$A$3:$Z$549,11,FALSE))+(H433/100)</f>
        <v>261.95</v>
      </c>
      <c r="K433" s="14">
        <f>(VLOOKUP($G433,Depth_Lookup_CCL!$A$3:$Z$549,11,FALSE))+(I433/100)</f>
        <v>262.92</v>
      </c>
      <c r="L433" s="148">
        <v>60</v>
      </c>
      <c r="M433" s="35">
        <v>1</v>
      </c>
      <c r="N433" s="2" t="s">
        <v>27</v>
      </c>
      <c r="O433" s="2" t="s">
        <v>1555</v>
      </c>
      <c r="P433" s="5" t="s">
        <v>1888</v>
      </c>
      <c r="Q433" s="87" t="s">
        <v>1442</v>
      </c>
      <c r="R433" s="87" t="s">
        <v>1442</v>
      </c>
      <c r="U433" s="2" t="s">
        <v>197</v>
      </c>
      <c r="V433" s="2" t="s">
        <v>201</v>
      </c>
      <c r="W433" s="2" t="s">
        <v>205</v>
      </c>
      <c r="Y433" s="2" t="s">
        <v>1379</v>
      </c>
      <c r="Z433" s="35" t="s">
        <v>1391</v>
      </c>
      <c r="AA433" s="35" t="s">
        <v>1368</v>
      </c>
      <c r="AB433" s="35" t="s">
        <v>1374</v>
      </c>
      <c r="AC433" s="5">
        <f>VLOOKUP(AB433,definitions_list_lookup!$V$12:$W$15,2,FALSE)</f>
        <v>1</v>
      </c>
      <c r="AD433" s="35" t="s">
        <v>1456</v>
      </c>
      <c r="AE433" s="41">
        <f>VLOOKUP(AD433,definitions_list_lookup!$AT$3:$AU$5,2,FALSE)</f>
        <v>1</v>
      </c>
      <c r="AH433" s="2">
        <v>3</v>
      </c>
      <c r="AJ433" s="2">
        <v>1.5</v>
      </c>
      <c r="AK433" s="35">
        <v>0.6</v>
      </c>
      <c r="AL433" s="2" t="s">
        <v>223</v>
      </c>
      <c r="AM433" s="2" t="s">
        <v>219</v>
      </c>
      <c r="AO433" s="2">
        <v>57</v>
      </c>
      <c r="AQ433" s="2">
        <v>1.7</v>
      </c>
      <c r="AR433" s="35">
        <v>1</v>
      </c>
      <c r="AS433" s="2" t="s">
        <v>224</v>
      </c>
      <c r="AT433" s="2" t="s">
        <v>219</v>
      </c>
      <c r="AV433" s="2">
        <v>40</v>
      </c>
      <c r="AX433" s="2">
        <v>3</v>
      </c>
      <c r="AY433" s="35">
        <v>1.2</v>
      </c>
      <c r="AZ433" s="2" t="s">
        <v>222</v>
      </c>
      <c r="BA433" s="2" t="s">
        <v>219</v>
      </c>
      <c r="CM433" s="35"/>
      <c r="CN433" s="35"/>
      <c r="CO433" s="35"/>
      <c r="CP433" s="35"/>
      <c r="CQ433" s="35"/>
    </row>
    <row r="434" spans="1:95">
      <c r="A434" s="35" t="s">
        <v>3299</v>
      </c>
      <c r="B434" s="35" t="s">
        <v>2581</v>
      </c>
      <c r="C434" s="2" t="s">
        <v>1450</v>
      </c>
      <c r="D434" s="2" t="s">
        <v>1575</v>
      </c>
      <c r="E434" s="35">
        <v>105</v>
      </c>
      <c r="F434" s="35">
        <v>2</v>
      </c>
      <c r="G434" s="10" t="str">
        <f t="shared" si="5"/>
        <v>105-2</v>
      </c>
      <c r="H434" s="2">
        <v>0</v>
      </c>
      <c r="I434" s="2">
        <v>60</v>
      </c>
      <c r="J434" s="14">
        <f>(VLOOKUP($G434,Depth_Lookup_CCL!$A$3:$Z$549,11,FALSE))+(H434/100)</f>
        <v>262.92</v>
      </c>
      <c r="K434" s="14">
        <f>(VLOOKUP($G434,Depth_Lookup_CCL!$A$3:$Z$549,11,FALSE))+(I434/100)</f>
        <v>263.52000000000004</v>
      </c>
      <c r="L434" s="148">
        <v>60</v>
      </c>
      <c r="M434" s="35">
        <v>1</v>
      </c>
      <c r="N434" s="2" t="s">
        <v>3449</v>
      </c>
      <c r="O434" s="2" t="s">
        <v>5</v>
      </c>
      <c r="P434" s="5" t="s">
        <v>3450</v>
      </c>
      <c r="Q434" s="87" t="s">
        <v>1442</v>
      </c>
      <c r="R434" s="87" t="s">
        <v>1442</v>
      </c>
      <c r="U434" s="2" t="s">
        <v>197</v>
      </c>
      <c r="V434" s="2" t="s">
        <v>201</v>
      </c>
      <c r="W434" s="2" t="s">
        <v>205</v>
      </c>
      <c r="AB434" s="35" t="s">
        <v>1376</v>
      </c>
      <c r="AC434" s="5">
        <f>VLOOKUP(AB434,definitions_list_lookup!$V$12:$W$15,2,FALSE)</f>
        <v>0</v>
      </c>
      <c r="AE434" s="41" t="e">
        <f>VLOOKUP(AD434,definitions_list_lookup!$AT$3:$AU$5,2,FALSE)</f>
        <v>#N/A</v>
      </c>
      <c r="AH434" s="2">
        <v>40</v>
      </c>
      <c r="AJ434" s="2">
        <v>4</v>
      </c>
      <c r="AK434" s="35">
        <v>1</v>
      </c>
      <c r="AL434" s="2" t="s">
        <v>224</v>
      </c>
      <c r="AM434" s="2" t="s">
        <v>220</v>
      </c>
      <c r="AO434" s="2">
        <v>30</v>
      </c>
      <c r="AQ434" s="2">
        <v>2</v>
      </c>
      <c r="AR434" s="35">
        <v>1</v>
      </c>
      <c r="AS434" s="2" t="s">
        <v>223</v>
      </c>
      <c r="AT434" s="2" t="s">
        <v>219</v>
      </c>
      <c r="AV434" s="2">
        <v>30</v>
      </c>
      <c r="AX434" s="2">
        <v>4</v>
      </c>
      <c r="AY434" s="35">
        <v>2</v>
      </c>
      <c r="AZ434" s="2" t="s">
        <v>223</v>
      </c>
      <c r="BA434" s="2" t="s">
        <v>219</v>
      </c>
      <c r="BC434" s="2" t="s">
        <v>3503</v>
      </c>
      <c r="BE434" s="2">
        <v>0.5</v>
      </c>
      <c r="BF434" s="2">
        <v>0.5</v>
      </c>
      <c r="CM434" s="35"/>
      <c r="CN434" s="35"/>
      <c r="CO434" s="35"/>
      <c r="CP434" s="35"/>
      <c r="CQ434" s="35"/>
    </row>
    <row r="435" spans="1:95">
      <c r="A435" s="35" t="s">
        <v>3299</v>
      </c>
      <c r="B435" s="35" t="s">
        <v>2581</v>
      </c>
      <c r="C435" s="2" t="s">
        <v>1450</v>
      </c>
      <c r="D435" s="2" t="s">
        <v>1575</v>
      </c>
      <c r="E435" s="35">
        <v>105</v>
      </c>
      <c r="F435" s="35">
        <v>3</v>
      </c>
      <c r="G435" s="10" t="str">
        <f t="shared" si="5"/>
        <v>105-3</v>
      </c>
      <c r="H435" s="2">
        <v>0</v>
      </c>
      <c r="I435" s="2">
        <v>66</v>
      </c>
      <c r="J435" s="14">
        <f>(VLOOKUP($G435,Depth_Lookup_CCL!$A$3:$Z$549,11,FALSE))+(H435/100)</f>
        <v>263.51500000000004</v>
      </c>
      <c r="K435" s="14">
        <f>(VLOOKUP($G435,Depth_Lookup_CCL!$A$3:$Z$549,11,FALSE))+(I435/100)</f>
        <v>264.17500000000007</v>
      </c>
      <c r="L435" s="148">
        <v>60</v>
      </c>
      <c r="M435" s="35">
        <v>1</v>
      </c>
      <c r="O435" s="2" t="s">
        <v>5</v>
      </c>
      <c r="P435" s="5" t="s">
        <v>1846</v>
      </c>
      <c r="Q435" s="87" t="s">
        <v>1442</v>
      </c>
      <c r="R435" s="87" t="s">
        <v>1442</v>
      </c>
      <c r="U435" s="2" t="s">
        <v>197</v>
      </c>
      <c r="V435" s="2" t="s">
        <v>201</v>
      </c>
      <c r="W435" s="2" t="s">
        <v>205</v>
      </c>
      <c r="AB435" s="35" t="s">
        <v>1376</v>
      </c>
      <c r="AC435" s="5">
        <f>VLOOKUP(AB435,definitions_list_lookup!$V$12:$W$15,2,FALSE)</f>
        <v>0</v>
      </c>
      <c r="AE435" s="41" t="e">
        <f>VLOOKUP(AD435,definitions_list_lookup!$AT$3:$AU$5,2,FALSE)</f>
        <v>#N/A</v>
      </c>
      <c r="AH435" s="2">
        <v>10</v>
      </c>
      <c r="AJ435" s="2">
        <v>3</v>
      </c>
      <c r="AK435" s="35">
        <v>1.5</v>
      </c>
      <c r="AL435" s="2" t="s">
        <v>223</v>
      </c>
      <c r="AM435" s="2" t="s">
        <v>220</v>
      </c>
      <c r="AO435" s="2">
        <v>55</v>
      </c>
      <c r="AQ435" s="2">
        <v>2</v>
      </c>
      <c r="AR435" s="35">
        <v>0.8</v>
      </c>
      <c r="AS435" s="2" t="s">
        <v>224</v>
      </c>
      <c r="AT435" s="2" t="s">
        <v>219</v>
      </c>
      <c r="AV435" s="2">
        <v>35</v>
      </c>
      <c r="AX435" s="2">
        <v>4</v>
      </c>
      <c r="AY435" s="35">
        <v>2</v>
      </c>
      <c r="AZ435" s="2" t="s">
        <v>222</v>
      </c>
      <c r="BA435" s="2" t="s">
        <v>220</v>
      </c>
      <c r="CE435" s="2" t="s">
        <v>1562</v>
      </c>
      <c r="CG435" s="2">
        <v>0.1</v>
      </c>
      <c r="CH435" s="2">
        <v>0.1</v>
      </c>
      <c r="CI435" s="2" t="s">
        <v>222</v>
      </c>
      <c r="CJ435" s="2" t="s">
        <v>220</v>
      </c>
      <c r="CL435" s="2" t="s">
        <v>3327</v>
      </c>
      <c r="CM435" s="35" t="s">
        <v>3328</v>
      </c>
      <c r="CN435" s="35"/>
      <c r="CO435" s="35"/>
      <c r="CP435" s="35"/>
      <c r="CQ435" s="35"/>
    </row>
    <row r="436" spans="1:95">
      <c r="A436" s="35" t="s">
        <v>3299</v>
      </c>
      <c r="B436" s="35" t="s">
        <v>2581</v>
      </c>
      <c r="C436" s="2" t="s">
        <v>1450</v>
      </c>
      <c r="D436" s="2" t="s">
        <v>1575</v>
      </c>
      <c r="E436" s="35">
        <v>105</v>
      </c>
      <c r="F436" s="35">
        <v>4</v>
      </c>
      <c r="G436" s="10" t="str">
        <f t="shared" si="5"/>
        <v>105-4</v>
      </c>
      <c r="H436" s="2">
        <v>0</v>
      </c>
      <c r="I436" s="2">
        <v>87</v>
      </c>
      <c r="J436" s="14">
        <f>(VLOOKUP($G436,Depth_Lookup_CCL!$A$3:$Z$549,11,FALSE))+(H436/100)</f>
        <v>264.17</v>
      </c>
      <c r="K436" s="14">
        <f>(VLOOKUP($G436,Depth_Lookup_CCL!$A$3:$Z$549,11,FALSE))+(I436/100)</f>
        <v>265.04000000000002</v>
      </c>
      <c r="L436" s="148">
        <v>60</v>
      </c>
      <c r="M436" s="35">
        <v>1</v>
      </c>
      <c r="O436" s="2" t="s">
        <v>5</v>
      </c>
      <c r="P436" s="5" t="s">
        <v>1846</v>
      </c>
      <c r="Q436" s="87" t="s">
        <v>1442</v>
      </c>
      <c r="R436" s="87" t="s">
        <v>1442</v>
      </c>
      <c r="U436" s="2" t="s">
        <v>197</v>
      </c>
      <c r="V436" s="2" t="s">
        <v>201</v>
      </c>
      <c r="W436" s="2" t="s">
        <v>205</v>
      </c>
      <c r="Y436" s="2" t="s">
        <v>1378</v>
      </c>
      <c r="Z436" s="35" t="s">
        <v>1363</v>
      </c>
      <c r="AA436" s="35" t="s">
        <v>1368</v>
      </c>
      <c r="AB436" s="2" t="s">
        <v>1374</v>
      </c>
      <c r="AC436" s="5">
        <f>VLOOKUP(AB436,definitions_list_lookup!$V$12:$W$15,2,FALSE)</f>
        <v>1</v>
      </c>
      <c r="AD436" s="35" t="s">
        <v>1455</v>
      </c>
      <c r="AE436" s="41">
        <f>VLOOKUP(AD436,definitions_list_lookup!$AT$3:$AU$5,2,FALSE)</f>
        <v>0</v>
      </c>
      <c r="AH436" s="2">
        <v>15</v>
      </c>
      <c r="AJ436" s="2">
        <v>2</v>
      </c>
      <c r="AK436" s="35">
        <v>1</v>
      </c>
      <c r="AL436" s="2" t="s">
        <v>224</v>
      </c>
      <c r="AM436" s="2" t="s">
        <v>220</v>
      </c>
      <c r="AO436" s="2">
        <v>60</v>
      </c>
      <c r="AQ436" s="2">
        <v>4</v>
      </c>
      <c r="AR436" s="35">
        <v>2</v>
      </c>
      <c r="AS436" s="2" t="s">
        <v>224</v>
      </c>
      <c r="AT436" s="2" t="s">
        <v>219</v>
      </c>
      <c r="AV436" s="2">
        <v>25</v>
      </c>
      <c r="AX436" s="2">
        <v>2</v>
      </c>
      <c r="AY436" s="35">
        <v>1</v>
      </c>
      <c r="AZ436" s="2" t="s">
        <v>223</v>
      </c>
      <c r="BA436" s="2" t="s">
        <v>220</v>
      </c>
      <c r="BB436" s="2" t="s">
        <v>3502</v>
      </c>
      <c r="CM436" s="35"/>
      <c r="CN436" s="35"/>
      <c r="CO436" s="35"/>
      <c r="CP436" s="35"/>
      <c r="CQ436" s="35"/>
    </row>
    <row r="437" spans="1:95">
      <c r="A437" s="35" t="s">
        <v>3299</v>
      </c>
      <c r="B437" s="35" t="s">
        <v>2581</v>
      </c>
      <c r="C437" s="2" t="s">
        <v>1450</v>
      </c>
      <c r="D437" s="2" t="s">
        <v>1575</v>
      </c>
      <c r="E437" s="35">
        <v>106</v>
      </c>
      <c r="F437" s="35">
        <v>1</v>
      </c>
      <c r="G437" s="10" t="str">
        <f t="shared" si="5"/>
        <v>106-1</v>
      </c>
      <c r="H437" s="2">
        <v>0</v>
      </c>
      <c r="I437" s="2">
        <v>95</v>
      </c>
      <c r="J437" s="14">
        <f>(VLOOKUP($G437,Depth_Lookup_CCL!$A$3:$Z$549,11,FALSE))+(H437/100)</f>
        <v>265</v>
      </c>
      <c r="K437" s="14">
        <f>(VLOOKUP($G437,Depth_Lookup_CCL!$A$3:$Z$549,11,FALSE))+(I437/100)</f>
        <v>265.95</v>
      </c>
      <c r="L437" s="148">
        <v>60</v>
      </c>
      <c r="M437" s="35">
        <v>1</v>
      </c>
      <c r="O437" s="2" t="s">
        <v>5</v>
      </c>
      <c r="P437" s="5" t="s">
        <v>1846</v>
      </c>
      <c r="Q437" s="87" t="s">
        <v>1442</v>
      </c>
      <c r="R437" s="87" t="s">
        <v>1442</v>
      </c>
      <c r="U437" s="2" t="s">
        <v>197</v>
      </c>
      <c r="V437" s="2" t="s">
        <v>201</v>
      </c>
      <c r="W437" s="2" t="s">
        <v>205</v>
      </c>
      <c r="Y437" s="2" t="s">
        <v>1366</v>
      </c>
      <c r="Z437" s="35" t="s">
        <v>1391</v>
      </c>
      <c r="AA437" s="35" t="s">
        <v>1368</v>
      </c>
      <c r="AB437" s="35" t="s">
        <v>1374</v>
      </c>
      <c r="AC437" s="5">
        <f>VLOOKUP(AB437,definitions_list_lookup!$V$12:$W$15,2,FALSE)</f>
        <v>1</v>
      </c>
      <c r="AD437" s="35" t="s">
        <v>1456</v>
      </c>
      <c r="AE437" s="41">
        <f>VLOOKUP(AD437,definitions_list_lookup!$AT$3:$AU$5,2,FALSE)</f>
        <v>1</v>
      </c>
      <c r="AF437" s="2">
        <v>10</v>
      </c>
      <c r="AG437" s="2" t="s">
        <v>2971</v>
      </c>
      <c r="AH437" s="2">
        <v>5</v>
      </c>
      <c r="AJ437" s="2">
        <v>1.2</v>
      </c>
      <c r="AK437" s="35">
        <v>0.5</v>
      </c>
      <c r="AL437" s="2" t="s">
        <v>223</v>
      </c>
      <c r="AM437" s="2" t="s">
        <v>218</v>
      </c>
      <c r="AO437" s="2">
        <v>60</v>
      </c>
      <c r="AQ437" s="2">
        <v>1.5</v>
      </c>
      <c r="AR437" s="35">
        <v>1</v>
      </c>
      <c r="AS437" s="2" t="s">
        <v>224</v>
      </c>
      <c r="AT437" s="2" t="s">
        <v>219</v>
      </c>
      <c r="AV437" s="2">
        <v>35</v>
      </c>
      <c r="AX437" s="2">
        <v>2</v>
      </c>
      <c r="AY437" s="35">
        <v>1</v>
      </c>
      <c r="AZ437" s="2" t="s">
        <v>223</v>
      </c>
      <c r="BA437" s="2" t="s">
        <v>220</v>
      </c>
      <c r="CE437" s="2" t="s">
        <v>1562</v>
      </c>
      <c r="CG437" s="2">
        <v>1</v>
      </c>
      <c r="CH437" s="2">
        <v>0.5</v>
      </c>
      <c r="CI437" s="2" t="s">
        <v>223</v>
      </c>
      <c r="CJ437" s="2" t="s">
        <v>219</v>
      </c>
      <c r="CL437" s="2" t="s">
        <v>3329</v>
      </c>
      <c r="CM437" s="35" t="s">
        <v>3330</v>
      </c>
      <c r="CN437" s="35"/>
      <c r="CO437" s="35"/>
      <c r="CP437" s="35"/>
      <c r="CQ437" s="35"/>
    </row>
    <row r="438" spans="1:95">
      <c r="A438" s="35" t="s">
        <v>3299</v>
      </c>
      <c r="B438" s="35" t="s">
        <v>2581</v>
      </c>
      <c r="C438" s="2" t="s">
        <v>1450</v>
      </c>
      <c r="D438" s="2" t="s">
        <v>1575</v>
      </c>
      <c r="E438" s="35">
        <v>106</v>
      </c>
      <c r="F438" s="35">
        <v>2</v>
      </c>
      <c r="G438" s="10" t="str">
        <f t="shared" si="5"/>
        <v>106-2</v>
      </c>
      <c r="H438" s="2">
        <v>0</v>
      </c>
      <c r="I438" s="2">
        <v>96</v>
      </c>
      <c r="J438" s="14">
        <f>(VLOOKUP($G438,Depth_Lookup_CCL!$A$3:$Z$549,11,FALSE))+(H438/100)</f>
        <v>265.95</v>
      </c>
      <c r="K438" s="14">
        <f>(VLOOKUP($G438,Depth_Lookup_CCL!$A$3:$Z$549,11,FALSE))+(I438/100)</f>
        <v>266.90999999999997</v>
      </c>
      <c r="L438" s="148">
        <v>60</v>
      </c>
      <c r="M438" s="35">
        <v>1</v>
      </c>
      <c r="O438" s="2" t="s">
        <v>5</v>
      </c>
      <c r="P438" s="5" t="s">
        <v>1846</v>
      </c>
      <c r="Q438" s="87" t="s">
        <v>1442</v>
      </c>
      <c r="R438" s="87" t="s">
        <v>1442</v>
      </c>
      <c r="U438" s="2" t="s">
        <v>197</v>
      </c>
      <c r="V438" s="2" t="s">
        <v>201</v>
      </c>
      <c r="W438" s="2" t="s">
        <v>205</v>
      </c>
      <c r="Y438" s="2" t="s">
        <v>1366</v>
      </c>
      <c r="Z438" s="35" t="s">
        <v>1391</v>
      </c>
      <c r="AA438" s="35" t="s">
        <v>1368</v>
      </c>
      <c r="AB438" s="35" t="s">
        <v>1374</v>
      </c>
      <c r="AC438" s="5">
        <f>VLOOKUP(AB438,definitions_list_lookup!$V$12:$W$15,2,FALSE)</f>
        <v>1</v>
      </c>
      <c r="AD438" s="35" t="s">
        <v>1456</v>
      </c>
      <c r="AE438" s="41">
        <f>VLOOKUP(AD438,definitions_list_lookup!$AT$3:$AU$5,2,FALSE)</f>
        <v>1</v>
      </c>
      <c r="AG438" s="2" t="s">
        <v>3331</v>
      </c>
      <c r="AH438" s="2">
        <v>7</v>
      </c>
      <c r="AJ438" s="2">
        <v>1.2</v>
      </c>
      <c r="AK438" s="35">
        <v>0.8</v>
      </c>
      <c r="AL438" s="2" t="s">
        <v>222</v>
      </c>
      <c r="AM438" s="2" t="s">
        <v>218</v>
      </c>
      <c r="AO438" s="2">
        <v>38</v>
      </c>
      <c r="AQ438" s="2">
        <v>2</v>
      </c>
      <c r="AR438" s="35">
        <v>1</v>
      </c>
      <c r="AS438" s="2" t="s">
        <v>224</v>
      </c>
      <c r="AT438" s="2" t="s">
        <v>219</v>
      </c>
      <c r="AV438" s="2">
        <v>55</v>
      </c>
      <c r="AX438" s="2">
        <v>1.5</v>
      </c>
      <c r="AY438" s="35">
        <v>1</v>
      </c>
      <c r="AZ438" s="2" t="s">
        <v>224</v>
      </c>
      <c r="BA438" s="2" t="s">
        <v>220</v>
      </c>
      <c r="BQ438" s="2" t="s">
        <v>1562</v>
      </c>
      <c r="BS438" s="2">
        <v>0.5</v>
      </c>
      <c r="BT438" s="2">
        <v>0.2</v>
      </c>
      <c r="BU438" s="2" t="s">
        <v>223</v>
      </c>
      <c r="BV438" s="2" t="s">
        <v>219</v>
      </c>
      <c r="CL438" s="2" t="s">
        <v>3156</v>
      </c>
      <c r="CM438" s="35"/>
      <c r="CN438" s="35"/>
      <c r="CO438" s="35"/>
      <c r="CP438" s="35"/>
      <c r="CQ438" s="35"/>
    </row>
    <row r="439" spans="1:95">
      <c r="A439" s="35" t="s">
        <v>3299</v>
      </c>
      <c r="B439" s="35" t="s">
        <v>2581</v>
      </c>
      <c r="C439" s="2" t="s">
        <v>1450</v>
      </c>
      <c r="D439" s="2" t="s">
        <v>1575</v>
      </c>
      <c r="E439" s="35">
        <v>106</v>
      </c>
      <c r="F439" s="35">
        <v>3</v>
      </c>
      <c r="G439" s="10" t="str">
        <f t="shared" si="5"/>
        <v>106-3</v>
      </c>
      <c r="H439" s="2">
        <v>0</v>
      </c>
      <c r="I439" s="2">
        <v>92</v>
      </c>
      <c r="J439" s="14">
        <f>(VLOOKUP($G439,Depth_Lookup_CCL!$A$3:$Z$549,11,FALSE))+(H439/100)</f>
        <v>266.91499999999996</v>
      </c>
      <c r="K439" s="14">
        <f>(VLOOKUP($G439,Depth_Lookup_CCL!$A$3:$Z$549,11,FALSE))+(I439/100)</f>
        <v>267.83499999999998</v>
      </c>
      <c r="L439" s="148">
        <v>60</v>
      </c>
      <c r="M439" s="35">
        <v>1</v>
      </c>
      <c r="O439" s="2" t="s">
        <v>5</v>
      </c>
      <c r="P439" s="5" t="s">
        <v>1846</v>
      </c>
      <c r="Q439" s="87" t="s">
        <v>1442</v>
      </c>
      <c r="R439" s="87" t="s">
        <v>1442</v>
      </c>
      <c r="U439" s="2" t="s">
        <v>198</v>
      </c>
      <c r="V439" s="2" t="s">
        <v>201</v>
      </c>
      <c r="W439" s="2" t="s">
        <v>205</v>
      </c>
      <c r="Y439" s="2" t="s">
        <v>1366</v>
      </c>
      <c r="Z439" s="35" t="s">
        <v>1363</v>
      </c>
      <c r="AA439" s="35" t="s">
        <v>1368</v>
      </c>
      <c r="AB439" s="35" t="s">
        <v>238</v>
      </c>
      <c r="AC439" s="5">
        <f>VLOOKUP(AB439,definitions_list_lookup!$V$12:$W$15,2,FALSE)</f>
        <v>2</v>
      </c>
      <c r="AD439" s="35" t="s">
        <v>1457</v>
      </c>
      <c r="AE439" s="41">
        <f>VLOOKUP(AD439,definitions_list_lookup!$AT$3:$AU$5,2,FALSE)</f>
        <v>2</v>
      </c>
      <c r="AF439" s="2">
        <v>5</v>
      </c>
      <c r="AG439" s="2" t="s">
        <v>3332</v>
      </c>
      <c r="AH439" s="2">
        <v>12</v>
      </c>
      <c r="AJ439" s="2">
        <v>1.5</v>
      </c>
      <c r="AK439" s="35">
        <v>1</v>
      </c>
      <c r="AL439" s="2" t="s">
        <v>223</v>
      </c>
      <c r="AM439" s="2" t="s">
        <v>220</v>
      </c>
      <c r="AO439" s="2">
        <v>55</v>
      </c>
      <c r="AQ439" s="2">
        <v>2</v>
      </c>
      <c r="AR439" s="35">
        <v>0.8</v>
      </c>
      <c r="AS439" s="2" t="s">
        <v>224</v>
      </c>
      <c r="AT439" s="2" t="s">
        <v>218</v>
      </c>
      <c r="AV439" s="2">
        <v>33</v>
      </c>
      <c r="AX439" s="2">
        <v>2</v>
      </c>
      <c r="AY439" s="35">
        <v>1</v>
      </c>
      <c r="AZ439" s="2" t="s">
        <v>223</v>
      </c>
      <c r="BA439" s="2" t="s">
        <v>220</v>
      </c>
      <c r="CK439" s="2" t="s">
        <v>3333</v>
      </c>
      <c r="CL439" s="2" t="s">
        <v>3334</v>
      </c>
      <c r="CM439" s="35"/>
      <c r="CN439" s="35"/>
      <c r="CO439" s="35"/>
      <c r="CP439" s="35"/>
      <c r="CQ439" s="35"/>
    </row>
    <row r="440" spans="1:95">
      <c r="A440" s="35" t="s">
        <v>3299</v>
      </c>
      <c r="B440" s="35" t="s">
        <v>2581</v>
      </c>
      <c r="C440" s="2" t="s">
        <v>1450</v>
      </c>
      <c r="D440" s="2" t="s">
        <v>1575</v>
      </c>
      <c r="E440" s="35">
        <v>106</v>
      </c>
      <c r="F440" s="35">
        <v>4</v>
      </c>
      <c r="G440" s="10" t="str">
        <f t="shared" si="5"/>
        <v>106-4</v>
      </c>
      <c r="H440" s="2">
        <v>0</v>
      </c>
      <c r="I440" s="2">
        <v>26</v>
      </c>
      <c r="J440" s="14">
        <f>(VLOOKUP($G440,Depth_Lookup_CCL!$A$3:$Z$549,11,FALSE))+(H440/100)</f>
        <v>267.84999999999997</v>
      </c>
      <c r="K440" s="14">
        <f>(VLOOKUP($G440,Depth_Lookup_CCL!$A$3:$Z$549,11,FALSE))+(I440/100)</f>
        <v>268.10999999999996</v>
      </c>
      <c r="L440" s="148">
        <v>60</v>
      </c>
      <c r="M440" s="35">
        <v>1</v>
      </c>
      <c r="O440" s="2" t="s">
        <v>5</v>
      </c>
      <c r="P440" s="5" t="s">
        <v>1846</v>
      </c>
      <c r="Q440" s="87" t="s">
        <v>1442</v>
      </c>
      <c r="R440" s="87" t="s">
        <v>1442</v>
      </c>
      <c r="U440" s="2" t="s">
        <v>197</v>
      </c>
      <c r="V440" s="2" t="s">
        <v>201</v>
      </c>
      <c r="W440" s="2" t="s">
        <v>205</v>
      </c>
      <c r="AB440" s="35" t="s">
        <v>1376</v>
      </c>
      <c r="AC440" s="5">
        <f>VLOOKUP(AB440,definitions_list_lookup!$V$12:$W$15,2,FALSE)</f>
        <v>0</v>
      </c>
      <c r="AE440" s="41" t="e">
        <f>VLOOKUP(AD440,definitions_list_lookup!$AT$3:$AU$5,2,FALSE)</f>
        <v>#N/A</v>
      </c>
      <c r="AH440" s="2">
        <v>10</v>
      </c>
      <c r="AJ440" s="2">
        <v>1.2</v>
      </c>
      <c r="AK440" s="35">
        <v>0.7</v>
      </c>
      <c r="AL440" s="2" t="s">
        <v>223</v>
      </c>
      <c r="AM440" s="2" t="s">
        <v>220</v>
      </c>
      <c r="AO440" s="2">
        <v>50</v>
      </c>
      <c r="AQ440" s="2">
        <v>1.5</v>
      </c>
      <c r="AR440" s="35">
        <v>0.7</v>
      </c>
      <c r="AS440" s="2" t="s">
        <v>223</v>
      </c>
      <c r="AT440" s="2" t="s">
        <v>218</v>
      </c>
      <c r="AV440" s="2">
        <v>40</v>
      </c>
      <c r="AX440" s="2">
        <v>1.2</v>
      </c>
      <c r="AY440" s="35">
        <v>0.8</v>
      </c>
      <c r="AZ440" s="2" t="s">
        <v>222</v>
      </c>
      <c r="BA440" s="2" t="s">
        <v>220</v>
      </c>
      <c r="CE440" s="2" t="s">
        <v>1562</v>
      </c>
      <c r="CI440" s="2" t="s">
        <v>222</v>
      </c>
      <c r="CJ440" s="2" t="s">
        <v>220</v>
      </c>
      <c r="CM440" s="35" t="s">
        <v>3335</v>
      </c>
      <c r="CN440" s="35"/>
      <c r="CO440" s="35"/>
      <c r="CP440" s="35"/>
      <c r="CQ440" s="35"/>
    </row>
    <row r="441" spans="1:95">
      <c r="A441" s="35" t="s">
        <v>3505</v>
      </c>
      <c r="B441" s="35" t="s">
        <v>2581</v>
      </c>
      <c r="C441" s="2" t="s">
        <v>1450</v>
      </c>
      <c r="D441" s="2" t="s">
        <v>1575</v>
      </c>
      <c r="E441" s="35">
        <v>107</v>
      </c>
      <c r="F441" s="35">
        <v>1</v>
      </c>
      <c r="G441" s="10" t="str">
        <f t="shared" si="5"/>
        <v>107-1</v>
      </c>
      <c r="H441" s="2">
        <v>0</v>
      </c>
      <c r="I441" s="2">
        <v>96</v>
      </c>
      <c r="J441" s="14">
        <f>(VLOOKUP($G441,Depth_Lookup_CCL!$A$3:$Z$549,11,FALSE))+(H441/100)</f>
        <v>268.05</v>
      </c>
      <c r="K441" s="14">
        <f>(VLOOKUP($G441,Depth_Lookup_CCL!$A$3:$Z$549,11,FALSE))+(I441/100)</f>
        <v>269.01</v>
      </c>
      <c r="L441" s="148">
        <v>60</v>
      </c>
      <c r="M441" s="35">
        <v>1</v>
      </c>
      <c r="O441" s="2" t="s">
        <v>5</v>
      </c>
      <c r="P441" s="5" t="s">
        <v>1846</v>
      </c>
      <c r="Q441" s="87" t="s">
        <v>1442</v>
      </c>
      <c r="R441" s="87" t="s">
        <v>1442</v>
      </c>
      <c r="U441" s="2" t="s">
        <v>197</v>
      </c>
      <c r="V441" s="2" t="s">
        <v>201</v>
      </c>
      <c r="W441" s="2" t="s">
        <v>205</v>
      </c>
      <c r="Y441" s="2" t="s">
        <v>1366</v>
      </c>
      <c r="Z441" s="35" t="s">
        <v>1391</v>
      </c>
      <c r="AA441" s="35" t="s">
        <v>1368</v>
      </c>
      <c r="AB441" s="35" t="s">
        <v>238</v>
      </c>
      <c r="AC441" s="5">
        <f>VLOOKUP(AB441,definitions_list_lookup!$V$12:$W$15,2,FALSE)</f>
        <v>2</v>
      </c>
      <c r="AD441" s="35" t="s">
        <v>1456</v>
      </c>
      <c r="AE441" s="41">
        <f>VLOOKUP(AD441,definitions_list_lookup!$AT$3:$AU$5,2,FALSE)</f>
        <v>1</v>
      </c>
      <c r="AF441" s="2">
        <v>7</v>
      </c>
      <c r="AG441" s="2" t="s">
        <v>3506</v>
      </c>
      <c r="AH441" s="2">
        <v>10</v>
      </c>
      <c r="AJ441" s="2">
        <v>2</v>
      </c>
      <c r="AK441" s="35">
        <v>0.5</v>
      </c>
      <c r="AL441" s="2" t="s">
        <v>223</v>
      </c>
      <c r="AM441" s="2" t="s">
        <v>2573</v>
      </c>
      <c r="AO441" s="2">
        <v>50</v>
      </c>
      <c r="AQ441" s="2">
        <v>2</v>
      </c>
      <c r="AR441" s="35">
        <v>1</v>
      </c>
      <c r="AS441" s="2" t="s">
        <v>223</v>
      </c>
      <c r="AT441" s="2" t="s">
        <v>219</v>
      </c>
      <c r="AV441" s="2">
        <v>40</v>
      </c>
      <c r="AX441" s="2">
        <v>2.2000000000000002</v>
      </c>
      <c r="AY441" s="35">
        <v>1</v>
      </c>
      <c r="AZ441" s="2" t="s">
        <v>223</v>
      </c>
      <c r="BA441" s="2" t="s">
        <v>220</v>
      </c>
      <c r="BQ441" s="2" t="s">
        <v>1562</v>
      </c>
      <c r="CE441" s="2" t="s">
        <v>1562</v>
      </c>
      <c r="CM441" s="35"/>
      <c r="CN441" s="35"/>
      <c r="CO441" s="35"/>
      <c r="CP441" s="35"/>
      <c r="CQ441" s="35"/>
    </row>
    <row r="442" spans="1:95">
      <c r="A442" s="35" t="s">
        <v>3505</v>
      </c>
      <c r="B442" s="35" t="s">
        <v>2581</v>
      </c>
      <c r="C442" s="2" t="s">
        <v>1450</v>
      </c>
      <c r="D442" s="2" t="s">
        <v>1575</v>
      </c>
      <c r="E442" s="35">
        <v>107</v>
      </c>
      <c r="F442" s="35">
        <v>2</v>
      </c>
      <c r="G442" s="10" t="str">
        <f t="shared" si="5"/>
        <v>107-2</v>
      </c>
      <c r="H442" s="2">
        <v>0</v>
      </c>
      <c r="I442" s="2">
        <v>96</v>
      </c>
      <c r="J442" s="14">
        <f>(VLOOKUP($G442,Depth_Lookup_CCL!$A$3:$Z$549,11,FALSE))+(H442/100)</f>
        <v>269.01</v>
      </c>
      <c r="K442" s="14">
        <f>(VLOOKUP($G442,Depth_Lookup_CCL!$A$3:$Z$549,11,FALSE))+(I442/100)</f>
        <v>269.96999999999997</v>
      </c>
      <c r="L442" s="148">
        <v>60</v>
      </c>
      <c r="M442" s="35">
        <v>1</v>
      </c>
      <c r="O442" s="2" t="s">
        <v>5</v>
      </c>
      <c r="P442" s="5" t="s">
        <v>1846</v>
      </c>
      <c r="Q442" s="87" t="s">
        <v>1442</v>
      </c>
      <c r="R442" s="87" t="s">
        <v>1442</v>
      </c>
      <c r="U442" s="2" t="s">
        <v>197</v>
      </c>
      <c r="V442" s="2" t="s">
        <v>201</v>
      </c>
      <c r="W442" s="2" t="s">
        <v>205</v>
      </c>
      <c r="Y442" s="2" t="s">
        <v>1366</v>
      </c>
      <c r="Z442" s="35" t="s">
        <v>1391</v>
      </c>
      <c r="AA442" s="35" t="s">
        <v>1368</v>
      </c>
      <c r="AB442" s="35" t="s">
        <v>238</v>
      </c>
      <c r="AC442" s="5">
        <f>VLOOKUP(AB442,definitions_list_lookup!$V$12:$W$15,2,FALSE)</f>
        <v>2</v>
      </c>
      <c r="AD442" s="35" t="s">
        <v>1456</v>
      </c>
      <c r="AE442" s="41">
        <f>VLOOKUP(AD442,definitions_list_lookup!$AT$3:$AU$5,2,FALSE)</f>
        <v>1</v>
      </c>
      <c r="AH442" s="2">
        <v>18</v>
      </c>
      <c r="AJ442" s="2">
        <v>2.6</v>
      </c>
      <c r="AK442" s="35">
        <v>1</v>
      </c>
      <c r="AL442" s="2" t="s">
        <v>223</v>
      </c>
      <c r="AM442" s="2" t="s">
        <v>220</v>
      </c>
      <c r="AO442" s="2">
        <v>47</v>
      </c>
      <c r="AQ442" s="2">
        <v>3</v>
      </c>
      <c r="AR442" s="35">
        <v>1</v>
      </c>
      <c r="AS442" s="2" t="s">
        <v>223</v>
      </c>
      <c r="AT442" s="2" t="s">
        <v>219</v>
      </c>
      <c r="AV442" s="2">
        <v>35</v>
      </c>
      <c r="AX442" s="2">
        <v>2.2999999999999998</v>
      </c>
      <c r="AY442" s="35">
        <v>0.8</v>
      </c>
      <c r="AZ442" s="2" t="s">
        <v>222</v>
      </c>
      <c r="BA442" s="2" t="s">
        <v>220</v>
      </c>
      <c r="CM442" s="35" t="s">
        <v>3507</v>
      </c>
      <c r="CN442" s="35"/>
      <c r="CO442" s="35"/>
      <c r="CP442" s="35"/>
      <c r="CQ442" s="35"/>
    </row>
    <row r="443" spans="1:95">
      <c r="A443" s="35" t="s">
        <v>3505</v>
      </c>
      <c r="B443" s="35" t="s">
        <v>2581</v>
      </c>
      <c r="C443" s="2" t="s">
        <v>1450</v>
      </c>
      <c r="D443" s="2" t="s">
        <v>1575</v>
      </c>
      <c r="E443" s="35">
        <v>107</v>
      </c>
      <c r="F443" s="35">
        <v>3</v>
      </c>
      <c r="G443" s="10" t="str">
        <f t="shared" si="5"/>
        <v>107-3</v>
      </c>
      <c r="H443" s="2">
        <v>0</v>
      </c>
      <c r="I443" s="2">
        <v>24</v>
      </c>
      <c r="J443" s="14">
        <f>(VLOOKUP($G443,Depth_Lookup_CCL!$A$3:$Z$549,11,FALSE))+(H443/100)</f>
        <v>269.98</v>
      </c>
      <c r="K443" s="14">
        <f>(VLOOKUP($G443,Depth_Lookup_CCL!$A$3:$Z$549,11,FALSE))+(I443/100)</f>
        <v>270.22000000000003</v>
      </c>
      <c r="L443" s="148">
        <v>60</v>
      </c>
      <c r="M443" s="35">
        <v>1</v>
      </c>
      <c r="O443" s="2" t="s">
        <v>5</v>
      </c>
      <c r="P443" s="5" t="s">
        <v>1846</v>
      </c>
      <c r="Q443" s="87" t="s">
        <v>1442</v>
      </c>
      <c r="R443" s="87" t="s">
        <v>21</v>
      </c>
      <c r="U443" s="2" t="s">
        <v>197</v>
      </c>
      <c r="V443" s="2" t="s">
        <v>202</v>
      </c>
      <c r="W443" s="2" t="s">
        <v>205</v>
      </c>
      <c r="AB443" s="35" t="s">
        <v>1376</v>
      </c>
      <c r="AC443" s="5">
        <f>VLOOKUP(AB443,definitions_list_lookup!$V$12:$W$15,2,FALSE)</f>
        <v>0</v>
      </c>
      <c r="AE443" s="41" t="e">
        <f>VLOOKUP(AD443,definitions_list_lookup!$AT$3:$AU$5,2,FALSE)</f>
        <v>#N/A</v>
      </c>
      <c r="AH443" s="2">
        <v>15</v>
      </c>
      <c r="AJ443" s="2">
        <v>1</v>
      </c>
      <c r="AK443" s="35">
        <v>0.3</v>
      </c>
      <c r="AL443" s="2" t="s">
        <v>223</v>
      </c>
      <c r="AM443" s="2" t="s">
        <v>219</v>
      </c>
      <c r="AO443" s="2">
        <v>40</v>
      </c>
      <c r="AQ443" s="2">
        <v>1.2</v>
      </c>
      <c r="AR443" s="35">
        <v>0.5</v>
      </c>
      <c r="AS443" s="2" t="s">
        <v>223</v>
      </c>
      <c r="AT443" s="2" t="s">
        <v>219</v>
      </c>
      <c r="AV443" s="2">
        <v>45</v>
      </c>
      <c r="AX443" s="2">
        <v>1</v>
      </c>
      <c r="AY443" s="35">
        <v>0.4</v>
      </c>
      <c r="AZ443" s="2" t="s">
        <v>222</v>
      </c>
      <c r="BA443" s="2" t="s">
        <v>219</v>
      </c>
      <c r="CL443" s="2" t="s">
        <v>3508</v>
      </c>
      <c r="CM443" s="35" t="s">
        <v>3509</v>
      </c>
      <c r="CN443" s="35"/>
      <c r="CO443" s="35"/>
      <c r="CP443" s="35"/>
      <c r="CQ443" s="35"/>
    </row>
    <row r="444" spans="1:95">
      <c r="A444" s="35" t="s">
        <v>3505</v>
      </c>
      <c r="B444" s="35" t="s">
        <v>2581</v>
      </c>
      <c r="C444" s="2" t="s">
        <v>1450</v>
      </c>
      <c r="D444" s="2" t="s">
        <v>1575</v>
      </c>
      <c r="E444" s="35">
        <v>107</v>
      </c>
      <c r="F444" s="35">
        <v>3</v>
      </c>
      <c r="G444" s="10" t="str">
        <f t="shared" si="5"/>
        <v>107-3</v>
      </c>
      <c r="H444" s="2">
        <v>24</v>
      </c>
      <c r="I444" s="2">
        <v>40</v>
      </c>
      <c r="J444" s="14">
        <f>(VLOOKUP($G444,Depth_Lookup_CCL!$A$3:$Z$549,11,FALSE))+(H444/100)</f>
        <v>270.22000000000003</v>
      </c>
      <c r="K444" s="14">
        <f>(VLOOKUP($G444,Depth_Lookup_CCL!$A$3:$Z$549,11,FALSE))+(I444/100)</f>
        <v>270.38</v>
      </c>
      <c r="L444" s="148">
        <v>61</v>
      </c>
      <c r="M444" s="100" t="s">
        <v>2146</v>
      </c>
      <c r="O444" s="2" t="s">
        <v>12</v>
      </c>
      <c r="P444" s="5" t="s">
        <v>3510</v>
      </c>
      <c r="Q444" s="87" t="s">
        <v>21</v>
      </c>
      <c r="R444" s="87" t="s">
        <v>21</v>
      </c>
      <c r="S444" s="2" t="s">
        <v>1363</v>
      </c>
      <c r="T444" s="2" t="s">
        <v>1367</v>
      </c>
      <c r="U444" s="2" t="s">
        <v>198</v>
      </c>
      <c r="V444" s="2" t="s">
        <v>201</v>
      </c>
      <c r="W444" s="2" t="s">
        <v>205</v>
      </c>
      <c r="AB444" s="35" t="s">
        <v>1376</v>
      </c>
      <c r="AC444" s="5">
        <f>VLOOKUP(AB444,definitions_list_lookup!$V$12:$W$15,2,FALSE)</f>
        <v>0</v>
      </c>
      <c r="AE444" s="41" t="e">
        <f>VLOOKUP(AD444,definitions_list_lookup!$AT$3:$AU$5,2,FALSE)</f>
        <v>#N/A</v>
      </c>
      <c r="AH444" s="2">
        <v>97</v>
      </c>
      <c r="AJ444" s="2">
        <v>6.8</v>
      </c>
      <c r="AK444" s="35">
        <v>1.5</v>
      </c>
      <c r="AL444" s="2" t="s">
        <v>222</v>
      </c>
      <c r="AM444" s="2" t="s">
        <v>218</v>
      </c>
      <c r="AR444" s="35"/>
      <c r="AV444" s="2">
        <v>3</v>
      </c>
      <c r="AX444" s="2">
        <v>3</v>
      </c>
      <c r="AY444" s="35">
        <v>2</v>
      </c>
      <c r="AZ444" s="2" t="s">
        <v>223</v>
      </c>
      <c r="BA444" s="2" t="s">
        <v>219</v>
      </c>
      <c r="CL444" s="2" t="s">
        <v>3511</v>
      </c>
      <c r="CM444" s="35" t="s">
        <v>3512</v>
      </c>
      <c r="CN444" s="35"/>
      <c r="CO444" s="35"/>
      <c r="CP444" s="35"/>
      <c r="CQ444" s="35"/>
    </row>
    <row r="445" spans="1:95">
      <c r="A445" s="35" t="s">
        <v>3505</v>
      </c>
      <c r="B445" s="35" t="s">
        <v>2581</v>
      </c>
      <c r="C445" s="2" t="s">
        <v>1450</v>
      </c>
      <c r="D445" s="2" t="s">
        <v>1575</v>
      </c>
      <c r="E445" s="35">
        <v>107</v>
      </c>
      <c r="F445" s="35">
        <v>3</v>
      </c>
      <c r="G445" s="10" t="str">
        <f t="shared" si="5"/>
        <v>107-3</v>
      </c>
      <c r="H445" s="2">
        <v>40</v>
      </c>
      <c r="I445" s="2">
        <v>43</v>
      </c>
      <c r="J445" s="14">
        <f>(VLOOKUP($G445,Depth_Lookup_CCL!$A$3:$Z$549,11,FALSE))+(H445/100)</f>
        <v>270.38</v>
      </c>
      <c r="K445" s="14">
        <f>(VLOOKUP($G445,Depth_Lookup_CCL!$A$3:$Z$549,11,FALSE))+(I445/100)</f>
        <v>270.41000000000003</v>
      </c>
      <c r="L445" s="148">
        <v>60</v>
      </c>
      <c r="M445" s="100">
        <v>3</v>
      </c>
      <c r="O445" s="2" t="s">
        <v>5</v>
      </c>
      <c r="P445" s="5" t="s">
        <v>1846</v>
      </c>
      <c r="Q445" s="87" t="s">
        <v>21</v>
      </c>
      <c r="R445" s="87" t="s">
        <v>1442</v>
      </c>
      <c r="S445" s="2" t="s">
        <v>1363</v>
      </c>
      <c r="T445" s="2" t="s">
        <v>1367</v>
      </c>
      <c r="U445" s="2" t="s">
        <v>198</v>
      </c>
      <c r="V445" s="2" t="s">
        <v>201</v>
      </c>
      <c r="W445" s="2" t="s">
        <v>205</v>
      </c>
      <c r="AB445" s="35" t="s">
        <v>1376</v>
      </c>
      <c r="AC445" s="5">
        <f>VLOOKUP(AB445,definitions_list_lookup!$V$12:$W$15,2,FALSE)</f>
        <v>0</v>
      </c>
      <c r="AE445" s="41" t="e">
        <f>VLOOKUP(AD445,definitions_list_lookup!$AT$3:$AU$5,2,FALSE)</f>
        <v>#N/A</v>
      </c>
      <c r="AH445" s="2">
        <v>15</v>
      </c>
      <c r="AK445" s="35"/>
      <c r="AO445" s="2">
        <v>40</v>
      </c>
      <c r="AR445" s="35"/>
      <c r="AV445" s="2">
        <v>45</v>
      </c>
      <c r="AY445" s="35"/>
      <c r="CL445" s="2" t="s">
        <v>3513</v>
      </c>
      <c r="CM445" s="35"/>
      <c r="CN445" s="35"/>
      <c r="CO445" s="35"/>
      <c r="CP445" s="35"/>
      <c r="CQ445" s="35"/>
    </row>
    <row r="446" spans="1:95">
      <c r="A446" s="35" t="s">
        <v>3505</v>
      </c>
      <c r="B446" s="35" t="s">
        <v>2581</v>
      </c>
      <c r="C446" s="2" t="s">
        <v>1450</v>
      </c>
      <c r="D446" s="2" t="s">
        <v>1575</v>
      </c>
      <c r="E446" s="35">
        <v>107</v>
      </c>
      <c r="F446" s="35">
        <v>4</v>
      </c>
      <c r="G446" s="10" t="str">
        <f t="shared" si="5"/>
        <v>107-4</v>
      </c>
      <c r="H446" s="2">
        <v>0</v>
      </c>
      <c r="I446" s="2">
        <v>83</v>
      </c>
      <c r="J446" s="14">
        <f>(VLOOKUP($G446,Depth_Lookup_CCL!$A$3:$Z$549,11,FALSE))+(H446/100)</f>
        <v>270.46000000000004</v>
      </c>
      <c r="K446" s="14">
        <f>(VLOOKUP($G446,Depth_Lookup_CCL!$A$3:$Z$549,11,FALSE))+(I446/100)</f>
        <v>271.29000000000002</v>
      </c>
      <c r="L446" s="148">
        <v>60</v>
      </c>
      <c r="M446" s="35">
        <v>1</v>
      </c>
      <c r="O446" s="2" t="s">
        <v>5</v>
      </c>
      <c r="P446" s="5" t="s">
        <v>1846</v>
      </c>
      <c r="Q446" s="87" t="s">
        <v>1442</v>
      </c>
      <c r="R446" s="87" t="s">
        <v>1442</v>
      </c>
      <c r="U446" s="2" t="s">
        <v>197</v>
      </c>
      <c r="V446" s="2" t="s">
        <v>201</v>
      </c>
      <c r="W446" s="2" t="s">
        <v>205</v>
      </c>
      <c r="AB446" s="35" t="s">
        <v>1376</v>
      </c>
      <c r="AC446" s="5">
        <f>VLOOKUP(AB446,definitions_list_lookup!$V$12:$W$15,2,FALSE)</f>
        <v>0</v>
      </c>
      <c r="AE446" s="41" t="e">
        <f>VLOOKUP(AD446,definitions_list_lookup!$AT$3:$AU$5,2,FALSE)</f>
        <v>#N/A</v>
      </c>
      <c r="AH446" s="2">
        <v>5</v>
      </c>
      <c r="AJ446" s="2">
        <v>4</v>
      </c>
      <c r="AK446" s="35">
        <v>1.5</v>
      </c>
      <c r="AL446" s="2" t="s">
        <v>224</v>
      </c>
      <c r="AM446" s="2" t="s">
        <v>220</v>
      </c>
      <c r="AO446" s="2">
        <v>65</v>
      </c>
      <c r="AQ446" s="2">
        <v>2.5</v>
      </c>
      <c r="AR446" s="35">
        <v>1</v>
      </c>
      <c r="AS446" s="2" t="s">
        <v>223</v>
      </c>
      <c r="AT446" s="2" t="s">
        <v>219</v>
      </c>
      <c r="AV446" s="2">
        <v>30</v>
      </c>
      <c r="AX446" s="2">
        <v>6</v>
      </c>
      <c r="AY446" s="35">
        <v>1</v>
      </c>
      <c r="AZ446" s="2" t="s">
        <v>222</v>
      </c>
      <c r="BA446" s="2" t="s">
        <v>219</v>
      </c>
      <c r="CE446" s="2" t="s">
        <v>1562</v>
      </c>
      <c r="CG446" s="2">
        <v>0.5</v>
      </c>
      <c r="CH446" s="2">
        <v>0.5</v>
      </c>
      <c r="CI446" s="2" t="s">
        <v>222</v>
      </c>
      <c r="CJ446" s="2" t="s">
        <v>219</v>
      </c>
      <c r="CL446" s="2" t="s">
        <v>3514</v>
      </c>
      <c r="CM446" s="35" t="s">
        <v>3515</v>
      </c>
      <c r="CN446" s="35"/>
      <c r="CO446" s="35"/>
      <c r="CP446" s="35"/>
      <c r="CQ446" s="35"/>
    </row>
    <row r="447" spans="1:95">
      <c r="A447" s="35" t="s">
        <v>3505</v>
      </c>
      <c r="B447" s="35" t="s">
        <v>2581</v>
      </c>
      <c r="C447" s="2" t="s">
        <v>1450</v>
      </c>
      <c r="D447" s="2" t="s">
        <v>1575</v>
      </c>
      <c r="E447" s="35">
        <v>108</v>
      </c>
      <c r="F447" s="35">
        <v>1</v>
      </c>
      <c r="G447" s="10" t="str">
        <f t="shared" si="5"/>
        <v>108-1</v>
      </c>
      <c r="H447" s="2">
        <v>0</v>
      </c>
      <c r="I447" s="2">
        <v>90</v>
      </c>
      <c r="J447" s="14">
        <f>(VLOOKUP($G447,Depth_Lookup_CCL!$A$3:$Z$549,11,FALSE))+(H447/100)</f>
        <v>271.10000000000002</v>
      </c>
      <c r="K447" s="14">
        <f>(VLOOKUP($G447,Depth_Lookup_CCL!$A$3:$Z$549,11,FALSE))+(I447/100)</f>
        <v>272</v>
      </c>
      <c r="L447" s="148">
        <v>60</v>
      </c>
      <c r="M447" s="35">
        <v>1</v>
      </c>
      <c r="O447" s="2" t="s">
        <v>5</v>
      </c>
      <c r="P447" s="5" t="s">
        <v>1846</v>
      </c>
      <c r="Q447" s="87" t="s">
        <v>1442</v>
      </c>
      <c r="R447" s="87" t="s">
        <v>1442</v>
      </c>
      <c r="U447" s="2" t="s">
        <v>197</v>
      </c>
      <c r="V447" s="2" t="s">
        <v>201</v>
      </c>
      <c r="W447" s="2" t="s">
        <v>205</v>
      </c>
      <c r="Y447" s="2" t="s">
        <v>1366</v>
      </c>
      <c r="Z447" s="35" t="s">
        <v>1391</v>
      </c>
      <c r="AA447" s="35" t="s">
        <v>1368</v>
      </c>
      <c r="AB447" s="35" t="s">
        <v>238</v>
      </c>
      <c r="AC447" s="5">
        <f>VLOOKUP(AB447,definitions_list_lookup!$V$12:$W$15,2,FALSE)</f>
        <v>2</v>
      </c>
      <c r="AD447" s="35" t="s">
        <v>1456</v>
      </c>
      <c r="AE447" s="41">
        <f>VLOOKUP(AD447,definitions_list_lookup!$AT$3:$AU$5,2,FALSE)</f>
        <v>1</v>
      </c>
      <c r="AF447" s="2">
        <v>4</v>
      </c>
      <c r="AH447" s="2">
        <v>5</v>
      </c>
      <c r="AJ447" s="2">
        <v>4.0999999999999996</v>
      </c>
      <c r="AK447" s="35">
        <v>1</v>
      </c>
      <c r="AL447" s="2" t="s">
        <v>223</v>
      </c>
      <c r="AM447" s="2" t="s">
        <v>220</v>
      </c>
      <c r="AO447" s="2">
        <v>65</v>
      </c>
      <c r="AQ447" s="2">
        <v>2.5</v>
      </c>
      <c r="AR447" s="35">
        <v>1</v>
      </c>
      <c r="AS447" s="2" t="s">
        <v>223</v>
      </c>
      <c r="AT447" s="2" t="s">
        <v>219</v>
      </c>
      <c r="AV447" s="2">
        <v>30</v>
      </c>
      <c r="AX447" s="2">
        <v>4</v>
      </c>
      <c r="AY447" s="35">
        <v>1.5</v>
      </c>
      <c r="AZ447" s="2" t="s">
        <v>222</v>
      </c>
      <c r="BA447" s="2" t="s">
        <v>219</v>
      </c>
      <c r="CM447" s="35" t="s">
        <v>3516</v>
      </c>
      <c r="CN447" s="35"/>
      <c r="CO447" s="35"/>
      <c r="CP447" s="35"/>
      <c r="CQ447" s="35"/>
    </row>
    <row r="448" spans="1:95">
      <c r="A448" s="35" t="s">
        <v>3505</v>
      </c>
      <c r="B448" s="35" t="s">
        <v>2581</v>
      </c>
      <c r="C448" s="2" t="s">
        <v>1450</v>
      </c>
      <c r="D448" s="2" t="s">
        <v>1575</v>
      </c>
      <c r="E448" s="35">
        <v>108</v>
      </c>
      <c r="F448" s="35">
        <v>2</v>
      </c>
      <c r="G448" s="10" t="str">
        <f t="shared" si="5"/>
        <v>108-2</v>
      </c>
      <c r="H448" s="2">
        <v>0</v>
      </c>
      <c r="I448" s="2">
        <v>66</v>
      </c>
      <c r="J448" s="14">
        <f>(VLOOKUP($G448,Depth_Lookup_CCL!$A$3:$Z$549,11,FALSE))+(H448/100)</f>
        <v>271.99</v>
      </c>
      <c r="K448" s="14">
        <f>(VLOOKUP($G448,Depth_Lookup_CCL!$A$3:$Z$549,11,FALSE))+(I448/100)</f>
        <v>272.65000000000003</v>
      </c>
      <c r="L448" s="148">
        <v>60</v>
      </c>
      <c r="M448" s="35">
        <v>1</v>
      </c>
      <c r="N448" s="2" t="s">
        <v>27</v>
      </c>
      <c r="O448" s="2" t="s">
        <v>1555</v>
      </c>
      <c r="P448" s="5" t="s">
        <v>1888</v>
      </c>
      <c r="Q448" s="87" t="s">
        <v>1442</v>
      </c>
      <c r="R448" s="87" t="s">
        <v>1442</v>
      </c>
      <c r="U448" s="2" t="s">
        <v>197</v>
      </c>
      <c r="V448" s="2" t="s">
        <v>201</v>
      </c>
      <c r="W448" s="2" t="s">
        <v>205</v>
      </c>
      <c r="AB448" s="35" t="s">
        <v>1376</v>
      </c>
      <c r="AC448" s="5">
        <f>VLOOKUP(AB448,definitions_list_lookup!$V$12:$W$15,2,FALSE)</f>
        <v>0</v>
      </c>
      <c r="AE448" s="41" t="e">
        <f>VLOOKUP(AD448,definitions_list_lookup!$AT$3:$AU$5,2,FALSE)</f>
        <v>#N/A</v>
      </c>
      <c r="AH448" s="2">
        <v>2</v>
      </c>
      <c r="AJ448" s="2">
        <v>1.3</v>
      </c>
      <c r="AK448" s="35">
        <v>0.4</v>
      </c>
      <c r="AL448" s="2" t="s">
        <v>224</v>
      </c>
      <c r="AM448" s="2" t="s">
        <v>219</v>
      </c>
      <c r="AO448" s="2">
        <v>66</v>
      </c>
      <c r="AQ448" s="2">
        <v>2.6</v>
      </c>
      <c r="AR448" s="35">
        <v>1</v>
      </c>
      <c r="AS448" s="2" t="s">
        <v>224</v>
      </c>
      <c r="AT448" s="2" t="s">
        <v>219</v>
      </c>
      <c r="AV448" s="2">
        <v>32</v>
      </c>
      <c r="AX448" s="2">
        <v>2</v>
      </c>
      <c r="AY448" s="35">
        <v>0.8</v>
      </c>
      <c r="AZ448" s="2" t="s">
        <v>222</v>
      </c>
      <c r="BA448" s="2" t="s">
        <v>220</v>
      </c>
      <c r="CM448" s="35" t="s">
        <v>3517</v>
      </c>
      <c r="CN448" s="35"/>
      <c r="CO448" s="35"/>
      <c r="CP448" s="35"/>
      <c r="CQ448" s="35"/>
    </row>
    <row r="449" spans="1:95">
      <c r="A449" s="35" t="s">
        <v>3505</v>
      </c>
      <c r="B449" s="35" t="s">
        <v>2581</v>
      </c>
      <c r="C449" s="2" t="s">
        <v>1450</v>
      </c>
      <c r="D449" s="2" t="s">
        <v>1575</v>
      </c>
      <c r="E449" s="35">
        <v>108</v>
      </c>
      <c r="F449" s="35">
        <v>3</v>
      </c>
      <c r="G449" s="10" t="str">
        <f t="shared" si="5"/>
        <v>108-3</v>
      </c>
      <c r="H449" s="2">
        <v>0</v>
      </c>
      <c r="I449" s="2">
        <v>83</v>
      </c>
      <c r="J449" s="14">
        <f>(VLOOKUP($G449,Depth_Lookup_CCL!$A$3:$Z$549,11,FALSE))+(H449/100)</f>
        <v>272.64499999999998</v>
      </c>
      <c r="K449" s="14">
        <f>(VLOOKUP($G449,Depth_Lookup_CCL!$A$3:$Z$549,11,FALSE))+(I449/100)</f>
        <v>273.47499999999997</v>
      </c>
      <c r="L449" s="148">
        <v>60</v>
      </c>
      <c r="M449" s="100" t="s">
        <v>2140</v>
      </c>
      <c r="O449" s="2" t="s">
        <v>5</v>
      </c>
      <c r="P449" s="5" t="s">
        <v>1846</v>
      </c>
      <c r="Q449" s="87" t="s">
        <v>1442</v>
      </c>
      <c r="R449" s="87" t="s">
        <v>1442</v>
      </c>
      <c r="U449" s="2" t="s">
        <v>197</v>
      </c>
      <c r="V449" s="2" t="s">
        <v>201</v>
      </c>
      <c r="W449" s="2" t="s">
        <v>205</v>
      </c>
      <c r="AB449" s="35" t="s">
        <v>1376</v>
      </c>
      <c r="AC449" s="5">
        <f>VLOOKUP(AB449,definitions_list_lookup!$V$12:$W$15,2,FALSE)</f>
        <v>0</v>
      </c>
      <c r="AE449" s="41" t="e">
        <f>VLOOKUP(AD449,definitions_list_lookup!$AT$3:$AU$5,2,FALSE)</f>
        <v>#N/A</v>
      </c>
      <c r="AH449" s="2">
        <v>10</v>
      </c>
      <c r="AJ449" s="2">
        <v>1.2</v>
      </c>
      <c r="AK449" s="35">
        <v>0.5</v>
      </c>
      <c r="AL449" s="2" t="s">
        <v>224</v>
      </c>
      <c r="AM449" s="2" t="s">
        <v>220</v>
      </c>
      <c r="AO449" s="2">
        <v>60</v>
      </c>
      <c r="AQ449" s="2">
        <v>2.2999999999999998</v>
      </c>
      <c r="AR449" s="35">
        <v>1</v>
      </c>
      <c r="AS449" s="2" t="s">
        <v>223</v>
      </c>
      <c r="AT449" s="2" t="s">
        <v>219</v>
      </c>
      <c r="AV449" s="2">
        <v>30</v>
      </c>
      <c r="AX449" s="2">
        <v>1.5</v>
      </c>
      <c r="AY449" s="35">
        <v>0.8</v>
      </c>
      <c r="AZ449" s="2" t="s">
        <v>223</v>
      </c>
      <c r="BA449" s="2" t="s">
        <v>220</v>
      </c>
      <c r="CM449" s="35" t="s">
        <v>3518</v>
      </c>
      <c r="CN449" s="35"/>
      <c r="CO449" s="35"/>
      <c r="CP449" s="35"/>
      <c r="CQ449" s="35"/>
    </row>
    <row r="450" spans="1:95">
      <c r="A450" s="35" t="s">
        <v>3505</v>
      </c>
      <c r="B450" s="35" t="s">
        <v>2581</v>
      </c>
      <c r="C450" s="2" t="s">
        <v>1450</v>
      </c>
      <c r="D450" s="2" t="s">
        <v>1575</v>
      </c>
      <c r="E450" s="35">
        <v>108</v>
      </c>
      <c r="F450" s="35">
        <v>4</v>
      </c>
      <c r="G450" s="10" t="str">
        <f t="shared" si="5"/>
        <v>108-4</v>
      </c>
      <c r="H450" s="2">
        <v>0</v>
      </c>
      <c r="I450" s="2">
        <v>90</v>
      </c>
      <c r="J450" s="14">
        <f>(VLOOKUP($G450,Depth_Lookup_CCL!$A$3:$Z$549,11,FALSE))+(H450/100)</f>
        <v>273.47499999999997</v>
      </c>
      <c r="K450" s="14">
        <f>(VLOOKUP($G450,Depth_Lookup_CCL!$A$3:$Z$549,11,FALSE))+(I450/100)</f>
        <v>274.37499999999994</v>
      </c>
      <c r="L450" s="148">
        <v>60</v>
      </c>
      <c r="M450" s="35">
        <v>1</v>
      </c>
      <c r="O450" s="2" t="s">
        <v>5</v>
      </c>
      <c r="P450" s="5" t="s">
        <v>1846</v>
      </c>
      <c r="Q450" s="87" t="s">
        <v>1442</v>
      </c>
      <c r="R450" s="87" t="s">
        <v>1442</v>
      </c>
      <c r="U450" s="2" t="s">
        <v>197</v>
      </c>
      <c r="V450" s="2" t="s">
        <v>201</v>
      </c>
      <c r="W450" s="2" t="s">
        <v>205</v>
      </c>
      <c r="AB450" s="35" t="s">
        <v>1376</v>
      </c>
      <c r="AC450" s="5">
        <f>VLOOKUP(AB450,definitions_list_lookup!$V$12:$W$15,2,FALSE)</f>
        <v>0</v>
      </c>
      <c r="AE450" s="41" t="e">
        <f>VLOOKUP(AD450,definitions_list_lookup!$AT$3:$AU$5,2,FALSE)</f>
        <v>#N/A</v>
      </c>
      <c r="AH450" s="2">
        <v>12</v>
      </c>
      <c r="AJ450" s="2">
        <v>2.5</v>
      </c>
      <c r="AK450" s="35">
        <v>1.5</v>
      </c>
      <c r="AL450" s="2" t="s">
        <v>225</v>
      </c>
      <c r="AM450" s="2" t="s">
        <v>220</v>
      </c>
      <c r="AO450" s="2">
        <v>48</v>
      </c>
      <c r="AQ450" s="2">
        <v>5</v>
      </c>
      <c r="AR450" s="35">
        <v>1</v>
      </c>
      <c r="AS450" s="2" t="s">
        <v>223</v>
      </c>
      <c r="AT450" s="2" t="s">
        <v>219</v>
      </c>
      <c r="AV450" s="2">
        <v>40</v>
      </c>
      <c r="AX450" s="2">
        <v>4</v>
      </c>
      <c r="AY450" s="35">
        <v>2</v>
      </c>
      <c r="AZ450" s="2" t="s">
        <v>224</v>
      </c>
      <c r="BA450" s="2" t="s">
        <v>218</v>
      </c>
      <c r="CL450" s="2" t="s">
        <v>3519</v>
      </c>
      <c r="CM450" s="35" t="s">
        <v>3518</v>
      </c>
      <c r="CN450" s="35"/>
      <c r="CO450" s="35"/>
      <c r="CP450" s="35"/>
      <c r="CQ450" s="35"/>
    </row>
    <row r="451" spans="1:95">
      <c r="A451" s="35" t="s">
        <v>3505</v>
      </c>
      <c r="B451" s="35" t="s">
        <v>2581</v>
      </c>
      <c r="C451" s="2" t="s">
        <v>1450</v>
      </c>
      <c r="D451" s="2" t="s">
        <v>1575</v>
      </c>
      <c r="E451" s="35">
        <v>109</v>
      </c>
      <c r="F451" s="35">
        <v>1</v>
      </c>
      <c r="G451" s="10" t="str">
        <f t="shared" si="5"/>
        <v>109-1</v>
      </c>
      <c r="H451" s="2">
        <v>0</v>
      </c>
      <c r="I451" s="2">
        <v>98</v>
      </c>
      <c r="J451" s="14">
        <f>(VLOOKUP($G451,Depth_Lookup_CCL!$A$3:$Z$549,11,FALSE))+(H451/100)</f>
        <v>274.14999999999998</v>
      </c>
      <c r="K451" s="14">
        <f>(VLOOKUP($G451,Depth_Lookup_CCL!$A$3:$Z$549,11,FALSE))+(I451/100)</f>
        <v>275.13</v>
      </c>
      <c r="L451" s="148">
        <v>60</v>
      </c>
      <c r="M451" s="35">
        <v>1</v>
      </c>
      <c r="O451" s="2" t="s">
        <v>5</v>
      </c>
      <c r="P451" s="5" t="s">
        <v>1846</v>
      </c>
      <c r="Q451" s="87" t="s">
        <v>1442</v>
      </c>
      <c r="R451" s="87" t="s">
        <v>1442</v>
      </c>
      <c r="U451" s="2" t="s">
        <v>198</v>
      </c>
      <c r="V451" s="2" t="s">
        <v>201</v>
      </c>
      <c r="W451" s="2" t="s">
        <v>205</v>
      </c>
      <c r="Y451" s="2" t="s">
        <v>1366</v>
      </c>
      <c r="Z451" s="35" t="s">
        <v>1391</v>
      </c>
      <c r="AA451" s="35" t="s">
        <v>1368</v>
      </c>
      <c r="AB451" s="2" t="s">
        <v>238</v>
      </c>
      <c r="AC451" s="5">
        <f>VLOOKUP(AB451,definitions_list_lookup!$V$12:$W$15,2,FALSE)</f>
        <v>2</v>
      </c>
      <c r="AD451" s="35" t="s">
        <v>1455</v>
      </c>
      <c r="AE451" s="41">
        <f>VLOOKUP(AD451,definitions_list_lookup!$AT$3:$AU$5,2,FALSE)</f>
        <v>0</v>
      </c>
      <c r="AF451" s="2">
        <v>10</v>
      </c>
      <c r="AH451" s="2">
        <v>12</v>
      </c>
      <c r="AJ451" s="2">
        <v>2.5</v>
      </c>
      <c r="AK451" s="35">
        <v>1.5</v>
      </c>
      <c r="AL451" s="2" t="s">
        <v>225</v>
      </c>
      <c r="AM451" s="2" t="s">
        <v>220</v>
      </c>
      <c r="AO451" s="2">
        <v>48</v>
      </c>
      <c r="AQ451" s="2">
        <v>5</v>
      </c>
      <c r="AR451" s="35">
        <v>1</v>
      </c>
      <c r="AS451" s="2" t="s">
        <v>223</v>
      </c>
      <c r="AT451" s="2" t="s">
        <v>219</v>
      </c>
      <c r="AV451" s="2">
        <v>40</v>
      </c>
      <c r="AX451" s="2">
        <v>4</v>
      </c>
      <c r="AY451" s="35">
        <v>2</v>
      </c>
      <c r="AZ451" s="2" t="s">
        <v>224</v>
      </c>
      <c r="BA451" s="2" t="s">
        <v>218</v>
      </c>
      <c r="CM451" s="35" t="s">
        <v>3520</v>
      </c>
      <c r="CN451" s="35"/>
      <c r="CO451" s="35"/>
      <c r="CP451" s="35"/>
      <c r="CQ451" s="35"/>
    </row>
    <row r="452" spans="1:95">
      <c r="A452" s="35" t="s">
        <v>3505</v>
      </c>
      <c r="B452" s="35" t="s">
        <v>2581</v>
      </c>
      <c r="C452" s="2" t="s">
        <v>1450</v>
      </c>
      <c r="D452" s="2" t="s">
        <v>1575</v>
      </c>
      <c r="E452" s="35">
        <v>109</v>
      </c>
      <c r="F452" s="35">
        <v>2</v>
      </c>
      <c r="G452" s="10" t="str">
        <f t="shared" si="5"/>
        <v>109-2</v>
      </c>
      <c r="H452" s="2">
        <v>0</v>
      </c>
      <c r="I452" s="2">
        <v>53</v>
      </c>
      <c r="J452" s="14">
        <f>(VLOOKUP($G452,Depth_Lookup_CCL!$A$3:$Z$549,11,FALSE))+(H452/100)</f>
        <v>275.125</v>
      </c>
      <c r="K452" s="14">
        <f>(VLOOKUP($G452,Depth_Lookup_CCL!$A$3:$Z$549,11,FALSE))+(I452/100)</f>
        <v>275.65499999999997</v>
      </c>
      <c r="L452" s="148">
        <v>60</v>
      </c>
      <c r="M452" s="35">
        <v>1</v>
      </c>
      <c r="O452" s="2" t="s">
        <v>5</v>
      </c>
      <c r="P452" s="5" t="s">
        <v>1846</v>
      </c>
      <c r="Q452" s="87" t="s">
        <v>1442</v>
      </c>
      <c r="R452" s="87" t="s">
        <v>1442</v>
      </c>
      <c r="U452" s="2" t="s">
        <v>198</v>
      </c>
      <c r="V452" s="2" t="s">
        <v>201</v>
      </c>
      <c r="W452" s="2" t="s">
        <v>205</v>
      </c>
      <c r="AB452" s="2" t="s">
        <v>1376</v>
      </c>
      <c r="AC452" s="5">
        <f>VLOOKUP(AB452,definitions_list_lookup!$V$12:$W$15,2,FALSE)</f>
        <v>0</v>
      </c>
      <c r="AE452" s="41" t="e">
        <f>VLOOKUP(AD452,definitions_list_lookup!$AT$3:$AU$5,2,FALSE)</f>
        <v>#N/A</v>
      </c>
      <c r="AH452" s="2">
        <v>20</v>
      </c>
      <c r="AJ452" s="2">
        <v>7</v>
      </c>
      <c r="AK452" s="35">
        <v>1.8</v>
      </c>
      <c r="AL452" s="2" t="s">
        <v>224</v>
      </c>
      <c r="AM452" s="2" t="s">
        <v>220</v>
      </c>
      <c r="AO452" s="2">
        <v>50</v>
      </c>
      <c r="AQ452" s="2">
        <v>4</v>
      </c>
      <c r="AR452" s="35">
        <v>2</v>
      </c>
      <c r="AS452" s="2" t="s">
        <v>223</v>
      </c>
      <c r="AT452" s="2" t="s">
        <v>219</v>
      </c>
      <c r="AV452" s="2">
        <v>30</v>
      </c>
      <c r="AX452" s="2">
        <v>8</v>
      </c>
      <c r="AY452" s="35">
        <v>2.8</v>
      </c>
      <c r="AZ452" s="2" t="s">
        <v>224</v>
      </c>
      <c r="BA452" s="2" t="s">
        <v>219</v>
      </c>
      <c r="CL452" s="2" t="s">
        <v>3521</v>
      </c>
      <c r="CM452" s="35" t="s">
        <v>3520</v>
      </c>
      <c r="CN452" s="35"/>
      <c r="CO452" s="35"/>
      <c r="CP452" s="35"/>
      <c r="CQ452" s="35"/>
    </row>
    <row r="453" spans="1:95">
      <c r="A453" s="35" t="s">
        <v>3505</v>
      </c>
      <c r="B453" s="35" t="s">
        <v>2581</v>
      </c>
      <c r="C453" s="2" t="s">
        <v>1450</v>
      </c>
      <c r="D453" s="2" t="s">
        <v>1575</v>
      </c>
      <c r="E453" s="35">
        <v>109</v>
      </c>
      <c r="F453" s="35">
        <v>3</v>
      </c>
      <c r="G453" s="10" t="str">
        <f t="shared" si="5"/>
        <v>109-3</v>
      </c>
      <c r="H453" s="2">
        <v>0</v>
      </c>
      <c r="I453" s="2">
        <v>82</v>
      </c>
      <c r="J453" s="14">
        <f>(VLOOKUP($G453,Depth_Lookup_CCL!$A$3:$Z$549,11,FALSE))+(H453/100)</f>
        <v>275.64999999999998</v>
      </c>
      <c r="K453" s="14">
        <f>(VLOOKUP($G453,Depth_Lookup_CCL!$A$3:$Z$549,11,FALSE))+(I453/100)</f>
        <v>276.46999999999997</v>
      </c>
      <c r="L453" s="148">
        <v>60</v>
      </c>
      <c r="M453" s="100" t="s">
        <v>2140</v>
      </c>
      <c r="O453" s="2" t="s">
        <v>5</v>
      </c>
      <c r="P453" s="5" t="s">
        <v>1846</v>
      </c>
      <c r="Q453" s="87" t="s">
        <v>1442</v>
      </c>
      <c r="R453" s="87" t="s">
        <v>1442</v>
      </c>
      <c r="U453" s="2" t="s">
        <v>198</v>
      </c>
      <c r="V453" s="2" t="s">
        <v>201</v>
      </c>
      <c r="W453" s="2" t="s">
        <v>205</v>
      </c>
      <c r="X453" s="2" t="s">
        <v>3522</v>
      </c>
      <c r="Y453" s="2" t="s">
        <v>1366</v>
      </c>
      <c r="Z453" s="35" t="s">
        <v>1391</v>
      </c>
      <c r="AA453" s="35" t="s">
        <v>1368</v>
      </c>
      <c r="AB453" s="2" t="s">
        <v>1374</v>
      </c>
      <c r="AC453" s="5">
        <f>VLOOKUP(AB453,definitions_list_lookup!$V$12:$W$15,2,FALSE)</f>
        <v>1</v>
      </c>
      <c r="AD453" s="35" t="s">
        <v>1455</v>
      </c>
      <c r="AE453" s="41">
        <f>VLOOKUP(AD453,definitions_list_lookup!$AT$3:$AU$5,2,FALSE)</f>
        <v>0</v>
      </c>
      <c r="AF453" s="2">
        <v>5</v>
      </c>
      <c r="AH453" s="2">
        <v>8</v>
      </c>
      <c r="AJ453" s="2">
        <v>2</v>
      </c>
      <c r="AK453" s="35">
        <v>0.8</v>
      </c>
      <c r="AL453" s="2" t="s">
        <v>223</v>
      </c>
      <c r="AM453" s="2" t="s">
        <v>219</v>
      </c>
      <c r="AO453" s="2">
        <v>49</v>
      </c>
      <c r="AQ453" s="2">
        <v>2</v>
      </c>
      <c r="AR453" s="35">
        <v>1.2</v>
      </c>
      <c r="AS453" s="2" t="s">
        <v>224</v>
      </c>
      <c r="AT453" s="2" t="s">
        <v>219</v>
      </c>
      <c r="AV453" s="2">
        <v>43</v>
      </c>
      <c r="AX453" s="2">
        <v>3</v>
      </c>
      <c r="AY453" s="35">
        <v>2</v>
      </c>
      <c r="AZ453" s="2" t="s">
        <v>223</v>
      </c>
      <c r="BA453" s="2" t="s">
        <v>220</v>
      </c>
      <c r="BB453" s="2" t="s">
        <v>209</v>
      </c>
      <c r="CE453" s="2" t="s">
        <v>1562</v>
      </c>
      <c r="CG453" s="2">
        <v>0.5</v>
      </c>
      <c r="CH453" s="2">
        <v>0.2</v>
      </c>
      <c r="CI453" s="2" t="s">
        <v>223</v>
      </c>
      <c r="CJ453" s="2" t="s">
        <v>219</v>
      </c>
      <c r="CL453" s="2" t="s">
        <v>3523</v>
      </c>
      <c r="CM453" s="35"/>
      <c r="CN453" s="35"/>
      <c r="CO453" s="35"/>
      <c r="CP453" s="35"/>
      <c r="CQ453" s="35"/>
    </row>
    <row r="454" spans="1:95">
      <c r="A454" s="35" t="s">
        <v>3505</v>
      </c>
      <c r="B454" s="35" t="s">
        <v>2581</v>
      </c>
      <c r="C454" s="2" t="s">
        <v>1450</v>
      </c>
      <c r="D454" s="2" t="s">
        <v>1575</v>
      </c>
      <c r="E454" s="35">
        <v>110</v>
      </c>
      <c r="F454" s="35">
        <v>1</v>
      </c>
      <c r="G454" s="10" t="str">
        <f t="shared" si="5"/>
        <v>110-1</v>
      </c>
      <c r="H454" s="2">
        <v>0</v>
      </c>
      <c r="I454" s="2">
        <v>87</v>
      </c>
      <c r="J454" s="14">
        <f>(VLOOKUP($G454,Depth_Lookup_CCL!$A$3:$Z$549,11,FALSE))+(H454/100)</f>
        <v>276.35000000000002</v>
      </c>
      <c r="K454" s="14">
        <f>(VLOOKUP($G454,Depth_Lookup_CCL!$A$3:$Z$549,11,FALSE))+(I454/100)</f>
        <v>277.22000000000003</v>
      </c>
      <c r="L454" s="148">
        <v>60</v>
      </c>
      <c r="M454" s="35">
        <v>1</v>
      </c>
      <c r="O454" s="2" t="s">
        <v>5</v>
      </c>
      <c r="P454" s="5" t="s">
        <v>1846</v>
      </c>
      <c r="Q454" s="87" t="s">
        <v>1442</v>
      </c>
      <c r="R454" s="87" t="s">
        <v>1442</v>
      </c>
      <c r="U454" s="2" t="s">
        <v>198</v>
      </c>
      <c r="V454" s="2" t="s">
        <v>201</v>
      </c>
      <c r="W454" s="2" t="s">
        <v>205</v>
      </c>
      <c r="AB454" s="2" t="s">
        <v>1376</v>
      </c>
      <c r="AC454" s="5">
        <f>VLOOKUP(AB454,definitions_list_lookup!$V$12:$W$15,2,FALSE)</f>
        <v>0</v>
      </c>
      <c r="AE454" s="41" t="e">
        <f>VLOOKUP(AD454,definitions_list_lookup!$AT$3:$AU$5,2,FALSE)</f>
        <v>#N/A</v>
      </c>
      <c r="AH454" s="2">
        <v>30</v>
      </c>
      <c r="AJ454" s="2">
        <v>2</v>
      </c>
      <c r="AK454" s="35">
        <v>1</v>
      </c>
      <c r="AL454" s="2" t="s">
        <v>223</v>
      </c>
      <c r="AM454" s="2" t="s">
        <v>219</v>
      </c>
      <c r="AO454" s="2">
        <v>35</v>
      </c>
      <c r="AQ454" s="2">
        <v>2.8</v>
      </c>
      <c r="AR454" s="35">
        <v>1</v>
      </c>
      <c r="AS454" s="2" t="s">
        <v>223</v>
      </c>
      <c r="AT454" s="2" t="s">
        <v>220</v>
      </c>
      <c r="AV454" s="2">
        <v>35</v>
      </c>
      <c r="AX454" s="2">
        <v>2.5</v>
      </c>
      <c r="AY454" s="35">
        <v>2</v>
      </c>
      <c r="AZ454" s="2" t="s">
        <v>224</v>
      </c>
      <c r="BA454" s="2" t="s">
        <v>219</v>
      </c>
      <c r="CE454" s="2" t="s">
        <v>1562</v>
      </c>
      <c r="CG454" s="2">
        <v>0.5</v>
      </c>
      <c r="CH454" s="2">
        <v>0.2</v>
      </c>
      <c r="CI454" s="2" t="s">
        <v>223</v>
      </c>
      <c r="CJ454" s="2" t="s">
        <v>219</v>
      </c>
      <c r="CL454" s="2" t="s">
        <v>3524</v>
      </c>
      <c r="CM454" s="35" t="s">
        <v>3525</v>
      </c>
      <c r="CN454" s="35"/>
      <c r="CO454" s="35"/>
      <c r="CP454" s="35"/>
      <c r="CQ454" s="35"/>
    </row>
    <row r="455" spans="1:95">
      <c r="A455" s="35" t="s">
        <v>3505</v>
      </c>
      <c r="B455" s="35" t="s">
        <v>2581</v>
      </c>
      <c r="C455" s="2" t="s">
        <v>1450</v>
      </c>
      <c r="D455" s="2" t="s">
        <v>1575</v>
      </c>
      <c r="E455" s="35">
        <v>111</v>
      </c>
      <c r="F455" s="35">
        <v>1</v>
      </c>
      <c r="G455" s="10" t="str">
        <f t="shared" si="5"/>
        <v>111-1</v>
      </c>
      <c r="H455" s="2">
        <v>0</v>
      </c>
      <c r="I455" s="2">
        <v>60</v>
      </c>
      <c r="J455" s="14">
        <f>(VLOOKUP($G455,Depth_Lookup_CCL!$A$3:$Z$549,11,FALSE))+(H455/100)</f>
        <v>277.2</v>
      </c>
      <c r="K455" s="14">
        <f>(VLOOKUP($G455,Depth_Lookup_CCL!$A$3:$Z$549,11,FALSE))+(I455/100)</f>
        <v>277.8</v>
      </c>
      <c r="L455" s="148">
        <v>60</v>
      </c>
      <c r="M455" s="35">
        <v>1</v>
      </c>
      <c r="O455" s="2" t="s">
        <v>5</v>
      </c>
      <c r="P455" s="5" t="s">
        <v>1846</v>
      </c>
      <c r="Q455" s="87" t="s">
        <v>1442</v>
      </c>
      <c r="R455" s="87" t="s">
        <v>1442</v>
      </c>
      <c r="U455" s="2" t="s">
        <v>198</v>
      </c>
      <c r="V455" s="2" t="s">
        <v>201</v>
      </c>
      <c r="W455" s="2" t="s">
        <v>205</v>
      </c>
      <c r="AB455" s="2" t="s">
        <v>1376</v>
      </c>
      <c r="AC455" s="5">
        <f>VLOOKUP(AB455,definitions_list_lookup!$V$12:$W$15,2,FALSE)</f>
        <v>0</v>
      </c>
      <c r="AE455" s="41" t="e">
        <f>VLOOKUP(AD455,definitions_list_lookup!$AT$3:$AU$5,2,FALSE)</f>
        <v>#N/A</v>
      </c>
      <c r="AH455" s="2">
        <v>30</v>
      </c>
      <c r="AJ455" s="2">
        <v>4</v>
      </c>
      <c r="AK455" s="35">
        <v>2</v>
      </c>
      <c r="AL455" s="2" t="s">
        <v>224</v>
      </c>
      <c r="AM455" s="2" t="s">
        <v>220</v>
      </c>
      <c r="AO455" s="2">
        <v>40</v>
      </c>
      <c r="AQ455" s="2">
        <v>4</v>
      </c>
      <c r="AR455" s="35">
        <v>2</v>
      </c>
      <c r="AS455" s="2" t="s">
        <v>224</v>
      </c>
      <c r="AT455" s="2" t="s">
        <v>219</v>
      </c>
      <c r="AV455" s="2">
        <v>30</v>
      </c>
      <c r="AX455" s="2">
        <v>3</v>
      </c>
      <c r="AY455" s="35">
        <v>2</v>
      </c>
      <c r="AZ455" s="2" t="s">
        <v>223</v>
      </c>
      <c r="BA455" s="2" t="s">
        <v>219</v>
      </c>
      <c r="CE455" s="2" t="s">
        <v>3833</v>
      </c>
      <c r="CG455" s="2">
        <v>0.5</v>
      </c>
      <c r="CH455" s="2">
        <v>0.2</v>
      </c>
      <c r="CI455" s="2" t="s">
        <v>222</v>
      </c>
      <c r="CJ455" s="2" t="s">
        <v>218</v>
      </c>
      <c r="CL455" s="2" t="s">
        <v>3527</v>
      </c>
      <c r="CM455" s="35" t="s">
        <v>3528</v>
      </c>
      <c r="CN455" s="35"/>
      <c r="CO455" s="35"/>
      <c r="CP455" s="35"/>
      <c r="CQ455" s="35"/>
    </row>
    <row r="456" spans="1:95">
      <c r="A456" s="35" t="s">
        <v>3505</v>
      </c>
      <c r="B456" s="35" t="s">
        <v>2581</v>
      </c>
      <c r="C456" s="2" t="s">
        <v>1450</v>
      </c>
      <c r="D456" s="2" t="s">
        <v>1575</v>
      </c>
      <c r="E456" s="35">
        <v>111</v>
      </c>
      <c r="F456" s="35">
        <v>2</v>
      </c>
      <c r="G456" s="10" t="str">
        <f t="shared" si="5"/>
        <v>111-2</v>
      </c>
      <c r="H456" s="2">
        <v>0</v>
      </c>
      <c r="I456" s="2">
        <v>66</v>
      </c>
      <c r="J456" s="14">
        <f>(VLOOKUP($G456,Depth_Lookup_CCL!$A$3:$Z$549,11,FALSE))+(H456/100)</f>
        <v>277.80500000000001</v>
      </c>
      <c r="K456" s="14">
        <f>(VLOOKUP($G456,Depth_Lookup_CCL!$A$3:$Z$549,11,FALSE))+(I456/100)</f>
        <v>278.46500000000003</v>
      </c>
      <c r="L456" s="148">
        <v>60</v>
      </c>
      <c r="M456" s="100" t="s">
        <v>2140</v>
      </c>
      <c r="O456" s="2" t="s">
        <v>4</v>
      </c>
      <c r="P456" s="5" t="s">
        <v>2692</v>
      </c>
      <c r="Q456" s="87" t="s">
        <v>1442</v>
      </c>
      <c r="R456" s="87" t="s">
        <v>1442</v>
      </c>
      <c r="U456" s="2" t="s">
        <v>198</v>
      </c>
      <c r="V456" s="2" t="s">
        <v>201</v>
      </c>
      <c r="W456" s="2" t="s">
        <v>205</v>
      </c>
      <c r="Y456" s="2" t="s">
        <v>1379</v>
      </c>
      <c r="Z456" s="35" t="s">
        <v>1391</v>
      </c>
      <c r="AA456" s="35" t="s">
        <v>1368</v>
      </c>
      <c r="AB456" s="2" t="s">
        <v>1374</v>
      </c>
      <c r="AC456" s="5">
        <f>VLOOKUP(AB456,definitions_list_lookup!$V$12:$W$15,2,FALSE)</f>
        <v>1</v>
      </c>
      <c r="AD456" s="35" t="s">
        <v>1455</v>
      </c>
      <c r="AE456" s="41">
        <f>VLOOKUP(AD456,definitions_list_lookup!$AT$3:$AU$5,2,FALSE)</f>
        <v>0</v>
      </c>
      <c r="AF456" s="2">
        <v>5</v>
      </c>
      <c r="AH456" s="2">
        <v>0</v>
      </c>
      <c r="AK456" s="35"/>
      <c r="AO456" s="2">
        <v>75</v>
      </c>
      <c r="AQ456" s="2">
        <v>4</v>
      </c>
      <c r="AR456" s="35">
        <v>2</v>
      </c>
      <c r="AS456" s="2" t="s">
        <v>223</v>
      </c>
      <c r="AT456" s="2" t="s">
        <v>219</v>
      </c>
      <c r="AV456" s="2">
        <v>25</v>
      </c>
      <c r="AX456" s="2">
        <v>3.5</v>
      </c>
      <c r="AY456" s="35">
        <v>2</v>
      </c>
      <c r="AZ456" s="2" t="s">
        <v>223</v>
      </c>
      <c r="BA456" s="2" t="s">
        <v>219</v>
      </c>
      <c r="CE456" s="2" t="s">
        <v>3526</v>
      </c>
      <c r="CG456" s="2">
        <v>0.2</v>
      </c>
      <c r="CH456" s="2">
        <v>0.2</v>
      </c>
      <c r="CI456" s="2" t="s">
        <v>222</v>
      </c>
      <c r="CJ456" s="2" t="s">
        <v>218</v>
      </c>
      <c r="CL456" s="2" t="s">
        <v>3529</v>
      </c>
      <c r="CM456" s="35" t="s">
        <v>3525</v>
      </c>
      <c r="CN456" s="35"/>
      <c r="CO456" s="35"/>
      <c r="CP456" s="35"/>
      <c r="CQ456" s="35"/>
    </row>
    <row r="457" spans="1:95">
      <c r="A457" s="35" t="s">
        <v>3505</v>
      </c>
      <c r="B457" s="35" t="s">
        <v>2581</v>
      </c>
      <c r="C457" s="2" t="s">
        <v>1450</v>
      </c>
      <c r="D457" s="2" t="s">
        <v>1575</v>
      </c>
      <c r="E457" s="35">
        <v>112</v>
      </c>
      <c r="F457" s="35">
        <v>1</v>
      </c>
      <c r="G457" s="10" t="str">
        <f t="shared" si="5"/>
        <v>112-1</v>
      </c>
      <c r="H457" s="2">
        <v>0</v>
      </c>
      <c r="I457" s="2">
        <v>92</v>
      </c>
      <c r="J457" s="14">
        <f>(VLOOKUP($G457,Depth_Lookup_CCL!$A$3:$Z$549,11,FALSE))+(H457/100)</f>
        <v>278.3</v>
      </c>
      <c r="K457" s="14">
        <f>(VLOOKUP($G457,Depth_Lookup_CCL!$A$3:$Z$549,11,FALSE))+(I457/100)</f>
        <v>279.22000000000003</v>
      </c>
      <c r="L457" s="148">
        <v>60</v>
      </c>
      <c r="M457" s="35">
        <v>1</v>
      </c>
      <c r="N457" s="2" t="s">
        <v>27</v>
      </c>
      <c r="O457" s="2" t="s">
        <v>1555</v>
      </c>
      <c r="P457" s="5" t="s">
        <v>1888</v>
      </c>
      <c r="Q457" s="87" t="s">
        <v>1442</v>
      </c>
      <c r="R457" s="87" t="s">
        <v>1442</v>
      </c>
      <c r="U457" s="2" t="s">
        <v>198</v>
      </c>
      <c r="V457" s="2" t="s">
        <v>201</v>
      </c>
      <c r="W457" s="2" t="s">
        <v>205</v>
      </c>
      <c r="AB457" s="2" t="s">
        <v>1376</v>
      </c>
      <c r="AC457" s="5">
        <f>VLOOKUP(AB457,definitions_list_lookup!$V$12:$W$15,2,FALSE)</f>
        <v>0</v>
      </c>
      <c r="AE457" s="41" t="e">
        <f>VLOOKUP(AD457,definitions_list_lookup!$AT$3:$AU$5,2,FALSE)</f>
        <v>#N/A</v>
      </c>
      <c r="AH457" s="2">
        <v>4</v>
      </c>
      <c r="AJ457" s="2">
        <v>1</v>
      </c>
      <c r="AK457" s="35">
        <v>0.2</v>
      </c>
      <c r="AL457" s="2" t="s">
        <v>222</v>
      </c>
      <c r="AM457" s="2" t="s">
        <v>218</v>
      </c>
      <c r="AO457" s="2">
        <v>66</v>
      </c>
      <c r="AQ457" s="2">
        <v>3</v>
      </c>
      <c r="AR457" s="35">
        <v>1.5</v>
      </c>
      <c r="AS457" s="2" t="s">
        <v>223</v>
      </c>
      <c r="AT457" s="2" t="s">
        <v>219</v>
      </c>
      <c r="AV457" s="2">
        <v>30</v>
      </c>
      <c r="AX457" s="2">
        <v>3</v>
      </c>
      <c r="AY457" s="35">
        <v>2</v>
      </c>
      <c r="AZ457" s="2" t="s">
        <v>223</v>
      </c>
      <c r="BA457" s="2" t="s">
        <v>220</v>
      </c>
      <c r="CE457" s="2" t="s">
        <v>1562</v>
      </c>
      <c r="CG457" s="2">
        <v>0.2</v>
      </c>
      <c r="CH457" s="2">
        <v>0.2</v>
      </c>
      <c r="CI457" s="2" t="s">
        <v>222</v>
      </c>
      <c r="CJ457" s="2" t="s">
        <v>219</v>
      </c>
      <c r="CL457" s="2" t="s">
        <v>3530</v>
      </c>
      <c r="CM457" s="35" t="s">
        <v>3531</v>
      </c>
      <c r="CN457" s="35"/>
      <c r="CO457" s="35"/>
      <c r="CP457" s="35"/>
      <c r="CQ457" s="35"/>
    </row>
    <row r="458" spans="1:95">
      <c r="A458" s="35" t="s">
        <v>3505</v>
      </c>
      <c r="B458" s="35" t="s">
        <v>2581</v>
      </c>
      <c r="C458" s="2" t="s">
        <v>1450</v>
      </c>
      <c r="D458" s="2" t="s">
        <v>1575</v>
      </c>
      <c r="E458" s="35">
        <v>112</v>
      </c>
      <c r="F458" s="35">
        <v>2</v>
      </c>
      <c r="G458" s="10" t="str">
        <f t="shared" si="5"/>
        <v>112-2</v>
      </c>
      <c r="H458" s="2">
        <v>0</v>
      </c>
      <c r="I458" s="2">
        <v>97</v>
      </c>
      <c r="J458" s="14">
        <f>(VLOOKUP($G458,Depth_Lookup_CCL!$A$3:$Z$549,11,FALSE))+(H458/100)</f>
        <v>279.21500000000003</v>
      </c>
      <c r="K458" s="14">
        <f>(VLOOKUP($G458,Depth_Lookup_CCL!$A$3:$Z$549,11,FALSE))+(I458/100)</f>
        <v>280.18500000000006</v>
      </c>
      <c r="L458" s="148">
        <v>60</v>
      </c>
      <c r="M458" s="35">
        <v>1</v>
      </c>
      <c r="N458" s="2" t="s">
        <v>27</v>
      </c>
      <c r="O458" s="2" t="s">
        <v>1555</v>
      </c>
      <c r="P458" s="5" t="s">
        <v>1888</v>
      </c>
      <c r="Q458" s="87" t="s">
        <v>1442</v>
      </c>
      <c r="R458" s="87" t="s">
        <v>1442</v>
      </c>
      <c r="U458" s="2" t="s">
        <v>198</v>
      </c>
      <c r="V458" s="2" t="s">
        <v>201</v>
      </c>
      <c r="W458" s="2" t="s">
        <v>205</v>
      </c>
      <c r="Y458" s="2" t="s">
        <v>1366</v>
      </c>
      <c r="Z458" s="35" t="s">
        <v>1391</v>
      </c>
      <c r="AA458" s="35" t="s">
        <v>1368</v>
      </c>
      <c r="AB458" s="35" t="s">
        <v>238</v>
      </c>
      <c r="AC458" s="5">
        <f>VLOOKUP(AB458,definitions_list_lookup!$V$12:$W$15,2,FALSE)</f>
        <v>2</v>
      </c>
      <c r="AD458" s="35" t="s">
        <v>1456</v>
      </c>
      <c r="AE458" s="41">
        <f>VLOOKUP(AD458,definitions_list_lookup!$AT$3:$AU$5,2,FALSE)</f>
        <v>1</v>
      </c>
      <c r="AF458" s="2">
        <v>15</v>
      </c>
      <c r="AH458" s="2">
        <v>3</v>
      </c>
      <c r="AJ458" s="2">
        <v>1.2</v>
      </c>
      <c r="AK458" s="35">
        <v>0.8</v>
      </c>
      <c r="AL458" s="2" t="s">
        <v>223</v>
      </c>
      <c r="AM458" s="2" t="s">
        <v>218</v>
      </c>
      <c r="AO458" s="2">
        <v>45</v>
      </c>
      <c r="AQ458" s="2">
        <v>2.5</v>
      </c>
      <c r="AR458" s="35">
        <v>1.5</v>
      </c>
      <c r="AS458" s="2" t="s">
        <v>224</v>
      </c>
      <c r="AT458" s="2" t="s">
        <v>219</v>
      </c>
      <c r="AV458" s="2">
        <v>52</v>
      </c>
      <c r="AX458" s="2">
        <v>3</v>
      </c>
      <c r="AY458" s="35">
        <v>2</v>
      </c>
      <c r="AZ458" s="2" t="s">
        <v>223</v>
      </c>
      <c r="BA458" s="2" t="s">
        <v>220</v>
      </c>
      <c r="CE458" s="2" t="s">
        <v>1562</v>
      </c>
      <c r="CG458" s="2">
        <v>0.5</v>
      </c>
      <c r="CH458" s="2">
        <v>0.2</v>
      </c>
      <c r="CI458" s="2" t="s">
        <v>223</v>
      </c>
      <c r="CJ458" s="2" t="s">
        <v>219</v>
      </c>
      <c r="CL458" s="2" t="s">
        <v>3532</v>
      </c>
      <c r="CM458" s="35" t="s">
        <v>3533</v>
      </c>
      <c r="CN458" s="35"/>
      <c r="CO458" s="35"/>
      <c r="CP458" s="35"/>
      <c r="CQ458" s="35"/>
    </row>
    <row r="459" spans="1:95">
      <c r="A459" s="35" t="s">
        <v>3505</v>
      </c>
      <c r="B459" s="35" t="s">
        <v>2581</v>
      </c>
      <c r="C459" s="2" t="s">
        <v>1450</v>
      </c>
      <c r="D459" s="2" t="s">
        <v>1575</v>
      </c>
      <c r="E459" s="35">
        <v>113</v>
      </c>
      <c r="F459" s="35">
        <v>1</v>
      </c>
      <c r="G459" s="10" t="str">
        <f t="shared" si="5"/>
        <v>113-1</v>
      </c>
      <c r="H459" s="2">
        <v>0</v>
      </c>
      <c r="I459" s="2">
        <v>83</v>
      </c>
      <c r="J459" s="14">
        <f>(VLOOKUP($G459,Depth_Lookup_CCL!$A$3:$Z$549,11,FALSE))+(H459/100)</f>
        <v>280.25</v>
      </c>
      <c r="K459" s="14">
        <f>(VLOOKUP($G459,Depth_Lookup_CCL!$A$3:$Z$549,11,FALSE))+(I459/100)</f>
        <v>281.08</v>
      </c>
      <c r="L459" s="148">
        <v>60</v>
      </c>
      <c r="M459" s="35">
        <v>1</v>
      </c>
      <c r="N459" s="2" t="s">
        <v>27</v>
      </c>
      <c r="O459" s="2" t="s">
        <v>1555</v>
      </c>
      <c r="P459" s="5" t="s">
        <v>1888</v>
      </c>
      <c r="Q459" s="87" t="s">
        <v>1442</v>
      </c>
      <c r="R459" s="87" t="s">
        <v>1442</v>
      </c>
      <c r="U459" s="2" t="s">
        <v>198</v>
      </c>
      <c r="V459" s="2" t="s">
        <v>201</v>
      </c>
      <c r="W459" s="2" t="s">
        <v>205</v>
      </c>
      <c r="Y459" s="2" t="s">
        <v>1366</v>
      </c>
      <c r="Z459" s="35" t="s">
        <v>1363</v>
      </c>
      <c r="AA459" s="35" t="s">
        <v>1368</v>
      </c>
      <c r="AB459" s="35" t="s">
        <v>238</v>
      </c>
      <c r="AC459" s="5">
        <f>VLOOKUP(AB459,definitions_list_lookup!$V$12:$W$15,2,FALSE)</f>
        <v>2</v>
      </c>
      <c r="AD459" s="35" t="s">
        <v>1456</v>
      </c>
      <c r="AE459" s="41">
        <f>VLOOKUP(AD459,definitions_list_lookup!$AT$3:$AU$5,2,FALSE)</f>
        <v>1</v>
      </c>
      <c r="AF459" s="2">
        <v>5</v>
      </c>
      <c r="AH459" s="2">
        <v>1</v>
      </c>
      <c r="AJ459" s="2">
        <v>0.3</v>
      </c>
      <c r="AK459" s="35">
        <v>0.3</v>
      </c>
      <c r="AL459" s="2" t="s">
        <v>223</v>
      </c>
      <c r="AM459" s="2" t="s">
        <v>218</v>
      </c>
      <c r="AO459" s="2">
        <v>49</v>
      </c>
      <c r="AQ459" s="2">
        <v>3</v>
      </c>
      <c r="AR459" s="35">
        <v>2</v>
      </c>
      <c r="AS459" s="2" t="s">
        <v>224</v>
      </c>
      <c r="AT459" s="2" t="s">
        <v>219</v>
      </c>
      <c r="AV459" s="2">
        <v>50</v>
      </c>
      <c r="AX459" s="2">
        <v>3</v>
      </c>
      <c r="AY459" s="35">
        <v>2</v>
      </c>
      <c r="AZ459" s="2" t="s">
        <v>223</v>
      </c>
      <c r="BA459" s="2" t="s">
        <v>219</v>
      </c>
      <c r="CL459" s="2" t="s">
        <v>3534</v>
      </c>
      <c r="CM459" s="35" t="s">
        <v>3535</v>
      </c>
      <c r="CN459" s="35"/>
      <c r="CO459" s="35"/>
      <c r="CP459" s="35"/>
      <c r="CQ459" s="35"/>
    </row>
    <row r="460" spans="1:95">
      <c r="A460" s="35" t="s">
        <v>3505</v>
      </c>
      <c r="B460" s="35" t="s">
        <v>2581</v>
      </c>
      <c r="C460" s="2" t="s">
        <v>1450</v>
      </c>
      <c r="D460" s="2" t="s">
        <v>1575</v>
      </c>
      <c r="E460" s="35">
        <v>113</v>
      </c>
      <c r="F460" s="35">
        <v>2</v>
      </c>
      <c r="G460" s="10" t="str">
        <f t="shared" si="5"/>
        <v>113-2</v>
      </c>
      <c r="H460" s="2">
        <v>0</v>
      </c>
      <c r="I460" s="2">
        <v>97</v>
      </c>
      <c r="J460" s="14">
        <f>(VLOOKUP($G460,Depth_Lookup_CCL!$A$3:$Z$549,11,FALSE))+(H460/100)</f>
        <v>281.07499999999999</v>
      </c>
      <c r="K460" s="14">
        <f>(VLOOKUP($G460,Depth_Lookup_CCL!$A$3:$Z$549,11,FALSE))+(I460/100)</f>
        <v>282.04500000000002</v>
      </c>
      <c r="L460" s="148">
        <v>60</v>
      </c>
      <c r="M460" s="35">
        <v>1</v>
      </c>
      <c r="N460" s="2" t="s">
        <v>27</v>
      </c>
      <c r="O460" s="2" t="s">
        <v>1555</v>
      </c>
      <c r="P460" s="5" t="s">
        <v>1888</v>
      </c>
      <c r="Q460" s="87" t="s">
        <v>1442</v>
      </c>
      <c r="R460" s="87" t="s">
        <v>1442</v>
      </c>
      <c r="U460" s="2" t="s">
        <v>198</v>
      </c>
      <c r="V460" s="2" t="s">
        <v>201</v>
      </c>
      <c r="W460" s="2" t="s">
        <v>205</v>
      </c>
      <c r="AB460" s="35" t="s">
        <v>1376</v>
      </c>
      <c r="AC460" s="5">
        <f>VLOOKUP(AB460,definitions_list_lookup!$V$12:$W$15,2,FALSE)</f>
        <v>0</v>
      </c>
      <c r="AE460" s="41" t="e">
        <f>VLOOKUP(AD460,definitions_list_lookup!$AT$3:$AU$5,2,FALSE)</f>
        <v>#N/A</v>
      </c>
      <c r="AH460" s="2">
        <v>3</v>
      </c>
      <c r="AJ460" s="2">
        <v>1.5</v>
      </c>
      <c r="AK460" s="35">
        <v>0.8</v>
      </c>
      <c r="AL460" s="2" t="s">
        <v>223</v>
      </c>
      <c r="AM460" s="2" t="s">
        <v>218</v>
      </c>
      <c r="AO460" s="2">
        <v>40</v>
      </c>
      <c r="AQ460" s="2">
        <v>2.5</v>
      </c>
      <c r="AR460" s="35">
        <v>1</v>
      </c>
      <c r="AS460" s="2" t="s">
        <v>223</v>
      </c>
      <c r="AT460" s="2" t="s">
        <v>219</v>
      </c>
      <c r="AV460" s="2">
        <v>57</v>
      </c>
      <c r="AX460" s="2">
        <v>3</v>
      </c>
      <c r="AY460" s="35">
        <v>1.5</v>
      </c>
      <c r="AZ460" s="2" t="s">
        <v>224</v>
      </c>
      <c r="BA460" s="2" t="s">
        <v>220</v>
      </c>
      <c r="CE460" s="2" t="s">
        <v>1562</v>
      </c>
      <c r="CG460" s="2">
        <v>0.1</v>
      </c>
      <c r="CH460" s="2">
        <v>0.1</v>
      </c>
      <c r="CI460" s="2" t="s">
        <v>222</v>
      </c>
      <c r="CJ460" s="2" t="s">
        <v>219</v>
      </c>
      <c r="CL460" s="2" t="s">
        <v>3536</v>
      </c>
      <c r="CM460" s="35" t="s">
        <v>3537</v>
      </c>
      <c r="CN460" s="35"/>
      <c r="CO460" s="35"/>
      <c r="CP460" s="35"/>
      <c r="CQ460" s="35"/>
    </row>
    <row r="461" spans="1:95">
      <c r="A461" s="35" t="s">
        <v>3505</v>
      </c>
      <c r="B461" s="35" t="s">
        <v>2581</v>
      </c>
      <c r="C461" s="2" t="s">
        <v>1450</v>
      </c>
      <c r="D461" s="2" t="s">
        <v>1575</v>
      </c>
      <c r="E461" s="35">
        <v>113</v>
      </c>
      <c r="F461" s="35">
        <v>3</v>
      </c>
      <c r="G461" s="10" t="str">
        <f t="shared" si="5"/>
        <v>113-3</v>
      </c>
      <c r="H461" s="2">
        <v>0</v>
      </c>
      <c r="I461" s="2">
        <v>70</v>
      </c>
      <c r="J461" s="14">
        <f>(VLOOKUP($G461,Depth_Lookup_CCL!$A$3:$Z$549,11,FALSE))+(H461/100)</f>
        <v>281.935</v>
      </c>
      <c r="K461" s="14">
        <f>(VLOOKUP($G461,Depth_Lookup_CCL!$A$3:$Z$549,11,FALSE))+(I461/100)</f>
        <v>282.63499999999999</v>
      </c>
      <c r="L461" s="148">
        <v>60</v>
      </c>
      <c r="M461" s="35">
        <v>1</v>
      </c>
      <c r="O461" s="2" t="s">
        <v>5</v>
      </c>
      <c r="P461" s="5" t="s">
        <v>1846</v>
      </c>
      <c r="Q461" s="87" t="s">
        <v>1442</v>
      </c>
      <c r="R461" s="87" t="s">
        <v>1442</v>
      </c>
      <c r="U461" s="2" t="s">
        <v>198</v>
      </c>
      <c r="V461" s="2" t="s">
        <v>201</v>
      </c>
      <c r="W461" s="2" t="s">
        <v>205</v>
      </c>
      <c r="Y461" s="2" t="s">
        <v>1378</v>
      </c>
      <c r="Z461" s="35" t="s">
        <v>1363</v>
      </c>
      <c r="AA461" s="35" t="s">
        <v>1368</v>
      </c>
      <c r="AB461" s="35" t="s">
        <v>1374</v>
      </c>
      <c r="AC461" s="5">
        <f>VLOOKUP(AB461,definitions_list_lookup!$V$12:$W$15,2,FALSE)</f>
        <v>1</v>
      </c>
      <c r="AD461" s="35" t="s">
        <v>1455</v>
      </c>
      <c r="AE461" s="41">
        <f>VLOOKUP(AD461,definitions_list_lookup!$AT$3:$AU$5,2,FALSE)</f>
        <v>0</v>
      </c>
      <c r="AH461" s="2">
        <v>20</v>
      </c>
      <c r="AJ461" s="2">
        <v>6</v>
      </c>
      <c r="AK461" s="35">
        <v>2.1</v>
      </c>
      <c r="AL461" s="2" t="s">
        <v>223</v>
      </c>
      <c r="AM461" s="2" t="s">
        <v>219</v>
      </c>
      <c r="AO461" s="2">
        <v>50</v>
      </c>
      <c r="AQ461" s="2">
        <v>4</v>
      </c>
      <c r="AR461" s="35">
        <v>2.4</v>
      </c>
      <c r="AS461" s="2" t="s">
        <v>224</v>
      </c>
      <c r="AT461" s="2" t="s">
        <v>219</v>
      </c>
      <c r="AV461" s="2">
        <v>30</v>
      </c>
      <c r="AX461" s="2">
        <v>6</v>
      </c>
      <c r="AY461" s="35">
        <v>1.5</v>
      </c>
      <c r="AZ461" s="2" t="s">
        <v>223</v>
      </c>
      <c r="BA461" s="2" t="s">
        <v>219</v>
      </c>
      <c r="BQ461" s="2" t="s">
        <v>1562</v>
      </c>
      <c r="BS461" s="2">
        <v>0.2</v>
      </c>
      <c r="BT461" s="2">
        <v>0.2</v>
      </c>
      <c r="BU461" s="2" t="s">
        <v>223</v>
      </c>
      <c r="BV461" s="2" t="s">
        <v>219</v>
      </c>
      <c r="CL461" s="2" t="s">
        <v>3538</v>
      </c>
      <c r="CM461" s="35"/>
      <c r="CN461" s="35"/>
      <c r="CO461" s="35"/>
      <c r="CP461" s="35"/>
      <c r="CQ461" s="35"/>
    </row>
    <row r="462" spans="1:95">
      <c r="A462" s="35" t="s">
        <v>3505</v>
      </c>
      <c r="B462" s="35" t="s">
        <v>2581</v>
      </c>
      <c r="C462" s="2" t="s">
        <v>1450</v>
      </c>
      <c r="D462" s="2" t="s">
        <v>1575</v>
      </c>
      <c r="E462" s="35">
        <v>113</v>
      </c>
      <c r="F462" s="35">
        <v>4</v>
      </c>
      <c r="G462" s="10" t="str">
        <f t="shared" si="5"/>
        <v>113-4</v>
      </c>
      <c r="H462" s="2">
        <v>0</v>
      </c>
      <c r="I462" s="2">
        <v>81</v>
      </c>
      <c r="J462" s="14">
        <f>(VLOOKUP($G462,Depth_Lookup_CCL!$A$3:$Z$549,11,FALSE))+(H462/100)</f>
        <v>282.63</v>
      </c>
      <c r="K462" s="14">
        <f>(VLOOKUP($G462,Depth_Lookup_CCL!$A$3:$Z$549,11,FALSE))+(I462/100)</f>
        <v>283.44</v>
      </c>
      <c r="L462" s="148">
        <v>60</v>
      </c>
      <c r="M462" s="35">
        <v>1</v>
      </c>
      <c r="N462" s="2" t="s">
        <v>3449</v>
      </c>
      <c r="O462" s="2" t="s">
        <v>5</v>
      </c>
      <c r="P462" s="5" t="s">
        <v>3450</v>
      </c>
      <c r="Q462" s="87" t="s">
        <v>1442</v>
      </c>
      <c r="R462" s="87" t="s">
        <v>1442</v>
      </c>
      <c r="U462" s="2" t="s">
        <v>198</v>
      </c>
      <c r="V462" s="2" t="s">
        <v>201</v>
      </c>
      <c r="W462" s="2" t="s">
        <v>205</v>
      </c>
      <c r="AB462" s="35" t="s">
        <v>1376</v>
      </c>
      <c r="AC462" s="5">
        <f>VLOOKUP(AB462,definitions_list_lookup!$V$12:$W$15,2,FALSE)</f>
        <v>0</v>
      </c>
      <c r="AE462" s="41" t="e">
        <f>VLOOKUP(AD462,definitions_list_lookup!$AT$3:$AU$5,2,FALSE)</f>
        <v>#N/A</v>
      </c>
      <c r="AH462" s="2">
        <v>15</v>
      </c>
      <c r="AJ462" s="2">
        <v>4</v>
      </c>
      <c r="AK462" s="35">
        <v>2</v>
      </c>
      <c r="AL462" s="2" t="s">
        <v>223</v>
      </c>
      <c r="AM462" s="2" t="s">
        <v>219</v>
      </c>
      <c r="AO462" s="2">
        <v>10</v>
      </c>
      <c r="AQ462" s="2">
        <v>2.8</v>
      </c>
      <c r="AR462" s="35">
        <v>1</v>
      </c>
      <c r="AS462" s="2" t="s">
        <v>226</v>
      </c>
      <c r="AT462" s="2" t="s">
        <v>220</v>
      </c>
      <c r="AV462" s="2">
        <v>75</v>
      </c>
      <c r="AX462" s="2">
        <v>5</v>
      </c>
      <c r="AY462" s="35">
        <v>2</v>
      </c>
      <c r="AZ462" s="2" t="s">
        <v>222</v>
      </c>
      <c r="BA462" s="2" t="s">
        <v>219</v>
      </c>
      <c r="BQ462" s="2" t="s">
        <v>1562</v>
      </c>
      <c r="BS462" s="2">
        <v>0.2</v>
      </c>
      <c r="BT462" s="2">
        <v>0.1</v>
      </c>
      <c r="BU462" s="2" t="s">
        <v>222</v>
      </c>
      <c r="BV462" s="2" t="s">
        <v>219</v>
      </c>
      <c r="CL462" s="2" t="s">
        <v>3539</v>
      </c>
      <c r="CM462" s="35" t="s">
        <v>3540</v>
      </c>
      <c r="CN462" s="35"/>
      <c r="CO462" s="35"/>
      <c r="CP462" s="35"/>
      <c r="CQ462" s="35"/>
    </row>
    <row r="463" spans="1:95">
      <c r="A463" s="35" t="s">
        <v>3505</v>
      </c>
      <c r="B463" s="35" t="s">
        <v>2581</v>
      </c>
      <c r="C463" s="2" t="s">
        <v>1450</v>
      </c>
      <c r="D463" s="2" t="s">
        <v>1575</v>
      </c>
      <c r="E463" s="35">
        <v>114</v>
      </c>
      <c r="F463" s="35">
        <v>1</v>
      </c>
      <c r="G463" s="10" t="str">
        <f t="shared" si="5"/>
        <v>114-1</v>
      </c>
      <c r="H463" s="2">
        <v>0</v>
      </c>
      <c r="I463" s="2">
        <v>89</v>
      </c>
      <c r="J463" s="14">
        <f>(VLOOKUP($G463,Depth_Lookup_CCL!$A$3:$Z$549,11,FALSE))+(H463/100)</f>
        <v>283.3</v>
      </c>
      <c r="K463" s="14">
        <f>(VLOOKUP($G463,Depth_Lookup_CCL!$A$3:$Z$549,11,FALSE))+(I463/100)</f>
        <v>284.19</v>
      </c>
      <c r="L463" s="148">
        <v>60</v>
      </c>
      <c r="M463" s="35">
        <v>1</v>
      </c>
      <c r="O463" s="2" t="s">
        <v>5</v>
      </c>
      <c r="P463" s="5" t="s">
        <v>1846</v>
      </c>
      <c r="Q463" s="87" t="s">
        <v>1442</v>
      </c>
      <c r="R463" s="87" t="s">
        <v>1442</v>
      </c>
      <c r="U463" s="2" t="s">
        <v>198</v>
      </c>
      <c r="V463" s="2" t="s">
        <v>202</v>
      </c>
      <c r="W463" s="2" t="s">
        <v>205</v>
      </c>
      <c r="AB463" s="35" t="s">
        <v>1376</v>
      </c>
      <c r="AC463" s="5">
        <f>VLOOKUP(AB463,definitions_list_lookup!$V$12:$W$15,2,FALSE)</f>
        <v>0</v>
      </c>
      <c r="AE463" s="41" t="e">
        <f>VLOOKUP(AD463,definitions_list_lookup!$AT$3:$AU$5,2,FALSE)</f>
        <v>#N/A</v>
      </c>
      <c r="AG463" s="2" t="s">
        <v>2968</v>
      </c>
      <c r="AH463" s="2">
        <v>15</v>
      </c>
      <c r="AJ463" s="2">
        <v>5</v>
      </c>
      <c r="AK463" s="35">
        <v>1.8</v>
      </c>
      <c r="AL463" s="2" t="s">
        <v>223</v>
      </c>
      <c r="AM463" s="2" t="s">
        <v>219</v>
      </c>
      <c r="AO463" s="2">
        <v>45</v>
      </c>
      <c r="AQ463" s="2">
        <v>2</v>
      </c>
      <c r="AR463" s="35">
        <v>1.2</v>
      </c>
      <c r="AS463" s="2" t="s">
        <v>222</v>
      </c>
      <c r="AT463" s="2" t="s">
        <v>219</v>
      </c>
      <c r="AV463" s="2">
        <v>40</v>
      </c>
      <c r="AX463" s="2">
        <v>5</v>
      </c>
      <c r="AY463" s="35">
        <v>2.5</v>
      </c>
      <c r="AZ463" s="2" t="s">
        <v>222</v>
      </c>
      <c r="BA463" s="2" t="s">
        <v>219</v>
      </c>
      <c r="BC463" s="2" t="s">
        <v>1562</v>
      </c>
      <c r="BE463" s="2">
        <v>1.5</v>
      </c>
      <c r="BF463" s="2">
        <v>1.5</v>
      </c>
      <c r="BG463" s="2" t="s">
        <v>222</v>
      </c>
      <c r="BH463" s="2" t="s">
        <v>219</v>
      </c>
      <c r="BI463" s="2" t="s">
        <v>3541</v>
      </c>
      <c r="BQ463" s="2" t="s">
        <v>1562</v>
      </c>
      <c r="BS463" s="2">
        <v>0.3</v>
      </c>
      <c r="BT463" s="2">
        <v>0.1</v>
      </c>
      <c r="BU463" s="2" t="s">
        <v>222</v>
      </c>
      <c r="BV463" s="2" t="s">
        <v>219</v>
      </c>
      <c r="CL463" s="2" t="s">
        <v>3542</v>
      </c>
      <c r="CM463" s="35" t="s">
        <v>3543</v>
      </c>
      <c r="CN463" s="35"/>
      <c r="CO463" s="35"/>
      <c r="CP463" s="35"/>
      <c r="CQ463" s="35"/>
    </row>
    <row r="464" spans="1:95">
      <c r="A464" s="35" t="s">
        <v>3505</v>
      </c>
      <c r="B464" s="35" t="s">
        <v>2581</v>
      </c>
      <c r="C464" s="2" t="s">
        <v>1450</v>
      </c>
      <c r="D464" s="2" t="s">
        <v>1575</v>
      </c>
      <c r="E464" s="35">
        <v>114</v>
      </c>
      <c r="F464" s="35">
        <v>2</v>
      </c>
      <c r="G464" s="10" t="str">
        <f t="shared" si="5"/>
        <v>114-2</v>
      </c>
      <c r="H464" s="2">
        <v>0</v>
      </c>
      <c r="I464" s="2">
        <v>88</v>
      </c>
      <c r="J464" s="14">
        <f>(VLOOKUP($G464,Depth_Lookup_CCL!$A$3:$Z$549,11,FALSE))+(H464/100)</f>
        <v>284.2</v>
      </c>
      <c r="K464" s="14">
        <f>(VLOOKUP($G464,Depth_Lookup_CCL!$A$3:$Z$549,11,FALSE))+(I464/100)</f>
        <v>285.08</v>
      </c>
      <c r="L464" s="148">
        <v>60</v>
      </c>
      <c r="M464" s="35">
        <v>1</v>
      </c>
      <c r="N464" s="2" t="s">
        <v>27</v>
      </c>
      <c r="O464" s="2" t="s">
        <v>1555</v>
      </c>
      <c r="P464" s="5" t="s">
        <v>1888</v>
      </c>
      <c r="Q464" s="87" t="s">
        <v>1442</v>
      </c>
      <c r="R464" s="87" t="s">
        <v>1442</v>
      </c>
      <c r="U464" s="2" t="s">
        <v>198</v>
      </c>
      <c r="V464" s="2" t="s">
        <v>201</v>
      </c>
      <c r="W464" s="2" t="s">
        <v>205</v>
      </c>
      <c r="Y464" s="2" t="s">
        <v>1366</v>
      </c>
      <c r="Z464" s="35" t="s">
        <v>1363</v>
      </c>
      <c r="AA464" s="35" t="s">
        <v>1368</v>
      </c>
      <c r="AB464" s="35" t="s">
        <v>238</v>
      </c>
      <c r="AC464" s="5">
        <f>VLOOKUP(AB464,definitions_list_lookup!$V$12:$W$15,2,FALSE)</f>
        <v>2</v>
      </c>
      <c r="AD464" s="35" t="s">
        <v>1456</v>
      </c>
      <c r="AE464" s="41">
        <f>VLOOKUP(AD464,definitions_list_lookup!$AT$3:$AU$5,2,FALSE)</f>
        <v>1</v>
      </c>
      <c r="AF464" s="2">
        <v>10</v>
      </c>
      <c r="AG464" s="2" t="s">
        <v>3544</v>
      </c>
      <c r="AH464" s="2">
        <v>2</v>
      </c>
      <c r="AJ464" s="2">
        <v>1.6</v>
      </c>
      <c r="AK464" s="35">
        <v>1.2</v>
      </c>
      <c r="AL464" s="2" t="s">
        <v>222</v>
      </c>
      <c r="AM464" s="2" t="s">
        <v>219</v>
      </c>
      <c r="AO464" s="2">
        <v>52</v>
      </c>
      <c r="AQ464" s="2">
        <v>10.5</v>
      </c>
      <c r="AR464" s="35">
        <v>2</v>
      </c>
      <c r="AS464" s="2" t="s">
        <v>224</v>
      </c>
      <c r="AT464" s="2" t="s">
        <v>218</v>
      </c>
      <c r="AV464" s="2">
        <v>46</v>
      </c>
      <c r="AX464" s="2">
        <v>4.5</v>
      </c>
      <c r="AY464" s="35">
        <v>1.9</v>
      </c>
      <c r="AZ464" s="2" t="s">
        <v>222</v>
      </c>
      <c r="BA464" s="2" t="s">
        <v>220</v>
      </c>
      <c r="BQ464" s="2" t="s">
        <v>1562</v>
      </c>
      <c r="BS464" s="2">
        <v>0.1</v>
      </c>
      <c r="BT464" s="2">
        <v>0.1</v>
      </c>
      <c r="BU464" s="2" t="s">
        <v>222</v>
      </c>
      <c r="BV464" s="2" t="s">
        <v>219</v>
      </c>
      <c r="CE464" s="2" t="s">
        <v>1562</v>
      </c>
      <c r="CG464" s="2">
        <v>0.2</v>
      </c>
      <c r="CH464" s="2">
        <v>0.1</v>
      </c>
      <c r="CI464" s="2" t="s">
        <v>223</v>
      </c>
      <c r="CJ464" s="2" t="s">
        <v>219</v>
      </c>
      <c r="CL464" s="2" t="s">
        <v>3545</v>
      </c>
      <c r="CM464" s="35"/>
      <c r="CN464" s="35"/>
      <c r="CO464" s="35"/>
      <c r="CP464" s="35"/>
      <c r="CQ464" s="35"/>
    </row>
    <row r="465" spans="1:95">
      <c r="A465" s="35" t="s">
        <v>3505</v>
      </c>
      <c r="B465" s="35" t="s">
        <v>2581</v>
      </c>
      <c r="C465" s="2" t="s">
        <v>1450</v>
      </c>
      <c r="D465" s="2" t="s">
        <v>1575</v>
      </c>
      <c r="E465" s="35">
        <v>114</v>
      </c>
      <c r="F465" s="35">
        <v>3</v>
      </c>
      <c r="G465" s="10" t="str">
        <f t="shared" si="5"/>
        <v>114-3</v>
      </c>
      <c r="H465" s="2">
        <v>0</v>
      </c>
      <c r="I465" s="2">
        <v>94</v>
      </c>
      <c r="J465" s="14">
        <f>(VLOOKUP($G465,Depth_Lookup_CCL!$A$3:$Z$549,11,FALSE))+(H465/100)</f>
        <v>285.07</v>
      </c>
      <c r="K465" s="14">
        <f>(VLOOKUP($G465,Depth_Lookup_CCL!$A$3:$Z$549,11,FALSE))+(I465/100)</f>
        <v>286.01</v>
      </c>
      <c r="L465" s="148">
        <v>60</v>
      </c>
      <c r="M465" s="35">
        <v>1</v>
      </c>
      <c r="O465" s="2" t="s">
        <v>4</v>
      </c>
      <c r="P465" s="5" t="s">
        <v>2692</v>
      </c>
      <c r="Q465" s="87" t="s">
        <v>1442</v>
      </c>
      <c r="R465" s="87" t="s">
        <v>1442</v>
      </c>
      <c r="U465" s="2" t="s">
        <v>198</v>
      </c>
      <c r="V465" s="2" t="s">
        <v>201</v>
      </c>
      <c r="W465" s="2" t="s">
        <v>205</v>
      </c>
      <c r="Y465" s="2" t="s">
        <v>1378</v>
      </c>
      <c r="Z465" s="35" t="s">
        <v>1363</v>
      </c>
      <c r="AA465" s="35" t="s">
        <v>1368</v>
      </c>
      <c r="AB465" s="35" t="s">
        <v>238</v>
      </c>
      <c r="AC465" s="5">
        <f>VLOOKUP(AB465,definitions_list_lookup!$V$12:$W$15,2,FALSE)</f>
        <v>2</v>
      </c>
      <c r="AD465" s="35" t="s">
        <v>1456</v>
      </c>
      <c r="AE465" s="41">
        <f>VLOOKUP(AD465,definitions_list_lookup!$AT$3:$AU$5,2,FALSE)</f>
        <v>1</v>
      </c>
      <c r="AF465" s="2">
        <v>15</v>
      </c>
      <c r="AH465" s="2">
        <v>0</v>
      </c>
      <c r="AK465" s="35"/>
      <c r="AO465" s="2">
        <v>75</v>
      </c>
      <c r="AQ465" s="2">
        <v>4</v>
      </c>
      <c r="AR465" s="35">
        <v>3</v>
      </c>
      <c r="AS465" s="2" t="s">
        <v>223</v>
      </c>
      <c r="AT465" s="2" t="s">
        <v>219</v>
      </c>
      <c r="AV465" s="2">
        <v>25</v>
      </c>
      <c r="AX465" s="2">
        <v>3</v>
      </c>
      <c r="AY465" s="35">
        <v>2</v>
      </c>
      <c r="AZ465" s="2" t="s">
        <v>223</v>
      </c>
      <c r="BA465" s="2" t="s">
        <v>219</v>
      </c>
      <c r="CE465" s="2" t="s">
        <v>3526</v>
      </c>
      <c r="CG465" s="2">
        <v>0.6</v>
      </c>
      <c r="CH465" s="2">
        <v>0.2</v>
      </c>
      <c r="CI465" s="2" t="s">
        <v>224</v>
      </c>
      <c r="CJ465" s="2" t="s">
        <v>219</v>
      </c>
      <c r="CL465" s="2" t="s">
        <v>3834</v>
      </c>
      <c r="CM465" s="35"/>
      <c r="CN465" s="35"/>
      <c r="CO465" s="35"/>
      <c r="CP465" s="35"/>
      <c r="CQ465" s="35"/>
    </row>
    <row r="466" spans="1:95">
      <c r="A466" s="35" t="s">
        <v>3505</v>
      </c>
      <c r="B466" s="35" t="s">
        <v>2581</v>
      </c>
      <c r="C466" s="2" t="s">
        <v>1450</v>
      </c>
      <c r="D466" s="2" t="s">
        <v>1575</v>
      </c>
      <c r="E466" s="35">
        <v>114</v>
      </c>
      <c r="F466" s="35">
        <v>4</v>
      </c>
      <c r="G466" s="10" t="str">
        <f t="shared" si="5"/>
        <v>114-4</v>
      </c>
      <c r="H466" s="2">
        <v>0</v>
      </c>
      <c r="I466" s="2">
        <v>43</v>
      </c>
      <c r="J466" s="14">
        <f>(VLOOKUP($G466,Depth_Lookup_CCL!$A$3:$Z$549,11,FALSE))+(H466/100)</f>
        <v>286.005</v>
      </c>
      <c r="K466" s="14">
        <f>(VLOOKUP($G466,Depth_Lookup_CCL!$A$3:$Z$549,11,FALSE))+(I466/100)</f>
        <v>286.435</v>
      </c>
      <c r="L466" s="148">
        <v>60</v>
      </c>
      <c r="M466" s="35">
        <v>1</v>
      </c>
      <c r="O466" s="2" t="s">
        <v>5</v>
      </c>
      <c r="P466" s="5" t="s">
        <v>1846</v>
      </c>
      <c r="Q466" s="87" t="s">
        <v>1442</v>
      </c>
      <c r="R466" s="87" t="s">
        <v>1442</v>
      </c>
      <c r="U466" s="2" t="s">
        <v>198</v>
      </c>
      <c r="V466" s="2" t="s">
        <v>201</v>
      </c>
      <c r="W466" s="2" t="s">
        <v>205</v>
      </c>
      <c r="AB466" s="35" t="s">
        <v>1376</v>
      </c>
      <c r="AC466" s="5">
        <f>VLOOKUP(AB466,definitions_list_lookup!$V$12:$W$15,2,FALSE)</f>
        <v>0</v>
      </c>
      <c r="AE466" s="41" t="e">
        <f>VLOOKUP(AD466,definitions_list_lookup!$AT$3:$AU$5,2,FALSE)</f>
        <v>#N/A</v>
      </c>
      <c r="AH466" s="2">
        <v>5</v>
      </c>
      <c r="AJ466" s="2">
        <v>2</v>
      </c>
      <c r="AK466" s="35">
        <v>1</v>
      </c>
      <c r="AL466" s="2" t="s">
        <v>224</v>
      </c>
      <c r="AM466" s="2" t="s">
        <v>220</v>
      </c>
      <c r="AO466" s="2">
        <v>60</v>
      </c>
      <c r="AQ466" s="2">
        <v>3</v>
      </c>
      <c r="AR466" s="35">
        <v>2</v>
      </c>
      <c r="AS466" s="2" t="s">
        <v>223</v>
      </c>
      <c r="AT466" s="2" t="s">
        <v>219</v>
      </c>
      <c r="AV466" s="2">
        <v>35</v>
      </c>
      <c r="AX466" s="2">
        <v>2.5</v>
      </c>
      <c r="AY466" s="35">
        <v>2</v>
      </c>
      <c r="AZ466" s="2" t="s">
        <v>222</v>
      </c>
      <c r="BA466" s="2" t="s">
        <v>219</v>
      </c>
      <c r="BB466" s="2" t="s">
        <v>3835</v>
      </c>
      <c r="CL466" s="2" t="s">
        <v>3836</v>
      </c>
      <c r="CM466" s="35" t="s">
        <v>3546</v>
      </c>
      <c r="CN466" s="35"/>
      <c r="CO466" s="35"/>
      <c r="CP466" s="35"/>
      <c r="CQ466" s="35"/>
    </row>
    <row r="467" spans="1:95">
      <c r="A467" s="35" t="s">
        <v>3505</v>
      </c>
      <c r="B467" s="35" t="s">
        <v>2581</v>
      </c>
      <c r="C467" s="2" t="s">
        <v>1450</v>
      </c>
      <c r="D467" s="2" t="s">
        <v>1575</v>
      </c>
      <c r="E467" s="35">
        <v>115</v>
      </c>
      <c r="F467" s="35">
        <v>1</v>
      </c>
      <c r="G467" s="10" t="str">
        <f t="shared" si="5"/>
        <v>115-1</v>
      </c>
      <c r="H467" s="2">
        <v>0</v>
      </c>
      <c r="I467" s="2">
        <v>91</v>
      </c>
      <c r="J467" s="14">
        <f>(VLOOKUP($G467,Depth_Lookup_CCL!$A$3:$Z$549,11,FALSE))+(H467/100)</f>
        <v>286.35000000000002</v>
      </c>
      <c r="K467" s="14">
        <f>(VLOOKUP($G467,Depth_Lookup_CCL!$A$3:$Z$549,11,FALSE))+(I467/100)</f>
        <v>287.26000000000005</v>
      </c>
      <c r="L467" s="148">
        <v>60</v>
      </c>
      <c r="M467" s="35">
        <v>1</v>
      </c>
      <c r="O467" s="2" t="s">
        <v>5</v>
      </c>
      <c r="P467" s="5" t="s">
        <v>1846</v>
      </c>
      <c r="Q467" s="87" t="s">
        <v>1442</v>
      </c>
      <c r="R467" s="87" t="s">
        <v>1442</v>
      </c>
      <c r="U467" s="2" t="s">
        <v>198</v>
      </c>
      <c r="V467" s="2" t="s">
        <v>201</v>
      </c>
      <c r="W467" s="2" t="s">
        <v>205</v>
      </c>
      <c r="AB467" s="35" t="s">
        <v>1376</v>
      </c>
      <c r="AC467" s="5">
        <f>VLOOKUP(AB467,definitions_list_lookup!$V$12:$W$15,2,FALSE)</f>
        <v>0</v>
      </c>
      <c r="AE467" s="41" t="e">
        <f>VLOOKUP(AD467,definitions_list_lookup!$AT$3:$AU$5,2,FALSE)</f>
        <v>#N/A</v>
      </c>
      <c r="AH467" s="2">
        <v>35</v>
      </c>
      <c r="AJ467" s="2">
        <v>3</v>
      </c>
      <c r="AK467" s="35">
        <v>2</v>
      </c>
      <c r="AL467" s="2" t="s">
        <v>224</v>
      </c>
      <c r="AM467" s="2" t="s">
        <v>220</v>
      </c>
      <c r="AO467" s="2">
        <v>40</v>
      </c>
      <c r="AQ467" s="2">
        <v>3</v>
      </c>
      <c r="AR467" s="35">
        <v>2</v>
      </c>
      <c r="AS467" s="2" t="s">
        <v>224</v>
      </c>
      <c r="AT467" s="2" t="s">
        <v>219</v>
      </c>
      <c r="AV467" s="2">
        <v>25</v>
      </c>
      <c r="AX467" s="2">
        <v>2</v>
      </c>
      <c r="AY467" s="35">
        <v>1.5</v>
      </c>
      <c r="AZ467" s="2" t="s">
        <v>223</v>
      </c>
      <c r="BA467" s="2" t="s">
        <v>219</v>
      </c>
      <c r="BB467" s="2" t="s">
        <v>3835</v>
      </c>
      <c r="CE467" s="2" t="s">
        <v>3526</v>
      </c>
      <c r="CG467" s="2">
        <v>1</v>
      </c>
      <c r="CH467" s="2">
        <v>0.5</v>
      </c>
      <c r="CI467" s="2" t="s">
        <v>224</v>
      </c>
      <c r="CJ467" s="2" t="s">
        <v>219</v>
      </c>
      <c r="CL467" s="2" t="s">
        <v>3837</v>
      </c>
      <c r="CM467" s="35" t="s">
        <v>3547</v>
      </c>
      <c r="CN467" s="35"/>
      <c r="CO467" s="35"/>
      <c r="CP467" s="35"/>
      <c r="CQ467" s="35"/>
    </row>
    <row r="468" spans="1:95">
      <c r="A468" s="35" t="s">
        <v>3505</v>
      </c>
      <c r="B468" s="35" t="s">
        <v>2581</v>
      </c>
      <c r="C468" s="2" t="s">
        <v>1450</v>
      </c>
      <c r="D468" s="2" t="s">
        <v>1575</v>
      </c>
      <c r="E468" s="35">
        <v>115</v>
      </c>
      <c r="F468" s="35">
        <v>2</v>
      </c>
      <c r="G468" s="10" t="str">
        <f t="shared" si="5"/>
        <v>115-2</v>
      </c>
      <c r="H468" s="2">
        <v>0</v>
      </c>
      <c r="I468" s="2">
        <v>49</v>
      </c>
      <c r="J468" s="14">
        <f>(VLOOKUP($G468,Depth_Lookup_CCL!$A$3:$Z$549,11,FALSE))+(H468/100)</f>
        <v>287.27000000000004</v>
      </c>
      <c r="K468" s="14">
        <f>(VLOOKUP($G468,Depth_Lookup_CCL!$A$3:$Z$549,11,FALSE))+(I468/100)</f>
        <v>287.76000000000005</v>
      </c>
      <c r="L468" s="148">
        <v>60</v>
      </c>
      <c r="M468" s="35">
        <v>1</v>
      </c>
      <c r="O468" s="2" t="s">
        <v>5</v>
      </c>
      <c r="P468" s="5" t="s">
        <v>1846</v>
      </c>
      <c r="Q468" s="87" t="s">
        <v>1442</v>
      </c>
      <c r="R468" s="87" t="s">
        <v>1442</v>
      </c>
      <c r="U468" s="2" t="s">
        <v>198</v>
      </c>
      <c r="V468" s="2" t="s">
        <v>201</v>
      </c>
      <c r="W468" s="2" t="s">
        <v>205</v>
      </c>
      <c r="AB468" s="35" t="s">
        <v>1376</v>
      </c>
      <c r="AC468" s="5">
        <f>VLOOKUP(AB468,definitions_list_lookup!$V$12:$W$15,2,FALSE)</f>
        <v>0</v>
      </c>
      <c r="AE468" s="41" t="e">
        <f>VLOOKUP(AD468,definitions_list_lookup!$AT$3:$AU$5,2,FALSE)</f>
        <v>#N/A</v>
      </c>
      <c r="AH468" s="2">
        <v>25</v>
      </c>
      <c r="AJ468" s="2">
        <v>3</v>
      </c>
      <c r="AK468" s="35">
        <v>2</v>
      </c>
      <c r="AL468" s="2" t="s">
        <v>224</v>
      </c>
      <c r="AM468" s="2" t="s">
        <v>220</v>
      </c>
      <c r="AO468" s="2">
        <v>50</v>
      </c>
      <c r="AQ468" s="2">
        <v>4</v>
      </c>
      <c r="AR468" s="35">
        <v>2</v>
      </c>
      <c r="AS468" s="2" t="s">
        <v>223</v>
      </c>
      <c r="AT468" s="2" t="s">
        <v>219</v>
      </c>
      <c r="AV468" s="2">
        <v>25</v>
      </c>
      <c r="AX468" s="2">
        <v>4</v>
      </c>
      <c r="AY468" s="35">
        <v>3</v>
      </c>
      <c r="AZ468" s="2" t="s">
        <v>223</v>
      </c>
      <c r="BA468" s="2" t="s">
        <v>219</v>
      </c>
      <c r="CL468" s="2" t="s">
        <v>3834</v>
      </c>
      <c r="CM468" s="35" t="s">
        <v>3548</v>
      </c>
      <c r="CN468" s="35"/>
      <c r="CO468" s="35"/>
      <c r="CP468" s="35"/>
      <c r="CQ468" s="35"/>
    </row>
    <row r="469" spans="1:95">
      <c r="A469" s="35" t="s">
        <v>3505</v>
      </c>
      <c r="B469" s="35" t="s">
        <v>2581</v>
      </c>
      <c r="C469" s="2" t="s">
        <v>1450</v>
      </c>
      <c r="D469" s="2" t="s">
        <v>1575</v>
      </c>
      <c r="E469" s="35">
        <v>115</v>
      </c>
      <c r="F469" s="35">
        <v>3</v>
      </c>
      <c r="G469" s="10" t="str">
        <f t="shared" si="5"/>
        <v>115-3</v>
      </c>
      <c r="H469" s="2">
        <v>0</v>
      </c>
      <c r="I469" s="2">
        <v>99</v>
      </c>
      <c r="J469" s="14">
        <f>(VLOOKUP($G469,Depth_Lookup_CCL!$A$3:$Z$549,11,FALSE))+(H469/100)</f>
        <v>287.75500000000005</v>
      </c>
      <c r="K469" s="14">
        <f>(VLOOKUP($G469,Depth_Lookup_CCL!$A$3:$Z$549,11,FALSE))+(I469/100)</f>
        <v>288.74500000000006</v>
      </c>
      <c r="L469" s="148">
        <v>60</v>
      </c>
      <c r="M469" s="35">
        <v>1</v>
      </c>
      <c r="O469" s="2" t="s">
        <v>5</v>
      </c>
      <c r="P469" s="5" t="s">
        <v>1846</v>
      </c>
      <c r="Q469" s="87" t="s">
        <v>1442</v>
      </c>
      <c r="R469" s="87" t="s">
        <v>1442</v>
      </c>
      <c r="U469" s="2" t="s">
        <v>198</v>
      </c>
      <c r="V469" s="2" t="s">
        <v>201</v>
      </c>
      <c r="W469" s="2" t="s">
        <v>205</v>
      </c>
      <c r="Y469" s="2" t="s">
        <v>1378</v>
      </c>
      <c r="Z469" s="35" t="s">
        <v>1363</v>
      </c>
      <c r="AA469" s="35" t="s">
        <v>1368</v>
      </c>
      <c r="AB469" s="35" t="s">
        <v>238</v>
      </c>
      <c r="AC469" s="5">
        <f>VLOOKUP(AB469,definitions_list_lookup!$V$12:$W$15,2,FALSE)</f>
        <v>2</v>
      </c>
      <c r="AD469" s="35" t="s">
        <v>1456</v>
      </c>
      <c r="AE469" s="41">
        <f>VLOOKUP(AD469,definitions_list_lookup!$AT$3:$AU$5,2,FALSE)</f>
        <v>1</v>
      </c>
      <c r="AF469" s="2">
        <v>15</v>
      </c>
      <c r="AG469" s="2" t="s">
        <v>3549</v>
      </c>
      <c r="AH469" s="2">
        <v>7</v>
      </c>
      <c r="AJ469" s="2">
        <v>3</v>
      </c>
      <c r="AK469" s="35">
        <v>1</v>
      </c>
      <c r="AL469" s="2" t="s">
        <v>224</v>
      </c>
      <c r="AM469" s="2" t="s">
        <v>220</v>
      </c>
      <c r="AO469" s="2">
        <v>70</v>
      </c>
      <c r="AQ469" s="2">
        <v>4</v>
      </c>
      <c r="AR469" s="35">
        <v>2</v>
      </c>
      <c r="AS469" s="2" t="s">
        <v>223</v>
      </c>
      <c r="AT469" s="2" t="s">
        <v>219</v>
      </c>
      <c r="AV469" s="2">
        <v>23</v>
      </c>
      <c r="AX469" s="2">
        <v>3</v>
      </c>
      <c r="AY469" s="35">
        <v>2</v>
      </c>
      <c r="AZ469" s="2" t="s">
        <v>223</v>
      </c>
      <c r="BA469" s="2" t="s">
        <v>219</v>
      </c>
      <c r="BB469" s="2" t="s">
        <v>3838</v>
      </c>
      <c r="CE469" s="2" t="s">
        <v>3526</v>
      </c>
      <c r="CG469" s="2">
        <v>0.2</v>
      </c>
      <c r="CH469" s="2">
        <v>0.1</v>
      </c>
      <c r="CI469" s="2" t="s">
        <v>222</v>
      </c>
      <c r="CJ469" s="2" t="s">
        <v>218</v>
      </c>
      <c r="CL469" s="2" t="s">
        <v>3839</v>
      </c>
      <c r="CM469" s="35" t="s">
        <v>3550</v>
      </c>
      <c r="CN469" s="35"/>
      <c r="CO469" s="35"/>
      <c r="CP469" s="35"/>
      <c r="CQ469" s="35"/>
    </row>
    <row r="470" spans="1:95">
      <c r="A470" s="35" t="s">
        <v>3505</v>
      </c>
      <c r="B470" s="35" t="s">
        <v>2581</v>
      </c>
      <c r="C470" s="2" t="s">
        <v>1450</v>
      </c>
      <c r="D470" s="2" t="s">
        <v>1575</v>
      </c>
      <c r="E470" s="35">
        <v>115</v>
      </c>
      <c r="F470" s="35">
        <v>4</v>
      </c>
      <c r="G470" s="10" t="str">
        <f t="shared" si="5"/>
        <v>115-4</v>
      </c>
      <c r="H470" s="2">
        <v>0</v>
      </c>
      <c r="I470" s="2">
        <v>82</v>
      </c>
      <c r="J470" s="14">
        <f>(VLOOKUP($G470,Depth_Lookup_CCL!$A$3:$Z$549,11,FALSE))+(H470/100)</f>
        <v>288.74500000000006</v>
      </c>
      <c r="K470" s="14">
        <f>(VLOOKUP($G470,Depth_Lookup_CCL!$A$3:$Z$549,11,FALSE))+(I470/100)</f>
        <v>289.56500000000005</v>
      </c>
      <c r="L470" s="148">
        <v>60</v>
      </c>
      <c r="M470" s="35">
        <v>1</v>
      </c>
      <c r="N470" s="2" t="s">
        <v>28</v>
      </c>
      <c r="O470" s="2" t="s">
        <v>5</v>
      </c>
      <c r="P470" s="5" t="s">
        <v>3265</v>
      </c>
      <c r="Q470" s="87" t="s">
        <v>1442</v>
      </c>
      <c r="R470" s="87" t="s">
        <v>1442</v>
      </c>
      <c r="U470" s="2" t="s">
        <v>198</v>
      </c>
      <c r="V470" s="2" t="s">
        <v>201</v>
      </c>
      <c r="W470" s="2" t="s">
        <v>205</v>
      </c>
      <c r="X470" s="2" t="s">
        <v>3551</v>
      </c>
      <c r="Y470" s="2" t="s">
        <v>1378</v>
      </c>
      <c r="Z470" s="35" t="s">
        <v>1391</v>
      </c>
      <c r="AA470" s="35" t="s">
        <v>1368</v>
      </c>
      <c r="AB470" s="35" t="s">
        <v>238</v>
      </c>
      <c r="AC470" s="5">
        <f>VLOOKUP(AB470,definitions_list_lookup!$V$12:$W$15,2,FALSE)</f>
        <v>2</v>
      </c>
      <c r="AD470" s="35" t="s">
        <v>1456</v>
      </c>
      <c r="AE470" s="41">
        <f>VLOOKUP(AD470,definitions_list_lookup!$AT$3:$AU$5,2,FALSE)</f>
        <v>1</v>
      </c>
      <c r="AF470" s="2">
        <v>25</v>
      </c>
      <c r="AH470" s="2">
        <v>5</v>
      </c>
      <c r="AJ470" s="2">
        <v>2.5</v>
      </c>
      <c r="AK470" s="35">
        <v>1.5</v>
      </c>
      <c r="AL470" s="2" t="s">
        <v>223</v>
      </c>
      <c r="AM470" s="2" t="s">
        <v>219</v>
      </c>
      <c r="AO470" s="2">
        <v>40</v>
      </c>
      <c r="AQ470" s="2">
        <v>3</v>
      </c>
      <c r="AR470" s="35">
        <v>2</v>
      </c>
      <c r="AS470" s="2" t="s">
        <v>223</v>
      </c>
      <c r="AT470" s="2" t="s">
        <v>220</v>
      </c>
      <c r="AV470" s="2">
        <v>53</v>
      </c>
      <c r="AX470" s="2">
        <v>3</v>
      </c>
      <c r="AY470" s="35">
        <v>2</v>
      </c>
      <c r="AZ470" s="2" t="s">
        <v>223</v>
      </c>
      <c r="BA470" s="2" t="s">
        <v>219</v>
      </c>
      <c r="BB470" s="2" t="s">
        <v>3838</v>
      </c>
      <c r="BC470" s="2">
        <v>2</v>
      </c>
      <c r="BE470" s="2">
        <v>2</v>
      </c>
      <c r="BF470" s="2">
        <v>1</v>
      </c>
      <c r="BG470" s="2" t="s">
        <v>224</v>
      </c>
      <c r="BH470" s="2" t="s">
        <v>220</v>
      </c>
      <c r="BI470" s="2" t="s">
        <v>3840</v>
      </c>
      <c r="CE470" s="2" t="s">
        <v>3526</v>
      </c>
      <c r="CG470" s="2">
        <v>0.8</v>
      </c>
      <c r="CH470" s="2">
        <v>0.5</v>
      </c>
      <c r="CI470" s="2" t="s">
        <v>222</v>
      </c>
      <c r="CJ470" s="2" t="s">
        <v>218</v>
      </c>
      <c r="CL470" s="2" t="s">
        <v>3841</v>
      </c>
      <c r="CM470" s="35"/>
      <c r="CN470" s="35"/>
      <c r="CO470" s="35"/>
      <c r="CP470" s="35"/>
      <c r="CQ470" s="35"/>
    </row>
    <row r="471" spans="1:95">
      <c r="A471" s="35" t="s">
        <v>3505</v>
      </c>
      <c r="B471" s="35" t="s">
        <v>2581</v>
      </c>
      <c r="C471" s="2" t="s">
        <v>1450</v>
      </c>
      <c r="D471" s="2" t="s">
        <v>1575</v>
      </c>
      <c r="E471" s="35">
        <v>116</v>
      </c>
      <c r="F471" s="35">
        <v>1</v>
      </c>
      <c r="G471" s="10" t="str">
        <f t="shared" si="5"/>
        <v>116-1</v>
      </c>
      <c r="H471" s="2">
        <v>0</v>
      </c>
      <c r="I471" s="2">
        <v>67</v>
      </c>
      <c r="J471" s="14">
        <f>(VLOOKUP($G471,Depth_Lookup_CCL!$A$3:$Z$549,11,FALSE))+(H471/100)</f>
        <v>289.39999999999998</v>
      </c>
      <c r="K471" s="14">
        <f>(VLOOKUP($G471,Depth_Lookup_CCL!$A$3:$Z$549,11,FALSE))+(I471/100)</f>
        <v>290.07</v>
      </c>
      <c r="L471" s="148">
        <v>60</v>
      </c>
      <c r="M471" s="100" t="s">
        <v>2140</v>
      </c>
      <c r="N471" s="2" t="s">
        <v>28</v>
      </c>
      <c r="O471" s="2" t="s">
        <v>5</v>
      </c>
      <c r="P471" s="5" t="s">
        <v>3265</v>
      </c>
      <c r="Q471" s="87" t="s">
        <v>1442</v>
      </c>
      <c r="R471" s="87" t="s">
        <v>1442</v>
      </c>
      <c r="U471" s="2" t="s">
        <v>198</v>
      </c>
      <c r="V471" s="2" t="s">
        <v>201</v>
      </c>
      <c r="W471" s="2" t="s">
        <v>205</v>
      </c>
      <c r="AB471" s="35" t="s">
        <v>1376</v>
      </c>
      <c r="AC471" s="5">
        <f>VLOOKUP(AB471,definitions_list_lookup!$V$12:$W$15,2,FALSE)</f>
        <v>0</v>
      </c>
      <c r="AE471" s="41" t="e">
        <f>VLOOKUP(AD471,definitions_list_lookup!$AT$3:$AU$5,2,FALSE)</f>
        <v>#N/A</v>
      </c>
      <c r="AH471" s="2">
        <v>15</v>
      </c>
      <c r="AJ471" s="2">
        <v>2</v>
      </c>
      <c r="AK471" s="35">
        <v>1</v>
      </c>
      <c r="AL471" s="2" t="s">
        <v>224</v>
      </c>
      <c r="AM471" s="2" t="s">
        <v>220</v>
      </c>
      <c r="AO471" s="2">
        <v>40</v>
      </c>
      <c r="AQ471" s="2">
        <v>3</v>
      </c>
      <c r="AR471" s="35">
        <v>1.5</v>
      </c>
      <c r="AS471" s="2" t="s">
        <v>223</v>
      </c>
      <c r="AT471" s="2" t="s">
        <v>219</v>
      </c>
      <c r="AV471" s="2">
        <v>40</v>
      </c>
      <c r="AX471" s="2">
        <v>3</v>
      </c>
      <c r="AY471" s="35">
        <v>2</v>
      </c>
      <c r="AZ471" s="2" t="s">
        <v>223</v>
      </c>
      <c r="BA471" s="2" t="s">
        <v>219</v>
      </c>
      <c r="BB471" s="2" t="s">
        <v>3835</v>
      </c>
      <c r="BC471" s="2">
        <v>5</v>
      </c>
      <c r="BE471" s="2">
        <v>1</v>
      </c>
      <c r="BF471" s="2">
        <v>1</v>
      </c>
      <c r="BG471" s="2" t="s">
        <v>224</v>
      </c>
      <c r="BH471" s="2" t="s">
        <v>220</v>
      </c>
      <c r="BI471" s="2" t="s">
        <v>3840</v>
      </c>
      <c r="CE471" s="2" t="s">
        <v>3526</v>
      </c>
      <c r="CG471" s="2">
        <v>1</v>
      </c>
      <c r="CH471" s="2">
        <v>0.5</v>
      </c>
      <c r="CI471" s="2" t="s">
        <v>222</v>
      </c>
      <c r="CJ471" s="2" t="s">
        <v>218</v>
      </c>
      <c r="CL471" s="2" t="s">
        <v>3842</v>
      </c>
      <c r="CM471" s="35" t="s">
        <v>3552</v>
      </c>
      <c r="CN471" s="35"/>
      <c r="CO471" s="35"/>
      <c r="CP471" s="35"/>
      <c r="CQ471" s="35"/>
    </row>
    <row r="472" spans="1:95">
      <c r="A472" s="35" t="s">
        <v>3505</v>
      </c>
      <c r="B472" s="35" t="s">
        <v>2581</v>
      </c>
      <c r="C472" s="2" t="s">
        <v>1450</v>
      </c>
      <c r="D472" s="2" t="s">
        <v>1575</v>
      </c>
      <c r="E472" s="35">
        <v>116</v>
      </c>
      <c r="F472" s="35">
        <v>2</v>
      </c>
      <c r="G472" s="10" t="str">
        <f t="shared" si="5"/>
        <v>116-2</v>
      </c>
      <c r="H472" s="2">
        <v>0</v>
      </c>
      <c r="I472" s="2">
        <v>67</v>
      </c>
      <c r="J472" s="14">
        <f>(VLOOKUP($G472,Depth_Lookup_CCL!$A$3:$Z$549,11,FALSE))+(H472/100)</f>
        <v>290.07</v>
      </c>
      <c r="K472" s="14">
        <f>(VLOOKUP($G472,Depth_Lookup_CCL!$A$3:$Z$549,11,FALSE))+(I472/100)</f>
        <v>290.74</v>
      </c>
      <c r="L472" s="148">
        <v>60</v>
      </c>
      <c r="M472" s="35">
        <v>1</v>
      </c>
      <c r="N472" s="2" t="s">
        <v>28</v>
      </c>
      <c r="O472" s="2" t="s">
        <v>1555</v>
      </c>
      <c r="P472" s="5" t="s">
        <v>3496</v>
      </c>
      <c r="Q472" s="87" t="s">
        <v>1442</v>
      </c>
      <c r="R472" s="87" t="s">
        <v>1442</v>
      </c>
      <c r="U472" s="2" t="s">
        <v>198</v>
      </c>
      <c r="V472" s="2" t="s">
        <v>201</v>
      </c>
      <c r="W472" s="2" t="s">
        <v>205</v>
      </c>
      <c r="Y472" s="2" t="s">
        <v>1378</v>
      </c>
      <c r="Z472" s="35" t="s">
        <v>1363</v>
      </c>
      <c r="AA472" s="35" t="s">
        <v>1368</v>
      </c>
      <c r="AB472" s="35" t="s">
        <v>238</v>
      </c>
      <c r="AC472" s="5">
        <f>VLOOKUP(AB472,definitions_list_lookup!$V$12:$W$15,2,FALSE)</f>
        <v>2</v>
      </c>
      <c r="AD472" s="35" t="s">
        <v>1456</v>
      </c>
      <c r="AE472" s="41">
        <f>VLOOKUP(AD472,definitions_list_lookup!$AT$3:$AU$5,2,FALSE)</f>
        <v>1</v>
      </c>
      <c r="AF472" s="2">
        <v>15</v>
      </c>
      <c r="AH472" s="2">
        <v>4</v>
      </c>
      <c r="AJ472" s="2">
        <v>1.5</v>
      </c>
      <c r="AK472" s="35">
        <v>0.8</v>
      </c>
      <c r="AL472" s="2" t="s">
        <v>223</v>
      </c>
      <c r="AM472" s="2" t="s">
        <v>218</v>
      </c>
      <c r="AO472" s="2">
        <v>65</v>
      </c>
      <c r="AQ472" s="2">
        <v>3</v>
      </c>
      <c r="AR472" s="35">
        <v>2</v>
      </c>
      <c r="AS472" s="2" t="s">
        <v>224</v>
      </c>
      <c r="AT472" s="2" t="s">
        <v>219</v>
      </c>
      <c r="AV472" s="2">
        <v>30</v>
      </c>
      <c r="AX472" s="2">
        <v>2</v>
      </c>
      <c r="AY472" s="35">
        <v>1.5</v>
      </c>
      <c r="AZ472" s="2" t="s">
        <v>223</v>
      </c>
      <c r="BA472" s="2" t="s">
        <v>220</v>
      </c>
      <c r="BC472" s="2">
        <v>1</v>
      </c>
      <c r="BE472" s="2">
        <v>1</v>
      </c>
      <c r="BF472" s="2">
        <v>0.8</v>
      </c>
      <c r="BG472" s="2" t="s">
        <v>224</v>
      </c>
      <c r="BH472" s="2" t="s">
        <v>219</v>
      </c>
      <c r="BI472" s="2" t="s">
        <v>3541</v>
      </c>
      <c r="CE472" s="2" t="s">
        <v>1562</v>
      </c>
      <c r="CG472" s="2">
        <v>0.5</v>
      </c>
      <c r="CH472" s="2">
        <v>0.2</v>
      </c>
      <c r="CI472" s="2" t="s">
        <v>223</v>
      </c>
      <c r="CJ472" s="2" t="s">
        <v>219</v>
      </c>
      <c r="CL472" s="2" t="s">
        <v>3553</v>
      </c>
      <c r="CM472" s="35"/>
      <c r="CN472" s="35"/>
      <c r="CO472" s="35"/>
      <c r="CP472" s="35"/>
      <c r="CQ472" s="35"/>
    </row>
    <row r="473" spans="1:95">
      <c r="A473" s="35" t="s">
        <v>3505</v>
      </c>
      <c r="B473" s="35" t="s">
        <v>2581</v>
      </c>
      <c r="C473" s="2" t="s">
        <v>1450</v>
      </c>
      <c r="D473" s="2" t="s">
        <v>1575</v>
      </c>
      <c r="E473" s="35">
        <v>116</v>
      </c>
      <c r="F473" s="35">
        <v>3</v>
      </c>
      <c r="G473" s="10" t="str">
        <f t="shared" si="5"/>
        <v>116-3</v>
      </c>
      <c r="H473" s="2">
        <v>0</v>
      </c>
      <c r="I473" s="2">
        <v>91</v>
      </c>
      <c r="J473" s="14">
        <f>(VLOOKUP($G473,Depth_Lookup_CCL!$A$3:$Z$549,11,FALSE))+(H473/100)</f>
        <v>290.745</v>
      </c>
      <c r="K473" s="14">
        <f>(VLOOKUP($G473,Depth_Lookup_CCL!$A$3:$Z$549,11,FALSE))+(I473/100)</f>
        <v>291.65500000000003</v>
      </c>
      <c r="L473" s="148">
        <v>60</v>
      </c>
      <c r="M473" s="35">
        <v>1</v>
      </c>
      <c r="O473" s="2" t="s">
        <v>5</v>
      </c>
      <c r="P473" s="5" t="s">
        <v>1846</v>
      </c>
      <c r="Q473" s="87" t="s">
        <v>1442</v>
      </c>
      <c r="R473" s="87" t="s">
        <v>1442</v>
      </c>
      <c r="U473" s="2" t="s">
        <v>198</v>
      </c>
      <c r="V473" s="2" t="s">
        <v>201</v>
      </c>
      <c r="W473" s="2" t="s">
        <v>205</v>
      </c>
      <c r="AB473" s="35" t="s">
        <v>1376</v>
      </c>
      <c r="AC473" s="5">
        <f>VLOOKUP(AB473,definitions_list_lookup!$V$12:$W$15,2,FALSE)</f>
        <v>0</v>
      </c>
      <c r="AE473" s="41" t="e">
        <f>VLOOKUP(AD473,definitions_list_lookup!$AT$3:$AU$5,2,FALSE)</f>
        <v>#N/A</v>
      </c>
      <c r="AH473" s="2">
        <v>7</v>
      </c>
      <c r="AJ473" s="2">
        <v>2</v>
      </c>
      <c r="AK473" s="35">
        <v>0.8</v>
      </c>
      <c r="AL473" s="2" t="s">
        <v>223</v>
      </c>
      <c r="AM473" s="2" t="s">
        <v>218</v>
      </c>
      <c r="AO473" s="2">
        <v>52</v>
      </c>
      <c r="AQ473" s="2">
        <v>3</v>
      </c>
      <c r="AR473" s="35">
        <v>1.5</v>
      </c>
      <c r="AS473" s="2" t="s">
        <v>223</v>
      </c>
      <c r="AT473" s="2" t="s">
        <v>219</v>
      </c>
      <c r="AV473" s="2">
        <v>40</v>
      </c>
      <c r="AX473" s="2">
        <v>3</v>
      </c>
      <c r="AY473" s="35">
        <v>2</v>
      </c>
      <c r="AZ473" s="2" t="s">
        <v>224</v>
      </c>
      <c r="BA473" s="2" t="s">
        <v>220</v>
      </c>
      <c r="CE473" s="2">
        <v>1</v>
      </c>
      <c r="CG473" s="2">
        <v>0.8</v>
      </c>
      <c r="CH473" s="2">
        <v>0.3</v>
      </c>
      <c r="CI473" s="2" t="s">
        <v>223</v>
      </c>
      <c r="CJ473" s="2" t="s">
        <v>219</v>
      </c>
      <c r="CL473" s="2" t="s">
        <v>3554</v>
      </c>
      <c r="CM473" s="35" t="s">
        <v>3555</v>
      </c>
      <c r="CN473" s="35"/>
      <c r="CO473" s="35"/>
      <c r="CP473" s="35"/>
      <c r="CQ473" s="35"/>
    </row>
    <row r="474" spans="1:95">
      <c r="A474" s="35" t="s">
        <v>3505</v>
      </c>
      <c r="B474" s="35" t="s">
        <v>2581</v>
      </c>
      <c r="C474" s="2" t="s">
        <v>1450</v>
      </c>
      <c r="D474" s="2" t="s">
        <v>1575</v>
      </c>
      <c r="E474" s="35">
        <v>116</v>
      </c>
      <c r="F474" s="35">
        <v>4</v>
      </c>
      <c r="G474" s="10" t="str">
        <f t="shared" si="5"/>
        <v>116-4</v>
      </c>
      <c r="H474" s="2">
        <v>0</v>
      </c>
      <c r="I474" s="2">
        <v>79</v>
      </c>
      <c r="J474" s="14">
        <f>(VLOOKUP($G474,Depth_Lookup_CCL!$A$3:$Z$549,11,FALSE))+(H474/100)</f>
        <v>291.65500000000003</v>
      </c>
      <c r="K474" s="14">
        <f>(VLOOKUP($G474,Depth_Lookup_CCL!$A$3:$Z$549,11,FALSE))+(I474/100)</f>
        <v>292.44500000000005</v>
      </c>
      <c r="L474" s="148">
        <v>60</v>
      </c>
      <c r="M474" s="35">
        <v>1</v>
      </c>
      <c r="O474" s="2" t="s">
        <v>5</v>
      </c>
      <c r="P474" s="5" t="s">
        <v>1846</v>
      </c>
      <c r="Q474" s="87" t="s">
        <v>1442</v>
      </c>
      <c r="R474" s="87" t="s">
        <v>1442</v>
      </c>
      <c r="U474" s="2" t="s">
        <v>198</v>
      </c>
      <c r="V474" s="2" t="s">
        <v>201</v>
      </c>
      <c r="W474" s="2" t="s">
        <v>205</v>
      </c>
      <c r="AB474" s="35" t="s">
        <v>1376</v>
      </c>
      <c r="AC474" s="5">
        <f>VLOOKUP(AB474,definitions_list_lookup!$V$12:$W$15,2,FALSE)</f>
        <v>0</v>
      </c>
      <c r="AE474" s="41" t="e">
        <f>VLOOKUP(AD474,definitions_list_lookup!$AT$3:$AU$5,2,FALSE)</f>
        <v>#N/A</v>
      </c>
      <c r="AH474" s="2">
        <v>5</v>
      </c>
      <c r="AJ474" s="2">
        <v>2</v>
      </c>
      <c r="AK474" s="35">
        <v>0.8</v>
      </c>
      <c r="AL474" s="2" t="s">
        <v>224</v>
      </c>
      <c r="AM474" s="2" t="s">
        <v>219</v>
      </c>
      <c r="AO474" s="2">
        <v>55</v>
      </c>
      <c r="AQ474" s="2">
        <v>2.5</v>
      </c>
      <c r="AR474" s="35">
        <v>2</v>
      </c>
      <c r="AS474" s="2" t="s">
        <v>223</v>
      </c>
      <c r="AT474" s="2" t="s">
        <v>220</v>
      </c>
      <c r="AV474" s="2">
        <v>40</v>
      </c>
      <c r="AX474" s="2">
        <v>3</v>
      </c>
      <c r="AY474" s="35">
        <v>2</v>
      </c>
      <c r="AZ474" s="2" t="s">
        <v>223</v>
      </c>
      <c r="BA474" s="2" t="s">
        <v>220</v>
      </c>
      <c r="CL474" s="2" t="s">
        <v>3556</v>
      </c>
      <c r="CM474" s="35"/>
      <c r="CN474" s="35"/>
      <c r="CO474" s="35"/>
      <c r="CP474" s="35"/>
      <c r="CQ474" s="35"/>
    </row>
    <row r="475" spans="1:95">
      <c r="A475" s="35" t="s">
        <v>3505</v>
      </c>
      <c r="B475" s="35" t="s">
        <v>2581</v>
      </c>
      <c r="C475" s="2" t="s">
        <v>1450</v>
      </c>
      <c r="D475" s="2" t="s">
        <v>1575</v>
      </c>
      <c r="E475" s="35">
        <v>117</v>
      </c>
      <c r="F475" s="35">
        <v>1</v>
      </c>
      <c r="G475" s="10" t="str">
        <f t="shared" si="5"/>
        <v>117-1</v>
      </c>
      <c r="H475" s="2">
        <v>0</v>
      </c>
      <c r="I475" s="2">
        <v>91</v>
      </c>
      <c r="J475" s="14">
        <f>(VLOOKUP($G475,Depth_Lookup_CCL!$A$3:$Z$549,11,FALSE))+(H475/100)</f>
        <v>292.45</v>
      </c>
      <c r="K475" s="14">
        <f>(VLOOKUP($G475,Depth_Lookup_CCL!$A$3:$Z$549,11,FALSE))+(I475/100)</f>
        <v>293.36</v>
      </c>
      <c r="L475" s="148">
        <v>60</v>
      </c>
      <c r="M475" s="35">
        <v>1</v>
      </c>
      <c r="N475" s="2" t="s">
        <v>28</v>
      </c>
      <c r="O475" s="2" t="s">
        <v>5</v>
      </c>
      <c r="P475" s="5" t="s">
        <v>3265</v>
      </c>
      <c r="Q475" s="87" t="s">
        <v>1442</v>
      </c>
      <c r="R475" s="87" t="s">
        <v>1442</v>
      </c>
      <c r="U475" s="2" t="s">
        <v>198</v>
      </c>
      <c r="V475" s="2" t="s">
        <v>201</v>
      </c>
      <c r="W475" s="2" t="s">
        <v>205</v>
      </c>
      <c r="X475" s="2" t="s">
        <v>2142</v>
      </c>
      <c r="AB475" s="35" t="s">
        <v>1376</v>
      </c>
      <c r="AC475" s="5">
        <f>VLOOKUP(AB475,definitions_list_lookup!$V$12:$W$15,2,FALSE)</f>
        <v>0</v>
      </c>
      <c r="AE475" s="41" t="e">
        <f>VLOOKUP(AD475,definitions_list_lookup!$AT$3:$AU$5,2,FALSE)</f>
        <v>#N/A</v>
      </c>
      <c r="AH475" s="2">
        <v>8</v>
      </c>
      <c r="AJ475" s="2">
        <v>1.5</v>
      </c>
      <c r="AK475" s="35">
        <v>0.8</v>
      </c>
      <c r="AL475" s="2" t="s">
        <v>224</v>
      </c>
      <c r="AM475" s="2" t="s">
        <v>220</v>
      </c>
      <c r="AO475" s="2">
        <v>40</v>
      </c>
      <c r="AQ475" s="2">
        <v>6</v>
      </c>
      <c r="AR475" s="35">
        <v>2</v>
      </c>
      <c r="AS475" s="2" t="s">
        <v>225</v>
      </c>
      <c r="AT475" s="2" t="s">
        <v>219</v>
      </c>
      <c r="AV475" s="2">
        <v>50</v>
      </c>
      <c r="AX475" s="2">
        <v>3.5</v>
      </c>
      <c r="AY475" s="35">
        <v>2</v>
      </c>
      <c r="AZ475" s="2" t="s">
        <v>223</v>
      </c>
      <c r="BA475" s="2" t="s">
        <v>219</v>
      </c>
      <c r="BB475" s="2" t="s">
        <v>3838</v>
      </c>
      <c r="BC475" s="2">
        <v>2</v>
      </c>
      <c r="BE475" s="2">
        <v>2</v>
      </c>
      <c r="BF475" s="2">
        <v>1.5</v>
      </c>
      <c r="BG475" s="2" t="s">
        <v>224</v>
      </c>
      <c r="BH475" s="2" t="s">
        <v>220</v>
      </c>
      <c r="BI475" s="2" t="s">
        <v>3840</v>
      </c>
      <c r="CE475" s="2" t="s">
        <v>3526</v>
      </c>
      <c r="CG475" s="2">
        <v>0.5</v>
      </c>
      <c r="CH475" s="2">
        <v>0.2</v>
      </c>
      <c r="CI475" s="2" t="s">
        <v>222</v>
      </c>
      <c r="CJ475" s="2" t="s">
        <v>218</v>
      </c>
      <c r="CL475" s="2" t="s">
        <v>3557</v>
      </c>
      <c r="CM475" s="35" t="s">
        <v>3558</v>
      </c>
      <c r="CN475" s="35"/>
      <c r="CO475" s="35"/>
      <c r="CP475" s="35"/>
      <c r="CQ475" s="35"/>
    </row>
    <row r="476" spans="1:95">
      <c r="A476" s="35" t="s">
        <v>3505</v>
      </c>
      <c r="B476" s="35" t="s">
        <v>2581</v>
      </c>
      <c r="C476" s="2" t="s">
        <v>1450</v>
      </c>
      <c r="D476" s="2" t="s">
        <v>1575</v>
      </c>
      <c r="E476" s="35">
        <v>117</v>
      </c>
      <c r="F476" s="35">
        <v>2</v>
      </c>
      <c r="G476" s="10" t="str">
        <f t="shared" si="5"/>
        <v>117-2</v>
      </c>
      <c r="H476" s="2">
        <v>0</v>
      </c>
      <c r="I476" s="2">
        <v>99</v>
      </c>
      <c r="J476" s="14">
        <f>(VLOOKUP($G476,Depth_Lookup_CCL!$A$3:$Z$549,11,FALSE))+(H476/100)</f>
        <v>293.36500000000001</v>
      </c>
      <c r="K476" s="14">
        <f>(VLOOKUP($G476,Depth_Lookup_CCL!$A$3:$Z$549,11,FALSE))+(I476/100)</f>
        <v>294.35500000000002</v>
      </c>
      <c r="L476" s="148">
        <v>60</v>
      </c>
      <c r="M476" s="35">
        <v>1</v>
      </c>
      <c r="N476" s="2" t="s">
        <v>28</v>
      </c>
      <c r="O476" s="2" t="s">
        <v>5</v>
      </c>
      <c r="P476" s="5" t="s">
        <v>3265</v>
      </c>
      <c r="Q476" s="87" t="s">
        <v>1442</v>
      </c>
      <c r="R476" s="87" t="s">
        <v>1442</v>
      </c>
      <c r="U476" s="2" t="s">
        <v>198</v>
      </c>
      <c r="V476" s="2" t="s">
        <v>202</v>
      </c>
      <c r="W476" s="2" t="s">
        <v>205</v>
      </c>
      <c r="AB476" s="35" t="s">
        <v>1376</v>
      </c>
      <c r="AC476" s="5">
        <f>VLOOKUP(AB476,definitions_list_lookup!$V$12:$W$15,2,FALSE)</f>
        <v>0</v>
      </c>
      <c r="AE476" s="41" t="e">
        <f>VLOOKUP(AD476,definitions_list_lookup!$AT$3:$AU$5,2,FALSE)</f>
        <v>#N/A</v>
      </c>
      <c r="AH476" s="2">
        <v>7</v>
      </c>
      <c r="AJ476" s="2">
        <v>2</v>
      </c>
      <c r="AK476" s="35">
        <v>1</v>
      </c>
      <c r="AL476" s="2" t="s">
        <v>224</v>
      </c>
      <c r="AM476" s="2" t="s">
        <v>220</v>
      </c>
      <c r="AO476" s="2">
        <v>50</v>
      </c>
      <c r="AQ476" s="2">
        <v>6</v>
      </c>
      <c r="AR476" s="35">
        <v>2</v>
      </c>
      <c r="AS476" s="2" t="s">
        <v>223</v>
      </c>
      <c r="AT476" s="2" t="s">
        <v>219</v>
      </c>
      <c r="AV476" s="2">
        <v>40</v>
      </c>
      <c r="AX476" s="2">
        <v>3</v>
      </c>
      <c r="AY476" s="35">
        <v>2</v>
      </c>
      <c r="AZ476" s="2" t="s">
        <v>223</v>
      </c>
      <c r="BA476" s="2" t="s">
        <v>219</v>
      </c>
      <c r="BB476" s="2" t="s">
        <v>3838</v>
      </c>
      <c r="BC476" s="2">
        <v>3</v>
      </c>
      <c r="BE476" s="2">
        <v>2</v>
      </c>
      <c r="BF476" s="2">
        <v>1</v>
      </c>
      <c r="BG476" s="2" t="s">
        <v>224</v>
      </c>
      <c r="BH476" s="2" t="s">
        <v>220</v>
      </c>
      <c r="BI476" s="2" t="s">
        <v>3840</v>
      </c>
      <c r="CE476" s="2" t="s">
        <v>3526</v>
      </c>
      <c r="CG476" s="2">
        <v>0.5</v>
      </c>
      <c r="CH476" s="2">
        <v>0.1</v>
      </c>
      <c r="CI476" s="2" t="s">
        <v>222</v>
      </c>
      <c r="CJ476" s="2" t="s">
        <v>218</v>
      </c>
      <c r="CL476" s="2" t="s">
        <v>3843</v>
      </c>
      <c r="CM476" s="35" t="s">
        <v>3559</v>
      </c>
      <c r="CN476" s="35"/>
      <c r="CO476" s="35"/>
      <c r="CP476" s="35"/>
      <c r="CQ476" s="35"/>
    </row>
    <row r="477" spans="1:95">
      <c r="A477" s="35" t="s">
        <v>3505</v>
      </c>
      <c r="B477" s="35" t="s">
        <v>2581</v>
      </c>
      <c r="C477" s="2" t="s">
        <v>1450</v>
      </c>
      <c r="D477" s="2" t="s">
        <v>1575</v>
      </c>
      <c r="E477" s="35">
        <v>117</v>
      </c>
      <c r="F477" s="35">
        <v>3</v>
      </c>
      <c r="G477" s="10" t="str">
        <f t="shared" si="5"/>
        <v>117-3</v>
      </c>
      <c r="H477" s="2">
        <v>0</v>
      </c>
      <c r="I477" s="2">
        <v>59</v>
      </c>
      <c r="J477" s="14">
        <f>(VLOOKUP($G477,Depth_Lookup_CCL!$A$3:$Z$549,11,FALSE))+(H477/100)</f>
        <v>294.36500000000001</v>
      </c>
      <c r="K477" s="14">
        <f>(VLOOKUP($G477,Depth_Lookup_CCL!$A$3:$Z$549,11,FALSE))+(I477/100)</f>
        <v>294.95499999999998</v>
      </c>
      <c r="L477" s="148">
        <v>60</v>
      </c>
      <c r="M477" s="35">
        <v>1</v>
      </c>
      <c r="O477" s="2" t="s">
        <v>5</v>
      </c>
      <c r="P477" s="5" t="s">
        <v>1846</v>
      </c>
      <c r="Q477" s="87" t="s">
        <v>1442</v>
      </c>
      <c r="R477" s="87" t="s">
        <v>1442</v>
      </c>
      <c r="U477" s="2" t="s">
        <v>198</v>
      </c>
      <c r="V477" s="2" t="s">
        <v>202</v>
      </c>
      <c r="W477" s="2" t="s">
        <v>205</v>
      </c>
      <c r="AB477" s="35" t="s">
        <v>1376</v>
      </c>
      <c r="AC477" s="5">
        <f>VLOOKUP(AB477,definitions_list_lookup!$V$12:$W$15,2,FALSE)</f>
        <v>0</v>
      </c>
      <c r="AE477" s="41" t="e">
        <f>VLOOKUP(AD477,definitions_list_lookup!$AT$3:$AU$5,2,FALSE)</f>
        <v>#N/A</v>
      </c>
      <c r="AH477" s="2">
        <v>15</v>
      </c>
      <c r="AJ477" s="2">
        <v>3.5</v>
      </c>
      <c r="AK477" s="35">
        <v>1.5</v>
      </c>
      <c r="AL477" s="2" t="s">
        <v>223</v>
      </c>
      <c r="AM477" s="2" t="s">
        <v>220</v>
      </c>
      <c r="AO477" s="2">
        <v>35</v>
      </c>
      <c r="AQ477" s="2">
        <v>2</v>
      </c>
      <c r="AR477" s="35">
        <v>1</v>
      </c>
      <c r="AS477" s="2" t="s">
        <v>223</v>
      </c>
      <c r="AT477" s="2" t="s">
        <v>219</v>
      </c>
      <c r="AV477" s="2">
        <v>50</v>
      </c>
      <c r="AX477" s="2">
        <v>4</v>
      </c>
      <c r="AY477" s="35">
        <v>2</v>
      </c>
      <c r="AZ477" s="2" t="s">
        <v>223</v>
      </c>
      <c r="BA477" s="2" t="s">
        <v>219</v>
      </c>
      <c r="CM477" s="35" t="s">
        <v>3560</v>
      </c>
      <c r="CN477" s="35"/>
      <c r="CO477" s="35"/>
      <c r="CP477" s="35"/>
      <c r="CQ477" s="35"/>
    </row>
    <row r="478" spans="1:95">
      <c r="A478" s="35" t="s">
        <v>3505</v>
      </c>
      <c r="B478" s="35" t="s">
        <v>2581</v>
      </c>
      <c r="C478" s="2" t="s">
        <v>1450</v>
      </c>
      <c r="D478" s="2" t="s">
        <v>1575</v>
      </c>
      <c r="E478" s="35">
        <v>117</v>
      </c>
      <c r="F478" s="35">
        <v>4</v>
      </c>
      <c r="G478" s="10" t="str">
        <f t="shared" si="5"/>
        <v>117-4</v>
      </c>
      <c r="H478" s="2">
        <v>0</v>
      </c>
      <c r="I478" s="2">
        <v>71</v>
      </c>
      <c r="J478" s="14">
        <f>(VLOOKUP($G478,Depth_Lookup_CCL!$A$3:$Z$549,11,FALSE))+(H478/100)</f>
        <v>294.96000000000004</v>
      </c>
      <c r="K478" s="14">
        <f>(VLOOKUP($G478,Depth_Lookup_CCL!$A$3:$Z$549,11,FALSE))+(I478/100)</f>
        <v>295.67</v>
      </c>
      <c r="L478" s="148">
        <v>60</v>
      </c>
      <c r="M478" s="35">
        <v>1</v>
      </c>
      <c r="N478" s="2" t="s">
        <v>3449</v>
      </c>
      <c r="O478" s="2" t="s">
        <v>5</v>
      </c>
      <c r="P478" s="5" t="s">
        <v>3450</v>
      </c>
      <c r="Q478" s="87" t="s">
        <v>1442</v>
      </c>
      <c r="R478" s="87" t="s">
        <v>1442</v>
      </c>
      <c r="U478" s="2" t="s">
        <v>198</v>
      </c>
      <c r="V478" s="2" t="s">
        <v>201</v>
      </c>
      <c r="W478" s="2" t="s">
        <v>205</v>
      </c>
      <c r="AB478" s="35" t="s">
        <v>1376</v>
      </c>
      <c r="AC478" s="5">
        <f>VLOOKUP(AB478,definitions_list_lookup!$V$12:$W$15,2,FALSE)</f>
        <v>0</v>
      </c>
      <c r="AE478" s="41" t="e">
        <f>VLOOKUP(AD478,definitions_list_lookup!$AT$3:$AU$5,2,FALSE)</f>
        <v>#N/A</v>
      </c>
      <c r="AH478" s="2">
        <v>15</v>
      </c>
      <c r="AJ478" s="2">
        <v>4</v>
      </c>
      <c r="AK478" s="35">
        <v>1.5</v>
      </c>
      <c r="AL478" s="2" t="s">
        <v>224</v>
      </c>
      <c r="AM478" s="2" t="s">
        <v>220</v>
      </c>
      <c r="AO478" s="2">
        <v>32</v>
      </c>
      <c r="AQ478" s="2">
        <v>4</v>
      </c>
      <c r="AR478" s="35">
        <v>2</v>
      </c>
      <c r="AS478" s="2" t="s">
        <v>223</v>
      </c>
      <c r="AT478" s="2" t="s">
        <v>219</v>
      </c>
      <c r="AV478" s="2">
        <v>53</v>
      </c>
      <c r="AX478" s="2">
        <v>4</v>
      </c>
      <c r="AY478" s="35">
        <v>2</v>
      </c>
      <c r="AZ478" s="2" t="s">
        <v>223</v>
      </c>
      <c r="BA478" s="2" t="s">
        <v>219</v>
      </c>
      <c r="CE478" s="2" t="s">
        <v>3526</v>
      </c>
      <c r="CG478" s="2">
        <v>0.2</v>
      </c>
      <c r="CH478" s="2">
        <v>0.1</v>
      </c>
      <c r="CI478" s="2" t="s">
        <v>222</v>
      </c>
      <c r="CJ478" s="2" t="s">
        <v>218</v>
      </c>
      <c r="CL478" s="2" t="s">
        <v>3844</v>
      </c>
      <c r="CM478" s="35"/>
      <c r="CN478" s="35"/>
      <c r="CO478" s="35"/>
      <c r="CP478" s="35"/>
      <c r="CQ478" s="35"/>
    </row>
    <row r="479" spans="1:95">
      <c r="A479" s="35" t="s">
        <v>3505</v>
      </c>
      <c r="B479" s="35" t="s">
        <v>2581</v>
      </c>
      <c r="C479" s="2" t="s">
        <v>1450</v>
      </c>
      <c r="D479" s="2" t="s">
        <v>1575</v>
      </c>
      <c r="E479" s="35">
        <v>118</v>
      </c>
      <c r="F479" s="35">
        <v>1</v>
      </c>
      <c r="G479" s="10" t="str">
        <f t="shared" si="5"/>
        <v>118-1</v>
      </c>
      <c r="H479" s="2">
        <v>0</v>
      </c>
      <c r="I479" s="2">
        <v>78</v>
      </c>
      <c r="J479" s="14">
        <f>(VLOOKUP($G479,Depth_Lookup_CCL!$A$3:$Z$549,11,FALSE))+(H479/100)</f>
        <v>295.5</v>
      </c>
      <c r="K479" s="14">
        <f>(VLOOKUP($G479,Depth_Lookup_CCL!$A$3:$Z$549,11,FALSE))+(I479/100)</f>
        <v>296.27999999999997</v>
      </c>
      <c r="L479" s="148">
        <v>60</v>
      </c>
      <c r="M479" s="35">
        <v>1</v>
      </c>
      <c r="O479" s="2" t="s">
        <v>5</v>
      </c>
      <c r="P479" s="5" t="s">
        <v>1846</v>
      </c>
      <c r="Q479" s="87" t="s">
        <v>1442</v>
      </c>
      <c r="R479" s="87" t="s">
        <v>1442</v>
      </c>
      <c r="U479" s="2" t="s">
        <v>198</v>
      </c>
      <c r="V479" s="2" t="s">
        <v>201</v>
      </c>
      <c r="W479" s="2" t="s">
        <v>205</v>
      </c>
      <c r="X479" s="2" t="s">
        <v>3561</v>
      </c>
      <c r="AB479" s="35" t="s">
        <v>1376</v>
      </c>
      <c r="AC479" s="5">
        <f>VLOOKUP(AB479,definitions_list_lookup!$V$12:$W$15,2,FALSE)</f>
        <v>0</v>
      </c>
      <c r="AE479" s="41" t="e">
        <f>VLOOKUP(AD479,definitions_list_lookup!$AT$3:$AU$5,2,FALSE)</f>
        <v>#N/A</v>
      </c>
      <c r="AH479" s="2">
        <v>20</v>
      </c>
      <c r="AJ479" s="2">
        <v>4</v>
      </c>
      <c r="AK479" s="35">
        <v>2</v>
      </c>
      <c r="AL479" s="2" t="s">
        <v>225</v>
      </c>
      <c r="AM479" s="2" t="s">
        <v>220</v>
      </c>
      <c r="AO479" s="2">
        <v>45</v>
      </c>
      <c r="AQ479" s="2">
        <v>5</v>
      </c>
      <c r="AR479" s="35">
        <v>2</v>
      </c>
      <c r="AS479" s="2" t="s">
        <v>223</v>
      </c>
      <c r="AT479" s="2" t="s">
        <v>220</v>
      </c>
      <c r="AV479" s="2">
        <v>35</v>
      </c>
      <c r="AX479" s="2">
        <v>4.5</v>
      </c>
      <c r="AY479" s="35">
        <v>1.5</v>
      </c>
      <c r="AZ479" s="2" t="s">
        <v>222</v>
      </c>
      <c r="BA479" s="2" t="s">
        <v>220</v>
      </c>
      <c r="CE479" s="2" t="s">
        <v>1562</v>
      </c>
      <c r="CG479" s="2">
        <v>0.3</v>
      </c>
      <c r="CH479" s="2">
        <v>0.1</v>
      </c>
      <c r="CI479" s="2" t="s">
        <v>222</v>
      </c>
      <c r="CJ479" s="2" t="s">
        <v>219</v>
      </c>
      <c r="CL479" s="2" t="s">
        <v>3562</v>
      </c>
      <c r="CM479" s="35"/>
      <c r="CN479" s="35"/>
      <c r="CO479" s="35"/>
      <c r="CP479" s="35"/>
      <c r="CQ479" s="35"/>
    </row>
    <row r="480" spans="1:95">
      <c r="A480" s="35" t="s">
        <v>3505</v>
      </c>
      <c r="B480" s="35" t="s">
        <v>2581</v>
      </c>
      <c r="C480" s="2" t="s">
        <v>1450</v>
      </c>
      <c r="D480" s="2" t="s">
        <v>1575</v>
      </c>
      <c r="E480" s="35">
        <v>118</v>
      </c>
      <c r="F480" s="35">
        <v>2</v>
      </c>
      <c r="G480" s="10" t="str">
        <f t="shared" si="5"/>
        <v>118-2</v>
      </c>
      <c r="H480" s="2">
        <v>0</v>
      </c>
      <c r="I480" s="2">
        <v>92</v>
      </c>
      <c r="J480" s="14">
        <f>(VLOOKUP($G480,Depth_Lookup_CCL!$A$3:$Z$549,11,FALSE))+(H480/100)</f>
        <v>296.29500000000002</v>
      </c>
      <c r="K480" s="14">
        <f>(VLOOKUP($G480,Depth_Lookup_CCL!$A$3:$Z$549,11,FALSE))+(I480/100)</f>
        <v>297.21500000000003</v>
      </c>
      <c r="L480" s="148">
        <v>60</v>
      </c>
      <c r="M480" s="35">
        <v>1</v>
      </c>
      <c r="O480" s="2" t="s">
        <v>5</v>
      </c>
      <c r="P480" s="5" t="s">
        <v>1846</v>
      </c>
      <c r="Q480" s="87" t="s">
        <v>1442</v>
      </c>
      <c r="R480" s="87" t="s">
        <v>1442</v>
      </c>
      <c r="U480" s="2" t="s">
        <v>198</v>
      </c>
      <c r="V480" s="2" t="s">
        <v>201</v>
      </c>
      <c r="W480" s="2" t="s">
        <v>205</v>
      </c>
      <c r="AB480" s="35" t="s">
        <v>1376</v>
      </c>
      <c r="AC480" s="5">
        <f>VLOOKUP(AB480,definitions_list_lookup!$V$12:$W$15,2,FALSE)</f>
        <v>0</v>
      </c>
      <c r="AE480" s="41" t="e">
        <f>VLOOKUP(AD480,definitions_list_lookup!$AT$3:$AU$5,2,FALSE)</f>
        <v>#N/A</v>
      </c>
      <c r="AH480" s="2">
        <v>10</v>
      </c>
      <c r="AJ480" s="2">
        <v>4.5</v>
      </c>
      <c r="AK480" s="35">
        <v>1.2</v>
      </c>
      <c r="AL480" s="2" t="s">
        <v>223</v>
      </c>
      <c r="AM480" s="2" t="s">
        <v>220</v>
      </c>
      <c r="AO480" s="2">
        <v>65</v>
      </c>
      <c r="AQ480" s="2">
        <v>4.5</v>
      </c>
      <c r="AR480" s="35">
        <v>1.5</v>
      </c>
      <c r="AS480" s="2" t="s">
        <v>223</v>
      </c>
      <c r="AT480" s="2" t="s">
        <v>219</v>
      </c>
      <c r="AV480" s="2">
        <v>25</v>
      </c>
      <c r="AX480" s="2">
        <v>6</v>
      </c>
      <c r="AY480" s="35">
        <v>2.5</v>
      </c>
      <c r="AZ480" s="2" t="s">
        <v>223</v>
      </c>
      <c r="BA480" s="2" t="s">
        <v>220</v>
      </c>
      <c r="CE480" s="2" t="s">
        <v>1562</v>
      </c>
      <c r="CG480" s="2">
        <v>0.5</v>
      </c>
      <c r="CH480" s="2">
        <v>0.5</v>
      </c>
      <c r="CI480" s="2" t="s">
        <v>222</v>
      </c>
      <c r="CJ480" s="2" t="s">
        <v>219</v>
      </c>
      <c r="CM480" s="35" t="s">
        <v>3563</v>
      </c>
      <c r="CN480" s="35"/>
      <c r="CO480" s="35"/>
      <c r="CP480" s="35"/>
      <c r="CQ480" s="35"/>
    </row>
    <row r="481" spans="1:95">
      <c r="A481" s="35" t="s">
        <v>3505</v>
      </c>
      <c r="B481" s="35" t="s">
        <v>2581</v>
      </c>
      <c r="C481" s="2" t="s">
        <v>1450</v>
      </c>
      <c r="D481" s="2" t="s">
        <v>1575</v>
      </c>
      <c r="E481" s="35">
        <v>118</v>
      </c>
      <c r="F481" s="35">
        <v>3</v>
      </c>
      <c r="G481" s="10" t="str">
        <f t="shared" ref="G481:G544" si="6">E481&amp;"-"&amp;F481</f>
        <v>118-3</v>
      </c>
      <c r="H481" s="2">
        <v>0</v>
      </c>
      <c r="I481" s="2">
        <v>67</v>
      </c>
      <c r="J481" s="14">
        <f>(VLOOKUP($G481,Depth_Lookup_CCL!$A$3:$Z$549,11,FALSE))+(H481/100)</f>
        <v>297.21500000000003</v>
      </c>
      <c r="K481" s="14">
        <f>(VLOOKUP($G481,Depth_Lookup_CCL!$A$3:$Z$549,11,FALSE))+(I481/100)</f>
        <v>297.88500000000005</v>
      </c>
      <c r="L481" s="148">
        <v>60</v>
      </c>
      <c r="M481" s="35">
        <v>1</v>
      </c>
      <c r="O481" s="2" t="s">
        <v>5</v>
      </c>
      <c r="P481" s="5" t="s">
        <v>1846</v>
      </c>
      <c r="Q481" s="87" t="s">
        <v>1442</v>
      </c>
      <c r="R481" s="87" t="s">
        <v>1442</v>
      </c>
      <c r="U481" s="2" t="s">
        <v>198</v>
      </c>
      <c r="V481" s="2" t="s">
        <v>201</v>
      </c>
      <c r="W481" s="2" t="s">
        <v>205</v>
      </c>
      <c r="AB481" s="35" t="s">
        <v>1376</v>
      </c>
      <c r="AC481" s="5">
        <f>VLOOKUP(AB481,definitions_list_lookup!$V$12:$W$15,2,FALSE)</f>
        <v>0</v>
      </c>
      <c r="AE481" s="41" t="e">
        <f>VLOOKUP(AD481,definitions_list_lookup!$AT$3:$AU$5,2,FALSE)</f>
        <v>#N/A</v>
      </c>
      <c r="AH481" s="2">
        <v>18</v>
      </c>
      <c r="AJ481" s="2">
        <v>5</v>
      </c>
      <c r="AK481" s="35">
        <v>1.5</v>
      </c>
      <c r="AL481" s="2" t="s">
        <v>224</v>
      </c>
      <c r="AM481" s="2" t="s">
        <v>220</v>
      </c>
      <c r="AO481" s="2">
        <v>47</v>
      </c>
      <c r="AQ481" s="2">
        <v>5</v>
      </c>
      <c r="AR481" s="35">
        <v>1</v>
      </c>
      <c r="AS481" s="2" t="s">
        <v>223</v>
      </c>
      <c r="AT481" s="2" t="s">
        <v>219</v>
      </c>
      <c r="AV481" s="2">
        <v>35</v>
      </c>
      <c r="AX481" s="2">
        <v>4</v>
      </c>
      <c r="AY481" s="35">
        <v>1.5</v>
      </c>
      <c r="AZ481" s="2" t="s">
        <v>222</v>
      </c>
      <c r="BA481" s="2" t="s">
        <v>219</v>
      </c>
      <c r="CE481" s="2" t="s">
        <v>1562</v>
      </c>
      <c r="CG481" s="2">
        <v>0.6</v>
      </c>
      <c r="CH481" s="2">
        <v>0.3</v>
      </c>
      <c r="CI481" s="2" t="s">
        <v>222</v>
      </c>
      <c r="CJ481" s="2" t="s">
        <v>219</v>
      </c>
      <c r="CL481" s="2" t="s">
        <v>3564</v>
      </c>
      <c r="CM481" s="35" t="s">
        <v>3565</v>
      </c>
      <c r="CN481" s="35"/>
      <c r="CO481" s="35"/>
      <c r="CP481" s="35"/>
      <c r="CQ481" s="35"/>
    </row>
    <row r="482" spans="1:95">
      <c r="A482" s="35" t="s">
        <v>3505</v>
      </c>
      <c r="B482" s="35" t="s">
        <v>2581</v>
      </c>
      <c r="C482" s="2" t="s">
        <v>1450</v>
      </c>
      <c r="D482" s="2" t="s">
        <v>1575</v>
      </c>
      <c r="E482" s="35">
        <v>118</v>
      </c>
      <c r="F482" s="35">
        <v>4</v>
      </c>
      <c r="G482" s="10" t="str">
        <f t="shared" si="6"/>
        <v>118-4</v>
      </c>
      <c r="H482" s="2">
        <v>0</v>
      </c>
      <c r="I482" s="2">
        <v>88</v>
      </c>
      <c r="J482" s="14">
        <f>(VLOOKUP($G482,Depth_Lookup_CCL!$A$3:$Z$549,11,FALSE))+(H482/100)</f>
        <v>297.89000000000004</v>
      </c>
      <c r="K482" s="14">
        <f>(VLOOKUP($G482,Depth_Lookup_CCL!$A$3:$Z$549,11,FALSE))+(I482/100)</f>
        <v>298.77000000000004</v>
      </c>
      <c r="L482" s="148">
        <v>60</v>
      </c>
      <c r="M482" s="35">
        <v>1</v>
      </c>
      <c r="O482" s="2" t="s">
        <v>5</v>
      </c>
      <c r="P482" s="5" t="s">
        <v>1846</v>
      </c>
      <c r="Q482" s="87" t="s">
        <v>1442</v>
      </c>
      <c r="R482" s="87" t="s">
        <v>1442</v>
      </c>
      <c r="U482" s="2" t="s">
        <v>198</v>
      </c>
      <c r="V482" s="2" t="s">
        <v>201</v>
      </c>
      <c r="W482" s="2" t="s">
        <v>205</v>
      </c>
      <c r="Y482" s="2" t="s">
        <v>1366</v>
      </c>
      <c r="Z482" s="35" t="s">
        <v>1363</v>
      </c>
      <c r="AA482" s="35" t="s">
        <v>1368</v>
      </c>
      <c r="AB482" s="35" t="s">
        <v>1374</v>
      </c>
      <c r="AC482" s="5">
        <f>VLOOKUP(AB482,definitions_list_lookup!$V$12:$W$15,2,FALSE)</f>
        <v>1</v>
      </c>
      <c r="AD482" s="35" t="s">
        <v>1455</v>
      </c>
      <c r="AE482" s="41">
        <f>VLOOKUP(AD482,definitions_list_lookup!$AT$3:$AU$5,2,FALSE)</f>
        <v>0</v>
      </c>
      <c r="AG482" s="2" t="s">
        <v>3566</v>
      </c>
      <c r="AH482" s="2">
        <v>18</v>
      </c>
      <c r="AJ482" s="2">
        <v>3.5</v>
      </c>
      <c r="AK482" s="35">
        <v>2</v>
      </c>
      <c r="AL482" s="2" t="s">
        <v>224</v>
      </c>
      <c r="AM482" s="2" t="s">
        <v>220</v>
      </c>
      <c r="AO482" s="2">
        <v>47</v>
      </c>
      <c r="AQ482" s="2">
        <v>2</v>
      </c>
      <c r="AR482" s="35">
        <v>1</v>
      </c>
      <c r="AS482" s="2" t="s">
        <v>224</v>
      </c>
      <c r="AT482" s="2" t="s">
        <v>219</v>
      </c>
      <c r="AV482" s="2">
        <v>35</v>
      </c>
      <c r="AX482" s="2">
        <v>2.5</v>
      </c>
      <c r="AY482" s="35">
        <v>1</v>
      </c>
      <c r="AZ482" s="2" t="s">
        <v>222</v>
      </c>
      <c r="BA482" s="2" t="s">
        <v>219</v>
      </c>
      <c r="CE482" s="2" t="s">
        <v>1562</v>
      </c>
      <c r="CG482" s="2">
        <v>0.3</v>
      </c>
      <c r="CH482" s="2">
        <v>0.1</v>
      </c>
      <c r="CI482" s="2" t="s">
        <v>222</v>
      </c>
      <c r="CJ482" s="2" t="s">
        <v>219</v>
      </c>
      <c r="CL482" s="2" t="s">
        <v>3564</v>
      </c>
      <c r="CM482" s="35"/>
      <c r="CN482" s="35"/>
      <c r="CO482" s="35"/>
      <c r="CP482" s="35"/>
      <c r="CQ482" s="35"/>
    </row>
    <row r="483" spans="1:95">
      <c r="A483" s="35" t="s">
        <v>3505</v>
      </c>
      <c r="B483" s="35" t="s">
        <v>2581</v>
      </c>
      <c r="C483" s="2" t="s">
        <v>1450</v>
      </c>
      <c r="D483" s="2" t="s">
        <v>1575</v>
      </c>
      <c r="E483" s="35">
        <v>119</v>
      </c>
      <c r="F483" s="35">
        <v>1</v>
      </c>
      <c r="G483" s="10" t="str">
        <f t="shared" si="6"/>
        <v>119-1</v>
      </c>
      <c r="H483" s="2">
        <v>0</v>
      </c>
      <c r="I483" s="2">
        <v>79</v>
      </c>
      <c r="J483" s="14">
        <f>(VLOOKUP($G483,Depth_Lookup_CCL!$A$3:$Z$549,11,FALSE))+(H483/100)</f>
        <v>298.55</v>
      </c>
      <c r="K483" s="14">
        <f>(VLOOKUP($G483,Depth_Lookup_CCL!$A$3:$Z$549,11,FALSE))+(I483/100)</f>
        <v>299.34000000000003</v>
      </c>
      <c r="L483" s="148">
        <v>60</v>
      </c>
      <c r="M483" s="35">
        <v>1</v>
      </c>
      <c r="O483" s="2" t="s">
        <v>5</v>
      </c>
      <c r="P483" s="5" t="s">
        <v>1846</v>
      </c>
      <c r="Q483" s="87" t="s">
        <v>1442</v>
      </c>
      <c r="R483" s="87" t="s">
        <v>1442</v>
      </c>
      <c r="U483" s="2" t="s">
        <v>198</v>
      </c>
      <c r="V483" s="2" t="s">
        <v>201</v>
      </c>
      <c r="W483" s="2" t="s">
        <v>205</v>
      </c>
      <c r="AB483" s="35" t="s">
        <v>1376</v>
      </c>
      <c r="AC483" s="5">
        <f>VLOOKUP(AB483,definitions_list_lookup!$V$12:$W$15,2,FALSE)</f>
        <v>0</v>
      </c>
      <c r="AE483" s="41" t="e">
        <f>VLOOKUP(AD483,definitions_list_lookup!$AT$3:$AU$5,2,FALSE)</f>
        <v>#N/A</v>
      </c>
      <c r="AH483" s="2">
        <v>15</v>
      </c>
      <c r="AJ483" s="2">
        <v>2.5</v>
      </c>
      <c r="AK483" s="35">
        <v>1.2</v>
      </c>
      <c r="AL483" s="2" t="s">
        <v>222</v>
      </c>
      <c r="AM483" s="2" t="s">
        <v>219</v>
      </c>
      <c r="AO483" s="2">
        <v>35</v>
      </c>
      <c r="AQ483" s="2">
        <v>2</v>
      </c>
      <c r="AR483" s="35">
        <v>0.9</v>
      </c>
      <c r="AS483" s="2" t="s">
        <v>223</v>
      </c>
      <c r="AT483" s="2" t="s">
        <v>218</v>
      </c>
      <c r="AU483" s="2" t="s">
        <v>3567</v>
      </c>
      <c r="AV483" s="2">
        <v>50</v>
      </c>
      <c r="AX483" s="2">
        <v>2</v>
      </c>
      <c r="AY483" s="35">
        <v>1.5</v>
      </c>
      <c r="AZ483" s="2" t="s">
        <v>222</v>
      </c>
      <c r="BA483" s="2" t="s">
        <v>220</v>
      </c>
      <c r="CE483" s="2" t="s">
        <v>1562</v>
      </c>
      <c r="CG483" s="2">
        <v>0.5</v>
      </c>
      <c r="CH483" s="2">
        <v>0.1</v>
      </c>
      <c r="CM483" s="35" t="s">
        <v>3568</v>
      </c>
      <c r="CN483" s="35"/>
      <c r="CO483" s="35"/>
      <c r="CP483" s="35"/>
      <c r="CQ483" s="35"/>
    </row>
    <row r="484" spans="1:95">
      <c r="A484" s="35" t="s">
        <v>3505</v>
      </c>
      <c r="B484" s="35" t="s">
        <v>2581</v>
      </c>
      <c r="C484" s="2" t="s">
        <v>1450</v>
      </c>
      <c r="D484" s="2" t="s">
        <v>1575</v>
      </c>
      <c r="E484" s="35">
        <v>119</v>
      </c>
      <c r="F484" s="35">
        <v>2</v>
      </c>
      <c r="G484" s="10" t="str">
        <f t="shared" si="6"/>
        <v>119-2</v>
      </c>
      <c r="H484" s="2">
        <v>0</v>
      </c>
      <c r="I484" s="2">
        <v>64</v>
      </c>
      <c r="J484" s="14">
        <f>(VLOOKUP($G484,Depth_Lookup_CCL!$A$3:$Z$549,11,FALSE))+(H484/100)</f>
        <v>299.35000000000002</v>
      </c>
      <c r="K484" s="14">
        <f>(VLOOKUP($G484,Depth_Lookup_CCL!$A$3:$Z$549,11,FALSE))+(I484/100)</f>
        <v>299.99</v>
      </c>
      <c r="L484" s="148">
        <v>60</v>
      </c>
      <c r="M484" s="35">
        <v>1</v>
      </c>
      <c r="O484" s="2" t="s">
        <v>5</v>
      </c>
      <c r="P484" s="5" t="s">
        <v>1846</v>
      </c>
      <c r="Q484" s="87" t="s">
        <v>1442</v>
      </c>
      <c r="R484" s="87" t="s">
        <v>1442</v>
      </c>
      <c r="U484" s="2" t="s">
        <v>198</v>
      </c>
      <c r="V484" s="2" t="s">
        <v>201</v>
      </c>
      <c r="W484" s="2" t="s">
        <v>205</v>
      </c>
      <c r="AB484" s="35" t="s">
        <v>1376</v>
      </c>
      <c r="AC484" s="5">
        <f>VLOOKUP(AB484,definitions_list_lookup!$V$12:$W$15,2,FALSE)</f>
        <v>0</v>
      </c>
      <c r="AE484" s="41" t="e">
        <f>VLOOKUP(AD484,definitions_list_lookup!$AT$3:$AU$5,2,FALSE)</f>
        <v>#N/A</v>
      </c>
      <c r="AH484" s="2">
        <v>15</v>
      </c>
      <c r="AJ484" s="2">
        <v>1.5</v>
      </c>
      <c r="AK484" s="35">
        <v>1</v>
      </c>
      <c r="AL484" s="2" t="s">
        <v>223</v>
      </c>
      <c r="AM484" s="2" t="s">
        <v>220</v>
      </c>
      <c r="AO484" s="2">
        <v>40</v>
      </c>
      <c r="AQ484" s="2">
        <v>1.5</v>
      </c>
      <c r="AR484" s="35">
        <v>0.9</v>
      </c>
      <c r="AS484" s="2" t="s">
        <v>223</v>
      </c>
      <c r="AT484" s="2" t="s">
        <v>218</v>
      </c>
      <c r="AV484" s="2">
        <v>45</v>
      </c>
      <c r="AX484" s="2">
        <v>2</v>
      </c>
      <c r="AY484" s="35">
        <v>1.5</v>
      </c>
      <c r="AZ484" s="2" t="s">
        <v>222</v>
      </c>
      <c r="BA484" s="2" t="s">
        <v>220</v>
      </c>
      <c r="CE484" s="2" t="s">
        <v>1562</v>
      </c>
      <c r="CG484" s="2">
        <v>0.1</v>
      </c>
      <c r="CH484" s="2">
        <v>0.1</v>
      </c>
      <c r="CL484" s="2" t="s">
        <v>3569</v>
      </c>
      <c r="CM484" s="35" t="s">
        <v>3570</v>
      </c>
      <c r="CN484" s="35"/>
      <c r="CO484" s="35"/>
      <c r="CP484" s="35"/>
      <c r="CQ484" s="35"/>
    </row>
    <row r="485" spans="1:95">
      <c r="A485" s="35" t="s">
        <v>3505</v>
      </c>
      <c r="B485" s="35" t="s">
        <v>2581</v>
      </c>
      <c r="C485" s="2" t="s">
        <v>1450</v>
      </c>
      <c r="D485" s="2" t="s">
        <v>1575</v>
      </c>
      <c r="E485" s="35">
        <v>119</v>
      </c>
      <c r="F485" s="35">
        <v>3</v>
      </c>
      <c r="G485" s="10" t="str">
        <f t="shared" si="6"/>
        <v>119-3</v>
      </c>
      <c r="H485" s="2">
        <v>0</v>
      </c>
      <c r="I485" s="2">
        <v>83</v>
      </c>
      <c r="J485" s="14">
        <f>(VLOOKUP($G485,Depth_Lookup_CCL!$A$3:$Z$549,11,FALSE))+(H485/100)</f>
        <v>300</v>
      </c>
      <c r="K485" s="14">
        <f>(VLOOKUP($G485,Depth_Lookup_CCL!$A$3:$Z$549,11,FALSE))+(I485/100)</f>
        <v>300.83</v>
      </c>
      <c r="L485" s="148">
        <v>60</v>
      </c>
      <c r="M485" s="35">
        <v>1</v>
      </c>
      <c r="O485" s="2" t="s">
        <v>5</v>
      </c>
      <c r="P485" s="5" t="s">
        <v>1846</v>
      </c>
      <c r="Q485" s="87" t="s">
        <v>1442</v>
      </c>
      <c r="R485" s="87" t="s">
        <v>1442</v>
      </c>
      <c r="U485" s="2" t="s">
        <v>198</v>
      </c>
      <c r="V485" s="2" t="s">
        <v>201</v>
      </c>
      <c r="W485" s="2" t="s">
        <v>205</v>
      </c>
      <c r="Y485" s="2" t="s">
        <v>1378</v>
      </c>
      <c r="Z485" s="35" t="s">
        <v>1363</v>
      </c>
      <c r="AA485" s="35" t="s">
        <v>1368</v>
      </c>
      <c r="AB485" s="35" t="s">
        <v>1374</v>
      </c>
      <c r="AC485" s="5">
        <f>VLOOKUP(AB485,definitions_list_lookup!$V$12:$W$15,2,FALSE)</f>
        <v>1</v>
      </c>
      <c r="AD485" s="35" t="s">
        <v>1455</v>
      </c>
      <c r="AE485" s="41">
        <f>VLOOKUP(AD485,definitions_list_lookup!$AT$3:$AU$5,2,FALSE)</f>
        <v>0</v>
      </c>
      <c r="AH485" s="2">
        <v>15</v>
      </c>
      <c r="AJ485" s="2">
        <v>2.5</v>
      </c>
      <c r="AK485" s="35">
        <v>1.2</v>
      </c>
      <c r="AL485" s="2" t="s">
        <v>223</v>
      </c>
      <c r="AM485" s="2" t="s">
        <v>220</v>
      </c>
      <c r="AN485" s="2" t="s">
        <v>3571</v>
      </c>
      <c r="AO485" s="2">
        <v>35</v>
      </c>
      <c r="AQ485" s="2">
        <v>1.5</v>
      </c>
      <c r="AR485" s="35">
        <v>0.8</v>
      </c>
      <c r="AS485" s="2" t="s">
        <v>223</v>
      </c>
      <c r="AT485" s="2" t="s">
        <v>218</v>
      </c>
      <c r="AV485" s="2">
        <v>50</v>
      </c>
      <c r="AX485" s="2">
        <v>4</v>
      </c>
      <c r="AY485" s="35">
        <v>1.5</v>
      </c>
      <c r="AZ485" s="2" t="s">
        <v>222</v>
      </c>
      <c r="BA485" s="2" t="s">
        <v>220</v>
      </c>
      <c r="BB485" s="2" t="s">
        <v>3572</v>
      </c>
      <c r="CE485" s="2" t="s">
        <v>1562</v>
      </c>
      <c r="CG485" s="2">
        <v>0.1</v>
      </c>
      <c r="CH485" s="2">
        <v>0.1</v>
      </c>
      <c r="CM485" s="35" t="s">
        <v>3573</v>
      </c>
      <c r="CN485" s="35"/>
      <c r="CO485" s="35"/>
      <c r="CP485" s="35"/>
      <c r="CQ485" s="35"/>
    </row>
    <row r="486" spans="1:95">
      <c r="A486" s="35" t="s">
        <v>3505</v>
      </c>
      <c r="B486" s="35" t="s">
        <v>2581</v>
      </c>
      <c r="C486" s="2" t="s">
        <v>1450</v>
      </c>
      <c r="D486" s="2" t="s">
        <v>1575</v>
      </c>
      <c r="E486" s="35">
        <v>119</v>
      </c>
      <c r="F486" s="35">
        <v>4</v>
      </c>
      <c r="G486" s="10" t="str">
        <f t="shared" si="6"/>
        <v>119-4</v>
      </c>
      <c r="H486" s="2">
        <v>0</v>
      </c>
      <c r="I486" s="2">
        <v>91</v>
      </c>
      <c r="J486" s="14">
        <f>(VLOOKUP($G486,Depth_Lookup_CCL!$A$3:$Z$549,11,FALSE))+(H486/100)</f>
        <v>300.83499999999998</v>
      </c>
      <c r="K486" s="14">
        <f>(VLOOKUP($G486,Depth_Lookup_CCL!$A$3:$Z$549,11,FALSE))+(I486/100)</f>
        <v>301.745</v>
      </c>
      <c r="L486" s="148">
        <v>60</v>
      </c>
      <c r="M486" s="35">
        <v>1</v>
      </c>
      <c r="O486" s="2" t="s">
        <v>5</v>
      </c>
      <c r="P486" s="5" t="s">
        <v>1846</v>
      </c>
      <c r="Q486" s="87" t="s">
        <v>1442</v>
      </c>
      <c r="R486" s="87" t="s">
        <v>1442</v>
      </c>
      <c r="U486" s="2" t="s">
        <v>198</v>
      </c>
      <c r="V486" s="2" t="s">
        <v>201</v>
      </c>
      <c r="W486" s="2" t="s">
        <v>205</v>
      </c>
      <c r="AB486" s="35" t="s">
        <v>1376</v>
      </c>
      <c r="AC486" s="5">
        <f>VLOOKUP(AB486,definitions_list_lookup!$V$12:$W$15,2,FALSE)</f>
        <v>0</v>
      </c>
      <c r="AE486" s="41" t="e">
        <f>VLOOKUP(AD486,definitions_list_lookup!$AT$3:$AU$5,2,FALSE)</f>
        <v>#N/A</v>
      </c>
      <c r="AH486" s="2">
        <v>15</v>
      </c>
      <c r="AJ486" s="2">
        <v>3</v>
      </c>
      <c r="AK486" s="35">
        <v>1.5</v>
      </c>
      <c r="AL486" s="2" t="s">
        <v>223</v>
      </c>
      <c r="AM486" s="2" t="s">
        <v>220</v>
      </c>
      <c r="AO486" s="2">
        <v>35</v>
      </c>
      <c r="AQ486" s="2">
        <v>1.5</v>
      </c>
      <c r="AR486" s="35">
        <v>1.2</v>
      </c>
      <c r="AS486" s="2" t="s">
        <v>224</v>
      </c>
      <c r="AT486" s="2" t="s">
        <v>219</v>
      </c>
      <c r="AV486" s="2">
        <v>50</v>
      </c>
      <c r="AX486" s="2">
        <v>5</v>
      </c>
      <c r="AY486" s="35">
        <v>2</v>
      </c>
      <c r="AZ486" s="2" t="s">
        <v>222</v>
      </c>
      <c r="BA486" s="2" t="s">
        <v>220</v>
      </c>
      <c r="BB486" s="2" t="s">
        <v>3574</v>
      </c>
      <c r="CE486" s="2" t="s">
        <v>1562</v>
      </c>
      <c r="CG486" s="2">
        <v>0.1</v>
      </c>
      <c r="CH486" s="2">
        <v>0.1</v>
      </c>
      <c r="CM486" s="35"/>
      <c r="CN486" s="35"/>
      <c r="CO486" s="35"/>
      <c r="CP486" s="35"/>
      <c r="CQ486" s="35"/>
    </row>
    <row r="487" spans="1:95">
      <c r="A487" s="35" t="s">
        <v>3505</v>
      </c>
      <c r="B487" s="35" t="s">
        <v>2581</v>
      </c>
      <c r="C487" s="2" t="s">
        <v>1450</v>
      </c>
      <c r="D487" s="2" t="s">
        <v>1575</v>
      </c>
      <c r="E487" s="35">
        <v>120</v>
      </c>
      <c r="F487" s="35">
        <v>1</v>
      </c>
      <c r="G487" s="10" t="str">
        <f t="shared" si="6"/>
        <v>120-1</v>
      </c>
      <c r="H487" s="2">
        <v>0</v>
      </c>
      <c r="I487" s="2">
        <v>81</v>
      </c>
      <c r="J487" s="14">
        <f>(VLOOKUP($G487,Depth_Lookup_CCL!$A$3:$Z$549,11,FALSE))+(H487/100)</f>
        <v>301.60000000000002</v>
      </c>
      <c r="K487" s="14">
        <f>(VLOOKUP($G487,Depth_Lookup_CCL!$A$3:$Z$549,11,FALSE))+(I487/100)</f>
        <v>302.41000000000003</v>
      </c>
      <c r="L487" s="148">
        <v>60</v>
      </c>
      <c r="M487" s="35">
        <v>1</v>
      </c>
      <c r="O487" s="2" t="s">
        <v>5</v>
      </c>
      <c r="P487" s="5" t="s">
        <v>1846</v>
      </c>
      <c r="Q487" s="87" t="s">
        <v>1442</v>
      </c>
      <c r="R487" s="87" t="s">
        <v>1442</v>
      </c>
      <c r="U487" s="2" t="s">
        <v>198</v>
      </c>
      <c r="V487" s="2" t="s">
        <v>201</v>
      </c>
      <c r="W487" s="2" t="s">
        <v>205</v>
      </c>
      <c r="AB487" s="35" t="s">
        <v>1376</v>
      </c>
      <c r="AC487" s="5">
        <f>VLOOKUP(AB487,definitions_list_lookup!$V$12:$W$15,2,FALSE)</f>
        <v>0</v>
      </c>
      <c r="AE487" s="41" t="e">
        <f>VLOOKUP(AD487,definitions_list_lookup!$AT$3:$AU$5,2,FALSE)</f>
        <v>#N/A</v>
      </c>
      <c r="AH487" s="2">
        <v>10</v>
      </c>
      <c r="AJ487" s="2">
        <v>2</v>
      </c>
      <c r="AK487" s="35">
        <v>1</v>
      </c>
      <c r="AL487" s="2" t="s">
        <v>224</v>
      </c>
      <c r="AM487" s="2" t="s">
        <v>220</v>
      </c>
      <c r="AO487" s="2">
        <v>55</v>
      </c>
      <c r="AQ487" s="2">
        <v>2.8</v>
      </c>
      <c r="AR487" s="35">
        <v>1.2</v>
      </c>
      <c r="AS487" s="2" t="s">
        <v>223</v>
      </c>
      <c r="AT487" s="2" t="s">
        <v>218</v>
      </c>
      <c r="AV487" s="2">
        <v>35</v>
      </c>
      <c r="AX487" s="2">
        <v>2.5</v>
      </c>
      <c r="AY487" s="35">
        <v>1.3</v>
      </c>
      <c r="AZ487" s="2" t="s">
        <v>222</v>
      </c>
      <c r="BA487" s="2" t="s">
        <v>219</v>
      </c>
      <c r="CM487" s="35" t="s">
        <v>3575</v>
      </c>
      <c r="CN487" s="35"/>
      <c r="CO487" s="35"/>
      <c r="CP487" s="35"/>
      <c r="CQ487" s="35"/>
    </row>
    <row r="488" spans="1:95">
      <c r="A488" s="35" t="s">
        <v>3505</v>
      </c>
      <c r="B488" s="35" t="s">
        <v>2581</v>
      </c>
      <c r="C488" s="2" t="s">
        <v>1450</v>
      </c>
      <c r="D488" s="2" t="s">
        <v>1575</v>
      </c>
      <c r="E488" s="35">
        <v>120</v>
      </c>
      <c r="F488" s="35">
        <v>2</v>
      </c>
      <c r="G488" s="10" t="str">
        <f t="shared" si="6"/>
        <v>120-2</v>
      </c>
      <c r="H488" s="2">
        <v>0</v>
      </c>
      <c r="I488" s="2">
        <v>73</v>
      </c>
      <c r="J488" s="14">
        <f>(VLOOKUP($G488,Depth_Lookup_CCL!$A$3:$Z$549,11,FALSE))+(H488/100)</f>
        <v>302.42500000000001</v>
      </c>
      <c r="K488" s="14">
        <f>(VLOOKUP($G488,Depth_Lookup_CCL!$A$3:$Z$549,11,FALSE))+(I488/100)</f>
        <v>303.15500000000003</v>
      </c>
      <c r="L488" s="148">
        <v>60</v>
      </c>
      <c r="M488" s="35">
        <v>1</v>
      </c>
      <c r="O488" s="2" t="s">
        <v>5</v>
      </c>
      <c r="P488" s="5" t="s">
        <v>1846</v>
      </c>
      <c r="Q488" s="87" t="s">
        <v>1442</v>
      </c>
      <c r="R488" s="87" t="s">
        <v>1442</v>
      </c>
      <c r="U488" s="2" t="s">
        <v>198</v>
      </c>
      <c r="V488" s="2" t="s">
        <v>201</v>
      </c>
      <c r="W488" s="2" t="s">
        <v>205</v>
      </c>
      <c r="AB488" s="35" t="s">
        <v>1376</v>
      </c>
      <c r="AC488" s="5">
        <f>VLOOKUP(AB488,definitions_list_lookup!$V$12:$W$15,2,FALSE)</f>
        <v>0</v>
      </c>
      <c r="AE488" s="41" t="e">
        <f>VLOOKUP(AD488,definitions_list_lookup!$AT$3:$AU$5,2,FALSE)</f>
        <v>#N/A</v>
      </c>
      <c r="AH488" s="2">
        <v>7</v>
      </c>
      <c r="AJ488" s="2">
        <v>2</v>
      </c>
      <c r="AK488" s="35">
        <v>1</v>
      </c>
      <c r="AL488" s="2" t="s">
        <v>223</v>
      </c>
      <c r="AM488" s="2" t="s">
        <v>220</v>
      </c>
      <c r="AO488" s="2">
        <v>48</v>
      </c>
      <c r="AQ488" s="2">
        <v>1.5</v>
      </c>
      <c r="AR488" s="35">
        <v>0.8</v>
      </c>
      <c r="AS488" s="2" t="s">
        <v>223</v>
      </c>
      <c r="AT488" s="2" t="s">
        <v>218</v>
      </c>
      <c r="AU488" s="2" t="s">
        <v>3576</v>
      </c>
      <c r="AV488" s="2">
        <v>45</v>
      </c>
      <c r="AX488" s="2">
        <v>4</v>
      </c>
      <c r="AY488" s="35">
        <v>1</v>
      </c>
      <c r="AZ488" s="2" t="s">
        <v>222</v>
      </c>
      <c r="BA488" s="2" t="s">
        <v>220</v>
      </c>
      <c r="CE488" s="2" t="s">
        <v>1562</v>
      </c>
      <c r="CG488" s="2">
        <v>0.5</v>
      </c>
      <c r="CH488" s="2">
        <v>0.5</v>
      </c>
      <c r="CI488" s="2" t="s">
        <v>222</v>
      </c>
      <c r="CJ488" s="2" t="s">
        <v>220</v>
      </c>
      <c r="CM488" s="35" t="s">
        <v>3577</v>
      </c>
      <c r="CN488" s="35"/>
      <c r="CO488" s="35"/>
      <c r="CP488" s="35"/>
      <c r="CQ488" s="35"/>
    </row>
    <row r="489" spans="1:95">
      <c r="A489" s="35" t="s">
        <v>3505</v>
      </c>
      <c r="B489" s="35" t="s">
        <v>2581</v>
      </c>
      <c r="C489" s="2" t="s">
        <v>1450</v>
      </c>
      <c r="D489" s="2" t="s">
        <v>1575</v>
      </c>
      <c r="E489" s="35">
        <v>120</v>
      </c>
      <c r="F489" s="35">
        <v>3</v>
      </c>
      <c r="G489" s="10" t="str">
        <f t="shared" si="6"/>
        <v>120-3</v>
      </c>
      <c r="H489" s="2">
        <v>0</v>
      </c>
      <c r="I489" s="2">
        <v>73</v>
      </c>
      <c r="J489" s="14">
        <f>(VLOOKUP($G489,Depth_Lookup_CCL!$A$3:$Z$549,11,FALSE))+(H489/100)</f>
        <v>303.15000000000003</v>
      </c>
      <c r="K489" s="14">
        <f>(VLOOKUP($G489,Depth_Lookup_CCL!$A$3:$Z$549,11,FALSE))+(I489/100)</f>
        <v>303.88000000000005</v>
      </c>
      <c r="L489" s="148">
        <v>60</v>
      </c>
      <c r="M489" s="35">
        <v>1</v>
      </c>
      <c r="N489" s="2" t="s">
        <v>3449</v>
      </c>
      <c r="O489" s="2" t="s">
        <v>5</v>
      </c>
      <c r="P489" s="5" t="s">
        <v>3450</v>
      </c>
      <c r="Q489" s="87" t="s">
        <v>1442</v>
      </c>
      <c r="R489" s="87" t="s">
        <v>1442</v>
      </c>
      <c r="U489" s="2" t="s">
        <v>198</v>
      </c>
      <c r="V489" s="2" t="s">
        <v>201</v>
      </c>
      <c r="W489" s="2" t="s">
        <v>205</v>
      </c>
      <c r="AB489" s="35" t="s">
        <v>1376</v>
      </c>
      <c r="AC489" s="5">
        <f>VLOOKUP(AB489,definitions_list_lookup!$V$12:$W$15,2,FALSE)</f>
        <v>0</v>
      </c>
      <c r="AE489" s="41" t="e">
        <f>VLOOKUP(AD489,definitions_list_lookup!$AT$3:$AU$5,2,FALSE)</f>
        <v>#N/A</v>
      </c>
      <c r="AH489" s="2">
        <v>12</v>
      </c>
      <c r="AJ489" s="2">
        <v>2.5</v>
      </c>
      <c r="AK489" s="35">
        <v>1</v>
      </c>
      <c r="AL489" s="2" t="s">
        <v>225</v>
      </c>
      <c r="AM489" s="2" t="s">
        <v>220</v>
      </c>
      <c r="AO489" s="2">
        <v>30</v>
      </c>
      <c r="AQ489" s="2">
        <v>2.2000000000000002</v>
      </c>
      <c r="AR489" s="35">
        <v>1</v>
      </c>
      <c r="AS489" s="2" t="s">
        <v>223</v>
      </c>
      <c r="AT489" s="2" t="s">
        <v>219</v>
      </c>
      <c r="AV489" s="2">
        <v>58</v>
      </c>
      <c r="AX489" s="2">
        <v>2</v>
      </c>
      <c r="AY489" s="35">
        <v>0.8</v>
      </c>
      <c r="AZ489" s="2" t="s">
        <v>222</v>
      </c>
      <c r="BA489" s="2" t="s">
        <v>219</v>
      </c>
      <c r="CE489" s="2" t="s">
        <v>1562</v>
      </c>
      <c r="CG489" s="2">
        <v>0.2</v>
      </c>
      <c r="CH489" s="2">
        <v>0.1</v>
      </c>
      <c r="CI489" s="2" t="s">
        <v>222</v>
      </c>
      <c r="CJ489" s="2" t="s">
        <v>219</v>
      </c>
      <c r="CM489" s="35"/>
      <c r="CN489" s="35"/>
      <c r="CO489" s="35"/>
      <c r="CP489" s="35"/>
      <c r="CQ489" s="35"/>
    </row>
    <row r="490" spans="1:95">
      <c r="A490" s="35" t="s">
        <v>3505</v>
      </c>
      <c r="B490" s="35" t="s">
        <v>2581</v>
      </c>
      <c r="C490" s="2" t="s">
        <v>1450</v>
      </c>
      <c r="D490" s="2" t="s">
        <v>1575</v>
      </c>
      <c r="E490" s="35">
        <v>120</v>
      </c>
      <c r="F490" s="35">
        <v>4</v>
      </c>
      <c r="G490" s="10" t="str">
        <f t="shared" si="6"/>
        <v>120-4</v>
      </c>
      <c r="H490" s="2">
        <v>0</v>
      </c>
      <c r="I490" s="2">
        <v>79</v>
      </c>
      <c r="J490" s="14">
        <f>(VLOOKUP($G490,Depth_Lookup_CCL!$A$3:$Z$549,11,FALSE))+(H490/100)</f>
        <v>303.88000000000005</v>
      </c>
      <c r="K490" s="14">
        <f>(VLOOKUP($G490,Depth_Lookup_CCL!$A$3:$Z$549,11,FALSE))+(I490/100)</f>
        <v>304.67000000000007</v>
      </c>
      <c r="L490" s="148">
        <v>60</v>
      </c>
      <c r="M490" s="35">
        <v>1</v>
      </c>
      <c r="O490" s="2" t="s">
        <v>5</v>
      </c>
      <c r="P490" s="5" t="s">
        <v>1846</v>
      </c>
      <c r="Q490" s="87" t="s">
        <v>1442</v>
      </c>
      <c r="R490" s="87" t="s">
        <v>1442</v>
      </c>
      <c r="U490" s="2" t="s">
        <v>198</v>
      </c>
      <c r="V490" s="2" t="s">
        <v>201</v>
      </c>
      <c r="W490" s="2" t="s">
        <v>205</v>
      </c>
      <c r="AB490" s="35" t="s">
        <v>1376</v>
      </c>
      <c r="AC490" s="5">
        <f>VLOOKUP(AB490,definitions_list_lookup!$V$12:$W$15,2,FALSE)</f>
        <v>0</v>
      </c>
      <c r="AE490" s="41" t="e">
        <f>VLOOKUP(AD490,definitions_list_lookup!$AT$3:$AU$5,2,FALSE)</f>
        <v>#N/A</v>
      </c>
      <c r="AH490" s="2">
        <v>15</v>
      </c>
      <c r="AJ490" s="2">
        <v>4.5</v>
      </c>
      <c r="AK490" s="35">
        <v>1</v>
      </c>
      <c r="AL490" s="2" t="s">
        <v>223</v>
      </c>
      <c r="AM490" s="2" t="s">
        <v>220</v>
      </c>
      <c r="AO490" s="2">
        <v>50</v>
      </c>
      <c r="AQ490" s="2">
        <v>2.8</v>
      </c>
      <c r="AR490" s="35">
        <v>1.2</v>
      </c>
      <c r="AS490" s="2" t="s">
        <v>222</v>
      </c>
      <c r="AT490" s="2" t="s">
        <v>219</v>
      </c>
      <c r="AV490" s="2">
        <v>35</v>
      </c>
      <c r="AX490" s="2">
        <v>3.8</v>
      </c>
      <c r="AY490" s="35">
        <v>2</v>
      </c>
      <c r="AZ490" s="2" t="s">
        <v>222</v>
      </c>
      <c r="BA490" s="2" t="s">
        <v>220</v>
      </c>
      <c r="CM490" s="35" t="s">
        <v>3578</v>
      </c>
      <c r="CN490" s="35"/>
      <c r="CO490" s="35"/>
      <c r="CP490" s="35"/>
      <c r="CQ490" s="35"/>
    </row>
    <row r="491" spans="1:95">
      <c r="A491" s="35" t="s">
        <v>3579</v>
      </c>
      <c r="B491" s="35" t="s">
        <v>2581</v>
      </c>
      <c r="C491" s="2" t="s">
        <v>1450</v>
      </c>
      <c r="D491" s="2" t="s">
        <v>1575</v>
      </c>
      <c r="E491" s="35">
        <v>121</v>
      </c>
      <c r="F491" s="35">
        <v>1</v>
      </c>
      <c r="G491" s="10" t="str">
        <f t="shared" si="6"/>
        <v>121-1</v>
      </c>
      <c r="H491" s="2">
        <v>0</v>
      </c>
      <c r="I491" s="2">
        <v>76</v>
      </c>
      <c r="J491" s="14">
        <f>(VLOOKUP($G491,Depth_Lookup_CCL!$A$3:$Z$549,11,FALSE))+(H491/100)</f>
        <v>304.64999999999998</v>
      </c>
      <c r="K491" s="14">
        <f>(VLOOKUP($G491,Depth_Lookup_CCL!$A$3:$Z$549,11,FALSE))+(I491/100)</f>
        <v>305.40999999999997</v>
      </c>
      <c r="L491" s="148">
        <v>60</v>
      </c>
      <c r="M491" s="35">
        <v>1</v>
      </c>
      <c r="O491" s="2" t="s">
        <v>5</v>
      </c>
      <c r="P491" s="5" t="s">
        <v>1846</v>
      </c>
      <c r="Q491" s="87" t="s">
        <v>1442</v>
      </c>
      <c r="R491" s="87" t="s">
        <v>1442</v>
      </c>
      <c r="U491" s="2" t="s">
        <v>198</v>
      </c>
      <c r="V491" s="2" t="s">
        <v>201</v>
      </c>
      <c r="W491" s="2" t="s">
        <v>205</v>
      </c>
      <c r="AB491" s="35" t="s">
        <v>1376</v>
      </c>
      <c r="AC491" s="5">
        <f>VLOOKUP(AB491,definitions_list_lookup!$V$12:$W$15,2,FALSE)</f>
        <v>0</v>
      </c>
      <c r="AE491" s="41" t="e">
        <f>VLOOKUP(AD491,definitions_list_lookup!$AT$3:$AU$5,2,FALSE)</f>
        <v>#N/A</v>
      </c>
      <c r="AH491" s="2">
        <v>10</v>
      </c>
      <c r="AJ491" s="2">
        <v>2.5</v>
      </c>
      <c r="AK491" s="35">
        <v>1</v>
      </c>
      <c r="AL491" s="2" t="s">
        <v>223</v>
      </c>
      <c r="AM491" s="2" t="s">
        <v>220</v>
      </c>
      <c r="AO491" s="2">
        <v>40</v>
      </c>
      <c r="AQ491" s="2">
        <v>4</v>
      </c>
      <c r="AR491" s="35">
        <v>1.5</v>
      </c>
      <c r="AS491" s="2" t="s">
        <v>223</v>
      </c>
      <c r="AT491" s="2" t="s">
        <v>219</v>
      </c>
      <c r="AV491" s="2">
        <v>50</v>
      </c>
      <c r="AX491" s="2">
        <v>4</v>
      </c>
      <c r="AY491" s="35">
        <v>1.5</v>
      </c>
      <c r="AZ491" s="2" t="s">
        <v>223</v>
      </c>
      <c r="BA491" s="2" t="s">
        <v>219</v>
      </c>
      <c r="CM491" s="35"/>
      <c r="CN491" s="35"/>
      <c r="CO491" s="35"/>
      <c r="CP491" s="35"/>
      <c r="CQ491" s="35"/>
    </row>
    <row r="492" spans="1:95">
      <c r="A492" s="35" t="s">
        <v>3579</v>
      </c>
      <c r="B492" s="35" t="s">
        <v>2581</v>
      </c>
      <c r="C492" s="2" t="s">
        <v>1450</v>
      </c>
      <c r="D492" s="2" t="s">
        <v>1575</v>
      </c>
      <c r="E492" s="35">
        <v>121</v>
      </c>
      <c r="F492" s="35">
        <v>2</v>
      </c>
      <c r="G492" s="10" t="str">
        <f t="shared" si="6"/>
        <v>121-2</v>
      </c>
      <c r="H492" s="2">
        <v>0</v>
      </c>
      <c r="I492" s="2">
        <v>75</v>
      </c>
      <c r="J492" s="14">
        <f>(VLOOKUP($G492,Depth_Lookup_CCL!$A$3:$Z$549,11,FALSE))+(H492/100)</f>
        <v>305.41499999999996</v>
      </c>
      <c r="K492" s="14">
        <f>(VLOOKUP($G492,Depth_Lookup_CCL!$A$3:$Z$549,11,FALSE))+(I492/100)</f>
        <v>306.16499999999996</v>
      </c>
      <c r="L492" s="148">
        <v>60</v>
      </c>
      <c r="M492" s="35">
        <v>1</v>
      </c>
      <c r="O492" s="2" t="s">
        <v>5</v>
      </c>
      <c r="P492" s="5" t="s">
        <v>1846</v>
      </c>
      <c r="Q492" s="87" t="s">
        <v>1442</v>
      </c>
      <c r="R492" s="87" t="s">
        <v>1442</v>
      </c>
      <c r="U492" s="2" t="s">
        <v>198</v>
      </c>
      <c r="V492" s="2" t="s">
        <v>201</v>
      </c>
      <c r="W492" s="2" t="s">
        <v>205</v>
      </c>
      <c r="X492" s="2" t="s">
        <v>3580</v>
      </c>
      <c r="AB492" s="35" t="s">
        <v>1376</v>
      </c>
      <c r="AC492" s="5">
        <f>VLOOKUP(AB492,definitions_list_lookup!$V$12:$W$15,2,FALSE)</f>
        <v>0</v>
      </c>
      <c r="AE492" s="41" t="e">
        <f>VLOOKUP(AD492,definitions_list_lookup!$AT$3:$AU$5,2,FALSE)</f>
        <v>#N/A</v>
      </c>
      <c r="AH492" s="2">
        <v>5</v>
      </c>
      <c r="AJ492" s="2">
        <v>2</v>
      </c>
      <c r="AK492" s="35">
        <v>1</v>
      </c>
      <c r="AL492" s="2" t="s">
        <v>223</v>
      </c>
      <c r="AM492" s="2" t="s">
        <v>220</v>
      </c>
      <c r="AO492" s="2">
        <v>70</v>
      </c>
      <c r="AQ492" s="2">
        <v>3</v>
      </c>
      <c r="AR492" s="35">
        <v>2</v>
      </c>
      <c r="AS492" s="2" t="s">
        <v>223</v>
      </c>
      <c r="AT492" s="2" t="s">
        <v>219</v>
      </c>
      <c r="AV492" s="2">
        <v>25</v>
      </c>
      <c r="AX492" s="2">
        <v>3</v>
      </c>
      <c r="AY492" s="35">
        <v>1</v>
      </c>
      <c r="AZ492" s="2" t="s">
        <v>223</v>
      </c>
      <c r="BA492" s="2" t="s">
        <v>219</v>
      </c>
      <c r="BB492" s="2" t="s">
        <v>3845</v>
      </c>
      <c r="CE492" s="2" t="s">
        <v>3526</v>
      </c>
      <c r="CG492" s="2">
        <v>0.5</v>
      </c>
      <c r="CH492" s="2">
        <v>0.3</v>
      </c>
      <c r="CI492" s="2" t="s">
        <v>222</v>
      </c>
      <c r="CJ492" s="2" t="s">
        <v>218</v>
      </c>
      <c r="CL492" s="2" t="s">
        <v>3846</v>
      </c>
      <c r="CM492" s="35"/>
      <c r="CN492" s="35"/>
      <c r="CO492" s="35"/>
      <c r="CP492" s="35"/>
      <c r="CQ492" s="35"/>
    </row>
    <row r="493" spans="1:95">
      <c r="A493" s="35" t="s">
        <v>3579</v>
      </c>
      <c r="B493" s="35" t="s">
        <v>2581</v>
      </c>
      <c r="C493" s="2" t="s">
        <v>1450</v>
      </c>
      <c r="D493" s="2" t="s">
        <v>1575</v>
      </c>
      <c r="E493" s="35">
        <v>121</v>
      </c>
      <c r="F493" s="35">
        <v>3</v>
      </c>
      <c r="G493" s="10" t="str">
        <f t="shared" si="6"/>
        <v>121-3</v>
      </c>
      <c r="H493" s="2">
        <v>0</v>
      </c>
      <c r="I493" s="2">
        <v>79</v>
      </c>
      <c r="J493" s="14">
        <f>(VLOOKUP($G493,Depth_Lookup_CCL!$A$3:$Z$549,11,FALSE))+(H493/100)</f>
        <v>306.16499999999996</v>
      </c>
      <c r="K493" s="14">
        <f>(VLOOKUP($G493,Depth_Lookup_CCL!$A$3:$Z$549,11,FALSE))+(I493/100)</f>
        <v>306.95499999999998</v>
      </c>
      <c r="L493" s="148">
        <v>60</v>
      </c>
      <c r="M493" s="35">
        <v>1</v>
      </c>
      <c r="O493" s="2" t="s">
        <v>5</v>
      </c>
      <c r="P493" s="5" t="s">
        <v>1846</v>
      </c>
      <c r="Q493" s="87" t="s">
        <v>1442</v>
      </c>
      <c r="R493" s="87" t="s">
        <v>1442</v>
      </c>
      <c r="U493" s="2" t="s">
        <v>198</v>
      </c>
      <c r="V493" s="2" t="s">
        <v>201</v>
      </c>
      <c r="W493" s="2" t="s">
        <v>205</v>
      </c>
      <c r="X493" s="2" t="s">
        <v>3580</v>
      </c>
      <c r="AB493" s="35" t="s">
        <v>1376</v>
      </c>
      <c r="AC493" s="5">
        <f>VLOOKUP(AB493,definitions_list_lookup!$V$12:$W$15,2,FALSE)</f>
        <v>0</v>
      </c>
      <c r="AE493" s="41" t="e">
        <f>VLOOKUP(AD493,definitions_list_lookup!$AT$3:$AU$5,2,FALSE)</f>
        <v>#N/A</v>
      </c>
      <c r="AH493" s="2">
        <v>10</v>
      </c>
      <c r="AJ493" s="2">
        <v>2</v>
      </c>
      <c r="AK493" s="35">
        <v>1</v>
      </c>
      <c r="AL493" s="2" t="s">
        <v>223</v>
      </c>
      <c r="AM493" s="2" t="s">
        <v>220</v>
      </c>
      <c r="AO493" s="2">
        <v>55</v>
      </c>
      <c r="AQ493" s="2">
        <v>3</v>
      </c>
      <c r="AR493" s="35">
        <v>1.5</v>
      </c>
      <c r="AS493" s="2" t="s">
        <v>223</v>
      </c>
      <c r="AT493" s="2" t="s">
        <v>2546</v>
      </c>
      <c r="AV493" s="2">
        <v>35</v>
      </c>
      <c r="AX493" s="2">
        <v>6</v>
      </c>
      <c r="AY493" s="35">
        <v>1.7</v>
      </c>
      <c r="AZ493" s="2" t="s">
        <v>223</v>
      </c>
      <c r="BA493" s="2" t="s">
        <v>219</v>
      </c>
      <c r="CM493" s="35" t="s">
        <v>3581</v>
      </c>
      <c r="CN493" s="35"/>
      <c r="CO493" s="35"/>
      <c r="CP493" s="35"/>
      <c r="CQ493" s="35"/>
    </row>
    <row r="494" spans="1:95">
      <c r="A494" s="35" t="s">
        <v>3579</v>
      </c>
      <c r="B494" s="35" t="s">
        <v>2581</v>
      </c>
      <c r="C494" s="2" t="s">
        <v>1450</v>
      </c>
      <c r="D494" s="2" t="s">
        <v>1575</v>
      </c>
      <c r="E494" s="35">
        <v>121</v>
      </c>
      <c r="F494" s="35">
        <v>4</v>
      </c>
      <c r="G494" s="10" t="str">
        <f t="shared" si="6"/>
        <v>121-4</v>
      </c>
      <c r="H494" s="2">
        <v>0</v>
      </c>
      <c r="I494" s="2">
        <v>87</v>
      </c>
      <c r="J494" s="14">
        <f>(VLOOKUP($G494,Depth_Lookup_CCL!$A$3:$Z$549,11,FALSE))+(H494/100)</f>
        <v>306.96499999999997</v>
      </c>
      <c r="K494" s="14">
        <f>(VLOOKUP($G494,Depth_Lookup_CCL!$A$3:$Z$549,11,FALSE))+(I494/100)</f>
        <v>307.83499999999998</v>
      </c>
      <c r="L494" s="148">
        <v>60</v>
      </c>
      <c r="M494" s="35">
        <v>1</v>
      </c>
      <c r="N494" s="2" t="s">
        <v>27</v>
      </c>
      <c r="O494" s="2" t="s">
        <v>1555</v>
      </c>
      <c r="P494" s="5" t="s">
        <v>1888</v>
      </c>
      <c r="Q494" s="87" t="s">
        <v>1442</v>
      </c>
      <c r="R494" s="87" t="s">
        <v>1442</v>
      </c>
      <c r="U494" s="2" t="s">
        <v>198</v>
      </c>
      <c r="V494" s="2" t="s">
        <v>201</v>
      </c>
      <c r="W494" s="2" t="s">
        <v>205</v>
      </c>
      <c r="AB494" s="35" t="s">
        <v>1376</v>
      </c>
      <c r="AC494" s="5">
        <f>VLOOKUP(AB494,definitions_list_lookup!$V$12:$W$15,2,FALSE)</f>
        <v>0</v>
      </c>
      <c r="AE494" s="41" t="e">
        <f>VLOOKUP(AD494,definitions_list_lookup!$AT$3:$AU$5,2,FALSE)</f>
        <v>#N/A</v>
      </c>
      <c r="AH494" s="2">
        <v>2</v>
      </c>
      <c r="AJ494" s="2">
        <v>1.5</v>
      </c>
      <c r="AK494" s="35">
        <v>0.8</v>
      </c>
      <c r="AL494" s="2" t="s">
        <v>222</v>
      </c>
      <c r="AM494" s="2" t="s">
        <v>219</v>
      </c>
      <c r="AO494" s="2">
        <v>58</v>
      </c>
      <c r="AQ494" s="2">
        <v>4.5</v>
      </c>
      <c r="AR494" s="35">
        <v>2</v>
      </c>
      <c r="AS494" s="2" t="s">
        <v>223</v>
      </c>
      <c r="AT494" s="2" t="s">
        <v>219</v>
      </c>
      <c r="AV494" s="2">
        <v>40</v>
      </c>
      <c r="AX494" s="2">
        <v>3.7</v>
      </c>
      <c r="AY494" s="35">
        <v>2</v>
      </c>
      <c r="AZ494" s="2" t="s">
        <v>222</v>
      </c>
      <c r="BA494" s="2" t="s">
        <v>219</v>
      </c>
      <c r="CM494" s="35" t="s">
        <v>3582</v>
      </c>
      <c r="CN494" s="35"/>
      <c r="CO494" s="35"/>
      <c r="CP494" s="35"/>
      <c r="CQ494" s="35"/>
    </row>
    <row r="495" spans="1:95">
      <c r="A495" s="35" t="s">
        <v>3579</v>
      </c>
      <c r="B495" s="35" t="s">
        <v>2581</v>
      </c>
      <c r="C495" s="2" t="s">
        <v>1450</v>
      </c>
      <c r="D495" s="2" t="s">
        <v>1575</v>
      </c>
      <c r="E495" s="35">
        <v>122</v>
      </c>
      <c r="F495" s="35">
        <v>1</v>
      </c>
      <c r="G495" s="10" t="str">
        <f t="shared" si="6"/>
        <v>122-1</v>
      </c>
      <c r="H495" s="2">
        <v>0</v>
      </c>
      <c r="I495" s="2">
        <v>81</v>
      </c>
      <c r="J495" s="14">
        <f>(VLOOKUP($G495,Depth_Lookup_CCL!$A$3:$Z$549,11,FALSE))+(H495/100)</f>
        <v>307.7</v>
      </c>
      <c r="K495" s="14">
        <f>(VLOOKUP($G495,Depth_Lookup_CCL!$A$3:$Z$549,11,FALSE))+(I495/100)</f>
        <v>308.51</v>
      </c>
      <c r="L495" s="148">
        <v>60</v>
      </c>
      <c r="M495" s="35">
        <v>1</v>
      </c>
      <c r="N495" s="2" t="s">
        <v>27</v>
      </c>
      <c r="O495" s="2" t="s">
        <v>1555</v>
      </c>
      <c r="P495" s="5" t="s">
        <v>1888</v>
      </c>
      <c r="Q495" s="87" t="s">
        <v>1442</v>
      </c>
      <c r="R495" s="87" t="s">
        <v>1442</v>
      </c>
      <c r="U495" s="2" t="s">
        <v>198</v>
      </c>
      <c r="V495" s="2" t="s">
        <v>201</v>
      </c>
      <c r="W495" s="2" t="s">
        <v>205</v>
      </c>
      <c r="Y495" s="2" t="s">
        <v>1366</v>
      </c>
      <c r="Z495" s="35" t="s">
        <v>1363</v>
      </c>
      <c r="AA495" s="35" t="s">
        <v>1368</v>
      </c>
      <c r="AB495" s="35" t="s">
        <v>238</v>
      </c>
      <c r="AC495" s="5">
        <f>VLOOKUP(AB495,definitions_list_lookup!$V$12:$W$15,2,FALSE)</f>
        <v>2</v>
      </c>
      <c r="AD495" s="35" t="s">
        <v>1457</v>
      </c>
      <c r="AE495" s="41">
        <f>VLOOKUP(AD495,definitions_list_lookup!$AT$3:$AU$5,2,FALSE)</f>
        <v>2</v>
      </c>
      <c r="AG495" s="2" t="s">
        <v>3321</v>
      </c>
      <c r="AH495" s="2">
        <v>3</v>
      </c>
      <c r="AJ495" s="2">
        <v>2</v>
      </c>
      <c r="AK495" s="35">
        <v>1</v>
      </c>
      <c r="AL495" s="109" t="s">
        <v>222</v>
      </c>
      <c r="AM495" s="2" t="s">
        <v>219</v>
      </c>
      <c r="AO495" s="2">
        <v>62</v>
      </c>
      <c r="AQ495" s="2">
        <v>5</v>
      </c>
      <c r="AR495" s="35">
        <v>2.5</v>
      </c>
      <c r="AS495" s="2" t="s">
        <v>224</v>
      </c>
      <c r="AT495" s="2" t="s">
        <v>2546</v>
      </c>
      <c r="AV495" s="2">
        <v>35</v>
      </c>
      <c r="AX495" s="2">
        <v>4</v>
      </c>
      <c r="AY495" s="35">
        <v>1.8</v>
      </c>
      <c r="AZ495" s="2" t="s">
        <v>222</v>
      </c>
      <c r="BA495" s="2" t="s">
        <v>219</v>
      </c>
      <c r="CM495" s="35" t="s">
        <v>3583</v>
      </c>
      <c r="CN495" s="35"/>
      <c r="CO495" s="35"/>
      <c r="CP495" s="35"/>
      <c r="CQ495" s="35"/>
    </row>
    <row r="496" spans="1:95">
      <c r="A496" s="35" t="s">
        <v>3579</v>
      </c>
      <c r="B496" s="35" t="s">
        <v>2581</v>
      </c>
      <c r="C496" s="2" t="s">
        <v>1450</v>
      </c>
      <c r="D496" s="2" t="s">
        <v>1575</v>
      </c>
      <c r="E496" s="35">
        <v>122</v>
      </c>
      <c r="F496" s="35">
        <v>2</v>
      </c>
      <c r="G496" s="10" t="str">
        <f t="shared" si="6"/>
        <v>122-2</v>
      </c>
      <c r="H496" s="2">
        <v>0</v>
      </c>
      <c r="I496" s="2">
        <v>54</v>
      </c>
      <c r="J496" s="14">
        <f>(VLOOKUP($G496,Depth_Lookup_CCL!$A$3:$Z$549,11,FALSE))+(H496/100)</f>
        <v>308.51499999999999</v>
      </c>
      <c r="K496" s="14">
        <f>(VLOOKUP($G496,Depth_Lookup_CCL!$A$3:$Z$549,11,FALSE))+(I496/100)</f>
        <v>309.05500000000001</v>
      </c>
      <c r="L496" s="148">
        <v>60</v>
      </c>
      <c r="M496" s="35">
        <v>1</v>
      </c>
      <c r="N496" s="2" t="s">
        <v>27</v>
      </c>
      <c r="O496" s="2" t="s">
        <v>1555</v>
      </c>
      <c r="P496" s="5" t="s">
        <v>1888</v>
      </c>
      <c r="Q496" s="87" t="s">
        <v>1442</v>
      </c>
      <c r="R496" s="87" t="s">
        <v>1442</v>
      </c>
      <c r="U496" s="2" t="s">
        <v>198</v>
      </c>
      <c r="V496" s="2" t="s">
        <v>201</v>
      </c>
      <c r="W496" s="2" t="s">
        <v>205</v>
      </c>
      <c r="AB496" s="35" t="s">
        <v>1376</v>
      </c>
      <c r="AC496" s="5">
        <f>VLOOKUP(AB496,definitions_list_lookup!$V$12:$W$15,2,FALSE)</f>
        <v>0</v>
      </c>
      <c r="AE496" s="41" t="e">
        <f>VLOOKUP(AD496,definitions_list_lookup!$AT$3:$AU$5,2,FALSE)</f>
        <v>#N/A</v>
      </c>
      <c r="AH496" s="2">
        <v>4</v>
      </c>
      <c r="AJ496" s="2">
        <v>2.5</v>
      </c>
      <c r="AK496" s="35">
        <v>1</v>
      </c>
      <c r="AL496" s="2" t="s">
        <v>223</v>
      </c>
      <c r="AM496" s="2" t="s">
        <v>220</v>
      </c>
      <c r="AO496" s="2">
        <v>61</v>
      </c>
      <c r="AQ496" s="2">
        <v>5</v>
      </c>
      <c r="AR496" s="35">
        <v>2</v>
      </c>
      <c r="AS496" s="2" t="s">
        <v>223</v>
      </c>
      <c r="AT496" s="2" t="s">
        <v>219</v>
      </c>
      <c r="AV496" s="2">
        <v>35</v>
      </c>
      <c r="AX496" s="2">
        <v>4.5</v>
      </c>
      <c r="AY496" s="35">
        <v>1.8</v>
      </c>
      <c r="AZ496" s="2" t="s">
        <v>222</v>
      </c>
      <c r="BA496" s="2" t="s">
        <v>219</v>
      </c>
      <c r="CE496" s="2" t="s">
        <v>1562</v>
      </c>
      <c r="CG496" s="2">
        <v>0.7</v>
      </c>
      <c r="CH496" s="2">
        <v>0.4</v>
      </c>
      <c r="CI496" s="2" t="s">
        <v>222</v>
      </c>
      <c r="CJ496" s="2" t="s">
        <v>219</v>
      </c>
      <c r="CM496" s="35" t="s">
        <v>3584</v>
      </c>
      <c r="CN496" s="35"/>
      <c r="CO496" s="35"/>
      <c r="CP496" s="35"/>
      <c r="CQ496" s="35"/>
    </row>
    <row r="497" spans="1:95">
      <c r="A497" s="35" t="s">
        <v>3579</v>
      </c>
      <c r="B497" s="35" t="s">
        <v>2581</v>
      </c>
      <c r="C497" s="2" t="s">
        <v>1450</v>
      </c>
      <c r="D497" s="2" t="s">
        <v>1575</v>
      </c>
      <c r="E497" s="86">
        <v>122</v>
      </c>
      <c r="F497" s="86">
        <v>3</v>
      </c>
      <c r="G497" s="10" t="str">
        <f t="shared" si="6"/>
        <v>122-3</v>
      </c>
      <c r="H497" s="2">
        <v>0</v>
      </c>
      <c r="I497" s="2">
        <v>84</v>
      </c>
      <c r="J497" s="14">
        <f>(VLOOKUP($G497,Depth_Lookup_CCL!$A$3:$Z$549,11,FALSE))+(H497/100)</f>
        <v>309.05500000000001</v>
      </c>
      <c r="K497" s="14">
        <f>(VLOOKUP($G497,Depth_Lookup_CCL!$A$3:$Z$549,11,FALSE))+(I497/100)</f>
        <v>309.89499999999998</v>
      </c>
      <c r="L497" s="148">
        <v>60</v>
      </c>
      <c r="M497" s="35">
        <v>1</v>
      </c>
      <c r="N497" s="2" t="s">
        <v>27</v>
      </c>
      <c r="O497" s="2" t="s">
        <v>1555</v>
      </c>
      <c r="P497" s="5" t="s">
        <v>1888</v>
      </c>
      <c r="Q497" s="87" t="s">
        <v>1442</v>
      </c>
      <c r="R497" s="87" t="s">
        <v>1442</v>
      </c>
      <c r="U497" s="2" t="s">
        <v>198</v>
      </c>
      <c r="V497" s="2" t="s">
        <v>201</v>
      </c>
      <c r="W497" s="2" t="s">
        <v>205</v>
      </c>
      <c r="X497" s="2" t="s">
        <v>3585</v>
      </c>
      <c r="AB497" s="35" t="s">
        <v>1376</v>
      </c>
      <c r="AC497" s="5">
        <f>VLOOKUP(AB497,definitions_list_lookup!$V$12:$W$15,2,FALSE)</f>
        <v>0</v>
      </c>
      <c r="AE497" s="41" t="e">
        <f>VLOOKUP(AD497,definitions_list_lookup!$AT$3:$AU$5,2,FALSE)</f>
        <v>#N/A</v>
      </c>
      <c r="AH497" s="2">
        <v>4</v>
      </c>
      <c r="AJ497" s="2">
        <v>2.5</v>
      </c>
      <c r="AK497" s="35">
        <v>1</v>
      </c>
      <c r="AL497" s="2" t="s">
        <v>222</v>
      </c>
      <c r="AM497" s="2" t="s">
        <v>220</v>
      </c>
      <c r="AO497" s="2">
        <v>53</v>
      </c>
      <c r="AQ497" s="2">
        <v>6</v>
      </c>
      <c r="AR497" s="35">
        <v>2</v>
      </c>
      <c r="AS497" s="2" t="s">
        <v>223</v>
      </c>
      <c r="AT497" s="2" t="s">
        <v>219</v>
      </c>
      <c r="AV497" s="2">
        <v>43</v>
      </c>
      <c r="AX497" s="2">
        <v>7</v>
      </c>
      <c r="AY497" s="35">
        <v>2</v>
      </c>
      <c r="AZ497" s="2" t="s">
        <v>222</v>
      </c>
      <c r="BA497" s="2" t="s">
        <v>219</v>
      </c>
      <c r="CE497" s="2" t="s">
        <v>1562</v>
      </c>
      <c r="CG497" s="2">
        <v>0.2</v>
      </c>
      <c r="CH497" s="2">
        <v>0.2</v>
      </c>
      <c r="CI497" s="2" t="s">
        <v>222</v>
      </c>
      <c r="CJ497" s="2" t="s">
        <v>219</v>
      </c>
      <c r="CL497" s="2" t="s">
        <v>3586</v>
      </c>
      <c r="CM497" s="35" t="s">
        <v>3587</v>
      </c>
      <c r="CN497" s="35"/>
      <c r="CO497" s="35"/>
      <c r="CP497" s="35"/>
      <c r="CQ497" s="35"/>
    </row>
    <row r="498" spans="1:95">
      <c r="A498" s="35" t="s">
        <v>3579</v>
      </c>
      <c r="B498" s="35" t="s">
        <v>2581</v>
      </c>
      <c r="C498" s="2" t="s">
        <v>1450</v>
      </c>
      <c r="D498" s="2" t="s">
        <v>1575</v>
      </c>
      <c r="E498" s="35">
        <v>122</v>
      </c>
      <c r="F498" s="35">
        <v>4</v>
      </c>
      <c r="G498" s="10" t="str">
        <f t="shared" si="6"/>
        <v>122-4</v>
      </c>
      <c r="H498" s="2">
        <v>0</v>
      </c>
      <c r="I498" s="2">
        <v>89</v>
      </c>
      <c r="J498" s="14">
        <f>(VLOOKUP($G498,Depth_Lookup_CCL!$A$3:$Z$549,11,FALSE))+(H498/100)</f>
        <v>309.88499999999999</v>
      </c>
      <c r="K498" s="14">
        <f>(VLOOKUP($G498,Depth_Lookup_CCL!$A$3:$Z$549,11,FALSE))+(I498/100)</f>
        <v>310.77499999999998</v>
      </c>
      <c r="L498" s="148">
        <v>60</v>
      </c>
      <c r="M498" s="35">
        <v>1</v>
      </c>
      <c r="O498" s="2" t="s">
        <v>5</v>
      </c>
      <c r="P498" s="5" t="s">
        <v>1846</v>
      </c>
      <c r="Q498" s="87" t="s">
        <v>1442</v>
      </c>
      <c r="R498" s="87" t="s">
        <v>1442</v>
      </c>
      <c r="U498" s="2" t="s">
        <v>198</v>
      </c>
      <c r="V498" s="2" t="s">
        <v>201</v>
      </c>
      <c r="W498" s="2" t="s">
        <v>205</v>
      </c>
      <c r="AB498" s="35" t="s">
        <v>1376</v>
      </c>
      <c r="AC498" s="5">
        <f>VLOOKUP(AB498,definitions_list_lookup!$V$12:$W$15,2,FALSE)</f>
        <v>0</v>
      </c>
      <c r="AE498" s="41" t="e">
        <f>VLOOKUP(AD498,definitions_list_lookup!$AT$3:$AU$5,2,FALSE)</f>
        <v>#N/A</v>
      </c>
      <c r="AH498" s="2">
        <v>10</v>
      </c>
      <c r="AJ498" s="2">
        <v>1.8</v>
      </c>
      <c r="AK498" s="35">
        <v>1</v>
      </c>
      <c r="AL498" s="2" t="s">
        <v>222</v>
      </c>
      <c r="AM498" s="2" t="s">
        <v>220</v>
      </c>
      <c r="AO498" s="2">
        <v>55</v>
      </c>
      <c r="AQ498" s="2">
        <v>2.6</v>
      </c>
      <c r="AR498" s="35">
        <v>1.5</v>
      </c>
      <c r="AS498" s="2" t="s">
        <v>223</v>
      </c>
      <c r="AT498" s="2" t="s">
        <v>219</v>
      </c>
      <c r="AV498" s="2">
        <v>35</v>
      </c>
      <c r="AX498" s="2">
        <v>3.5</v>
      </c>
      <c r="AY498" s="35">
        <v>1.8</v>
      </c>
      <c r="AZ498" s="2" t="s">
        <v>222</v>
      </c>
      <c r="BA498" s="2" t="s">
        <v>219</v>
      </c>
      <c r="CE498" s="2" t="s">
        <v>1562</v>
      </c>
      <c r="CG498" s="2">
        <v>0.3</v>
      </c>
      <c r="CH498" s="2">
        <v>0.3</v>
      </c>
      <c r="CI498" s="2" t="s">
        <v>223</v>
      </c>
      <c r="CJ498" s="2" t="s">
        <v>219</v>
      </c>
      <c r="CM498" s="35"/>
      <c r="CN498" s="35"/>
      <c r="CO498" s="35"/>
      <c r="CP498" s="35"/>
      <c r="CQ498" s="35"/>
    </row>
    <row r="499" spans="1:95">
      <c r="A499" s="35" t="s">
        <v>3579</v>
      </c>
      <c r="B499" s="35" t="s">
        <v>2581</v>
      </c>
      <c r="C499" s="2" t="s">
        <v>1450</v>
      </c>
      <c r="D499" s="2" t="s">
        <v>1575</v>
      </c>
      <c r="E499" s="35">
        <v>123</v>
      </c>
      <c r="F499" s="35">
        <v>1</v>
      </c>
      <c r="G499" s="10" t="str">
        <f t="shared" si="6"/>
        <v>123-1</v>
      </c>
      <c r="H499" s="2">
        <v>0</v>
      </c>
      <c r="I499" s="2">
        <v>65</v>
      </c>
      <c r="J499" s="14">
        <f>(VLOOKUP($G499,Depth_Lookup_CCL!$A$3:$Z$549,11,FALSE))+(H499/100)</f>
        <v>310.75</v>
      </c>
      <c r="K499" s="14">
        <f>(VLOOKUP($G499,Depth_Lookup_CCL!$A$3:$Z$549,11,FALSE))+(I499/100)</f>
        <v>311.39999999999998</v>
      </c>
      <c r="L499" s="148">
        <v>60</v>
      </c>
      <c r="M499" s="35">
        <v>1</v>
      </c>
      <c r="O499" s="2" t="s">
        <v>5</v>
      </c>
      <c r="P499" s="5" t="s">
        <v>1846</v>
      </c>
      <c r="Q499" s="87" t="s">
        <v>1442</v>
      </c>
      <c r="R499" s="87" t="s">
        <v>1442</v>
      </c>
      <c r="U499" s="2" t="s">
        <v>198</v>
      </c>
      <c r="V499" s="2" t="s">
        <v>201</v>
      </c>
      <c r="W499" s="2" t="s">
        <v>205</v>
      </c>
      <c r="AB499" s="35" t="s">
        <v>1376</v>
      </c>
      <c r="AC499" s="5">
        <f>VLOOKUP(AB499,definitions_list_lookup!$V$12:$W$15,2,FALSE)</f>
        <v>0</v>
      </c>
      <c r="AE499" s="41" t="e">
        <f>VLOOKUP(AD499,definitions_list_lookup!$AT$3:$AU$5,2,FALSE)</f>
        <v>#N/A</v>
      </c>
      <c r="AH499" s="2">
        <v>5</v>
      </c>
      <c r="AJ499" s="2">
        <v>1.2</v>
      </c>
      <c r="AK499" s="35">
        <v>0.5</v>
      </c>
      <c r="AL499" s="2" t="s">
        <v>223</v>
      </c>
      <c r="AM499" s="2" t="s">
        <v>218</v>
      </c>
      <c r="AO499" s="2">
        <v>60</v>
      </c>
      <c r="AQ499" s="2">
        <v>3</v>
      </c>
      <c r="AR499" s="35">
        <v>1.5</v>
      </c>
      <c r="AS499" s="2" t="s">
        <v>223</v>
      </c>
      <c r="AT499" s="2" t="s">
        <v>219</v>
      </c>
      <c r="AV499" s="2">
        <v>35</v>
      </c>
      <c r="AX499" s="2">
        <v>4</v>
      </c>
      <c r="AY499" s="35">
        <v>1.8</v>
      </c>
      <c r="AZ499" s="2" t="s">
        <v>223</v>
      </c>
      <c r="BA499" s="2" t="s">
        <v>220</v>
      </c>
      <c r="CE499" s="2" t="s">
        <v>1562</v>
      </c>
      <c r="CG499" s="2">
        <v>0.8</v>
      </c>
      <c r="CH499" s="2">
        <v>0.2</v>
      </c>
      <c r="CI499" s="2" t="s">
        <v>223</v>
      </c>
      <c r="CJ499" s="2" t="s">
        <v>219</v>
      </c>
      <c r="CL499" s="2" t="s">
        <v>3588</v>
      </c>
      <c r="CM499" s="35" t="s">
        <v>3589</v>
      </c>
      <c r="CN499" s="35"/>
      <c r="CO499" s="35"/>
      <c r="CP499" s="35"/>
      <c r="CQ499" s="35"/>
    </row>
    <row r="500" spans="1:95">
      <c r="A500" s="35" t="s">
        <v>3579</v>
      </c>
      <c r="B500" s="35" t="s">
        <v>2581</v>
      </c>
      <c r="C500" s="2" t="s">
        <v>1450</v>
      </c>
      <c r="D500" s="2" t="s">
        <v>1575</v>
      </c>
      <c r="E500" s="35">
        <v>123</v>
      </c>
      <c r="F500" s="35">
        <v>2</v>
      </c>
      <c r="G500" s="10" t="str">
        <f t="shared" si="6"/>
        <v>123-2</v>
      </c>
      <c r="H500" s="2">
        <v>0</v>
      </c>
      <c r="I500" s="2">
        <v>72</v>
      </c>
      <c r="J500" s="14">
        <f>(VLOOKUP($G500,Depth_Lookup_CCL!$A$3:$Z$549,11,FALSE))+(H500/100)</f>
        <v>311.39999999999998</v>
      </c>
      <c r="K500" s="14">
        <f>(VLOOKUP($G500,Depth_Lookup_CCL!$A$3:$Z$549,11,FALSE))+(I500/100)</f>
        <v>312.12</v>
      </c>
      <c r="L500" s="148">
        <v>60</v>
      </c>
      <c r="M500" s="35">
        <v>1</v>
      </c>
      <c r="O500" s="2" t="s">
        <v>5</v>
      </c>
      <c r="P500" s="5" t="s">
        <v>1846</v>
      </c>
      <c r="Q500" s="87" t="s">
        <v>1442</v>
      </c>
      <c r="R500" s="87" t="s">
        <v>1442</v>
      </c>
      <c r="U500" s="2" t="s">
        <v>198</v>
      </c>
      <c r="V500" s="2" t="s">
        <v>201</v>
      </c>
      <c r="W500" s="2" t="s">
        <v>205</v>
      </c>
      <c r="Y500" s="2" t="s">
        <v>1379</v>
      </c>
      <c r="Z500" s="35" t="s">
        <v>1391</v>
      </c>
      <c r="AA500" s="2" t="s">
        <v>1368</v>
      </c>
      <c r="AB500" s="2" t="s">
        <v>238</v>
      </c>
      <c r="AC500" s="5">
        <f>VLOOKUP(AB500,definitions_list_lookup!$V$12:$W$15,2,FALSE)</f>
        <v>2</v>
      </c>
      <c r="AE500" s="41" t="e">
        <f>VLOOKUP(AD500,definitions_list_lookup!$AT$3:$AU$5,2,FALSE)</f>
        <v>#N/A</v>
      </c>
      <c r="AF500" s="2">
        <v>10</v>
      </c>
      <c r="AG500" s="2" t="s">
        <v>3590</v>
      </c>
      <c r="AH500" s="2">
        <v>6</v>
      </c>
      <c r="AJ500" s="2">
        <v>2.2000000000000002</v>
      </c>
      <c r="AK500" s="35">
        <v>0.6</v>
      </c>
      <c r="AL500" s="2" t="s">
        <v>222</v>
      </c>
      <c r="AM500" s="2" t="s">
        <v>220</v>
      </c>
      <c r="AO500" s="2">
        <v>54</v>
      </c>
      <c r="AQ500" s="2">
        <v>4.2</v>
      </c>
      <c r="AR500" s="35">
        <v>1.5</v>
      </c>
      <c r="AS500" s="2" t="s">
        <v>223</v>
      </c>
      <c r="AT500" s="2" t="s">
        <v>218</v>
      </c>
      <c r="AV500" s="2">
        <v>40</v>
      </c>
      <c r="AX500" s="2">
        <v>3.8</v>
      </c>
      <c r="AY500" s="35">
        <v>1.4</v>
      </c>
      <c r="AZ500" s="2" t="s">
        <v>222</v>
      </c>
      <c r="BA500" s="2" t="s">
        <v>219</v>
      </c>
      <c r="CE500" s="2" t="s">
        <v>1562</v>
      </c>
      <c r="CG500" s="2">
        <v>0.2</v>
      </c>
      <c r="CH500" s="2">
        <v>0.1</v>
      </c>
      <c r="CI500" s="2" t="s">
        <v>222</v>
      </c>
      <c r="CJ500" s="2" t="s">
        <v>219</v>
      </c>
      <c r="CL500" s="2" t="s">
        <v>3591</v>
      </c>
      <c r="CM500" s="35" t="s">
        <v>3592</v>
      </c>
      <c r="CN500" s="35"/>
      <c r="CO500" s="35"/>
      <c r="CP500" s="35"/>
      <c r="CQ500" s="35"/>
    </row>
    <row r="501" spans="1:95">
      <c r="A501" s="35" t="s">
        <v>3579</v>
      </c>
      <c r="B501" s="35" t="s">
        <v>2581</v>
      </c>
      <c r="C501" s="2" t="s">
        <v>1450</v>
      </c>
      <c r="D501" s="2" t="s">
        <v>1575</v>
      </c>
      <c r="E501" s="35">
        <v>123</v>
      </c>
      <c r="F501" s="35">
        <v>3</v>
      </c>
      <c r="G501" s="10" t="str">
        <f t="shared" si="6"/>
        <v>123-3</v>
      </c>
      <c r="H501" s="2">
        <v>0</v>
      </c>
      <c r="I501" s="2">
        <v>74</v>
      </c>
      <c r="J501" s="14">
        <f>(VLOOKUP($G501,Depth_Lookup_CCL!$A$3:$Z$549,11,FALSE))+(H501/100)</f>
        <v>312.12</v>
      </c>
      <c r="K501" s="14">
        <f>(VLOOKUP($G501,Depth_Lookup_CCL!$A$3:$Z$549,11,FALSE))+(I501/100)</f>
        <v>312.86</v>
      </c>
      <c r="L501" s="148">
        <v>60</v>
      </c>
      <c r="M501" s="35">
        <v>1</v>
      </c>
      <c r="N501" s="2" t="s">
        <v>27</v>
      </c>
      <c r="O501" s="2" t="s">
        <v>4</v>
      </c>
      <c r="P501" s="5" t="s">
        <v>1844</v>
      </c>
      <c r="Q501" s="87" t="s">
        <v>1442</v>
      </c>
      <c r="R501" s="87" t="s">
        <v>1442</v>
      </c>
      <c r="U501" s="2" t="s">
        <v>198</v>
      </c>
      <c r="V501" s="2" t="s">
        <v>201</v>
      </c>
      <c r="W501" s="2" t="s">
        <v>205</v>
      </c>
      <c r="AB501" s="2" t="s">
        <v>1376</v>
      </c>
      <c r="AC501" s="5">
        <f>VLOOKUP(AB501,definitions_list_lookup!$V$12:$W$15,2,FALSE)</f>
        <v>0</v>
      </c>
      <c r="AE501" s="41" t="e">
        <f>VLOOKUP(AD501,definitions_list_lookup!$AT$3:$AU$5,2,FALSE)</f>
        <v>#N/A</v>
      </c>
      <c r="AH501" s="2">
        <v>3</v>
      </c>
      <c r="AJ501" s="2">
        <v>1</v>
      </c>
      <c r="AK501" s="35">
        <v>0.8</v>
      </c>
      <c r="AL501" s="2" t="s">
        <v>223</v>
      </c>
      <c r="AM501" s="2" t="s">
        <v>218</v>
      </c>
      <c r="AO501" s="2">
        <v>67</v>
      </c>
      <c r="AQ501" s="2">
        <v>2.5</v>
      </c>
      <c r="AR501" s="35">
        <v>2</v>
      </c>
      <c r="AS501" s="2" t="s">
        <v>224</v>
      </c>
      <c r="AT501" s="2" t="s">
        <v>220</v>
      </c>
      <c r="AV501" s="2">
        <v>30</v>
      </c>
      <c r="AX501" s="2">
        <v>4</v>
      </c>
      <c r="AY501" s="35">
        <v>2</v>
      </c>
      <c r="AZ501" s="2" t="s">
        <v>223</v>
      </c>
      <c r="BA501" s="2" t="s">
        <v>219</v>
      </c>
      <c r="CL501" s="2" t="s">
        <v>3593</v>
      </c>
      <c r="CM501" s="35" t="s">
        <v>3594</v>
      </c>
      <c r="CN501" s="35"/>
      <c r="CO501" s="35"/>
      <c r="CP501" s="35"/>
      <c r="CQ501" s="35"/>
    </row>
    <row r="502" spans="1:95">
      <c r="A502" s="35" t="s">
        <v>3579</v>
      </c>
      <c r="B502" s="35" t="s">
        <v>2581</v>
      </c>
      <c r="C502" s="2" t="s">
        <v>1450</v>
      </c>
      <c r="D502" s="2" t="s">
        <v>1575</v>
      </c>
      <c r="E502" s="35">
        <v>123</v>
      </c>
      <c r="F502" s="35">
        <v>4</v>
      </c>
      <c r="G502" s="10" t="str">
        <f t="shared" si="6"/>
        <v>123-4</v>
      </c>
      <c r="H502" s="2">
        <v>0</v>
      </c>
      <c r="I502" s="2">
        <v>98</v>
      </c>
      <c r="J502" s="14">
        <f>(VLOOKUP($G502,Depth_Lookup_CCL!$A$3:$Z$549,11,FALSE))+(H502/100)</f>
        <v>312.85000000000002</v>
      </c>
      <c r="K502" s="14">
        <f>(VLOOKUP($G502,Depth_Lookup_CCL!$A$3:$Z$549,11,FALSE))+(I502/100)</f>
        <v>313.83000000000004</v>
      </c>
      <c r="L502" s="148">
        <v>60</v>
      </c>
      <c r="M502" s="35">
        <v>1</v>
      </c>
      <c r="O502" s="2" t="s">
        <v>5</v>
      </c>
      <c r="P502" s="5" t="s">
        <v>1846</v>
      </c>
      <c r="Q502" s="87" t="s">
        <v>1442</v>
      </c>
      <c r="R502" s="87" t="s">
        <v>1442</v>
      </c>
      <c r="U502" s="2" t="s">
        <v>198</v>
      </c>
      <c r="V502" s="2" t="s">
        <v>201</v>
      </c>
      <c r="W502" s="2" t="s">
        <v>205</v>
      </c>
      <c r="AB502" s="2" t="s">
        <v>1376</v>
      </c>
      <c r="AC502" s="5">
        <f>VLOOKUP(AB502,definitions_list_lookup!$V$12:$W$15,2,FALSE)</f>
        <v>0</v>
      </c>
      <c r="AE502" s="41" t="e">
        <f>VLOOKUP(AD502,definitions_list_lookup!$AT$3:$AU$5,2,FALSE)</f>
        <v>#N/A</v>
      </c>
      <c r="AH502" s="2">
        <v>15</v>
      </c>
      <c r="AJ502" s="2">
        <v>2</v>
      </c>
      <c r="AK502" s="35">
        <v>1</v>
      </c>
      <c r="AL502" s="2" t="s">
        <v>224</v>
      </c>
      <c r="AM502" s="2" t="s">
        <v>220</v>
      </c>
      <c r="AO502" s="2">
        <v>60</v>
      </c>
      <c r="AQ502" s="2">
        <v>3</v>
      </c>
      <c r="AR502" s="35">
        <v>2</v>
      </c>
      <c r="AS502" s="2" t="s">
        <v>224</v>
      </c>
      <c r="AT502" s="2" t="s">
        <v>219</v>
      </c>
      <c r="AV502" s="2">
        <v>25</v>
      </c>
      <c r="AX502" s="2">
        <v>3</v>
      </c>
      <c r="AY502" s="35">
        <v>1</v>
      </c>
      <c r="AZ502" s="2" t="s">
        <v>223</v>
      </c>
      <c r="BA502" s="2" t="s">
        <v>219</v>
      </c>
      <c r="CE502" s="2" t="s">
        <v>3526</v>
      </c>
      <c r="CG502" s="2">
        <v>0.3</v>
      </c>
      <c r="CH502" s="2">
        <v>0.1</v>
      </c>
      <c r="CI502" s="2" t="s">
        <v>222</v>
      </c>
      <c r="CJ502" s="2" t="s">
        <v>218</v>
      </c>
      <c r="CL502" s="2" t="s">
        <v>3595</v>
      </c>
      <c r="CM502" s="35" t="s">
        <v>3596</v>
      </c>
      <c r="CN502" s="35"/>
      <c r="CO502" s="35"/>
      <c r="CP502" s="35"/>
      <c r="CQ502" s="35"/>
    </row>
    <row r="503" spans="1:95">
      <c r="A503" s="35" t="s">
        <v>3579</v>
      </c>
      <c r="B503" s="35" t="s">
        <v>2581</v>
      </c>
      <c r="C503" s="2" t="s">
        <v>1450</v>
      </c>
      <c r="D503" s="2" t="s">
        <v>1575</v>
      </c>
      <c r="E503" s="35">
        <v>124</v>
      </c>
      <c r="F503" s="35">
        <v>1</v>
      </c>
      <c r="G503" s="10" t="str">
        <f t="shared" si="6"/>
        <v>124-1</v>
      </c>
      <c r="H503" s="2">
        <v>0</v>
      </c>
      <c r="I503" s="2">
        <v>87</v>
      </c>
      <c r="J503" s="14">
        <f>(VLOOKUP($G503,Depth_Lookup_CCL!$A$3:$Z$549,11,FALSE))+(H503/100)</f>
        <v>313.8</v>
      </c>
      <c r="K503" s="14">
        <f>(VLOOKUP($G503,Depth_Lookup_CCL!$A$3:$Z$549,11,FALSE))+(I503/100)</f>
        <v>314.67</v>
      </c>
      <c r="L503" s="148">
        <v>60</v>
      </c>
      <c r="M503" s="35">
        <v>1</v>
      </c>
      <c r="O503" s="2" t="s">
        <v>5</v>
      </c>
      <c r="P503" s="5" t="s">
        <v>1846</v>
      </c>
      <c r="Q503" s="87" t="s">
        <v>1442</v>
      </c>
      <c r="R503" s="87" t="s">
        <v>1442</v>
      </c>
      <c r="U503" s="2" t="s">
        <v>197</v>
      </c>
      <c r="V503" s="2" t="s">
        <v>201</v>
      </c>
      <c r="W503" s="2" t="s">
        <v>205</v>
      </c>
      <c r="AB503" s="2" t="s">
        <v>1376</v>
      </c>
      <c r="AC503" s="5">
        <f>VLOOKUP(AB503,definitions_list_lookup!$V$12:$W$15,2,FALSE)</f>
        <v>0</v>
      </c>
      <c r="AE503" s="41" t="e">
        <f>VLOOKUP(AD503,definitions_list_lookup!$AT$3:$AU$5,2,FALSE)</f>
        <v>#N/A</v>
      </c>
      <c r="AH503" s="2">
        <v>7</v>
      </c>
      <c r="AJ503" s="2">
        <v>0.8</v>
      </c>
      <c r="AK503" s="35">
        <v>0.5</v>
      </c>
      <c r="AL503" s="2" t="s">
        <v>223</v>
      </c>
      <c r="AM503" s="2" t="s">
        <v>2573</v>
      </c>
      <c r="AO503" s="2">
        <v>60</v>
      </c>
      <c r="AQ503" s="2">
        <v>2.5</v>
      </c>
      <c r="AR503" s="35">
        <v>1</v>
      </c>
      <c r="AS503" s="2" t="s">
        <v>223</v>
      </c>
      <c r="AT503" s="2" t="s">
        <v>219</v>
      </c>
      <c r="AV503" s="2">
        <v>33</v>
      </c>
      <c r="AX503" s="2">
        <v>2</v>
      </c>
      <c r="AY503" s="35">
        <v>1</v>
      </c>
      <c r="AZ503" s="2" t="s">
        <v>223</v>
      </c>
      <c r="BA503" s="2" t="s">
        <v>219</v>
      </c>
      <c r="CM503" s="35" t="s">
        <v>3597</v>
      </c>
      <c r="CN503" s="35"/>
      <c r="CO503" s="35"/>
      <c r="CP503" s="35"/>
      <c r="CQ503" s="35"/>
    </row>
    <row r="504" spans="1:95">
      <c r="A504" s="35" t="s">
        <v>3579</v>
      </c>
      <c r="B504" s="35" t="s">
        <v>2581</v>
      </c>
      <c r="C504" s="2" t="s">
        <v>1450</v>
      </c>
      <c r="D504" s="2" t="s">
        <v>1575</v>
      </c>
      <c r="E504" s="35">
        <v>124</v>
      </c>
      <c r="F504" s="35">
        <v>2</v>
      </c>
      <c r="G504" s="10" t="str">
        <f t="shared" si="6"/>
        <v>124-2</v>
      </c>
      <c r="H504" s="2">
        <v>0</v>
      </c>
      <c r="I504" s="2">
        <v>85</v>
      </c>
      <c r="J504" s="14">
        <f>(VLOOKUP($G504,Depth_Lookup_CCL!$A$3:$Z$549,11,FALSE))+(H504/100)</f>
        <v>314.65500000000003</v>
      </c>
      <c r="K504" s="14">
        <f>(VLOOKUP($G504,Depth_Lookup_CCL!$A$3:$Z$549,11,FALSE))+(I504/100)</f>
        <v>315.50500000000005</v>
      </c>
      <c r="L504" s="148">
        <v>60</v>
      </c>
      <c r="M504" s="35">
        <v>1</v>
      </c>
      <c r="O504" s="2" t="s">
        <v>5</v>
      </c>
      <c r="P504" s="5" t="s">
        <v>1846</v>
      </c>
      <c r="Q504" s="87" t="s">
        <v>1442</v>
      </c>
      <c r="R504" s="87" t="s">
        <v>1442</v>
      </c>
      <c r="U504" s="2" t="s">
        <v>197</v>
      </c>
      <c r="V504" s="2" t="s">
        <v>201</v>
      </c>
      <c r="W504" s="2" t="s">
        <v>205</v>
      </c>
      <c r="AB504" s="2" t="s">
        <v>1376</v>
      </c>
      <c r="AC504" s="5">
        <f>VLOOKUP(AB504,definitions_list_lookup!$V$12:$W$15,2,FALSE)</f>
        <v>0</v>
      </c>
      <c r="AE504" s="41" t="e">
        <f>VLOOKUP(AD504,definitions_list_lookup!$AT$3:$AU$5,2,FALSE)</f>
        <v>#N/A</v>
      </c>
      <c r="AH504" s="2">
        <v>15</v>
      </c>
      <c r="AJ504" s="2">
        <v>2.5</v>
      </c>
      <c r="AK504" s="35">
        <v>1</v>
      </c>
      <c r="AL504" s="2" t="s">
        <v>223</v>
      </c>
      <c r="AM504" s="2" t="s">
        <v>220</v>
      </c>
      <c r="AO504" s="2">
        <v>70</v>
      </c>
      <c r="AQ504" s="2">
        <v>3</v>
      </c>
      <c r="AR504" s="35">
        <v>1</v>
      </c>
      <c r="AS504" s="2" t="s">
        <v>223</v>
      </c>
      <c r="AT504" s="2" t="s">
        <v>220</v>
      </c>
      <c r="AV504" s="2">
        <v>15</v>
      </c>
      <c r="AX504" s="2">
        <v>3</v>
      </c>
      <c r="AY504" s="35">
        <v>1</v>
      </c>
      <c r="AZ504" s="2" t="s">
        <v>223</v>
      </c>
      <c r="BA504" s="2" t="s">
        <v>219</v>
      </c>
      <c r="CL504" s="2" t="s">
        <v>3598</v>
      </c>
      <c r="CM504" s="35" t="s">
        <v>3599</v>
      </c>
      <c r="CN504" s="35"/>
      <c r="CO504" s="35"/>
      <c r="CP504" s="35"/>
      <c r="CQ504" s="35"/>
    </row>
    <row r="505" spans="1:95">
      <c r="A505" s="35" t="s">
        <v>3579</v>
      </c>
      <c r="B505" s="35" t="s">
        <v>2581</v>
      </c>
      <c r="C505" s="2" t="s">
        <v>1450</v>
      </c>
      <c r="D505" s="2" t="s">
        <v>1575</v>
      </c>
      <c r="E505" s="35">
        <v>124</v>
      </c>
      <c r="F505" s="35">
        <v>3</v>
      </c>
      <c r="G505" s="10" t="str">
        <f t="shared" si="6"/>
        <v>124-3</v>
      </c>
      <c r="H505" s="2">
        <v>0</v>
      </c>
      <c r="I505" s="2">
        <v>65</v>
      </c>
      <c r="J505" s="14">
        <f>(VLOOKUP($G505,Depth_Lookup_CCL!$A$3:$Z$549,11,FALSE))+(H505/100)</f>
        <v>315.50500000000005</v>
      </c>
      <c r="K505" s="14">
        <f>(VLOOKUP($G505,Depth_Lookup_CCL!$A$3:$Z$549,11,FALSE))+(I505/100)</f>
        <v>316.15500000000003</v>
      </c>
      <c r="L505" s="148">
        <v>60</v>
      </c>
      <c r="M505" s="35">
        <v>1</v>
      </c>
      <c r="O505" s="2" t="s">
        <v>5</v>
      </c>
      <c r="P505" s="5" t="s">
        <v>1846</v>
      </c>
      <c r="Q505" s="87" t="s">
        <v>1442</v>
      </c>
      <c r="R505" s="87" t="s">
        <v>1442</v>
      </c>
      <c r="U505" s="2" t="s">
        <v>197</v>
      </c>
      <c r="V505" s="2" t="s">
        <v>201</v>
      </c>
      <c r="W505" s="2" t="s">
        <v>205</v>
      </c>
      <c r="AB505" s="2" t="s">
        <v>1376</v>
      </c>
      <c r="AC505" s="5">
        <f>VLOOKUP(AB505,definitions_list_lookup!$V$12:$W$15,2,FALSE)</f>
        <v>0</v>
      </c>
      <c r="AE505" s="41" t="e">
        <f>VLOOKUP(AD505,definitions_list_lookup!$AT$3:$AU$5,2,FALSE)</f>
        <v>#N/A</v>
      </c>
      <c r="AH505" s="2">
        <v>7</v>
      </c>
      <c r="AJ505" s="2">
        <v>2</v>
      </c>
      <c r="AK505" s="35">
        <v>1</v>
      </c>
      <c r="AL505" s="2" t="s">
        <v>225</v>
      </c>
      <c r="AM505" s="2" t="s">
        <v>220</v>
      </c>
      <c r="AO505" s="2">
        <v>50</v>
      </c>
      <c r="AQ505" s="2">
        <v>1.5</v>
      </c>
      <c r="AR505" s="35">
        <v>0.9</v>
      </c>
      <c r="AS505" s="2" t="s">
        <v>223</v>
      </c>
      <c r="AT505" s="2" t="s">
        <v>219</v>
      </c>
      <c r="AV505" s="2">
        <v>43</v>
      </c>
      <c r="AX505" s="2">
        <v>1</v>
      </c>
      <c r="AY505" s="35">
        <v>0.7</v>
      </c>
      <c r="AZ505" s="2" t="s">
        <v>223</v>
      </c>
      <c r="BA505" s="2" t="s">
        <v>220</v>
      </c>
      <c r="CM505" s="35" t="s">
        <v>3599</v>
      </c>
      <c r="CN505" s="35"/>
      <c r="CO505" s="35"/>
      <c r="CP505" s="35"/>
      <c r="CQ505" s="35"/>
    </row>
    <row r="506" spans="1:95">
      <c r="A506" s="35" t="s">
        <v>3579</v>
      </c>
      <c r="B506" s="35" t="s">
        <v>2581</v>
      </c>
      <c r="C506" s="2" t="s">
        <v>1450</v>
      </c>
      <c r="D506" s="2" t="s">
        <v>1575</v>
      </c>
      <c r="E506" s="35">
        <v>124</v>
      </c>
      <c r="F506" s="35">
        <v>4</v>
      </c>
      <c r="G506" s="10" t="str">
        <f t="shared" si="6"/>
        <v>124-4</v>
      </c>
      <c r="H506" s="2">
        <v>0</v>
      </c>
      <c r="I506" s="2">
        <v>71</v>
      </c>
      <c r="J506" s="14">
        <f>(VLOOKUP($G506,Depth_Lookup_CCL!$A$3:$Z$549,11,FALSE))+(H506/100)</f>
        <v>316.15500000000003</v>
      </c>
      <c r="K506" s="14">
        <f>(VLOOKUP($G506,Depth_Lookup_CCL!$A$3:$Z$549,11,FALSE))+(I506/100)</f>
        <v>316.86500000000001</v>
      </c>
      <c r="L506" s="148">
        <v>60</v>
      </c>
      <c r="M506" s="35">
        <v>1</v>
      </c>
      <c r="O506" s="2" t="s">
        <v>5</v>
      </c>
      <c r="P506" s="5" t="s">
        <v>1846</v>
      </c>
      <c r="Q506" s="87" t="s">
        <v>1442</v>
      </c>
      <c r="R506" s="87" t="s">
        <v>1442</v>
      </c>
      <c r="U506" s="2" t="s">
        <v>197</v>
      </c>
      <c r="V506" s="2" t="s">
        <v>201</v>
      </c>
      <c r="W506" s="2" t="s">
        <v>205</v>
      </c>
      <c r="Y506" s="2" t="s">
        <v>1366</v>
      </c>
      <c r="Z506" s="35" t="s">
        <v>1363</v>
      </c>
      <c r="AA506" s="2" t="s">
        <v>1368</v>
      </c>
      <c r="AB506" s="2" t="s">
        <v>238</v>
      </c>
      <c r="AC506" s="5">
        <f>VLOOKUP(AB506,definitions_list_lookup!$V$12:$W$15,2,FALSE)</f>
        <v>2</v>
      </c>
      <c r="AD506" s="35" t="s">
        <v>1455</v>
      </c>
      <c r="AE506" s="41">
        <f>VLOOKUP(AD506,definitions_list_lookup!$AT$3:$AU$5,2,FALSE)</f>
        <v>0</v>
      </c>
      <c r="AF506" s="2">
        <v>5</v>
      </c>
      <c r="AH506" s="2">
        <v>5</v>
      </c>
      <c r="AJ506" s="2">
        <v>2</v>
      </c>
      <c r="AK506" s="35">
        <v>0.6</v>
      </c>
      <c r="AL506" s="2" t="s">
        <v>223</v>
      </c>
      <c r="AM506" s="2" t="s">
        <v>220</v>
      </c>
      <c r="AO506" s="2">
        <v>50</v>
      </c>
      <c r="AQ506" s="2">
        <v>1</v>
      </c>
      <c r="AR506" s="35">
        <v>0.8</v>
      </c>
      <c r="AS506" s="2" t="s">
        <v>223</v>
      </c>
      <c r="AT506" s="2" t="s">
        <v>219</v>
      </c>
      <c r="AV506" s="2">
        <v>45</v>
      </c>
      <c r="AX506" s="2">
        <v>1.5</v>
      </c>
      <c r="AY506" s="35">
        <v>0.6</v>
      </c>
      <c r="AZ506" s="2" t="s">
        <v>223</v>
      </c>
      <c r="BA506" s="2" t="s">
        <v>220</v>
      </c>
      <c r="CM506" s="35" t="s">
        <v>3600</v>
      </c>
      <c r="CN506" s="35"/>
      <c r="CO506" s="35"/>
      <c r="CP506" s="35"/>
      <c r="CQ506" s="35"/>
    </row>
    <row r="507" spans="1:95">
      <c r="A507" s="35" t="s">
        <v>3579</v>
      </c>
      <c r="B507" s="35" t="s">
        <v>2581</v>
      </c>
      <c r="C507" s="2" t="s">
        <v>1450</v>
      </c>
      <c r="D507" s="2" t="s">
        <v>1575</v>
      </c>
      <c r="E507" s="35">
        <v>125</v>
      </c>
      <c r="F507" s="35">
        <v>1</v>
      </c>
      <c r="G507" s="10" t="str">
        <f t="shared" si="6"/>
        <v>125-1</v>
      </c>
      <c r="H507" s="2">
        <v>0</v>
      </c>
      <c r="I507" s="2">
        <v>67</v>
      </c>
      <c r="J507" s="14">
        <f>(VLOOKUP($G507,Depth_Lookup_CCL!$A$3:$Z$549,11,FALSE))+(H507/100)</f>
        <v>316.85000000000002</v>
      </c>
      <c r="K507" s="14">
        <f>(VLOOKUP($G507,Depth_Lookup_CCL!$A$3:$Z$549,11,FALSE))+(I507/100)</f>
        <v>317.52000000000004</v>
      </c>
      <c r="L507" s="148">
        <v>60</v>
      </c>
      <c r="M507" s="35">
        <v>1</v>
      </c>
      <c r="N507" s="2" t="s">
        <v>27</v>
      </c>
      <c r="O507" s="2" t="s">
        <v>1555</v>
      </c>
      <c r="P507" s="5" t="s">
        <v>1888</v>
      </c>
      <c r="Q507" s="87" t="s">
        <v>1442</v>
      </c>
      <c r="R507" s="87" t="s">
        <v>1442</v>
      </c>
      <c r="U507" s="2" t="s">
        <v>197</v>
      </c>
      <c r="V507" s="2" t="s">
        <v>201</v>
      </c>
      <c r="W507" s="2" t="s">
        <v>205</v>
      </c>
      <c r="Y507" s="2" t="s">
        <v>1379</v>
      </c>
      <c r="Z507" s="35" t="s">
        <v>1363</v>
      </c>
      <c r="AA507" s="35" t="s">
        <v>1368</v>
      </c>
      <c r="AB507" s="35" t="s">
        <v>1374</v>
      </c>
      <c r="AC507" s="5">
        <f>VLOOKUP(AB507,definitions_list_lookup!$V$12:$W$15,2,FALSE)</f>
        <v>1</v>
      </c>
      <c r="AD507" s="35" t="s">
        <v>1456</v>
      </c>
      <c r="AE507" s="41">
        <f>VLOOKUP(AD507,definitions_list_lookup!$AT$3:$AU$5,2,FALSE)</f>
        <v>1</v>
      </c>
      <c r="AF507" s="2">
        <v>2</v>
      </c>
      <c r="AH507" s="2">
        <v>3</v>
      </c>
      <c r="AJ507" s="2">
        <v>1</v>
      </c>
      <c r="AK507" s="35">
        <v>0.3</v>
      </c>
      <c r="AL507" s="2" t="s">
        <v>223</v>
      </c>
      <c r="AM507" s="2" t="s">
        <v>218</v>
      </c>
      <c r="AO507" s="2">
        <v>72</v>
      </c>
      <c r="AQ507" s="2">
        <v>3</v>
      </c>
      <c r="AR507" s="35">
        <v>1</v>
      </c>
      <c r="AS507" s="2" t="s">
        <v>224</v>
      </c>
      <c r="AT507" s="2" t="s">
        <v>219</v>
      </c>
      <c r="AV507" s="2">
        <v>25</v>
      </c>
      <c r="AX507" s="2">
        <v>2</v>
      </c>
      <c r="AY507" s="35">
        <v>1.5</v>
      </c>
      <c r="AZ507" s="2" t="s">
        <v>223</v>
      </c>
      <c r="BA507" s="2" t="s">
        <v>219</v>
      </c>
      <c r="CL507" s="2" t="s">
        <v>3601</v>
      </c>
      <c r="CM507" s="35" t="s">
        <v>3602</v>
      </c>
      <c r="CN507" s="35"/>
      <c r="CO507" s="35"/>
      <c r="CP507" s="35"/>
      <c r="CQ507" s="35"/>
    </row>
    <row r="508" spans="1:95">
      <c r="A508" s="35" t="s">
        <v>3579</v>
      </c>
      <c r="B508" s="35" t="s">
        <v>2581</v>
      </c>
      <c r="C508" s="2" t="s">
        <v>1450</v>
      </c>
      <c r="D508" s="2" t="s">
        <v>1575</v>
      </c>
      <c r="E508" s="35">
        <v>126</v>
      </c>
      <c r="F508" s="35">
        <v>1</v>
      </c>
      <c r="G508" s="10" t="str">
        <f t="shared" si="6"/>
        <v>126-1</v>
      </c>
      <c r="H508" s="2">
        <v>0</v>
      </c>
      <c r="I508" s="2">
        <v>10</v>
      </c>
      <c r="J508" s="14">
        <f>(VLOOKUP($G508,Depth_Lookup_CCL!$A$3:$Z$549,11,FALSE))+(H508/100)</f>
        <v>317.45</v>
      </c>
      <c r="K508" s="14">
        <f>(VLOOKUP($G508,Depth_Lookup_CCL!$A$3:$Z$549,11,FALSE))+(I508/100)</f>
        <v>317.55</v>
      </c>
      <c r="L508" s="148">
        <v>60</v>
      </c>
      <c r="M508" s="35">
        <v>1</v>
      </c>
      <c r="O508" s="2" t="s">
        <v>5</v>
      </c>
      <c r="P508" s="5" t="s">
        <v>1846</v>
      </c>
      <c r="Q508" s="87" t="s">
        <v>1442</v>
      </c>
      <c r="R508" s="87" t="s">
        <v>1442</v>
      </c>
      <c r="U508" s="2" t="s">
        <v>197</v>
      </c>
      <c r="V508" s="2" t="s">
        <v>201</v>
      </c>
      <c r="W508" s="2" t="s">
        <v>205</v>
      </c>
      <c r="AB508" s="35" t="s">
        <v>1376</v>
      </c>
      <c r="AC508" s="5">
        <f>VLOOKUP(AB508,definitions_list_lookup!$V$12:$W$15,2,FALSE)</f>
        <v>0</v>
      </c>
      <c r="AE508" s="41" t="e">
        <f>VLOOKUP(AD508,definitions_list_lookup!$AT$3:$AU$5,2,FALSE)</f>
        <v>#N/A</v>
      </c>
      <c r="AH508" s="2">
        <v>10</v>
      </c>
      <c r="AJ508" s="2">
        <v>1</v>
      </c>
      <c r="AK508" s="35">
        <v>0.3</v>
      </c>
      <c r="AL508" s="2" t="s">
        <v>223</v>
      </c>
      <c r="AM508" s="2" t="s">
        <v>218</v>
      </c>
      <c r="AO508" s="2">
        <v>55</v>
      </c>
      <c r="AQ508" s="2">
        <v>2</v>
      </c>
      <c r="AR508" s="35">
        <v>1.2</v>
      </c>
      <c r="AS508" s="2" t="s">
        <v>224</v>
      </c>
      <c r="AT508" s="2" t="s">
        <v>219</v>
      </c>
      <c r="AV508" s="2">
        <v>35</v>
      </c>
      <c r="AX508" s="2">
        <v>1.5</v>
      </c>
      <c r="AY508" s="35">
        <v>1</v>
      </c>
      <c r="AZ508" s="2" t="s">
        <v>224</v>
      </c>
      <c r="BA508" s="2" t="s">
        <v>219</v>
      </c>
      <c r="CM508" s="35" t="s">
        <v>3603</v>
      </c>
      <c r="CN508" s="35"/>
      <c r="CO508" s="35"/>
      <c r="CP508" s="35"/>
      <c r="CQ508" s="35"/>
    </row>
    <row r="509" spans="1:95">
      <c r="A509" s="35" t="s">
        <v>3579</v>
      </c>
      <c r="B509" s="35" t="s">
        <v>2581</v>
      </c>
      <c r="C509" s="2" t="s">
        <v>1450</v>
      </c>
      <c r="D509" s="2" t="s">
        <v>1575</v>
      </c>
      <c r="E509" s="35">
        <v>127</v>
      </c>
      <c r="F509" s="35">
        <v>1</v>
      </c>
      <c r="G509" s="10" t="str">
        <f t="shared" si="6"/>
        <v>127-1</v>
      </c>
      <c r="H509" s="2">
        <v>0</v>
      </c>
      <c r="I509" s="2">
        <v>70</v>
      </c>
      <c r="J509" s="14">
        <f>(VLOOKUP($G509,Depth_Lookup_CCL!$A$3:$Z$549,11,FALSE))+(H509/100)</f>
        <v>317.55</v>
      </c>
      <c r="K509" s="14">
        <f>(VLOOKUP($G509,Depth_Lookup_CCL!$A$3:$Z$549,11,FALSE))+(I509/100)</f>
        <v>318.25</v>
      </c>
      <c r="L509" s="148">
        <v>60</v>
      </c>
      <c r="M509" s="35">
        <v>1</v>
      </c>
      <c r="N509" s="2" t="s">
        <v>27</v>
      </c>
      <c r="O509" s="2" t="s">
        <v>1555</v>
      </c>
      <c r="P509" s="5" t="s">
        <v>1888</v>
      </c>
      <c r="Q509" s="87" t="s">
        <v>1442</v>
      </c>
      <c r="R509" s="87" t="s">
        <v>1442</v>
      </c>
      <c r="U509" s="2" t="s">
        <v>197</v>
      </c>
      <c r="V509" s="2" t="s">
        <v>201</v>
      </c>
      <c r="W509" s="2" t="s">
        <v>205</v>
      </c>
      <c r="Y509" s="2" t="s">
        <v>1379</v>
      </c>
      <c r="Z509" s="35" t="s">
        <v>1363</v>
      </c>
      <c r="AA509" s="35" t="s">
        <v>1368</v>
      </c>
      <c r="AB509" s="35" t="s">
        <v>238</v>
      </c>
      <c r="AC509" s="5">
        <f>VLOOKUP(AB509,definitions_list_lookup!$V$12:$W$15,2,FALSE)</f>
        <v>2</v>
      </c>
      <c r="AD509" s="35" t="s">
        <v>1456</v>
      </c>
      <c r="AE509" s="41">
        <f>VLOOKUP(AD509,definitions_list_lookup!$AT$3:$AU$5,2,FALSE)</f>
        <v>1</v>
      </c>
      <c r="AF509" s="2">
        <v>7</v>
      </c>
      <c r="AH509" s="2">
        <v>1</v>
      </c>
      <c r="AJ509" s="2">
        <v>0.5</v>
      </c>
      <c r="AK509" s="35">
        <v>0.2</v>
      </c>
      <c r="AL509" s="2" t="s">
        <v>222</v>
      </c>
      <c r="AM509" s="2" t="s">
        <v>218</v>
      </c>
      <c r="AO509" s="2">
        <v>64</v>
      </c>
      <c r="AQ509" s="2">
        <v>2</v>
      </c>
      <c r="AR509" s="35">
        <v>1.2</v>
      </c>
      <c r="AS509" s="2" t="s">
        <v>224</v>
      </c>
      <c r="AT509" s="2" t="s">
        <v>219</v>
      </c>
      <c r="AV509" s="2">
        <v>35</v>
      </c>
      <c r="AX509" s="2">
        <v>2.5</v>
      </c>
      <c r="AY509" s="35">
        <v>1</v>
      </c>
      <c r="AZ509" s="2" t="s">
        <v>223</v>
      </c>
      <c r="BA509" s="2" t="s">
        <v>219</v>
      </c>
      <c r="CL509" s="2" t="s">
        <v>3604</v>
      </c>
      <c r="CM509" s="35" t="s">
        <v>3605</v>
      </c>
      <c r="CN509" s="35"/>
      <c r="CO509" s="35"/>
      <c r="CP509" s="35"/>
      <c r="CQ509" s="35"/>
    </row>
    <row r="510" spans="1:95">
      <c r="A510" s="35" t="s">
        <v>3579</v>
      </c>
      <c r="B510" s="35" t="s">
        <v>2581</v>
      </c>
      <c r="C510" s="2" t="s">
        <v>1450</v>
      </c>
      <c r="D510" s="2" t="s">
        <v>1575</v>
      </c>
      <c r="E510" s="35">
        <v>127</v>
      </c>
      <c r="F510" s="35">
        <v>2</v>
      </c>
      <c r="G510" s="10" t="str">
        <f t="shared" si="6"/>
        <v>127-2</v>
      </c>
      <c r="H510" s="2">
        <v>0</v>
      </c>
      <c r="I510" s="2">
        <v>78</v>
      </c>
      <c r="J510" s="14">
        <f>(VLOOKUP($G510,Depth_Lookup_CCL!$A$3:$Z$549,11,FALSE))+(H510/100)</f>
        <v>318.25</v>
      </c>
      <c r="K510" s="14">
        <f>(VLOOKUP($G510,Depth_Lookup_CCL!$A$3:$Z$549,11,FALSE))+(I510/100)</f>
        <v>319.02999999999997</v>
      </c>
      <c r="L510" s="148">
        <v>60</v>
      </c>
      <c r="M510" s="35">
        <v>1</v>
      </c>
      <c r="O510" s="2" t="s">
        <v>5</v>
      </c>
      <c r="P510" s="5" t="s">
        <v>1846</v>
      </c>
      <c r="Q510" s="87" t="s">
        <v>1442</v>
      </c>
      <c r="R510" s="87" t="s">
        <v>1442</v>
      </c>
      <c r="U510" s="2" t="s">
        <v>198</v>
      </c>
      <c r="V510" s="2" t="s">
        <v>201</v>
      </c>
      <c r="W510" s="2" t="s">
        <v>205</v>
      </c>
      <c r="AB510" s="35" t="s">
        <v>1376</v>
      </c>
      <c r="AC510" s="5">
        <f>VLOOKUP(AB510,definitions_list_lookup!$V$12:$W$15,2,FALSE)</f>
        <v>0</v>
      </c>
      <c r="AE510" s="41" t="e">
        <f>VLOOKUP(AD510,definitions_list_lookup!$AT$3:$AU$5,2,FALSE)</f>
        <v>#N/A</v>
      </c>
      <c r="AH510" s="2">
        <v>5</v>
      </c>
      <c r="AJ510" s="2">
        <v>1</v>
      </c>
      <c r="AK510" s="35">
        <v>0.5</v>
      </c>
      <c r="AL510" s="2" t="s">
        <v>223</v>
      </c>
      <c r="AM510" s="2" t="s">
        <v>2573</v>
      </c>
      <c r="AO510" s="2">
        <v>65</v>
      </c>
      <c r="AQ510" s="2">
        <v>2</v>
      </c>
      <c r="AR510" s="35">
        <v>1</v>
      </c>
      <c r="AS510" s="2" t="s">
        <v>223</v>
      </c>
      <c r="AT510" s="2" t="s">
        <v>219</v>
      </c>
      <c r="AV510" s="2">
        <v>30</v>
      </c>
      <c r="AX510" s="2">
        <v>2</v>
      </c>
      <c r="AY510" s="35">
        <v>0.8</v>
      </c>
      <c r="AZ510" s="2" t="s">
        <v>224</v>
      </c>
      <c r="BA510" s="2" t="s">
        <v>220</v>
      </c>
      <c r="CE510" s="2" t="s">
        <v>1562</v>
      </c>
      <c r="CI510" s="2" t="s">
        <v>223</v>
      </c>
      <c r="CJ510" s="2" t="s">
        <v>220</v>
      </c>
      <c r="CM510" s="35" t="s">
        <v>3606</v>
      </c>
      <c r="CN510" s="35"/>
      <c r="CO510" s="35"/>
      <c r="CP510" s="35"/>
      <c r="CQ510" s="35"/>
    </row>
    <row r="511" spans="1:95">
      <c r="A511" s="35" t="s">
        <v>3579</v>
      </c>
      <c r="B511" s="35" t="s">
        <v>2581</v>
      </c>
      <c r="C511" s="2" t="s">
        <v>1450</v>
      </c>
      <c r="D511" s="2" t="s">
        <v>1575</v>
      </c>
      <c r="E511" s="35">
        <v>127</v>
      </c>
      <c r="F511" s="35">
        <v>3</v>
      </c>
      <c r="G511" s="10" t="str">
        <f t="shared" si="6"/>
        <v>127-3</v>
      </c>
      <c r="H511" s="2">
        <v>0</v>
      </c>
      <c r="I511" s="2">
        <v>96</v>
      </c>
      <c r="J511" s="14">
        <f>(VLOOKUP($G511,Depth_Lookup_CCL!$A$3:$Z$549,11,FALSE))+(H511/100)</f>
        <v>319.04000000000002</v>
      </c>
      <c r="K511" s="14">
        <f>(VLOOKUP($G511,Depth_Lookup_CCL!$A$3:$Z$549,11,FALSE))+(I511/100)</f>
        <v>320</v>
      </c>
      <c r="L511" s="148">
        <v>60</v>
      </c>
      <c r="M511" s="35">
        <v>1</v>
      </c>
      <c r="O511" s="2" t="s">
        <v>5</v>
      </c>
      <c r="P511" s="5" t="s">
        <v>1846</v>
      </c>
      <c r="Q511" s="87" t="s">
        <v>1442</v>
      </c>
      <c r="R511" s="87" t="s">
        <v>1442</v>
      </c>
      <c r="U511" s="2" t="s">
        <v>198</v>
      </c>
      <c r="V511" s="2" t="s">
        <v>201</v>
      </c>
      <c r="W511" s="2" t="s">
        <v>205</v>
      </c>
      <c r="Y511" s="2" t="s">
        <v>1379</v>
      </c>
      <c r="Z511" s="35" t="s">
        <v>1363</v>
      </c>
      <c r="AA511" s="35" t="s">
        <v>1368</v>
      </c>
      <c r="AB511" s="35" t="s">
        <v>1374</v>
      </c>
      <c r="AC511" s="5">
        <f>VLOOKUP(AB511,definitions_list_lookup!$V$12:$W$15,2,FALSE)</f>
        <v>1</v>
      </c>
      <c r="AD511" s="35" t="s">
        <v>1456</v>
      </c>
      <c r="AE511" s="41">
        <f>VLOOKUP(AD511,definitions_list_lookup!$AT$3:$AU$5,2,FALSE)</f>
        <v>1</v>
      </c>
      <c r="AF511" s="2">
        <v>0.5</v>
      </c>
      <c r="AH511" s="2">
        <v>30</v>
      </c>
      <c r="AJ511" s="2">
        <v>2.5</v>
      </c>
      <c r="AK511" s="35">
        <v>1</v>
      </c>
      <c r="AL511" s="2" t="s">
        <v>223</v>
      </c>
      <c r="AM511" s="2" t="s">
        <v>2573</v>
      </c>
      <c r="AO511" s="2">
        <v>40</v>
      </c>
      <c r="AQ511" s="2">
        <v>3</v>
      </c>
      <c r="AR511" s="35">
        <v>1.5</v>
      </c>
      <c r="AS511" s="2" t="s">
        <v>223</v>
      </c>
      <c r="AT511" s="2" t="s">
        <v>219</v>
      </c>
      <c r="AV511" s="2">
        <v>30</v>
      </c>
      <c r="AX511" s="2">
        <v>2</v>
      </c>
      <c r="AY511" s="35">
        <v>0.8</v>
      </c>
      <c r="AZ511" s="2" t="s">
        <v>223</v>
      </c>
      <c r="BA511" s="2" t="s">
        <v>219</v>
      </c>
      <c r="CL511" s="2" t="s">
        <v>3607</v>
      </c>
      <c r="CM511" s="35" t="s">
        <v>3608</v>
      </c>
      <c r="CN511" s="35"/>
      <c r="CO511" s="35"/>
      <c r="CP511" s="35"/>
      <c r="CQ511" s="35"/>
    </row>
    <row r="512" spans="1:95">
      <c r="A512" s="35" t="s">
        <v>3579</v>
      </c>
      <c r="B512" s="35" t="s">
        <v>2581</v>
      </c>
      <c r="C512" s="2" t="s">
        <v>1450</v>
      </c>
      <c r="D512" s="2" t="s">
        <v>1575</v>
      </c>
      <c r="E512" s="35">
        <v>128</v>
      </c>
      <c r="F512" s="35">
        <v>1</v>
      </c>
      <c r="G512" s="10" t="str">
        <f t="shared" si="6"/>
        <v>128-1</v>
      </c>
      <c r="H512" s="2">
        <v>0</v>
      </c>
      <c r="I512" s="2">
        <v>79</v>
      </c>
      <c r="J512" s="14">
        <f>(VLOOKUP($G512,Depth_Lookup_CCL!$A$3:$Z$549,11,FALSE))+(H512/100)</f>
        <v>319.89999999999998</v>
      </c>
      <c r="K512" s="14">
        <f>(VLOOKUP($G512,Depth_Lookup_CCL!$A$3:$Z$549,11,FALSE))+(I512/100)</f>
        <v>320.69</v>
      </c>
      <c r="L512" s="148">
        <v>60</v>
      </c>
      <c r="M512" s="35">
        <v>1</v>
      </c>
      <c r="N512" s="2" t="s">
        <v>3449</v>
      </c>
      <c r="O512" s="2" t="s">
        <v>5</v>
      </c>
      <c r="P512" s="5" t="s">
        <v>3450</v>
      </c>
      <c r="Q512" s="87" t="s">
        <v>1442</v>
      </c>
      <c r="R512" s="87" t="s">
        <v>1442</v>
      </c>
      <c r="U512" s="2" t="s">
        <v>198</v>
      </c>
      <c r="V512" s="2" t="s">
        <v>201</v>
      </c>
      <c r="W512" s="2" t="s">
        <v>205</v>
      </c>
      <c r="Y512" s="2" t="s">
        <v>1379</v>
      </c>
      <c r="Z512" s="35" t="s">
        <v>1363</v>
      </c>
      <c r="AA512" s="35" t="s">
        <v>1368</v>
      </c>
      <c r="AB512" s="35" t="s">
        <v>1374</v>
      </c>
      <c r="AC512" s="5">
        <f>VLOOKUP(AB512,definitions_list_lookup!$V$12:$W$15,2,FALSE)</f>
        <v>1</v>
      </c>
      <c r="AD512" s="35" t="s">
        <v>1456</v>
      </c>
      <c r="AE512" s="41">
        <f>VLOOKUP(AD512,definitions_list_lookup!$AT$3:$AU$5,2,FALSE)</f>
        <v>1</v>
      </c>
      <c r="AF512" s="2">
        <v>0.5</v>
      </c>
      <c r="AH512" s="2">
        <v>40</v>
      </c>
      <c r="AJ512" s="2">
        <v>2</v>
      </c>
      <c r="AK512" s="35">
        <v>1.5</v>
      </c>
      <c r="AL512" s="2" t="s">
        <v>223</v>
      </c>
      <c r="AM512" s="2" t="s">
        <v>2573</v>
      </c>
      <c r="AO512" s="2">
        <v>25</v>
      </c>
      <c r="AQ512" s="2">
        <v>1.5</v>
      </c>
      <c r="AR512" s="35">
        <v>1</v>
      </c>
      <c r="AS512" s="2" t="s">
        <v>223</v>
      </c>
      <c r="AT512" s="2" t="s">
        <v>219</v>
      </c>
      <c r="AV512" s="2">
        <v>35</v>
      </c>
      <c r="AX512" s="2">
        <v>1.5</v>
      </c>
      <c r="AY512" s="35">
        <v>0.8</v>
      </c>
      <c r="AZ512" s="2" t="s">
        <v>223</v>
      </c>
      <c r="BA512" s="2" t="s">
        <v>219</v>
      </c>
      <c r="CE512" s="2" t="s">
        <v>1562</v>
      </c>
      <c r="CG512" s="2">
        <v>1</v>
      </c>
      <c r="CH512" s="2">
        <v>0.4</v>
      </c>
      <c r="CI512" s="2" t="s">
        <v>222</v>
      </c>
      <c r="CJ512" s="2" t="s">
        <v>218</v>
      </c>
      <c r="CL512" s="2" t="s">
        <v>3607</v>
      </c>
      <c r="CM512" s="35" t="s">
        <v>3608</v>
      </c>
      <c r="CN512" s="35"/>
      <c r="CO512" s="35"/>
      <c r="CP512" s="35"/>
      <c r="CQ512" s="35"/>
    </row>
    <row r="513" spans="1:95">
      <c r="A513" s="35" t="s">
        <v>3579</v>
      </c>
      <c r="B513" s="35" t="s">
        <v>2581</v>
      </c>
      <c r="C513" s="2" t="s">
        <v>1450</v>
      </c>
      <c r="D513" s="2" t="s">
        <v>1575</v>
      </c>
      <c r="E513" s="35">
        <v>128</v>
      </c>
      <c r="F513" s="35">
        <v>2</v>
      </c>
      <c r="G513" s="10" t="str">
        <f t="shared" si="6"/>
        <v>128-2</v>
      </c>
      <c r="H513" s="2">
        <v>0</v>
      </c>
      <c r="I513" s="2">
        <v>88</v>
      </c>
      <c r="J513" s="14">
        <f>(VLOOKUP($G513,Depth_Lookup_CCL!$A$3:$Z$549,11,FALSE))+(H513/100)</f>
        <v>320.69</v>
      </c>
      <c r="K513" s="14">
        <f>(VLOOKUP($G513,Depth_Lookup_CCL!$A$3:$Z$549,11,FALSE))+(I513/100)</f>
        <v>321.57</v>
      </c>
      <c r="L513" s="148">
        <v>60</v>
      </c>
      <c r="M513" s="35">
        <v>1</v>
      </c>
      <c r="O513" s="2" t="s">
        <v>5</v>
      </c>
      <c r="P513" s="5" t="s">
        <v>1846</v>
      </c>
      <c r="Q513" s="87" t="s">
        <v>1442</v>
      </c>
      <c r="R513" s="87" t="s">
        <v>1442</v>
      </c>
      <c r="U513" s="2" t="s">
        <v>198</v>
      </c>
      <c r="V513" s="2" t="s">
        <v>201</v>
      </c>
      <c r="W513" s="2" t="s">
        <v>205</v>
      </c>
      <c r="Y513" s="2" t="s">
        <v>1379</v>
      </c>
      <c r="Z513" s="35" t="s">
        <v>1363</v>
      </c>
      <c r="AA513" s="35" t="s">
        <v>1368</v>
      </c>
      <c r="AB513" s="35" t="s">
        <v>1374</v>
      </c>
      <c r="AC513" s="5">
        <f>VLOOKUP(AB513,definitions_list_lookup!$V$12:$W$15,2,FALSE)</f>
        <v>1</v>
      </c>
      <c r="AD513" s="35" t="s">
        <v>1455</v>
      </c>
      <c r="AE513" s="41">
        <f>VLOOKUP(AD513,definitions_list_lookup!$AT$3:$AU$5,2,FALSE)</f>
        <v>0</v>
      </c>
      <c r="AF513" s="2">
        <v>0.5</v>
      </c>
      <c r="AH513" s="2">
        <v>33</v>
      </c>
      <c r="AJ513" s="2">
        <v>3</v>
      </c>
      <c r="AK513" s="35">
        <v>1.5</v>
      </c>
      <c r="AL513" s="2" t="s">
        <v>223</v>
      </c>
      <c r="AM513" s="2" t="s">
        <v>2573</v>
      </c>
      <c r="AO513" s="2">
        <v>39</v>
      </c>
      <c r="AQ513" s="2">
        <v>2</v>
      </c>
      <c r="AR513" s="35">
        <v>1</v>
      </c>
      <c r="AS513" s="2" t="s">
        <v>223</v>
      </c>
      <c r="AT513" s="2" t="s">
        <v>219</v>
      </c>
      <c r="AV513" s="2">
        <v>28</v>
      </c>
      <c r="AX513" s="2">
        <v>1</v>
      </c>
      <c r="AY513" s="35">
        <v>0.6</v>
      </c>
      <c r="AZ513" s="2" t="s">
        <v>223</v>
      </c>
      <c r="BA513" s="2" t="s">
        <v>219</v>
      </c>
      <c r="CE513" s="2" t="s">
        <v>1562</v>
      </c>
      <c r="CL513" s="2" t="s">
        <v>3609</v>
      </c>
      <c r="CM513" s="35"/>
      <c r="CN513" s="35"/>
      <c r="CO513" s="35"/>
      <c r="CP513" s="35"/>
      <c r="CQ513" s="35"/>
    </row>
    <row r="514" spans="1:95">
      <c r="A514" s="35" t="s">
        <v>3579</v>
      </c>
      <c r="B514" s="35" t="s">
        <v>2581</v>
      </c>
      <c r="C514" s="2" t="s">
        <v>1450</v>
      </c>
      <c r="D514" s="2" t="s">
        <v>1575</v>
      </c>
      <c r="E514" s="35">
        <v>128</v>
      </c>
      <c r="F514" s="35">
        <v>3</v>
      </c>
      <c r="G514" s="10" t="str">
        <f t="shared" si="6"/>
        <v>128-3</v>
      </c>
      <c r="H514" s="2">
        <v>0</v>
      </c>
      <c r="I514" s="2">
        <v>45</v>
      </c>
      <c r="J514" s="14">
        <f>(VLOOKUP($G514,Depth_Lookup_CCL!$A$3:$Z$549,11,FALSE))+(H514/100)</f>
        <v>321.57499999999999</v>
      </c>
      <c r="K514" s="14">
        <f>(VLOOKUP($G514,Depth_Lookup_CCL!$A$3:$Z$549,11,FALSE))+(I514/100)</f>
        <v>322.02499999999998</v>
      </c>
      <c r="L514" s="148">
        <v>60</v>
      </c>
      <c r="M514" s="35">
        <v>1</v>
      </c>
      <c r="N514" s="2" t="s">
        <v>3449</v>
      </c>
      <c r="O514" s="2" t="s">
        <v>5</v>
      </c>
      <c r="P514" s="5" t="s">
        <v>3450</v>
      </c>
      <c r="Q514" s="87" t="s">
        <v>1442</v>
      </c>
      <c r="R514" s="87" t="s">
        <v>1442</v>
      </c>
      <c r="U514" s="2" t="s">
        <v>198</v>
      </c>
      <c r="V514" s="2" t="s">
        <v>201</v>
      </c>
      <c r="W514" s="2" t="s">
        <v>205</v>
      </c>
      <c r="AB514" s="35" t="s">
        <v>1376</v>
      </c>
      <c r="AC514" s="5">
        <f>VLOOKUP(AB514,definitions_list_lookup!$V$12:$W$15,2,FALSE)</f>
        <v>0</v>
      </c>
      <c r="AE514" s="41" t="e">
        <f>VLOOKUP(AD514,definitions_list_lookup!$AT$3:$AU$5,2,FALSE)</f>
        <v>#N/A</v>
      </c>
      <c r="AH514" s="2">
        <v>30</v>
      </c>
      <c r="AJ514" s="2">
        <v>1.5</v>
      </c>
      <c r="AK514" s="35">
        <v>1</v>
      </c>
      <c r="AL514" s="2" t="s">
        <v>223</v>
      </c>
      <c r="AM514" s="2" t="s">
        <v>2573</v>
      </c>
      <c r="AO514" s="2">
        <v>30</v>
      </c>
      <c r="AQ514" s="2">
        <v>2</v>
      </c>
      <c r="AR514" s="35">
        <v>1</v>
      </c>
      <c r="AS514" s="2" t="s">
        <v>223</v>
      </c>
      <c r="AT514" s="2" t="s">
        <v>219</v>
      </c>
      <c r="AV514" s="2">
        <v>40</v>
      </c>
      <c r="AX514" s="2">
        <v>1.5</v>
      </c>
      <c r="AY514" s="35">
        <v>1</v>
      </c>
      <c r="AZ514" s="2" t="s">
        <v>223</v>
      </c>
      <c r="BA514" s="2" t="s">
        <v>219</v>
      </c>
      <c r="CL514" s="2" t="s">
        <v>3610</v>
      </c>
      <c r="CM514" s="35" t="s">
        <v>3611</v>
      </c>
      <c r="CN514" s="35"/>
      <c r="CO514" s="35"/>
      <c r="CP514" s="35"/>
      <c r="CQ514" s="35"/>
    </row>
    <row r="515" spans="1:95">
      <c r="A515" s="35" t="s">
        <v>3579</v>
      </c>
      <c r="B515" s="35" t="s">
        <v>2581</v>
      </c>
      <c r="C515" s="2" t="s">
        <v>1450</v>
      </c>
      <c r="D515" s="2" t="s">
        <v>1575</v>
      </c>
      <c r="E515" s="35">
        <v>128</v>
      </c>
      <c r="F515" s="35">
        <v>4</v>
      </c>
      <c r="G515" s="10" t="str">
        <f t="shared" si="6"/>
        <v>128-4</v>
      </c>
      <c r="H515" s="2">
        <v>0</v>
      </c>
      <c r="I515" s="2">
        <v>97</v>
      </c>
      <c r="J515" s="14">
        <f>(VLOOKUP($G515,Depth_Lookup_CCL!$A$3:$Z$549,11,FALSE))+(H515/100)</f>
        <v>322.01499999999999</v>
      </c>
      <c r="K515" s="14">
        <f>(VLOOKUP($G515,Depth_Lookup_CCL!$A$3:$Z$549,11,FALSE))+(I515/100)</f>
        <v>322.98500000000001</v>
      </c>
      <c r="L515" s="148">
        <v>60</v>
      </c>
      <c r="M515" s="35">
        <v>1</v>
      </c>
      <c r="N515" s="2" t="s">
        <v>3449</v>
      </c>
      <c r="O515" s="2" t="s">
        <v>5</v>
      </c>
      <c r="P515" s="5" t="s">
        <v>3450</v>
      </c>
      <c r="Q515" s="87" t="s">
        <v>1442</v>
      </c>
      <c r="R515" s="87" t="s">
        <v>1442</v>
      </c>
      <c r="U515" s="2" t="s">
        <v>198</v>
      </c>
      <c r="V515" s="2" t="s">
        <v>201</v>
      </c>
      <c r="W515" s="2" t="s">
        <v>205</v>
      </c>
      <c r="Y515" s="2" t="s">
        <v>1379</v>
      </c>
      <c r="Z515" s="35" t="s">
        <v>1363</v>
      </c>
      <c r="AA515" s="35" t="s">
        <v>1368</v>
      </c>
      <c r="AB515" s="35" t="s">
        <v>1374</v>
      </c>
      <c r="AC515" s="5">
        <f>VLOOKUP(AB515,definitions_list_lookup!$V$12:$W$15,2,FALSE)</f>
        <v>1</v>
      </c>
      <c r="AD515" s="35" t="s">
        <v>1455</v>
      </c>
      <c r="AE515" s="41">
        <f>VLOOKUP(AD515,definitions_list_lookup!$AT$3:$AU$5,2,FALSE)</f>
        <v>0</v>
      </c>
      <c r="AF515" s="2">
        <v>0.5</v>
      </c>
      <c r="AH515" s="2">
        <v>40</v>
      </c>
      <c r="AJ515" s="2">
        <v>2</v>
      </c>
      <c r="AK515" s="35">
        <v>1.5</v>
      </c>
      <c r="AL515" s="2" t="s">
        <v>223</v>
      </c>
      <c r="AM515" s="2" t="s">
        <v>220</v>
      </c>
      <c r="AO515" s="2">
        <v>25</v>
      </c>
      <c r="AQ515" s="2">
        <v>2</v>
      </c>
      <c r="AR515" s="35">
        <v>1</v>
      </c>
      <c r="AS515" s="2" t="s">
        <v>223</v>
      </c>
      <c r="AT515" s="2" t="s">
        <v>219</v>
      </c>
      <c r="AV515" s="2">
        <v>35</v>
      </c>
      <c r="AX515" s="2">
        <v>2</v>
      </c>
      <c r="AY515" s="35">
        <v>1</v>
      </c>
      <c r="AZ515" s="2" t="s">
        <v>223</v>
      </c>
      <c r="BA515" s="2" t="s">
        <v>219</v>
      </c>
      <c r="CL515" s="2" t="s">
        <v>3612</v>
      </c>
      <c r="CM515" s="35"/>
      <c r="CN515" s="35"/>
      <c r="CO515" s="35"/>
      <c r="CP515" s="35"/>
      <c r="CQ515" s="35"/>
    </row>
    <row r="516" spans="1:95">
      <c r="A516" s="35" t="s">
        <v>3579</v>
      </c>
      <c r="B516" s="35" t="s">
        <v>2581</v>
      </c>
      <c r="C516" s="2" t="s">
        <v>1450</v>
      </c>
      <c r="D516" s="2" t="s">
        <v>1575</v>
      </c>
      <c r="E516" s="35">
        <v>129</v>
      </c>
      <c r="F516" s="35">
        <v>1</v>
      </c>
      <c r="G516" s="10" t="str">
        <f t="shared" si="6"/>
        <v>129-1</v>
      </c>
      <c r="H516" s="2">
        <v>0</v>
      </c>
      <c r="I516" s="2">
        <v>56</v>
      </c>
      <c r="J516" s="14">
        <f>(VLOOKUP($G516,Depth_Lookup_CCL!$A$3:$Z$549,11,FALSE))+(H516/100)</f>
        <v>322.95</v>
      </c>
      <c r="K516" s="14">
        <f>(VLOOKUP($G516,Depth_Lookup_CCL!$A$3:$Z$549,11,FALSE))+(I516/100)</f>
        <v>323.51</v>
      </c>
      <c r="L516" s="148">
        <v>60</v>
      </c>
      <c r="M516" s="35">
        <v>1</v>
      </c>
      <c r="O516" s="2" t="s">
        <v>5</v>
      </c>
      <c r="P516" s="5" t="s">
        <v>1846</v>
      </c>
      <c r="Q516" s="87" t="s">
        <v>1442</v>
      </c>
      <c r="R516" s="87" t="s">
        <v>1442</v>
      </c>
      <c r="U516" s="2" t="s">
        <v>197</v>
      </c>
      <c r="V516" s="2" t="s">
        <v>201</v>
      </c>
      <c r="W516" s="2" t="s">
        <v>205</v>
      </c>
      <c r="AB516" s="35" t="s">
        <v>1376</v>
      </c>
      <c r="AC516" s="5">
        <f>VLOOKUP(AB516,definitions_list_lookup!$V$12:$W$15,2,FALSE)</f>
        <v>0</v>
      </c>
      <c r="AE516" s="41" t="e">
        <f>VLOOKUP(AD516,definitions_list_lookup!$AT$3:$AU$5,2,FALSE)</f>
        <v>#N/A</v>
      </c>
      <c r="AH516" s="2">
        <v>30</v>
      </c>
      <c r="AJ516" s="2">
        <v>2</v>
      </c>
      <c r="AK516" s="35">
        <v>0.7</v>
      </c>
      <c r="AL516" s="2" t="s">
        <v>223</v>
      </c>
      <c r="AM516" s="2" t="s">
        <v>220</v>
      </c>
      <c r="AO516" s="2">
        <v>50</v>
      </c>
      <c r="AQ516" s="2">
        <v>2</v>
      </c>
      <c r="AR516" s="35">
        <v>1.5</v>
      </c>
      <c r="AS516" s="2" t="s">
        <v>223</v>
      </c>
      <c r="AT516" s="2" t="s">
        <v>219</v>
      </c>
      <c r="AV516" s="2">
        <v>20</v>
      </c>
      <c r="AX516" s="2">
        <v>1</v>
      </c>
      <c r="AY516" s="35">
        <v>0.6</v>
      </c>
      <c r="AZ516" s="2" t="s">
        <v>223</v>
      </c>
      <c r="BA516" s="2" t="s">
        <v>219</v>
      </c>
      <c r="CE516" s="2" t="s">
        <v>1562</v>
      </c>
      <c r="CG516" s="2">
        <v>0.8</v>
      </c>
      <c r="CH516" s="2">
        <v>0.2</v>
      </c>
      <c r="CI516" s="2" t="s">
        <v>222</v>
      </c>
      <c r="CJ516" s="2" t="s">
        <v>218</v>
      </c>
      <c r="CL516" s="2" t="s">
        <v>3613</v>
      </c>
      <c r="CM516" s="35"/>
      <c r="CN516" s="35"/>
      <c r="CO516" s="35"/>
      <c r="CP516" s="35"/>
      <c r="CQ516" s="35"/>
    </row>
    <row r="517" spans="1:95">
      <c r="A517" s="35" t="s">
        <v>3579</v>
      </c>
      <c r="B517" s="35" t="s">
        <v>2581</v>
      </c>
      <c r="C517" s="2" t="s">
        <v>1450</v>
      </c>
      <c r="D517" s="2" t="s">
        <v>1575</v>
      </c>
      <c r="E517" s="35">
        <v>129</v>
      </c>
      <c r="F517" s="35">
        <v>2</v>
      </c>
      <c r="G517" s="10" t="str">
        <f t="shared" si="6"/>
        <v>129-2</v>
      </c>
      <c r="H517" s="2">
        <v>0</v>
      </c>
      <c r="I517" s="2">
        <v>46</v>
      </c>
      <c r="J517" s="14">
        <f>(VLOOKUP($G517,Depth_Lookup_CCL!$A$3:$Z$549,11,FALSE))+(H517/100)</f>
        <v>323.51</v>
      </c>
      <c r="K517" s="14">
        <f>(VLOOKUP($G517,Depth_Lookup_CCL!$A$3:$Z$549,11,FALSE))+(I517/100)</f>
        <v>323.96999999999997</v>
      </c>
      <c r="L517" s="148">
        <v>60</v>
      </c>
      <c r="M517" s="35">
        <v>1</v>
      </c>
      <c r="N517" s="2" t="s">
        <v>27</v>
      </c>
      <c r="O517" s="2" t="s">
        <v>1555</v>
      </c>
      <c r="P517" s="5" t="s">
        <v>1888</v>
      </c>
      <c r="Q517" s="87" t="s">
        <v>1442</v>
      </c>
      <c r="R517" s="87" t="s">
        <v>1442</v>
      </c>
      <c r="U517" s="2" t="s">
        <v>197</v>
      </c>
      <c r="V517" s="2" t="s">
        <v>201</v>
      </c>
      <c r="W517" s="2" t="s">
        <v>205</v>
      </c>
      <c r="AB517" s="35" t="s">
        <v>1376</v>
      </c>
      <c r="AC517" s="5">
        <f>VLOOKUP(AB517,definitions_list_lookup!$V$12:$W$15,2,FALSE)</f>
        <v>0</v>
      </c>
      <c r="AE517" s="41" t="e">
        <f>VLOOKUP(AD517,definitions_list_lookup!$AT$3:$AU$5,2,FALSE)</f>
        <v>#N/A</v>
      </c>
      <c r="AH517" s="2">
        <v>2</v>
      </c>
      <c r="AJ517" s="2">
        <v>0.5</v>
      </c>
      <c r="AK517" s="35">
        <v>0.3</v>
      </c>
      <c r="AL517" s="2" t="s">
        <v>222</v>
      </c>
      <c r="AM517" s="2" t="s">
        <v>218</v>
      </c>
      <c r="AO517" s="2">
        <v>63</v>
      </c>
      <c r="AQ517" s="2">
        <v>1.5</v>
      </c>
      <c r="AR517" s="35">
        <v>1</v>
      </c>
      <c r="AS517" s="2" t="s">
        <v>224</v>
      </c>
      <c r="AT517" s="2" t="s">
        <v>219</v>
      </c>
      <c r="AV517" s="2">
        <v>35</v>
      </c>
      <c r="AX517" s="2">
        <v>1.5</v>
      </c>
      <c r="AY517" s="35">
        <v>1</v>
      </c>
      <c r="AZ517" s="2" t="s">
        <v>224</v>
      </c>
      <c r="BA517" s="2" t="s">
        <v>219</v>
      </c>
      <c r="CE517" s="2" t="s">
        <v>1562</v>
      </c>
      <c r="CG517" s="2">
        <v>0.3</v>
      </c>
      <c r="CH517" s="2">
        <v>0.1</v>
      </c>
      <c r="CI517" s="2" t="s">
        <v>223</v>
      </c>
      <c r="CJ517" s="2" t="s">
        <v>219</v>
      </c>
      <c r="CM517" s="35"/>
      <c r="CN517" s="35"/>
      <c r="CO517" s="35"/>
      <c r="CP517" s="35"/>
      <c r="CQ517" s="35"/>
    </row>
    <row r="518" spans="1:95">
      <c r="A518" s="35" t="s">
        <v>3579</v>
      </c>
      <c r="B518" s="35" t="s">
        <v>2581</v>
      </c>
      <c r="C518" s="2" t="s">
        <v>1450</v>
      </c>
      <c r="D518" s="2" t="s">
        <v>1575</v>
      </c>
      <c r="E518" s="35">
        <v>129</v>
      </c>
      <c r="F518" s="35">
        <v>3</v>
      </c>
      <c r="G518" s="10" t="str">
        <f t="shared" si="6"/>
        <v>129-3</v>
      </c>
      <c r="H518" s="2">
        <v>0</v>
      </c>
      <c r="I518" s="2">
        <v>99</v>
      </c>
      <c r="J518" s="14">
        <f>(VLOOKUP($G518,Depth_Lookup_CCL!$A$3:$Z$549,11,FALSE))+(H518/100)</f>
        <v>323.98</v>
      </c>
      <c r="K518" s="14">
        <f>(VLOOKUP($G518,Depth_Lookup_CCL!$A$3:$Z$549,11,FALSE))+(I518/100)</f>
        <v>324.97000000000003</v>
      </c>
      <c r="L518" s="148">
        <v>60</v>
      </c>
      <c r="M518" s="35">
        <v>1</v>
      </c>
      <c r="N518" s="2" t="s">
        <v>27</v>
      </c>
      <c r="O518" s="2" t="s">
        <v>1555</v>
      </c>
      <c r="P518" s="5" t="s">
        <v>1888</v>
      </c>
      <c r="Q518" s="87" t="s">
        <v>1442</v>
      </c>
      <c r="R518" s="87" t="s">
        <v>1442</v>
      </c>
      <c r="U518" s="2" t="s">
        <v>197</v>
      </c>
      <c r="V518" s="2" t="s">
        <v>201</v>
      </c>
      <c r="W518" s="2" t="s">
        <v>205</v>
      </c>
      <c r="Y518" s="2" t="s">
        <v>1379</v>
      </c>
      <c r="Z518" s="35" t="s">
        <v>1363</v>
      </c>
      <c r="AA518" s="35" t="s">
        <v>1369</v>
      </c>
      <c r="AB518" s="35" t="s">
        <v>1374</v>
      </c>
      <c r="AC518" s="5">
        <f>VLOOKUP(AB518,definitions_list_lookup!$V$12:$W$15,2,FALSE)</f>
        <v>1</v>
      </c>
      <c r="AD518" s="35" t="s">
        <v>1456</v>
      </c>
      <c r="AE518" s="41">
        <f>VLOOKUP(AD518,definitions_list_lookup!$AT$3:$AU$5,2,FALSE)</f>
        <v>1</v>
      </c>
      <c r="AF518" s="2">
        <v>0.5</v>
      </c>
      <c r="AG518" s="2" t="s">
        <v>3614</v>
      </c>
      <c r="AH518" s="2">
        <v>4</v>
      </c>
      <c r="AJ518" s="2">
        <v>1.8</v>
      </c>
      <c r="AK518" s="35">
        <v>1.2</v>
      </c>
      <c r="AL518" s="2" t="s">
        <v>223</v>
      </c>
      <c r="AM518" s="2" t="s">
        <v>220</v>
      </c>
      <c r="AO518" s="2">
        <v>54</v>
      </c>
      <c r="AQ518" s="2">
        <v>2.4</v>
      </c>
      <c r="AR518" s="35">
        <v>1.1000000000000001</v>
      </c>
      <c r="AS518" s="2" t="s">
        <v>223</v>
      </c>
      <c r="AT518" s="2" t="s">
        <v>219</v>
      </c>
      <c r="AV518" s="2">
        <v>42</v>
      </c>
      <c r="AX518" s="2">
        <v>4</v>
      </c>
      <c r="AY518" s="35">
        <v>1</v>
      </c>
      <c r="AZ518" s="2" t="s">
        <v>222</v>
      </c>
      <c r="BA518" s="2" t="s">
        <v>219</v>
      </c>
      <c r="CE518" s="2" t="s">
        <v>1562</v>
      </c>
      <c r="CG518" s="2">
        <v>0.3</v>
      </c>
      <c r="CH518" s="2">
        <v>0.1</v>
      </c>
      <c r="CI518" s="2" t="s">
        <v>222</v>
      </c>
      <c r="CJ518" s="2" t="s">
        <v>219</v>
      </c>
      <c r="CM518" s="35"/>
      <c r="CN518" s="35"/>
      <c r="CO518" s="35"/>
      <c r="CP518" s="35"/>
      <c r="CQ518" s="35"/>
    </row>
    <row r="519" spans="1:95">
      <c r="A519" s="35" t="s">
        <v>3579</v>
      </c>
      <c r="B519" s="35" t="s">
        <v>2581</v>
      </c>
      <c r="C519" s="2" t="s">
        <v>1450</v>
      </c>
      <c r="D519" s="2" t="s">
        <v>1575</v>
      </c>
      <c r="E519" s="35">
        <v>129</v>
      </c>
      <c r="F519" s="35">
        <v>4</v>
      </c>
      <c r="G519" s="10" t="str">
        <f t="shared" si="6"/>
        <v>129-4</v>
      </c>
      <c r="H519" s="2">
        <v>0</v>
      </c>
      <c r="I519" s="2">
        <v>92</v>
      </c>
      <c r="J519" s="14">
        <f>(VLOOKUP($G519,Depth_Lookup_CCL!$A$3:$Z$549,11,FALSE))+(H519/100)</f>
        <v>324.96500000000003</v>
      </c>
      <c r="K519" s="14">
        <f>(VLOOKUP($G519,Depth_Lookup_CCL!$A$3:$Z$549,11,FALSE))+(I519/100)</f>
        <v>325.88500000000005</v>
      </c>
      <c r="L519" s="148">
        <v>60</v>
      </c>
      <c r="M519" s="35">
        <v>1</v>
      </c>
      <c r="N519" s="2" t="s">
        <v>27</v>
      </c>
      <c r="O519" s="2" t="s">
        <v>1555</v>
      </c>
      <c r="P519" s="5" t="s">
        <v>1888</v>
      </c>
      <c r="Q519" s="87" t="s">
        <v>1442</v>
      </c>
      <c r="R519" s="87" t="s">
        <v>1442</v>
      </c>
      <c r="U519" s="2" t="s">
        <v>197</v>
      </c>
      <c r="V519" s="2" t="s">
        <v>201</v>
      </c>
      <c r="W519" s="2" t="s">
        <v>205</v>
      </c>
      <c r="Y519" s="2" t="s">
        <v>1379</v>
      </c>
      <c r="Z519" s="35" t="s">
        <v>1363</v>
      </c>
      <c r="AA519" s="35" t="s">
        <v>1368</v>
      </c>
      <c r="AB519" s="35" t="s">
        <v>1374</v>
      </c>
      <c r="AC519" s="5">
        <f>VLOOKUP(AB519,definitions_list_lookup!$V$12:$W$15,2,FALSE)</f>
        <v>1</v>
      </c>
      <c r="AD519" s="35" t="s">
        <v>1456</v>
      </c>
      <c r="AE519" s="41">
        <f>VLOOKUP(AD519,definitions_list_lookup!$AT$3:$AU$5,2,FALSE)</f>
        <v>1</v>
      </c>
      <c r="AF519" s="2">
        <v>0.5</v>
      </c>
      <c r="AG519" s="2" t="s">
        <v>1593</v>
      </c>
      <c r="AH519" s="2">
        <v>3</v>
      </c>
      <c r="AJ519" s="2">
        <v>1.3</v>
      </c>
      <c r="AK519" s="35">
        <v>0.5</v>
      </c>
      <c r="AL519" s="2" t="s">
        <v>223</v>
      </c>
      <c r="AM519" s="2" t="s">
        <v>220</v>
      </c>
      <c r="AO519" s="2">
        <v>57</v>
      </c>
      <c r="AQ519" s="2">
        <v>2</v>
      </c>
      <c r="AR519" s="35">
        <v>1.2</v>
      </c>
      <c r="AS519" s="2" t="s">
        <v>223</v>
      </c>
      <c r="AT519" s="2" t="s">
        <v>219</v>
      </c>
      <c r="AV519" s="2">
        <v>40</v>
      </c>
      <c r="AX519" s="2">
        <v>4</v>
      </c>
      <c r="AY519" s="35">
        <v>1.5</v>
      </c>
      <c r="AZ519" s="2" t="s">
        <v>223</v>
      </c>
      <c r="BA519" s="2" t="s">
        <v>219</v>
      </c>
      <c r="CE519" s="2" t="s">
        <v>1562</v>
      </c>
      <c r="CG519" s="2">
        <v>0.6</v>
      </c>
      <c r="CH519" s="2">
        <v>0.4</v>
      </c>
      <c r="CI519" s="2" t="s">
        <v>223</v>
      </c>
      <c r="CJ519" s="2" t="s">
        <v>219</v>
      </c>
      <c r="CM519" s="35" t="s">
        <v>3615</v>
      </c>
      <c r="CN519" s="35"/>
      <c r="CO519" s="35"/>
      <c r="CP519" s="35"/>
      <c r="CQ519" s="35"/>
    </row>
    <row r="520" spans="1:95">
      <c r="A520" s="35" t="s">
        <v>3579</v>
      </c>
      <c r="B520" s="35" t="s">
        <v>2581</v>
      </c>
      <c r="C520" s="2" t="s">
        <v>1450</v>
      </c>
      <c r="D520" s="2" t="s">
        <v>1575</v>
      </c>
      <c r="E520" s="35">
        <v>130</v>
      </c>
      <c r="F520" s="35">
        <v>1</v>
      </c>
      <c r="G520" s="10" t="str">
        <f t="shared" si="6"/>
        <v>130-1</v>
      </c>
      <c r="H520" s="2">
        <v>0</v>
      </c>
      <c r="I520" s="2">
        <v>65</v>
      </c>
      <c r="J520" s="14">
        <f>(VLOOKUP($G520,Depth_Lookup_CCL!$A$3:$Z$549,11,FALSE))+(H520/100)</f>
        <v>326</v>
      </c>
      <c r="K520" s="14">
        <f>(VLOOKUP($G520,Depth_Lookup_CCL!$A$3:$Z$549,11,FALSE))+(I520/100)</f>
        <v>326.64999999999998</v>
      </c>
      <c r="L520" s="148">
        <v>60</v>
      </c>
      <c r="M520" s="35">
        <v>1</v>
      </c>
      <c r="N520" s="2" t="s">
        <v>27</v>
      </c>
      <c r="O520" s="2" t="s">
        <v>1555</v>
      </c>
      <c r="P520" s="5" t="s">
        <v>1888</v>
      </c>
      <c r="Q520" s="87" t="s">
        <v>1442</v>
      </c>
      <c r="R520" s="87" t="s">
        <v>1442</v>
      </c>
      <c r="U520" s="2" t="s">
        <v>197</v>
      </c>
      <c r="V520" s="2" t="s">
        <v>201</v>
      </c>
      <c r="W520" s="2" t="s">
        <v>205</v>
      </c>
      <c r="Y520" s="2" t="s">
        <v>1379</v>
      </c>
      <c r="Z520" s="35" t="s">
        <v>1363</v>
      </c>
      <c r="AA520" s="35" t="s">
        <v>1368</v>
      </c>
      <c r="AB520" s="35" t="s">
        <v>1374</v>
      </c>
      <c r="AC520" s="5">
        <f>VLOOKUP(AB520,definitions_list_lookup!$V$12:$W$15,2,FALSE)</f>
        <v>1</v>
      </c>
      <c r="AD520" s="35" t="s">
        <v>1455</v>
      </c>
      <c r="AE520" s="41">
        <f>VLOOKUP(AD520,definitions_list_lookup!$AT$3:$AU$5,2,FALSE)</f>
        <v>0</v>
      </c>
      <c r="AF520" s="2">
        <v>0.5</v>
      </c>
      <c r="AH520" s="2">
        <v>2</v>
      </c>
      <c r="AJ520" s="2">
        <v>1.1000000000000001</v>
      </c>
      <c r="AK520" s="35">
        <v>0.6</v>
      </c>
      <c r="AL520" s="2" t="s">
        <v>222</v>
      </c>
      <c r="AM520" s="2" t="s">
        <v>219</v>
      </c>
      <c r="AO520" s="2">
        <v>50</v>
      </c>
      <c r="AQ520" s="2">
        <v>2.8</v>
      </c>
      <c r="AR520" s="35">
        <v>1.4</v>
      </c>
      <c r="AS520" s="2" t="s">
        <v>223</v>
      </c>
      <c r="AT520" s="2" t="s">
        <v>219</v>
      </c>
      <c r="AV520" s="2">
        <v>48</v>
      </c>
      <c r="AX520" s="2">
        <v>4</v>
      </c>
      <c r="AY520" s="35">
        <v>1.3</v>
      </c>
      <c r="AZ520" s="2" t="s">
        <v>223</v>
      </c>
      <c r="BA520" s="2" t="s">
        <v>220</v>
      </c>
      <c r="CM520" s="35" t="s">
        <v>3616</v>
      </c>
      <c r="CN520" s="35"/>
      <c r="CO520" s="35"/>
      <c r="CP520" s="35"/>
      <c r="CQ520" s="35"/>
    </row>
    <row r="521" spans="1:95">
      <c r="A521" s="35" t="s">
        <v>3579</v>
      </c>
      <c r="B521" s="35" t="s">
        <v>2581</v>
      </c>
      <c r="C521" s="2" t="s">
        <v>1450</v>
      </c>
      <c r="D521" s="2" t="s">
        <v>1575</v>
      </c>
      <c r="E521" s="35">
        <v>130</v>
      </c>
      <c r="F521" s="35">
        <v>2</v>
      </c>
      <c r="G521" s="10" t="str">
        <f t="shared" si="6"/>
        <v>130-2</v>
      </c>
      <c r="H521" s="2">
        <v>0</v>
      </c>
      <c r="I521" s="2">
        <v>88</v>
      </c>
      <c r="J521" s="14">
        <f>(VLOOKUP($G521,Depth_Lookup_CCL!$A$3:$Z$549,11,FALSE))+(H521/100)</f>
        <v>326.64499999999998</v>
      </c>
      <c r="K521" s="14">
        <f>(VLOOKUP($G521,Depth_Lookup_CCL!$A$3:$Z$549,11,FALSE))+(I521/100)</f>
        <v>327.52499999999998</v>
      </c>
      <c r="L521" s="148">
        <v>60</v>
      </c>
      <c r="M521" s="35">
        <v>1</v>
      </c>
      <c r="O521" s="2" t="s">
        <v>5</v>
      </c>
      <c r="P521" s="5" t="s">
        <v>1846</v>
      </c>
      <c r="Q521" s="87" t="s">
        <v>1442</v>
      </c>
      <c r="R521" s="87" t="s">
        <v>1442</v>
      </c>
      <c r="U521" s="2" t="s">
        <v>198</v>
      </c>
      <c r="V521" s="2" t="s">
        <v>202</v>
      </c>
      <c r="W521" s="2" t="s">
        <v>205</v>
      </c>
      <c r="AB521" s="35" t="s">
        <v>1376</v>
      </c>
      <c r="AC521" s="5">
        <f>VLOOKUP(AB521,definitions_list_lookup!$V$12:$W$15,2,FALSE)</f>
        <v>0</v>
      </c>
      <c r="AE521" s="41" t="e">
        <f>VLOOKUP(AD521,definitions_list_lookup!$AT$3:$AU$5,2,FALSE)</f>
        <v>#N/A</v>
      </c>
      <c r="AH521" s="2">
        <v>7</v>
      </c>
      <c r="AJ521" s="2">
        <v>3</v>
      </c>
      <c r="AK521" s="35">
        <v>1.2</v>
      </c>
      <c r="AL521" s="2" t="s">
        <v>223</v>
      </c>
      <c r="AM521" s="2" t="s">
        <v>219</v>
      </c>
      <c r="AO521" s="2">
        <v>58</v>
      </c>
      <c r="AQ521" s="2">
        <v>4.2</v>
      </c>
      <c r="AR521" s="35">
        <v>1.6</v>
      </c>
      <c r="AS521" s="2" t="s">
        <v>223</v>
      </c>
      <c r="AT521" s="2" t="s">
        <v>219</v>
      </c>
      <c r="AV521" s="2">
        <v>35</v>
      </c>
      <c r="AX521" s="2">
        <v>5.2</v>
      </c>
      <c r="AY521" s="35">
        <v>1.9</v>
      </c>
      <c r="AZ521" s="2" t="s">
        <v>224</v>
      </c>
      <c r="BA521" s="2" t="s">
        <v>219</v>
      </c>
      <c r="CM521" s="35" t="s">
        <v>3617</v>
      </c>
      <c r="CN521" s="35"/>
      <c r="CO521" s="35"/>
      <c r="CP521" s="35"/>
      <c r="CQ521" s="35"/>
    </row>
    <row r="522" spans="1:95">
      <c r="A522" s="35" t="s">
        <v>3579</v>
      </c>
      <c r="B522" s="35" t="s">
        <v>2581</v>
      </c>
      <c r="C522" s="2" t="s">
        <v>1450</v>
      </c>
      <c r="D522" s="2" t="s">
        <v>1575</v>
      </c>
      <c r="E522" s="35">
        <v>130</v>
      </c>
      <c r="F522" s="35">
        <v>3</v>
      </c>
      <c r="G522" s="10" t="str">
        <f t="shared" si="6"/>
        <v>130-3</v>
      </c>
      <c r="H522" s="2">
        <v>0</v>
      </c>
      <c r="I522" s="2">
        <v>87</v>
      </c>
      <c r="J522" s="14">
        <f>(VLOOKUP($G522,Depth_Lookup_CCL!$A$3:$Z$549,11,FALSE))+(H522/100)</f>
        <v>327.52</v>
      </c>
      <c r="K522" s="14">
        <f>(VLOOKUP($G522,Depth_Lookup_CCL!$A$3:$Z$549,11,FALSE))+(I522/100)</f>
        <v>328.39</v>
      </c>
      <c r="L522" s="148">
        <v>60</v>
      </c>
      <c r="M522" s="35">
        <v>1</v>
      </c>
      <c r="O522" s="2" t="s">
        <v>5</v>
      </c>
      <c r="P522" s="5" t="s">
        <v>1846</v>
      </c>
      <c r="Q522" s="87" t="s">
        <v>1442</v>
      </c>
      <c r="R522" s="87" t="s">
        <v>1442</v>
      </c>
      <c r="U522" s="2" t="s">
        <v>198</v>
      </c>
      <c r="V522" s="2" t="s">
        <v>201</v>
      </c>
      <c r="W522" s="2" t="s">
        <v>205</v>
      </c>
      <c r="AB522" s="35" t="s">
        <v>1376</v>
      </c>
      <c r="AC522" s="5">
        <f>VLOOKUP(AB522,definitions_list_lookup!$V$12:$W$15,2,FALSE)</f>
        <v>0</v>
      </c>
      <c r="AE522" s="41" t="e">
        <f>VLOOKUP(AD522,definitions_list_lookup!$AT$3:$AU$5,2,FALSE)</f>
        <v>#N/A</v>
      </c>
      <c r="AH522" s="2">
        <v>5</v>
      </c>
      <c r="AJ522" s="2">
        <v>3.8</v>
      </c>
      <c r="AK522" s="35">
        <v>1.1000000000000001</v>
      </c>
      <c r="AL522" s="2" t="s">
        <v>223</v>
      </c>
      <c r="AM522" s="2" t="s">
        <v>220</v>
      </c>
      <c r="AO522" s="2">
        <v>50</v>
      </c>
      <c r="AQ522" s="2">
        <v>5</v>
      </c>
      <c r="AR522" s="35">
        <v>1.8</v>
      </c>
      <c r="AS522" s="2" t="s">
        <v>223</v>
      </c>
      <c r="AT522" s="2" t="s">
        <v>219</v>
      </c>
      <c r="AV522" s="2">
        <v>45</v>
      </c>
      <c r="AX522" s="2">
        <v>6.5</v>
      </c>
      <c r="AY522" s="35">
        <v>1.6</v>
      </c>
      <c r="AZ522" s="2" t="s">
        <v>223</v>
      </c>
      <c r="BA522" s="2" t="s">
        <v>219</v>
      </c>
      <c r="CL522" s="2" t="s">
        <v>3521</v>
      </c>
      <c r="CM522" s="35" t="s">
        <v>3618</v>
      </c>
      <c r="CN522" s="35"/>
      <c r="CO522" s="35"/>
      <c r="CP522" s="35"/>
      <c r="CQ522" s="35"/>
    </row>
    <row r="523" spans="1:95">
      <c r="A523" s="35" t="s">
        <v>3579</v>
      </c>
      <c r="B523" s="35" t="s">
        <v>2581</v>
      </c>
      <c r="C523" s="2" t="s">
        <v>1450</v>
      </c>
      <c r="D523" s="2" t="s">
        <v>1575</v>
      </c>
      <c r="E523" s="35">
        <v>130</v>
      </c>
      <c r="F523" s="35">
        <v>4</v>
      </c>
      <c r="G523" s="10" t="str">
        <f t="shared" si="6"/>
        <v>130-4</v>
      </c>
      <c r="H523" s="2">
        <v>0</v>
      </c>
      <c r="I523" s="2">
        <v>81</v>
      </c>
      <c r="J523" s="14">
        <f>(VLOOKUP($G523,Depth_Lookup_CCL!$A$3:$Z$549,11,FALSE))+(H523/100)</f>
        <v>328.39499999999998</v>
      </c>
      <c r="K523" s="14">
        <f>(VLOOKUP($G523,Depth_Lookup_CCL!$A$3:$Z$549,11,FALSE))+(I523/100)</f>
        <v>329.20499999999998</v>
      </c>
      <c r="L523" s="148">
        <v>60</v>
      </c>
      <c r="M523" s="35">
        <v>1</v>
      </c>
      <c r="N523" s="2" t="s">
        <v>27</v>
      </c>
      <c r="O523" s="2" t="s">
        <v>1555</v>
      </c>
      <c r="P523" s="5" t="s">
        <v>1888</v>
      </c>
      <c r="Q523" s="87" t="s">
        <v>1442</v>
      </c>
      <c r="R523" s="87" t="s">
        <v>1442</v>
      </c>
      <c r="U523" s="2" t="s">
        <v>198</v>
      </c>
      <c r="V523" s="2" t="s">
        <v>201</v>
      </c>
      <c r="W523" s="2" t="s">
        <v>205</v>
      </c>
      <c r="AB523" s="35" t="s">
        <v>1376</v>
      </c>
      <c r="AC523" s="5">
        <f>VLOOKUP(AB523,definitions_list_lookup!$V$12:$W$15,2,FALSE)</f>
        <v>0</v>
      </c>
      <c r="AE523" s="41" t="e">
        <f>VLOOKUP(AD523,definitions_list_lookup!$AT$3:$AU$5,2,FALSE)</f>
        <v>#N/A</v>
      </c>
      <c r="AH523" s="2">
        <v>3</v>
      </c>
      <c r="AJ523" s="2">
        <v>2.1</v>
      </c>
      <c r="AK523" s="35">
        <v>0.9</v>
      </c>
      <c r="AL523" s="2" t="s">
        <v>223</v>
      </c>
      <c r="AM523" s="2" t="s">
        <v>219</v>
      </c>
      <c r="AO523" s="2">
        <v>47</v>
      </c>
      <c r="AQ523" s="2">
        <v>2.2999999999999998</v>
      </c>
      <c r="AR523" s="35">
        <v>1.5</v>
      </c>
      <c r="AS523" s="2" t="s">
        <v>224</v>
      </c>
      <c r="AT523" s="2" t="s">
        <v>219</v>
      </c>
      <c r="AV523" s="2">
        <v>50</v>
      </c>
      <c r="AX523" s="2">
        <v>4.5</v>
      </c>
      <c r="AY523" s="35">
        <v>1.4</v>
      </c>
      <c r="AZ523" s="2" t="s">
        <v>222</v>
      </c>
      <c r="BA523" s="2" t="s">
        <v>220</v>
      </c>
      <c r="CM523" s="35" t="s">
        <v>3619</v>
      </c>
      <c r="CN523" s="35"/>
      <c r="CO523" s="35"/>
      <c r="CP523" s="35"/>
      <c r="CQ523" s="35"/>
    </row>
    <row r="524" spans="1:95">
      <c r="A524" s="35" t="s">
        <v>3579</v>
      </c>
      <c r="B524" s="35" t="s">
        <v>2581</v>
      </c>
      <c r="C524" s="2" t="s">
        <v>1450</v>
      </c>
      <c r="D524" s="2" t="s">
        <v>1575</v>
      </c>
      <c r="E524" s="35">
        <v>131</v>
      </c>
      <c r="F524" s="35">
        <v>1</v>
      </c>
      <c r="G524" s="10" t="str">
        <f t="shared" si="6"/>
        <v>131-1</v>
      </c>
      <c r="H524" s="2">
        <v>0</v>
      </c>
      <c r="I524" s="2">
        <v>77</v>
      </c>
      <c r="J524" s="14">
        <f>(VLOOKUP($G524,Depth_Lookup_CCL!$A$3:$Z$549,11,FALSE))+(H524/100)</f>
        <v>329.05</v>
      </c>
      <c r="K524" s="14">
        <f>(VLOOKUP($G524,Depth_Lookup_CCL!$A$3:$Z$549,11,FALSE))+(I524/100)</f>
        <v>329.82</v>
      </c>
      <c r="L524" s="148">
        <v>60</v>
      </c>
      <c r="M524" s="35">
        <v>1</v>
      </c>
      <c r="N524" s="2" t="s">
        <v>31</v>
      </c>
      <c r="O524" s="2" t="s">
        <v>5</v>
      </c>
      <c r="P524" s="5" t="s">
        <v>3461</v>
      </c>
      <c r="Q524" s="87" t="s">
        <v>1442</v>
      </c>
      <c r="R524" s="87" t="s">
        <v>1442</v>
      </c>
      <c r="U524" s="2" t="s">
        <v>198</v>
      </c>
      <c r="V524" s="2" t="s">
        <v>201</v>
      </c>
      <c r="W524" s="2" t="s">
        <v>205</v>
      </c>
      <c r="AB524" s="35" t="s">
        <v>1376</v>
      </c>
      <c r="AC524" s="5">
        <f>VLOOKUP(AB524,definitions_list_lookup!$V$12:$W$15,2,FALSE)</f>
        <v>0</v>
      </c>
      <c r="AE524" s="41" t="e">
        <f>VLOOKUP(AD524,definitions_list_lookup!$AT$3:$AU$5,2,FALSE)</f>
        <v>#N/A</v>
      </c>
      <c r="AH524" s="2">
        <v>10</v>
      </c>
      <c r="AJ524" s="2">
        <v>2.5</v>
      </c>
      <c r="AK524" s="2">
        <v>1</v>
      </c>
      <c r="AL524" s="2" t="s">
        <v>223</v>
      </c>
      <c r="AM524" s="2" t="s">
        <v>220</v>
      </c>
      <c r="AO524" s="2">
        <v>80</v>
      </c>
      <c r="AQ524" s="2">
        <v>2</v>
      </c>
      <c r="AR524" s="2">
        <v>1</v>
      </c>
      <c r="AS524" s="2" t="s">
        <v>223</v>
      </c>
      <c r="AT524" s="2" t="s">
        <v>219</v>
      </c>
      <c r="AV524" s="2">
        <v>10</v>
      </c>
      <c r="AX524" s="2">
        <v>1</v>
      </c>
      <c r="AY524" s="2">
        <v>1</v>
      </c>
      <c r="AZ524" s="2" t="s">
        <v>223</v>
      </c>
      <c r="BA524" s="2" t="s">
        <v>219</v>
      </c>
      <c r="CL524" s="2" t="s">
        <v>3847</v>
      </c>
      <c r="CM524" s="100" t="s">
        <v>3620</v>
      </c>
      <c r="CN524" s="35"/>
      <c r="CO524" s="35"/>
      <c r="CP524" s="35"/>
      <c r="CQ524" s="35"/>
    </row>
    <row r="525" spans="1:95">
      <c r="A525" s="35" t="s">
        <v>3579</v>
      </c>
      <c r="B525" s="35" t="s">
        <v>2581</v>
      </c>
      <c r="C525" s="2" t="s">
        <v>1450</v>
      </c>
      <c r="D525" s="2" t="s">
        <v>1575</v>
      </c>
      <c r="E525" s="35">
        <v>131</v>
      </c>
      <c r="F525" s="35">
        <v>2</v>
      </c>
      <c r="G525" s="10" t="str">
        <f t="shared" si="6"/>
        <v>131-2</v>
      </c>
      <c r="H525" s="2">
        <v>0</v>
      </c>
      <c r="I525" s="2">
        <v>84</v>
      </c>
      <c r="J525" s="14">
        <f>(VLOOKUP($G525,Depth_Lookup_CCL!$A$3:$Z$549,11,FALSE))+(H525/100)</f>
        <v>329.815</v>
      </c>
      <c r="K525" s="14">
        <f>(VLOOKUP($G525,Depth_Lookup_CCL!$A$3:$Z$549,11,FALSE))+(I525/100)</f>
        <v>330.65499999999997</v>
      </c>
      <c r="L525" s="148">
        <v>60</v>
      </c>
      <c r="M525" s="35">
        <v>1</v>
      </c>
      <c r="N525" s="2" t="s">
        <v>31</v>
      </c>
      <c r="O525" s="2" t="s">
        <v>5</v>
      </c>
      <c r="P525" s="5" t="s">
        <v>3461</v>
      </c>
      <c r="Q525" s="87" t="s">
        <v>1442</v>
      </c>
      <c r="R525" s="87" t="s">
        <v>1442</v>
      </c>
      <c r="U525" s="2" t="s">
        <v>198</v>
      </c>
      <c r="V525" s="2" t="s">
        <v>201</v>
      </c>
      <c r="W525" s="2" t="s">
        <v>205</v>
      </c>
      <c r="AB525" s="35" t="s">
        <v>1376</v>
      </c>
      <c r="AC525" s="5">
        <f>VLOOKUP(AB525,definitions_list_lookup!$V$12:$W$15,2,FALSE)</f>
        <v>0</v>
      </c>
      <c r="AE525" s="41" t="e">
        <f>VLOOKUP(AD525,definitions_list_lookup!$AT$3:$AU$5,2,FALSE)</f>
        <v>#N/A</v>
      </c>
      <c r="AH525" s="2">
        <v>10</v>
      </c>
      <c r="AJ525" s="2">
        <v>2.5</v>
      </c>
      <c r="AK525" s="2">
        <v>1</v>
      </c>
      <c r="AL525" s="2" t="s">
        <v>223</v>
      </c>
      <c r="AM525" s="2" t="s">
        <v>220</v>
      </c>
      <c r="AO525" s="2">
        <v>80</v>
      </c>
      <c r="AQ525" s="2">
        <v>2</v>
      </c>
      <c r="AR525" s="2">
        <v>1</v>
      </c>
      <c r="AS525" s="2" t="s">
        <v>223</v>
      </c>
      <c r="AT525" s="2" t="s">
        <v>219</v>
      </c>
      <c r="AV525" s="2">
        <v>10</v>
      </c>
      <c r="AX525" s="2">
        <v>1</v>
      </c>
      <c r="AY525" s="2">
        <v>1</v>
      </c>
      <c r="AZ525" s="2" t="s">
        <v>223</v>
      </c>
      <c r="BA525" s="2" t="s">
        <v>219</v>
      </c>
      <c r="CL525" s="2" t="s">
        <v>3848</v>
      </c>
      <c r="CM525" s="100" t="s">
        <v>3620</v>
      </c>
      <c r="CN525" s="35"/>
      <c r="CO525" s="35"/>
      <c r="CP525" s="35"/>
      <c r="CQ525" s="35"/>
    </row>
    <row r="526" spans="1:95">
      <c r="A526" s="35" t="s">
        <v>3579</v>
      </c>
      <c r="B526" s="35" t="s">
        <v>2581</v>
      </c>
      <c r="C526" s="2" t="s">
        <v>1450</v>
      </c>
      <c r="D526" s="2" t="s">
        <v>1575</v>
      </c>
      <c r="E526" s="35">
        <v>131</v>
      </c>
      <c r="F526" s="35">
        <v>3</v>
      </c>
      <c r="G526" s="10" t="str">
        <f t="shared" si="6"/>
        <v>131-3</v>
      </c>
      <c r="H526" s="2">
        <v>0</v>
      </c>
      <c r="I526" s="2">
        <v>83</v>
      </c>
      <c r="J526" s="14">
        <f>(VLOOKUP($G526,Depth_Lookup_CCL!$A$3:$Z$549,11,FALSE))+(H526/100)</f>
        <v>330.65499999999997</v>
      </c>
      <c r="K526" s="14">
        <f>(VLOOKUP($G526,Depth_Lookup_CCL!$A$3:$Z$549,11,FALSE))+(I526/100)</f>
        <v>331.48499999999996</v>
      </c>
      <c r="L526" s="148">
        <v>60</v>
      </c>
      <c r="M526" s="35">
        <v>1</v>
      </c>
      <c r="N526" s="2" t="s">
        <v>27</v>
      </c>
      <c r="O526" s="2" t="s">
        <v>1555</v>
      </c>
      <c r="P526" s="5" t="s">
        <v>1888</v>
      </c>
      <c r="Q526" s="87" t="s">
        <v>1442</v>
      </c>
      <c r="R526" s="87" t="s">
        <v>1442</v>
      </c>
      <c r="U526" s="2" t="s">
        <v>198</v>
      </c>
      <c r="V526" s="2" t="s">
        <v>201</v>
      </c>
      <c r="W526" s="2" t="s">
        <v>205</v>
      </c>
      <c r="AB526" s="35" t="s">
        <v>1376</v>
      </c>
      <c r="AC526" s="5">
        <f>VLOOKUP(AB526,definitions_list_lookup!$V$12:$W$15,2,FALSE)</f>
        <v>0</v>
      </c>
      <c r="AE526" s="41" t="e">
        <f>VLOOKUP(AD526,definitions_list_lookup!$AT$3:$AU$5,2,FALSE)</f>
        <v>#N/A</v>
      </c>
      <c r="AH526" s="2">
        <v>3</v>
      </c>
      <c r="AJ526" s="2">
        <v>1</v>
      </c>
      <c r="AK526" s="2">
        <v>0.3</v>
      </c>
      <c r="AL526" s="2" t="s">
        <v>222</v>
      </c>
      <c r="AM526" s="2" t="s">
        <v>218</v>
      </c>
      <c r="AO526" s="2">
        <v>62</v>
      </c>
      <c r="AQ526" s="2">
        <v>3</v>
      </c>
      <c r="AR526" s="2">
        <v>1.2</v>
      </c>
      <c r="AS526" s="2" t="s">
        <v>224</v>
      </c>
      <c r="AT526" s="2" t="s">
        <v>219</v>
      </c>
      <c r="AU526" s="2" t="s">
        <v>3849</v>
      </c>
      <c r="AV526" s="2">
        <v>35</v>
      </c>
      <c r="AX526" s="2">
        <v>2</v>
      </c>
      <c r="AY526" s="2">
        <v>1</v>
      </c>
      <c r="AZ526" s="2" t="s">
        <v>224</v>
      </c>
      <c r="BA526" s="2" t="s">
        <v>220</v>
      </c>
      <c r="CL526" s="2" t="s">
        <v>3850</v>
      </c>
      <c r="CM526" s="100" t="s">
        <v>3620</v>
      </c>
      <c r="CN526" s="35"/>
      <c r="CO526" s="35"/>
      <c r="CP526" s="35"/>
      <c r="CQ526" s="35"/>
    </row>
    <row r="527" spans="1:95">
      <c r="A527" s="35" t="s">
        <v>3579</v>
      </c>
      <c r="B527" s="35" t="s">
        <v>2581</v>
      </c>
      <c r="C527" s="2" t="s">
        <v>1450</v>
      </c>
      <c r="D527" s="2" t="s">
        <v>1575</v>
      </c>
      <c r="E527" s="35">
        <v>131</v>
      </c>
      <c r="F527" s="35">
        <v>4</v>
      </c>
      <c r="G527" s="10" t="str">
        <f t="shared" si="6"/>
        <v>131-4</v>
      </c>
      <c r="H527" s="2">
        <v>0</v>
      </c>
      <c r="I527" s="2">
        <v>86</v>
      </c>
      <c r="J527" s="14">
        <f>(VLOOKUP($G527,Depth_Lookup_CCL!$A$3:$Z$549,11,FALSE))+(H527/100)</f>
        <v>331.47999999999996</v>
      </c>
      <c r="K527" s="14">
        <f>(VLOOKUP($G527,Depth_Lookup_CCL!$A$3:$Z$549,11,FALSE))+(I527/100)</f>
        <v>332.34</v>
      </c>
      <c r="L527" s="148">
        <v>60</v>
      </c>
      <c r="M527" s="35">
        <v>1</v>
      </c>
      <c r="N527" s="2" t="s">
        <v>27</v>
      </c>
      <c r="O527" s="2" t="s">
        <v>1555</v>
      </c>
      <c r="P527" s="5" t="s">
        <v>1888</v>
      </c>
      <c r="Q527" s="87" t="s">
        <v>1442</v>
      </c>
      <c r="R527" s="87" t="s">
        <v>1442</v>
      </c>
      <c r="U527" s="2" t="s">
        <v>198</v>
      </c>
      <c r="V527" s="2" t="s">
        <v>201</v>
      </c>
      <c r="W527" s="2" t="s">
        <v>205</v>
      </c>
      <c r="AB527" s="35" t="s">
        <v>1376</v>
      </c>
      <c r="AC527" s="5">
        <f>VLOOKUP(AB527,definitions_list_lookup!$V$12:$W$15,2,FALSE)</f>
        <v>0</v>
      </c>
      <c r="AE527" s="41" t="e">
        <f>VLOOKUP(AD527,definitions_list_lookup!$AT$3:$AU$5,2,FALSE)</f>
        <v>#N/A</v>
      </c>
      <c r="AH527" s="2">
        <v>3</v>
      </c>
      <c r="AJ527" s="2">
        <v>1</v>
      </c>
      <c r="AK527" s="2">
        <v>0.3</v>
      </c>
      <c r="AL527" s="2" t="s">
        <v>222</v>
      </c>
      <c r="AM527" s="2" t="s">
        <v>218</v>
      </c>
      <c r="AO527" s="2">
        <v>62</v>
      </c>
      <c r="AQ527" s="2">
        <v>3</v>
      </c>
      <c r="AR527" s="2">
        <v>1.2</v>
      </c>
      <c r="AS527" s="2" t="s">
        <v>224</v>
      </c>
      <c r="AT527" s="2" t="s">
        <v>219</v>
      </c>
      <c r="AU527" s="2" t="s">
        <v>3849</v>
      </c>
      <c r="AV527" s="2">
        <v>35</v>
      </c>
      <c r="AX527" s="2">
        <v>2</v>
      </c>
      <c r="AY527" s="2">
        <v>1</v>
      </c>
      <c r="AZ527" s="2" t="s">
        <v>224</v>
      </c>
      <c r="BA527" s="2" t="s">
        <v>220</v>
      </c>
      <c r="CL527" s="2" t="s">
        <v>3851</v>
      </c>
      <c r="CM527" s="100" t="s">
        <v>3620</v>
      </c>
      <c r="CN527" s="35"/>
      <c r="CO527" s="35"/>
      <c r="CP527" s="35"/>
      <c r="CQ527" s="35"/>
    </row>
    <row r="528" spans="1:95">
      <c r="A528" s="35" t="s">
        <v>3579</v>
      </c>
      <c r="B528" s="35" t="s">
        <v>2581</v>
      </c>
      <c r="C528" s="2" t="s">
        <v>1450</v>
      </c>
      <c r="D528" s="2" t="s">
        <v>1575</v>
      </c>
      <c r="E528" s="35">
        <v>132</v>
      </c>
      <c r="F528" s="35">
        <v>1</v>
      </c>
      <c r="G528" s="10" t="str">
        <f t="shared" si="6"/>
        <v>132-1</v>
      </c>
      <c r="H528" s="2">
        <v>0</v>
      </c>
      <c r="I528" s="2">
        <v>79</v>
      </c>
      <c r="J528" s="14">
        <f>(VLOOKUP($G528,Depth_Lookup_CCL!$A$3:$Z$549,11,FALSE))+(H528/100)</f>
        <v>332.1</v>
      </c>
      <c r="K528" s="14">
        <f>(VLOOKUP($G528,Depth_Lookup_CCL!$A$3:$Z$549,11,FALSE))+(I528/100)</f>
        <v>332.89000000000004</v>
      </c>
      <c r="L528" s="148">
        <v>60</v>
      </c>
      <c r="M528" s="35">
        <v>1</v>
      </c>
      <c r="N528" s="2" t="s">
        <v>27</v>
      </c>
      <c r="O528" s="2" t="s">
        <v>1555</v>
      </c>
      <c r="P528" s="5" t="s">
        <v>1888</v>
      </c>
      <c r="Q528" s="87" t="s">
        <v>1442</v>
      </c>
      <c r="R528" s="87" t="s">
        <v>1442</v>
      </c>
      <c r="U528" s="2" t="s">
        <v>198</v>
      </c>
      <c r="V528" s="2" t="s">
        <v>201</v>
      </c>
      <c r="W528" s="2" t="s">
        <v>205</v>
      </c>
      <c r="Y528" s="2" t="s">
        <v>1379</v>
      </c>
      <c r="Z528" s="35" t="s">
        <v>1363</v>
      </c>
      <c r="AA528" s="35" t="s">
        <v>1368</v>
      </c>
      <c r="AB528" s="35" t="s">
        <v>1374</v>
      </c>
      <c r="AC528" s="5">
        <f>VLOOKUP(AB528,definitions_list_lookup!$V$12:$W$15,2,FALSE)</f>
        <v>1</v>
      </c>
      <c r="AD528" s="35" t="s">
        <v>1455</v>
      </c>
      <c r="AE528" s="41">
        <f>VLOOKUP(AD528,definitions_list_lookup!$AT$3:$AU$5,2,FALSE)</f>
        <v>0</v>
      </c>
      <c r="AF528" s="2">
        <v>5</v>
      </c>
      <c r="AH528" s="2">
        <v>3</v>
      </c>
      <c r="AJ528" s="2">
        <v>0.3</v>
      </c>
      <c r="AK528" s="35">
        <v>0.1</v>
      </c>
      <c r="AL528" s="109" t="s">
        <v>222</v>
      </c>
      <c r="AM528" s="2" t="s">
        <v>218</v>
      </c>
      <c r="AO528" s="2">
        <v>67</v>
      </c>
      <c r="AQ528" s="2">
        <v>2.5</v>
      </c>
      <c r="AR528" s="35">
        <v>1.5</v>
      </c>
      <c r="AS528" s="2" t="s">
        <v>223</v>
      </c>
      <c r="AT528" s="2" t="s">
        <v>219</v>
      </c>
      <c r="AV528" s="2">
        <v>30</v>
      </c>
      <c r="AX528" s="2">
        <v>2</v>
      </c>
      <c r="AY528" s="35">
        <v>1.5</v>
      </c>
      <c r="AZ528" s="2" t="s">
        <v>223</v>
      </c>
      <c r="BA528" s="2" t="s">
        <v>220</v>
      </c>
      <c r="CL528" s="2" t="s">
        <v>3621</v>
      </c>
      <c r="CM528" s="35" t="s">
        <v>3622</v>
      </c>
      <c r="CN528" s="35"/>
      <c r="CO528" s="35"/>
      <c r="CP528" s="35"/>
      <c r="CQ528" s="35"/>
    </row>
    <row r="529" spans="1:95">
      <c r="A529" s="35" t="s">
        <v>3579</v>
      </c>
      <c r="B529" s="35" t="s">
        <v>2581</v>
      </c>
      <c r="C529" s="2" t="s">
        <v>1450</v>
      </c>
      <c r="D529" s="2" t="s">
        <v>1575</v>
      </c>
      <c r="E529" s="35">
        <v>132</v>
      </c>
      <c r="F529" s="35">
        <v>2</v>
      </c>
      <c r="G529" s="10" t="str">
        <f t="shared" si="6"/>
        <v>132-2</v>
      </c>
      <c r="H529" s="2">
        <v>0</v>
      </c>
      <c r="I529" s="2">
        <v>94</v>
      </c>
      <c r="J529" s="14">
        <f>(VLOOKUP($G529,Depth_Lookup_CCL!$A$3:$Z$549,11,FALSE))+(H529/100)</f>
        <v>332.88</v>
      </c>
      <c r="K529" s="14">
        <f>(VLOOKUP($G529,Depth_Lookup_CCL!$A$3:$Z$549,11,FALSE))+(I529/100)</f>
        <v>333.82</v>
      </c>
      <c r="L529" s="148">
        <v>60</v>
      </c>
      <c r="M529" s="35">
        <v>1</v>
      </c>
      <c r="N529" s="2" t="s">
        <v>3449</v>
      </c>
      <c r="O529" s="2" t="s">
        <v>5</v>
      </c>
      <c r="P529" s="5" t="s">
        <v>3450</v>
      </c>
      <c r="Q529" s="87" t="s">
        <v>1442</v>
      </c>
      <c r="R529" s="87" t="s">
        <v>1442</v>
      </c>
      <c r="U529" s="2" t="s">
        <v>197</v>
      </c>
      <c r="V529" s="2" t="s">
        <v>201</v>
      </c>
      <c r="W529" s="2" t="s">
        <v>205</v>
      </c>
      <c r="AB529" s="35" t="s">
        <v>1376</v>
      </c>
      <c r="AC529" s="5">
        <f>VLOOKUP(AB529,definitions_list_lookup!$V$12:$W$15,2,FALSE)</f>
        <v>0</v>
      </c>
      <c r="AE529" s="41" t="e">
        <f>VLOOKUP(AD529,definitions_list_lookup!$AT$3:$AU$5,2,FALSE)</f>
        <v>#N/A</v>
      </c>
      <c r="AH529" s="2">
        <v>5</v>
      </c>
      <c r="AJ529" s="2">
        <v>1.5</v>
      </c>
      <c r="AK529" s="35">
        <v>1</v>
      </c>
      <c r="AL529" s="2" t="s">
        <v>223</v>
      </c>
      <c r="AM529" s="2" t="s">
        <v>219</v>
      </c>
      <c r="AO529" s="2">
        <v>30</v>
      </c>
      <c r="AQ529" s="2">
        <v>2.5</v>
      </c>
      <c r="AR529" s="35">
        <v>1</v>
      </c>
      <c r="AS529" s="2" t="s">
        <v>223</v>
      </c>
      <c r="AT529" s="2" t="s">
        <v>219</v>
      </c>
      <c r="AV529" s="2">
        <v>65</v>
      </c>
      <c r="AX529" s="2">
        <v>2</v>
      </c>
      <c r="AY529" s="35">
        <v>0.8</v>
      </c>
      <c r="AZ529" s="2" t="s">
        <v>223</v>
      </c>
      <c r="BA529" s="2" t="s">
        <v>219</v>
      </c>
      <c r="CL529" s="2" t="s">
        <v>3612</v>
      </c>
      <c r="CM529" s="35" t="s">
        <v>3623</v>
      </c>
      <c r="CN529" s="35"/>
      <c r="CO529" s="35"/>
      <c r="CP529" s="35"/>
      <c r="CQ529" s="35"/>
    </row>
    <row r="530" spans="1:95">
      <c r="A530" s="35" t="s">
        <v>3579</v>
      </c>
      <c r="B530" s="35" t="s">
        <v>2581</v>
      </c>
      <c r="C530" s="2" t="s">
        <v>1450</v>
      </c>
      <c r="D530" s="2" t="s">
        <v>1575</v>
      </c>
      <c r="E530" s="35">
        <v>132</v>
      </c>
      <c r="F530" s="35">
        <v>3</v>
      </c>
      <c r="G530" s="10" t="str">
        <f t="shared" si="6"/>
        <v>132-3</v>
      </c>
      <c r="H530" s="2">
        <v>0</v>
      </c>
      <c r="I530" s="2">
        <v>70</v>
      </c>
      <c r="J530" s="14">
        <f>(VLOOKUP($G530,Depth_Lookup_CCL!$A$3:$Z$549,11,FALSE))+(H530/100)</f>
        <v>333.82499999999999</v>
      </c>
      <c r="K530" s="14">
        <f>(VLOOKUP($G530,Depth_Lookup_CCL!$A$3:$Z$549,11,FALSE))+(I530/100)</f>
        <v>334.52499999999998</v>
      </c>
      <c r="L530" s="148">
        <v>60</v>
      </c>
      <c r="M530" s="35">
        <v>1</v>
      </c>
      <c r="O530" s="2" t="s">
        <v>5</v>
      </c>
      <c r="P530" s="5" t="s">
        <v>1846</v>
      </c>
      <c r="Q530" s="87" t="s">
        <v>1442</v>
      </c>
      <c r="R530" s="87" t="s">
        <v>1442</v>
      </c>
      <c r="U530" s="2" t="s">
        <v>198</v>
      </c>
      <c r="V530" s="2" t="s">
        <v>201</v>
      </c>
      <c r="W530" s="2" t="s">
        <v>205</v>
      </c>
      <c r="Y530" s="2" t="s">
        <v>1378</v>
      </c>
      <c r="Z530" s="35" t="s">
        <v>1363</v>
      </c>
      <c r="AA530" s="35" t="s">
        <v>1369</v>
      </c>
      <c r="AB530" s="35" t="s">
        <v>238</v>
      </c>
      <c r="AC530" s="5">
        <f>VLOOKUP(AB530,definitions_list_lookup!$V$12:$W$15,2,FALSE)</f>
        <v>2</v>
      </c>
      <c r="AD530" s="35" t="s">
        <v>1456</v>
      </c>
      <c r="AE530" s="41">
        <f>VLOOKUP(AD530,definitions_list_lookup!$AT$3:$AU$5,2,FALSE)</f>
        <v>1</v>
      </c>
      <c r="AF530" s="2">
        <v>5</v>
      </c>
      <c r="AH530" s="2">
        <v>5</v>
      </c>
      <c r="AJ530" s="2">
        <v>1</v>
      </c>
      <c r="AK530" s="35">
        <v>0.5</v>
      </c>
      <c r="AL530" s="2" t="s">
        <v>223</v>
      </c>
      <c r="AM530" s="2" t="s">
        <v>219</v>
      </c>
      <c r="AO530" s="2">
        <v>40</v>
      </c>
      <c r="AQ530" s="2">
        <v>1.5</v>
      </c>
      <c r="AR530" s="35">
        <v>1</v>
      </c>
      <c r="AS530" s="2" t="s">
        <v>223</v>
      </c>
      <c r="AT530" s="2" t="s">
        <v>219</v>
      </c>
      <c r="AV530" s="2">
        <v>55</v>
      </c>
      <c r="AX530" s="2">
        <v>1</v>
      </c>
      <c r="AY530" s="35">
        <v>0.8</v>
      </c>
      <c r="AZ530" s="2" t="s">
        <v>223</v>
      </c>
      <c r="BA530" s="2" t="s">
        <v>219</v>
      </c>
      <c r="CL530" s="2" t="s">
        <v>3624</v>
      </c>
      <c r="CM530" s="35" t="s">
        <v>3625</v>
      </c>
      <c r="CN530" s="35"/>
      <c r="CO530" s="35"/>
      <c r="CP530" s="35"/>
      <c r="CQ530" s="35"/>
    </row>
    <row r="531" spans="1:95">
      <c r="A531" s="35" t="s">
        <v>3579</v>
      </c>
      <c r="B531" s="35" t="s">
        <v>2581</v>
      </c>
      <c r="C531" s="2" t="s">
        <v>1450</v>
      </c>
      <c r="D531" s="2" t="s">
        <v>1575</v>
      </c>
      <c r="E531" s="35">
        <v>132</v>
      </c>
      <c r="F531" s="35">
        <v>4</v>
      </c>
      <c r="G531" s="10" t="str">
        <f t="shared" si="6"/>
        <v>132-4</v>
      </c>
      <c r="H531" s="2">
        <v>0</v>
      </c>
      <c r="I531" s="2">
        <v>80</v>
      </c>
      <c r="J531" s="14">
        <f>(VLOOKUP($G531,Depth_Lookup_CCL!$A$3:$Z$549,11,FALSE))+(H531/100)</f>
        <v>334.53</v>
      </c>
      <c r="K531" s="14">
        <f>(VLOOKUP($G531,Depth_Lookup_CCL!$A$3:$Z$549,11,FALSE))+(I531/100)</f>
        <v>335.33</v>
      </c>
      <c r="L531" s="148">
        <v>60</v>
      </c>
      <c r="M531" s="35">
        <v>1</v>
      </c>
      <c r="N531" s="2" t="s">
        <v>27</v>
      </c>
      <c r="O531" s="2" t="s">
        <v>1555</v>
      </c>
      <c r="P531" s="5" t="s">
        <v>1888</v>
      </c>
      <c r="Q531" s="87" t="s">
        <v>1442</v>
      </c>
      <c r="R531" s="87" t="s">
        <v>1442</v>
      </c>
      <c r="U531" s="2" t="s">
        <v>198</v>
      </c>
      <c r="V531" s="2" t="s">
        <v>201</v>
      </c>
      <c r="W531" s="2" t="s">
        <v>205</v>
      </c>
      <c r="Y531" s="2" t="s">
        <v>1379</v>
      </c>
      <c r="Z531" s="35" t="s">
        <v>1363</v>
      </c>
      <c r="AA531" s="35" t="s">
        <v>1368</v>
      </c>
      <c r="AB531" s="35" t="s">
        <v>1374</v>
      </c>
      <c r="AC531" s="5">
        <f>VLOOKUP(AB531,definitions_list_lookup!$V$12:$W$15,2,FALSE)</f>
        <v>1</v>
      </c>
      <c r="AD531" s="35" t="s">
        <v>1455</v>
      </c>
      <c r="AE531" s="41">
        <f>VLOOKUP(AD531,definitions_list_lookup!$AT$3:$AU$5,2,FALSE)</f>
        <v>0</v>
      </c>
      <c r="AF531" s="2">
        <v>0.5</v>
      </c>
      <c r="AG531" s="2" t="s">
        <v>3626</v>
      </c>
      <c r="AH531" s="2">
        <v>3</v>
      </c>
      <c r="AJ531" s="2">
        <v>3</v>
      </c>
      <c r="AK531" s="35">
        <v>1</v>
      </c>
      <c r="AL531" s="2" t="s">
        <v>223</v>
      </c>
      <c r="AM531" s="2" t="s">
        <v>219</v>
      </c>
      <c r="AO531" s="2">
        <v>50</v>
      </c>
      <c r="AQ531" s="2">
        <v>2</v>
      </c>
      <c r="AR531" s="35">
        <v>1</v>
      </c>
      <c r="AS531" s="2" t="s">
        <v>223</v>
      </c>
      <c r="AT531" s="2" t="s">
        <v>219</v>
      </c>
      <c r="AV531" s="2">
        <v>47</v>
      </c>
      <c r="AX531" s="2">
        <v>2</v>
      </c>
      <c r="AY531" s="35">
        <v>1</v>
      </c>
      <c r="AZ531" s="2" t="s">
        <v>223</v>
      </c>
      <c r="BA531" s="2" t="s">
        <v>219</v>
      </c>
      <c r="CL531" s="2" t="s">
        <v>3612</v>
      </c>
      <c r="CM531" s="35"/>
      <c r="CN531" s="35"/>
      <c r="CO531" s="35"/>
      <c r="CP531" s="35"/>
      <c r="CQ531" s="35"/>
    </row>
    <row r="532" spans="1:95">
      <c r="A532" s="35" t="s">
        <v>3579</v>
      </c>
      <c r="B532" s="35" t="s">
        <v>2581</v>
      </c>
      <c r="C532" s="2" t="s">
        <v>1450</v>
      </c>
      <c r="D532" s="2" t="s">
        <v>1575</v>
      </c>
      <c r="E532" s="35">
        <v>133</v>
      </c>
      <c r="F532" s="35">
        <v>1</v>
      </c>
      <c r="G532" s="10" t="str">
        <f t="shared" si="6"/>
        <v>133-1</v>
      </c>
      <c r="H532" s="2">
        <v>0</v>
      </c>
      <c r="I532" s="2">
        <v>90</v>
      </c>
      <c r="J532" s="14">
        <f>(VLOOKUP($G532,Depth_Lookup_CCL!$A$3:$Z$549,11,FALSE))+(H532/100)</f>
        <v>335.15</v>
      </c>
      <c r="K532" s="14">
        <f>(VLOOKUP($G532,Depth_Lookup_CCL!$A$3:$Z$549,11,FALSE))+(I532/100)</f>
        <v>336.04999999999995</v>
      </c>
      <c r="L532" s="148">
        <v>60</v>
      </c>
      <c r="M532" s="35">
        <v>1</v>
      </c>
      <c r="O532" s="2" t="s">
        <v>5</v>
      </c>
      <c r="P532" s="5" t="s">
        <v>1846</v>
      </c>
      <c r="Q532" s="87" t="s">
        <v>1442</v>
      </c>
      <c r="R532" s="87" t="s">
        <v>1442</v>
      </c>
      <c r="U532" s="2" t="s">
        <v>198</v>
      </c>
      <c r="V532" s="2" t="s">
        <v>201</v>
      </c>
      <c r="W532" s="2" t="s">
        <v>205</v>
      </c>
      <c r="Y532" s="2" t="s">
        <v>1379</v>
      </c>
      <c r="Z532" s="35" t="s">
        <v>1363</v>
      </c>
      <c r="AA532" s="35" t="s">
        <v>1368</v>
      </c>
      <c r="AB532" s="35" t="s">
        <v>1374</v>
      </c>
      <c r="AC532" s="5">
        <f>VLOOKUP(AB532,definitions_list_lookup!$V$12:$W$15,2,FALSE)</f>
        <v>1</v>
      </c>
      <c r="AD532" s="35" t="s">
        <v>1455</v>
      </c>
      <c r="AE532" s="41">
        <f>VLOOKUP(AD532,definitions_list_lookup!$AT$3:$AU$5,2,FALSE)</f>
        <v>0</v>
      </c>
      <c r="AF532" s="2">
        <v>2</v>
      </c>
      <c r="AH532" s="2">
        <v>7</v>
      </c>
      <c r="AJ532" s="2">
        <v>0.5</v>
      </c>
      <c r="AK532" s="35">
        <v>0.3</v>
      </c>
      <c r="AL532" s="2" t="s">
        <v>222</v>
      </c>
      <c r="AM532" s="2" t="s">
        <v>218</v>
      </c>
      <c r="AO532" s="2">
        <v>78</v>
      </c>
      <c r="AQ532" s="2">
        <v>1.5</v>
      </c>
      <c r="AR532" s="35">
        <v>1</v>
      </c>
      <c r="AS532" s="2" t="s">
        <v>223</v>
      </c>
      <c r="AT532" s="2" t="s">
        <v>219</v>
      </c>
      <c r="AV532" s="2">
        <v>15</v>
      </c>
      <c r="AX532" s="2">
        <v>1</v>
      </c>
      <c r="AY532" s="35">
        <v>0.8</v>
      </c>
      <c r="AZ532" s="2" t="s">
        <v>223</v>
      </c>
      <c r="BA532" s="2" t="s">
        <v>220</v>
      </c>
      <c r="CL532" s="2" t="s">
        <v>3627</v>
      </c>
      <c r="CM532" s="35" t="s">
        <v>3628</v>
      </c>
      <c r="CN532" s="35"/>
      <c r="CO532" s="35"/>
      <c r="CP532" s="35"/>
      <c r="CQ532" s="35"/>
    </row>
    <row r="533" spans="1:95">
      <c r="A533" s="35" t="s">
        <v>3579</v>
      </c>
      <c r="B533" s="35" t="s">
        <v>2581</v>
      </c>
      <c r="C533" s="2" t="s">
        <v>1450</v>
      </c>
      <c r="D533" s="2" t="s">
        <v>1575</v>
      </c>
      <c r="E533" s="35">
        <v>133</v>
      </c>
      <c r="F533" s="35">
        <v>2</v>
      </c>
      <c r="G533" s="10" t="str">
        <f t="shared" si="6"/>
        <v>133-2</v>
      </c>
      <c r="H533" s="2">
        <v>0</v>
      </c>
      <c r="I533" s="2">
        <v>94</v>
      </c>
      <c r="J533" s="14">
        <f>(VLOOKUP($G533,Depth_Lookup_CCL!$A$3:$Z$549,11,FALSE))+(H533/100)</f>
        <v>336.04999999999995</v>
      </c>
      <c r="K533" s="14">
        <f>(VLOOKUP($G533,Depth_Lookup_CCL!$A$3:$Z$549,11,FALSE))+(I533/100)</f>
        <v>336.98999999999995</v>
      </c>
      <c r="L533" s="148">
        <v>60</v>
      </c>
      <c r="M533" s="35">
        <v>1</v>
      </c>
      <c r="N533" s="2" t="s">
        <v>27</v>
      </c>
      <c r="O533" s="2" t="s">
        <v>1555</v>
      </c>
      <c r="P533" s="5" t="s">
        <v>1888</v>
      </c>
      <c r="Q533" s="87" t="s">
        <v>1442</v>
      </c>
      <c r="R533" s="87" t="s">
        <v>1442</v>
      </c>
      <c r="U533" s="2" t="s">
        <v>198</v>
      </c>
      <c r="V533" s="2" t="s">
        <v>201</v>
      </c>
      <c r="W533" s="2" t="s">
        <v>205</v>
      </c>
      <c r="AB533" s="35" t="s">
        <v>1376</v>
      </c>
      <c r="AC533" s="5">
        <f>VLOOKUP(AB533,definitions_list_lookup!$V$12:$W$15,2,FALSE)</f>
        <v>0</v>
      </c>
      <c r="AE533" s="41" t="e">
        <f>VLOOKUP(AD533,definitions_list_lookup!$AT$3:$AU$5,2,FALSE)</f>
        <v>#N/A</v>
      </c>
      <c r="AH533" s="2">
        <v>4</v>
      </c>
      <c r="AJ533" s="2">
        <v>3</v>
      </c>
      <c r="AK533" s="35">
        <v>0.8</v>
      </c>
      <c r="AL533" s="2" t="s">
        <v>223</v>
      </c>
      <c r="AM533" s="2" t="s">
        <v>219</v>
      </c>
      <c r="AO533" s="2">
        <v>47</v>
      </c>
      <c r="AQ533" s="2">
        <v>1.6</v>
      </c>
      <c r="AR533" s="35">
        <v>0.8</v>
      </c>
      <c r="AS533" s="2" t="s">
        <v>223</v>
      </c>
      <c r="AT533" s="2" t="s">
        <v>219</v>
      </c>
      <c r="AV533" s="2">
        <v>49</v>
      </c>
      <c r="AX533" s="2">
        <v>2.2999999999999998</v>
      </c>
      <c r="AY533" s="35">
        <v>1</v>
      </c>
      <c r="AZ533" s="2" t="s">
        <v>223</v>
      </c>
      <c r="BA533" s="2" t="s">
        <v>219</v>
      </c>
      <c r="CM533" s="35" t="s">
        <v>3629</v>
      </c>
      <c r="CN533" s="35"/>
      <c r="CO533" s="35"/>
      <c r="CP533" s="35"/>
      <c r="CQ533" s="35"/>
    </row>
    <row r="534" spans="1:95">
      <c r="A534" s="35" t="s">
        <v>3579</v>
      </c>
      <c r="B534" s="35" t="s">
        <v>2581</v>
      </c>
      <c r="C534" s="2" t="s">
        <v>1450</v>
      </c>
      <c r="D534" s="2" t="s">
        <v>1575</v>
      </c>
      <c r="E534" s="35">
        <v>133</v>
      </c>
      <c r="F534" s="35">
        <v>3</v>
      </c>
      <c r="G534" s="10" t="str">
        <f t="shared" si="6"/>
        <v>133-3</v>
      </c>
      <c r="H534" s="2">
        <v>0</v>
      </c>
      <c r="I534" s="2">
        <v>88</v>
      </c>
      <c r="J534" s="14">
        <f>(VLOOKUP($G534,Depth_Lookup_CCL!$A$3:$Z$549,11,FALSE))+(H534/100)</f>
        <v>336.98999999999995</v>
      </c>
      <c r="K534" s="14">
        <f>(VLOOKUP($G534,Depth_Lookup_CCL!$A$3:$Z$549,11,FALSE))+(I534/100)</f>
        <v>337.86999999999995</v>
      </c>
      <c r="L534" s="148">
        <v>60</v>
      </c>
      <c r="M534" s="35">
        <v>1</v>
      </c>
      <c r="N534" s="2" t="s">
        <v>27</v>
      </c>
      <c r="O534" s="2" t="s">
        <v>1555</v>
      </c>
      <c r="P534" s="5" t="s">
        <v>1888</v>
      </c>
      <c r="Q534" s="87" t="s">
        <v>1442</v>
      </c>
      <c r="R534" s="87" t="s">
        <v>1442</v>
      </c>
      <c r="U534" s="2" t="s">
        <v>198</v>
      </c>
      <c r="V534" s="2" t="s">
        <v>201</v>
      </c>
      <c r="W534" s="2" t="s">
        <v>205</v>
      </c>
      <c r="AB534" s="35" t="s">
        <v>1376</v>
      </c>
      <c r="AC534" s="5">
        <f>VLOOKUP(AB534,definitions_list_lookup!$V$12:$W$15,2,FALSE)</f>
        <v>0</v>
      </c>
      <c r="AE534" s="41" t="e">
        <f>VLOOKUP(AD534,definitions_list_lookup!$AT$3:$AU$5,2,FALSE)</f>
        <v>#N/A</v>
      </c>
      <c r="AH534" s="2">
        <v>3</v>
      </c>
      <c r="AJ534" s="2">
        <v>0.6</v>
      </c>
      <c r="AK534" s="35">
        <v>0.6</v>
      </c>
      <c r="AL534" s="2" t="s">
        <v>222</v>
      </c>
      <c r="AM534" s="2" t="s">
        <v>219</v>
      </c>
      <c r="AO534" s="2">
        <v>55</v>
      </c>
      <c r="AQ534" s="2">
        <v>2</v>
      </c>
      <c r="AR534" s="35">
        <v>0.8</v>
      </c>
      <c r="AS534" s="2" t="s">
        <v>223</v>
      </c>
      <c r="AT534" s="2" t="s">
        <v>219</v>
      </c>
      <c r="AV534" s="2">
        <v>42</v>
      </c>
      <c r="AX534" s="2">
        <v>1.7</v>
      </c>
      <c r="AY534" s="35">
        <v>0.8</v>
      </c>
      <c r="AZ534" s="2" t="s">
        <v>223</v>
      </c>
      <c r="BA534" s="2" t="s">
        <v>219</v>
      </c>
      <c r="CM534" s="35" t="s">
        <v>3629</v>
      </c>
      <c r="CN534" s="35"/>
      <c r="CO534" s="35"/>
      <c r="CP534" s="35"/>
      <c r="CQ534" s="35"/>
    </row>
    <row r="535" spans="1:95">
      <c r="A535" s="35" t="s">
        <v>3579</v>
      </c>
      <c r="B535" s="35" t="s">
        <v>2581</v>
      </c>
      <c r="C535" s="2" t="s">
        <v>1450</v>
      </c>
      <c r="D535" s="2" t="s">
        <v>1575</v>
      </c>
      <c r="E535" s="35">
        <v>133</v>
      </c>
      <c r="F535" s="35">
        <v>4</v>
      </c>
      <c r="G535" s="10" t="str">
        <f t="shared" si="6"/>
        <v>133-4</v>
      </c>
      <c r="H535" s="2">
        <v>0</v>
      </c>
      <c r="I535" s="2">
        <v>40</v>
      </c>
      <c r="J535" s="14">
        <f>(VLOOKUP($G535,Depth_Lookup_CCL!$A$3:$Z$549,11,FALSE))+(H535/100)</f>
        <v>337.87999999999994</v>
      </c>
      <c r="K535" s="14">
        <f>(VLOOKUP($G535,Depth_Lookup_CCL!$A$3:$Z$549,11,FALSE))+(I535/100)</f>
        <v>338.27999999999992</v>
      </c>
      <c r="L535" s="148">
        <v>60</v>
      </c>
      <c r="M535" s="35">
        <v>1</v>
      </c>
      <c r="N535" s="2" t="s">
        <v>27</v>
      </c>
      <c r="O535" s="2" t="s">
        <v>1555</v>
      </c>
      <c r="P535" s="5" t="s">
        <v>1888</v>
      </c>
      <c r="Q535" s="87" t="s">
        <v>1442</v>
      </c>
      <c r="R535" s="87" t="s">
        <v>1442</v>
      </c>
      <c r="U535" s="2" t="s">
        <v>197</v>
      </c>
      <c r="V535" s="2" t="s">
        <v>201</v>
      </c>
      <c r="W535" s="2" t="s">
        <v>205</v>
      </c>
      <c r="AB535" s="35" t="s">
        <v>1376</v>
      </c>
      <c r="AC535" s="5">
        <f>VLOOKUP(AB535,definitions_list_lookup!$V$12:$W$15,2,FALSE)</f>
        <v>0</v>
      </c>
      <c r="AE535" s="41" t="e">
        <f>VLOOKUP(AD535,definitions_list_lookup!$AT$3:$AU$5,2,FALSE)</f>
        <v>#N/A</v>
      </c>
      <c r="AH535" s="2">
        <v>4</v>
      </c>
      <c r="AJ535" s="2">
        <v>1.4</v>
      </c>
      <c r="AK535" s="35">
        <v>0.6</v>
      </c>
      <c r="AL535" s="2" t="s">
        <v>222</v>
      </c>
      <c r="AM535" s="2" t="s">
        <v>220</v>
      </c>
      <c r="AO535" s="2">
        <v>61</v>
      </c>
      <c r="AQ535" s="2">
        <v>1.5</v>
      </c>
      <c r="AR535" s="35">
        <v>0.4</v>
      </c>
      <c r="AS535" s="2" t="s">
        <v>223</v>
      </c>
      <c r="AT535" s="2" t="s">
        <v>219</v>
      </c>
      <c r="AV535" s="2">
        <v>35</v>
      </c>
      <c r="AX535" s="2">
        <v>1.5</v>
      </c>
      <c r="AY535" s="35">
        <v>0.7</v>
      </c>
      <c r="AZ535" s="2" t="s">
        <v>222</v>
      </c>
      <c r="BA535" s="2" t="s">
        <v>220</v>
      </c>
      <c r="CM535" s="35" t="s">
        <v>3629</v>
      </c>
      <c r="CN535" s="35"/>
      <c r="CO535" s="35"/>
      <c r="CP535" s="35"/>
      <c r="CQ535" s="35"/>
    </row>
    <row r="536" spans="1:95">
      <c r="A536" s="35" t="s">
        <v>3579</v>
      </c>
      <c r="B536" s="35" t="s">
        <v>2581</v>
      </c>
      <c r="C536" s="2" t="s">
        <v>1450</v>
      </c>
      <c r="D536" s="2" t="s">
        <v>1575</v>
      </c>
      <c r="E536" s="35">
        <v>134</v>
      </c>
      <c r="F536" s="35">
        <v>1</v>
      </c>
      <c r="G536" s="10" t="str">
        <f t="shared" si="6"/>
        <v>134-1</v>
      </c>
      <c r="H536" s="2">
        <v>0</v>
      </c>
      <c r="I536" s="2">
        <v>65</v>
      </c>
      <c r="J536" s="14">
        <f>(VLOOKUP($G536,Depth_Lookup_CCL!$A$3:$Z$549,11,FALSE))+(H536/100)</f>
        <v>338.2</v>
      </c>
      <c r="K536" s="14">
        <f>(VLOOKUP($G536,Depth_Lookup_CCL!$A$3:$Z$549,11,FALSE))+(I536/100)</f>
        <v>338.84999999999997</v>
      </c>
      <c r="L536" s="148">
        <v>60</v>
      </c>
      <c r="M536" s="35">
        <v>1</v>
      </c>
      <c r="N536" s="2" t="s">
        <v>27</v>
      </c>
      <c r="O536" s="2" t="s">
        <v>1555</v>
      </c>
      <c r="P536" s="5" t="s">
        <v>1888</v>
      </c>
      <c r="Q536" s="87" t="s">
        <v>1442</v>
      </c>
      <c r="R536" s="87" t="s">
        <v>1442</v>
      </c>
      <c r="U536" s="2" t="s">
        <v>198</v>
      </c>
      <c r="V536" s="2" t="s">
        <v>201</v>
      </c>
      <c r="W536" s="2" t="s">
        <v>205</v>
      </c>
      <c r="AB536" s="35" t="s">
        <v>1376</v>
      </c>
      <c r="AC536" s="5">
        <f>VLOOKUP(AB536,definitions_list_lookup!$V$12:$W$15,2,FALSE)</f>
        <v>0</v>
      </c>
      <c r="AE536" s="41" t="e">
        <f>VLOOKUP(AD536,definitions_list_lookup!$AT$3:$AU$5,2,FALSE)</f>
        <v>#N/A</v>
      </c>
      <c r="AH536" s="2">
        <v>3</v>
      </c>
      <c r="AJ536" s="2">
        <v>1.6</v>
      </c>
      <c r="AK536" s="35">
        <v>0.6</v>
      </c>
      <c r="AL536" s="2" t="s">
        <v>222</v>
      </c>
      <c r="AM536" s="2" t="s">
        <v>219</v>
      </c>
      <c r="AO536" s="2">
        <v>62</v>
      </c>
      <c r="AQ536" s="2">
        <v>1.8</v>
      </c>
      <c r="AR536" s="35">
        <v>1</v>
      </c>
      <c r="AS536" s="2" t="s">
        <v>223</v>
      </c>
      <c r="AT536" s="2" t="s">
        <v>220</v>
      </c>
      <c r="AV536" s="2">
        <v>35</v>
      </c>
      <c r="AX536" s="2">
        <v>3</v>
      </c>
      <c r="AY536" s="35">
        <v>1</v>
      </c>
      <c r="AZ536" s="2" t="s">
        <v>223</v>
      </c>
      <c r="BA536" s="2" t="s">
        <v>219</v>
      </c>
      <c r="CM536" s="35" t="s">
        <v>3629</v>
      </c>
      <c r="CN536" s="35"/>
      <c r="CO536" s="35"/>
      <c r="CP536" s="35"/>
      <c r="CQ536" s="35"/>
    </row>
    <row r="537" spans="1:95">
      <c r="A537" s="35" t="s">
        <v>3579</v>
      </c>
      <c r="B537" s="35" t="s">
        <v>2581</v>
      </c>
      <c r="C537" s="2" t="s">
        <v>1450</v>
      </c>
      <c r="D537" s="2" t="s">
        <v>1575</v>
      </c>
      <c r="E537" s="35">
        <v>134</v>
      </c>
      <c r="F537" s="35">
        <v>2</v>
      </c>
      <c r="G537" s="10" t="str">
        <f t="shared" si="6"/>
        <v>134-2</v>
      </c>
      <c r="H537" s="2">
        <v>0</v>
      </c>
      <c r="I537" s="2">
        <v>64</v>
      </c>
      <c r="J537" s="14">
        <f>(VLOOKUP($G537,Depth_Lookup_CCL!$A$3:$Z$549,11,FALSE))+(H537/100)</f>
        <v>338.84999999999997</v>
      </c>
      <c r="K537" s="14">
        <f>(VLOOKUP($G537,Depth_Lookup_CCL!$A$3:$Z$549,11,FALSE))+(I537/100)</f>
        <v>339.48999999999995</v>
      </c>
      <c r="L537" s="148">
        <v>60</v>
      </c>
      <c r="M537" s="35">
        <v>1</v>
      </c>
      <c r="N537" s="2" t="s">
        <v>27</v>
      </c>
      <c r="O537" s="2" t="s">
        <v>1555</v>
      </c>
      <c r="P537" s="5" t="s">
        <v>1888</v>
      </c>
      <c r="Q537" s="87" t="s">
        <v>1442</v>
      </c>
      <c r="R537" s="87" t="s">
        <v>1442</v>
      </c>
      <c r="U537" s="2" t="s">
        <v>198</v>
      </c>
      <c r="V537" s="2" t="s">
        <v>201</v>
      </c>
      <c r="W537" s="2" t="s">
        <v>205</v>
      </c>
      <c r="Y537" s="2" t="s">
        <v>1379</v>
      </c>
      <c r="Z537" s="35" t="s">
        <v>1363</v>
      </c>
      <c r="AA537" s="35" t="s">
        <v>1368</v>
      </c>
      <c r="AB537" s="35" t="s">
        <v>1374</v>
      </c>
      <c r="AC537" s="5">
        <f>VLOOKUP(AB537,definitions_list_lookup!$V$12:$W$15,2,FALSE)</f>
        <v>1</v>
      </c>
      <c r="AD537" s="35" t="s">
        <v>1455</v>
      </c>
      <c r="AE537" s="41">
        <f>VLOOKUP(AD537,definitions_list_lookup!$AT$3:$AU$5,2,FALSE)</f>
        <v>0</v>
      </c>
      <c r="AF537" s="2">
        <v>2</v>
      </c>
      <c r="AH537" s="2">
        <v>2</v>
      </c>
      <c r="AJ537" s="2">
        <v>2.5</v>
      </c>
      <c r="AK537" s="35">
        <v>1</v>
      </c>
      <c r="AL537" s="2" t="s">
        <v>222</v>
      </c>
      <c r="AM537" s="2" t="s">
        <v>220</v>
      </c>
      <c r="AO537" s="2">
        <v>55</v>
      </c>
      <c r="AQ537" s="2">
        <v>2.5</v>
      </c>
      <c r="AR537" s="35">
        <v>1.5</v>
      </c>
      <c r="AS537" s="2" t="s">
        <v>223</v>
      </c>
      <c r="AT537" s="2" t="s">
        <v>219</v>
      </c>
      <c r="AV537" s="2">
        <v>43</v>
      </c>
      <c r="AX537" s="2">
        <v>5</v>
      </c>
      <c r="AY537" s="35">
        <v>1.5</v>
      </c>
      <c r="AZ537" s="2" t="s">
        <v>223</v>
      </c>
      <c r="BA537" s="2" t="s">
        <v>220</v>
      </c>
      <c r="CM537" s="35" t="s">
        <v>3630</v>
      </c>
      <c r="CN537" s="35"/>
      <c r="CO537" s="35"/>
      <c r="CP537" s="35"/>
      <c r="CQ537" s="35"/>
    </row>
    <row r="538" spans="1:95">
      <c r="A538" s="35" t="s">
        <v>3579</v>
      </c>
      <c r="B538" s="35" t="s">
        <v>2581</v>
      </c>
      <c r="C538" s="2" t="s">
        <v>1450</v>
      </c>
      <c r="D538" s="2" t="s">
        <v>1575</v>
      </c>
      <c r="E538" s="35">
        <v>134</v>
      </c>
      <c r="F538" s="35">
        <v>3</v>
      </c>
      <c r="G538" s="10" t="str">
        <f t="shared" si="6"/>
        <v>134-3</v>
      </c>
      <c r="H538" s="2">
        <v>0</v>
      </c>
      <c r="I538" s="2">
        <v>98</v>
      </c>
      <c r="J538" s="14">
        <f>(VLOOKUP($G538,Depth_Lookup_CCL!$A$3:$Z$549,11,FALSE))+(H538/100)</f>
        <v>339.47999999999996</v>
      </c>
      <c r="K538" s="14">
        <f>(VLOOKUP($G538,Depth_Lookup_CCL!$A$3:$Z$549,11,FALSE))+(I538/100)</f>
        <v>340.46</v>
      </c>
      <c r="L538" s="148">
        <v>60</v>
      </c>
      <c r="M538" s="35">
        <v>1</v>
      </c>
      <c r="O538" s="2" t="s">
        <v>5</v>
      </c>
      <c r="P538" s="5" t="s">
        <v>1846</v>
      </c>
      <c r="Q538" s="87" t="s">
        <v>1442</v>
      </c>
      <c r="R538" s="87" t="s">
        <v>1442</v>
      </c>
      <c r="U538" s="2" t="s">
        <v>198</v>
      </c>
      <c r="V538" s="2" t="s">
        <v>201</v>
      </c>
      <c r="W538" s="2" t="s">
        <v>205</v>
      </c>
      <c r="AB538" s="35" t="s">
        <v>1376</v>
      </c>
      <c r="AC538" s="5">
        <f>VLOOKUP(AB538,definitions_list_lookup!$V$12:$W$15,2,FALSE)</f>
        <v>0</v>
      </c>
      <c r="AE538" s="41" t="e">
        <f>VLOOKUP(AD538,definitions_list_lookup!$AT$3:$AU$5,2,FALSE)</f>
        <v>#N/A</v>
      </c>
      <c r="AK538" s="35"/>
      <c r="AR538" s="35"/>
      <c r="AY538" s="35"/>
      <c r="CL538" s="2" t="s">
        <v>3631</v>
      </c>
      <c r="CM538" s="35" t="s">
        <v>3629</v>
      </c>
      <c r="CN538" s="35"/>
      <c r="CO538" s="35"/>
      <c r="CP538" s="35"/>
      <c r="CQ538" s="35"/>
    </row>
    <row r="539" spans="1:95">
      <c r="A539" s="35" t="s">
        <v>3632</v>
      </c>
      <c r="B539" s="35" t="s">
        <v>2581</v>
      </c>
      <c r="C539" s="2" t="s">
        <v>1450</v>
      </c>
      <c r="D539" s="2" t="s">
        <v>1575</v>
      </c>
      <c r="E539" s="35">
        <v>134</v>
      </c>
      <c r="F539" s="35">
        <v>4</v>
      </c>
      <c r="G539" s="10" t="str">
        <f t="shared" si="6"/>
        <v>134-4</v>
      </c>
      <c r="H539" s="2">
        <v>0</v>
      </c>
      <c r="I539" s="2">
        <v>93</v>
      </c>
      <c r="J539" s="14">
        <f>(VLOOKUP($G539,Depth_Lookup_CCL!$A$3:$Z$549,11,FALSE))+(H539/100)</f>
        <v>340.45499999999998</v>
      </c>
      <c r="K539" s="14">
        <f>(VLOOKUP($G539,Depth_Lookup_CCL!$A$3:$Z$549,11,FALSE))+(I539/100)</f>
        <v>341.38499999999999</v>
      </c>
      <c r="L539" s="148">
        <v>60</v>
      </c>
      <c r="M539" s="35">
        <v>1</v>
      </c>
      <c r="O539" s="2" t="s">
        <v>5</v>
      </c>
      <c r="P539" s="5" t="s">
        <v>1846</v>
      </c>
      <c r="Q539" s="87" t="s">
        <v>1442</v>
      </c>
      <c r="R539" s="87" t="s">
        <v>1442</v>
      </c>
      <c r="U539" s="2" t="s">
        <v>198</v>
      </c>
      <c r="V539" s="2" t="s">
        <v>201</v>
      </c>
      <c r="W539" s="2" t="s">
        <v>205</v>
      </c>
      <c r="Y539" s="2" t="s">
        <v>1379</v>
      </c>
      <c r="Z539" s="35" t="s">
        <v>1363</v>
      </c>
      <c r="AA539" s="35" t="s">
        <v>1368</v>
      </c>
      <c r="AB539" s="35" t="s">
        <v>1374</v>
      </c>
      <c r="AC539" s="5">
        <f>VLOOKUP(AB539,definitions_list_lookup!$V$12:$W$15,2,FALSE)</f>
        <v>1</v>
      </c>
      <c r="AD539" s="35" t="s">
        <v>1455</v>
      </c>
      <c r="AE539" s="41">
        <f>VLOOKUP(AD539,definitions_list_lookup!$AT$3:$AU$5,2,FALSE)</f>
        <v>0</v>
      </c>
      <c r="AF539" s="2">
        <v>2</v>
      </c>
      <c r="AH539" s="2">
        <v>8</v>
      </c>
      <c r="AJ539" s="2">
        <v>1.5</v>
      </c>
      <c r="AK539" s="35">
        <v>1</v>
      </c>
      <c r="AL539" s="2" t="s">
        <v>223</v>
      </c>
      <c r="AM539" s="2" t="s">
        <v>219</v>
      </c>
      <c r="AO539" s="2">
        <v>57</v>
      </c>
      <c r="AQ539" s="2">
        <v>3.5</v>
      </c>
      <c r="AR539" s="35">
        <v>1.3</v>
      </c>
      <c r="AS539" s="2" t="s">
        <v>223</v>
      </c>
      <c r="AT539" s="2" t="s">
        <v>219</v>
      </c>
      <c r="AV539" s="2">
        <v>35</v>
      </c>
      <c r="AX539" s="2">
        <v>1.8</v>
      </c>
      <c r="AY539" s="35">
        <v>0.8</v>
      </c>
      <c r="AZ539" s="2" t="s">
        <v>223</v>
      </c>
      <c r="BA539" s="2" t="s">
        <v>220</v>
      </c>
      <c r="CE539" s="2" t="s">
        <v>1562</v>
      </c>
      <c r="CG539" s="2">
        <v>0.6</v>
      </c>
      <c r="CH539" s="2">
        <v>0.3</v>
      </c>
      <c r="CI539" s="2" t="s">
        <v>223</v>
      </c>
      <c r="CJ539" s="2" t="s">
        <v>219</v>
      </c>
      <c r="CM539" s="35" t="s">
        <v>3633</v>
      </c>
      <c r="CN539" s="35"/>
      <c r="CO539" s="35"/>
      <c r="CP539" s="35"/>
      <c r="CQ539" s="35"/>
    </row>
    <row r="540" spans="1:95">
      <c r="A540" s="35" t="s">
        <v>3632</v>
      </c>
      <c r="B540" s="35" t="s">
        <v>2581</v>
      </c>
      <c r="C540" s="2" t="s">
        <v>1450</v>
      </c>
      <c r="D540" s="2" t="s">
        <v>1575</v>
      </c>
      <c r="E540" s="35">
        <v>135</v>
      </c>
      <c r="F540" s="35">
        <v>1</v>
      </c>
      <c r="G540" s="10" t="str">
        <f t="shared" si="6"/>
        <v>135-1</v>
      </c>
      <c r="H540" s="2">
        <v>0</v>
      </c>
      <c r="I540" s="2">
        <v>83</v>
      </c>
      <c r="J540" s="14">
        <f>(VLOOKUP($G540,Depth_Lookup_CCL!$A$3:$Z$549,11,FALSE))+(H540/100)</f>
        <v>341.25</v>
      </c>
      <c r="K540" s="14">
        <f>(VLOOKUP($G540,Depth_Lookup_CCL!$A$3:$Z$549,11,FALSE))+(I540/100)</f>
        <v>342.08</v>
      </c>
      <c r="L540" s="148">
        <v>60</v>
      </c>
      <c r="M540" s="35">
        <v>1</v>
      </c>
      <c r="O540" s="2" t="s">
        <v>5</v>
      </c>
      <c r="P540" s="5" t="s">
        <v>1846</v>
      </c>
      <c r="Q540" s="87" t="s">
        <v>1442</v>
      </c>
      <c r="R540" s="87" t="s">
        <v>1442</v>
      </c>
      <c r="U540" s="2" t="s">
        <v>198</v>
      </c>
      <c r="V540" s="2" t="s">
        <v>201</v>
      </c>
      <c r="W540" s="2" t="s">
        <v>205</v>
      </c>
      <c r="Y540" s="2" t="s">
        <v>1379</v>
      </c>
      <c r="Z540" s="35" t="s">
        <v>1363</v>
      </c>
      <c r="AA540" s="35" t="s">
        <v>1368</v>
      </c>
      <c r="AB540" s="35" t="s">
        <v>238</v>
      </c>
      <c r="AC540" s="5">
        <f>VLOOKUP(AB540,definitions_list_lookup!$V$12:$W$15,2,FALSE)</f>
        <v>2</v>
      </c>
      <c r="AD540" s="35" t="s">
        <v>1456</v>
      </c>
      <c r="AE540" s="41">
        <f>VLOOKUP(AD540,definitions_list_lookup!$AT$3:$AU$5,2,FALSE)</f>
        <v>1</v>
      </c>
      <c r="AF540" s="2">
        <v>5</v>
      </c>
      <c r="AH540" s="2">
        <v>5</v>
      </c>
      <c r="AJ540" s="2">
        <v>1.5</v>
      </c>
      <c r="AK540" s="35">
        <v>0.8</v>
      </c>
      <c r="AL540" s="2" t="s">
        <v>223</v>
      </c>
      <c r="AM540" s="2" t="s">
        <v>219</v>
      </c>
      <c r="AO540" s="2">
        <v>40</v>
      </c>
      <c r="AQ540" s="2">
        <v>2</v>
      </c>
      <c r="AR540" s="35">
        <v>1</v>
      </c>
      <c r="AS540" s="2" t="s">
        <v>223</v>
      </c>
      <c r="AT540" s="2" t="s">
        <v>219</v>
      </c>
      <c r="AV540" s="2">
        <v>55</v>
      </c>
      <c r="AX540" s="2">
        <v>1.5</v>
      </c>
      <c r="AY540" s="35">
        <v>1</v>
      </c>
      <c r="AZ540" s="2" t="s">
        <v>223</v>
      </c>
      <c r="BA540" s="2" t="s">
        <v>219</v>
      </c>
      <c r="CL540" s="2" t="s">
        <v>3634</v>
      </c>
      <c r="CM540" s="35" t="s">
        <v>3635</v>
      </c>
      <c r="CN540" s="35"/>
      <c r="CO540" s="35"/>
      <c r="CP540" s="35"/>
      <c r="CQ540" s="35"/>
    </row>
    <row r="541" spans="1:95">
      <c r="A541" s="35" t="s">
        <v>3632</v>
      </c>
      <c r="B541" s="35" t="s">
        <v>2581</v>
      </c>
      <c r="C541" s="2" t="s">
        <v>1450</v>
      </c>
      <c r="D541" s="2" t="s">
        <v>1575</v>
      </c>
      <c r="E541" s="35">
        <v>135</v>
      </c>
      <c r="F541" s="35">
        <v>2</v>
      </c>
      <c r="G541" s="10" t="str">
        <f t="shared" si="6"/>
        <v>135-2</v>
      </c>
      <c r="H541" s="2">
        <v>0</v>
      </c>
      <c r="I541" s="2">
        <v>72</v>
      </c>
      <c r="J541" s="14">
        <f>(VLOOKUP($G541,Depth_Lookup_CCL!$A$3:$Z$549,11,FALSE))+(H541/100)</f>
        <v>342.08499999999998</v>
      </c>
      <c r="K541" s="14">
        <f>(VLOOKUP($G541,Depth_Lookup_CCL!$A$3:$Z$549,11,FALSE))+(I541/100)</f>
        <v>342.80500000000001</v>
      </c>
      <c r="L541" s="148">
        <v>60</v>
      </c>
      <c r="M541" s="35">
        <v>1</v>
      </c>
      <c r="O541" s="2" t="s">
        <v>5</v>
      </c>
      <c r="P541" s="5" t="s">
        <v>1846</v>
      </c>
      <c r="Q541" s="87" t="s">
        <v>1442</v>
      </c>
      <c r="R541" s="87" t="s">
        <v>1442</v>
      </c>
      <c r="U541" s="2" t="s">
        <v>198</v>
      </c>
      <c r="V541" s="2" t="s">
        <v>201</v>
      </c>
      <c r="W541" s="2" t="s">
        <v>205</v>
      </c>
      <c r="Y541" s="2" t="s">
        <v>1379</v>
      </c>
      <c r="Z541" s="35" t="s">
        <v>1363</v>
      </c>
      <c r="AA541" s="35" t="s">
        <v>1368</v>
      </c>
      <c r="AB541" s="35" t="s">
        <v>238</v>
      </c>
      <c r="AC541" s="5">
        <f>VLOOKUP(AB541,definitions_list_lookup!$V$12:$W$15,2,FALSE)</f>
        <v>2</v>
      </c>
      <c r="AD541" s="35" t="s">
        <v>1456</v>
      </c>
      <c r="AE541" s="41">
        <f>VLOOKUP(AD541,definitions_list_lookup!$AT$3:$AU$5,2,FALSE)</f>
        <v>1</v>
      </c>
      <c r="AF541" s="2">
        <v>5</v>
      </c>
      <c r="AH541" s="2">
        <v>5</v>
      </c>
      <c r="AJ541" s="2">
        <v>2</v>
      </c>
      <c r="AK541" s="35">
        <v>1</v>
      </c>
      <c r="AL541" s="2" t="s">
        <v>223</v>
      </c>
      <c r="AM541" s="2" t="s">
        <v>219</v>
      </c>
      <c r="AO541" s="2">
        <v>40</v>
      </c>
      <c r="AQ541" s="2">
        <v>2.5</v>
      </c>
      <c r="AR541" s="35">
        <v>1</v>
      </c>
      <c r="AS541" s="2" t="s">
        <v>224</v>
      </c>
      <c r="AT541" s="2" t="s">
        <v>219</v>
      </c>
      <c r="AV541" s="2">
        <v>55</v>
      </c>
      <c r="AX541" s="2">
        <v>2</v>
      </c>
      <c r="AY541" s="35">
        <v>1</v>
      </c>
      <c r="AZ541" s="2" t="s">
        <v>223</v>
      </c>
      <c r="BA541" s="2" t="s">
        <v>219</v>
      </c>
      <c r="CE541" s="2" t="s">
        <v>1562</v>
      </c>
      <c r="CG541" s="2">
        <v>0.6</v>
      </c>
      <c r="CH541" s="2">
        <v>0.5</v>
      </c>
      <c r="CI541" s="2" t="s">
        <v>222</v>
      </c>
      <c r="CJ541" s="2" t="s">
        <v>218</v>
      </c>
      <c r="CL541" s="2" t="s">
        <v>3636</v>
      </c>
      <c r="CM541" s="35" t="s">
        <v>3635</v>
      </c>
      <c r="CN541" s="35"/>
      <c r="CO541" s="35"/>
      <c r="CP541" s="35"/>
      <c r="CQ541" s="35"/>
    </row>
    <row r="542" spans="1:95">
      <c r="A542" s="35" t="s">
        <v>3632</v>
      </c>
      <c r="B542" s="35" t="s">
        <v>2581</v>
      </c>
      <c r="C542" s="2" t="s">
        <v>1450</v>
      </c>
      <c r="D542" s="2" t="s">
        <v>1575</v>
      </c>
      <c r="E542" s="35">
        <v>135</v>
      </c>
      <c r="F542" s="35">
        <v>3</v>
      </c>
      <c r="G542" s="10" t="str">
        <f t="shared" si="6"/>
        <v>135-3</v>
      </c>
      <c r="H542" s="2">
        <v>0</v>
      </c>
      <c r="I542" s="2">
        <v>94</v>
      </c>
      <c r="J542" s="14">
        <f>(VLOOKUP($G542,Depth_Lookup_CCL!$A$3:$Z$549,11,FALSE))+(H542/100)</f>
        <v>342.80500000000001</v>
      </c>
      <c r="K542" s="14">
        <f>(VLOOKUP($G542,Depth_Lookup_CCL!$A$3:$Z$549,11,FALSE))+(I542/100)</f>
        <v>343.745</v>
      </c>
      <c r="L542" s="148">
        <v>60</v>
      </c>
      <c r="M542" s="35">
        <v>1</v>
      </c>
      <c r="O542" s="2" t="s">
        <v>5</v>
      </c>
      <c r="P542" s="5" t="s">
        <v>1846</v>
      </c>
      <c r="Q542" s="87" t="s">
        <v>1442</v>
      </c>
      <c r="R542" s="87" t="s">
        <v>1442</v>
      </c>
      <c r="U542" s="2" t="s">
        <v>198</v>
      </c>
      <c r="V542" s="2" t="s">
        <v>201</v>
      </c>
      <c r="W542" s="2" t="s">
        <v>205</v>
      </c>
      <c r="AB542" s="35" t="s">
        <v>1376</v>
      </c>
      <c r="AC542" s="5">
        <f>VLOOKUP(AB542,definitions_list_lookup!$V$12:$W$15,2,FALSE)</f>
        <v>0</v>
      </c>
      <c r="AE542" s="41" t="e">
        <f>VLOOKUP(AD542,definitions_list_lookup!$AT$3:$AU$5,2,FALSE)</f>
        <v>#N/A</v>
      </c>
      <c r="AH542" s="2">
        <v>5</v>
      </c>
      <c r="AJ542" s="2">
        <v>2</v>
      </c>
      <c r="AK542" s="35">
        <v>1</v>
      </c>
      <c r="AL542" s="2" t="s">
        <v>224</v>
      </c>
      <c r="AM542" s="2" t="s">
        <v>220</v>
      </c>
      <c r="AO542" s="2">
        <v>35</v>
      </c>
      <c r="AQ542" s="2">
        <v>2</v>
      </c>
      <c r="AR542" s="35">
        <v>1</v>
      </c>
      <c r="AS542" s="2" t="s">
        <v>224</v>
      </c>
      <c r="AT542" s="2" t="s">
        <v>219</v>
      </c>
      <c r="AV542" s="2">
        <v>60</v>
      </c>
      <c r="AX542" s="2">
        <v>2</v>
      </c>
      <c r="AY542" s="35">
        <v>1.5</v>
      </c>
      <c r="AZ542" s="2" t="s">
        <v>224</v>
      </c>
      <c r="BA542" s="2" t="s">
        <v>219</v>
      </c>
      <c r="CE542" s="2" t="s">
        <v>1562</v>
      </c>
      <c r="CG542" s="2">
        <v>1</v>
      </c>
      <c r="CH542" s="2">
        <v>0.5</v>
      </c>
      <c r="CI542" s="2" t="s">
        <v>222</v>
      </c>
      <c r="CJ542" s="2" t="s">
        <v>3637</v>
      </c>
      <c r="CL542" s="2" t="s">
        <v>3638</v>
      </c>
      <c r="CM542" s="35" t="s">
        <v>3635</v>
      </c>
      <c r="CN542" s="35"/>
      <c r="CO542" s="35"/>
      <c r="CP542" s="35"/>
      <c r="CQ542" s="35"/>
    </row>
    <row r="543" spans="1:95">
      <c r="A543" s="35" t="s">
        <v>3632</v>
      </c>
      <c r="B543" s="35" t="s">
        <v>2581</v>
      </c>
      <c r="C543" s="2" t="s">
        <v>1450</v>
      </c>
      <c r="D543" s="2" t="s">
        <v>1575</v>
      </c>
      <c r="E543" s="35">
        <v>135</v>
      </c>
      <c r="F543" s="35">
        <v>4</v>
      </c>
      <c r="G543" s="10" t="str">
        <f t="shared" si="6"/>
        <v>135-4</v>
      </c>
      <c r="H543" s="2">
        <v>0</v>
      </c>
      <c r="I543" s="2">
        <v>67</v>
      </c>
      <c r="J543" s="14">
        <f>(VLOOKUP($G543,Depth_Lookup_CCL!$A$3:$Z$549,11,FALSE))+(H543/100)</f>
        <v>343.745</v>
      </c>
      <c r="K543" s="14">
        <f>(VLOOKUP($G543,Depth_Lookup_CCL!$A$3:$Z$549,11,FALSE))+(I543/100)</f>
        <v>344.41500000000002</v>
      </c>
      <c r="L543" s="148">
        <v>60</v>
      </c>
      <c r="M543" s="35">
        <v>1</v>
      </c>
      <c r="O543" s="2" t="s">
        <v>5</v>
      </c>
      <c r="P543" s="5" t="s">
        <v>1846</v>
      </c>
      <c r="Q543" s="87" t="s">
        <v>1442</v>
      </c>
      <c r="R543" s="87" t="s">
        <v>1442</v>
      </c>
      <c r="U543" s="2" t="s">
        <v>198</v>
      </c>
      <c r="V543" s="2" t="s">
        <v>201</v>
      </c>
      <c r="W543" s="2" t="s">
        <v>205</v>
      </c>
      <c r="Y543" s="2" t="s">
        <v>1379</v>
      </c>
      <c r="Z543" s="35" t="s">
        <v>1363</v>
      </c>
      <c r="AA543" s="35" t="s">
        <v>1368</v>
      </c>
      <c r="AB543" s="35" t="s">
        <v>238</v>
      </c>
      <c r="AC543" s="5">
        <f>VLOOKUP(AB543,definitions_list_lookup!$V$12:$W$15,2,FALSE)</f>
        <v>2</v>
      </c>
      <c r="AD543" s="35" t="s">
        <v>1456</v>
      </c>
      <c r="AE543" s="41">
        <f>VLOOKUP(AD543,definitions_list_lookup!$AT$3:$AU$5,2,FALSE)</f>
        <v>1</v>
      </c>
      <c r="AF543" s="2">
        <v>5</v>
      </c>
      <c r="AH543" s="2">
        <v>15</v>
      </c>
      <c r="AJ543" s="2">
        <v>2</v>
      </c>
      <c r="AK543" s="35">
        <v>0.8</v>
      </c>
      <c r="AL543" s="2" t="s">
        <v>223</v>
      </c>
      <c r="AM543" s="2" t="s">
        <v>218</v>
      </c>
      <c r="AO543" s="2">
        <v>60</v>
      </c>
      <c r="AQ543" s="2">
        <v>1.5</v>
      </c>
      <c r="AR543" s="35">
        <v>1</v>
      </c>
      <c r="AS543" s="2" t="s">
        <v>224</v>
      </c>
      <c r="AT543" s="2" t="s">
        <v>219</v>
      </c>
      <c r="AV543" s="2">
        <v>25</v>
      </c>
      <c r="AX543" s="2">
        <v>1.5</v>
      </c>
      <c r="AY543" s="35">
        <v>1</v>
      </c>
      <c r="AZ543" s="2" t="s">
        <v>223</v>
      </c>
      <c r="BA543" s="2" t="s">
        <v>219</v>
      </c>
      <c r="CL543" s="2" t="s">
        <v>3639</v>
      </c>
      <c r="CM543" s="35" t="s">
        <v>3635</v>
      </c>
      <c r="CN543" s="35"/>
      <c r="CO543" s="35"/>
      <c r="CP543" s="35"/>
      <c r="CQ543" s="35"/>
    </row>
    <row r="544" spans="1:95">
      <c r="A544" s="35" t="s">
        <v>3632</v>
      </c>
      <c r="B544" s="35" t="s">
        <v>2581</v>
      </c>
      <c r="C544" s="2" t="s">
        <v>1450</v>
      </c>
      <c r="D544" s="2" t="s">
        <v>1575</v>
      </c>
      <c r="E544" s="35">
        <v>136</v>
      </c>
      <c r="F544" s="35">
        <v>1</v>
      </c>
      <c r="G544" s="10" t="str">
        <f t="shared" si="6"/>
        <v>136-1</v>
      </c>
      <c r="H544" s="2">
        <v>0</v>
      </c>
      <c r="I544" s="2">
        <v>78</v>
      </c>
      <c r="J544" s="14">
        <f>(VLOOKUP($G544,Depth_Lookup_CCL!$A$3:$Z$549,11,FALSE))+(H544/100)</f>
        <v>344.3</v>
      </c>
      <c r="K544" s="14">
        <f>(VLOOKUP($G544,Depth_Lookup_CCL!$A$3:$Z$549,11,FALSE))+(I544/100)</f>
        <v>345.08</v>
      </c>
      <c r="L544" s="148">
        <v>60</v>
      </c>
      <c r="M544" s="35">
        <v>1</v>
      </c>
      <c r="O544" s="2" t="s">
        <v>5</v>
      </c>
      <c r="P544" s="5" t="s">
        <v>1846</v>
      </c>
      <c r="Q544" s="87" t="s">
        <v>1442</v>
      </c>
      <c r="R544" s="87" t="s">
        <v>1442</v>
      </c>
      <c r="U544" s="2" t="s">
        <v>198</v>
      </c>
      <c r="V544" s="2" t="s">
        <v>201</v>
      </c>
      <c r="W544" s="2" t="s">
        <v>205</v>
      </c>
      <c r="AB544" s="35" t="s">
        <v>1376</v>
      </c>
      <c r="AC544" s="5">
        <f>VLOOKUP(AB544,definitions_list_lookup!$V$12:$W$15,2,FALSE)</f>
        <v>0</v>
      </c>
      <c r="AE544" s="41" t="e">
        <f>VLOOKUP(AD544,definitions_list_lookup!$AT$3:$AU$5,2,FALSE)</f>
        <v>#N/A</v>
      </c>
      <c r="AH544" s="2">
        <v>10</v>
      </c>
      <c r="AJ544" s="2">
        <v>1.2</v>
      </c>
      <c r="AK544" s="35">
        <v>0.8</v>
      </c>
      <c r="AL544" s="2" t="s">
        <v>223</v>
      </c>
      <c r="AM544" s="2" t="s">
        <v>218</v>
      </c>
      <c r="AO544" s="2">
        <v>65</v>
      </c>
      <c r="AQ544" s="2">
        <v>2</v>
      </c>
      <c r="AR544" s="35">
        <v>1</v>
      </c>
      <c r="AS544" s="2" t="s">
        <v>224</v>
      </c>
      <c r="AT544" s="2" t="s">
        <v>219</v>
      </c>
      <c r="AV544" s="2">
        <v>25</v>
      </c>
      <c r="AX544" s="2">
        <v>2</v>
      </c>
      <c r="AY544" s="35">
        <v>1.2</v>
      </c>
      <c r="AZ544" s="2" t="s">
        <v>223</v>
      </c>
      <c r="BA544" s="2" t="s">
        <v>220</v>
      </c>
      <c r="CL544" s="2" t="s">
        <v>3640</v>
      </c>
      <c r="CM544" s="35" t="s">
        <v>3641</v>
      </c>
      <c r="CN544" s="35"/>
      <c r="CO544" s="35"/>
      <c r="CP544" s="35"/>
      <c r="CQ544" s="35"/>
    </row>
    <row r="545" spans="1:95">
      <c r="A545" s="35" t="s">
        <v>3632</v>
      </c>
      <c r="B545" s="35" t="s">
        <v>2581</v>
      </c>
      <c r="C545" s="2" t="s">
        <v>1450</v>
      </c>
      <c r="D545" s="2" t="s">
        <v>1575</v>
      </c>
      <c r="E545" s="35">
        <v>136</v>
      </c>
      <c r="F545" s="35">
        <v>2</v>
      </c>
      <c r="G545" s="10" t="str">
        <f t="shared" ref="G545:G608" si="7">E545&amp;"-"&amp;F545</f>
        <v>136-2</v>
      </c>
      <c r="H545" s="2">
        <v>0</v>
      </c>
      <c r="I545" s="2">
        <v>80</v>
      </c>
      <c r="J545" s="14">
        <f>(VLOOKUP($G545,Depth_Lookup_CCL!$A$3:$Z$549,11,FALSE))+(H545/100)</f>
        <v>345.08</v>
      </c>
      <c r="K545" s="14">
        <f>(VLOOKUP($G545,Depth_Lookup_CCL!$A$3:$Z$549,11,FALSE))+(I545/100)</f>
        <v>345.88</v>
      </c>
      <c r="L545" s="148">
        <v>60</v>
      </c>
      <c r="M545" s="35">
        <v>1</v>
      </c>
      <c r="O545" s="2" t="s">
        <v>5</v>
      </c>
      <c r="P545" s="5" t="s">
        <v>1846</v>
      </c>
      <c r="Q545" s="87" t="s">
        <v>1442</v>
      </c>
      <c r="R545" s="87" t="s">
        <v>1442</v>
      </c>
      <c r="U545" s="2" t="s">
        <v>198</v>
      </c>
      <c r="V545" s="2" t="s">
        <v>201</v>
      </c>
      <c r="W545" s="2" t="s">
        <v>205</v>
      </c>
      <c r="Y545" s="2" t="s">
        <v>1379</v>
      </c>
      <c r="Z545" s="35" t="s">
        <v>1363</v>
      </c>
      <c r="AA545" s="35" t="s">
        <v>1367</v>
      </c>
      <c r="AB545" s="35" t="s">
        <v>238</v>
      </c>
      <c r="AC545" s="5">
        <f>VLOOKUP(AB545,definitions_list_lookup!$V$12:$W$15,2,FALSE)</f>
        <v>2</v>
      </c>
      <c r="AD545" s="35" t="s">
        <v>1456</v>
      </c>
      <c r="AE545" s="41">
        <f>VLOOKUP(AD545,definitions_list_lookup!$AT$3:$AU$5,2,FALSE)</f>
        <v>1</v>
      </c>
      <c r="AF545" s="2">
        <v>3</v>
      </c>
      <c r="AH545" s="2">
        <v>15</v>
      </c>
      <c r="AJ545" s="2">
        <v>3</v>
      </c>
      <c r="AK545" s="35">
        <v>1.1000000000000001</v>
      </c>
      <c r="AL545" s="2" t="s">
        <v>222</v>
      </c>
      <c r="AM545" s="2" t="s">
        <v>219</v>
      </c>
      <c r="AO545" s="2">
        <v>50</v>
      </c>
      <c r="AQ545" s="2">
        <v>3.5</v>
      </c>
      <c r="AR545" s="35">
        <v>1.6</v>
      </c>
      <c r="AS545" s="2" t="s">
        <v>222</v>
      </c>
      <c r="AT545" s="2" t="s">
        <v>218</v>
      </c>
      <c r="AV545" s="2">
        <v>35</v>
      </c>
      <c r="AX545" s="2">
        <v>2.5</v>
      </c>
      <c r="AY545" s="35">
        <v>1</v>
      </c>
      <c r="AZ545" s="2" t="s">
        <v>222</v>
      </c>
      <c r="BA545" s="2" t="s">
        <v>219</v>
      </c>
      <c r="CM545" s="35" t="s">
        <v>3635</v>
      </c>
      <c r="CN545" s="35"/>
      <c r="CO545" s="35"/>
      <c r="CP545" s="35"/>
      <c r="CQ545" s="35"/>
    </row>
    <row r="546" spans="1:95">
      <c r="A546" s="35" t="s">
        <v>3632</v>
      </c>
      <c r="B546" s="35" t="s">
        <v>2581</v>
      </c>
      <c r="C546" s="2" t="s">
        <v>1450</v>
      </c>
      <c r="D546" s="2" t="s">
        <v>1575</v>
      </c>
      <c r="E546" s="35">
        <v>136</v>
      </c>
      <c r="F546" s="35">
        <v>3</v>
      </c>
      <c r="G546" s="10" t="str">
        <f t="shared" si="7"/>
        <v>136-3</v>
      </c>
      <c r="H546" s="2">
        <v>0</v>
      </c>
      <c r="I546" s="2">
        <v>78</v>
      </c>
      <c r="J546" s="14">
        <f>(VLOOKUP($G546,Depth_Lookup_CCL!$A$3:$Z$549,11,FALSE))+(H546/100)</f>
        <v>345.875</v>
      </c>
      <c r="K546" s="14">
        <f>(VLOOKUP($G546,Depth_Lookup_CCL!$A$3:$Z$549,11,FALSE))+(I546/100)</f>
        <v>346.65499999999997</v>
      </c>
      <c r="L546" s="148">
        <v>60</v>
      </c>
      <c r="M546" s="35">
        <v>1</v>
      </c>
      <c r="O546" s="2" t="s">
        <v>5</v>
      </c>
      <c r="P546" s="5" t="s">
        <v>1846</v>
      </c>
      <c r="Q546" s="87" t="s">
        <v>1442</v>
      </c>
      <c r="R546" s="87" t="s">
        <v>1442</v>
      </c>
      <c r="U546" s="2" t="s">
        <v>198</v>
      </c>
      <c r="V546" s="2" t="s">
        <v>201</v>
      </c>
      <c r="W546" s="2" t="s">
        <v>205</v>
      </c>
      <c r="Y546" s="2" t="s">
        <v>1379</v>
      </c>
      <c r="Z546" s="35" t="s">
        <v>1363</v>
      </c>
      <c r="AA546" s="35" t="s">
        <v>1367</v>
      </c>
      <c r="AB546" s="35" t="s">
        <v>238</v>
      </c>
      <c r="AC546" s="5">
        <f>VLOOKUP(AB546,definitions_list_lookup!$V$12:$W$15,2,FALSE)</f>
        <v>2</v>
      </c>
      <c r="AD546" s="35" t="s">
        <v>1456</v>
      </c>
      <c r="AE546" s="41">
        <f>VLOOKUP(AD546,definitions_list_lookup!$AT$3:$AU$5,2,FALSE)</f>
        <v>1</v>
      </c>
      <c r="AF546" s="2">
        <v>3</v>
      </c>
      <c r="AH546" s="2">
        <v>10</v>
      </c>
      <c r="AJ546" s="2">
        <v>3</v>
      </c>
      <c r="AK546" s="35">
        <v>1.5</v>
      </c>
      <c r="AL546" s="2" t="s">
        <v>223</v>
      </c>
      <c r="AM546" s="2" t="s">
        <v>219</v>
      </c>
      <c r="AO546" s="2">
        <v>45</v>
      </c>
      <c r="AQ546" s="2">
        <v>1.9</v>
      </c>
      <c r="AR546" s="35">
        <v>1.2</v>
      </c>
      <c r="AS546" s="2" t="s">
        <v>222</v>
      </c>
      <c r="AT546" s="2" t="s">
        <v>2959</v>
      </c>
      <c r="AV546" s="2">
        <v>45</v>
      </c>
      <c r="AX546" s="2">
        <v>2.2999999999999998</v>
      </c>
      <c r="AY546" s="35">
        <v>1.5</v>
      </c>
      <c r="AZ546" s="2" t="s">
        <v>222</v>
      </c>
      <c r="BA546" s="2" t="s">
        <v>219</v>
      </c>
      <c r="CM546" s="35" t="s">
        <v>3635</v>
      </c>
      <c r="CN546" s="35"/>
      <c r="CO546" s="35"/>
      <c r="CP546" s="35"/>
      <c r="CQ546" s="35"/>
    </row>
    <row r="547" spans="1:95">
      <c r="A547" s="35" t="s">
        <v>3632</v>
      </c>
      <c r="B547" s="35" t="s">
        <v>2581</v>
      </c>
      <c r="C547" s="2" t="s">
        <v>1450</v>
      </c>
      <c r="D547" s="2" t="s">
        <v>1575</v>
      </c>
      <c r="E547" s="35">
        <v>136</v>
      </c>
      <c r="F547" s="35">
        <v>4</v>
      </c>
      <c r="G547" s="10" t="str">
        <f t="shared" si="7"/>
        <v>136-4</v>
      </c>
      <c r="H547" s="2">
        <v>0</v>
      </c>
      <c r="I547" s="2">
        <v>79</v>
      </c>
      <c r="J547" s="14">
        <f>(VLOOKUP($G547,Depth_Lookup_CCL!$A$3:$Z$549,11,FALSE))+(H547/100)</f>
        <v>346.64</v>
      </c>
      <c r="K547" s="14">
        <f>(VLOOKUP($G547,Depth_Lookup_CCL!$A$3:$Z$549,11,FALSE))+(I547/100)</f>
        <v>347.43</v>
      </c>
      <c r="L547" s="148">
        <v>60</v>
      </c>
      <c r="M547" s="35">
        <v>1</v>
      </c>
      <c r="O547" s="2" t="s">
        <v>5</v>
      </c>
      <c r="P547" s="5" t="s">
        <v>1846</v>
      </c>
      <c r="Q547" s="87" t="s">
        <v>1442</v>
      </c>
      <c r="R547" s="87" t="s">
        <v>1442</v>
      </c>
      <c r="U547" s="2" t="s">
        <v>198</v>
      </c>
      <c r="V547" s="2" t="s">
        <v>201</v>
      </c>
      <c r="W547" s="2" t="s">
        <v>205</v>
      </c>
      <c r="Y547" s="2" t="s">
        <v>1379</v>
      </c>
      <c r="Z547" s="35" t="s">
        <v>1363</v>
      </c>
      <c r="AA547" s="35" t="s">
        <v>1367</v>
      </c>
      <c r="AB547" s="35" t="s">
        <v>238</v>
      </c>
      <c r="AC547" s="5">
        <f>VLOOKUP(AB547,definitions_list_lookup!$V$12:$W$15,2,FALSE)</f>
        <v>2</v>
      </c>
      <c r="AD547" s="35" t="s">
        <v>1456</v>
      </c>
      <c r="AE547" s="41">
        <f>VLOOKUP(AD547,definitions_list_lookup!$AT$3:$AU$5,2,FALSE)</f>
        <v>1</v>
      </c>
      <c r="AF547" s="2">
        <v>3</v>
      </c>
      <c r="AH547" s="2">
        <v>5</v>
      </c>
      <c r="AJ547" s="2">
        <v>1.2</v>
      </c>
      <c r="AK547" s="35">
        <v>0.8</v>
      </c>
      <c r="AL547" s="2" t="s">
        <v>222</v>
      </c>
      <c r="AM547" s="2" t="s">
        <v>220</v>
      </c>
      <c r="AO547" s="2">
        <v>50</v>
      </c>
      <c r="AQ547" s="2">
        <v>3.5</v>
      </c>
      <c r="AR547" s="35">
        <v>1.6</v>
      </c>
      <c r="AS547" s="2" t="s">
        <v>223</v>
      </c>
      <c r="AT547" s="2" t="s">
        <v>218</v>
      </c>
      <c r="AV547" s="2">
        <v>45</v>
      </c>
      <c r="AX547" s="2">
        <v>2.1</v>
      </c>
      <c r="AY547" s="35">
        <v>1</v>
      </c>
      <c r="AZ547" s="2" t="s">
        <v>222</v>
      </c>
      <c r="BA547" s="2" t="s">
        <v>219</v>
      </c>
      <c r="CM547" s="35" t="s">
        <v>3642</v>
      </c>
      <c r="CN547" s="35"/>
      <c r="CO547" s="35"/>
      <c r="CP547" s="35"/>
      <c r="CQ547" s="35"/>
    </row>
    <row r="548" spans="1:95">
      <c r="A548" s="35" t="s">
        <v>3632</v>
      </c>
      <c r="B548" s="35" t="s">
        <v>2581</v>
      </c>
      <c r="C548" s="2" t="s">
        <v>1450</v>
      </c>
      <c r="D548" s="2" t="s">
        <v>1575</v>
      </c>
      <c r="E548" s="35">
        <v>137</v>
      </c>
      <c r="F548" s="35">
        <v>1</v>
      </c>
      <c r="G548" s="10" t="str">
        <f t="shared" si="7"/>
        <v>137-1</v>
      </c>
      <c r="H548" s="2">
        <v>0</v>
      </c>
      <c r="I548" s="2">
        <v>88</v>
      </c>
      <c r="J548" s="14">
        <f>(VLOOKUP($G548,Depth_Lookup_CCL!$A$3:$Z$549,11,FALSE))+(H548/100)</f>
        <v>347.35</v>
      </c>
      <c r="K548" s="14">
        <f>(VLOOKUP($G548,Depth_Lookup_CCL!$A$3:$Z$549,11,FALSE))+(I548/100)</f>
        <v>348.23</v>
      </c>
      <c r="L548" s="148">
        <v>60</v>
      </c>
      <c r="M548" s="35">
        <v>1</v>
      </c>
      <c r="O548" s="2" t="s">
        <v>5</v>
      </c>
      <c r="P548" s="5" t="s">
        <v>1846</v>
      </c>
      <c r="Q548" s="87" t="s">
        <v>1442</v>
      </c>
      <c r="R548" s="87" t="s">
        <v>1442</v>
      </c>
      <c r="U548" s="2" t="s">
        <v>198</v>
      </c>
      <c r="V548" s="2" t="s">
        <v>201</v>
      </c>
      <c r="W548" s="2" t="s">
        <v>205</v>
      </c>
      <c r="AB548" s="35" t="s">
        <v>1376</v>
      </c>
      <c r="AC548" s="5">
        <f>VLOOKUP(AB548,definitions_list_lookup!$V$12:$W$15,2,FALSE)</f>
        <v>0</v>
      </c>
      <c r="AE548" s="41" t="e">
        <f>VLOOKUP(AD548,definitions_list_lookup!$AT$3:$AU$5,2,FALSE)</f>
        <v>#N/A</v>
      </c>
      <c r="AH548" s="2">
        <v>5</v>
      </c>
      <c r="AJ548" s="2">
        <v>1.2</v>
      </c>
      <c r="AK548" s="35">
        <v>0.8</v>
      </c>
      <c r="AL548" s="2" t="s">
        <v>222</v>
      </c>
      <c r="AM548" s="2" t="s">
        <v>220</v>
      </c>
      <c r="AO548" s="2">
        <v>50</v>
      </c>
      <c r="AQ548" s="2">
        <v>3.5</v>
      </c>
      <c r="AR548" s="35">
        <v>1.6</v>
      </c>
      <c r="AS548" s="2" t="s">
        <v>223</v>
      </c>
      <c r="AT548" s="2" t="s">
        <v>218</v>
      </c>
      <c r="AV548" s="2">
        <v>45</v>
      </c>
      <c r="AX548" s="2">
        <v>2.1</v>
      </c>
      <c r="AY548" s="35">
        <v>1</v>
      </c>
      <c r="AZ548" s="2" t="s">
        <v>222</v>
      </c>
      <c r="BA548" s="2" t="s">
        <v>219</v>
      </c>
      <c r="CM548" s="35" t="s">
        <v>3643</v>
      </c>
      <c r="CN548" s="35"/>
      <c r="CO548" s="35"/>
      <c r="CP548" s="35"/>
      <c r="CQ548" s="35"/>
    </row>
    <row r="549" spans="1:95">
      <c r="A549" s="35" t="s">
        <v>3632</v>
      </c>
      <c r="B549" s="35" t="s">
        <v>2581</v>
      </c>
      <c r="C549" s="2" t="s">
        <v>1450</v>
      </c>
      <c r="D549" s="2" t="s">
        <v>1575</v>
      </c>
      <c r="E549" s="35">
        <v>137</v>
      </c>
      <c r="F549" s="35">
        <v>2</v>
      </c>
      <c r="G549" s="10" t="str">
        <f t="shared" si="7"/>
        <v>137-2</v>
      </c>
      <c r="H549" s="2">
        <v>0</v>
      </c>
      <c r="I549" s="2">
        <v>65</v>
      </c>
      <c r="J549" s="14">
        <f>(VLOOKUP($G549,Depth_Lookup_CCL!$A$3:$Z$549,11,FALSE))+(H549/100)</f>
        <v>348.23</v>
      </c>
      <c r="K549" s="14">
        <f>(VLOOKUP($G549,Depth_Lookup_CCL!$A$3:$Z$549,11,FALSE))+(I549/100)</f>
        <v>348.88</v>
      </c>
      <c r="L549" s="148">
        <v>60</v>
      </c>
      <c r="M549" s="35">
        <v>1</v>
      </c>
      <c r="O549" s="2" t="s">
        <v>5</v>
      </c>
      <c r="P549" s="5" t="s">
        <v>1846</v>
      </c>
      <c r="Q549" s="87" t="s">
        <v>1442</v>
      </c>
      <c r="R549" s="87" t="s">
        <v>1442</v>
      </c>
      <c r="U549" s="2" t="s">
        <v>198</v>
      </c>
      <c r="V549" s="2" t="s">
        <v>201</v>
      </c>
      <c r="W549" s="2" t="s">
        <v>205</v>
      </c>
      <c r="AB549" s="35" t="s">
        <v>1376</v>
      </c>
      <c r="AC549" s="5">
        <f>VLOOKUP(AB549,definitions_list_lookup!$V$12:$W$15,2,FALSE)</f>
        <v>0</v>
      </c>
      <c r="AE549" s="41" t="e">
        <f>VLOOKUP(AD549,definitions_list_lookup!$AT$3:$AU$5,2,FALSE)</f>
        <v>#N/A</v>
      </c>
      <c r="AH549" s="2">
        <v>5</v>
      </c>
      <c r="AJ549" s="2">
        <v>1.2</v>
      </c>
      <c r="AK549" s="35">
        <v>0.8</v>
      </c>
      <c r="AL549" s="2" t="s">
        <v>222</v>
      </c>
      <c r="AM549" s="2" t="s">
        <v>220</v>
      </c>
      <c r="AO549" s="2">
        <v>50</v>
      </c>
      <c r="AQ549" s="2">
        <v>3.5</v>
      </c>
      <c r="AR549" s="35">
        <v>1.6</v>
      </c>
      <c r="AS549" s="2" t="s">
        <v>223</v>
      </c>
      <c r="AT549" s="2" t="s">
        <v>218</v>
      </c>
      <c r="AV549" s="2">
        <v>45</v>
      </c>
      <c r="AX549" s="2">
        <v>2.1</v>
      </c>
      <c r="AY549" s="35">
        <v>1</v>
      </c>
      <c r="AZ549" s="2" t="s">
        <v>222</v>
      </c>
      <c r="BA549" s="2" t="s">
        <v>219</v>
      </c>
      <c r="CM549" s="35" t="s">
        <v>3643</v>
      </c>
      <c r="CN549" s="35"/>
      <c r="CO549" s="35"/>
      <c r="CP549" s="35"/>
      <c r="CQ549" s="35"/>
    </row>
    <row r="550" spans="1:95">
      <c r="A550" s="35" t="s">
        <v>3632</v>
      </c>
      <c r="B550" s="35" t="s">
        <v>2581</v>
      </c>
      <c r="C550" s="2" t="s">
        <v>1450</v>
      </c>
      <c r="D550" s="2" t="s">
        <v>1575</v>
      </c>
      <c r="E550" s="35">
        <v>137</v>
      </c>
      <c r="F550" s="35">
        <v>3</v>
      </c>
      <c r="G550" s="10" t="str">
        <f t="shared" si="7"/>
        <v>137-3</v>
      </c>
      <c r="H550" s="2">
        <v>0</v>
      </c>
      <c r="I550" s="2">
        <v>84</v>
      </c>
      <c r="J550" s="14">
        <f>(VLOOKUP($G550,Depth_Lookup_CCL!$A$3:$Z$549,11,FALSE))+(H550/100)</f>
        <v>348.88</v>
      </c>
      <c r="K550" s="14">
        <f>(VLOOKUP($G550,Depth_Lookup_CCL!$A$3:$Z$549,11,FALSE))+(I550/100)</f>
        <v>349.71999999999997</v>
      </c>
      <c r="L550" s="148">
        <v>60</v>
      </c>
      <c r="M550" s="35">
        <v>1</v>
      </c>
      <c r="N550" s="2" t="s">
        <v>28</v>
      </c>
      <c r="O550" s="2" t="s">
        <v>5</v>
      </c>
      <c r="P550" s="5" t="s">
        <v>3265</v>
      </c>
      <c r="Q550" s="87" t="s">
        <v>1442</v>
      </c>
      <c r="R550" s="87" t="s">
        <v>1442</v>
      </c>
      <c r="U550" s="2" t="s">
        <v>198</v>
      </c>
      <c r="V550" s="2" t="s">
        <v>201</v>
      </c>
      <c r="W550" s="2" t="s">
        <v>205</v>
      </c>
      <c r="Y550" s="2" t="s">
        <v>1366</v>
      </c>
      <c r="Z550" s="35" t="s">
        <v>1363</v>
      </c>
      <c r="AA550" s="35" t="s">
        <v>1368</v>
      </c>
      <c r="AB550" s="35" t="s">
        <v>238</v>
      </c>
      <c r="AC550" s="5">
        <f>VLOOKUP(AB550,definitions_list_lookup!$V$12:$W$15,2,FALSE)</f>
        <v>2</v>
      </c>
      <c r="AD550" s="35" t="s">
        <v>1456</v>
      </c>
      <c r="AE550" s="41">
        <f>VLOOKUP(AD550,definitions_list_lookup!$AT$3:$AU$5,2,FALSE)</f>
        <v>1</v>
      </c>
      <c r="AF550" s="2">
        <v>2</v>
      </c>
      <c r="AH550" s="2">
        <v>11</v>
      </c>
      <c r="AJ550" s="2">
        <v>2.5</v>
      </c>
      <c r="AK550" s="35">
        <v>1</v>
      </c>
      <c r="AL550" s="2" t="s">
        <v>224</v>
      </c>
      <c r="AM550" s="2" t="s">
        <v>220</v>
      </c>
      <c r="AN550" s="2" t="s">
        <v>3644</v>
      </c>
      <c r="AO550" s="2">
        <v>45</v>
      </c>
      <c r="AQ550" s="2">
        <v>2.5</v>
      </c>
      <c r="AR550" s="35">
        <v>1.5</v>
      </c>
      <c r="AS550" s="2" t="s">
        <v>224</v>
      </c>
      <c r="AT550" s="2" t="s">
        <v>219</v>
      </c>
      <c r="AV550" s="2">
        <v>40</v>
      </c>
      <c r="AX550" s="2">
        <v>2.5</v>
      </c>
      <c r="AY550" s="35">
        <v>2</v>
      </c>
      <c r="AZ550" s="2" t="s">
        <v>223</v>
      </c>
      <c r="BA550" s="2" t="s">
        <v>219</v>
      </c>
      <c r="BC550" s="2">
        <v>4</v>
      </c>
      <c r="BE550" s="2">
        <v>4</v>
      </c>
      <c r="BF550" s="2">
        <v>1</v>
      </c>
      <c r="BG550" s="2" t="s">
        <v>223</v>
      </c>
      <c r="BH550" s="2" t="s">
        <v>218</v>
      </c>
      <c r="BI550" s="2" t="s">
        <v>3645</v>
      </c>
      <c r="CL550" s="2" t="s">
        <v>3646</v>
      </c>
      <c r="CM550" s="35" t="s">
        <v>3647</v>
      </c>
      <c r="CN550" s="35"/>
      <c r="CO550" s="35"/>
      <c r="CP550" s="35"/>
      <c r="CQ550" s="35"/>
    </row>
    <row r="551" spans="1:95">
      <c r="A551" s="35" t="s">
        <v>3632</v>
      </c>
      <c r="B551" s="35" t="s">
        <v>2581</v>
      </c>
      <c r="C551" s="2" t="s">
        <v>1450</v>
      </c>
      <c r="D551" s="2" t="s">
        <v>1575</v>
      </c>
      <c r="E551" s="35">
        <v>137</v>
      </c>
      <c r="F551" s="35">
        <v>4</v>
      </c>
      <c r="G551" s="10" t="str">
        <f t="shared" si="7"/>
        <v>137-4</v>
      </c>
      <c r="H551" s="2">
        <v>0</v>
      </c>
      <c r="I551" s="2">
        <v>75</v>
      </c>
      <c r="J551" s="14">
        <f>(VLOOKUP($G551,Depth_Lookup_CCL!$A$3:$Z$549,11,FALSE))+(H551/100)</f>
        <v>349.73</v>
      </c>
      <c r="K551" s="14">
        <f>(VLOOKUP($G551,Depth_Lookup_CCL!$A$3:$Z$549,11,FALSE))+(I551/100)</f>
        <v>350.48</v>
      </c>
      <c r="L551" s="148">
        <v>60</v>
      </c>
      <c r="M551" s="35">
        <v>1</v>
      </c>
      <c r="O551" s="2" t="s">
        <v>5</v>
      </c>
      <c r="P551" s="5" t="s">
        <v>1846</v>
      </c>
      <c r="Q551" s="87" t="s">
        <v>1442</v>
      </c>
      <c r="R551" s="87" t="s">
        <v>1442</v>
      </c>
      <c r="U551" s="2" t="s">
        <v>198</v>
      </c>
      <c r="V551" s="2" t="s">
        <v>201</v>
      </c>
      <c r="W551" s="2" t="s">
        <v>205</v>
      </c>
      <c r="Y551" s="2" t="s">
        <v>1379</v>
      </c>
      <c r="Z551" s="35" t="s">
        <v>1391</v>
      </c>
      <c r="AA551" s="35" t="s">
        <v>1368</v>
      </c>
      <c r="AB551" s="35" t="s">
        <v>1374</v>
      </c>
      <c r="AC551" s="5">
        <f>VLOOKUP(AB551,definitions_list_lookup!$V$12:$W$15,2,FALSE)</f>
        <v>1</v>
      </c>
      <c r="AD551" s="35" t="s">
        <v>1455</v>
      </c>
      <c r="AE551" s="41">
        <f>VLOOKUP(AD551,definitions_list_lookup!$AT$3:$AU$5,2,FALSE)</f>
        <v>0</v>
      </c>
      <c r="AF551" s="2">
        <v>3</v>
      </c>
      <c r="AH551" s="2">
        <v>10</v>
      </c>
      <c r="AJ551" s="2">
        <v>1</v>
      </c>
      <c r="AK551" s="35">
        <v>0.8</v>
      </c>
      <c r="AL551" s="2" t="s">
        <v>223</v>
      </c>
      <c r="AM551" s="2" t="s">
        <v>219</v>
      </c>
      <c r="AO551" s="2">
        <v>40</v>
      </c>
      <c r="AQ551" s="2">
        <v>3</v>
      </c>
      <c r="AR551" s="35">
        <v>1.5</v>
      </c>
      <c r="AS551" s="2" t="s">
        <v>224</v>
      </c>
      <c r="AT551" s="2" t="s">
        <v>219</v>
      </c>
      <c r="AV551" s="2">
        <v>50</v>
      </c>
      <c r="AX551" s="2">
        <v>2.5</v>
      </c>
      <c r="AY551" s="35">
        <v>1</v>
      </c>
      <c r="AZ551" s="2" t="s">
        <v>224</v>
      </c>
      <c r="BA551" s="2" t="s">
        <v>219</v>
      </c>
      <c r="CM551" s="35"/>
      <c r="CN551" s="35"/>
      <c r="CO551" s="35"/>
      <c r="CP551" s="35"/>
      <c r="CQ551" s="35"/>
    </row>
    <row r="552" spans="1:95">
      <c r="A552" s="35" t="s">
        <v>3632</v>
      </c>
      <c r="B552" s="35" t="s">
        <v>2581</v>
      </c>
      <c r="C552" s="2" t="s">
        <v>1450</v>
      </c>
      <c r="D552" s="2" t="s">
        <v>1575</v>
      </c>
      <c r="E552" s="35">
        <v>138</v>
      </c>
      <c r="F552" s="35">
        <v>1</v>
      </c>
      <c r="G552" s="10" t="str">
        <f t="shared" si="7"/>
        <v>138-1</v>
      </c>
      <c r="H552" s="2">
        <v>0</v>
      </c>
      <c r="I552" s="2">
        <v>94</v>
      </c>
      <c r="J552" s="14">
        <f>(VLOOKUP($G552,Depth_Lookup_CCL!$A$3:$Z$549,11,FALSE))+(H552/100)</f>
        <v>350.4</v>
      </c>
      <c r="K552" s="14">
        <f>(VLOOKUP($G552,Depth_Lookup_CCL!$A$3:$Z$549,11,FALSE))+(I552/100)</f>
        <v>351.34</v>
      </c>
      <c r="L552" s="148">
        <v>60</v>
      </c>
      <c r="M552" s="35">
        <v>1</v>
      </c>
      <c r="N552" s="2" t="s">
        <v>27</v>
      </c>
      <c r="O552" s="2" t="s">
        <v>1555</v>
      </c>
      <c r="P552" s="5" t="s">
        <v>1888</v>
      </c>
      <c r="Q552" s="87" t="s">
        <v>1442</v>
      </c>
      <c r="R552" s="87" t="s">
        <v>1442</v>
      </c>
      <c r="U552" s="2" t="s">
        <v>198</v>
      </c>
      <c r="V552" s="2" t="s">
        <v>201</v>
      </c>
      <c r="W552" s="2" t="s">
        <v>205</v>
      </c>
      <c r="AB552" s="35" t="s">
        <v>1376</v>
      </c>
      <c r="AC552" s="5">
        <f>VLOOKUP(AB552,definitions_list_lookup!$V$12:$W$15,2,FALSE)</f>
        <v>0</v>
      </c>
      <c r="AE552" s="41" t="e">
        <f>VLOOKUP(AD552,definitions_list_lookup!$AT$3:$AU$5,2,FALSE)</f>
        <v>#N/A</v>
      </c>
      <c r="AH552" s="2">
        <v>1</v>
      </c>
      <c r="AJ552" s="2">
        <v>1</v>
      </c>
      <c r="AK552" s="35">
        <v>0.3</v>
      </c>
      <c r="AL552" s="2" t="s">
        <v>223</v>
      </c>
      <c r="AM552" s="2" t="s">
        <v>219</v>
      </c>
      <c r="AO552" s="2">
        <v>59</v>
      </c>
      <c r="AQ552" s="2">
        <v>4.5</v>
      </c>
      <c r="AR552" s="35">
        <v>1.2</v>
      </c>
      <c r="AS552" s="2" t="s">
        <v>224</v>
      </c>
      <c r="AT552" s="2" t="s">
        <v>219</v>
      </c>
      <c r="AV552" s="2">
        <v>40</v>
      </c>
      <c r="AX552" s="2">
        <v>4</v>
      </c>
      <c r="AY552" s="35">
        <v>1</v>
      </c>
      <c r="AZ552" s="2" t="s">
        <v>223</v>
      </c>
      <c r="BA552" s="2" t="s">
        <v>219</v>
      </c>
      <c r="CM552" s="35" t="s">
        <v>3648</v>
      </c>
      <c r="CN552" s="35"/>
      <c r="CO552" s="35"/>
      <c r="CP552" s="35"/>
      <c r="CQ552" s="35"/>
    </row>
    <row r="553" spans="1:95">
      <c r="A553" s="35" t="s">
        <v>3632</v>
      </c>
      <c r="B553" s="35" t="s">
        <v>2581</v>
      </c>
      <c r="C553" s="2" t="s">
        <v>1450</v>
      </c>
      <c r="D553" s="2" t="s">
        <v>1575</v>
      </c>
      <c r="E553" s="35">
        <v>138</v>
      </c>
      <c r="F553" s="35">
        <v>2</v>
      </c>
      <c r="G553" s="10" t="str">
        <f t="shared" si="7"/>
        <v>138-2</v>
      </c>
      <c r="H553" s="2">
        <v>0</v>
      </c>
      <c r="I553" s="2">
        <v>65</v>
      </c>
      <c r="J553" s="14">
        <f>(VLOOKUP($G553,Depth_Lookup_CCL!$A$3:$Z$549,11,FALSE))+(H553/100)</f>
        <v>351.34</v>
      </c>
      <c r="K553" s="14">
        <f>(VLOOKUP($G553,Depth_Lookup_CCL!$A$3:$Z$549,11,FALSE))+(I553/100)</f>
        <v>351.98999999999995</v>
      </c>
      <c r="L553" s="148">
        <v>60</v>
      </c>
      <c r="M553" s="35">
        <v>1</v>
      </c>
      <c r="O553" s="2" t="s">
        <v>5</v>
      </c>
      <c r="P553" s="5" t="s">
        <v>1846</v>
      </c>
      <c r="Q553" s="87" t="s">
        <v>1442</v>
      </c>
      <c r="R553" s="87" t="s">
        <v>1442</v>
      </c>
      <c r="U553" s="2" t="s">
        <v>198</v>
      </c>
      <c r="V553" s="2" t="s">
        <v>201</v>
      </c>
      <c r="W553" s="2" t="s">
        <v>205</v>
      </c>
      <c r="AB553" s="35" t="s">
        <v>1376</v>
      </c>
      <c r="AC553" s="5">
        <f>VLOOKUP(AB553,definitions_list_lookup!$V$12:$W$15,2,FALSE)</f>
        <v>0</v>
      </c>
      <c r="AE553" s="41" t="e">
        <f>VLOOKUP(AD553,definitions_list_lookup!$AT$3:$AU$5,2,FALSE)</f>
        <v>#N/A</v>
      </c>
      <c r="AH553" s="2">
        <v>10</v>
      </c>
      <c r="AJ553" s="2">
        <v>2.5</v>
      </c>
      <c r="AK553" s="35">
        <v>0.8</v>
      </c>
      <c r="AL553" s="2" t="s">
        <v>222</v>
      </c>
      <c r="AM553" s="2" t="s">
        <v>220</v>
      </c>
      <c r="AO553" s="2">
        <v>50</v>
      </c>
      <c r="AQ553" s="2">
        <v>2</v>
      </c>
      <c r="AR553" s="35">
        <v>1</v>
      </c>
      <c r="AS553" s="2" t="s">
        <v>223</v>
      </c>
      <c r="AT553" s="2" t="s">
        <v>219</v>
      </c>
      <c r="AV553" s="2">
        <v>40</v>
      </c>
      <c r="AX553" s="2">
        <v>5.2</v>
      </c>
      <c r="AY553" s="35">
        <v>1.3</v>
      </c>
      <c r="AZ553" s="2" t="s">
        <v>223</v>
      </c>
      <c r="BA553" s="2" t="s">
        <v>219</v>
      </c>
      <c r="CE553" s="2" t="s">
        <v>1562</v>
      </c>
      <c r="CG553" s="2">
        <v>1.2</v>
      </c>
      <c r="CH553" s="2">
        <v>0.4</v>
      </c>
      <c r="CI553" s="2" t="s">
        <v>223</v>
      </c>
      <c r="CJ553" s="2" t="s">
        <v>220</v>
      </c>
      <c r="CM553" s="35" t="s">
        <v>3648</v>
      </c>
      <c r="CN553" s="35"/>
      <c r="CO553" s="35"/>
      <c r="CP553" s="35"/>
      <c r="CQ553" s="35"/>
    </row>
    <row r="554" spans="1:95">
      <c r="A554" s="35" t="s">
        <v>3632</v>
      </c>
      <c r="B554" s="35" t="s">
        <v>2581</v>
      </c>
      <c r="C554" s="2" t="s">
        <v>1450</v>
      </c>
      <c r="D554" s="2" t="s">
        <v>1575</v>
      </c>
      <c r="E554" s="35">
        <v>138</v>
      </c>
      <c r="F554" s="35">
        <v>3</v>
      </c>
      <c r="G554" s="10" t="str">
        <f t="shared" si="7"/>
        <v>138-3</v>
      </c>
      <c r="H554" s="2">
        <v>0</v>
      </c>
      <c r="I554" s="2">
        <v>72</v>
      </c>
      <c r="J554" s="14">
        <f>(VLOOKUP($G554,Depth_Lookup_CCL!$A$3:$Z$549,11,FALSE))+(H554/100)</f>
        <v>351.98499999999996</v>
      </c>
      <c r="K554" s="14">
        <f>(VLOOKUP($G554,Depth_Lookup_CCL!$A$3:$Z$549,11,FALSE))+(I554/100)</f>
        <v>352.70499999999998</v>
      </c>
      <c r="L554" s="148">
        <v>60</v>
      </c>
      <c r="M554" s="35">
        <v>1</v>
      </c>
      <c r="N554" s="2" t="s">
        <v>27</v>
      </c>
      <c r="O554" s="2" t="s">
        <v>1555</v>
      </c>
      <c r="P554" s="5" t="s">
        <v>1888</v>
      </c>
      <c r="Q554" s="87" t="s">
        <v>1442</v>
      </c>
      <c r="R554" s="87" t="s">
        <v>1442</v>
      </c>
      <c r="U554" s="2" t="s">
        <v>198</v>
      </c>
      <c r="V554" s="2" t="s">
        <v>201</v>
      </c>
      <c r="W554" s="2" t="s">
        <v>205</v>
      </c>
      <c r="Y554" s="2" t="s">
        <v>1366</v>
      </c>
      <c r="Z554" s="35" t="s">
        <v>1363</v>
      </c>
      <c r="AA554" s="2" t="s">
        <v>1368</v>
      </c>
      <c r="AB554" s="2" t="s">
        <v>238</v>
      </c>
      <c r="AC554" s="5">
        <f>VLOOKUP(AB554,definitions_list_lookup!$V$12:$W$15,2,FALSE)</f>
        <v>2</v>
      </c>
      <c r="AD554" s="35" t="s">
        <v>1456</v>
      </c>
      <c r="AE554" s="41">
        <f>VLOOKUP(AD554,definitions_list_lookup!$AT$3:$AU$5,2,FALSE)</f>
        <v>1</v>
      </c>
      <c r="AF554" s="2">
        <v>2</v>
      </c>
      <c r="AH554" s="2">
        <v>3</v>
      </c>
      <c r="AJ554" s="2">
        <v>1.5</v>
      </c>
      <c r="AK554" s="35">
        <v>0.4</v>
      </c>
      <c r="AL554" s="2" t="s">
        <v>223</v>
      </c>
      <c r="AM554" s="2" t="s">
        <v>220</v>
      </c>
      <c r="AO554" s="2">
        <v>57</v>
      </c>
      <c r="AQ554" s="2">
        <v>2.4</v>
      </c>
      <c r="AR554" s="35">
        <v>1.3</v>
      </c>
      <c r="AS554" s="2" t="s">
        <v>223</v>
      </c>
      <c r="AT554" s="2" t="s">
        <v>219</v>
      </c>
      <c r="AV554" s="2">
        <v>40</v>
      </c>
      <c r="AX554" s="2">
        <v>2.5</v>
      </c>
      <c r="AY554" s="35">
        <v>1.4</v>
      </c>
      <c r="AZ554" s="2" t="s">
        <v>222</v>
      </c>
      <c r="BA554" s="2" t="s">
        <v>219</v>
      </c>
      <c r="CM554" s="35"/>
      <c r="CN554" s="35"/>
      <c r="CO554" s="35"/>
      <c r="CP554" s="35"/>
      <c r="CQ554" s="35"/>
    </row>
    <row r="555" spans="1:95">
      <c r="A555" s="35" t="s">
        <v>3632</v>
      </c>
      <c r="B555" s="35" t="s">
        <v>2581</v>
      </c>
      <c r="C555" s="2" t="s">
        <v>1450</v>
      </c>
      <c r="D555" s="2" t="s">
        <v>1575</v>
      </c>
      <c r="E555" s="35">
        <v>138</v>
      </c>
      <c r="F555" s="35">
        <v>4</v>
      </c>
      <c r="G555" s="10" t="str">
        <f t="shared" si="7"/>
        <v>138-4</v>
      </c>
      <c r="H555" s="2">
        <v>0</v>
      </c>
      <c r="I555" s="2">
        <v>85</v>
      </c>
      <c r="J555" s="14">
        <f>(VLOOKUP($G555,Depth_Lookup_CCL!$A$3:$Z$549,11,FALSE))+(H555/100)</f>
        <v>352.69999999999993</v>
      </c>
      <c r="K555" s="14">
        <f>(VLOOKUP($G555,Depth_Lookup_CCL!$A$3:$Z$549,11,FALSE))+(I555/100)</f>
        <v>353.54999999999995</v>
      </c>
      <c r="L555" s="148">
        <v>60</v>
      </c>
      <c r="M555" s="35">
        <v>1</v>
      </c>
      <c r="O555" s="2" t="s">
        <v>5</v>
      </c>
      <c r="P555" s="5" t="s">
        <v>1846</v>
      </c>
      <c r="Q555" s="87" t="s">
        <v>1442</v>
      </c>
      <c r="R555" s="87" t="s">
        <v>1442</v>
      </c>
      <c r="U555" s="2" t="s">
        <v>198</v>
      </c>
      <c r="V555" s="2" t="s">
        <v>201</v>
      </c>
      <c r="W555" s="2" t="s">
        <v>205</v>
      </c>
      <c r="Y555" s="2" t="s">
        <v>1379</v>
      </c>
      <c r="Z555" s="35" t="s">
        <v>1363</v>
      </c>
      <c r="AA555" s="35" t="s">
        <v>1368</v>
      </c>
      <c r="AB555" s="35" t="s">
        <v>238</v>
      </c>
      <c r="AC555" s="5">
        <f>VLOOKUP(AB555,definitions_list_lookup!$V$12:$W$15,2,FALSE)</f>
        <v>2</v>
      </c>
      <c r="AD555" s="35" t="s">
        <v>1456</v>
      </c>
      <c r="AE555" s="41">
        <f>VLOOKUP(AD555,definitions_list_lookup!$AT$3:$AU$5,2,FALSE)</f>
        <v>1</v>
      </c>
      <c r="AF555" s="2">
        <v>5</v>
      </c>
      <c r="AH555" s="2">
        <v>5</v>
      </c>
      <c r="AJ555" s="2">
        <v>1.2</v>
      </c>
      <c r="AK555" s="35">
        <v>0.2</v>
      </c>
      <c r="AL555" s="2" t="s">
        <v>222</v>
      </c>
      <c r="AM555" s="2" t="s">
        <v>219</v>
      </c>
      <c r="AO555" s="2">
        <v>60</v>
      </c>
      <c r="AQ555" s="2">
        <v>2.1</v>
      </c>
      <c r="AR555" s="35">
        <v>0.8</v>
      </c>
      <c r="AS555" s="2" t="s">
        <v>223</v>
      </c>
      <c r="AT555" s="2" t="s">
        <v>219</v>
      </c>
      <c r="AV555" s="2">
        <v>35</v>
      </c>
      <c r="AX555" s="2">
        <v>3.5</v>
      </c>
      <c r="AY555" s="35">
        <v>1.4</v>
      </c>
      <c r="AZ555" s="2" t="s">
        <v>222</v>
      </c>
      <c r="BA555" s="2" t="s">
        <v>219</v>
      </c>
      <c r="CM555" s="35"/>
      <c r="CN555" s="35"/>
      <c r="CO555" s="35"/>
      <c r="CP555" s="35"/>
      <c r="CQ555" s="35"/>
    </row>
    <row r="556" spans="1:95">
      <c r="A556" s="35" t="s">
        <v>3632</v>
      </c>
      <c r="B556" s="35" t="s">
        <v>2581</v>
      </c>
      <c r="C556" s="2" t="s">
        <v>1450</v>
      </c>
      <c r="D556" s="2" t="s">
        <v>1575</v>
      </c>
      <c r="E556" s="35">
        <v>139</v>
      </c>
      <c r="F556" s="35">
        <v>1</v>
      </c>
      <c r="G556" s="10" t="str">
        <f t="shared" si="7"/>
        <v>139-1</v>
      </c>
      <c r="H556" s="2">
        <v>0</v>
      </c>
      <c r="I556" s="2">
        <v>70</v>
      </c>
      <c r="J556" s="14">
        <f>(VLOOKUP($G556,Depth_Lookup_CCL!$A$3:$Z$549,11,FALSE))+(H556/100)</f>
        <v>353.45</v>
      </c>
      <c r="K556" s="14">
        <f>(VLOOKUP($G556,Depth_Lookup_CCL!$A$3:$Z$549,11,FALSE))+(I556/100)</f>
        <v>354.15</v>
      </c>
      <c r="L556" s="148">
        <v>60</v>
      </c>
      <c r="M556" s="35">
        <v>1</v>
      </c>
      <c r="O556" s="2" t="s">
        <v>5</v>
      </c>
      <c r="P556" s="5" t="s">
        <v>1846</v>
      </c>
      <c r="Q556" s="87" t="s">
        <v>1442</v>
      </c>
      <c r="R556" s="87" t="s">
        <v>1442</v>
      </c>
      <c r="U556" s="2" t="s">
        <v>198</v>
      </c>
      <c r="V556" s="2" t="s">
        <v>201</v>
      </c>
      <c r="W556" s="2" t="s">
        <v>205</v>
      </c>
      <c r="X556" s="2" t="s">
        <v>2554</v>
      </c>
      <c r="AB556" s="35" t="s">
        <v>1376</v>
      </c>
      <c r="AC556" s="5">
        <f>VLOOKUP(AB556,definitions_list_lookup!$V$12:$W$15,2,FALSE)</f>
        <v>0</v>
      </c>
      <c r="AE556" s="41" t="e">
        <f>VLOOKUP(AD556,definitions_list_lookup!$AT$3:$AU$5,2,FALSE)</f>
        <v>#N/A</v>
      </c>
      <c r="AH556" s="2">
        <v>6</v>
      </c>
      <c r="AJ556" s="2">
        <v>1.3</v>
      </c>
      <c r="AK556" s="35">
        <v>0.6</v>
      </c>
      <c r="AL556" s="2" t="s">
        <v>222</v>
      </c>
      <c r="AM556" s="2" t="s">
        <v>219</v>
      </c>
      <c r="AO556" s="2">
        <v>59</v>
      </c>
      <c r="AQ556" s="2">
        <v>2</v>
      </c>
      <c r="AR556" s="35">
        <v>1.2</v>
      </c>
      <c r="AS556" s="2" t="s">
        <v>223</v>
      </c>
      <c r="AT556" s="2" t="s">
        <v>219</v>
      </c>
      <c r="AV556" s="2">
        <v>35</v>
      </c>
      <c r="AX556" s="2">
        <v>4.5</v>
      </c>
      <c r="AY556" s="35">
        <v>1.1000000000000001</v>
      </c>
      <c r="AZ556" s="2" t="s">
        <v>222</v>
      </c>
      <c r="BA556" s="2" t="s">
        <v>219</v>
      </c>
      <c r="CE556" s="2" t="s">
        <v>1562</v>
      </c>
      <c r="CG556" s="2">
        <v>0.2</v>
      </c>
      <c r="CH556" s="2">
        <v>0.2</v>
      </c>
      <c r="CI556" s="2" t="s">
        <v>222</v>
      </c>
      <c r="CJ556" s="2" t="s">
        <v>219</v>
      </c>
      <c r="CM556" s="35" t="s">
        <v>3649</v>
      </c>
      <c r="CN556" s="35"/>
      <c r="CO556" s="35"/>
      <c r="CP556" s="35"/>
      <c r="CQ556" s="35"/>
    </row>
    <row r="557" spans="1:95">
      <c r="A557" s="35" t="s">
        <v>3632</v>
      </c>
      <c r="B557" s="35" t="s">
        <v>2581</v>
      </c>
      <c r="C557" s="2" t="s">
        <v>1450</v>
      </c>
      <c r="D557" s="2" t="s">
        <v>1575</v>
      </c>
      <c r="E557" s="35">
        <v>139</v>
      </c>
      <c r="F557" s="35">
        <v>2</v>
      </c>
      <c r="G557" s="10" t="str">
        <f t="shared" si="7"/>
        <v>139-2</v>
      </c>
      <c r="H557" s="2">
        <v>0</v>
      </c>
      <c r="I557" s="2">
        <v>94</v>
      </c>
      <c r="J557" s="14">
        <f>(VLOOKUP($G557,Depth_Lookup_CCL!$A$3:$Z$549,11,FALSE))+(H557/100)</f>
        <v>354.15499999999997</v>
      </c>
      <c r="K557" s="14">
        <f>(VLOOKUP($G557,Depth_Lookup_CCL!$A$3:$Z$549,11,FALSE))+(I557/100)</f>
        <v>355.09499999999997</v>
      </c>
      <c r="L557" s="148">
        <v>60</v>
      </c>
      <c r="M557" s="35">
        <v>1</v>
      </c>
      <c r="N557" s="2" t="s">
        <v>27</v>
      </c>
      <c r="O557" s="2" t="s">
        <v>1555</v>
      </c>
      <c r="P557" s="5" t="s">
        <v>1888</v>
      </c>
      <c r="Q557" s="87" t="s">
        <v>1442</v>
      </c>
      <c r="R557" s="87" t="s">
        <v>1442</v>
      </c>
      <c r="U557" s="2" t="s">
        <v>198</v>
      </c>
      <c r="V557" s="2" t="s">
        <v>201</v>
      </c>
      <c r="W557" s="2" t="s">
        <v>205</v>
      </c>
      <c r="X557" s="2" t="s">
        <v>3650</v>
      </c>
      <c r="Y557" s="2" t="s">
        <v>1379</v>
      </c>
      <c r="Z557" s="35" t="s">
        <v>1363</v>
      </c>
      <c r="AA557" s="35" t="s">
        <v>1368</v>
      </c>
      <c r="AB557" s="35" t="s">
        <v>238</v>
      </c>
      <c r="AC557" s="5">
        <f>VLOOKUP(AB557,definitions_list_lookup!$V$12:$W$15,2,FALSE)</f>
        <v>2</v>
      </c>
      <c r="AD557" s="35" t="s">
        <v>1456</v>
      </c>
      <c r="AE557" s="41">
        <f>VLOOKUP(AD557,definitions_list_lookup!$AT$3:$AU$5,2,FALSE)</f>
        <v>1</v>
      </c>
      <c r="AF557" s="2">
        <v>7</v>
      </c>
      <c r="AH557" s="2">
        <v>3</v>
      </c>
      <c r="AJ557" s="2">
        <v>2</v>
      </c>
      <c r="AK557" s="35">
        <v>1.2</v>
      </c>
      <c r="AL557" s="2" t="s">
        <v>223</v>
      </c>
      <c r="AM557" s="2" t="s">
        <v>220</v>
      </c>
      <c r="AO557" s="2">
        <v>48</v>
      </c>
      <c r="AQ557" s="2">
        <v>2</v>
      </c>
      <c r="AR557" s="35">
        <v>1.2</v>
      </c>
      <c r="AS557" s="2" t="s">
        <v>224</v>
      </c>
      <c r="AT557" s="2" t="s">
        <v>218</v>
      </c>
      <c r="AV557" s="2">
        <v>49</v>
      </c>
      <c r="AX557" s="2">
        <v>3</v>
      </c>
      <c r="AY557" s="35">
        <v>1.5</v>
      </c>
      <c r="AZ557" s="2" t="s">
        <v>223</v>
      </c>
      <c r="BA557" s="2" t="s">
        <v>220</v>
      </c>
      <c r="CL557" s="2" t="s">
        <v>3651</v>
      </c>
      <c r="CM557" s="35" t="s">
        <v>3652</v>
      </c>
      <c r="CN557" s="35"/>
      <c r="CO557" s="35"/>
      <c r="CP557" s="35"/>
      <c r="CQ557" s="35"/>
    </row>
    <row r="558" spans="1:95">
      <c r="A558" s="35" t="s">
        <v>3632</v>
      </c>
      <c r="B558" s="35" t="s">
        <v>2581</v>
      </c>
      <c r="C558" s="2" t="s">
        <v>1450</v>
      </c>
      <c r="D558" s="2" t="s">
        <v>1575</v>
      </c>
      <c r="E558" s="35">
        <v>139</v>
      </c>
      <c r="F558" s="35">
        <v>3</v>
      </c>
      <c r="G558" s="10" t="str">
        <f t="shared" si="7"/>
        <v>139-3</v>
      </c>
      <c r="H558" s="2">
        <v>0</v>
      </c>
      <c r="I558" s="2">
        <v>76</v>
      </c>
      <c r="J558" s="14">
        <f>(VLOOKUP($G558,Depth_Lookup_CCL!$A$3:$Z$549,11,FALSE))+(H558/100)</f>
        <v>355.09499999999997</v>
      </c>
      <c r="K558" s="14">
        <f>(VLOOKUP($G558,Depth_Lookup_CCL!$A$3:$Z$549,11,FALSE))+(I558/100)</f>
        <v>355.85499999999996</v>
      </c>
      <c r="L558" s="148">
        <v>60</v>
      </c>
      <c r="M558" s="35">
        <v>1</v>
      </c>
      <c r="N558" s="2" t="s">
        <v>27</v>
      </c>
      <c r="O558" s="2" t="s">
        <v>1555</v>
      </c>
      <c r="P558" s="5" t="s">
        <v>1888</v>
      </c>
      <c r="Q558" s="87" t="s">
        <v>1442</v>
      </c>
      <c r="R558" s="87" t="s">
        <v>1442</v>
      </c>
      <c r="U558" s="2" t="s">
        <v>198</v>
      </c>
      <c r="V558" s="2" t="s">
        <v>201</v>
      </c>
      <c r="W558" s="2" t="s">
        <v>205</v>
      </c>
      <c r="Y558" s="2" t="s">
        <v>1379</v>
      </c>
      <c r="Z558" s="35" t="s">
        <v>1363</v>
      </c>
      <c r="AA558" s="35" t="s">
        <v>1368</v>
      </c>
      <c r="AB558" s="35" t="s">
        <v>238</v>
      </c>
      <c r="AC558" s="5">
        <f>VLOOKUP(AB558,definitions_list_lookup!$V$12:$W$15,2,FALSE)</f>
        <v>2</v>
      </c>
      <c r="AD558" s="35" t="s">
        <v>1456</v>
      </c>
      <c r="AE558" s="41">
        <f>VLOOKUP(AD558,definitions_list_lookup!$AT$3:$AU$5,2,FALSE)</f>
        <v>1</v>
      </c>
      <c r="AF558" s="2">
        <v>2</v>
      </c>
      <c r="AH558" s="2">
        <v>4</v>
      </c>
      <c r="AJ558" s="2">
        <v>3</v>
      </c>
      <c r="AK558" s="35">
        <v>2</v>
      </c>
      <c r="AL558" s="2" t="s">
        <v>223</v>
      </c>
      <c r="AM558" s="2" t="s">
        <v>220</v>
      </c>
      <c r="AO558" s="2">
        <v>48</v>
      </c>
      <c r="AQ558" s="2">
        <v>3</v>
      </c>
      <c r="AR558" s="35">
        <v>1.2</v>
      </c>
      <c r="AS558" s="2" t="s">
        <v>224</v>
      </c>
      <c r="AT558" s="2" t="s">
        <v>218</v>
      </c>
      <c r="AV558" s="2">
        <v>48</v>
      </c>
      <c r="AX558" s="2">
        <v>4</v>
      </c>
      <c r="AY558" s="35">
        <v>1.5</v>
      </c>
      <c r="AZ558" s="2" t="s">
        <v>223</v>
      </c>
      <c r="BA558" s="2" t="s">
        <v>220</v>
      </c>
      <c r="CE558" s="2" t="s">
        <v>1562</v>
      </c>
      <c r="CG558" s="2">
        <v>0.1</v>
      </c>
      <c r="CH558" s="2">
        <v>0.1</v>
      </c>
      <c r="CI558" s="2" t="s">
        <v>222</v>
      </c>
      <c r="CJ558" s="2" t="s">
        <v>219</v>
      </c>
      <c r="CL558" s="2" t="s">
        <v>3653</v>
      </c>
      <c r="CM558" s="35"/>
      <c r="CN558" s="35"/>
      <c r="CO558" s="35"/>
      <c r="CP558" s="35"/>
      <c r="CQ558" s="35"/>
    </row>
    <row r="559" spans="1:95">
      <c r="A559" s="35" t="s">
        <v>3632</v>
      </c>
      <c r="B559" s="35" t="s">
        <v>2581</v>
      </c>
      <c r="C559" s="2" t="s">
        <v>1450</v>
      </c>
      <c r="D559" s="2" t="s">
        <v>1575</v>
      </c>
      <c r="E559" s="35">
        <v>139</v>
      </c>
      <c r="F559" s="35">
        <v>4</v>
      </c>
      <c r="G559" s="10" t="str">
        <f t="shared" si="7"/>
        <v>139-4</v>
      </c>
      <c r="H559" s="2">
        <v>0</v>
      </c>
      <c r="I559" s="2">
        <v>70</v>
      </c>
      <c r="J559" s="14">
        <f>(VLOOKUP($G559,Depth_Lookup_CCL!$A$3:$Z$549,11,FALSE))+(H559/100)</f>
        <v>355.84999999999997</v>
      </c>
      <c r="K559" s="14">
        <f>(VLOOKUP($G559,Depth_Lookup_CCL!$A$3:$Z$549,11,FALSE))+(I559/100)</f>
        <v>356.54999999999995</v>
      </c>
      <c r="L559" s="148">
        <v>60</v>
      </c>
      <c r="M559" s="35">
        <v>1</v>
      </c>
      <c r="N559" s="2" t="s">
        <v>27</v>
      </c>
      <c r="O559" s="2" t="s">
        <v>1555</v>
      </c>
      <c r="P559" s="5" t="s">
        <v>1888</v>
      </c>
      <c r="Q559" s="87" t="s">
        <v>1442</v>
      </c>
      <c r="R559" s="87" t="s">
        <v>1442</v>
      </c>
      <c r="U559" s="2" t="s">
        <v>198</v>
      </c>
      <c r="V559" s="2" t="s">
        <v>201</v>
      </c>
      <c r="W559" s="2" t="s">
        <v>205</v>
      </c>
      <c r="Y559" s="2" t="s">
        <v>1366</v>
      </c>
      <c r="Z559" s="35" t="s">
        <v>1363</v>
      </c>
      <c r="AA559" s="35" t="s">
        <v>1368</v>
      </c>
      <c r="AB559" s="35" t="s">
        <v>1375</v>
      </c>
      <c r="AC559" s="5">
        <f>VLOOKUP(AB559,definitions_list_lookup!$V$12:$W$15,2,FALSE)</f>
        <v>3</v>
      </c>
      <c r="AD559" s="35" t="s">
        <v>1457</v>
      </c>
      <c r="AE559" s="41">
        <f>VLOOKUP(AD559,definitions_list_lookup!$AT$3:$AU$5,2,FALSE)</f>
        <v>2</v>
      </c>
      <c r="AF559" s="2">
        <v>5</v>
      </c>
      <c r="AG559" s="2" t="s">
        <v>3654</v>
      </c>
      <c r="AH559" s="2">
        <v>4</v>
      </c>
      <c r="AJ559" s="2">
        <v>3</v>
      </c>
      <c r="AK559" s="35">
        <v>2</v>
      </c>
      <c r="AL559" s="2" t="s">
        <v>223</v>
      </c>
      <c r="AM559" s="2" t="s">
        <v>220</v>
      </c>
      <c r="AO559" s="2">
        <v>48</v>
      </c>
      <c r="AQ559" s="2">
        <v>3</v>
      </c>
      <c r="AR559" s="35">
        <v>1.2</v>
      </c>
      <c r="AS559" s="2" t="s">
        <v>224</v>
      </c>
      <c r="AT559" s="2" t="s">
        <v>218</v>
      </c>
      <c r="AV559" s="2">
        <v>48</v>
      </c>
      <c r="AX559" s="2">
        <v>4</v>
      </c>
      <c r="AY559" s="35">
        <v>1.5</v>
      </c>
      <c r="AZ559" s="2" t="s">
        <v>223</v>
      </c>
      <c r="BA559" s="2" t="s">
        <v>220</v>
      </c>
      <c r="CE559" s="2" t="s">
        <v>1562</v>
      </c>
      <c r="CG559" s="2">
        <v>1</v>
      </c>
      <c r="CH559" s="2">
        <v>0.1</v>
      </c>
      <c r="CI559" s="2" t="s">
        <v>222</v>
      </c>
      <c r="CJ559" s="2" t="s">
        <v>219</v>
      </c>
      <c r="CL559" s="2" t="s">
        <v>3655</v>
      </c>
      <c r="CM559" s="35"/>
      <c r="CN559" s="35"/>
      <c r="CO559" s="35"/>
      <c r="CP559" s="35"/>
      <c r="CQ559" s="35"/>
    </row>
    <row r="560" spans="1:95">
      <c r="A560" s="35" t="s">
        <v>3632</v>
      </c>
      <c r="B560" s="35" t="s">
        <v>2581</v>
      </c>
      <c r="C560" s="2" t="s">
        <v>1450</v>
      </c>
      <c r="D560" s="2" t="s">
        <v>1575</v>
      </c>
      <c r="E560" s="35">
        <v>140</v>
      </c>
      <c r="F560" s="35">
        <v>1</v>
      </c>
      <c r="G560" s="10" t="str">
        <f t="shared" si="7"/>
        <v>140-1</v>
      </c>
      <c r="H560" s="2">
        <v>0</v>
      </c>
      <c r="I560" s="2">
        <v>71</v>
      </c>
      <c r="J560" s="14">
        <f>(VLOOKUP($G560,Depth_Lookup_CCL!$A$3:$Z$549,11,FALSE))+(H560/100)</f>
        <v>356.5</v>
      </c>
      <c r="K560" s="14">
        <f>(VLOOKUP($G560,Depth_Lookup_CCL!$A$3:$Z$549,11,FALSE))+(I560/100)</f>
        <v>357.21</v>
      </c>
      <c r="L560" s="148">
        <v>60</v>
      </c>
      <c r="M560" s="35">
        <v>1</v>
      </c>
      <c r="N560" s="2" t="s">
        <v>27</v>
      </c>
      <c r="O560" s="2" t="s">
        <v>1555</v>
      </c>
      <c r="P560" s="5" t="s">
        <v>1888</v>
      </c>
      <c r="Q560" s="87" t="s">
        <v>1442</v>
      </c>
      <c r="R560" s="87" t="s">
        <v>1442</v>
      </c>
      <c r="U560" s="2" t="s">
        <v>198</v>
      </c>
      <c r="V560" s="2" t="s">
        <v>201</v>
      </c>
      <c r="W560" s="2" t="s">
        <v>205</v>
      </c>
      <c r="Y560" s="2" t="s">
        <v>1379</v>
      </c>
      <c r="Z560" s="35" t="s">
        <v>1363</v>
      </c>
      <c r="AA560" s="35" t="s">
        <v>1368</v>
      </c>
      <c r="AB560" s="35" t="s">
        <v>238</v>
      </c>
      <c r="AC560" s="5">
        <f>VLOOKUP(AB560,definitions_list_lookup!$V$12:$W$15,2,FALSE)</f>
        <v>2</v>
      </c>
      <c r="AD560" s="35" t="s">
        <v>1456</v>
      </c>
      <c r="AE560" s="41">
        <f>VLOOKUP(AD560,definitions_list_lookup!$AT$3:$AU$5,2,FALSE)</f>
        <v>1</v>
      </c>
      <c r="AF560" s="2">
        <v>3</v>
      </c>
      <c r="AG560" s="2" t="s">
        <v>3654</v>
      </c>
      <c r="AH560" s="2">
        <v>3</v>
      </c>
      <c r="AJ560" s="2">
        <v>1.5</v>
      </c>
      <c r="AK560" s="35">
        <v>1</v>
      </c>
      <c r="AL560" s="2" t="s">
        <v>224</v>
      </c>
      <c r="AM560" s="2" t="s">
        <v>220</v>
      </c>
      <c r="AO560" s="2">
        <v>55</v>
      </c>
      <c r="AQ560" s="2">
        <v>1.5</v>
      </c>
      <c r="AR560" s="35">
        <v>1</v>
      </c>
      <c r="AS560" s="2" t="s">
        <v>224</v>
      </c>
      <c r="AT560" s="2" t="s">
        <v>218</v>
      </c>
      <c r="AV560" s="2">
        <v>42</v>
      </c>
      <c r="AX560" s="2">
        <v>3</v>
      </c>
      <c r="AY560" s="35">
        <v>1.2</v>
      </c>
      <c r="AZ560" s="2" t="s">
        <v>223</v>
      </c>
      <c r="BA560" s="2" t="s">
        <v>220</v>
      </c>
      <c r="CL560" s="2" t="s">
        <v>3656</v>
      </c>
      <c r="CM560" s="35"/>
      <c r="CN560" s="35"/>
      <c r="CO560" s="35"/>
      <c r="CP560" s="35"/>
      <c r="CQ560" s="35"/>
    </row>
    <row r="561" spans="1:95">
      <c r="A561" s="35" t="s">
        <v>3632</v>
      </c>
      <c r="B561" s="35" t="s">
        <v>2581</v>
      </c>
      <c r="C561" s="2" t="s">
        <v>1450</v>
      </c>
      <c r="D561" s="2" t="s">
        <v>1575</v>
      </c>
      <c r="E561" s="35">
        <v>140</v>
      </c>
      <c r="F561" s="35">
        <v>2</v>
      </c>
      <c r="G561" s="10" t="str">
        <f t="shared" si="7"/>
        <v>140-2</v>
      </c>
      <c r="H561" s="2">
        <v>0</v>
      </c>
      <c r="I561" s="2">
        <v>91</v>
      </c>
      <c r="J561" s="14">
        <f>(VLOOKUP($G561,Depth_Lookup_CCL!$A$3:$Z$549,11,FALSE))+(H561/100)</f>
        <v>357.21</v>
      </c>
      <c r="K561" s="14">
        <f>(VLOOKUP($G561,Depth_Lookup_CCL!$A$3:$Z$549,11,FALSE))+(I561/100)</f>
        <v>358.12</v>
      </c>
      <c r="L561" s="148">
        <v>60</v>
      </c>
      <c r="M561" s="35">
        <v>1</v>
      </c>
      <c r="O561" s="2" t="s">
        <v>5</v>
      </c>
      <c r="P561" s="5" t="s">
        <v>1846</v>
      </c>
      <c r="Q561" s="87" t="s">
        <v>1442</v>
      </c>
      <c r="R561" s="87" t="s">
        <v>1442</v>
      </c>
      <c r="U561" s="2" t="s">
        <v>198</v>
      </c>
      <c r="V561" s="2" t="s">
        <v>201</v>
      </c>
      <c r="W561" s="2" t="s">
        <v>205</v>
      </c>
      <c r="Y561" s="2" t="s">
        <v>1378</v>
      </c>
      <c r="Z561" s="35" t="s">
        <v>1363</v>
      </c>
      <c r="AA561" s="35" t="s">
        <v>1368</v>
      </c>
      <c r="AB561" s="35" t="s">
        <v>1374</v>
      </c>
      <c r="AC561" s="5">
        <f>VLOOKUP(AB561,definitions_list_lookup!$V$12:$W$15,2,FALSE)</f>
        <v>1</v>
      </c>
      <c r="AD561" s="35" t="s">
        <v>1456</v>
      </c>
      <c r="AE561" s="41">
        <f>VLOOKUP(AD561,definitions_list_lookup!$AT$3:$AU$5,2,FALSE)</f>
        <v>1</v>
      </c>
      <c r="AF561" s="2">
        <v>3</v>
      </c>
      <c r="AH561" s="2">
        <v>5</v>
      </c>
      <c r="AJ561" s="2">
        <v>1.5</v>
      </c>
      <c r="AK561" s="35">
        <v>1</v>
      </c>
      <c r="AL561" s="2" t="s">
        <v>222</v>
      </c>
      <c r="AM561" s="2" t="s">
        <v>220</v>
      </c>
      <c r="AO561" s="2">
        <v>50</v>
      </c>
      <c r="AQ561" s="2">
        <v>2</v>
      </c>
      <c r="AR561" s="35">
        <v>1</v>
      </c>
      <c r="AS561" s="2" t="s">
        <v>223</v>
      </c>
      <c r="AT561" s="2" t="s">
        <v>218</v>
      </c>
      <c r="AV561" s="2">
        <v>45</v>
      </c>
      <c r="AX561" s="2">
        <v>2</v>
      </c>
      <c r="AY561" s="35">
        <v>1.5</v>
      </c>
      <c r="AZ561" s="2" t="s">
        <v>222</v>
      </c>
      <c r="BA561" s="2" t="s">
        <v>220</v>
      </c>
      <c r="CE561" s="2" t="s">
        <v>1562</v>
      </c>
      <c r="CL561" s="2" t="s">
        <v>3657</v>
      </c>
      <c r="CM561" s="35" t="s">
        <v>3658</v>
      </c>
      <c r="CN561" s="35"/>
      <c r="CO561" s="35"/>
      <c r="CP561" s="35"/>
      <c r="CQ561" s="35"/>
    </row>
    <row r="562" spans="1:95">
      <c r="A562" s="35" t="s">
        <v>3632</v>
      </c>
      <c r="B562" s="35" t="s">
        <v>2581</v>
      </c>
      <c r="C562" s="2" t="s">
        <v>1450</v>
      </c>
      <c r="D562" s="2" t="s">
        <v>1575</v>
      </c>
      <c r="E562" s="35">
        <v>140</v>
      </c>
      <c r="F562" s="35">
        <v>3</v>
      </c>
      <c r="G562" s="10" t="str">
        <f t="shared" si="7"/>
        <v>140-3</v>
      </c>
      <c r="H562" s="2">
        <v>0</v>
      </c>
      <c r="I562" s="2">
        <v>85</v>
      </c>
      <c r="J562" s="14">
        <f>(VLOOKUP($G562,Depth_Lookup_CCL!$A$3:$Z$549,11,FALSE))+(H562/100)</f>
        <v>358.12</v>
      </c>
      <c r="K562" s="14">
        <f>(VLOOKUP($G562,Depth_Lookup_CCL!$A$3:$Z$549,11,FALSE))+(I562/100)</f>
        <v>358.97</v>
      </c>
      <c r="L562" s="148">
        <v>60</v>
      </c>
      <c r="M562" s="35">
        <v>1</v>
      </c>
      <c r="N562" s="2" t="s">
        <v>27</v>
      </c>
      <c r="O562" s="2" t="s">
        <v>1555</v>
      </c>
      <c r="P562" s="5" t="s">
        <v>1888</v>
      </c>
      <c r="Q562" s="87" t="s">
        <v>1442</v>
      </c>
      <c r="R562" s="87" t="s">
        <v>1442</v>
      </c>
      <c r="U562" s="2" t="s">
        <v>198</v>
      </c>
      <c r="V562" s="2" t="s">
        <v>201</v>
      </c>
      <c r="W562" s="2" t="s">
        <v>205</v>
      </c>
      <c r="Y562" s="2" t="s">
        <v>1379</v>
      </c>
      <c r="Z562" s="35" t="s">
        <v>1363</v>
      </c>
      <c r="AA562" s="35" t="s">
        <v>1368</v>
      </c>
      <c r="AB562" s="35" t="s">
        <v>1374</v>
      </c>
      <c r="AC562" s="5">
        <f>VLOOKUP(AB562,definitions_list_lookup!$V$12:$W$15,2,FALSE)</f>
        <v>1</v>
      </c>
      <c r="AD562" s="35" t="s">
        <v>1455</v>
      </c>
      <c r="AE562" s="41">
        <f>VLOOKUP(AD562,definitions_list_lookup!$AT$3:$AU$5,2,FALSE)</f>
        <v>0</v>
      </c>
      <c r="AF562" s="2">
        <v>10</v>
      </c>
      <c r="AH562" s="2">
        <v>1</v>
      </c>
      <c r="AJ562" s="2">
        <v>3</v>
      </c>
      <c r="AK562" s="35">
        <v>1</v>
      </c>
      <c r="AL562" s="2" t="s">
        <v>225</v>
      </c>
      <c r="AM562" s="2" t="s">
        <v>220</v>
      </c>
      <c r="AO562" s="2">
        <v>54</v>
      </c>
      <c r="AQ562" s="2">
        <v>4</v>
      </c>
      <c r="AR562" s="35">
        <v>1.7</v>
      </c>
      <c r="AS562" s="2" t="s">
        <v>225</v>
      </c>
      <c r="AT562" s="2" t="s">
        <v>219</v>
      </c>
      <c r="AV562" s="2">
        <v>45</v>
      </c>
      <c r="AX562" s="2">
        <v>6</v>
      </c>
      <c r="AY562" s="35">
        <v>2</v>
      </c>
      <c r="AZ562" s="2" t="s">
        <v>224</v>
      </c>
      <c r="BA562" s="2" t="s">
        <v>219</v>
      </c>
      <c r="CE562" s="2" t="s">
        <v>1562</v>
      </c>
      <c r="CM562" s="35" t="s">
        <v>3659</v>
      </c>
      <c r="CN562" s="35"/>
      <c r="CO562" s="35"/>
      <c r="CP562" s="35"/>
      <c r="CQ562" s="35"/>
    </row>
    <row r="563" spans="1:95">
      <c r="A563" s="35" t="s">
        <v>3632</v>
      </c>
      <c r="B563" s="35" t="s">
        <v>2581</v>
      </c>
      <c r="C563" s="2" t="s">
        <v>1450</v>
      </c>
      <c r="D563" s="2" t="s">
        <v>1575</v>
      </c>
      <c r="E563" s="35">
        <v>140</v>
      </c>
      <c r="F563" s="35">
        <v>4</v>
      </c>
      <c r="G563" s="10" t="str">
        <f t="shared" si="7"/>
        <v>140-4</v>
      </c>
      <c r="H563" s="2">
        <v>0</v>
      </c>
      <c r="I563" s="2">
        <v>69</v>
      </c>
      <c r="J563" s="14">
        <f>(VLOOKUP($G563,Depth_Lookup_CCL!$A$3:$Z$549,11,FALSE))+(H563/100)</f>
        <v>358.96500000000003</v>
      </c>
      <c r="K563" s="14">
        <f>(VLOOKUP($G563,Depth_Lookup_CCL!$A$3:$Z$549,11,FALSE))+(I563/100)</f>
        <v>359.65500000000003</v>
      </c>
      <c r="L563" s="148">
        <v>60</v>
      </c>
      <c r="M563" s="35">
        <v>1</v>
      </c>
      <c r="O563" s="2" t="s">
        <v>5</v>
      </c>
      <c r="P563" s="5" t="s">
        <v>1846</v>
      </c>
      <c r="Q563" s="87" t="s">
        <v>1442</v>
      </c>
      <c r="R563" s="87" t="s">
        <v>1442</v>
      </c>
      <c r="U563" s="2" t="s">
        <v>198</v>
      </c>
      <c r="V563" s="2" t="s">
        <v>201</v>
      </c>
      <c r="W563" s="2" t="s">
        <v>205</v>
      </c>
      <c r="AB563" s="35" t="s">
        <v>1376</v>
      </c>
      <c r="AC563" s="5">
        <f>VLOOKUP(AB563,definitions_list_lookup!$V$12:$W$15,2,FALSE)</f>
        <v>0</v>
      </c>
      <c r="AE563" s="41" t="e">
        <f>VLOOKUP(AD563,definitions_list_lookup!$AT$3:$AU$5,2,FALSE)</f>
        <v>#N/A</v>
      </c>
      <c r="AK563" s="35"/>
      <c r="AR563" s="35"/>
      <c r="AY563" s="35"/>
      <c r="CM563" s="35" t="s">
        <v>3660</v>
      </c>
      <c r="CN563" s="35"/>
      <c r="CO563" s="35"/>
      <c r="CP563" s="35"/>
      <c r="CQ563" s="35"/>
    </row>
    <row r="564" spans="1:95">
      <c r="A564" s="35" t="s">
        <v>3632</v>
      </c>
      <c r="B564" s="35" t="s">
        <v>2581</v>
      </c>
      <c r="C564" s="2" t="s">
        <v>1450</v>
      </c>
      <c r="D564" s="2" t="s">
        <v>1575</v>
      </c>
      <c r="E564" s="35">
        <v>141</v>
      </c>
      <c r="F564" s="35">
        <v>1</v>
      </c>
      <c r="G564" s="10" t="str">
        <f t="shared" si="7"/>
        <v>141-1</v>
      </c>
      <c r="H564" s="2">
        <v>0</v>
      </c>
      <c r="I564" s="2">
        <v>73</v>
      </c>
      <c r="J564" s="14">
        <f>(VLOOKUP($G564,Depth_Lookup_CCL!$A$3:$Z$549,11,FALSE))+(H564/100)</f>
        <v>359.55</v>
      </c>
      <c r="K564" s="14">
        <f>(VLOOKUP($G564,Depth_Lookup_CCL!$A$3:$Z$549,11,FALSE))+(I564/100)</f>
        <v>360.28000000000003</v>
      </c>
      <c r="L564" s="148">
        <v>60</v>
      </c>
      <c r="M564" s="35">
        <v>1</v>
      </c>
      <c r="O564" s="2" t="s">
        <v>5</v>
      </c>
      <c r="P564" s="5" t="s">
        <v>1846</v>
      </c>
      <c r="Q564" s="87" t="s">
        <v>1442</v>
      </c>
      <c r="R564" s="87" t="s">
        <v>1442</v>
      </c>
      <c r="U564" s="2" t="s">
        <v>198</v>
      </c>
      <c r="V564" s="2" t="s">
        <v>201</v>
      </c>
      <c r="W564" s="2" t="s">
        <v>205</v>
      </c>
      <c r="AB564" s="35" t="s">
        <v>1376</v>
      </c>
      <c r="AC564" s="5">
        <f>VLOOKUP(AB564,definitions_list_lookup!$V$12:$W$15,2,FALSE)</f>
        <v>0</v>
      </c>
      <c r="AE564" s="41" t="e">
        <f>VLOOKUP(AD564,definitions_list_lookup!$AT$3:$AU$5,2,FALSE)</f>
        <v>#N/A</v>
      </c>
      <c r="AK564" s="35"/>
      <c r="AR564" s="35"/>
      <c r="AY564" s="35"/>
      <c r="CM564" s="35" t="s">
        <v>3661</v>
      </c>
      <c r="CN564" s="35"/>
      <c r="CO564" s="35"/>
      <c r="CP564" s="35"/>
      <c r="CQ564" s="35"/>
    </row>
    <row r="565" spans="1:95">
      <c r="A565" s="35" t="s">
        <v>3632</v>
      </c>
      <c r="B565" s="35" t="s">
        <v>2581</v>
      </c>
      <c r="C565" s="2" t="s">
        <v>1450</v>
      </c>
      <c r="D565" s="2" t="s">
        <v>1575</v>
      </c>
      <c r="E565" s="35">
        <v>141</v>
      </c>
      <c r="F565" s="35">
        <v>2</v>
      </c>
      <c r="G565" s="10" t="str">
        <f t="shared" si="7"/>
        <v>141-2</v>
      </c>
      <c r="H565" s="2">
        <v>0</v>
      </c>
      <c r="I565" s="2">
        <v>63</v>
      </c>
      <c r="J565" s="14">
        <f>(VLOOKUP($G565,Depth_Lookup_CCL!$A$3:$Z$549,11,FALSE))+(H565/100)</f>
        <v>360.28000000000003</v>
      </c>
      <c r="K565" s="14">
        <f>(VLOOKUP($G565,Depth_Lookup_CCL!$A$3:$Z$549,11,FALSE))+(I565/100)</f>
        <v>360.91</v>
      </c>
      <c r="L565" s="148">
        <v>60</v>
      </c>
      <c r="M565" s="35">
        <v>1</v>
      </c>
      <c r="O565" s="2" t="s">
        <v>5</v>
      </c>
      <c r="P565" s="5" t="s">
        <v>1846</v>
      </c>
      <c r="Q565" s="87" t="s">
        <v>1442</v>
      </c>
      <c r="R565" s="87" t="s">
        <v>1442</v>
      </c>
      <c r="U565" s="2" t="s">
        <v>198</v>
      </c>
      <c r="V565" s="2" t="s">
        <v>201</v>
      </c>
      <c r="W565" s="2" t="s">
        <v>205</v>
      </c>
      <c r="AB565" s="35" t="s">
        <v>1376</v>
      </c>
      <c r="AC565" s="5">
        <f>VLOOKUP(AB565,definitions_list_lookup!$V$12:$W$15,2,FALSE)</f>
        <v>0</v>
      </c>
      <c r="AE565" s="41" t="e">
        <f>VLOOKUP(AD565,definitions_list_lookup!$AT$3:$AU$5,2,FALSE)</f>
        <v>#N/A</v>
      </c>
      <c r="AH565" s="2">
        <v>5</v>
      </c>
      <c r="AJ565" s="2">
        <v>4</v>
      </c>
      <c r="AK565" s="35">
        <v>1.3</v>
      </c>
      <c r="AL565" s="2" t="s">
        <v>222</v>
      </c>
      <c r="AM565" s="2" t="s">
        <v>219</v>
      </c>
      <c r="AO565" s="2">
        <v>50</v>
      </c>
      <c r="AQ565" s="2">
        <v>4</v>
      </c>
      <c r="AR565" s="35">
        <v>1.5</v>
      </c>
      <c r="AS565" s="2" t="s">
        <v>222</v>
      </c>
      <c r="AT565" s="2" t="s">
        <v>219</v>
      </c>
      <c r="AV565" s="2">
        <v>45</v>
      </c>
      <c r="AX565" s="2">
        <v>3.9</v>
      </c>
      <c r="AY565" s="35">
        <v>1.8</v>
      </c>
      <c r="AZ565" s="2" t="s">
        <v>222</v>
      </c>
      <c r="BA565" s="2" t="s">
        <v>219</v>
      </c>
      <c r="CM565" s="35" t="s">
        <v>3661</v>
      </c>
      <c r="CN565" s="35"/>
      <c r="CO565" s="35"/>
      <c r="CP565" s="35"/>
      <c r="CQ565" s="35"/>
    </row>
    <row r="566" spans="1:95">
      <c r="A566" s="35" t="s">
        <v>3632</v>
      </c>
      <c r="B566" s="35" t="s">
        <v>2581</v>
      </c>
      <c r="C566" s="2" t="s">
        <v>1450</v>
      </c>
      <c r="D566" s="2" t="s">
        <v>1575</v>
      </c>
      <c r="E566" s="35">
        <v>141</v>
      </c>
      <c r="F566" s="35">
        <v>3</v>
      </c>
      <c r="G566" s="10" t="str">
        <f t="shared" si="7"/>
        <v>141-3</v>
      </c>
      <c r="H566" s="2">
        <v>0</v>
      </c>
      <c r="I566" s="2">
        <v>71</v>
      </c>
      <c r="J566" s="14">
        <f>(VLOOKUP($G566,Depth_Lookup_CCL!$A$3:$Z$549,11,FALSE))+(H566/100)</f>
        <v>360.90500000000003</v>
      </c>
      <c r="K566" s="14">
        <f>(VLOOKUP($G566,Depth_Lookup_CCL!$A$3:$Z$549,11,FALSE))+(I566/100)</f>
        <v>361.61500000000001</v>
      </c>
      <c r="L566" s="148">
        <v>60</v>
      </c>
      <c r="M566" s="35">
        <v>1</v>
      </c>
      <c r="O566" s="2" t="s">
        <v>5</v>
      </c>
      <c r="P566" s="5" t="s">
        <v>1846</v>
      </c>
      <c r="Q566" s="87" t="s">
        <v>1442</v>
      </c>
      <c r="R566" s="87" t="s">
        <v>1442</v>
      </c>
      <c r="U566" s="2" t="s">
        <v>198</v>
      </c>
      <c r="V566" s="2" t="s">
        <v>201</v>
      </c>
      <c r="W566" s="2" t="s">
        <v>205</v>
      </c>
      <c r="Y566" s="2" t="s">
        <v>1366</v>
      </c>
      <c r="Z566" s="35" t="s">
        <v>1363</v>
      </c>
      <c r="AA566" s="35" t="s">
        <v>1368</v>
      </c>
      <c r="AB566" s="35" t="s">
        <v>238</v>
      </c>
      <c r="AC566" s="5">
        <f>VLOOKUP(AB566,definitions_list_lookup!$V$12:$W$15,2,FALSE)</f>
        <v>2</v>
      </c>
      <c r="AD566" s="35" t="s">
        <v>1455</v>
      </c>
      <c r="AE566" s="41">
        <f>VLOOKUP(AD566,definitions_list_lookup!$AT$3:$AU$5,2,FALSE)</f>
        <v>0</v>
      </c>
      <c r="AF566" s="2">
        <v>3</v>
      </c>
      <c r="AH566" s="2">
        <v>6</v>
      </c>
      <c r="AJ566" s="2">
        <v>2.2000000000000002</v>
      </c>
      <c r="AK566" s="35">
        <v>0.6</v>
      </c>
      <c r="AL566" s="2" t="s">
        <v>222</v>
      </c>
      <c r="AM566" s="2" t="s">
        <v>219</v>
      </c>
      <c r="AO566" s="2">
        <v>54</v>
      </c>
      <c r="AQ566" s="2">
        <v>2.8</v>
      </c>
      <c r="AR566" s="35">
        <v>1</v>
      </c>
      <c r="AS566" s="2" t="s">
        <v>222</v>
      </c>
      <c r="AT566" s="2" t="s">
        <v>218</v>
      </c>
      <c r="AV566" s="2">
        <v>40</v>
      </c>
      <c r="AX566" s="2">
        <v>3.5</v>
      </c>
      <c r="AY566" s="35">
        <v>1.8</v>
      </c>
      <c r="AZ566" s="2" t="s">
        <v>222</v>
      </c>
      <c r="BA566" s="2" t="s">
        <v>219</v>
      </c>
      <c r="CM566" s="35"/>
      <c r="CN566" s="35"/>
      <c r="CO566" s="35"/>
      <c r="CP566" s="35"/>
      <c r="CQ566" s="35"/>
    </row>
    <row r="567" spans="1:95">
      <c r="A567" s="35" t="s">
        <v>3632</v>
      </c>
      <c r="B567" s="35" t="s">
        <v>2581</v>
      </c>
      <c r="C567" s="2" t="s">
        <v>1450</v>
      </c>
      <c r="D567" s="2" t="s">
        <v>1575</v>
      </c>
      <c r="E567" s="35">
        <v>141</v>
      </c>
      <c r="F567" s="35">
        <v>4</v>
      </c>
      <c r="G567" s="10" t="str">
        <f t="shared" si="7"/>
        <v>141-4</v>
      </c>
      <c r="H567" s="2">
        <v>0</v>
      </c>
      <c r="I567" s="2">
        <v>79</v>
      </c>
      <c r="J567" s="14">
        <f>(VLOOKUP($G567,Depth_Lookup_CCL!$A$3:$Z$549,11,FALSE))+(H567/100)</f>
        <v>361.61500000000001</v>
      </c>
      <c r="K567" s="14">
        <f>(VLOOKUP($G567,Depth_Lookup_CCL!$A$3:$Z$549,11,FALSE))+(I567/100)</f>
        <v>362.40500000000003</v>
      </c>
      <c r="L567" s="148">
        <v>60</v>
      </c>
      <c r="M567" s="35">
        <v>1</v>
      </c>
      <c r="N567" s="2" t="s">
        <v>27</v>
      </c>
      <c r="O567" s="2" t="s">
        <v>1555</v>
      </c>
      <c r="P567" s="5" t="s">
        <v>1888</v>
      </c>
      <c r="Q567" s="87" t="s">
        <v>1442</v>
      </c>
      <c r="R567" s="87" t="s">
        <v>1442</v>
      </c>
      <c r="U567" s="2" t="s">
        <v>198</v>
      </c>
      <c r="V567" s="2" t="s">
        <v>201</v>
      </c>
      <c r="W567" s="2" t="s">
        <v>205</v>
      </c>
      <c r="AB567" s="35" t="s">
        <v>1376</v>
      </c>
      <c r="AC567" s="5">
        <f>VLOOKUP(AB567,definitions_list_lookup!$V$12:$W$15,2,FALSE)</f>
        <v>0</v>
      </c>
      <c r="AE567" s="41" t="e">
        <f>VLOOKUP(AD567,definitions_list_lookup!$AT$3:$AU$5,2,FALSE)</f>
        <v>#N/A</v>
      </c>
      <c r="AH567" s="2">
        <v>3</v>
      </c>
      <c r="AJ567" s="2">
        <v>2</v>
      </c>
      <c r="AK567" s="35">
        <v>1.2</v>
      </c>
      <c r="AL567" s="2" t="s">
        <v>223</v>
      </c>
      <c r="AM567" s="2" t="s">
        <v>219</v>
      </c>
      <c r="AO567" s="2">
        <v>40</v>
      </c>
      <c r="AQ567" s="2">
        <v>1.8</v>
      </c>
      <c r="AR567" s="35">
        <v>1</v>
      </c>
      <c r="AS567" s="2" t="s">
        <v>223</v>
      </c>
      <c r="AT567" s="2" t="s">
        <v>219</v>
      </c>
      <c r="AV567" s="2">
        <v>57</v>
      </c>
      <c r="AX567" s="2">
        <v>4</v>
      </c>
      <c r="AY567" s="35">
        <v>1.2</v>
      </c>
      <c r="AZ567" s="2" t="s">
        <v>223</v>
      </c>
      <c r="BA567" s="2" t="s">
        <v>219</v>
      </c>
      <c r="CM567" s="35"/>
      <c r="CN567" s="35"/>
      <c r="CO567" s="35"/>
      <c r="CP567" s="35"/>
      <c r="CQ567" s="35"/>
    </row>
    <row r="568" spans="1:95">
      <c r="A568" s="35" t="s">
        <v>3632</v>
      </c>
      <c r="B568" s="35" t="s">
        <v>2581</v>
      </c>
      <c r="C568" s="2" t="s">
        <v>1450</v>
      </c>
      <c r="D568" s="2" t="s">
        <v>1575</v>
      </c>
      <c r="E568" s="35">
        <v>142</v>
      </c>
      <c r="F568" s="35">
        <v>1</v>
      </c>
      <c r="G568" s="10" t="str">
        <f t="shared" si="7"/>
        <v>142-1</v>
      </c>
      <c r="H568" s="2">
        <v>0</v>
      </c>
      <c r="I568" s="2">
        <v>59</v>
      </c>
      <c r="J568" s="14">
        <f>(VLOOKUP($G568,Depth_Lookup_CCL!$A$3:$Z$549,11,FALSE))+(H568/100)</f>
        <v>362.6</v>
      </c>
      <c r="K568" s="14">
        <f>(VLOOKUP($G568,Depth_Lookup_CCL!$A$3:$Z$549,11,FALSE))+(I568/100)</f>
        <v>363.19</v>
      </c>
      <c r="L568" s="148">
        <v>60</v>
      </c>
      <c r="M568" s="35">
        <v>1</v>
      </c>
      <c r="O568" s="2" t="s">
        <v>5</v>
      </c>
      <c r="P568" s="5" t="s">
        <v>1846</v>
      </c>
      <c r="Q568" s="87" t="s">
        <v>1442</v>
      </c>
      <c r="R568" s="87" t="s">
        <v>1442</v>
      </c>
      <c r="AB568" s="35" t="s">
        <v>1376</v>
      </c>
      <c r="AC568" s="5">
        <f>VLOOKUP(AB568,definitions_list_lookup!$V$12:$W$15,2,FALSE)</f>
        <v>0</v>
      </c>
      <c r="AE568" s="41" t="e">
        <f>VLOOKUP(AD568,definitions_list_lookup!$AT$3:$AU$5,2,FALSE)</f>
        <v>#N/A</v>
      </c>
      <c r="AH568" s="2">
        <v>5</v>
      </c>
      <c r="AJ568" s="2">
        <v>1.2</v>
      </c>
      <c r="AK568" s="35">
        <v>0.7</v>
      </c>
      <c r="AL568" s="2" t="s">
        <v>223</v>
      </c>
      <c r="AM568" s="2" t="s">
        <v>219</v>
      </c>
      <c r="AO568" s="2">
        <v>50</v>
      </c>
      <c r="AQ568" s="2">
        <v>5.5</v>
      </c>
      <c r="AR568" s="35">
        <v>2</v>
      </c>
      <c r="AS568" s="2" t="s">
        <v>223</v>
      </c>
      <c r="AT568" s="2" t="s">
        <v>219</v>
      </c>
      <c r="AV568" s="2">
        <v>45</v>
      </c>
      <c r="AX568" s="2">
        <v>3</v>
      </c>
      <c r="AY568" s="35">
        <v>1.2</v>
      </c>
      <c r="AZ568" s="2" t="s">
        <v>222</v>
      </c>
      <c r="BA568" s="2" t="s">
        <v>219</v>
      </c>
      <c r="CM568" s="35"/>
      <c r="CN568" s="35"/>
      <c r="CO568" s="35"/>
      <c r="CP568" s="35"/>
      <c r="CQ568" s="35"/>
    </row>
    <row r="569" spans="1:95">
      <c r="A569" s="35" t="s">
        <v>3632</v>
      </c>
      <c r="B569" s="35" t="s">
        <v>2581</v>
      </c>
      <c r="C569" s="2" t="s">
        <v>1450</v>
      </c>
      <c r="D569" s="2" t="s">
        <v>1575</v>
      </c>
      <c r="E569" s="35">
        <v>142</v>
      </c>
      <c r="F569" s="35">
        <v>2</v>
      </c>
      <c r="G569" s="10" t="str">
        <f t="shared" si="7"/>
        <v>142-2</v>
      </c>
      <c r="H569" s="2">
        <v>0</v>
      </c>
      <c r="I569" s="2">
        <v>98</v>
      </c>
      <c r="J569" s="14">
        <f>(VLOOKUP($G569,Depth_Lookup_CCL!$A$3:$Z$549,11,FALSE))+(H569/100)</f>
        <v>363.19</v>
      </c>
      <c r="K569" s="14">
        <f>(VLOOKUP($G569,Depth_Lookup_CCL!$A$3:$Z$549,11,FALSE))+(I569/100)</f>
        <v>364.17</v>
      </c>
      <c r="L569" s="148">
        <v>60</v>
      </c>
      <c r="M569" s="35">
        <v>1</v>
      </c>
      <c r="O569" s="2" t="s">
        <v>5</v>
      </c>
      <c r="P569" s="5" t="s">
        <v>1846</v>
      </c>
      <c r="Q569" s="87" t="s">
        <v>1442</v>
      </c>
      <c r="R569" s="87" t="s">
        <v>1442</v>
      </c>
      <c r="U569" s="2" t="s">
        <v>198</v>
      </c>
      <c r="V569" s="2" t="s">
        <v>201</v>
      </c>
      <c r="W569" s="2" t="s">
        <v>205</v>
      </c>
      <c r="AB569" s="35" t="s">
        <v>1376</v>
      </c>
      <c r="AC569" s="5">
        <f>VLOOKUP(AB569,definitions_list_lookup!$V$12:$W$15,2,FALSE)</f>
        <v>0</v>
      </c>
      <c r="AE569" s="41" t="e">
        <f>VLOOKUP(AD569,definitions_list_lookup!$AT$3:$AU$5,2,FALSE)</f>
        <v>#N/A</v>
      </c>
      <c r="AH569" s="2">
        <v>10</v>
      </c>
      <c r="AJ569" s="2">
        <v>3</v>
      </c>
      <c r="AK569" s="35">
        <v>2</v>
      </c>
      <c r="AL569" s="2" t="s">
        <v>222</v>
      </c>
      <c r="AM569" s="2" t="s">
        <v>219</v>
      </c>
      <c r="AO569" s="2">
        <v>50</v>
      </c>
      <c r="AQ569" s="2">
        <v>5</v>
      </c>
      <c r="AR569" s="35">
        <v>1.3</v>
      </c>
      <c r="AS569" s="2" t="s">
        <v>223</v>
      </c>
      <c r="AT569" s="2" t="s">
        <v>219</v>
      </c>
      <c r="AV569" s="2">
        <v>40</v>
      </c>
      <c r="AX569" s="2">
        <v>3.5</v>
      </c>
      <c r="AY569" s="35">
        <v>1.6</v>
      </c>
      <c r="AZ569" s="2" t="s">
        <v>222</v>
      </c>
      <c r="BA569" s="2" t="s">
        <v>219</v>
      </c>
      <c r="CM569" s="35" t="s">
        <v>3662</v>
      </c>
      <c r="CN569" s="35"/>
      <c r="CO569" s="35"/>
      <c r="CP569" s="35"/>
      <c r="CQ569" s="35"/>
    </row>
    <row r="570" spans="1:95">
      <c r="A570" s="35" t="s">
        <v>3632</v>
      </c>
      <c r="B570" s="35" t="s">
        <v>2581</v>
      </c>
      <c r="C570" s="2" t="s">
        <v>1450</v>
      </c>
      <c r="D570" s="2" t="s">
        <v>1575</v>
      </c>
      <c r="E570" s="35">
        <v>142</v>
      </c>
      <c r="F570" s="35">
        <v>3</v>
      </c>
      <c r="G570" s="10" t="str">
        <f t="shared" si="7"/>
        <v>142-3</v>
      </c>
      <c r="H570" s="2">
        <v>0</v>
      </c>
      <c r="I570" s="2">
        <v>93</v>
      </c>
      <c r="J570" s="14">
        <f>(VLOOKUP($G570,Depth_Lookup_CCL!$A$3:$Z$549,11,FALSE))+(H570/100)</f>
        <v>364.17</v>
      </c>
      <c r="K570" s="14">
        <f>(VLOOKUP($G570,Depth_Lookup_CCL!$A$3:$Z$549,11,FALSE))+(I570/100)</f>
        <v>365.1</v>
      </c>
      <c r="L570" s="148">
        <v>60</v>
      </c>
      <c r="M570" s="35">
        <v>1</v>
      </c>
      <c r="O570" s="2" t="s">
        <v>5</v>
      </c>
      <c r="P570" s="5" t="s">
        <v>1846</v>
      </c>
      <c r="Q570" s="87" t="s">
        <v>1442</v>
      </c>
      <c r="R570" s="87" t="s">
        <v>1442</v>
      </c>
      <c r="U570" s="2" t="s">
        <v>198</v>
      </c>
      <c r="V570" s="2" t="s">
        <v>201</v>
      </c>
      <c r="W570" s="2" t="s">
        <v>205</v>
      </c>
      <c r="AB570" s="35" t="s">
        <v>1376</v>
      </c>
      <c r="AC570" s="5">
        <f>VLOOKUP(AB570,definitions_list_lookup!$V$12:$W$15,2,FALSE)</f>
        <v>0</v>
      </c>
      <c r="AE570" s="41" t="e">
        <f>VLOOKUP(AD570,definitions_list_lookup!$AT$3:$AU$5,2,FALSE)</f>
        <v>#N/A</v>
      </c>
      <c r="AH570" s="2">
        <v>10</v>
      </c>
      <c r="AJ570" s="2">
        <v>2</v>
      </c>
      <c r="AK570" s="35">
        <v>0.5</v>
      </c>
      <c r="AL570" s="2" t="s">
        <v>223</v>
      </c>
      <c r="AM570" s="2" t="s">
        <v>219</v>
      </c>
      <c r="AO570" s="2">
        <v>35</v>
      </c>
      <c r="AQ570" s="2">
        <v>4.5</v>
      </c>
      <c r="AR570" s="35">
        <v>1.6</v>
      </c>
      <c r="AS570" s="2" t="s">
        <v>222</v>
      </c>
      <c r="AT570" s="2" t="s">
        <v>219</v>
      </c>
      <c r="AV570" s="2">
        <v>55</v>
      </c>
      <c r="AX570" s="2">
        <v>3.5</v>
      </c>
      <c r="AY570" s="35">
        <v>1.5</v>
      </c>
      <c r="AZ570" s="2" t="s">
        <v>222</v>
      </c>
      <c r="BA570" s="2" t="s">
        <v>219</v>
      </c>
      <c r="CM570" s="35" t="s">
        <v>3663</v>
      </c>
      <c r="CN570" s="35"/>
      <c r="CO570" s="35"/>
      <c r="CP570" s="35"/>
      <c r="CQ570" s="35"/>
    </row>
    <row r="571" spans="1:95">
      <c r="A571" s="35" t="s">
        <v>3632</v>
      </c>
      <c r="B571" s="35" t="s">
        <v>2581</v>
      </c>
      <c r="C571" s="2" t="s">
        <v>1450</v>
      </c>
      <c r="D571" s="2" t="s">
        <v>1575</v>
      </c>
      <c r="E571" s="35">
        <v>143</v>
      </c>
      <c r="F571" s="35">
        <v>1</v>
      </c>
      <c r="G571" s="10" t="str">
        <f t="shared" si="7"/>
        <v>143-1</v>
      </c>
      <c r="H571" s="2">
        <v>0</v>
      </c>
      <c r="I571" s="2">
        <v>59</v>
      </c>
      <c r="J571" s="14">
        <f>(VLOOKUP($G571,Depth_Lookup_CCL!$A$3:$Z$549,11,FALSE))+(H571/100)</f>
        <v>365.4</v>
      </c>
      <c r="K571" s="14">
        <f>(VLOOKUP($G571,Depth_Lookup_CCL!$A$3:$Z$549,11,FALSE))+(I571/100)</f>
        <v>365.98999999999995</v>
      </c>
      <c r="L571" s="148">
        <v>60</v>
      </c>
      <c r="M571" s="35">
        <v>1</v>
      </c>
      <c r="O571" s="2" t="s">
        <v>5</v>
      </c>
      <c r="P571" s="5" t="s">
        <v>1846</v>
      </c>
      <c r="Q571" s="87" t="s">
        <v>1442</v>
      </c>
      <c r="R571" s="87" t="s">
        <v>1442</v>
      </c>
      <c r="U571" s="2" t="s">
        <v>198</v>
      </c>
      <c r="V571" s="2" t="s">
        <v>201</v>
      </c>
      <c r="W571" s="2" t="s">
        <v>205</v>
      </c>
      <c r="AB571" s="35" t="s">
        <v>1376</v>
      </c>
      <c r="AC571" s="5">
        <f>VLOOKUP(AB571,definitions_list_lookup!$V$12:$W$15,2,FALSE)</f>
        <v>0</v>
      </c>
      <c r="AE571" s="41" t="e">
        <f>VLOOKUP(AD571,definitions_list_lookup!$AT$3:$AU$5,2,FALSE)</f>
        <v>#N/A</v>
      </c>
      <c r="AH571" s="2">
        <v>7</v>
      </c>
      <c r="AJ571" s="2">
        <v>0.5</v>
      </c>
      <c r="AK571" s="35">
        <v>0.2</v>
      </c>
      <c r="AL571" s="2" t="s">
        <v>223</v>
      </c>
      <c r="AM571" s="2" t="s">
        <v>218</v>
      </c>
      <c r="AO571" s="2">
        <v>63</v>
      </c>
      <c r="AQ571" s="2">
        <v>3</v>
      </c>
      <c r="AR571" s="35">
        <v>1.5</v>
      </c>
      <c r="AS571" s="2" t="s">
        <v>223</v>
      </c>
      <c r="AT571" s="2" t="s">
        <v>220</v>
      </c>
      <c r="AV571" s="2">
        <v>30</v>
      </c>
      <c r="AX571" s="2">
        <v>3</v>
      </c>
      <c r="AY571" s="35">
        <v>1.5</v>
      </c>
      <c r="AZ571" s="2" t="s">
        <v>223</v>
      </c>
      <c r="BA571" s="2" t="s">
        <v>220</v>
      </c>
      <c r="CE571" s="2" t="s">
        <v>1562</v>
      </c>
      <c r="CG571" s="2">
        <v>0.5</v>
      </c>
      <c r="CH571" s="2">
        <v>0.1</v>
      </c>
      <c r="CI571" s="2" t="s">
        <v>223</v>
      </c>
      <c r="CJ571" s="2" t="s">
        <v>219</v>
      </c>
      <c r="CL571" s="2" t="s">
        <v>3664</v>
      </c>
      <c r="CM571" s="35" t="s">
        <v>3665</v>
      </c>
      <c r="CN571" s="35"/>
      <c r="CO571" s="35"/>
      <c r="CP571" s="35"/>
      <c r="CQ571" s="35"/>
    </row>
    <row r="572" spans="1:95">
      <c r="A572" s="35" t="s">
        <v>3632</v>
      </c>
      <c r="B572" s="35" t="s">
        <v>2581</v>
      </c>
      <c r="C572" s="2" t="s">
        <v>1450</v>
      </c>
      <c r="D572" s="2" t="s">
        <v>1575</v>
      </c>
      <c r="E572" s="35">
        <v>143</v>
      </c>
      <c r="F572" s="35">
        <v>2</v>
      </c>
      <c r="G572" s="10" t="str">
        <f t="shared" si="7"/>
        <v>143-2</v>
      </c>
      <c r="H572" s="2">
        <v>0</v>
      </c>
      <c r="I572" s="2">
        <v>85</v>
      </c>
      <c r="J572" s="14">
        <f>(VLOOKUP($G572,Depth_Lookup_CCL!$A$3:$Z$549,11,FALSE))+(H572/100)</f>
        <v>365.995</v>
      </c>
      <c r="K572" s="14">
        <f>(VLOOKUP($G572,Depth_Lookup_CCL!$A$3:$Z$549,11,FALSE))+(I572/100)</f>
        <v>366.84500000000003</v>
      </c>
      <c r="L572" s="148">
        <v>60</v>
      </c>
      <c r="M572" s="35">
        <v>1</v>
      </c>
      <c r="O572" s="2" t="s">
        <v>5</v>
      </c>
      <c r="P572" s="5" t="s">
        <v>1846</v>
      </c>
      <c r="Q572" s="87" t="s">
        <v>1442</v>
      </c>
      <c r="R572" s="87" t="s">
        <v>1442</v>
      </c>
      <c r="U572" s="2" t="s">
        <v>198</v>
      </c>
      <c r="V572" s="2" t="s">
        <v>201</v>
      </c>
      <c r="W572" s="2" t="s">
        <v>205</v>
      </c>
      <c r="Y572" s="2" t="s">
        <v>1379</v>
      </c>
      <c r="Z572" s="35" t="s">
        <v>1391</v>
      </c>
      <c r="AA572" s="35" t="s">
        <v>1368</v>
      </c>
      <c r="AB572" s="35" t="s">
        <v>1374</v>
      </c>
      <c r="AC572" s="5">
        <f>VLOOKUP(AB572,definitions_list_lookup!$V$12:$W$15,2,FALSE)</f>
        <v>1</v>
      </c>
      <c r="AD572" s="35" t="s">
        <v>1455</v>
      </c>
      <c r="AE572" s="41">
        <f>VLOOKUP(AD572,definitions_list_lookup!$AT$3:$AU$5,2,FALSE)</f>
        <v>0</v>
      </c>
      <c r="AF572" s="2">
        <v>6</v>
      </c>
      <c r="AH572" s="2">
        <v>10</v>
      </c>
      <c r="AJ572" s="2">
        <v>1.8</v>
      </c>
      <c r="AK572" s="35">
        <v>1.2</v>
      </c>
      <c r="AL572" s="2" t="s">
        <v>223</v>
      </c>
      <c r="AM572" s="2" t="s">
        <v>219</v>
      </c>
      <c r="AO572" s="2">
        <v>35</v>
      </c>
      <c r="AQ572" s="2">
        <v>2.2000000000000002</v>
      </c>
      <c r="AR572" s="35">
        <v>1.5</v>
      </c>
      <c r="AS572" s="2" t="s">
        <v>223</v>
      </c>
      <c r="AT572" s="2" t="s">
        <v>219</v>
      </c>
      <c r="AV572" s="2">
        <v>55</v>
      </c>
      <c r="AX572" s="2">
        <v>3.5</v>
      </c>
      <c r="AY572" s="35">
        <v>1.6</v>
      </c>
      <c r="AZ572" s="2" t="s">
        <v>222</v>
      </c>
      <c r="BA572" s="2" t="s">
        <v>219</v>
      </c>
      <c r="CM572" s="35" t="s">
        <v>3666</v>
      </c>
      <c r="CN572" s="35"/>
      <c r="CO572" s="35"/>
      <c r="CP572" s="35"/>
      <c r="CQ572" s="35"/>
    </row>
    <row r="573" spans="1:95">
      <c r="A573" s="35" t="s">
        <v>3632</v>
      </c>
      <c r="B573" s="35" t="s">
        <v>2581</v>
      </c>
      <c r="C573" s="2" t="s">
        <v>1450</v>
      </c>
      <c r="D573" s="2" t="s">
        <v>1575</v>
      </c>
      <c r="E573" s="35">
        <v>144</v>
      </c>
      <c r="F573" s="35">
        <v>1</v>
      </c>
      <c r="G573" s="10" t="str">
        <f t="shared" si="7"/>
        <v>144-1</v>
      </c>
      <c r="H573" s="2">
        <v>0</v>
      </c>
      <c r="I573" s="2">
        <v>76</v>
      </c>
      <c r="J573" s="14">
        <f>(VLOOKUP($G573,Depth_Lookup_CCL!$A$3:$Z$549,11,FALSE))+(H573/100)</f>
        <v>366.65</v>
      </c>
      <c r="K573" s="14">
        <f>(VLOOKUP($G573,Depth_Lookup_CCL!$A$3:$Z$549,11,FALSE))+(I573/100)</f>
        <v>367.40999999999997</v>
      </c>
      <c r="L573" s="148">
        <v>60</v>
      </c>
      <c r="M573" s="35">
        <v>1</v>
      </c>
      <c r="O573" s="2" t="s">
        <v>5</v>
      </c>
      <c r="P573" s="5" t="s">
        <v>1846</v>
      </c>
      <c r="Q573" s="87" t="s">
        <v>1442</v>
      </c>
      <c r="R573" s="87" t="s">
        <v>1442</v>
      </c>
      <c r="U573" s="2" t="s">
        <v>198</v>
      </c>
      <c r="V573" s="2" t="s">
        <v>201</v>
      </c>
      <c r="W573" s="2" t="s">
        <v>208</v>
      </c>
      <c r="AB573" s="35" t="s">
        <v>1376</v>
      </c>
      <c r="AC573" s="5">
        <f>VLOOKUP(AB573,definitions_list_lookup!$V$12:$W$15,2,FALSE)</f>
        <v>0</v>
      </c>
      <c r="AE573" s="41" t="e">
        <f>VLOOKUP(AD573,definitions_list_lookup!$AT$3:$AU$5,2,FALSE)</f>
        <v>#N/A</v>
      </c>
      <c r="AH573" s="2">
        <v>10</v>
      </c>
      <c r="AJ573" s="2">
        <v>2.5</v>
      </c>
      <c r="AK573" s="35">
        <v>1</v>
      </c>
      <c r="AL573" s="2" t="s">
        <v>224</v>
      </c>
      <c r="AM573" s="2" t="s">
        <v>220</v>
      </c>
      <c r="AO573" s="2">
        <v>50</v>
      </c>
      <c r="AQ573" s="2">
        <v>4</v>
      </c>
      <c r="AR573" s="35">
        <v>0.8</v>
      </c>
      <c r="AS573" s="2" t="s">
        <v>223</v>
      </c>
      <c r="AT573" s="2" t="s">
        <v>219</v>
      </c>
      <c r="AV573" s="2">
        <v>40</v>
      </c>
      <c r="AX573" s="2">
        <v>5</v>
      </c>
      <c r="AY573" s="35">
        <v>1.2</v>
      </c>
      <c r="AZ573" s="2" t="s">
        <v>223</v>
      </c>
      <c r="BA573" s="2" t="s">
        <v>220</v>
      </c>
      <c r="CE573" s="2" t="s">
        <v>1562</v>
      </c>
      <c r="CG573" s="2">
        <v>0.2</v>
      </c>
      <c r="CH573" s="2">
        <v>0.1</v>
      </c>
      <c r="CI573" s="2" t="s">
        <v>224</v>
      </c>
      <c r="CJ573" s="2" t="s">
        <v>220</v>
      </c>
      <c r="CM573" s="35"/>
      <c r="CN573" s="35"/>
      <c r="CO573" s="35"/>
      <c r="CP573" s="35"/>
      <c r="CQ573" s="35"/>
    </row>
    <row r="574" spans="1:95">
      <c r="A574" s="35" t="s">
        <v>3632</v>
      </c>
      <c r="B574" s="35" t="s">
        <v>2581</v>
      </c>
      <c r="C574" s="2" t="s">
        <v>1450</v>
      </c>
      <c r="D574" s="2" t="s">
        <v>1575</v>
      </c>
      <c r="E574" s="35">
        <v>144</v>
      </c>
      <c r="F574" s="35">
        <v>2</v>
      </c>
      <c r="G574" s="10" t="str">
        <f t="shared" si="7"/>
        <v>144-2</v>
      </c>
      <c r="H574" s="2">
        <v>0</v>
      </c>
      <c r="I574" s="2">
        <v>77</v>
      </c>
      <c r="J574" s="14">
        <f>(VLOOKUP($G574,Depth_Lookup_CCL!$A$3:$Z$549,11,FALSE))+(H574/100)</f>
        <v>367.41499999999996</v>
      </c>
      <c r="K574" s="14">
        <f>(VLOOKUP($G574,Depth_Lookup_CCL!$A$3:$Z$549,11,FALSE))+(I574/100)</f>
        <v>368.18499999999995</v>
      </c>
      <c r="L574" s="148">
        <v>60</v>
      </c>
      <c r="M574" s="35">
        <v>1</v>
      </c>
      <c r="O574" s="2" t="s">
        <v>5</v>
      </c>
      <c r="P574" s="5" t="s">
        <v>1846</v>
      </c>
      <c r="Q574" s="87" t="s">
        <v>1442</v>
      </c>
      <c r="R574" s="87" t="s">
        <v>1442</v>
      </c>
      <c r="U574" s="2" t="s">
        <v>198</v>
      </c>
      <c r="V574" s="2" t="s">
        <v>201</v>
      </c>
      <c r="W574" s="2" t="s">
        <v>205</v>
      </c>
      <c r="AB574" s="35" t="s">
        <v>1376</v>
      </c>
      <c r="AC574" s="5">
        <f>VLOOKUP(AB574,definitions_list_lookup!$V$12:$W$15,2,FALSE)</f>
        <v>0</v>
      </c>
      <c r="AE574" s="41" t="e">
        <f>VLOOKUP(AD574,definitions_list_lookup!$AT$3:$AU$5,2,FALSE)</f>
        <v>#N/A</v>
      </c>
      <c r="AH574" s="2">
        <v>10</v>
      </c>
      <c r="AJ574" s="2">
        <v>1.5</v>
      </c>
      <c r="AK574" s="35">
        <v>1.2</v>
      </c>
      <c r="AL574" s="2" t="s">
        <v>223</v>
      </c>
      <c r="AM574" s="2" t="s">
        <v>220</v>
      </c>
      <c r="AO574" s="2">
        <v>45</v>
      </c>
      <c r="AQ574" s="2">
        <v>2</v>
      </c>
      <c r="AR574" s="35">
        <v>1.2</v>
      </c>
      <c r="AS574" s="2" t="s">
        <v>3667</v>
      </c>
      <c r="AT574" s="2" t="s">
        <v>219</v>
      </c>
      <c r="AV574" s="2">
        <v>45</v>
      </c>
      <c r="AX574" s="2">
        <v>3</v>
      </c>
      <c r="AY574" s="35">
        <v>1.5</v>
      </c>
      <c r="AZ574" s="2" t="s">
        <v>223</v>
      </c>
      <c r="BA574" s="2" t="s">
        <v>220</v>
      </c>
      <c r="CE574" s="2" t="s">
        <v>1562</v>
      </c>
      <c r="CM574" s="35" t="s">
        <v>3668</v>
      </c>
      <c r="CN574" s="35"/>
      <c r="CO574" s="35"/>
      <c r="CP574" s="35"/>
      <c r="CQ574" s="35"/>
    </row>
    <row r="575" spans="1:95">
      <c r="A575" s="35" t="s">
        <v>3632</v>
      </c>
      <c r="B575" s="35" t="s">
        <v>2581</v>
      </c>
      <c r="C575" s="2" t="s">
        <v>1450</v>
      </c>
      <c r="D575" s="2" t="s">
        <v>1575</v>
      </c>
      <c r="E575" s="35">
        <v>144</v>
      </c>
      <c r="F575" s="35">
        <v>3</v>
      </c>
      <c r="G575" s="10" t="str">
        <f t="shared" si="7"/>
        <v>144-3</v>
      </c>
      <c r="H575" s="2">
        <v>0</v>
      </c>
      <c r="I575" s="2">
        <v>100</v>
      </c>
      <c r="J575" s="14">
        <f>(VLOOKUP($G575,Depth_Lookup_CCL!$A$3:$Z$549,11,FALSE))+(H575/100)</f>
        <v>368.18999999999994</v>
      </c>
      <c r="K575" s="14">
        <f>(VLOOKUP($G575,Depth_Lookup_CCL!$A$3:$Z$549,11,FALSE))+(I575/100)</f>
        <v>369.18999999999994</v>
      </c>
      <c r="L575" s="148">
        <v>60</v>
      </c>
      <c r="M575" s="35">
        <v>1</v>
      </c>
      <c r="O575" s="2" t="s">
        <v>5</v>
      </c>
      <c r="P575" s="5" t="s">
        <v>1846</v>
      </c>
      <c r="Q575" s="87" t="s">
        <v>1442</v>
      </c>
      <c r="R575" s="87" t="s">
        <v>1442</v>
      </c>
      <c r="U575" s="2" t="s">
        <v>198</v>
      </c>
      <c r="V575" s="2" t="s">
        <v>201</v>
      </c>
      <c r="W575" s="2" t="s">
        <v>205</v>
      </c>
      <c r="Y575" s="2" t="s">
        <v>1379</v>
      </c>
      <c r="Z575" s="35" t="s">
        <v>1363</v>
      </c>
      <c r="AA575" s="35" t="s">
        <v>1367</v>
      </c>
      <c r="AB575" s="35" t="s">
        <v>238</v>
      </c>
      <c r="AC575" s="5">
        <f>VLOOKUP(AB575,definitions_list_lookup!$V$12:$W$15,2,FALSE)</f>
        <v>2</v>
      </c>
      <c r="AD575" s="35" t="s">
        <v>1455</v>
      </c>
      <c r="AE575" s="41">
        <f>VLOOKUP(AD575,definitions_list_lookup!$AT$3:$AU$5,2,FALSE)</f>
        <v>0</v>
      </c>
      <c r="AF575" s="2">
        <v>10</v>
      </c>
      <c r="AH575" s="2">
        <v>15</v>
      </c>
      <c r="AJ575" s="2">
        <v>2</v>
      </c>
      <c r="AK575" s="35">
        <v>1.5</v>
      </c>
      <c r="AL575" s="2" t="s">
        <v>223</v>
      </c>
      <c r="AM575" s="2" t="s">
        <v>220</v>
      </c>
      <c r="AO575" s="2">
        <v>43</v>
      </c>
      <c r="AQ575" s="2">
        <v>2</v>
      </c>
      <c r="AR575" s="35">
        <v>1.2</v>
      </c>
      <c r="AS575" s="2" t="s">
        <v>223</v>
      </c>
      <c r="AT575" s="2" t="s">
        <v>219</v>
      </c>
      <c r="AV575" s="2">
        <v>42</v>
      </c>
      <c r="AX575" s="2">
        <v>4</v>
      </c>
      <c r="AY575" s="35">
        <v>2</v>
      </c>
      <c r="AZ575" s="2" t="s">
        <v>222</v>
      </c>
      <c r="BA575" s="2" t="s">
        <v>220</v>
      </c>
      <c r="CM575" s="35"/>
      <c r="CN575" s="35"/>
      <c r="CO575" s="35"/>
      <c r="CP575" s="35"/>
      <c r="CQ575" s="35"/>
    </row>
    <row r="576" spans="1:95">
      <c r="A576" s="35" t="s">
        <v>3669</v>
      </c>
      <c r="B576" s="35" t="s">
        <v>2581</v>
      </c>
      <c r="C576" s="2" t="s">
        <v>1450</v>
      </c>
      <c r="D576" s="2" t="s">
        <v>1575</v>
      </c>
      <c r="E576" s="35">
        <v>145</v>
      </c>
      <c r="F576" s="35">
        <v>1</v>
      </c>
      <c r="G576" s="10" t="str">
        <f t="shared" si="7"/>
        <v>145-1</v>
      </c>
      <c r="H576" s="2">
        <v>0</v>
      </c>
      <c r="I576" s="2">
        <v>82</v>
      </c>
      <c r="J576" s="14">
        <f>(VLOOKUP($G576,Depth_Lookup_CCL!$A$3:$Z$549,11,FALSE))+(H576/100)</f>
        <v>368.7</v>
      </c>
      <c r="K576" s="14">
        <f>(VLOOKUP($G576,Depth_Lookup_CCL!$A$3:$Z$549,11,FALSE))+(I576/100)</f>
        <v>369.52</v>
      </c>
      <c r="L576" s="148">
        <v>60</v>
      </c>
      <c r="M576" s="35">
        <v>1</v>
      </c>
      <c r="N576" s="2" t="s">
        <v>27</v>
      </c>
      <c r="O576" s="2" t="s">
        <v>1555</v>
      </c>
      <c r="P576" s="5" t="s">
        <v>1888</v>
      </c>
      <c r="Q576" s="87" t="s">
        <v>1442</v>
      </c>
      <c r="R576" s="87" t="s">
        <v>1442</v>
      </c>
      <c r="U576" s="2" t="s">
        <v>198</v>
      </c>
      <c r="V576" s="2" t="s">
        <v>201</v>
      </c>
      <c r="W576" s="2" t="s">
        <v>205</v>
      </c>
      <c r="AB576" s="35" t="s">
        <v>1376</v>
      </c>
      <c r="AC576" s="5">
        <f>VLOOKUP(AB576,definitions_list_lookup!$V$12:$W$15,2,FALSE)</f>
        <v>0</v>
      </c>
      <c r="AE576" s="41" t="e">
        <f>VLOOKUP(AD576,definitions_list_lookup!$AT$3:$AU$5,2,FALSE)</f>
        <v>#N/A</v>
      </c>
      <c r="AH576" s="2">
        <v>4</v>
      </c>
      <c r="AJ576" s="2">
        <v>2</v>
      </c>
      <c r="AK576" s="35">
        <v>1</v>
      </c>
      <c r="AL576" s="2" t="s">
        <v>224</v>
      </c>
      <c r="AM576" s="2" t="s">
        <v>220</v>
      </c>
      <c r="AO576" s="2">
        <v>61</v>
      </c>
      <c r="AQ576" s="2">
        <v>2</v>
      </c>
      <c r="AR576" s="35">
        <v>1.5</v>
      </c>
      <c r="AS576" s="2" t="s">
        <v>223</v>
      </c>
      <c r="AT576" s="2" t="s">
        <v>219</v>
      </c>
      <c r="AV576" s="2">
        <v>35</v>
      </c>
      <c r="AX576" s="2">
        <v>4</v>
      </c>
      <c r="AY576" s="35">
        <v>1.2</v>
      </c>
      <c r="AZ576" s="2" t="s">
        <v>224</v>
      </c>
      <c r="BA576" s="2" t="s">
        <v>219</v>
      </c>
      <c r="CL576" s="2" t="s">
        <v>3670</v>
      </c>
      <c r="CM576" s="35"/>
      <c r="CN576" s="35"/>
      <c r="CO576" s="35"/>
      <c r="CP576" s="35"/>
      <c r="CQ576" s="35"/>
    </row>
    <row r="577" spans="1:95">
      <c r="A577" s="35" t="s">
        <v>3669</v>
      </c>
      <c r="B577" s="35" t="s">
        <v>2581</v>
      </c>
      <c r="C577" s="2" t="s">
        <v>1450</v>
      </c>
      <c r="D577" s="2" t="s">
        <v>1575</v>
      </c>
      <c r="E577" s="35">
        <v>145</v>
      </c>
      <c r="F577" s="35">
        <v>2</v>
      </c>
      <c r="G577" s="10" t="str">
        <f t="shared" si="7"/>
        <v>145-2</v>
      </c>
      <c r="H577" s="2">
        <v>0</v>
      </c>
      <c r="I577" s="2">
        <v>69</v>
      </c>
      <c r="J577" s="14">
        <f>(VLOOKUP($G577,Depth_Lookup_CCL!$A$3:$Z$549,11,FALSE))+(H577/100)</f>
        <v>369.52</v>
      </c>
      <c r="K577" s="14">
        <f>(VLOOKUP($G577,Depth_Lookup_CCL!$A$3:$Z$549,11,FALSE))+(I577/100)</f>
        <v>370.21</v>
      </c>
      <c r="L577" s="148">
        <v>60</v>
      </c>
      <c r="M577" s="35">
        <v>1</v>
      </c>
      <c r="O577" s="2" t="s">
        <v>5</v>
      </c>
      <c r="P577" s="5" t="s">
        <v>1846</v>
      </c>
      <c r="Q577" s="87" t="s">
        <v>1442</v>
      </c>
      <c r="R577" s="87" t="s">
        <v>1378</v>
      </c>
      <c r="U577" s="2" t="s">
        <v>198</v>
      </c>
      <c r="V577" s="2" t="s">
        <v>201</v>
      </c>
      <c r="W577" s="2" t="s">
        <v>205</v>
      </c>
      <c r="AB577" s="35" t="s">
        <v>1376</v>
      </c>
      <c r="AC577" s="5">
        <f>VLOOKUP(AB577,definitions_list_lookup!$V$12:$W$15,2,FALSE)</f>
        <v>0</v>
      </c>
      <c r="AE577" s="41" t="e">
        <f>VLOOKUP(AD577,definitions_list_lookup!$AT$3:$AU$5,2,FALSE)</f>
        <v>#N/A</v>
      </c>
      <c r="AH577" s="2">
        <v>15</v>
      </c>
      <c r="AJ577" s="2">
        <v>2</v>
      </c>
      <c r="AK577" s="35">
        <v>1.5</v>
      </c>
      <c r="AL577" s="2" t="s">
        <v>224</v>
      </c>
      <c r="AM577" s="2" t="s">
        <v>220</v>
      </c>
      <c r="AO577" s="2">
        <v>60</v>
      </c>
      <c r="AQ577" s="2">
        <v>3</v>
      </c>
      <c r="AR577" s="35">
        <v>2</v>
      </c>
      <c r="AS577" s="2" t="s">
        <v>223</v>
      </c>
      <c r="AT577" s="2" t="s">
        <v>219</v>
      </c>
      <c r="AV577" s="2">
        <v>25</v>
      </c>
      <c r="AX577" s="2">
        <v>2</v>
      </c>
      <c r="AY577" s="35">
        <v>1</v>
      </c>
      <c r="AZ577" s="2" t="s">
        <v>223</v>
      </c>
      <c r="BA577" s="2" t="s">
        <v>219</v>
      </c>
      <c r="CM577" s="35" t="s">
        <v>3671</v>
      </c>
      <c r="CN577" s="35"/>
      <c r="CO577" s="35"/>
      <c r="CP577" s="35"/>
      <c r="CQ577" s="35"/>
    </row>
    <row r="578" spans="1:95">
      <c r="A578" s="35" t="s">
        <v>3669</v>
      </c>
      <c r="B578" s="35" t="s">
        <v>2581</v>
      </c>
      <c r="C578" s="2" t="s">
        <v>1450</v>
      </c>
      <c r="D578" s="2" t="s">
        <v>1575</v>
      </c>
      <c r="E578" s="35">
        <v>145</v>
      </c>
      <c r="F578" s="35">
        <v>3</v>
      </c>
      <c r="G578" s="10" t="str">
        <f t="shared" si="7"/>
        <v>145-3</v>
      </c>
      <c r="H578" s="2">
        <v>0</v>
      </c>
      <c r="I578" s="2">
        <v>79</v>
      </c>
      <c r="J578" s="14">
        <f>(VLOOKUP($G578,Depth_Lookup_CCL!$A$3:$Z$549,11,FALSE))+(H578/100)</f>
        <v>370.2</v>
      </c>
      <c r="K578" s="14">
        <f>(VLOOKUP($G578,Depth_Lookup_CCL!$A$3:$Z$549,11,FALSE))+(I578/100)</f>
        <v>370.99</v>
      </c>
      <c r="L578" s="148">
        <v>62</v>
      </c>
      <c r="M578" s="35">
        <v>1</v>
      </c>
      <c r="N578" s="2" t="s">
        <v>3449</v>
      </c>
      <c r="O578" s="2" t="s">
        <v>5</v>
      </c>
      <c r="P578" s="5" t="s">
        <v>3450</v>
      </c>
      <c r="Q578" s="87" t="s">
        <v>1378</v>
      </c>
      <c r="R578" s="87" t="s">
        <v>1442</v>
      </c>
      <c r="S578" s="2" t="s">
        <v>1363</v>
      </c>
      <c r="T578" s="2" t="s">
        <v>1368</v>
      </c>
      <c r="U578" s="2" t="s">
        <v>198</v>
      </c>
      <c r="V578" s="2" t="s">
        <v>201</v>
      </c>
      <c r="W578" s="2" t="s">
        <v>205</v>
      </c>
      <c r="Y578" s="2" t="s">
        <v>1378</v>
      </c>
      <c r="Z578" s="35" t="s">
        <v>1363</v>
      </c>
      <c r="AA578" s="35" t="s">
        <v>1368</v>
      </c>
      <c r="AB578" s="35" t="s">
        <v>1375</v>
      </c>
      <c r="AC578" s="5">
        <f>VLOOKUP(AB578,definitions_list_lookup!$V$12:$W$15,2,FALSE)</f>
        <v>3</v>
      </c>
      <c r="AD578" s="35" t="s">
        <v>1455</v>
      </c>
      <c r="AE578" s="41">
        <f>VLOOKUP(AD578,definitions_list_lookup!$AT$3:$AU$5,2,FALSE)</f>
        <v>0</v>
      </c>
      <c r="AF578" s="2">
        <v>25</v>
      </c>
      <c r="AH578" s="2">
        <v>30</v>
      </c>
      <c r="AJ578" s="2">
        <v>3</v>
      </c>
      <c r="AK578" s="35">
        <v>1</v>
      </c>
      <c r="AL578" s="2" t="s">
        <v>224</v>
      </c>
      <c r="AM578" s="2" t="s">
        <v>220</v>
      </c>
      <c r="AO578" s="2">
        <v>20</v>
      </c>
      <c r="AQ578" s="2">
        <v>3</v>
      </c>
      <c r="AR578" s="35">
        <v>2</v>
      </c>
      <c r="AS578" s="2" t="s">
        <v>223</v>
      </c>
      <c r="AT578" s="2" t="s">
        <v>220</v>
      </c>
      <c r="AV578" s="2">
        <v>50</v>
      </c>
      <c r="AX578" s="2">
        <v>3</v>
      </c>
      <c r="AY578" s="35">
        <v>2</v>
      </c>
      <c r="AZ578" s="2" t="s">
        <v>223</v>
      </c>
      <c r="BA578" s="2" t="s">
        <v>219</v>
      </c>
      <c r="CL578" s="2" t="s">
        <v>3672</v>
      </c>
      <c r="CM578" s="35" t="s">
        <v>3673</v>
      </c>
      <c r="CN578" s="35"/>
      <c r="CO578" s="35"/>
      <c r="CP578" s="35"/>
      <c r="CQ578" s="35"/>
    </row>
    <row r="579" spans="1:95">
      <c r="A579" s="35" t="s">
        <v>3669</v>
      </c>
      <c r="B579" s="35" t="s">
        <v>2581</v>
      </c>
      <c r="C579" s="2" t="s">
        <v>1450</v>
      </c>
      <c r="D579" s="2" t="s">
        <v>1575</v>
      </c>
      <c r="E579" s="35">
        <v>145</v>
      </c>
      <c r="F579" s="35">
        <v>4</v>
      </c>
      <c r="G579" s="10" t="str">
        <f t="shared" si="7"/>
        <v>145-4</v>
      </c>
      <c r="H579" s="2">
        <v>0</v>
      </c>
      <c r="I579" s="2">
        <v>61</v>
      </c>
      <c r="J579" s="14">
        <f>(VLOOKUP($G579,Depth_Lookup_CCL!$A$3:$Z$549,11,FALSE))+(H579/100)</f>
        <v>370.99</v>
      </c>
      <c r="K579" s="14">
        <f>(VLOOKUP($G579,Depth_Lookup_CCL!$A$3:$Z$549,11,FALSE))+(I579/100)</f>
        <v>371.6</v>
      </c>
      <c r="L579" s="148">
        <v>62</v>
      </c>
      <c r="M579" s="35">
        <v>1</v>
      </c>
      <c r="O579" s="2" t="s">
        <v>5</v>
      </c>
      <c r="P579" s="5" t="s">
        <v>1846</v>
      </c>
      <c r="Q579" s="87" t="s">
        <v>1442</v>
      </c>
      <c r="R579" s="87" t="s">
        <v>1442</v>
      </c>
      <c r="U579" s="2" t="s">
        <v>198</v>
      </c>
      <c r="V579" s="2" t="s">
        <v>201</v>
      </c>
      <c r="W579" s="2" t="s">
        <v>205</v>
      </c>
      <c r="Y579" s="2" t="s">
        <v>1366</v>
      </c>
      <c r="Z579" s="35" t="s">
        <v>1363</v>
      </c>
      <c r="AA579" s="35" t="s">
        <v>1368</v>
      </c>
      <c r="AB579" s="35" t="s">
        <v>238</v>
      </c>
      <c r="AC579" s="5">
        <f>VLOOKUP(AB579,definitions_list_lookup!$V$12:$W$15,2,FALSE)</f>
        <v>2</v>
      </c>
      <c r="AD579" s="35" t="s">
        <v>1456</v>
      </c>
      <c r="AE579" s="41">
        <f>VLOOKUP(AD579,definitions_list_lookup!$AT$3:$AU$5,2,FALSE)</f>
        <v>1</v>
      </c>
      <c r="AF579" s="2">
        <v>10</v>
      </c>
      <c r="AH579" s="2">
        <v>20</v>
      </c>
      <c r="AJ579" s="2">
        <v>3</v>
      </c>
      <c r="AK579" s="35">
        <v>2</v>
      </c>
      <c r="AL579" s="2" t="s">
        <v>225</v>
      </c>
      <c r="AM579" s="2" t="s">
        <v>220</v>
      </c>
      <c r="AO579" s="2">
        <v>40</v>
      </c>
      <c r="AQ579" s="2">
        <v>3.5</v>
      </c>
      <c r="AR579" s="35">
        <v>2</v>
      </c>
      <c r="AS579" s="2" t="s">
        <v>224</v>
      </c>
      <c r="AT579" s="2" t="s">
        <v>219</v>
      </c>
      <c r="AV579" s="2">
        <v>40</v>
      </c>
      <c r="AX579" s="2">
        <v>4</v>
      </c>
      <c r="AY579" s="35">
        <v>2</v>
      </c>
      <c r="AZ579" s="2" t="s">
        <v>224</v>
      </c>
      <c r="BA579" s="2" t="s">
        <v>219</v>
      </c>
      <c r="CL579" s="2" t="s">
        <v>3674</v>
      </c>
      <c r="CM579" s="35" t="s">
        <v>3675</v>
      </c>
      <c r="CN579" s="35"/>
      <c r="CO579" s="35"/>
      <c r="CP579" s="35"/>
      <c r="CQ579" s="35"/>
    </row>
    <row r="580" spans="1:95">
      <c r="A580" s="35" t="s">
        <v>3669</v>
      </c>
      <c r="B580" s="35" t="s">
        <v>2581</v>
      </c>
      <c r="C580" s="2" t="s">
        <v>1450</v>
      </c>
      <c r="D580" s="2" t="s">
        <v>1575</v>
      </c>
      <c r="E580" s="35">
        <v>146</v>
      </c>
      <c r="F580" s="35">
        <v>1</v>
      </c>
      <c r="G580" s="10" t="str">
        <f t="shared" si="7"/>
        <v>146-1</v>
      </c>
      <c r="H580" s="2">
        <v>0</v>
      </c>
      <c r="I580" s="2">
        <v>38</v>
      </c>
      <c r="J580" s="14">
        <f>(VLOOKUP($G580,Depth_Lookup_CCL!$A$3:$Z$549,11,FALSE))+(H580/100)</f>
        <v>371.75</v>
      </c>
      <c r="K580" s="14">
        <f>(VLOOKUP($G580,Depth_Lookup_CCL!$A$3:$Z$549,11,FALSE))+(I580/100)</f>
        <v>372.13</v>
      </c>
      <c r="L580" s="148">
        <v>62</v>
      </c>
      <c r="M580" s="35">
        <v>1</v>
      </c>
      <c r="N580" s="2" t="s">
        <v>3676</v>
      </c>
      <c r="O580" s="2" t="s">
        <v>1555</v>
      </c>
      <c r="P580" s="5" t="s">
        <v>3677</v>
      </c>
      <c r="Q580" s="87" t="s">
        <v>1442</v>
      </c>
      <c r="R580" s="87" t="s">
        <v>1442</v>
      </c>
      <c r="U580" s="2" t="s">
        <v>198</v>
      </c>
      <c r="V580" s="2" t="s">
        <v>201</v>
      </c>
      <c r="W580" s="2" t="s">
        <v>205</v>
      </c>
      <c r="Y580" s="2" t="s">
        <v>1366</v>
      </c>
      <c r="Z580" s="35" t="s">
        <v>1363</v>
      </c>
      <c r="AA580" s="35" t="s">
        <v>1368</v>
      </c>
      <c r="AB580" s="35" t="s">
        <v>1375</v>
      </c>
      <c r="AC580" s="5">
        <f>VLOOKUP(AB580,definitions_list_lookup!$V$12:$W$15,2,FALSE)</f>
        <v>3</v>
      </c>
      <c r="AD580" s="35" t="s">
        <v>1456</v>
      </c>
      <c r="AE580" s="41">
        <f>VLOOKUP(AD580,definitions_list_lookup!$AT$3:$AU$5,2,FALSE)</f>
        <v>1</v>
      </c>
      <c r="AF580" s="2">
        <v>1</v>
      </c>
      <c r="AH580" s="2">
        <v>2</v>
      </c>
      <c r="AJ580" s="2">
        <v>3</v>
      </c>
      <c r="AK580" s="35">
        <v>1.2</v>
      </c>
      <c r="AL580" s="2" t="s">
        <v>226</v>
      </c>
      <c r="AM580" s="2" t="s">
        <v>220</v>
      </c>
      <c r="AO580" s="2">
        <v>20</v>
      </c>
      <c r="AQ580" s="2">
        <v>4</v>
      </c>
      <c r="AR580" s="35">
        <v>2</v>
      </c>
      <c r="AS580" s="2" t="s">
        <v>226</v>
      </c>
      <c r="AT580" s="2" t="s">
        <v>220</v>
      </c>
      <c r="AV580" s="2">
        <v>78</v>
      </c>
      <c r="AX580" s="2">
        <v>5</v>
      </c>
      <c r="AY580" s="35">
        <v>2.4</v>
      </c>
      <c r="AZ580" s="2" t="s">
        <v>222</v>
      </c>
      <c r="BA580" s="2" t="s">
        <v>218</v>
      </c>
      <c r="CL580" s="2" t="s">
        <v>3678</v>
      </c>
      <c r="CM580" s="35" t="s">
        <v>3679</v>
      </c>
      <c r="CN580" s="35"/>
      <c r="CO580" s="35"/>
      <c r="CP580" s="35"/>
      <c r="CQ580" s="35"/>
    </row>
    <row r="581" spans="1:95">
      <c r="A581" s="35" t="s">
        <v>3669</v>
      </c>
      <c r="B581" s="35" t="s">
        <v>2581</v>
      </c>
      <c r="C581" s="2" t="s">
        <v>1450</v>
      </c>
      <c r="D581" s="2" t="s">
        <v>1575</v>
      </c>
      <c r="E581" s="35">
        <v>146</v>
      </c>
      <c r="F581" s="35">
        <v>2</v>
      </c>
      <c r="G581" s="10" t="str">
        <f t="shared" si="7"/>
        <v>146-2</v>
      </c>
      <c r="H581" s="2">
        <v>0</v>
      </c>
      <c r="I581" s="2">
        <v>99</v>
      </c>
      <c r="J581" s="14">
        <f>(VLOOKUP($G581,Depth_Lookup_CCL!$A$3:$Z$549,11,FALSE))+(H581/100)</f>
        <v>372.125</v>
      </c>
      <c r="K581" s="14">
        <f>(VLOOKUP($G581,Depth_Lookup_CCL!$A$3:$Z$549,11,FALSE))+(I581/100)</f>
        <v>373.11500000000001</v>
      </c>
      <c r="L581" s="148">
        <v>62</v>
      </c>
      <c r="M581" s="35">
        <v>1</v>
      </c>
      <c r="N581" s="2" t="s">
        <v>3449</v>
      </c>
      <c r="O581" s="2" t="s">
        <v>5</v>
      </c>
      <c r="P581" s="5" t="s">
        <v>3450</v>
      </c>
      <c r="Q581" s="87" t="s">
        <v>1442</v>
      </c>
      <c r="R581" s="87" t="s">
        <v>1442</v>
      </c>
      <c r="U581" s="2" t="s">
        <v>198</v>
      </c>
      <c r="V581" s="2" t="s">
        <v>201</v>
      </c>
      <c r="W581" s="2" t="s">
        <v>205</v>
      </c>
      <c r="Y581" s="2" t="s">
        <v>1379</v>
      </c>
      <c r="Z581" s="35" t="s">
        <v>1363</v>
      </c>
      <c r="AA581" s="35" t="s">
        <v>1368</v>
      </c>
      <c r="AB581" s="35" t="s">
        <v>238</v>
      </c>
      <c r="AC581" s="5">
        <f>VLOOKUP(AB581,definitions_list_lookup!$V$12:$W$15,2,FALSE)</f>
        <v>2</v>
      </c>
      <c r="AD581" s="35" t="s">
        <v>1456</v>
      </c>
      <c r="AE581" s="41">
        <f>VLOOKUP(AD581,definitions_list_lookup!$AT$3:$AU$5,2,FALSE)</f>
        <v>1</v>
      </c>
      <c r="AF581" s="2">
        <v>10</v>
      </c>
      <c r="AH581" s="2">
        <v>30</v>
      </c>
      <c r="AJ581" s="2">
        <v>5</v>
      </c>
      <c r="AK581" s="35">
        <v>2</v>
      </c>
      <c r="AL581" s="2" t="s">
        <v>222</v>
      </c>
      <c r="AM581" s="2" t="s">
        <v>220</v>
      </c>
      <c r="AO581" s="2">
        <v>30</v>
      </c>
      <c r="AQ581" s="2">
        <v>2.5</v>
      </c>
      <c r="AR581" s="35">
        <v>2</v>
      </c>
      <c r="AS581" s="2" t="s">
        <v>222</v>
      </c>
      <c r="AT581" s="2" t="s">
        <v>218</v>
      </c>
      <c r="AV581" s="2">
        <v>40</v>
      </c>
      <c r="AX581" s="2">
        <v>3.2</v>
      </c>
      <c r="AY581" s="35">
        <v>1.4</v>
      </c>
      <c r="AZ581" s="2" t="s">
        <v>222</v>
      </c>
      <c r="BA581" s="2" t="s">
        <v>218</v>
      </c>
      <c r="CM581" s="35" t="s">
        <v>3680</v>
      </c>
      <c r="CN581" s="35"/>
      <c r="CO581" s="35"/>
      <c r="CP581" s="35"/>
      <c r="CQ581" s="35"/>
    </row>
    <row r="582" spans="1:95">
      <c r="A582" s="35" t="s">
        <v>3669</v>
      </c>
      <c r="B582" s="35" t="s">
        <v>2581</v>
      </c>
      <c r="C582" s="2" t="s">
        <v>1450</v>
      </c>
      <c r="D582" s="2" t="s">
        <v>1575</v>
      </c>
      <c r="E582" s="35">
        <v>146</v>
      </c>
      <c r="F582" s="35">
        <v>3</v>
      </c>
      <c r="G582" s="10" t="str">
        <f t="shared" si="7"/>
        <v>146-3</v>
      </c>
      <c r="H582" s="2">
        <v>0</v>
      </c>
      <c r="I582" s="2">
        <v>84</v>
      </c>
      <c r="J582" s="14">
        <f>(VLOOKUP($G582,Depth_Lookup_CCL!$A$3:$Z$549,11,FALSE))+(H582/100)</f>
        <v>373.11</v>
      </c>
      <c r="K582" s="14">
        <f>(VLOOKUP($G582,Depth_Lookup_CCL!$A$3:$Z$549,11,FALSE))+(I582/100)</f>
        <v>373.95</v>
      </c>
      <c r="L582" s="148">
        <v>62</v>
      </c>
      <c r="M582" s="35">
        <v>1</v>
      </c>
      <c r="O582" s="2" t="s">
        <v>5</v>
      </c>
      <c r="P582" s="5" t="s">
        <v>1846</v>
      </c>
      <c r="Q582" s="87" t="s">
        <v>1442</v>
      </c>
      <c r="R582" s="87" t="s">
        <v>1442</v>
      </c>
      <c r="U582" s="2" t="s">
        <v>198</v>
      </c>
      <c r="V582" s="2" t="s">
        <v>201</v>
      </c>
      <c r="W582" s="2" t="s">
        <v>205</v>
      </c>
      <c r="Y582" s="2" t="s">
        <v>1378</v>
      </c>
      <c r="Z582" s="35" t="s">
        <v>1363</v>
      </c>
      <c r="AA582" s="35" t="s">
        <v>1368</v>
      </c>
      <c r="AB582" s="35" t="s">
        <v>238</v>
      </c>
      <c r="AC582" s="5">
        <f>VLOOKUP(AB582,definitions_list_lookup!$V$12:$W$15,2,FALSE)</f>
        <v>2</v>
      </c>
      <c r="AD582" s="35" t="s">
        <v>1456</v>
      </c>
      <c r="AE582" s="41">
        <f>VLOOKUP(AD582,definitions_list_lookup!$AT$3:$AU$5,2,FALSE)</f>
        <v>1</v>
      </c>
      <c r="AF582" s="2">
        <v>3</v>
      </c>
      <c r="AH582" s="2">
        <v>5</v>
      </c>
      <c r="AJ582" s="2">
        <v>5</v>
      </c>
      <c r="AK582" s="35">
        <v>1.8</v>
      </c>
      <c r="AL582" s="2" t="s">
        <v>224</v>
      </c>
      <c r="AM582" s="2" t="s">
        <v>219</v>
      </c>
      <c r="AO582" s="2">
        <v>50</v>
      </c>
      <c r="AQ582" s="2">
        <v>2</v>
      </c>
      <c r="AR582" s="35">
        <v>1.7</v>
      </c>
      <c r="AS582" s="2" t="s">
        <v>223</v>
      </c>
      <c r="AT582" s="2" t="s">
        <v>219</v>
      </c>
      <c r="AV582" s="2">
        <v>45</v>
      </c>
      <c r="AX582" s="2">
        <v>7</v>
      </c>
      <c r="AY582" s="35">
        <v>2.1</v>
      </c>
      <c r="AZ582" s="2" t="s">
        <v>222</v>
      </c>
      <c r="BA582" s="2" t="s">
        <v>218</v>
      </c>
      <c r="CE582" s="2" t="s">
        <v>1562</v>
      </c>
      <c r="CG582" s="2">
        <v>0.3</v>
      </c>
      <c r="CH582" s="2">
        <v>0.1</v>
      </c>
      <c r="CI582" s="2" t="s">
        <v>222</v>
      </c>
      <c r="CJ582" s="2" t="s">
        <v>219</v>
      </c>
      <c r="CL582" s="2" t="s">
        <v>3681</v>
      </c>
      <c r="CM582" s="35" t="s">
        <v>3682</v>
      </c>
      <c r="CN582" s="35"/>
      <c r="CO582" s="35"/>
      <c r="CP582" s="35"/>
      <c r="CQ582" s="35"/>
    </row>
    <row r="583" spans="1:95">
      <c r="A583" s="35" t="s">
        <v>3669</v>
      </c>
      <c r="B583" s="35" t="s">
        <v>2581</v>
      </c>
      <c r="C583" s="2" t="s">
        <v>1450</v>
      </c>
      <c r="D583" s="2" t="s">
        <v>1575</v>
      </c>
      <c r="E583" s="35">
        <v>146</v>
      </c>
      <c r="F583" s="35">
        <v>4</v>
      </c>
      <c r="G583" s="10" t="str">
        <f t="shared" si="7"/>
        <v>146-4</v>
      </c>
      <c r="H583" s="2">
        <v>0</v>
      </c>
      <c r="I583" s="2">
        <v>100</v>
      </c>
      <c r="J583" s="14">
        <f>(VLOOKUP($G583,Depth_Lookup_CCL!$A$3:$Z$549,11,FALSE))+(H583/100)</f>
        <v>373.94499999999999</v>
      </c>
      <c r="K583" s="14">
        <f>(VLOOKUP($G583,Depth_Lookup_CCL!$A$3:$Z$549,11,FALSE))+(I583/100)</f>
        <v>374.94499999999999</v>
      </c>
      <c r="L583" s="148">
        <v>62</v>
      </c>
      <c r="M583" s="35">
        <v>1</v>
      </c>
      <c r="O583" s="2" t="s">
        <v>4</v>
      </c>
      <c r="P583" s="5" t="s">
        <v>2692</v>
      </c>
      <c r="Q583" s="87" t="s">
        <v>1442</v>
      </c>
      <c r="R583" s="87" t="s">
        <v>1442</v>
      </c>
      <c r="U583" s="2" t="s">
        <v>198</v>
      </c>
      <c r="V583" s="2" t="s">
        <v>201</v>
      </c>
      <c r="W583" s="2" t="s">
        <v>205</v>
      </c>
      <c r="Y583" s="2" t="s">
        <v>1366</v>
      </c>
      <c r="Z583" s="35" t="s">
        <v>1363</v>
      </c>
      <c r="AA583" s="35" t="s">
        <v>1368</v>
      </c>
      <c r="AB583" s="35" t="s">
        <v>238</v>
      </c>
      <c r="AC583" s="5">
        <f>VLOOKUP(AB583,definitions_list_lookup!$V$12:$W$15,2,FALSE)</f>
        <v>2</v>
      </c>
      <c r="AD583" s="35" t="s">
        <v>1456</v>
      </c>
      <c r="AE583" s="41">
        <f>VLOOKUP(AD583,definitions_list_lookup!$AT$3:$AU$5,2,FALSE)</f>
        <v>1</v>
      </c>
      <c r="AF583" s="2">
        <v>4</v>
      </c>
      <c r="AH583" s="2" t="s">
        <v>1562</v>
      </c>
      <c r="AJ583" s="2">
        <v>0.7</v>
      </c>
      <c r="AK583" s="35">
        <v>0.5</v>
      </c>
      <c r="AL583" s="2" t="s">
        <v>222</v>
      </c>
      <c r="AM583" s="2" t="s">
        <v>219</v>
      </c>
      <c r="AO583" s="2">
        <v>65</v>
      </c>
      <c r="AQ583" s="2">
        <v>2.2000000000000002</v>
      </c>
      <c r="AR583" s="35">
        <v>1.4</v>
      </c>
      <c r="AS583" s="2" t="s">
        <v>223</v>
      </c>
      <c r="AT583" s="2" t="s">
        <v>219</v>
      </c>
      <c r="AV583" s="2">
        <v>35</v>
      </c>
      <c r="AX583" s="2">
        <v>3</v>
      </c>
      <c r="AY583" s="35">
        <v>1.8</v>
      </c>
      <c r="AZ583" s="2" t="s">
        <v>222</v>
      </c>
      <c r="BA583" s="2" t="s">
        <v>219</v>
      </c>
      <c r="CM583" s="35"/>
      <c r="CN583" s="35"/>
      <c r="CO583" s="35"/>
      <c r="CP583" s="35"/>
      <c r="CQ583" s="35"/>
    </row>
    <row r="584" spans="1:95">
      <c r="A584" s="35" t="s">
        <v>3669</v>
      </c>
      <c r="B584" s="35" t="s">
        <v>2581</v>
      </c>
      <c r="C584" s="2" t="s">
        <v>1450</v>
      </c>
      <c r="D584" s="2" t="s">
        <v>1575</v>
      </c>
      <c r="E584" s="35">
        <v>147</v>
      </c>
      <c r="F584" s="35">
        <v>1</v>
      </c>
      <c r="G584" s="10" t="str">
        <f t="shared" si="7"/>
        <v>147-1</v>
      </c>
      <c r="H584" s="2">
        <v>0</v>
      </c>
      <c r="I584" s="2">
        <v>87</v>
      </c>
      <c r="J584" s="14">
        <f>(VLOOKUP($G584,Depth_Lookup_CCL!$A$3:$Z$549,11,FALSE))+(H584/100)</f>
        <v>374.8</v>
      </c>
      <c r="K584" s="14">
        <f>(VLOOKUP($G584,Depth_Lookup_CCL!$A$3:$Z$549,11,FALSE))+(I584/100)</f>
        <v>375.67</v>
      </c>
      <c r="L584" s="148">
        <v>62</v>
      </c>
      <c r="M584" s="35">
        <v>1</v>
      </c>
      <c r="O584" s="2" t="s">
        <v>5</v>
      </c>
      <c r="P584" s="5" t="s">
        <v>1846</v>
      </c>
      <c r="Q584" s="87" t="s">
        <v>1442</v>
      </c>
      <c r="R584" s="87" t="s">
        <v>1442</v>
      </c>
      <c r="U584" s="2" t="s">
        <v>198</v>
      </c>
      <c r="V584" s="2" t="s">
        <v>201</v>
      </c>
      <c r="W584" s="2" t="s">
        <v>205</v>
      </c>
      <c r="AB584" s="35" t="s">
        <v>1376</v>
      </c>
      <c r="AC584" s="5">
        <f>VLOOKUP(AB584,definitions_list_lookup!$V$12:$W$15,2,FALSE)</f>
        <v>0</v>
      </c>
      <c r="AE584" s="41" t="e">
        <f>VLOOKUP(AD584,definitions_list_lookup!$AT$3:$AU$5,2,FALSE)</f>
        <v>#N/A</v>
      </c>
      <c r="AH584" s="2">
        <v>7</v>
      </c>
      <c r="AJ584" s="2">
        <v>3</v>
      </c>
      <c r="AK584" s="35">
        <v>2</v>
      </c>
      <c r="AL584" s="2" t="s">
        <v>225</v>
      </c>
      <c r="AM584" s="2" t="s">
        <v>220</v>
      </c>
      <c r="AO584" s="2">
        <v>43</v>
      </c>
      <c r="AQ584" s="2">
        <v>10</v>
      </c>
      <c r="AR584" s="35">
        <v>1.5</v>
      </c>
      <c r="AS584" s="2" t="s">
        <v>225</v>
      </c>
      <c r="AT584" s="2" t="s">
        <v>218</v>
      </c>
      <c r="AV584" s="2">
        <v>50</v>
      </c>
      <c r="AX584" s="2">
        <v>5</v>
      </c>
      <c r="AY584" s="35">
        <v>2</v>
      </c>
      <c r="AZ584" s="2" t="s">
        <v>222</v>
      </c>
      <c r="BA584" s="2" t="s">
        <v>220</v>
      </c>
      <c r="CL584" s="2" t="s">
        <v>3683</v>
      </c>
      <c r="CM584" s="35" t="s">
        <v>2074</v>
      </c>
      <c r="CN584" s="35"/>
      <c r="CO584" s="35"/>
      <c r="CP584" s="35"/>
      <c r="CQ584" s="35"/>
    </row>
    <row r="585" spans="1:95">
      <c r="A585" s="35" t="s">
        <v>3669</v>
      </c>
      <c r="B585" s="35" t="s">
        <v>2581</v>
      </c>
      <c r="C585" s="2" t="s">
        <v>1450</v>
      </c>
      <c r="D585" s="2" t="s">
        <v>1575</v>
      </c>
      <c r="E585" s="35">
        <v>147</v>
      </c>
      <c r="F585" s="35">
        <v>2</v>
      </c>
      <c r="G585" s="10" t="str">
        <f t="shared" si="7"/>
        <v>147-2</v>
      </c>
      <c r="H585" s="2">
        <v>0</v>
      </c>
      <c r="I585" s="2">
        <v>92</v>
      </c>
      <c r="J585" s="14">
        <f>(VLOOKUP($G585,Depth_Lookup_CCL!$A$3:$Z$549,11,FALSE))+(H585/100)</f>
        <v>375.68</v>
      </c>
      <c r="K585" s="14">
        <f>(VLOOKUP($G585,Depth_Lookup_CCL!$A$3:$Z$549,11,FALSE))+(I585/100)</f>
        <v>376.6</v>
      </c>
      <c r="L585" s="148">
        <v>62</v>
      </c>
      <c r="M585" s="35">
        <v>1</v>
      </c>
      <c r="N585" s="2" t="s">
        <v>27</v>
      </c>
      <c r="O585" s="2" t="s">
        <v>1555</v>
      </c>
      <c r="P585" s="5" t="s">
        <v>1888</v>
      </c>
      <c r="Q585" s="87" t="s">
        <v>1442</v>
      </c>
      <c r="R585" s="87" t="s">
        <v>1442</v>
      </c>
      <c r="U585" s="2" t="s">
        <v>198</v>
      </c>
      <c r="V585" s="2" t="s">
        <v>201</v>
      </c>
      <c r="W585" s="2" t="s">
        <v>205</v>
      </c>
      <c r="Y585" s="2" t="s">
        <v>1366</v>
      </c>
      <c r="Z585" s="35" t="s">
        <v>1363</v>
      </c>
      <c r="AA585" s="2" t="s">
        <v>1368</v>
      </c>
      <c r="AB585" s="2" t="s">
        <v>238</v>
      </c>
      <c r="AC585" s="5">
        <f>VLOOKUP(AB585,definitions_list_lookup!$V$12:$W$15,2,FALSE)</f>
        <v>2</v>
      </c>
      <c r="AD585" s="35" t="s">
        <v>1456</v>
      </c>
      <c r="AE585" s="41">
        <f>VLOOKUP(AD585,definitions_list_lookup!$AT$3:$AU$5,2,FALSE)</f>
        <v>1</v>
      </c>
      <c r="AF585" s="2">
        <v>15</v>
      </c>
      <c r="AH585" s="2">
        <v>2</v>
      </c>
      <c r="AJ585" s="2">
        <v>0.5</v>
      </c>
      <c r="AK585" s="35">
        <v>0.2</v>
      </c>
      <c r="AL585" s="2" t="s">
        <v>223</v>
      </c>
      <c r="AM585" s="2" t="s">
        <v>219</v>
      </c>
      <c r="AO585" s="2">
        <v>53</v>
      </c>
      <c r="AQ585" s="2">
        <v>6</v>
      </c>
      <c r="AR585" s="35">
        <v>1.5</v>
      </c>
      <c r="AS585" s="2" t="s">
        <v>224</v>
      </c>
      <c r="AT585" s="2" t="s">
        <v>219</v>
      </c>
      <c r="AV585" s="2">
        <v>45</v>
      </c>
      <c r="AX585" s="2">
        <v>3</v>
      </c>
      <c r="AY585" s="35">
        <v>1.5</v>
      </c>
      <c r="AZ585" s="2" t="s">
        <v>223</v>
      </c>
      <c r="BA585" s="2" t="s">
        <v>220</v>
      </c>
      <c r="CM585" s="35" t="s">
        <v>3649</v>
      </c>
      <c r="CN585" s="35"/>
      <c r="CO585" s="35"/>
      <c r="CP585" s="35"/>
      <c r="CQ585" s="35"/>
    </row>
    <row r="586" spans="1:95">
      <c r="A586" s="35" t="s">
        <v>3669</v>
      </c>
      <c r="B586" s="35" t="s">
        <v>2581</v>
      </c>
      <c r="C586" s="2" t="s">
        <v>1450</v>
      </c>
      <c r="D586" s="2" t="s">
        <v>1575</v>
      </c>
      <c r="E586" s="35">
        <v>147</v>
      </c>
      <c r="F586" s="35">
        <v>3</v>
      </c>
      <c r="G586" s="10" t="str">
        <f t="shared" si="7"/>
        <v>147-3</v>
      </c>
      <c r="H586" s="2">
        <v>0</v>
      </c>
      <c r="I586" s="2">
        <v>64</v>
      </c>
      <c r="J586" s="14">
        <f>(VLOOKUP($G586,Depth_Lookup_CCL!$A$3:$Z$549,11,FALSE))+(H586/100)</f>
        <v>376.6</v>
      </c>
      <c r="K586" s="14">
        <f>(VLOOKUP($G586,Depth_Lookup_CCL!$A$3:$Z$549,11,FALSE))+(I586/100)</f>
        <v>377.24</v>
      </c>
      <c r="L586" s="148">
        <v>62</v>
      </c>
      <c r="M586" s="35">
        <v>1</v>
      </c>
      <c r="O586" s="2" t="s">
        <v>5</v>
      </c>
      <c r="P586" s="5" t="s">
        <v>1846</v>
      </c>
      <c r="Q586" s="87" t="s">
        <v>1442</v>
      </c>
      <c r="R586" s="87" t="s">
        <v>1442</v>
      </c>
      <c r="U586" s="2" t="s">
        <v>198</v>
      </c>
      <c r="V586" s="2" t="s">
        <v>201</v>
      </c>
      <c r="W586" s="2" t="s">
        <v>205</v>
      </c>
      <c r="Y586" s="2" t="s">
        <v>1366</v>
      </c>
      <c r="Z586" s="35" t="s">
        <v>1363</v>
      </c>
      <c r="AA586" s="35" t="s">
        <v>1367</v>
      </c>
      <c r="AB586" s="35" t="s">
        <v>238</v>
      </c>
      <c r="AC586" s="5">
        <f>VLOOKUP(AB586,definitions_list_lookup!$V$12:$W$15,2,FALSE)</f>
        <v>2</v>
      </c>
      <c r="AD586" s="35" t="s">
        <v>1456</v>
      </c>
      <c r="AE586" s="41">
        <f>VLOOKUP(AD586,definitions_list_lookup!$AT$3:$AU$5,2,FALSE)</f>
        <v>1</v>
      </c>
      <c r="AF586" s="2">
        <v>5</v>
      </c>
      <c r="AH586" s="2">
        <v>5</v>
      </c>
      <c r="AJ586" s="2">
        <v>2</v>
      </c>
      <c r="AK586" s="35">
        <v>1.5</v>
      </c>
      <c r="AL586" s="2" t="s">
        <v>224</v>
      </c>
      <c r="AM586" s="2" t="s">
        <v>220</v>
      </c>
      <c r="AO586" s="2">
        <v>45</v>
      </c>
      <c r="AQ586" s="2">
        <v>2</v>
      </c>
      <c r="AR586" s="35">
        <v>1.5</v>
      </c>
      <c r="AS586" s="2" t="s">
        <v>223</v>
      </c>
      <c r="AT586" s="2" t="s">
        <v>218</v>
      </c>
      <c r="AV586" s="2">
        <v>50</v>
      </c>
      <c r="AX586" s="2">
        <v>3</v>
      </c>
      <c r="AY586" s="35">
        <v>2</v>
      </c>
      <c r="AZ586" s="2" t="s">
        <v>223</v>
      </c>
      <c r="BA586" s="2" t="s">
        <v>219</v>
      </c>
      <c r="CL586" s="2" t="s">
        <v>3684</v>
      </c>
      <c r="CM586" s="35"/>
      <c r="CN586" s="35"/>
      <c r="CO586" s="35"/>
      <c r="CP586" s="35"/>
      <c r="CQ586" s="35"/>
    </row>
    <row r="587" spans="1:95">
      <c r="A587" s="35" t="s">
        <v>3669</v>
      </c>
      <c r="B587" s="35" t="s">
        <v>2581</v>
      </c>
      <c r="C587" s="2" t="s">
        <v>1450</v>
      </c>
      <c r="D587" s="2" t="s">
        <v>1575</v>
      </c>
      <c r="E587" s="35">
        <v>147</v>
      </c>
      <c r="F587" s="35">
        <v>4</v>
      </c>
      <c r="G587" s="10" t="str">
        <f t="shared" si="7"/>
        <v>147-4</v>
      </c>
      <c r="H587" s="2">
        <v>0</v>
      </c>
      <c r="I587" s="2">
        <v>86</v>
      </c>
      <c r="J587" s="14">
        <f>(VLOOKUP($G587,Depth_Lookup_CCL!$A$3:$Z$549,11,FALSE))+(H587/100)</f>
        <v>377.23500000000001</v>
      </c>
      <c r="K587" s="14">
        <f>(VLOOKUP($G587,Depth_Lookup_CCL!$A$3:$Z$549,11,FALSE))+(I587/100)</f>
        <v>378.09500000000003</v>
      </c>
      <c r="L587" s="148">
        <v>62</v>
      </c>
      <c r="M587" s="35">
        <v>1</v>
      </c>
      <c r="O587" s="2" t="s">
        <v>5</v>
      </c>
      <c r="P587" s="5" t="s">
        <v>1846</v>
      </c>
      <c r="Q587" s="87" t="s">
        <v>1442</v>
      </c>
      <c r="R587" s="87" t="s">
        <v>1442</v>
      </c>
      <c r="U587" s="2" t="s">
        <v>198</v>
      </c>
      <c r="V587" s="2" t="s">
        <v>203</v>
      </c>
      <c r="W587" s="2" t="s">
        <v>205</v>
      </c>
      <c r="Y587" s="2" t="s">
        <v>1366</v>
      </c>
      <c r="Z587" s="35" t="s">
        <v>1363</v>
      </c>
      <c r="AA587" s="35" t="s">
        <v>1368</v>
      </c>
      <c r="AB587" s="35" t="s">
        <v>1374</v>
      </c>
      <c r="AC587" s="5">
        <f>VLOOKUP(AB587,definitions_list_lookup!$V$12:$W$15,2,FALSE)</f>
        <v>1</v>
      </c>
      <c r="AD587" s="35" t="s">
        <v>1455</v>
      </c>
      <c r="AE587" s="41">
        <f>VLOOKUP(AD587,definitions_list_lookup!$AT$3:$AU$5,2,FALSE)</f>
        <v>0</v>
      </c>
      <c r="AF587" s="2">
        <v>1</v>
      </c>
      <c r="AH587" s="2">
        <v>10</v>
      </c>
      <c r="AJ587" s="2">
        <v>5</v>
      </c>
      <c r="AK587" s="35">
        <v>2</v>
      </c>
      <c r="AL587" s="2" t="s">
        <v>225</v>
      </c>
      <c r="AM587" s="2" t="s">
        <v>220</v>
      </c>
      <c r="AO587" s="2">
        <v>40</v>
      </c>
      <c r="AQ587" s="2">
        <v>6</v>
      </c>
      <c r="AR587" s="35">
        <v>1.5</v>
      </c>
      <c r="AS587" s="2" t="s">
        <v>223</v>
      </c>
      <c r="AT587" s="2" t="s">
        <v>218</v>
      </c>
      <c r="AV587" s="2">
        <v>50</v>
      </c>
      <c r="AX587" s="2">
        <v>3</v>
      </c>
      <c r="AY587" s="35">
        <v>2</v>
      </c>
      <c r="AZ587" s="2" t="s">
        <v>223</v>
      </c>
      <c r="BA587" s="2" t="s">
        <v>219</v>
      </c>
      <c r="CL587" s="2" t="s">
        <v>3685</v>
      </c>
      <c r="CM587" s="35" t="s">
        <v>3686</v>
      </c>
      <c r="CN587" s="35"/>
      <c r="CO587" s="35"/>
      <c r="CP587" s="35"/>
      <c r="CQ587" s="35"/>
    </row>
    <row r="588" spans="1:95">
      <c r="A588" s="35" t="s">
        <v>3669</v>
      </c>
      <c r="B588" s="35" t="s">
        <v>2581</v>
      </c>
      <c r="C588" s="2" t="s">
        <v>1450</v>
      </c>
      <c r="D588" s="2" t="s">
        <v>1575</v>
      </c>
      <c r="E588" s="35">
        <v>148</v>
      </c>
      <c r="F588" s="35">
        <v>1</v>
      </c>
      <c r="G588" s="10" t="str">
        <f t="shared" si="7"/>
        <v>148-1</v>
      </c>
      <c r="H588" s="2">
        <v>0</v>
      </c>
      <c r="I588" s="2">
        <v>79</v>
      </c>
      <c r="J588" s="14">
        <f>(VLOOKUP($G588,Depth_Lookup_CCL!$A$3:$Z$549,11,FALSE))+(H588/100)</f>
        <v>377.85</v>
      </c>
      <c r="K588" s="14">
        <f>(VLOOKUP($G588,Depth_Lookup_CCL!$A$3:$Z$549,11,FALSE))+(I588/100)</f>
        <v>378.64000000000004</v>
      </c>
      <c r="L588" s="148">
        <v>62</v>
      </c>
      <c r="M588" s="35">
        <v>1</v>
      </c>
      <c r="N588" s="2" t="s">
        <v>27</v>
      </c>
      <c r="O588" s="2" t="s">
        <v>1555</v>
      </c>
      <c r="P588" s="5" t="s">
        <v>1888</v>
      </c>
      <c r="Q588" s="87" t="s">
        <v>1442</v>
      </c>
      <c r="R588" s="87" t="s">
        <v>1442</v>
      </c>
      <c r="U588" s="2" t="s">
        <v>198</v>
      </c>
      <c r="V588" s="2" t="s">
        <v>201</v>
      </c>
      <c r="W588" s="2" t="s">
        <v>205</v>
      </c>
      <c r="Y588" s="2" t="s">
        <v>1366</v>
      </c>
      <c r="Z588" s="35" t="s">
        <v>1391</v>
      </c>
      <c r="AA588" s="35" t="s">
        <v>1368</v>
      </c>
      <c r="AB588" s="35" t="s">
        <v>1374</v>
      </c>
      <c r="AC588" s="5">
        <f>VLOOKUP(AB588,definitions_list_lookup!$V$12:$W$15,2,FALSE)</f>
        <v>1</v>
      </c>
      <c r="AD588" s="35" t="s">
        <v>1455</v>
      </c>
      <c r="AE588" s="41">
        <f>VLOOKUP(AD588,definitions_list_lookup!$AT$3:$AU$5,2,FALSE)</f>
        <v>0</v>
      </c>
      <c r="AF588" s="2">
        <v>3</v>
      </c>
      <c r="AH588" s="2">
        <v>2</v>
      </c>
      <c r="AJ588" s="2">
        <v>1.5</v>
      </c>
      <c r="AK588" s="35">
        <v>0.3</v>
      </c>
      <c r="AL588" s="2" t="s">
        <v>224</v>
      </c>
      <c r="AM588" s="2" t="s">
        <v>220</v>
      </c>
      <c r="AN588" s="2" t="s">
        <v>3687</v>
      </c>
      <c r="AO588" s="2">
        <v>68</v>
      </c>
      <c r="AQ588" s="2">
        <v>2</v>
      </c>
      <c r="AR588" s="35">
        <v>1.5</v>
      </c>
      <c r="AS588" s="2" t="s">
        <v>224</v>
      </c>
      <c r="AT588" s="2" t="s">
        <v>219</v>
      </c>
      <c r="AU588" s="2" t="s">
        <v>3688</v>
      </c>
      <c r="AV588" s="2">
        <v>30</v>
      </c>
      <c r="AX588" s="2">
        <v>2.5</v>
      </c>
      <c r="AY588" s="35">
        <v>1.5</v>
      </c>
      <c r="AZ588" s="2" t="s">
        <v>223</v>
      </c>
      <c r="BA588" s="2" t="s">
        <v>220</v>
      </c>
      <c r="CL588" s="2" t="s">
        <v>3689</v>
      </c>
      <c r="CM588" s="35"/>
      <c r="CN588" s="35"/>
      <c r="CO588" s="35"/>
      <c r="CP588" s="35"/>
      <c r="CQ588" s="35"/>
    </row>
    <row r="589" spans="1:95">
      <c r="A589" s="35" t="s">
        <v>3669</v>
      </c>
      <c r="B589" s="35" t="s">
        <v>2581</v>
      </c>
      <c r="C589" s="2" t="s">
        <v>1450</v>
      </c>
      <c r="D589" s="2" t="s">
        <v>1575</v>
      </c>
      <c r="E589" s="35">
        <v>148</v>
      </c>
      <c r="F589" s="35">
        <v>2</v>
      </c>
      <c r="G589" s="10" t="str">
        <f t="shared" si="7"/>
        <v>148-2</v>
      </c>
      <c r="H589" s="2">
        <v>0</v>
      </c>
      <c r="I589" s="2">
        <v>78</v>
      </c>
      <c r="J589" s="14">
        <f>(VLOOKUP($G589,Depth_Lookup_CCL!$A$3:$Z$549,11,FALSE))+(H589/100)</f>
        <v>378.63500000000005</v>
      </c>
      <c r="K589" s="14">
        <f>(VLOOKUP($G589,Depth_Lookup_CCL!$A$3:$Z$549,11,FALSE))+(I589/100)</f>
        <v>379.41500000000002</v>
      </c>
      <c r="L589" s="148">
        <v>62</v>
      </c>
      <c r="M589" s="35">
        <v>1</v>
      </c>
      <c r="O589" s="2" t="s">
        <v>5</v>
      </c>
      <c r="P589" s="5" t="s">
        <v>1846</v>
      </c>
      <c r="Q589" s="87" t="s">
        <v>1442</v>
      </c>
      <c r="R589" s="87" t="s">
        <v>1442</v>
      </c>
      <c r="U589" s="2" t="s">
        <v>198</v>
      </c>
      <c r="V589" s="2" t="s">
        <v>201</v>
      </c>
      <c r="W589" s="2" t="s">
        <v>205</v>
      </c>
      <c r="Y589" s="2" t="s">
        <v>1366</v>
      </c>
      <c r="Z589" s="35" t="s">
        <v>1391</v>
      </c>
      <c r="AA589" s="35" t="s">
        <v>1368</v>
      </c>
      <c r="AB589" s="35" t="s">
        <v>238</v>
      </c>
      <c r="AC589" s="5">
        <f>VLOOKUP(AB589,definitions_list_lookup!$V$12:$W$15,2,FALSE)</f>
        <v>2</v>
      </c>
      <c r="AD589" s="35" t="s">
        <v>1456</v>
      </c>
      <c r="AE589" s="41">
        <f>VLOOKUP(AD589,definitions_list_lookup!$AT$3:$AU$5,2,FALSE)</f>
        <v>1</v>
      </c>
      <c r="AF589" s="2">
        <v>7</v>
      </c>
      <c r="AH589" s="2">
        <v>5</v>
      </c>
      <c r="AJ589" s="2">
        <v>1.5</v>
      </c>
      <c r="AK589" s="35">
        <v>1.2</v>
      </c>
      <c r="AL589" s="2" t="s">
        <v>225</v>
      </c>
      <c r="AM589" s="2" t="s">
        <v>220</v>
      </c>
      <c r="AO589" s="2">
        <v>48</v>
      </c>
      <c r="AQ589" s="2">
        <v>2</v>
      </c>
      <c r="AR589" s="35">
        <v>1</v>
      </c>
      <c r="AS589" s="2" t="s">
        <v>223</v>
      </c>
      <c r="AT589" s="2" t="s">
        <v>219</v>
      </c>
      <c r="AV589" s="2">
        <v>47</v>
      </c>
      <c r="AX589" s="2">
        <v>2</v>
      </c>
      <c r="AY589" s="35">
        <v>1.2</v>
      </c>
      <c r="AZ589" s="2" t="s">
        <v>223</v>
      </c>
      <c r="BA589" s="2" t="s">
        <v>220</v>
      </c>
      <c r="CE589" s="2" t="s">
        <v>1562</v>
      </c>
      <c r="CG589" s="2">
        <v>0.1</v>
      </c>
      <c r="CH589" s="2">
        <v>0.1</v>
      </c>
      <c r="CL589" s="2" t="s">
        <v>3690</v>
      </c>
      <c r="CM589" s="35"/>
      <c r="CN589" s="35"/>
      <c r="CO589" s="35"/>
      <c r="CP589" s="35"/>
      <c r="CQ589" s="35"/>
    </row>
    <row r="590" spans="1:95">
      <c r="A590" s="35" t="s">
        <v>3669</v>
      </c>
      <c r="B590" s="35" t="s">
        <v>2581</v>
      </c>
      <c r="C590" s="2" t="s">
        <v>1450</v>
      </c>
      <c r="D590" s="2" t="s">
        <v>1575</v>
      </c>
      <c r="E590" s="35">
        <v>148</v>
      </c>
      <c r="F590" s="35">
        <v>3</v>
      </c>
      <c r="G590" s="10" t="str">
        <f t="shared" si="7"/>
        <v>148-3</v>
      </c>
      <c r="H590" s="2">
        <v>0</v>
      </c>
      <c r="I590" s="2">
        <v>82</v>
      </c>
      <c r="J590" s="14">
        <f>(VLOOKUP($G590,Depth_Lookup_CCL!$A$3:$Z$549,11,FALSE))+(H590/100)</f>
        <v>379.41</v>
      </c>
      <c r="K590" s="14">
        <f>(VLOOKUP($G590,Depth_Lookup_CCL!$A$3:$Z$549,11,FALSE))+(I590/100)</f>
        <v>380.23</v>
      </c>
      <c r="L590" s="148">
        <v>62</v>
      </c>
      <c r="M590" s="35">
        <v>1</v>
      </c>
      <c r="N590" s="2" t="s">
        <v>27</v>
      </c>
      <c r="O590" s="2" t="s">
        <v>1555</v>
      </c>
      <c r="P590" s="5" t="s">
        <v>1888</v>
      </c>
      <c r="Q590" s="87" t="s">
        <v>1442</v>
      </c>
      <c r="R590" s="87" t="s">
        <v>1442</v>
      </c>
      <c r="U590" s="2" t="s">
        <v>198</v>
      </c>
      <c r="V590" s="2" t="s">
        <v>201</v>
      </c>
      <c r="W590" s="2" t="s">
        <v>205</v>
      </c>
      <c r="X590" s="2" t="s">
        <v>3691</v>
      </c>
      <c r="Y590" s="2" t="s">
        <v>1366</v>
      </c>
      <c r="Z590" s="35" t="s">
        <v>1363</v>
      </c>
      <c r="AA590" s="35" t="s">
        <v>1368</v>
      </c>
      <c r="AB590" s="35" t="s">
        <v>238</v>
      </c>
      <c r="AC590" s="5">
        <f>VLOOKUP(AB590,definitions_list_lookup!$V$12:$W$15,2,FALSE)</f>
        <v>2</v>
      </c>
      <c r="AD590" s="35" t="s">
        <v>1456</v>
      </c>
      <c r="AE590" s="41">
        <f>VLOOKUP(AD590,definitions_list_lookup!$AT$3:$AU$5,2,FALSE)</f>
        <v>1</v>
      </c>
      <c r="AF590" s="2">
        <v>10</v>
      </c>
      <c r="AH590" s="2">
        <v>1</v>
      </c>
      <c r="AJ590" s="2">
        <v>2</v>
      </c>
      <c r="AK590" s="35">
        <v>0.7</v>
      </c>
      <c r="AL590" s="2" t="s">
        <v>223</v>
      </c>
      <c r="AM590" s="2" t="s">
        <v>219</v>
      </c>
      <c r="AO590" s="2">
        <v>50</v>
      </c>
      <c r="AQ590" s="2">
        <v>5</v>
      </c>
      <c r="AR590" s="35">
        <v>1.5</v>
      </c>
      <c r="AS590" s="2" t="s">
        <v>223</v>
      </c>
      <c r="AT590" s="2" t="s">
        <v>219</v>
      </c>
      <c r="AV590" s="2">
        <v>49</v>
      </c>
      <c r="AX590" s="2">
        <v>4</v>
      </c>
      <c r="AY590" s="35">
        <v>2</v>
      </c>
      <c r="AZ590" s="2" t="s">
        <v>222</v>
      </c>
      <c r="BA590" s="2" t="s">
        <v>219</v>
      </c>
      <c r="CM590" s="35"/>
      <c r="CN590" s="35"/>
      <c r="CO590" s="35"/>
      <c r="CP590" s="35"/>
      <c r="CQ590" s="35"/>
    </row>
    <row r="591" spans="1:95">
      <c r="A591" s="35" t="s">
        <v>3669</v>
      </c>
      <c r="B591" s="35" t="s">
        <v>2581</v>
      </c>
      <c r="C591" s="2" t="s">
        <v>1450</v>
      </c>
      <c r="D591" s="2" t="s">
        <v>1575</v>
      </c>
      <c r="E591" s="35">
        <v>148</v>
      </c>
      <c r="F591" s="35">
        <v>4</v>
      </c>
      <c r="G591" s="10" t="str">
        <f t="shared" si="7"/>
        <v>148-4</v>
      </c>
      <c r="H591" s="2">
        <v>0</v>
      </c>
      <c r="I591" s="2">
        <v>69</v>
      </c>
      <c r="J591" s="14">
        <f>(VLOOKUP($G591,Depth_Lookup_CCL!$A$3:$Z$549,11,FALSE))+(H591/100)</f>
        <v>380.23500000000001</v>
      </c>
      <c r="K591" s="14">
        <f>(VLOOKUP($G591,Depth_Lookup_CCL!$A$3:$Z$549,11,FALSE))+(I591/100)</f>
        <v>380.92500000000001</v>
      </c>
      <c r="L591" s="148">
        <v>62</v>
      </c>
      <c r="M591" s="35">
        <v>1</v>
      </c>
      <c r="N591" s="2" t="s">
        <v>27</v>
      </c>
      <c r="O591" s="2" t="s">
        <v>1555</v>
      </c>
      <c r="P591" s="5" t="s">
        <v>1888</v>
      </c>
      <c r="Q591" s="87" t="s">
        <v>1442</v>
      </c>
      <c r="R591" s="87" t="s">
        <v>1442</v>
      </c>
      <c r="U591" s="2" t="s">
        <v>198</v>
      </c>
      <c r="V591" s="2" t="s">
        <v>201</v>
      </c>
      <c r="W591" s="2" t="s">
        <v>205</v>
      </c>
      <c r="Y591" s="2" t="s">
        <v>1366</v>
      </c>
      <c r="Z591" s="35" t="s">
        <v>1363</v>
      </c>
      <c r="AA591" s="35" t="s">
        <v>1368</v>
      </c>
      <c r="AB591" s="35" t="s">
        <v>238</v>
      </c>
      <c r="AC591" s="5">
        <f>VLOOKUP(AB591,definitions_list_lookup!$V$12:$W$15,2,FALSE)</f>
        <v>2</v>
      </c>
      <c r="AD591" s="35" t="s">
        <v>1456</v>
      </c>
      <c r="AE591" s="41">
        <f>VLOOKUP(AD591,definitions_list_lookup!$AT$3:$AU$5,2,FALSE)</f>
        <v>1</v>
      </c>
      <c r="AF591" s="2">
        <v>6</v>
      </c>
      <c r="AG591" s="2" t="s">
        <v>3692</v>
      </c>
      <c r="AH591" s="2">
        <v>1</v>
      </c>
      <c r="AJ591" s="2">
        <v>1.5</v>
      </c>
      <c r="AK591" s="35">
        <v>0.8</v>
      </c>
      <c r="AL591" s="2" t="s">
        <v>223</v>
      </c>
      <c r="AM591" s="2" t="s">
        <v>219</v>
      </c>
      <c r="AO591" s="2">
        <v>59</v>
      </c>
      <c r="AQ591" s="2">
        <v>2.6</v>
      </c>
      <c r="AR591" s="35">
        <v>1.2</v>
      </c>
      <c r="AS591" s="2" t="s">
        <v>223</v>
      </c>
      <c r="AT591" s="2" t="s">
        <v>219</v>
      </c>
      <c r="AV591" s="2">
        <v>40</v>
      </c>
      <c r="AX591" s="2">
        <v>7</v>
      </c>
      <c r="AY591" s="35">
        <v>2</v>
      </c>
      <c r="AZ591" s="2" t="s">
        <v>226</v>
      </c>
      <c r="BA591" s="2" t="s">
        <v>220</v>
      </c>
      <c r="CE591" s="2" t="s">
        <v>1562</v>
      </c>
      <c r="CG591" s="2">
        <v>0.1</v>
      </c>
      <c r="CH591" s="2">
        <v>0.1</v>
      </c>
      <c r="CI591" s="2" t="s">
        <v>222</v>
      </c>
      <c r="CJ591" s="2" t="s">
        <v>219</v>
      </c>
      <c r="CM591" s="35"/>
      <c r="CN591" s="35"/>
      <c r="CO591" s="35"/>
      <c r="CP591" s="35"/>
      <c r="CQ591" s="35"/>
    </row>
    <row r="592" spans="1:95">
      <c r="A592" s="35" t="s">
        <v>3669</v>
      </c>
      <c r="B592" s="35" t="s">
        <v>2581</v>
      </c>
      <c r="C592" s="2" t="s">
        <v>1450</v>
      </c>
      <c r="D592" s="2" t="s">
        <v>1575</v>
      </c>
      <c r="E592" s="35">
        <v>149</v>
      </c>
      <c r="F592" s="35">
        <v>1</v>
      </c>
      <c r="G592" s="10" t="str">
        <f t="shared" si="7"/>
        <v>149-1</v>
      </c>
      <c r="H592" s="2">
        <v>0</v>
      </c>
      <c r="I592" s="2">
        <v>93</v>
      </c>
      <c r="J592" s="14">
        <f>(VLOOKUP($G592,Depth_Lookup_CCL!$A$3:$Z$549,11,FALSE))+(H592/100)</f>
        <v>380.9</v>
      </c>
      <c r="K592" s="14">
        <f>(VLOOKUP($G592,Depth_Lookup_CCL!$A$3:$Z$549,11,FALSE))+(I592/100)</f>
        <v>381.83</v>
      </c>
      <c r="L592" s="148">
        <v>62</v>
      </c>
      <c r="M592" s="35">
        <v>2</v>
      </c>
      <c r="O592" s="2" t="s">
        <v>5</v>
      </c>
      <c r="P592" s="5" t="s">
        <v>1846</v>
      </c>
      <c r="Q592" s="87" t="s">
        <v>1442</v>
      </c>
      <c r="R592" s="87" t="s">
        <v>1442</v>
      </c>
      <c r="U592" s="2" t="s">
        <v>198</v>
      </c>
      <c r="V592" s="2" t="s">
        <v>201</v>
      </c>
      <c r="W592" s="2" t="s">
        <v>205</v>
      </c>
      <c r="Y592" s="2" t="s">
        <v>1366</v>
      </c>
      <c r="Z592" s="35" t="s">
        <v>1363</v>
      </c>
      <c r="AA592" s="35" t="s">
        <v>1368</v>
      </c>
      <c r="AB592" s="35" t="s">
        <v>238</v>
      </c>
      <c r="AC592" s="5">
        <f>VLOOKUP(AB592,definitions_list_lookup!$V$12:$W$15,2,FALSE)</f>
        <v>2</v>
      </c>
      <c r="AD592" s="35" t="s">
        <v>1456</v>
      </c>
      <c r="AE592" s="41">
        <f>VLOOKUP(AD592,definitions_list_lookup!$AT$3:$AU$5,2,FALSE)</f>
        <v>1</v>
      </c>
      <c r="AF592" s="2">
        <v>10</v>
      </c>
      <c r="AG592" s="2" t="s">
        <v>2555</v>
      </c>
      <c r="AH592" s="2">
        <v>10</v>
      </c>
      <c r="AJ592" s="2">
        <v>2</v>
      </c>
      <c r="AK592" s="35">
        <v>1</v>
      </c>
      <c r="AL592" s="2" t="s">
        <v>225</v>
      </c>
      <c r="AM592" s="2" t="s">
        <v>220</v>
      </c>
      <c r="AO592" s="2">
        <v>55</v>
      </c>
      <c r="AQ592" s="2">
        <v>2.5</v>
      </c>
      <c r="AR592" s="35">
        <v>1.5</v>
      </c>
      <c r="AS592" s="2" t="s">
        <v>223</v>
      </c>
      <c r="AT592" s="2" t="s">
        <v>219</v>
      </c>
      <c r="AV592" s="2">
        <v>35</v>
      </c>
      <c r="AX592" s="2">
        <v>2</v>
      </c>
      <c r="AY592" s="35">
        <v>1.2</v>
      </c>
      <c r="AZ592" s="2" t="s">
        <v>223</v>
      </c>
      <c r="BA592" s="2" t="s">
        <v>219</v>
      </c>
      <c r="CL592" s="2" t="s">
        <v>3693</v>
      </c>
      <c r="CM592" s="35"/>
      <c r="CN592" s="35"/>
      <c r="CO592" s="35"/>
      <c r="CP592" s="35"/>
      <c r="CQ592" s="35"/>
    </row>
    <row r="593" spans="1:95">
      <c r="A593" s="35" t="s">
        <v>3669</v>
      </c>
      <c r="B593" s="35" t="s">
        <v>2581</v>
      </c>
      <c r="C593" s="2" t="s">
        <v>1450</v>
      </c>
      <c r="D593" s="2" t="s">
        <v>1575</v>
      </c>
      <c r="E593" s="35">
        <v>149</v>
      </c>
      <c r="F593" s="35">
        <v>2</v>
      </c>
      <c r="G593" s="10" t="str">
        <f t="shared" si="7"/>
        <v>149-2</v>
      </c>
      <c r="H593" s="2">
        <v>0</v>
      </c>
      <c r="I593" s="2">
        <v>62</v>
      </c>
      <c r="J593" s="14">
        <f>(VLOOKUP($G593,Depth_Lookup_CCL!$A$3:$Z$549,11,FALSE))+(H593/100)</f>
        <v>381.83499999999998</v>
      </c>
      <c r="K593" s="14">
        <f>(VLOOKUP($G593,Depth_Lookup_CCL!$A$3:$Z$549,11,FALSE))+(I593/100)</f>
        <v>382.45499999999998</v>
      </c>
      <c r="L593" s="148">
        <v>62</v>
      </c>
      <c r="M593" s="35">
        <v>1</v>
      </c>
      <c r="O593" s="2" t="s">
        <v>5</v>
      </c>
      <c r="P593" s="5" t="s">
        <v>1846</v>
      </c>
      <c r="Q593" s="87" t="s">
        <v>1442</v>
      </c>
      <c r="R593" s="87" t="s">
        <v>1442</v>
      </c>
      <c r="U593" s="2" t="s">
        <v>198</v>
      </c>
      <c r="V593" s="2" t="s">
        <v>201</v>
      </c>
      <c r="W593" s="2" t="s">
        <v>205</v>
      </c>
      <c r="AB593" s="35" t="s">
        <v>1376</v>
      </c>
      <c r="AC593" s="5">
        <f>VLOOKUP(AB593,definitions_list_lookup!$V$12:$W$15,2,FALSE)</f>
        <v>0</v>
      </c>
      <c r="AE593" s="41" t="e">
        <f>VLOOKUP(AD593,definitions_list_lookup!$AT$3:$AU$5,2,FALSE)</f>
        <v>#N/A</v>
      </c>
      <c r="AH593" s="2">
        <v>5</v>
      </c>
      <c r="AJ593" s="2">
        <v>2</v>
      </c>
      <c r="AK593" s="35">
        <v>1.5</v>
      </c>
      <c r="AL593" s="2" t="s">
        <v>223</v>
      </c>
      <c r="AM593" s="2" t="s">
        <v>220</v>
      </c>
      <c r="AO593" s="2">
        <v>35</v>
      </c>
      <c r="AQ593" s="2">
        <v>3</v>
      </c>
      <c r="AR593" s="35">
        <v>1.2</v>
      </c>
      <c r="AS593" s="2" t="s">
        <v>224</v>
      </c>
      <c r="AT593" s="2" t="s">
        <v>219</v>
      </c>
      <c r="AV593" s="2">
        <v>60</v>
      </c>
      <c r="AX593" s="2">
        <v>5</v>
      </c>
      <c r="AY593" s="35">
        <v>2</v>
      </c>
      <c r="AZ593" s="2" t="s">
        <v>223</v>
      </c>
      <c r="BA593" s="2" t="s">
        <v>220</v>
      </c>
      <c r="CM593" s="35" t="s">
        <v>3648</v>
      </c>
      <c r="CN593" s="35"/>
      <c r="CO593" s="35"/>
      <c r="CP593" s="35"/>
      <c r="CQ593" s="35"/>
    </row>
    <row r="594" spans="1:95">
      <c r="A594" s="35" t="s">
        <v>3669</v>
      </c>
      <c r="B594" s="35" t="s">
        <v>2581</v>
      </c>
      <c r="C594" s="2" t="s">
        <v>1450</v>
      </c>
      <c r="D594" s="2" t="s">
        <v>1575</v>
      </c>
      <c r="E594" s="35">
        <v>149</v>
      </c>
      <c r="F594" s="35">
        <v>3</v>
      </c>
      <c r="G594" s="10" t="str">
        <f t="shared" si="7"/>
        <v>149-3</v>
      </c>
      <c r="H594" s="2">
        <v>0</v>
      </c>
      <c r="I594" s="2">
        <v>66</v>
      </c>
      <c r="J594" s="14">
        <f>(VLOOKUP($G594,Depth_Lookup_CCL!$A$3:$Z$549,11,FALSE))+(H594/100)</f>
        <v>382.44499999999999</v>
      </c>
      <c r="K594" s="14">
        <f>(VLOOKUP($G594,Depth_Lookup_CCL!$A$3:$Z$549,11,FALSE))+(I594/100)</f>
        <v>383.10500000000002</v>
      </c>
      <c r="L594" s="148">
        <v>62</v>
      </c>
      <c r="M594" s="35">
        <v>1</v>
      </c>
      <c r="N594" s="2" t="s">
        <v>3449</v>
      </c>
      <c r="O594" s="2" t="s">
        <v>5</v>
      </c>
      <c r="P594" s="5" t="s">
        <v>3450</v>
      </c>
      <c r="Q594" s="87" t="s">
        <v>1442</v>
      </c>
      <c r="R594" s="87" t="s">
        <v>1442</v>
      </c>
      <c r="U594" s="2" t="s">
        <v>198</v>
      </c>
      <c r="V594" s="2" t="s">
        <v>201</v>
      </c>
      <c r="W594" s="2" t="s">
        <v>205</v>
      </c>
      <c r="Y594" s="2" t="s">
        <v>1366</v>
      </c>
      <c r="Z594" s="35" t="s">
        <v>1391</v>
      </c>
      <c r="AA594" s="35" t="s">
        <v>1367</v>
      </c>
      <c r="AB594" s="35" t="s">
        <v>238</v>
      </c>
      <c r="AC594" s="5">
        <f>VLOOKUP(AB594,definitions_list_lookup!$V$12:$W$15,2,FALSE)</f>
        <v>2</v>
      </c>
      <c r="AD594" s="35" t="s">
        <v>1456</v>
      </c>
      <c r="AE594" s="41">
        <f>VLOOKUP(AD594,definitions_list_lookup!$AT$3:$AU$5,2,FALSE)</f>
        <v>1</v>
      </c>
      <c r="AF594" s="2">
        <v>15</v>
      </c>
      <c r="AG594" s="2" t="s">
        <v>3694</v>
      </c>
      <c r="AH594" s="2">
        <v>25</v>
      </c>
      <c r="AJ594" s="2">
        <v>4</v>
      </c>
      <c r="AK594" s="35">
        <v>2</v>
      </c>
      <c r="AL594" s="2" t="s">
        <v>225</v>
      </c>
      <c r="AM594" s="2" t="s">
        <v>220</v>
      </c>
      <c r="AO594" s="2">
        <v>25</v>
      </c>
      <c r="AQ594" s="2">
        <v>5</v>
      </c>
      <c r="AR594" s="35">
        <v>2</v>
      </c>
      <c r="AS594" s="2" t="s">
        <v>223</v>
      </c>
      <c r="AT594" s="2" t="s">
        <v>219</v>
      </c>
      <c r="AU594" s="2" t="s">
        <v>3695</v>
      </c>
      <c r="AV594" s="2">
        <v>50</v>
      </c>
      <c r="AX594" s="2">
        <v>5</v>
      </c>
      <c r="AY594" s="35">
        <v>1</v>
      </c>
      <c r="AZ594" s="2" t="s">
        <v>223</v>
      </c>
      <c r="BA594" s="2" t="s">
        <v>219</v>
      </c>
      <c r="CL594" s="2" t="s">
        <v>3696</v>
      </c>
      <c r="CM594" s="35"/>
      <c r="CN594" s="35"/>
      <c r="CO594" s="35"/>
      <c r="CP594" s="35"/>
      <c r="CQ594" s="35"/>
    </row>
    <row r="595" spans="1:95">
      <c r="A595" s="35" t="s">
        <v>3669</v>
      </c>
      <c r="B595" s="35" t="s">
        <v>2581</v>
      </c>
      <c r="C595" s="2" t="s">
        <v>1450</v>
      </c>
      <c r="D595" s="2" t="s">
        <v>1575</v>
      </c>
      <c r="E595" s="35">
        <v>149</v>
      </c>
      <c r="F595" s="35">
        <v>4</v>
      </c>
      <c r="G595" s="10" t="str">
        <f t="shared" si="7"/>
        <v>149-4</v>
      </c>
      <c r="H595" s="2">
        <v>0</v>
      </c>
      <c r="I595" s="2">
        <v>90</v>
      </c>
      <c r="J595" s="14">
        <f>(VLOOKUP($G595,Depth_Lookup_CCL!$A$3:$Z$549,11,FALSE))+(H595/100)</f>
        <v>383.10500000000002</v>
      </c>
      <c r="K595" s="14">
        <f>(VLOOKUP($G595,Depth_Lookup_CCL!$A$3:$Z$549,11,FALSE))+(I595/100)</f>
        <v>384.005</v>
      </c>
      <c r="L595" s="148">
        <v>62</v>
      </c>
      <c r="M595" s="35">
        <v>1</v>
      </c>
      <c r="O595" s="2" t="s">
        <v>5</v>
      </c>
      <c r="P595" s="5" t="s">
        <v>1846</v>
      </c>
      <c r="Q595" s="87" t="s">
        <v>1442</v>
      </c>
      <c r="R595" s="87" t="s">
        <v>1442</v>
      </c>
      <c r="U595" s="2" t="s">
        <v>198</v>
      </c>
      <c r="V595" s="2" t="s">
        <v>201</v>
      </c>
      <c r="W595" s="2" t="s">
        <v>205</v>
      </c>
      <c r="Y595" s="2" t="s">
        <v>1366</v>
      </c>
      <c r="Z595" s="35" t="s">
        <v>1391</v>
      </c>
      <c r="AA595" s="35" t="s">
        <v>1367</v>
      </c>
      <c r="AB595" s="35" t="s">
        <v>238</v>
      </c>
      <c r="AC595" s="5">
        <f>VLOOKUP(AB595,definitions_list_lookup!$V$12:$W$15,2,FALSE)</f>
        <v>2</v>
      </c>
      <c r="AD595" s="35" t="s">
        <v>1455</v>
      </c>
      <c r="AE595" s="41">
        <f>VLOOKUP(AD595,definitions_list_lookup!$AT$3:$AU$5,2,FALSE)</f>
        <v>0</v>
      </c>
      <c r="AF595" s="2">
        <v>15</v>
      </c>
      <c r="AH595" s="2">
        <v>25</v>
      </c>
      <c r="AJ595" s="2">
        <v>2</v>
      </c>
      <c r="AK595" s="35">
        <v>1</v>
      </c>
      <c r="AL595" s="2" t="s">
        <v>224</v>
      </c>
      <c r="AM595" s="2" t="s">
        <v>220</v>
      </c>
      <c r="AN595" s="2" t="s">
        <v>3697</v>
      </c>
      <c r="AO595" s="2">
        <v>35</v>
      </c>
      <c r="AQ595" s="2">
        <v>3</v>
      </c>
      <c r="AR595" s="35">
        <v>2</v>
      </c>
      <c r="AS595" s="2" t="s">
        <v>223</v>
      </c>
      <c r="AT595" s="2" t="s">
        <v>219</v>
      </c>
      <c r="AV595" s="2">
        <v>40</v>
      </c>
      <c r="AX595" s="2">
        <v>2</v>
      </c>
      <c r="AY595" s="35">
        <v>1</v>
      </c>
      <c r="AZ595" s="2" t="s">
        <v>223</v>
      </c>
      <c r="BA595" s="2" t="s">
        <v>219</v>
      </c>
      <c r="CM595" s="35" t="s">
        <v>3698</v>
      </c>
      <c r="CN595" s="35"/>
      <c r="CO595" s="35"/>
      <c r="CP595" s="35"/>
      <c r="CQ595" s="35"/>
    </row>
    <row r="596" spans="1:95">
      <c r="A596" s="35" t="s">
        <v>3669</v>
      </c>
      <c r="B596" s="35" t="s">
        <v>2581</v>
      </c>
      <c r="C596" s="2" t="s">
        <v>1450</v>
      </c>
      <c r="D596" s="2" t="s">
        <v>1575</v>
      </c>
      <c r="E596" s="35">
        <v>150</v>
      </c>
      <c r="F596" s="35">
        <v>1</v>
      </c>
      <c r="G596" s="10" t="str">
        <f t="shared" si="7"/>
        <v>150-1</v>
      </c>
      <c r="H596" s="2">
        <v>0</v>
      </c>
      <c r="I596" s="2">
        <v>57</v>
      </c>
      <c r="J596" s="14">
        <f>(VLOOKUP($G596,Depth_Lookup_CCL!$A$3:$Z$549,11,FALSE))+(H596/100)</f>
        <v>383.95</v>
      </c>
      <c r="K596" s="14">
        <f>(VLOOKUP($G596,Depth_Lookup_CCL!$A$3:$Z$549,11,FALSE))+(I596/100)</f>
        <v>384.52</v>
      </c>
      <c r="L596" s="148">
        <v>62</v>
      </c>
      <c r="M596" s="35">
        <v>1</v>
      </c>
      <c r="N596" s="2" t="s">
        <v>27</v>
      </c>
      <c r="O596" s="2" t="s">
        <v>1555</v>
      </c>
      <c r="P596" s="5" t="s">
        <v>1888</v>
      </c>
      <c r="Q596" s="87" t="s">
        <v>1442</v>
      </c>
      <c r="R596" s="87" t="s">
        <v>1442</v>
      </c>
      <c r="U596" s="2" t="s">
        <v>198</v>
      </c>
      <c r="V596" s="2" t="s">
        <v>201</v>
      </c>
      <c r="W596" s="2" t="s">
        <v>205</v>
      </c>
      <c r="AB596" s="35" t="s">
        <v>1376</v>
      </c>
      <c r="AC596" s="5">
        <f>VLOOKUP(AB596,definitions_list_lookup!$V$12:$W$15,2,FALSE)</f>
        <v>0</v>
      </c>
      <c r="AE596" s="41" t="e">
        <f>VLOOKUP(AD596,definitions_list_lookup!$AT$3:$AU$5,2,FALSE)</f>
        <v>#N/A</v>
      </c>
      <c r="AH596" s="2">
        <v>2</v>
      </c>
      <c r="AJ596" s="2">
        <v>1.5</v>
      </c>
      <c r="AK596" s="35">
        <v>0.4</v>
      </c>
      <c r="AL596" s="2" t="s">
        <v>223</v>
      </c>
      <c r="AM596" s="2" t="s">
        <v>219</v>
      </c>
      <c r="AN596" s="2" t="s">
        <v>3699</v>
      </c>
      <c r="AO596" s="2">
        <v>53</v>
      </c>
      <c r="AQ596" s="2">
        <v>3</v>
      </c>
      <c r="AR596" s="35">
        <v>1.5</v>
      </c>
      <c r="AS596" s="2" t="s">
        <v>224</v>
      </c>
      <c r="AT596" s="2" t="s">
        <v>219</v>
      </c>
      <c r="AV596" s="2">
        <v>45</v>
      </c>
      <c r="AX596" s="2">
        <v>3</v>
      </c>
      <c r="AY596" s="35">
        <v>1.5</v>
      </c>
      <c r="AZ596" s="2" t="s">
        <v>223</v>
      </c>
      <c r="BA596" s="2" t="s">
        <v>220</v>
      </c>
      <c r="CM596" s="35"/>
      <c r="CN596" s="35"/>
      <c r="CO596" s="35"/>
      <c r="CP596" s="35"/>
      <c r="CQ596" s="35"/>
    </row>
    <row r="597" spans="1:95">
      <c r="A597" s="35" t="s">
        <v>3669</v>
      </c>
      <c r="B597" s="35" t="s">
        <v>2581</v>
      </c>
      <c r="C597" s="2" t="s">
        <v>1450</v>
      </c>
      <c r="D597" s="2" t="s">
        <v>1575</v>
      </c>
      <c r="E597" s="35">
        <v>150</v>
      </c>
      <c r="F597" s="35">
        <v>2</v>
      </c>
      <c r="G597" s="10" t="str">
        <f t="shared" si="7"/>
        <v>150-2</v>
      </c>
      <c r="H597" s="2">
        <v>0</v>
      </c>
      <c r="I597" s="2">
        <v>95</v>
      </c>
      <c r="J597" s="14">
        <f>(VLOOKUP($G597,Depth_Lookup_CCL!$A$3:$Z$549,11,FALSE))+(H597/100)</f>
        <v>384.51499999999999</v>
      </c>
      <c r="K597" s="14">
        <f>(VLOOKUP($G597,Depth_Lookup_CCL!$A$3:$Z$549,11,FALSE))+(I597/100)</f>
        <v>385.46499999999997</v>
      </c>
      <c r="L597" s="148">
        <v>62</v>
      </c>
      <c r="M597" s="35">
        <v>1</v>
      </c>
      <c r="N597" s="2" t="s">
        <v>27</v>
      </c>
      <c r="O597" s="2" t="s">
        <v>1555</v>
      </c>
      <c r="P597" s="5" t="s">
        <v>1888</v>
      </c>
      <c r="Q597" s="87" t="s">
        <v>1442</v>
      </c>
      <c r="R597" s="87" t="s">
        <v>1442</v>
      </c>
      <c r="U597" s="2" t="s">
        <v>198</v>
      </c>
      <c r="V597" s="2" t="s">
        <v>201</v>
      </c>
      <c r="W597" s="2" t="s">
        <v>205</v>
      </c>
      <c r="Y597" s="2" t="s">
        <v>1366</v>
      </c>
      <c r="Z597" s="35" t="s">
        <v>1363</v>
      </c>
      <c r="AA597" s="35" t="s">
        <v>1368</v>
      </c>
      <c r="AB597" s="35" t="s">
        <v>238</v>
      </c>
      <c r="AC597" s="5">
        <f>VLOOKUP(AB597,definitions_list_lookup!$V$12:$W$15,2,FALSE)</f>
        <v>2</v>
      </c>
      <c r="AD597" s="35" t="s">
        <v>1457</v>
      </c>
      <c r="AE597" s="41">
        <f>VLOOKUP(AD597,definitions_list_lookup!$AT$3:$AU$5,2,FALSE)</f>
        <v>2</v>
      </c>
      <c r="AF597" s="2">
        <v>7</v>
      </c>
      <c r="AH597" s="2">
        <v>3</v>
      </c>
      <c r="AJ597" s="2">
        <v>1.5</v>
      </c>
      <c r="AK597" s="35">
        <v>1</v>
      </c>
      <c r="AL597" s="2" t="s">
        <v>223</v>
      </c>
      <c r="AM597" s="2" t="s">
        <v>220</v>
      </c>
      <c r="AO597" s="2">
        <v>35</v>
      </c>
      <c r="AQ597" s="2">
        <v>2</v>
      </c>
      <c r="AR597" s="35">
        <v>1</v>
      </c>
      <c r="AS597" s="2" t="s">
        <v>223</v>
      </c>
      <c r="AT597" s="2" t="s">
        <v>219</v>
      </c>
      <c r="AV597" s="2">
        <v>62</v>
      </c>
      <c r="AX597" s="2">
        <v>0.5</v>
      </c>
      <c r="AY597" s="35">
        <v>1</v>
      </c>
      <c r="AZ597" s="2" t="s">
        <v>223</v>
      </c>
      <c r="BA597" s="2" t="s">
        <v>219</v>
      </c>
      <c r="CM597" s="35" t="s">
        <v>3700</v>
      </c>
      <c r="CN597" s="35"/>
      <c r="CO597" s="35"/>
      <c r="CP597" s="35"/>
      <c r="CQ597" s="35"/>
    </row>
    <row r="598" spans="1:95">
      <c r="A598" s="35" t="s">
        <v>3669</v>
      </c>
      <c r="B598" s="35" t="s">
        <v>2581</v>
      </c>
      <c r="C598" s="2" t="s">
        <v>1450</v>
      </c>
      <c r="D598" s="2" t="s">
        <v>1575</v>
      </c>
      <c r="E598" s="35">
        <v>150</v>
      </c>
      <c r="F598" s="35">
        <v>3</v>
      </c>
      <c r="G598" s="10" t="str">
        <f t="shared" si="7"/>
        <v>150-3</v>
      </c>
      <c r="H598" s="2">
        <v>0</v>
      </c>
      <c r="I598" s="2">
        <v>94</v>
      </c>
      <c r="J598" s="14">
        <f>(VLOOKUP($G598,Depth_Lookup_CCL!$A$3:$Z$549,11,FALSE))+(H598/100)</f>
        <v>385.46</v>
      </c>
      <c r="K598" s="14">
        <f>(VLOOKUP($G598,Depth_Lookup_CCL!$A$3:$Z$549,11,FALSE))+(I598/100)</f>
        <v>386.4</v>
      </c>
      <c r="L598" s="148">
        <v>62</v>
      </c>
      <c r="M598" s="35">
        <v>1</v>
      </c>
      <c r="O598" s="2" t="s">
        <v>5</v>
      </c>
      <c r="P598" s="5" t="s">
        <v>1846</v>
      </c>
      <c r="Q598" s="87" t="s">
        <v>1442</v>
      </c>
      <c r="R598" s="87" t="s">
        <v>1442</v>
      </c>
      <c r="U598" s="2" t="s">
        <v>198</v>
      </c>
      <c r="V598" s="2" t="s">
        <v>201</v>
      </c>
      <c r="W598" s="2" t="s">
        <v>205</v>
      </c>
      <c r="X598" s="2" t="s">
        <v>2554</v>
      </c>
      <c r="Y598" s="2" t="s">
        <v>1366</v>
      </c>
      <c r="Z598" s="35" t="s">
        <v>1363</v>
      </c>
      <c r="AA598" s="35" t="s">
        <v>1368</v>
      </c>
      <c r="AB598" s="35" t="s">
        <v>238</v>
      </c>
      <c r="AC598" s="5">
        <f>VLOOKUP(AB598,definitions_list_lookup!$V$12:$W$15,2,FALSE)</f>
        <v>2</v>
      </c>
      <c r="AD598" s="35" t="s">
        <v>1456</v>
      </c>
      <c r="AE598" s="41">
        <f>VLOOKUP(AD598,definitions_list_lookup!$AT$3:$AU$5,2,FALSE)</f>
        <v>1</v>
      </c>
      <c r="AF598" s="2">
        <v>5</v>
      </c>
      <c r="AH598" s="2">
        <v>5</v>
      </c>
      <c r="AJ598" s="2">
        <v>2.5</v>
      </c>
      <c r="AK598" s="35">
        <v>1.5</v>
      </c>
      <c r="AL598" s="2" t="s">
        <v>225</v>
      </c>
      <c r="AM598" s="2" t="s">
        <v>220</v>
      </c>
      <c r="AO598" s="2">
        <v>40</v>
      </c>
      <c r="AQ598" s="2">
        <v>2.5</v>
      </c>
      <c r="AR598" s="35">
        <v>2</v>
      </c>
      <c r="AS598" s="2" t="s">
        <v>222</v>
      </c>
      <c r="AT598" s="2" t="s">
        <v>220</v>
      </c>
      <c r="AV598" s="2">
        <v>55</v>
      </c>
      <c r="AX598" s="2">
        <v>2</v>
      </c>
      <c r="AY598" s="35">
        <v>1</v>
      </c>
      <c r="AZ598" s="2" t="s">
        <v>223</v>
      </c>
      <c r="BA598" s="2" t="s">
        <v>218</v>
      </c>
      <c r="CM598" s="35" t="s">
        <v>3701</v>
      </c>
      <c r="CN598" s="35"/>
      <c r="CO598" s="35"/>
      <c r="CP598" s="35"/>
      <c r="CQ598" s="35"/>
    </row>
    <row r="599" spans="1:95">
      <c r="A599" s="35" t="s">
        <v>3669</v>
      </c>
      <c r="B599" s="35" t="s">
        <v>2581</v>
      </c>
      <c r="C599" s="2" t="s">
        <v>1450</v>
      </c>
      <c r="D599" s="2" t="s">
        <v>1575</v>
      </c>
      <c r="E599" s="35">
        <v>150</v>
      </c>
      <c r="F599" s="35">
        <v>4</v>
      </c>
      <c r="G599" s="10" t="str">
        <f t="shared" si="7"/>
        <v>150-4</v>
      </c>
      <c r="H599" s="2">
        <v>0</v>
      </c>
      <c r="I599" s="2">
        <v>88</v>
      </c>
      <c r="J599" s="14">
        <f>(VLOOKUP($G599,Depth_Lookup_CCL!$A$3:$Z$549,11,FALSE))+(H599/100)</f>
        <v>386.4</v>
      </c>
      <c r="K599" s="14">
        <f>(VLOOKUP($G599,Depth_Lookup_CCL!$A$3:$Z$549,11,FALSE))+(I599/100)</f>
        <v>387.28</v>
      </c>
      <c r="L599" s="148">
        <v>62</v>
      </c>
      <c r="M599" s="35">
        <v>1</v>
      </c>
      <c r="O599" s="2" t="s">
        <v>5</v>
      </c>
      <c r="P599" s="5" t="s">
        <v>1846</v>
      </c>
      <c r="Q599" s="87" t="s">
        <v>1442</v>
      </c>
      <c r="R599" s="87" t="s">
        <v>1442</v>
      </c>
      <c r="U599" s="2" t="s">
        <v>198</v>
      </c>
      <c r="V599" s="2" t="s">
        <v>201</v>
      </c>
      <c r="W599" s="2" t="s">
        <v>205</v>
      </c>
      <c r="X599" s="2" t="s">
        <v>2554</v>
      </c>
      <c r="AB599" s="35" t="s">
        <v>1376</v>
      </c>
      <c r="AC599" s="5">
        <f>VLOOKUP(AB599,definitions_list_lookup!$V$12:$W$15,2,FALSE)</f>
        <v>0</v>
      </c>
      <c r="AE599" s="41" t="e">
        <f>VLOOKUP(AD599,definitions_list_lookup!$AT$3:$AU$5,2,FALSE)</f>
        <v>#N/A</v>
      </c>
      <c r="AH599" s="2">
        <v>10</v>
      </c>
      <c r="AJ599" s="2">
        <v>2.5</v>
      </c>
      <c r="AK599" s="35">
        <v>2</v>
      </c>
      <c r="AL599" s="2" t="s">
        <v>223</v>
      </c>
      <c r="AM599" s="2" t="s">
        <v>220</v>
      </c>
      <c r="AO599" s="2">
        <v>40</v>
      </c>
      <c r="AQ599" s="2">
        <v>3</v>
      </c>
      <c r="AR599" s="35">
        <v>1.5</v>
      </c>
      <c r="AS599" s="2" t="s">
        <v>224</v>
      </c>
      <c r="AT599" s="2" t="s">
        <v>218</v>
      </c>
      <c r="AV599" s="2">
        <v>50</v>
      </c>
      <c r="AX599" s="2">
        <v>3</v>
      </c>
      <c r="AY599" s="35">
        <v>1.5</v>
      </c>
      <c r="AZ599" s="2" t="s">
        <v>222</v>
      </c>
      <c r="BA599" s="2" t="s">
        <v>220</v>
      </c>
      <c r="CM599" s="35" t="s">
        <v>3702</v>
      </c>
      <c r="CN599" s="35"/>
      <c r="CO599" s="35"/>
      <c r="CP599" s="35"/>
      <c r="CQ599" s="35"/>
    </row>
    <row r="600" spans="1:95">
      <c r="A600" s="35" t="s">
        <v>3669</v>
      </c>
      <c r="B600" s="35" t="s">
        <v>2581</v>
      </c>
      <c r="C600" s="2" t="s">
        <v>1450</v>
      </c>
      <c r="D600" s="2" t="s">
        <v>1575</v>
      </c>
      <c r="E600" s="35">
        <v>151</v>
      </c>
      <c r="F600" s="35">
        <v>1</v>
      </c>
      <c r="G600" s="10" t="str">
        <f t="shared" si="7"/>
        <v>151-1</v>
      </c>
      <c r="H600" s="2">
        <v>0</v>
      </c>
      <c r="I600" s="2">
        <v>95</v>
      </c>
      <c r="J600" s="14">
        <f>(VLOOKUP($G600,Depth_Lookup_CCL!$A$3:$Z$549,11,FALSE))+(H600/100)</f>
        <v>387</v>
      </c>
      <c r="K600" s="14">
        <f>(VLOOKUP($G600,Depth_Lookup_CCL!$A$3:$Z$549,11,FALSE))+(I600/100)</f>
        <v>387.95</v>
      </c>
      <c r="L600" s="148">
        <v>62</v>
      </c>
      <c r="M600" s="35">
        <v>1</v>
      </c>
      <c r="N600" s="2" t="s">
        <v>27</v>
      </c>
      <c r="O600" s="2" t="s">
        <v>1555</v>
      </c>
      <c r="P600" s="5" t="s">
        <v>1888</v>
      </c>
      <c r="Q600" s="87" t="s">
        <v>1442</v>
      </c>
      <c r="R600" s="87" t="s">
        <v>1442</v>
      </c>
      <c r="U600" s="2" t="s">
        <v>198</v>
      </c>
      <c r="V600" s="2" t="s">
        <v>201</v>
      </c>
      <c r="W600" s="2" t="s">
        <v>205</v>
      </c>
      <c r="AB600" s="35" t="s">
        <v>1376</v>
      </c>
      <c r="AC600" s="5">
        <f>VLOOKUP(AB600,definitions_list_lookup!$V$12:$W$15,2,FALSE)</f>
        <v>0</v>
      </c>
      <c r="AE600" s="41" t="e">
        <f>VLOOKUP(AD600,definitions_list_lookup!$AT$3:$AU$5,2,FALSE)</f>
        <v>#N/A</v>
      </c>
      <c r="AH600" s="2">
        <v>1</v>
      </c>
      <c r="AJ600" s="2">
        <v>0.5</v>
      </c>
      <c r="AK600" s="35">
        <v>0.2</v>
      </c>
      <c r="AL600" s="2" t="s">
        <v>222</v>
      </c>
      <c r="AM600" s="2" t="s">
        <v>218</v>
      </c>
      <c r="AO600" s="2">
        <v>64</v>
      </c>
      <c r="AQ600" s="2">
        <v>3</v>
      </c>
      <c r="AR600" s="35">
        <v>1.5</v>
      </c>
      <c r="AS600" s="2" t="s">
        <v>224</v>
      </c>
      <c r="AT600" s="2" t="s">
        <v>219</v>
      </c>
      <c r="AV600" s="2">
        <v>35</v>
      </c>
      <c r="AX600" s="2">
        <v>2</v>
      </c>
      <c r="AY600" s="35">
        <v>1.5</v>
      </c>
      <c r="AZ600" s="2" t="s">
        <v>223</v>
      </c>
      <c r="BA600" s="2" t="s">
        <v>220</v>
      </c>
      <c r="CM600" s="35" t="s">
        <v>3703</v>
      </c>
      <c r="CN600" s="35"/>
      <c r="CO600" s="35"/>
      <c r="CP600" s="35"/>
      <c r="CQ600" s="35"/>
    </row>
    <row r="601" spans="1:95">
      <c r="A601" s="35" t="s">
        <v>3669</v>
      </c>
      <c r="B601" s="35" t="s">
        <v>2581</v>
      </c>
      <c r="C601" s="2" t="s">
        <v>1450</v>
      </c>
      <c r="D601" s="2" t="s">
        <v>1575</v>
      </c>
      <c r="E601" s="35">
        <v>151</v>
      </c>
      <c r="F601" s="35">
        <v>2</v>
      </c>
      <c r="G601" s="10" t="str">
        <f t="shared" si="7"/>
        <v>151-2</v>
      </c>
      <c r="H601" s="2">
        <v>0</v>
      </c>
      <c r="I601" s="2">
        <v>90</v>
      </c>
      <c r="J601" s="14">
        <f>(VLOOKUP($G601,Depth_Lookup_CCL!$A$3:$Z$549,11,FALSE))+(H601/100)</f>
        <v>387.94</v>
      </c>
      <c r="K601" s="14">
        <f>(VLOOKUP($G601,Depth_Lookup_CCL!$A$3:$Z$549,11,FALSE))+(I601/100)</f>
        <v>388.84</v>
      </c>
      <c r="L601" s="148">
        <v>62</v>
      </c>
      <c r="M601" s="35">
        <v>1</v>
      </c>
      <c r="O601" s="2" t="s">
        <v>5</v>
      </c>
      <c r="P601" s="5" t="s">
        <v>1846</v>
      </c>
      <c r="Q601" s="87" t="s">
        <v>1442</v>
      </c>
      <c r="R601" s="87" t="s">
        <v>1442</v>
      </c>
      <c r="U601" s="2" t="s">
        <v>198</v>
      </c>
      <c r="V601" s="2" t="s">
        <v>201</v>
      </c>
      <c r="W601" s="2" t="s">
        <v>205</v>
      </c>
      <c r="X601" s="2" t="s">
        <v>2554</v>
      </c>
      <c r="AB601" s="35" t="s">
        <v>1376</v>
      </c>
      <c r="AC601" s="5">
        <f>VLOOKUP(AB601,definitions_list_lookup!$V$12:$W$15,2,FALSE)</f>
        <v>0</v>
      </c>
      <c r="AE601" s="41" t="e">
        <f>VLOOKUP(AD601,definitions_list_lookup!$AT$3:$AU$5,2,FALSE)</f>
        <v>#N/A</v>
      </c>
      <c r="AH601" s="2">
        <v>5</v>
      </c>
      <c r="AJ601" s="2">
        <v>3.8</v>
      </c>
      <c r="AK601" s="35">
        <v>2</v>
      </c>
      <c r="AL601" s="2" t="s">
        <v>224</v>
      </c>
      <c r="AM601" s="2" t="s">
        <v>219</v>
      </c>
      <c r="AO601" s="2">
        <v>40</v>
      </c>
      <c r="AQ601" s="2">
        <v>4</v>
      </c>
      <c r="AR601" s="35">
        <v>1.5</v>
      </c>
      <c r="AS601" s="2" t="s">
        <v>223</v>
      </c>
      <c r="AT601" s="2" t="s">
        <v>218</v>
      </c>
      <c r="AV601" s="2">
        <v>55</v>
      </c>
      <c r="AX601" s="2">
        <v>3.5</v>
      </c>
      <c r="AY601" s="35">
        <v>2</v>
      </c>
      <c r="AZ601" s="2" t="s">
        <v>223</v>
      </c>
      <c r="BA601" s="2" t="s">
        <v>219</v>
      </c>
      <c r="CE601" s="2" t="s">
        <v>1562</v>
      </c>
      <c r="CG601" s="2">
        <v>0.5</v>
      </c>
      <c r="CH601" s="2">
        <v>0.2</v>
      </c>
      <c r="CI601" s="2" t="s">
        <v>222</v>
      </c>
      <c r="CJ601" s="2" t="s">
        <v>219</v>
      </c>
      <c r="CM601" s="35" t="s">
        <v>3659</v>
      </c>
      <c r="CN601" s="35"/>
      <c r="CO601" s="35"/>
      <c r="CP601" s="35"/>
      <c r="CQ601" s="35"/>
    </row>
    <row r="602" spans="1:95">
      <c r="A602" s="35" t="s">
        <v>3669</v>
      </c>
      <c r="B602" s="35" t="s">
        <v>2581</v>
      </c>
      <c r="C602" s="2" t="s">
        <v>1450</v>
      </c>
      <c r="D602" s="2" t="s">
        <v>1575</v>
      </c>
      <c r="E602" s="35">
        <v>151</v>
      </c>
      <c r="F602" s="35">
        <v>3</v>
      </c>
      <c r="G602" s="10" t="str">
        <f t="shared" si="7"/>
        <v>151-3</v>
      </c>
      <c r="H602" s="2">
        <v>0</v>
      </c>
      <c r="I602" s="2">
        <v>73</v>
      </c>
      <c r="J602" s="14">
        <f>(VLOOKUP($G602,Depth_Lookup_CCL!$A$3:$Z$549,11,FALSE))+(H602/100)</f>
        <v>388.83</v>
      </c>
      <c r="K602" s="14">
        <f>(VLOOKUP($G602,Depth_Lookup_CCL!$A$3:$Z$549,11,FALSE))+(I602/100)</f>
        <v>389.56</v>
      </c>
      <c r="L602" s="148">
        <v>62</v>
      </c>
      <c r="M602" s="35">
        <v>1</v>
      </c>
      <c r="N602" s="2" t="s">
        <v>27</v>
      </c>
      <c r="O602" s="2" t="s">
        <v>1555</v>
      </c>
      <c r="P602" s="5" t="s">
        <v>1888</v>
      </c>
      <c r="Q602" s="87" t="s">
        <v>1442</v>
      </c>
      <c r="R602" s="87" t="s">
        <v>1442</v>
      </c>
      <c r="U602" s="2" t="s">
        <v>198</v>
      </c>
      <c r="V602" s="2" t="s">
        <v>201</v>
      </c>
      <c r="W602" s="2" t="s">
        <v>205</v>
      </c>
      <c r="AB602" s="35" t="s">
        <v>1376</v>
      </c>
      <c r="AC602" s="5">
        <f>VLOOKUP(AB602,definitions_list_lookup!$V$12:$W$15,2,FALSE)</f>
        <v>0</v>
      </c>
      <c r="AE602" s="41" t="e">
        <f>VLOOKUP(AD602,definitions_list_lookup!$AT$3:$AU$5,2,FALSE)</f>
        <v>#N/A</v>
      </c>
      <c r="AH602" s="2">
        <v>4</v>
      </c>
      <c r="AJ602" s="2">
        <v>4</v>
      </c>
      <c r="AK602" s="35">
        <v>1.5</v>
      </c>
      <c r="AL602" s="2" t="s">
        <v>223</v>
      </c>
      <c r="AM602" s="2" t="s">
        <v>220</v>
      </c>
      <c r="AO602" s="2">
        <v>66</v>
      </c>
      <c r="AQ602" s="2">
        <v>2.5</v>
      </c>
      <c r="AR602" s="35">
        <v>1.5</v>
      </c>
      <c r="AS602" s="2" t="s">
        <v>223</v>
      </c>
      <c r="AT602" s="2" t="s">
        <v>219</v>
      </c>
      <c r="AV602" s="2">
        <v>30</v>
      </c>
      <c r="AX602" s="2">
        <v>3</v>
      </c>
      <c r="AY602" s="35">
        <v>1.6</v>
      </c>
      <c r="AZ602" s="2" t="s">
        <v>226</v>
      </c>
      <c r="BA602" s="2" t="s">
        <v>220</v>
      </c>
      <c r="CM602" s="35"/>
      <c r="CN602" s="35"/>
      <c r="CO602" s="35"/>
      <c r="CP602" s="35"/>
      <c r="CQ602" s="35"/>
    </row>
    <row r="603" spans="1:95">
      <c r="A603" s="35" t="s">
        <v>3669</v>
      </c>
      <c r="B603" s="35" t="s">
        <v>2581</v>
      </c>
      <c r="C603" s="2" t="s">
        <v>1450</v>
      </c>
      <c r="D603" s="2" t="s">
        <v>1575</v>
      </c>
      <c r="E603" s="35">
        <v>151</v>
      </c>
      <c r="F603" s="35">
        <v>4</v>
      </c>
      <c r="G603" s="10" t="str">
        <f t="shared" si="7"/>
        <v>151-4</v>
      </c>
      <c r="H603" s="2">
        <v>0</v>
      </c>
      <c r="I603" s="2">
        <v>53</v>
      </c>
      <c r="J603" s="14">
        <f>(VLOOKUP($G603,Depth_Lookup_CCL!$A$3:$Z$549,11,FALSE))+(H603/100)</f>
        <v>389.55500000000001</v>
      </c>
      <c r="K603" s="14">
        <f>(VLOOKUP($G603,Depth_Lookup_CCL!$A$3:$Z$549,11,FALSE))+(I603/100)</f>
        <v>390.08499999999998</v>
      </c>
      <c r="L603" s="148">
        <v>62</v>
      </c>
      <c r="M603" s="35">
        <v>1</v>
      </c>
      <c r="O603" s="2" t="s">
        <v>5</v>
      </c>
      <c r="P603" s="5" t="s">
        <v>1846</v>
      </c>
      <c r="Q603" s="87" t="s">
        <v>1442</v>
      </c>
      <c r="R603" s="87" t="s">
        <v>1442</v>
      </c>
      <c r="U603" s="2" t="s">
        <v>198</v>
      </c>
      <c r="V603" s="2" t="s">
        <v>201</v>
      </c>
      <c r="W603" s="2" t="s">
        <v>205</v>
      </c>
      <c r="AB603" s="35" t="s">
        <v>1376</v>
      </c>
      <c r="AC603" s="5">
        <f>VLOOKUP(AB603,definitions_list_lookup!$V$12:$W$15,2,FALSE)</f>
        <v>0</v>
      </c>
      <c r="AE603" s="41" t="e">
        <f>VLOOKUP(AD603,definitions_list_lookup!$AT$3:$AU$5,2,FALSE)</f>
        <v>#N/A</v>
      </c>
      <c r="AH603" s="2">
        <v>15</v>
      </c>
      <c r="AJ603" s="2">
        <v>2.6</v>
      </c>
      <c r="AK603" s="35">
        <v>1.8</v>
      </c>
      <c r="AL603" s="2" t="s">
        <v>222</v>
      </c>
      <c r="AM603" s="2" t="s">
        <v>220</v>
      </c>
      <c r="AO603" s="2">
        <v>55</v>
      </c>
      <c r="AQ603" s="2">
        <v>3.3</v>
      </c>
      <c r="AR603" s="35">
        <v>1</v>
      </c>
      <c r="AS603" s="2" t="s">
        <v>223</v>
      </c>
      <c r="AT603" s="2" t="s">
        <v>218</v>
      </c>
      <c r="AV603" s="2">
        <v>30</v>
      </c>
      <c r="AX603" s="2">
        <v>2.5</v>
      </c>
      <c r="AY603" s="35">
        <v>1</v>
      </c>
      <c r="AZ603" s="2" t="s">
        <v>224</v>
      </c>
      <c r="BA603" s="2" t="s">
        <v>220</v>
      </c>
      <c r="CM603" s="35" t="s">
        <v>3704</v>
      </c>
      <c r="CN603" s="35"/>
      <c r="CO603" s="35"/>
      <c r="CP603" s="35"/>
      <c r="CQ603" s="35"/>
    </row>
    <row r="604" spans="1:95">
      <c r="A604" s="35" t="s">
        <v>3705</v>
      </c>
      <c r="B604" s="35" t="s">
        <v>2581</v>
      </c>
      <c r="C604" s="2" t="s">
        <v>1450</v>
      </c>
      <c r="D604" s="2" t="s">
        <v>1575</v>
      </c>
      <c r="E604" s="35">
        <v>152</v>
      </c>
      <c r="F604" s="35">
        <v>1</v>
      </c>
      <c r="G604" s="10" t="str">
        <f t="shared" si="7"/>
        <v>152-1</v>
      </c>
      <c r="H604" s="2">
        <v>0</v>
      </c>
      <c r="I604" s="2">
        <v>74</v>
      </c>
      <c r="J604" s="14">
        <f>(VLOOKUP($G604,Depth_Lookup_CCL!$A$3:$Z$549,11,FALSE))+(H604/100)</f>
        <v>390.05</v>
      </c>
      <c r="K604" s="14">
        <f>(VLOOKUP($G604,Depth_Lookup_CCL!$A$3:$Z$549,11,FALSE))+(I604/100)</f>
        <v>390.79</v>
      </c>
      <c r="L604" s="148">
        <v>62</v>
      </c>
      <c r="M604" s="35">
        <v>1</v>
      </c>
      <c r="O604" s="2" t="s">
        <v>5</v>
      </c>
      <c r="P604" s="5" t="s">
        <v>1846</v>
      </c>
      <c r="Q604" s="87" t="s">
        <v>1442</v>
      </c>
      <c r="R604" s="87" t="s">
        <v>1442</v>
      </c>
      <c r="U604" s="2" t="s">
        <v>198</v>
      </c>
      <c r="V604" s="2" t="s">
        <v>201</v>
      </c>
      <c r="W604" s="2" t="s">
        <v>205</v>
      </c>
      <c r="AB604" s="35" t="s">
        <v>1376</v>
      </c>
      <c r="AC604" s="5">
        <f>VLOOKUP(AB604,definitions_list_lookup!$V$12:$W$15,2,FALSE)</f>
        <v>0</v>
      </c>
      <c r="AE604" s="41" t="e">
        <f>VLOOKUP(AD604,definitions_list_lookup!$AT$3:$AU$5,2,FALSE)</f>
        <v>#N/A</v>
      </c>
      <c r="AH604" s="2">
        <v>10</v>
      </c>
      <c r="AI604"/>
      <c r="AJ604" s="2">
        <v>4</v>
      </c>
      <c r="AK604" s="35">
        <v>3</v>
      </c>
      <c r="AL604" s="2" t="s">
        <v>225</v>
      </c>
      <c r="AM604" s="2" t="s">
        <v>220</v>
      </c>
      <c r="AN604"/>
      <c r="AO604" s="2">
        <v>60</v>
      </c>
      <c r="AP604"/>
      <c r="AQ604" s="2">
        <v>3</v>
      </c>
      <c r="AR604" s="35">
        <v>2</v>
      </c>
      <c r="AS604" s="2" t="s">
        <v>224</v>
      </c>
      <c r="AT604" s="2" t="s">
        <v>219</v>
      </c>
      <c r="AU604"/>
      <c r="AV604" s="2">
        <v>30</v>
      </c>
      <c r="AW604"/>
      <c r="AX604" s="2">
        <v>2</v>
      </c>
      <c r="AY604" s="35">
        <v>1</v>
      </c>
      <c r="AZ604" s="2" t="s">
        <v>223</v>
      </c>
      <c r="BA604" s="2" t="s">
        <v>219</v>
      </c>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s="2" t="s">
        <v>3706</v>
      </c>
      <c r="CM604" s="35"/>
      <c r="CN604" s="35"/>
      <c r="CO604" s="35"/>
      <c r="CP604" s="35"/>
      <c r="CQ604" s="35"/>
    </row>
    <row r="605" spans="1:95">
      <c r="A605" s="35" t="s">
        <v>3705</v>
      </c>
      <c r="B605" s="35" t="s">
        <v>2581</v>
      </c>
      <c r="C605" s="2" t="s">
        <v>1450</v>
      </c>
      <c r="D605" s="2" t="s">
        <v>1575</v>
      </c>
      <c r="E605" s="35">
        <v>152</v>
      </c>
      <c r="F605" s="35">
        <v>2</v>
      </c>
      <c r="G605" s="10" t="str">
        <f t="shared" si="7"/>
        <v>152-2</v>
      </c>
      <c r="H605" s="2">
        <v>0</v>
      </c>
      <c r="I605" s="2">
        <v>61</v>
      </c>
      <c r="J605" s="14">
        <f>(VLOOKUP($G605,Depth_Lookup_CCL!$A$3:$Z$549,11,FALSE))+(H605/100)</f>
        <v>390.8</v>
      </c>
      <c r="K605" s="14">
        <f>(VLOOKUP($G605,Depth_Lookup_CCL!$A$3:$Z$549,11,FALSE))+(I605/100)</f>
        <v>391.41</v>
      </c>
      <c r="L605" s="148">
        <v>62</v>
      </c>
      <c r="M605" s="35">
        <v>1</v>
      </c>
      <c r="O605" s="2" t="s">
        <v>5</v>
      </c>
      <c r="P605" s="5" t="s">
        <v>1846</v>
      </c>
      <c r="Q605" s="87" t="s">
        <v>1442</v>
      </c>
      <c r="R605" s="87" t="s">
        <v>1378</v>
      </c>
      <c r="U605" s="2" t="s">
        <v>198</v>
      </c>
      <c r="V605" s="2" t="s">
        <v>201</v>
      </c>
      <c r="W605" s="2" t="s">
        <v>205</v>
      </c>
      <c r="Y605" s="2" t="s">
        <v>1366</v>
      </c>
      <c r="Z605" s="35" t="s">
        <v>1363</v>
      </c>
      <c r="AA605" s="35" t="s">
        <v>1368</v>
      </c>
      <c r="AB605" s="35" t="s">
        <v>238</v>
      </c>
      <c r="AC605" s="5">
        <f>VLOOKUP(AB605,definitions_list_lookup!$V$12:$W$15,2,FALSE)</f>
        <v>2</v>
      </c>
      <c r="AD605" s="35" t="s">
        <v>1457</v>
      </c>
      <c r="AE605" s="41">
        <f>VLOOKUP(AD605,definitions_list_lookup!$AT$3:$AU$5,2,FALSE)</f>
        <v>2</v>
      </c>
      <c r="AF605" s="2">
        <v>7</v>
      </c>
      <c r="AH605" s="2">
        <v>10</v>
      </c>
      <c r="AI605"/>
      <c r="AJ605" s="2">
        <v>4</v>
      </c>
      <c r="AK605" s="35">
        <v>3</v>
      </c>
      <c r="AL605" s="2" t="s">
        <v>225</v>
      </c>
      <c r="AM605" s="2" t="s">
        <v>220</v>
      </c>
      <c r="AN605"/>
      <c r="AO605" s="2">
        <v>50</v>
      </c>
      <c r="AP605"/>
      <c r="AQ605" s="2">
        <v>3</v>
      </c>
      <c r="AR605" s="35">
        <v>2</v>
      </c>
      <c r="AS605" s="2" t="s">
        <v>224</v>
      </c>
      <c r="AT605" s="2" t="s">
        <v>219</v>
      </c>
      <c r="AU605"/>
      <c r="AV605" s="2">
        <v>40</v>
      </c>
      <c r="AW605"/>
      <c r="AX605" s="2">
        <v>2</v>
      </c>
      <c r="AY605" s="35">
        <v>1</v>
      </c>
      <c r="AZ605" s="2" t="s">
        <v>223</v>
      </c>
      <c r="BA605" s="2" t="s">
        <v>219</v>
      </c>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s="2" t="s">
        <v>3707</v>
      </c>
      <c r="CM605" s="35" t="s">
        <v>3708</v>
      </c>
      <c r="CN605" s="35"/>
      <c r="CO605" s="35"/>
      <c r="CP605" s="35"/>
      <c r="CQ605" s="35"/>
    </row>
    <row r="606" spans="1:95">
      <c r="A606" s="35" t="s">
        <v>3705</v>
      </c>
      <c r="B606" s="35" t="s">
        <v>2581</v>
      </c>
      <c r="C606" s="2" t="s">
        <v>1450</v>
      </c>
      <c r="D606" s="2" t="s">
        <v>1575</v>
      </c>
      <c r="E606" s="35">
        <v>152</v>
      </c>
      <c r="F606" s="35">
        <v>2</v>
      </c>
      <c r="G606" s="10" t="str">
        <f t="shared" si="7"/>
        <v>152-2</v>
      </c>
      <c r="H606" s="2">
        <v>61</v>
      </c>
      <c r="I606" s="2">
        <v>68</v>
      </c>
      <c r="J606" s="14">
        <f>(VLOOKUP($G606,Depth_Lookup_CCL!$A$3:$Z$549,11,FALSE))+(H606/100)</f>
        <v>391.41</v>
      </c>
      <c r="K606" s="14">
        <f>(VLOOKUP($G606,Depth_Lookup_CCL!$A$3:$Z$549,11,FALSE))+(I606/100)</f>
        <v>391.48</v>
      </c>
      <c r="L606" s="148">
        <v>63</v>
      </c>
      <c r="M606" s="35">
        <v>1</v>
      </c>
      <c r="O606" s="2" t="s">
        <v>12</v>
      </c>
      <c r="P606" s="5" t="s">
        <v>3510</v>
      </c>
      <c r="Q606" s="87" t="s">
        <v>1378</v>
      </c>
      <c r="R606" s="87" t="s">
        <v>1378</v>
      </c>
      <c r="S606" s="2" t="s">
        <v>1391</v>
      </c>
      <c r="T606" s="2" t="s">
        <v>1368</v>
      </c>
      <c r="U606" s="2" t="s">
        <v>198</v>
      </c>
      <c r="V606" s="2" t="s">
        <v>201</v>
      </c>
      <c r="W606" s="2" t="s">
        <v>205</v>
      </c>
      <c r="AB606" s="35" t="s">
        <v>1376</v>
      </c>
      <c r="AC606" s="5">
        <f>VLOOKUP(AB606,definitions_list_lookup!$V$12:$W$15,2,FALSE)</f>
        <v>0</v>
      </c>
      <c r="AE606" s="41" t="e">
        <f>VLOOKUP(AD606,definitions_list_lookup!$AT$3:$AU$5,2,FALSE)</f>
        <v>#N/A</v>
      </c>
      <c r="AH606" s="2">
        <v>91</v>
      </c>
      <c r="AJ606" s="2">
        <v>3.5</v>
      </c>
      <c r="AK606" s="35">
        <v>2</v>
      </c>
      <c r="AL606" s="2" t="s">
        <v>223</v>
      </c>
      <c r="AM606" s="2" t="s">
        <v>218</v>
      </c>
      <c r="AO606" s="2">
        <v>2</v>
      </c>
      <c r="AQ606" s="2">
        <v>2.2000000000000002</v>
      </c>
      <c r="AR606" s="35">
        <v>1.3</v>
      </c>
      <c r="AS606" s="2" t="s">
        <v>226</v>
      </c>
      <c r="AT606" s="2" t="s">
        <v>220</v>
      </c>
      <c r="AV606" s="2">
        <v>7</v>
      </c>
      <c r="AX606" s="2">
        <v>2.4</v>
      </c>
      <c r="AY606" s="35">
        <v>1.5</v>
      </c>
      <c r="AZ606" s="2" t="s">
        <v>223</v>
      </c>
      <c r="BA606" s="2" t="s">
        <v>218</v>
      </c>
      <c r="CE606" s="2" t="s">
        <v>1562</v>
      </c>
      <c r="CK606" s="2" t="s">
        <v>3709</v>
      </c>
      <c r="CM606" s="35" t="s">
        <v>3710</v>
      </c>
      <c r="CN606" s="35"/>
      <c r="CO606" s="35"/>
      <c r="CP606" s="35"/>
      <c r="CQ606" s="35"/>
    </row>
    <row r="607" spans="1:95">
      <c r="A607" s="35" t="s">
        <v>3705</v>
      </c>
      <c r="B607" s="35" t="s">
        <v>2581</v>
      </c>
      <c r="C607" s="2" t="s">
        <v>1450</v>
      </c>
      <c r="D607" s="2" t="s">
        <v>1575</v>
      </c>
      <c r="E607" s="35">
        <v>152</v>
      </c>
      <c r="F607" s="35">
        <v>2</v>
      </c>
      <c r="G607" s="10" t="str">
        <f t="shared" si="7"/>
        <v>152-2</v>
      </c>
      <c r="H607" s="2">
        <v>68</v>
      </c>
      <c r="I607" s="2">
        <v>79</v>
      </c>
      <c r="J607" s="14">
        <f>(VLOOKUP($G607,Depth_Lookup_CCL!$A$3:$Z$549,11,FALSE))+(H607/100)</f>
        <v>391.48</v>
      </c>
      <c r="K607" s="14">
        <f>(VLOOKUP($G607,Depth_Lookup_CCL!$A$3:$Z$549,11,FALSE))+(I607/100)</f>
        <v>391.59000000000003</v>
      </c>
      <c r="L607" s="148">
        <v>62</v>
      </c>
      <c r="M607" s="35">
        <v>1</v>
      </c>
      <c r="O607" s="2" t="s">
        <v>5</v>
      </c>
      <c r="P607" s="5" t="s">
        <v>1846</v>
      </c>
      <c r="Q607" s="87" t="s">
        <v>1378</v>
      </c>
      <c r="R607" s="87" t="s">
        <v>1442</v>
      </c>
      <c r="S607" s="2" t="s">
        <v>1363</v>
      </c>
      <c r="T607" s="2" t="s">
        <v>1368</v>
      </c>
      <c r="U607" s="2" t="s">
        <v>198</v>
      </c>
      <c r="V607" s="2" t="s">
        <v>201</v>
      </c>
      <c r="W607" s="2" t="s">
        <v>205</v>
      </c>
      <c r="AB607" s="35" t="s">
        <v>1376</v>
      </c>
      <c r="AC607" s="5">
        <f>VLOOKUP(AB607,definitions_list_lookup!$V$12:$W$15,2,FALSE)</f>
        <v>0</v>
      </c>
      <c r="AE607" s="41" t="e">
        <f>VLOOKUP(AD607,definitions_list_lookup!$AT$3:$AU$5,2,FALSE)</f>
        <v>#N/A</v>
      </c>
      <c r="AH607" s="2">
        <v>70</v>
      </c>
      <c r="AJ607" s="2">
        <v>3.7</v>
      </c>
      <c r="AK607" s="35">
        <v>1.9</v>
      </c>
      <c r="AL607" s="2" t="s">
        <v>223</v>
      </c>
      <c r="AM607" s="2" t="s">
        <v>219</v>
      </c>
      <c r="AO607" s="2">
        <v>11</v>
      </c>
      <c r="AQ607" s="2">
        <v>2</v>
      </c>
      <c r="AR607" s="35">
        <v>1.5</v>
      </c>
      <c r="AS607" s="2" t="s">
        <v>223</v>
      </c>
      <c r="AT607" s="2" t="s">
        <v>219</v>
      </c>
      <c r="AV607" s="2">
        <v>19</v>
      </c>
      <c r="AX607" s="2">
        <v>4.3</v>
      </c>
      <c r="AY607" s="35">
        <v>2</v>
      </c>
      <c r="AZ607" s="2" t="s">
        <v>223</v>
      </c>
      <c r="BA607" s="2" t="s">
        <v>219</v>
      </c>
      <c r="CE607" s="2" t="s">
        <v>1562</v>
      </c>
      <c r="CG607" s="2">
        <v>0.2</v>
      </c>
      <c r="CH607" s="2">
        <v>0.2</v>
      </c>
      <c r="CI607" s="2" t="s">
        <v>222</v>
      </c>
      <c r="CJ607" s="2" t="s">
        <v>2959</v>
      </c>
      <c r="CM607" s="35"/>
      <c r="CN607" s="35"/>
      <c r="CO607" s="35"/>
      <c r="CP607" s="35"/>
      <c r="CQ607" s="35"/>
    </row>
    <row r="608" spans="1:95">
      <c r="A608" s="35" t="s">
        <v>3705</v>
      </c>
      <c r="B608" s="35" t="s">
        <v>2581</v>
      </c>
      <c r="C608" s="2" t="s">
        <v>1450</v>
      </c>
      <c r="D608" s="2" t="s">
        <v>1575</v>
      </c>
      <c r="E608" s="35">
        <v>152</v>
      </c>
      <c r="F608" s="35">
        <v>3</v>
      </c>
      <c r="G608" s="10" t="str">
        <f t="shared" si="7"/>
        <v>152-3</v>
      </c>
      <c r="H608" s="2">
        <v>0</v>
      </c>
      <c r="I608" s="2">
        <v>81</v>
      </c>
      <c r="J608" s="14">
        <f>(VLOOKUP($G608,Depth_Lookup_CCL!$A$3:$Z$549,11,FALSE))+(H608/100)</f>
        <v>391.59500000000003</v>
      </c>
      <c r="K608" s="14">
        <f>(VLOOKUP($G608,Depth_Lookup_CCL!$A$3:$Z$549,11,FALSE))+(I608/100)</f>
        <v>392.40500000000003</v>
      </c>
      <c r="L608" s="148">
        <v>62</v>
      </c>
      <c r="M608" s="35">
        <v>1</v>
      </c>
      <c r="O608" s="2" t="s">
        <v>5</v>
      </c>
      <c r="P608" s="5" t="s">
        <v>1846</v>
      </c>
      <c r="Q608" s="87" t="s">
        <v>1442</v>
      </c>
      <c r="R608" s="87" t="s">
        <v>1442</v>
      </c>
      <c r="U608" s="2" t="s">
        <v>198</v>
      </c>
      <c r="V608" s="2" t="s">
        <v>201</v>
      </c>
      <c r="W608" s="2" t="s">
        <v>205</v>
      </c>
      <c r="Y608" s="2" t="s">
        <v>1366</v>
      </c>
      <c r="Z608" s="35" t="s">
        <v>1363</v>
      </c>
      <c r="AA608" s="35" t="s">
        <v>1368</v>
      </c>
      <c r="AB608" s="35" t="s">
        <v>238</v>
      </c>
      <c r="AC608" s="5">
        <f>VLOOKUP(AB608,definitions_list_lookup!$V$12:$W$15,2,FALSE)</f>
        <v>2</v>
      </c>
      <c r="AD608" s="35" t="s">
        <v>1457</v>
      </c>
      <c r="AE608" s="41">
        <f>VLOOKUP(AD608,definitions_list_lookup!$AT$3:$AU$5,2,FALSE)</f>
        <v>2</v>
      </c>
      <c r="AF608" s="2">
        <v>7</v>
      </c>
      <c r="AH608" s="2">
        <v>12</v>
      </c>
      <c r="AJ608" s="2">
        <v>5</v>
      </c>
      <c r="AK608" s="35">
        <v>1</v>
      </c>
      <c r="AL608" s="2" t="s">
        <v>223</v>
      </c>
      <c r="AM608" s="2" t="s">
        <v>218</v>
      </c>
      <c r="AN608" s="2" t="s">
        <v>3711</v>
      </c>
      <c r="AO608" s="2">
        <v>58</v>
      </c>
      <c r="AQ608" s="2">
        <v>4</v>
      </c>
      <c r="AR608" s="35">
        <v>2</v>
      </c>
      <c r="AS608" s="2" t="s">
        <v>223</v>
      </c>
      <c r="AT608" s="2" t="s">
        <v>219</v>
      </c>
      <c r="AV608" s="2">
        <v>30</v>
      </c>
      <c r="AX608" s="2">
        <v>2.5</v>
      </c>
      <c r="AY608" s="35">
        <v>1.5</v>
      </c>
      <c r="AZ608" s="2" t="s">
        <v>223</v>
      </c>
      <c r="BA608" s="2" t="s">
        <v>220</v>
      </c>
      <c r="CL608" s="2" t="s">
        <v>3156</v>
      </c>
      <c r="CM608" s="35"/>
      <c r="CN608" s="35"/>
      <c r="CO608" s="35"/>
      <c r="CP608" s="35"/>
      <c r="CQ608" s="35"/>
    </row>
    <row r="609" spans="1:95">
      <c r="A609" s="35" t="s">
        <v>3705</v>
      </c>
      <c r="B609" s="35" t="s">
        <v>2581</v>
      </c>
      <c r="C609" s="2" t="s">
        <v>1450</v>
      </c>
      <c r="D609" s="2" t="s">
        <v>1575</v>
      </c>
      <c r="E609" s="35">
        <v>152</v>
      </c>
      <c r="F609" s="35">
        <v>4</v>
      </c>
      <c r="G609" s="10" t="str">
        <f t="shared" ref="G609:G623" si="8">E609&amp;"-"&amp;F609</f>
        <v>152-4</v>
      </c>
      <c r="H609" s="2">
        <v>0</v>
      </c>
      <c r="I609" s="2">
        <v>71</v>
      </c>
      <c r="J609" s="14">
        <f>(VLOOKUP($G609,Depth_Lookup_CCL!$A$3:$Z$549,11,FALSE))+(H609/100)</f>
        <v>392.39500000000004</v>
      </c>
      <c r="K609" s="14">
        <f>(VLOOKUP($G609,Depth_Lookup_CCL!$A$3:$Z$549,11,FALSE))+(I609/100)</f>
        <v>393.10500000000002</v>
      </c>
      <c r="L609" s="148">
        <v>62</v>
      </c>
      <c r="M609" s="35">
        <v>1</v>
      </c>
      <c r="O609" s="2" t="s">
        <v>5</v>
      </c>
      <c r="P609" s="5" t="s">
        <v>1846</v>
      </c>
      <c r="Q609" s="87" t="s">
        <v>1442</v>
      </c>
      <c r="R609" s="87" t="s">
        <v>1442</v>
      </c>
      <c r="U609" s="2" t="s">
        <v>198</v>
      </c>
      <c r="V609" s="2" t="s">
        <v>201</v>
      </c>
      <c r="W609" s="2" t="s">
        <v>205</v>
      </c>
      <c r="X609" s="2" t="s">
        <v>2554</v>
      </c>
      <c r="Y609" s="2" t="s">
        <v>1366</v>
      </c>
      <c r="Z609" s="35" t="s">
        <v>1363</v>
      </c>
      <c r="AA609" s="35" t="s">
        <v>1368</v>
      </c>
      <c r="AB609" s="35" t="s">
        <v>238</v>
      </c>
      <c r="AC609" s="5">
        <f>VLOOKUP(AB609,definitions_list_lookup!$V$12:$W$15,2,FALSE)</f>
        <v>2</v>
      </c>
      <c r="AD609" s="35" t="s">
        <v>1456</v>
      </c>
      <c r="AE609" s="41">
        <f>VLOOKUP(AD609,definitions_list_lookup!$AT$3:$AU$5,2,FALSE)</f>
        <v>1</v>
      </c>
      <c r="AF609" s="2">
        <v>40</v>
      </c>
      <c r="AG609" s="2" t="s">
        <v>3712</v>
      </c>
      <c r="AH609" s="2">
        <v>5</v>
      </c>
      <c r="AJ609" s="2">
        <v>4</v>
      </c>
      <c r="AK609" s="35">
        <v>3</v>
      </c>
      <c r="AL609" s="2" t="s">
        <v>225</v>
      </c>
      <c r="AM609" s="2" t="s">
        <v>220</v>
      </c>
      <c r="AO609" s="2">
        <v>55</v>
      </c>
      <c r="AQ609" s="2">
        <v>4</v>
      </c>
      <c r="AR609" s="35">
        <v>2</v>
      </c>
      <c r="AS609" s="2" t="s">
        <v>224</v>
      </c>
      <c r="AT609" s="2" t="s">
        <v>219</v>
      </c>
      <c r="AV609" s="2">
        <v>40</v>
      </c>
      <c r="AX609" s="2">
        <v>4</v>
      </c>
      <c r="AY609" s="35">
        <v>2.5</v>
      </c>
      <c r="AZ609" s="2" t="s">
        <v>223</v>
      </c>
      <c r="BA609" s="2" t="s">
        <v>220</v>
      </c>
      <c r="CL609" s="2" t="s">
        <v>3670</v>
      </c>
      <c r="CM609" s="35"/>
      <c r="CN609" s="35"/>
      <c r="CO609" s="35"/>
      <c r="CP609" s="35"/>
      <c r="CQ609" s="35"/>
    </row>
    <row r="610" spans="1:95">
      <c r="A610" s="35" t="s">
        <v>3705</v>
      </c>
      <c r="B610" s="35" t="s">
        <v>2581</v>
      </c>
      <c r="C610" s="2" t="s">
        <v>1450</v>
      </c>
      <c r="D610" s="2" t="s">
        <v>1575</v>
      </c>
      <c r="E610" s="35">
        <v>153</v>
      </c>
      <c r="F610" s="35">
        <v>1</v>
      </c>
      <c r="G610" s="10" t="str">
        <f t="shared" si="8"/>
        <v>153-1</v>
      </c>
      <c r="H610" s="2">
        <v>0</v>
      </c>
      <c r="I610" s="2">
        <v>73</v>
      </c>
      <c r="J610" s="14">
        <f>(VLOOKUP($G610,Depth_Lookup_CCL!$A$3:$Z$549,11,FALSE))+(H610/100)</f>
        <v>393.1</v>
      </c>
      <c r="K610" s="14">
        <f>(VLOOKUP($G610,Depth_Lookup_CCL!$A$3:$Z$549,11,FALSE))+(I610/100)</f>
        <v>393.83000000000004</v>
      </c>
      <c r="L610" s="148">
        <v>62</v>
      </c>
      <c r="M610" s="35">
        <v>1</v>
      </c>
      <c r="O610" s="2" t="s">
        <v>5</v>
      </c>
      <c r="P610" s="5" t="s">
        <v>1846</v>
      </c>
      <c r="Q610" s="87" t="s">
        <v>1442</v>
      </c>
      <c r="R610" s="87" t="s">
        <v>1442</v>
      </c>
      <c r="U610" s="2" t="s">
        <v>198</v>
      </c>
      <c r="V610" s="2" t="s">
        <v>201</v>
      </c>
      <c r="W610" s="2" t="s">
        <v>205</v>
      </c>
      <c r="Y610" s="2" t="s">
        <v>1379</v>
      </c>
      <c r="Z610" s="35" t="s">
        <v>1391</v>
      </c>
      <c r="AA610" s="35" t="s">
        <v>1368</v>
      </c>
      <c r="AB610" s="35" t="s">
        <v>1374</v>
      </c>
      <c r="AC610" s="5">
        <f>VLOOKUP(AB610,definitions_list_lookup!$V$12:$W$15,2,FALSE)</f>
        <v>1</v>
      </c>
      <c r="AD610" s="35" t="s">
        <v>1455</v>
      </c>
      <c r="AE610" s="41">
        <f>VLOOKUP(AD610,definitions_list_lookup!$AT$3:$AU$5,2,FALSE)</f>
        <v>0</v>
      </c>
      <c r="AF610" s="2">
        <v>10</v>
      </c>
      <c r="AH610" s="2">
        <v>7</v>
      </c>
      <c r="AJ610" s="2">
        <v>3.5</v>
      </c>
      <c r="AK610" s="35">
        <v>1.2</v>
      </c>
      <c r="AL610" s="2" t="s">
        <v>224</v>
      </c>
      <c r="AM610" s="2" t="s">
        <v>220</v>
      </c>
      <c r="AO610" s="2">
        <v>50</v>
      </c>
      <c r="AQ610" s="2">
        <v>4.5</v>
      </c>
      <c r="AR610" s="35">
        <v>2</v>
      </c>
      <c r="AS610" s="2" t="s">
        <v>223</v>
      </c>
      <c r="AT610" s="2" t="s">
        <v>219</v>
      </c>
      <c r="AV610" s="2">
        <v>43</v>
      </c>
      <c r="AX610" s="2">
        <v>5</v>
      </c>
      <c r="AY610" s="35">
        <v>1.5</v>
      </c>
      <c r="AZ610" s="2" t="s">
        <v>223</v>
      </c>
      <c r="BA610" s="2" t="s">
        <v>219</v>
      </c>
      <c r="CM610" s="35" t="s">
        <v>3713</v>
      </c>
      <c r="CN610" s="35"/>
      <c r="CO610" s="35"/>
      <c r="CP610" s="35"/>
      <c r="CQ610" s="35"/>
    </row>
    <row r="611" spans="1:95">
      <c r="A611" s="35" t="s">
        <v>3705</v>
      </c>
      <c r="B611" s="35" t="s">
        <v>2581</v>
      </c>
      <c r="C611" s="2" t="s">
        <v>1450</v>
      </c>
      <c r="D611" s="2" t="s">
        <v>1575</v>
      </c>
      <c r="E611" s="35">
        <v>153</v>
      </c>
      <c r="F611" s="35">
        <v>2</v>
      </c>
      <c r="G611" s="10" t="str">
        <f t="shared" si="8"/>
        <v>153-2</v>
      </c>
      <c r="H611" s="2">
        <v>0</v>
      </c>
      <c r="I611" s="2">
        <v>89</v>
      </c>
      <c r="J611" s="14">
        <f>(VLOOKUP($G611,Depth_Lookup_CCL!$A$3:$Z$549,11,FALSE))+(H611/100)</f>
        <v>393.82000000000005</v>
      </c>
      <c r="K611" s="14">
        <f>(VLOOKUP($G611,Depth_Lookup_CCL!$A$3:$Z$549,11,FALSE))+(I611/100)</f>
        <v>394.71000000000004</v>
      </c>
      <c r="L611" s="148">
        <v>62</v>
      </c>
      <c r="M611" s="35">
        <v>1</v>
      </c>
      <c r="N611" s="2" t="s">
        <v>27</v>
      </c>
      <c r="O611" s="2" t="s">
        <v>1555</v>
      </c>
      <c r="P611" s="5" t="s">
        <v>1888</v>
      </c>
      <c r="Q611" s="87" t="s">
        <v>1442</v>
      </c>
      <c r="R611" s="87" t="s">
        <v>1442</v>
      </c>
      <c r="U611" s="2" t="s">
        <v>198</v>
      </c>
      <c r="V611" s="2" t="s">
        <v>201</v>
      </c>
      <c r="W611" s="2" t="s">
        <v>205</v>
      </c>
      <c r="AB611" s="35" t="s">
        <v>1376</v>
      </c>
      <c r="AC611" s="5">
        <f>VLOOKUP(AB611,definitions_list_lookup!$V$12:$W$15,2,FALSE)</f>
        <v>0</v>
      </c>
      <c r="AE611" s="41" t="e">
        <f>VLOOKUP(AD611,definitions_list_lookup!$AT$3:$AU$5,2,FALSE)</f>
        <v>#N/A</v>
      </c>
      <c r="AH611" s="2">
        <v>3</v>
      </c>
      <c r="AJ611" s="2">
        <v>1.5</v>
      </c>
      <c r="AK611" s="35">
        <v>1</v>
      </c>
      <c r="AL611" s="2" t="s">
        <v>224</v>
      </c>
      <c r="AM611" s="2" t="s">
        <v>220</v>
      </c>
      <c r="AO611" s="2">
        <v>65</v>
      </c>
      <c r="AQ611" s="2">
        <v>3</v>
      </c>
      <c r="AR611" s="35">
        <v>2</v>
      </c>
      <c r="AS611" s="2" t="s">
        <v>224</v>
      </c>
      <c r="AT611" s="2" t="s">
        <v>219</v>
      </c>
      <c r="AV611" s="2">
        <v>32</v>
      </c>
      <c r="AX611" s="2">
        <v>3</v>
      </c>
      <c r="AY611" s="35">
        <v>2</v>
      </c>
      <c r="AZ611" s="2" t="s">
        <v>224</v>
      </c>
      <c r="BA611" s="2" t="s">
        <v>219</v>
      </c>
      <c r="CM611" s="35" t="s">
        <v>3714</v>
      </c>
      <c r="CN611" s="35"/>
      <c r="CO611" s="35"/>
      <c r="CP611" s="35"/>
      <c r="CQ611" s="35"/>
    </row>
    <row r="612" spans="1:95">
      <c r="A612" s="35" t="s">
        <v>3705</v>
      </c>
      <c r="B612" s="35" t="s">
        <v>2581</v>
      </c>
      <c r="C612" s="2" t="s">
        <v>1450</v>
      </c>
      <c r="D612" s="2" t="s">
        <v>1575</v>
      </c>
      <c r="E612" s="35">
        <v>153</v>
      </c>
      <c r="F612" s="35">
        <v>3</v>
      </c>
      <c r="G612" s="10" t="str">
        <f t="shared" si="8"/>
        <v>153-3</v>
      </c>
      <c r="H612" s="2">
        <v>0</v>
      </c>
      <c r="I612" s="2">
        <v>92</v>
      </c>
      <c r="J612" s="14">
        <f>(VLOOKUP($G612,Depth_Lookup_CCL!$A$3:$Z$549,11,FALSE))+(H612/100)</f>
        <v>394.70500000000004</v>
      </c>
      <c r="K612" s="14">
        <f>(VLOOKUP($G612,Depth_Lookup_CCL!$A$3:$Z$549,11,FALSE))+(I612/100)</f>
        <v>395.62500000000006</v>
      </c>
      <c r="L612" s="148">
        <v>62</v>
      </c>
      <c r="M612" s="35">
        <v>1</v>
      </c>
      <c r="O612" s="2" t="s">
        <v>5</v>
      </c>
      <c r="P612" s="5" t="s">
        <v>1846</v>
      </c>
      <c r="Q612" s="87" t="s">
        <v>1442</v>
      </c>
      <c r="R612" s="87" t="s">
        <v>1442</v>
      </c>
      <c r="U612" s="2" t="s">
        <v>198</v>
      </c>
      <c r="V612" s="2" t="s">
        <v>201</v>
      </c>
      <c r="W612" s="2" t="s">
        <v>205</v>
      </c>
      <c r="AB612" s="35" t="s">
        <v>1376</v>
      </c>
      <c r="AC612" s="5">
        <f>VLOOKUP(AB612,definitions_list_lookup!$V$12:$W$15,2,FALSE)</f>
        <v>0</v>
      </c>
      <c r="AE612" s="41" t="e">
        <f>VLOOKUP(AD612,definitions_list_lookup!$AT$3:$AU$5,2,FALSE)</f>
        <v>#N/A</v>
      </c>
      <c r="AH612" s="2">
        <v>7</v>
      </c>
      <c r="AJ612" s="2">
        <v>3</v>
      </c>
      <c r="AK612" s="35">
        <v>1.5</v>
      </c>
      <c r="AL612" s="2" t="s">
        <v>223</v>
      </c>
      <c r="AM612" s="2" t="s">
        <v>220</v>
      </c>
      <c r="AN612" s="2" t="s">
        <v>3715</v>
      </c>
      <c r="AO612" s="2">
        <v>58</v>
      </c>
      <c r="AQ612" s="2">
        <v>3</v>
      </c>
      <c r="AR612" s="35">
        <v>2</v>
      </c>
      <c r="AS612" s="2" t="s">
        <v>223</v>
      </c>
      <c r="AT612" s="2" t="s">
        <v>219</v>
      </c>
      <c r="AV612" s="2">
        <v>35</v>
      </c>
      <c r="AX612" s="2">
        <v>5</v>
      </c>
      <c r="AY612" s="35">
        <v>2</v>
      </c>
      <c r="AZ612" s="2" t="s">
        <v>224</v>
      </c>
      <c r="BA612" s="2" t="s">
        <v>220</v>
      </c>
      <c r="BB612" s="2" t="s">
        <v>3716</v>
      </c>
      <c r="CL612" s="2" t="s">
        <v>3717</v>
      </c>
      <c r="CM612" s="35" t="s">
        <v>3713</v>
      </c>
      <c r="CN612" s="35"/>
      <c r="CO612" s="35"/>
      <c r="CP612" s="35"/>
      <c r="CQ612" s="35"/>
    </row>
    <row r="613" spans="1:95">
      <c r="A613" s="35" t="s">
        <v>3705</v>
      </c>
      <c r="B613" s="35" t="s">
        <v>2581</v>
      </c>
      <c r="C613" s="2" t="s">
        <v>1450</v>
      </c>
      <c r="D613" s="2" t="s">
        <v>1575</v>
      </c>
      <c r="E613" s="35">
        <v>153</v>
      </c>
      <c r="F613" s="35">
        <v>4</v>
      </c>
      <c r="G613" s="10" t="str">
        <f t="shared" si="8"/>
        <v>153-4</v>
      </c>
      <c r="H613" s="2">
        <v>0</v>
      </c>
      <c r="I613" s="2">
        <v>63</v>
      </c>
      <c r="J613" s="14">
        <f>(VLOOKUP($G613,Depth_Lookup_CCL!$A$3:$Z$549,11,FALSE))+(H613/100)</f>
        <v>395.61</v>
      </c>
      <c r="K613" s="14">
        <f>(VLOOKUP($G613,Depth_Lookup_CCL!$A$3:$Z$549,11,FALSE))+(I613/100)</f>
        <v>396.24</v>
      </c>
      <c r="L613" s="148">
        <v>62</v>
      </c>
      <c r="M613" s="35">
        <v>1</v>
      </c>
      <c r="O613" s="2" t="s">
        <v>5</v>
      </c>
      <c r="P613" s="5" t="s">
        <v>1846</v>
      </c>
      <c r="Q613" s="87" t="s">
        <v>1442</v>
      </c>
      <c r="R613" s="87" t="s">
        <v>1442</v>
      </c>
      <c r="U613" s="2" t="s">
        <v>198</v>
      </c>
      <c r="V613" s="2" t="s">
        <v>201</v>
      </c>
      <c r="W613" s="2" t="s">
        <v>205</v>
      </c>
      <c r="AB613" s="35" t="s">
        <v>1376</v>
      </c>
      <c r="AC613" s="5">
        <f>VLOOKUP(AB613,definitions_list_lookup!$V$12:$W$15,2,FALSE)</f>
        <v>0</v>
      </c>
      <c r="AE613" s="41" t="e">
        <f>VLOOKUP(AD613,definitions_list_lookup!$AT$3:$AU$5,2,FALSE)</f>
        <v>#N/A</v>
      </c>
      <c r="AH613" s="2">
        <v>10</v>
      </c>
      <c r="AJ613" s="2">
        <v>4</v>
      </c>
      <c r="AK613" s="35">
        <v>2</v>
      </c>
      <c r="AL613" s="2" t="s">
        <v>223</v>
      </c>
      <c r="AM613" s="2" t="s">
        <v>220</v>
      </c>
      <c r="AO613" s="2">
        <v>50</v>
      </c>
      <c r="AQ613" s="2">
        <v>4</v>
      </c>
      <c r="AR613" s="35">
        <v>2</v>
      </c>
      <c r="AS613" s="2" t="s">
        <v>224</v>
      </c>
      <c r="AT613" s="2" t="s">
        <v>219</v>
      </c>
      <c r="AV613" s="2">
        <v>40</v>
      </c>
      <c r="AX613" s="2">
        <v>3</v>
      </c>
      <c r="AY613" s="35">
        <v>1.5</v>
      </c>
      <c r="AZ613" s="2" t="s">
        <v>223</v>
      </c>
      <c r="BA613" s="2" t="s">
        <v>220</v>
      </c>
      <c r="CL613" s="2" t="s">
        <v>3718</v>
      </c>
      <c r="CM613" s="35" t="s">
        <v>3713</v>
      </c>
      <c r="CN613" s="35"/>
      <c r="CO613" s="35"/>
      <c r="CP613" s="35"/>
      <c r="CQ613" s="35"/>
    </row>
    <row r="614" spans="1:95">
      <c r="A614" s="35" t="s">
        <v>3705</v>
      </c>
      <c r="B614" s="35" t="s">
        <v>2581</v>
      </c>
      <c r="C614" s="2" t="s">
        <v>1450</v>
      </c>
      <c r="D614" s="2" t="s">
        <v>1575</v>
      </c>
      <c r="E614" s="35">
        <v>154</v>
      </c>
      <c r="F614" s="35">
        <v>1</v>
      </c>
      <c r="G614" s="10" t="str">
        <f t="shared" si="8"/>
        <v>154-1</v>
      </c>
      <c r="H614" s="2">
        <v>0</v>
      </c>
      <c r="I614" s="2">
        <v>86</v>
      </c>
      <c r="J614" s="14">
        <f>(VLOOKUP($G614,Depth_Lookup_CCL!$A$3:$Z$549,11,FALSE))+(H614/100)</f>
        <v>396.15</v>
      </c>
      <c r="K614" s="14">
        <f>(VLOOKUP($G614,Depth_Lookup_CCL!$A$3:$Z$549,11,FALSE))+(I614/100)</f>
        <v>397.01</v>
      </c>
      <c r="L614" s="148">
        <v>62</v>
      </c>
      <c r="M614" s="35">
        <v>1</v>
      </c>
      <c r="O614" s="2" t="s">
        <v>5</v>
      </c>
      <c r="P614" s="5" t="s">
        <v>1846</v>
      </c>
      <c r="Q614" s="87" t="s">
        <v>1442</v>
      </c>
      <c r="R614" s="87" t="s">
        <v>1442</v>
      </c>
      <c r="U614" s="2" t="s">
        <v>198</v>
      </c>
      <c r="V614" s="2" t="s">
        <v>201</v>
      </c>
      <c r="W614" s="2" t="s">
        <v>205</v>
      </c>
      <c r="X614" s="2" t="s">
        <v>3719</v>
      </c>
      <c r="Y614" s="2" t="s">
        <v>1378</v>
      </c>
      <c r="Z614" s="35" t="s">
        <v>1391</v>
      </c>
      <c r="AA614" s="35" t="s">
        <v>1368</v>
      </c>
      <c r="AB614" s="35" t="s">
        <v>1374</v>
      </c>
      <c r="AC614" s="5">
        <f>VLOOKUP(AB614,definitions_list_lookup!$V$12:$W$15,2,FALSE)</f>
        <v>1</v>
      </c>
      <c r="AD614" s="35" t="s">
        <v>1456</v>
      </c>
      <c r="AE614" s="41">
        <f>VLOOKUP(AD614,definitions_list_lookup!$AT$3:$AU$5,2,FALSE)</f>
        <v>1</v>
      </c>
      <c r="AF614" s="2">
        <v>25</v>
      </c>
      <c r="AH614" s="2">
        <v>15</v>
      </c>
      <c r="AJ614" s="2">
        <v>5</v>
      </c>
      <c r="AK614" s="35">
        <v>2.5</v>
      </c>
      <c r="AL614" s="2" t="s">
        <v>3720</v>
      </c>
      <c r="AM614" s="2" t="s">
        <v>220</v>
      </c>
      <c r="AO614" s="2">
        <v>55</v>
      </c>
      <c r="AQ614" s="2">
        <v>4</v>
      </c>
      <c r="AR614" s="35">
        <v>1.4</v>
      </c>
      <c r="AS614" s="2" t="s">
        <v>223</v>
      </c>
      <c r="AT614" s="2" t="s">
        <v>218</v>
      </c>
      <c r="AV614" s="2">
        <v>30</v>
      </c>
      <c r="AX614" s="2">
        <v>3</v>
      </c>
      <c r="AY614" s="35">
        <v>1.6</v>
      </c>
      <c r="AZ614" s="2" t="s">
        <v>222</v>
      </c>
      <c r="BA614" s="2" t="s">
        <v>218</v>
      </c>
      <c r="CE614" s="2" t="s">
        <v>1562</v>
      </c>
      <c r="CG614" s="2">
        <v>0.5</v>
      </c>
      <c r="CH614" s="2">
        <v>0.3</v>
      </c>
      <c r="CI614" s="2" t="s">
        <v>222</v>
      </c>
      <c r="CJ614" s="2" t="s">
        <v>2959</v>
      </c>
      <c r="CM614" s="35" t="s">
        <v>3713</v>
      </c>
      <c r="CN614" s="35"/>
      <c r="CO614" s="35"/>
      <c r="CP614" s="35"/>
      <c r="CQ614" s="35"/>
    </row>
    <row r="615" spans="1:95">
      <c r="A615" s="35" t="s">
        <v>3705</v>
      </c>
      <c r="B615" s="35" t="s">
        <v>2581</v>
      </c>
      <c r="C615" s="2" t="s">
        <v>1450</v>
      </c>
      <c r="D615" s="2" t="s">
        <v>1575</v>
      </c>
      <c r="E615" s="35">
        <v>154</v>
      </c>
      <c r="F615" s="35">
        <v>2</v>
      </c>
      <c r="G615" s="10" t="str">
        <f t="shared" si="8"/>
        <v>154-2</v>
      </c>
      <c r="H615" s="2">
        <v>0</v>
      </c>
      <c r="I615" s="2">
        <v>98</v>
      </c>
      <c r="J615" s="14">
        <f>(VLOOKUP($G615,Depth_Lookup_CCL!$A$3:$Z$549,11,FALSE))+(H615/100)</f>
        <v>397.01</v>
      </c>
      <c r="K615" s="14">
        <f>(VLOOKUP($G615,Depth_Lookup_CCL!$A$3:$Z$549,11,FALSE))+(I615/100)</f>
        <v>397.99</v>
      </c>
      <c r="L615" s="148">
        <v>62</v>
      </c>
      <c r="M615" s="35">
        <v>1</v>
      </c>
      <c r="O615" s="2" t="s">
        <v>5</v>
      </c>
      <c r="P615" s="5" t="s">
        <v>1846</v>
      </c>
      <c r="Q615" s="87" t="s">
        <v>1442</v>
      </c>
      <c r="R615" s="87" t="s">
        <v>1442</v>
      </c>
      <c r="U615" s="2" t="s">
        <v>198</v>
      </c>
      <c r="V615" s="2" t="s">
        <v>201</v>
      </c>
      <c r="W615" s="2" t="s">
        <v>205</v>
      </c>
      <c r="Y615" s="2" t="s">
        <v>1366</v>
      </c>
      <c r="Z615" s="35" t="s">
        <v>1363</v>
      </c>
      <c r="AA615" s="35" t="s">
        <v>1368</v>
      </c>
      <c r="AB615" s="35" t="s">
        <v>1374</v>
      </c>
      <c r="AC615" s="5">
        <f>VLOOKUP(AB615,definitions_list_lookup!$V$12:$W$15,2,FALSE)</f>
        <v>1</v>
      </c>
      <c r="AD615" s="35" t="s">
        <v>1456</v>
      </c>
      <c r="AE615" s="41">
        <f>VLOOKUP(AD615,definitions_list_lookup!$AT$3:$AU$5,2,FALSE)</f>
        <v>1</v>
      </c>
      <c r="AF615" s="2">
        <v>15</v>
      </c>
      <c r="AG615" s="2" t="s">
        <v>1587</v>
      </c>
      <c r="AH615" s="2">
        <v>5</v>
      </c>
      <c r="AJ615" s="2">
        <v>2</v>
      </c>
      <c r="AK615" s="35">
        <v>1</v>
      </c>
      <c r="AL615" s="2" t="s">
        <v>224</v>
      </c>
      <c r="AM615" s="2" t="s">
        <v>220</v>
      </c>
      <c r="AO615" s="2">
        <v>50</v>
      </c>
      <c r="AQ615" s="2">
        <v>3</v>
      </c>
      <c r="AR615" s="35">
        <v>1.5</v>
      </c>
      <c r="AS615" s="2" t="s">
        <v>224</v>
      </c>
      <c r="AT615" s="2" t="s">
        <v>219</v>
      </c>
      <c r="AV615" s="2">
        <v>45</v>
      </c>
      <c r="AX615" s="2">
        <v>4</v>
      </c>
      <c r="AY615" s="35">
        <v>2</v>
      </c>
      <c r="AZ615" s="2" t="s">
        <v>223</v>
      </c>
      <c r="BA615" s="2" t="s">
        <v>219</v>
      </c>
      <c r="CE615" s="2" t="s">
        <v>1562</v>
      </c>
      <c r="CG615" s="2">
        <v>0.2</v>
      </c>
      <c r="CH615" s="2">
        <v>0.1</v>
      </c>
      <c r="CI615" s="2" t="s">
        <v>223</v>
      </c>
      <c r="CJ615" s="2" t="s">
        <v>218</v>
      </c>
      <c r="CM615" s="35" t="s">
        <v>3721</v>
      </c>
      <c r="CN615" s="35"/>
      <c r="CO615" s="35"/>
      <c r="CP615" s="35"/>
      <c r="CQ615" s="35"/>
    </row>
    <row r="616" spans="1:95">
      <c r="A616" s="35" t="s">
        <v>3705</v>
      </c>
      <c r="B616" s="35" t="s">
        <v>2581</v>
      </c>
      <c r="C616" s="2" t="s">
        <v>1450</v>
      </c>
      <c r="D616" s="2" t="s">
        <v>1575</v>
      </c>
      <c r="E616" s="35">
        <v>154</v>
      </c>
      <c r="F616" s="35">
        <v>3</v>
      </c>
      <c r="G616" s="10" t="str">
        <f t="shared" si="8"/>
        <v>154-3</v>
      </c>
      <c r="H616" s="2">
        <v>0</v>
      </c>
      <c r="I616" s="2">
        <v>59</v>
      </c>
      <c r="J616" s="14">
        <f>(VLOOKUP($G616,Depth_Lookup_CCL!$A$3:$Z$549,11,FALSE))+(H616/100)</f>
        <v>397.98</v>
      </c>
      <c r="K616" s="14">
        <f>(VLOOKUP($G616,Depth_Lookup_CCL!$A$3:$Z$549,11,FALSE))+(I616/100)</f>
        <v>398.57</v>
      </c>
      <c r="L616" s="148">
        <v>62</v>
      </c>
      <c r="M616" s="35">
        <v>1</v>
      </c>
      <c r="N616" s="2" t="s">
        <v>27</v>
      </c>
      <c r="O616" s="2" t="s">
        <v>1555</v>
      </c>
      <c r="P616" s="5" t="s">
        <v>1888</v>
      </c>
      <c r="Q616" s="87" t="s">
        <v>1442</v>
      </c>
      <c r="R616" s="87" t="s">
        <v>1442</v>
      </c>
      <c r="U616" s="2" t="s">
        <v>198</v>
      </c>
      <c r="V616" s="2" t="s">
        <v>201</v>
      </c>
      <c r="W616" s="2" t="s">
        <v>205</v>
      </c>
      <c r="AB616" s="35" t="s">
        <v>1376</v>
      </c>
      <c r="AC616" s="5">
        <f>VLOOKUP(AB616,definitions_list_lookup!$V$12:$W$15,2,FALSE)</f>
        <v>0</v>
      </c>
      <c r="AE616" s="41" t="e">
        <f>VLOOKUP(AD616,definitions_list_lookup!$AT$3:$AU$5,2,FALSE)</f>
        <v>#N/A</v>
      </c>
      <c r="AH616" s="2">
        <v>3</v>
      </c>
      <c r="AJ616" s="2">
        <v>2</v>
      </c>
      <c r="AK616" s="35">
        <v>1.5</v>
      </c>
      <c r="AL616" s="2" t="s">
        <v>224</v>
      </c>
      <c r="AM616" s="2" t="s">
        <v>220</v>
      </c>
      <c r="AO616" s="2">
        <v>60</v>
      </c>
      <c r="AQ616" s="2">
        <v>5</v>
      </c>
      <c r="AR616" s="35">
        <v>2</v>
      </c>
      <c r="AS616" s="2" t="s">
        <v>223</v>
      </c>
      <c r="AT616" s="2" t="s">
        <v>219</v>
      </c>
      <c r="AV616" s="2">
        <v>37</v>
      </c>
      <c r="AX616" s="2">
        <v>2.5</v>
      </c>
      <c r="AY616" s="35">
        <v>1.5</v>
      </c>
      <c r="AZ616" s="2" t="s">
        <v>223</v>
      </c>
      <c r="BA616" s="2" t="s">
        <v>219</v>
      </c>
      <c r="BB616" s="2" t="s">
        <v>3716</v>
      </c>
      <c r="CE616" s="2" t="s">
        <v>1562</v>
      </c>
      <c r="CG616" s="2">
        <v>0.2</v>
      </c>
      <c r="CH616" s="2">
        <v>0.1</v>
      </c>
      <c r="CI616" s="2" t="s">
        <v>223</v>
      </c>
      <c r="CJ616" s="2" t="s">
        <v>218</v>
      </c>
      <c r="CM616" s="35"/>
      <c r="CN616" s="35"/>
      <c r="CO616" s="35"/>
      <c r="CP616" s="35"/>
      <c r="CQ616" s="35"/>
    </row>
    <row r="617" spans="1:95">
      <c r="A617" s="35" t="s">
        <v>3705</v>
      </c>
      <c r="B617" s="35" t="s">
        <v>2581</v>
      </c>
      <c r="C617" s="2" t="s">
        <v>1450</v>
      </c>
      <c r="D617" s="2" t="s">
        <v>1575</v>
      </c>
      <c r="E617" s="35">
        <v>154</v>
      </c>
      <c r="F617" s="35">
        <v>4</v>
      </c>
      <c r="G617" s="10" t="str">
        <f t="shared" si="8"/>
        <v>154-4</v>
      </c>
      <c r="H617" s="2">
        <v>0</v>
      </c>
      <c r="I617" s="2">
        <v>75</v>
      </c>
      <c r="J617" s="14">
        <f>(VLOOKUP($G617,Depth_Lookup_CCL!$A$3:$Z$549,11,FALSE))+(H617/100)</f>
        <v>398.57</v>
      </c>
      <c r="K617" s="14">
        <f>(VLOOKUP($G617,Depth_Lookup_CCL!$A$3:$Z$549,11,FALSE))+(I617/100)</f>
        <v>399.32</v>
      </c>
      <c r="L617" s="148">
        <v>62</v>
      </c>
      <c r="M617" s="35">
        <v>1</v>
      </c>
      <c r="O617" s="2" t="s">
        <v>5</v>
      </c>
      <c r="P617" s="5" t="s">
        <v>1846</v>
      </c>
      <c r="Q617" s="87" t="s">
        <v>1442</v>
      </c>
      <c r="R617" s="87" t="s">
        <v>1442</v>
      </c>
      <c r="U617" s="2" t="s">
        <v>198</v>
      </c>
      <c r="V617" s="2" t="s">
        <v>201</v>
      </c>
      <c r="W617" s="2" t="s">
        <v>205</v>
      </c>
      <c r="X617" s="2" t="s">
        <v>2554</v>
      </c>
      <c r="AB617" s="35" t="s">
        <v>1376</v>
      </c>
      <c r="AC617" s="5">
        <f>VLOOKUP(AB617,definitions_list_lookup!$V$12:$W$15,2,FALSE)</f>
        <v>0</v>
      </c>
      <c r="AE617" s="41" t="e">
        <f>VLOOKUP(AD617,definitions_list_lookup!$AT$3:$AU$5,2,FALSE)</f>
        <v>#N/A</v>
      </c>
      <c r="AH617" s="2">
        <v>10</v>
      </c>
      <c r="AJ617" s="2">
        <v>3</v>
      </c>
      <c r="AK617" s="35">
        <v>2</v>
      </c>
      <c r="AL617" s="2" t="s">
        <v>225</v>
      </c>
      <c r="AM617" s="2" t="s">
        <v>220</v>
      </c>
      <c r="AO617" s="2">
        <v>40</v>
      </c>
      <c r="AQ617" s="2">
        <v>3</v>
      </c>
      <c r="AR617" s="35">
        <v>2</v>
      </c>
      <c r="AS617" s="2" t="s">
        <v>223</v>
      </c>
      <c r="AT617" s="2" t="s">
        <v>219</v>
      </c>
      <c r="AV617" s="2">
        <v>50</v>
      </c>
      <c r="AX617" s="2">
        <v>4</v>
      </c>
      <c r="AY617" s="35">
        <v>2</v>
      </c>
      <c r="AZ617" s="2" t="s">
        <v>223</v>
      </c>
      <c r="BA617" s="2" t="s">
        <v>220</v>
      </c>
      <c r="CE617" s="2" t="s">
        <v>1562</v>
      </c>
      <c r="CG617" s="2">
        <v>0.5</v>
      </c>
      <c r="CH617" s="2">
        <v>0.2</v>
      </c>
      <c r="CI617" s="2" t="s">
        <v>223</v>
      </c>
      <c r="CJ617" s="2" t="s">
        <v>219</v>
      </c>
      <c r="CL617" s="2" t="s">
        <v>3722</v>
      </c>
      <c r="CM617" s="35"/>
      <c r="CN617" s="35"/>
      <c r="CO617" s="35"/>
      <c r="CP617" s="35"/>
      <c r="CQ617" s="35"/>
    </row>
    <row r="618" spans="1:95">
      <c r="A618" s="35" t="s">
        <v>3705</v>
      </c>
      <c r="B618" s="35" t="s">
        <v>2581</v>
      </c>
      <c r="C618" s="2" t="s">
        <v>1450</v>
      </c>
      <c r="D618" s="2" t="s">
        <v>1575</v>
      </c>
      <c r="E618" s="35">
        <v>155</v>
      </c>
      <c r="F618" s="35">
        <v>1</v>
      </c>
      <c r="G618" s="10" t="str">
        <f t="shared" si="8"/>
        <v>155-1</v>
      </c>
      <c r="H618" s="2">
        <v>0</v>
      </c>
      <c r="I618" s="2">
        <v>76</v>
      </c>
      <c r="J618" s="14">
        <f>(VLOOKUP($G618,Depth_Lookup_CCL!$A$3:$Z$549,11,FALSE))+(H618/100)</f>
        <v>399.2</v>
      </c>
      <c r="K618" s="14">
        <f>(VLOOKUP($G618,Depth_Lookup_CCL!$A$3:$Z$549,11,FALSE))+(I618/100)</f>
        <v>399.96</v>
      </c>
      <c r="L618" s="148">
        <v>62</v>
      </c>
      <c r="M618" s="35">
        <v>1</v>
      </c>
      <c r="O618" s="2" t="s">
        <v>5</v>
      </c>
      <c r="P618" s="5" t="s">
        <v>1846</v>
      </c>
      <c r="Q618" s="87" t="s">
        <v>1442</v>
      </c>
      <c r="R618" s="87" t="s">
        <v>1442</v>
      </c>
      <c r="U618" s="2" t="s">
        <v>198</v>
      </c>
      <c r="V618" s="2" t="s">
        <v>201</v>
      </c>
      <c r="W618" s="2" t="s">
        <v>205</v>
      </c>
      <c r="X618" s="2" t="s">
        <v>3723</v>
      </c>
      <c r="Y618" s="2" t="s">
        <v>1378</v>
      </c>
      <c r="Z618" s="35" t="s">
        <v>1363</v>
      </c>
      <c r="AA618" s="35" t="s">
        <v>1368</v>
      </c>
      <c r="AB618" s="35" t="s">
        <v>1374</v>
      </c>
      <c r="AC618" s="5">
        <f>VLOOKUP(AB618,definitions_list_lookup!$V$12:$W$15,2,FALSE)</f>
        <v>1</v>
      </c>
      <c r="AD618" s="35" t="s">
        <v>1456</v>
      </c>
      <c r="AE618" s="41">
        <f>VLOOKUP(AD618,definitions_list_lookup!$AT$3:$AU$5,2,FALSE)</f>
        <v>1</v>
      </c>
      <c r="AF618" s="2">
        <v>2</v>
      </c>
      <c r="AH618" s="2">
        <v>10</v>
      </c>
      <c r="AJ618" s="2">
        <v>4.5</v>
      </c>
      <c r="AK618" s="35">
        <v>2</v>
      </c>
      <c r="AL618" s="2" t="s">
        <v>224</v>
      </c>
      <c r="AM618" s="2" t="s">
        <v>220</v>
      </c>
      <c r="AO618" s="2">
        <v>45</v>
      </c>
      <c r="AQ618" s="2">
        <v>3.5</v>
      </c>
      <c r="AR618" s="35">
        <v>1.5</v>
      </c>
      <c r="AS618" s="2" t="s">
        <v>223</v>
      </c>
      <c r="AT618" s="2" t="s">
        <v>219</v>
      </c>
      <c r="AV618" s="2">
        <v>45</v>
      </c>
      <c r="AX618" s="2">
        <v>4</v>
      </c>
      <c r="AY618" s="35">
        <v>1.5</v>
      </c>
      <c r="AZ618" s="2" t="s">
        <v>223</v>
      </c>
      <c r="BA618" s="2" t="s">
        <v>219</v>
      </c>
      <c r="CM618" s="35"/>
      <c r="CN618" s="35"/>
      <c r="CO618" s="35"/>
      <c r="CP618" s="35"/>
      <c r="CQ618" s="35"/>
    </row>
    <row r="619" spans="1:95">
      <c r="A619" s="35" t="s">
        <v>3705</v>
      </c>
      <c r="B619" s="35" t="s">
        <v>2581</v>
      </c>
      <c r="C619" s="2" t="s">
        <v>1450</v>
      </c>
      <c r="D619" s="2" t="s">
        <v>1575</v>
      </c>
      <c r="E619" s="35">
        <v>155</v>
      </c>
      <c r="F619" s="35">
        <v>2</v>
      </c>
      <c r="G619" s="10" t="str">
        <f t="shared" si="8"/>
        <v>155-2</v>
      </c>
      <c r="H619" s="2">
        <v>0</v>
      </c>
      <c r="I619" s="2">
        <v>93</v>
      </c>
      <c r="J619" s="14">
        <f>(VLOOKUP($G619,Depth_Lookup_CCL!$A$3:$Z$549,11,FALSE))+(H619/100)</f>
        <v>399.95499999999998</v>
      </c>
      <c r="K619" s="14">
        <f>(VLOOKUP($G619,Depth_Lookup_CCL!$A$3:$Z$549,11,FALSE))+(I619/100)</f>
        <v>400.88499999999999</v>
      </c>
      <c r="L619" s="148">
        <v>62</v>
      </c>
      <c r="M619" s="35">
        <v>1</v>
      </c>
      <c r="O619" s="2" t="s">
        <v>5</v>
      </c>
      <c r="P619" s="5" t="s">
        <v>1846</v>
      </c>
      <c r="Q619" s="87" t="s">
        <v>1442</v>
      </c>
      <c r="R619" s="87" t="s">
        <v>1442</v>
      </c>
      <c r="U619" s="2" t="s">
        <v>198</v>
      </c>
      <c r="V619" s="2" t="s">
        <v>201</v>
      </c>
      <c r="W619" s="2" t="s">
        <v>205</v>
      </c>
      <c r="X619" s="2" t="s">
        <v>3723</v>
      </c>
      <c r="Y619" s="2" t="s">
        <v>1379</v>
      </c>
      <c r="Z619" s="35" t="s">
        <v>1391</v>
      </c>
      <c r="AA619" s="35" t="s">
        <v>1368</v>
      </c>
      <c r="AB619" s="35" t="s">
        <v>1374</v>
      </c>
      <c r="AC619" s="5">
        <f>VLOOKUP(AB619,definitions_list_lookup!$V$12:$W$15,2,FALSE)</f>
        <v>1</v>
      </c>
      <c r="AD619" s="35" t="s">
        <v>1455</v>
      </c>
      <c r="AE619" s="41">
        <f>VLOOKUP(AD619,definitions_list_lookup!$AT$3:$AU$5,2,FALSE)</f>
        <v>0</v>
      </c>
      <c r="AF619" s="2">
        <v>5</v>
      </c>
      <c r="AH619" s="2">
        <v>10</v>
      </c>
      <c r="AJ619" s="2">
        <v>1.8</v>
      </c>
      <c r="AK619" s="35">
        <v>1.5</v>
      </c>
      <c r="AL619" s="2" t="s">
        <v>223</v>
      </c>
      <c r="AM619" s="2" t="s">
        <v>219</v>
      </c>
      <c r="AO619" s="2">
        <v>50</v>
      </c>
      <c r="AQ619" s="2">
        <v>3.8</v>
      </c>
      <c r="AR619" s="35">
        <v>1.8</v>
      </c>
      <c r="AS619" s="2" t="s">
        <v>223</v>
      </c>
      <c r="AT619" s="2" t="s">
        <v>219</v>
      </c>
      <c r="AV619" s="2">
        <v>40</v>
      </c>
      <c r="AX619" s="2">
        <v>4.2</v>
      </c>
      <c r="AY619" s="35">
        <v>1.5</v>
      </c>
      <c r="AZ619" s="2" t="s">
        <v>222</v>
      </c>
      <c r="BA619" s="2" t="s">
        <v>219</v>
      </c>
      <c r="CM619" s="35" t="s">
        <v>3724</v>
      </c>
      <c r="CN619" s="35"/>
      <c r="CO619" s="35"/>
      <c r="CP619" s="35"/>
      <c r="CQ619" s="35"/>
    </row>
    <row r="620" spans="1:95">
      <c r="A620" s="35" t="s">
        <v>3705</v>
      </c>
      <c r="B620" s="35" t="s">
        <v>2581</v>
      </c>
      <c r="C620" s="2" t="s">
        <v>1450</v>
      </c>
      <c r="D620" s="2" t="s">
        <v>1575</v>
      </c>
      <c r="E620" s="35">
        <v>155</v>
      </c>
      <c r="F620" s="35">
        <v>3</v>
      </c>
      <c r="G620" s="10" t="str">
        <f t="shared" si="8"/>
        <v>155-3</v>
      </c>
      <c r="H620" s="2">
        <v>0</v>
      </c>
      <c r="I620" s="2">
        <v>60</v>
      </c>
      <c r="J620" s="14">
        <f>(VLOOKUP($G620,Depth_Lookup_CCL!$A$3:$Z$549,11,FALSE))+(H620/100)</f>
        <v>400.88</v>
      </c>
      <c r="K620" s="14">
        <f>(VLOOKUP($G620,Depth_Lookup_CCL!$A$3:$Z$549,11,FALSE))+(I620/100)</f>
        <v>401.48</v>
      </c>
      <c r="L620" s="148">
        <v>62</v>
      </c>
      <c r="M620" s="35">
        <v>1</v>
      </c>
      <c r="O620" s="2" t="s">
        <v>5</v>
      </c>
      <c r="P620" s="5" t="s">
        <v>1846</v>
      </c>
      <c r="Q620" s="87" t="s">
        <v>1442</v>
      </c>
      <c r="R620" s="87" t="s">
        <v>1442</v>
      </c>
      <c r="U620" s="2" t="s">
        <v>198</v>
      </c>
      <c r="V620" s="2" t="s">
        <v>201</v>
      </c>
      <c r="W620" s="2" t="s">
        <v>205</v>
      </c>
      <c r="Y620" s="2" t="s">
        <v>1378</v>
      </c>
      <c r="Z620" s="35" t="s">
        <v>1363</v>
      </c>
      <c r="AA620" s="35" t="s">
        <v>1368</v>
      </c>
      <c r="AB620" s="35" t="s">
        <v>1374</v>
      </c>
      <c r="AC620" s="5">
        <f>VLOOKUP(AB620,definitions_list_lookup!$V$12:$W$15,2,FALSE)</f>
        <v>1</v>
      </c>
      <c r="AD620" s="35" t="s">
        <v>1455</v>
      </c>
      <c r="AE620" s="41">
        <f>VLOOKUP(AD620,definitions_list_lookup!$AT$3:$AU$5,2,FALSE)</f>
        <v>0</v>
      </c>
      <c r="AF620" s="2">
        <v>5</v>
      </c>
      <c r="AH620" s="2">
        <v>15</v>
      </c>
      <c r="AJ620" s="2">
        <v>2</v>
      </c>
      <c r="AK620" s="35">
        <v>1</v>
      </c>
      <c r="AL620" s="2" t="s">
        <v>223</v>
      </c>
      <c r="AM620" s="2" t="s">
        <v>219</v>
      </c>
      <c r="AO620" s="2">
        <v>45</v>
      </c>
      <c r="AQ620" s="2">
        <v>2</v>
      </c>
      <c r="AR620" s="35">
        <v>1.5</v>
      </c>
      <c r="AS620" s="2" t="s">
        <v>223</v>
      </c>
      <c r="AT620" s="2" t="s">
        <v>219</v>
      </c>
      <c r="AV620" s="2">
        <v>40</v>
      </c>
      <c r="AX620" s="2">
        <v>4</v>
      </c>
      <c r="AY620" s="35">
        <v>2</v>
      </c>
      <c r="AZ620" s="2" t="s">
        <v>224</v>
      </c>
      <c r="BA620" s="2" t="s">
        <v>219</v>
      </c>
      <c r="BB620" s="2" t="s">
        <v>3716</v>
      </c>
      <c r="CL620" s="2" t="s">
        <v>3725</v>
      </c>
      <c r="CM620" s="35" t="s">
        <v>3568</v>
      </c>
      <c r="CN620" s="35"/>
      <c r="CO620" s="35"/>
      <c r="CP620" s="35"/>
      <c r="CQ620" s="35"/>
    </row>
    <row r="621" spans="1:95">
      <c r="A621" s="35" t="s">
        <v>3705</v>
      </c>
      <c r="B621" s="35" t="s">
        <v>2581</v>
      </c>
      <c r="C621" s="2" t="s">
        <v>1450</v>
      </c>
      <c r="D621" s="2" t="s">
        <v>1575</v>
      </c>
      <c r="E621" s="35">
        <v>155</v>
      </c>
      <c r="F621" s="35">
        <v>4</v>
      </c>
      <c r="G621" s="10" t="str">
        <f t="shared" si="8"/>
        <v>155-4</v>
      </c>
      <c r="H621" s="2">
        <v>0</v>
      </c>
      <c r="I621" s="2">
        <v>72</v>
      </c>
      <c r="J621" s="14">
        <f>(VLOOKUP($G621,Depth_Lookup_CCL!$A$3:$Z$549,11,FALSE))+(H621/100)</f>
        <v>401.5</v>
      </c>
      <c r="K621" s="14">
        <f>(VLOOKUP($G621,Depth_Lookup_CCL!$A$3:$Z$549,11,FALSE))+(I621/100)</f>
        <v>402.22</v>
      </c>
      <c r="L621" s="148">
        <v>62</v>
      </c>
      <c r="M621" s="35">
        <v>1</v>
      </c>
      <c r="O621" s="2" t="s">
        <v>5</v>
      </c>
      <c r="P621" s="5" t="s">
        <v>1846</v>
      </c>
      <c r="Q621" s="87" t="s">
        <v>1442</v>
      </c>
      <c r="R621" s="87" t="s">
        <v>1442</v>
      </c>
      <c r="U621" s="2" t="s">
        <v>198</v>
      </c>
      <c r="V621" s="2" t="s">
        <v>201</v>
      </c>
      <c r="W621" s="2" t="s">
        <v>205</v>
      </c>
      <c r="Y621" s="2" t="s">
        <v>1379</v>
      </c>
      <c r="Z621" s="35" t="s">
        <v>1391</v>
      </c>
      <c r="AA621" s="35" t="s">
        <v>1368</v>
      </c>
      <c r="AB621" s="35" t="s">
        <v>1374</v>
      </c>
      <c r="AC621" s="5">
        <f>VLOOKUP(AB621,definitions_list_lookup!$V$12:$W$15,2,FALSE)</f>
        <v>1</v>
      </c>
      <c r="AD621" s="35" t="s">
        <v>1455</v>
      </c>
      <c r="AE621" s="41">
        <f>VLOOKUP(AD621,definitions_list_lookup!$AT$3:$AU$5,2,FALSE)</f>
        <v>0</v>
      </c>
      <c r="AF621" s="2">
        <v>3</v>
      </c>
      <c r="AH621" s="2">
        <v>15</v>
      </c>
      <c r="AJ621" s="2">
        <v>2.5</v>
      </c>
      <c r="AK621" s="35">
        <v>1.5</v>
      </c>
      <c r="AL621" s="2" t="s">
        <v>223</v>
      </c>
      <c r="AM621" s="2" t="s">
        <v>220</v>
      </c>
      <c r="AO621" s="2">
        <v>45</v>
      </c>
      <c r="AQ621" s="2">
        <v>2.2999999999999998</v>
      </c>
      <c r="AR621" s="35">
        <v>1.4</v>
      </c>
      <c r="AS621" s="2" t="s">
        <v>222</v>
      </c>
      <c r="AT621" s="2" t="s">
        <v>218</v>
      </c>
      <c r="AV621" s="2">
        <v>40</v>
      </c>
      <c r="AX621" s="2">
        <v>4.8</v>
      </c>
      <c r="AY621" s="35">
        <v>2</v>
      </c>
      <c r="AZ621" s="2" t="s">
        <v>222</v>
      </c>
      <c r="BA621" s="2" t="s">
        <v>218</v>
      </c>
      <c r="CE621" s="2" t="s">
        <v>1562</v>
      </c>
      <c r="CG621" s="2">
        <v>0.2</v>
      </c>
      <c r="CH621" s="2">
        <v>0.1</v>
      </c>
      <c r="CI621" s="2" t="s">
        <v>222</v>
      </c>
      <c r="CJ621" s="2" t="s">
        <v>219</v>
      </c>
      <c r="CM621" s="35" t="s">
        <v>3568</v>
      </c>
      <c r="CN621" s="35"/>
      <c r="CO621" s="35"/>
      <c r="CP621" s="35"/>
      <c r="CQ621" s="35"/>
    </row>
    <row r="622" spans="1:95">
      <c r="A622" s="35" t="s">
        <v>3705</v>
      </c>
      <c r="B622" s="35" t="s">
        <v>2581</v>
      </c>
      <c r="C622" s="2" t="s">
        <v>1450</v>
      </c>
      <c r="D622" s="2" t="s">
        <v>1575</v>
      </c>
      <c r="E622" s="35">
        <v>156</v>
      </c>
      <c r="F622" s="35">
        <v>1</v>
      </c>
      <c r="G622" s="10" t="str">
        <f t="shared" si="8"/>
        <v>156-1</v>
      </c>
      <c r="H622" s="2">
        <v>0</v>
      </c>
      <c r="I622" s="2">
        <v>63</v>
      </c>
      <c r="J622" s="14">
        <f>(VLOOKUP($G622,Depth_Lookup_CCL!$A$3:$Z$549,11,FALSE))+(H622/100)</f>
        <v>402.25</v>
      </c>
      <c r="K622" s="14">
        <f>(VLOOKUP($G622,Depth_Lookup_CCL!$A$3:$Z$549,11,FALSE))+(I622/100)</f>
        <v>402.88</v>
      </c>
      <c r="L622" s="148">
        <v>62</v>
      </c>
      <c r="M622" s="35">
        <v>1</v>
      </c>
      <c r="O622" s="2" t="s">
        <v>5</v>
      </c>
      <c r="P622" s="5" t="s">
        <v>1846</v>
      </c>
      <c r="Q622" s="87" t="s">
        <v>1442</v>
      </c>
      <c r="R622" s="87" t="s">
        <v>1442</v>
      </c>
      <c r="U622" s="2" t="s">
        <v>198</v>
      </c>
      <c r="V622" s="2" t="s">
        <v>201</v>
      </c>
      <c r="W622" s="2" t="s">
        <v>205</v>
      </c>
      <c r="Y622" s="2" t="s">
        <v>1366</v>
      </c>
      <c r="Z622" s="35" t="s">
        <v>1363</v>
      </c>
      <c r="AA622" s="35" t="s">
        <v>1368</v>
      </c>
      <c r="AB622" s="35" t="s">
        <v>238</v>
      </c>
      <c r="AC622" s="5">
        <f>VLOOKUP(AB622,definitions_list_lookup!$V$12:$W$15,2,FALSE)</f>
        <v>2</v>
      </c>
      <c r="AD622" s="35" t="s">
        <v>1457</v>
      </c>
      <c r="AE622" s="41">
        <f>VLOOKUP(AD622,definitions_list_lookup!$AT$3:$AU$5,2,FALSE)</f>
        <v>2</v>
      </c>
      <c r="AF622" s="2">
        <v>2</v>
      </c>
      <c r="AG622" s="2" t="s">
        <v>3726</v>
      </c>
      <c r="AH622" s="2">
        <v>20</v>
      </c>
      <c r="AJ622" s="2">
        <v>4.2</v>
      </c>
      <c r="AK622" s="35">
        <v>2</v>
      </c>
      <c r="AL622" s="2" t="s">
        <v>226</v>
      </c>
      <c r="AM622" s="2" t="s">
        <v>220</v>
      </c>
      <c r="AO622" s="2">
        <v>50</v>
      </c>
      <c r="AQ622" s="2">
        <v>3</v>
      </c>
      <c r="AR622" s="35">
        <v>1.5</v>
      </c>
      <c r="AS622" s="2" t="s">
        <v>224</v>
      </c>
      <c r="AT622" s="2" t="s">
        <v>220</v>
      </c>
      <c r="AV622" s="2">
        <v>30</v>
      </c>
      <c r="AX622" s="2">
        <v>3.5</v>
      </c>
      <c r="AY622" s="35">
        <v>1</v>
      </c>
      <c r="AZ622" s="2" t="s">
        <v>222</v>
      </c>
      <c r="BA622" s="2" t="s">
        <v>220</v>
      </c>
      <c r="CE622" s="2" t="s">
        <v>1562</v>
      </c>
      <c r="CG622" s="2">
        <v>0.5</v>
      </c>
      <c r="CH622" s="2">
        <v>0.1</v>
      </c>
      <c r="CI622" s="2" t="s">
        <v>222</v>
      </c>
      <c r="CJ622" s="2" t="s">
        <v>219</v>
      </c>
      <c r="CM622" s="35"/>
      <c r="CN622" s="35"/>
      <c r="CO622" s="35"/>
      <c r="CP622" s="35"/>
      <c r="CQ622" s="35"/>
    </row>
    <row r="623" spans="1:95">
      <c r="A623" s="35" t="s">
        <v>3705</v>
      </c>
      <c r="B623" s="35" t="s">
        <v>2581</v>
      </c>
      <c r="C623" s="2" t="s">
        <v>1450</v>
      </c>
      <c r="D623" s="2" t="s">
        <v>1575</v>
      </c>
      <c r="E623" s="35">
        <v>156</v>
      </c>
      <c r="F623" s="35">
        <v>2</v>
      </c>
      <c r="G623" s="10" t="str">
        <f t="shared" si="8"/>
        <v>156-2</v>
      </c>
      <c r="H623" s="2">
        <v>0</v>
      </c>
      <c r="I623" s="2">
        <v>52</v>
      </c>
      <c r="J623" s="14">
        <f>(VLOOKUP($G623,Depth_Lookup_CCL!$A$3:$Z$549,11,FALSE))+(H623/100)</f>
        <v>402.88</v>
      </c>
      <c r="K623" s="14">
        <f>(VLOOKUP($G623,Depth_Lookup_CCL!$A$3:$Z$549,11,FALSE))+(I623/100)</f>
        <v>403.4</v>
      </c>
      <c r="L623" s="148">
        <v>62</v>
      </c>
      <c r="M623" s="35">
        <v>1</v>
      </c>
      <c r="O623" s="2" t="s">
        <v>5</v>
      </c>
      <c r="P623" s="5" t="s">
        <v>1846</v>
      </c>
      <c r="Q623" s="87" t="s">
        <v>1442</v>
      </c>
      <c r="R623" s="87" t="s">
        <v>1442</v>
      </c>
      <c r="U623" s="2" t="s">
        <v>198</v>
      </c>
      <c r="V623" s="2" t="s">
        <v>201</v>
      </c>
      <c r="W623" s="2" t="s">
        <v>205</v>
      </c>
      <c r="Y623" s="2" t="s">
        <v>1379</v>
      </c>
      <c r="Z623" s="35" t="s">
        <v>1363</v>
      </c>
      <c r="AA623" s="35" t="s">
        <v>1368</v>
      </c>
      <c r="AB623" s="35" t="s">
        <v>238</v>
      </c>
      <c r="AC623" s="5">
        <f>VLOOKUP(AB623,definitions_list_lookup!$V$12:$W$15,2,FALSE)</f>
        <v>2</v>
      </c>
      <c r="AD623" s="35" t="s">
        <v>1456</v>
      </c>
      <c r="AE623" s="41">
        <f>VLOOKUP(AD623,definitions_list_lookup!$AT$3:$AU$5,2,FALSE)</f>
        <v>1</v>
      </c>
      <c r="AH623" s="2">
        <v>5</v>
      </c>
      <c r="AJ623" s="2">
        <v>1.2</v>
      </c>
      <c r="AK623" s="35">
        <v>0.4</v>
      </c>
      <c r="AL623" s="2" t="s">
        <v>223</v>
      </c>
      <c r="AM623" s="2" t="s">
        <v>220</v>
      </c>
      <c r="AO623" s="2">
        <v>55</v>
      </c>
      <c r="AQ623" s="2">
        <v>2.4</v>
      </c>
      <c r="AR623" s="35">
        <v>1.8</v>
      </c>
      <c r="AS623" s="2" t="s">
        <v>222</v>
      </c>
      <c r="AT623" s="2" t="s">
        <v>219</v>
      </c>
      <c r="AV623" s="2">
        <v>40</v>
      </c>
      <c r="AX623" s="2">
        <v>5</v>
      </c>
      <c r="AY623" s="35">
        <v>1.8</v>
      </c>
      <c r="AZ623" s="2" t="s">
        <v>223</v>
      </c>
      <c r="BA623" s="2" t="s">
        <v>219</v>
      </c>
      <c r="CM623" s="35"/>
      <c r="CN623" s="35"/>
      <c r="CO623" s="35"/>
      <c r="CP623" s="35"/>
      <c r="CQ623" s="35"/>
    </row>
    <row r="624" spans="1:95">
      <c r="G624" s="10" t="str">
        <f t="shared" ref="G624:G655" si="9">E624&amp;"-"&amp;F624</f>
        <v>-</v>
      </c>
      <c r="J624" s="14" t="e">
        <f>(VLOOKUP($G624,Depth_Lookup_CCL!$A$3:$Z$549,11,FALSE))+(H624/100)</f>
        <v>#N/A</v>
      </c>
      <c r="K624" s="14" t="e">
        <f>(VLOOKUP($G624,Depth_Lookup_CCL!$A$3:$Z$549,11,FALSE))+(I624/100)</f>
        <v>#N/A</v>
      </c>
      <c r="P624" s="5" t="str">
        <f t="shared" ref="P624:P653" si="10">N624&amp;" "&amp;O624</f>
        <v xml:space="preserve"> </v>
      </c>
      <c r="AC624" s="5" t="e">
        <f>VLOOKUP(AB624,definitions_list_lookup!$V$12:$W$15,2,FALSE)</f>
        <v>#N/A</v>
      </c>
      <c r="AE624" s="41" t="e">
        <f>VLOOKUP(AD624,definitions_list_lookup!$AT$3:$AU$5,2,FALSE)</f>
        <v>#N/A</v>
      </c>
    </row>
    <row r="625" spans="7:31">
      <c r="G625" s="10" t="str">
        <f t="shared" si="9"/>
        <v>-</v>
      </c>
      <c r="J625" s="14" t="e">
        <f>(VLOOKUP($G625,Depth_Lookup_CCL!$A$3:$Z$549,11,FALSE))+(H625/100)</f>
        <v>#N/A</v>
      </c>
      <c r="K625" s="14" t="e">
        <f>(VLOOKUP($G625,Depth_Lookup_CCL!$A$3:$Z$549,11,FALSE))+(I625/100)</f>
        <v>#N/A</v>
      </c>
      <c r="P625" s="5" t="str">
        <f t="shared" si="10"/>
        <v xml:space="preserve"> </v>
      </c>
      <c r="AC625" s="5" t="e">
        <f>VLOOKUP(AB625,definitions_list_lookup!$V$12:$W$15,2,FALSE)</f>
        <v>#N/A</v>
      </c>
      <c r="AE625" s="41" t="e">
        <f>VLOOKUP(AD625,definitions_list_lookup!$AT$3:$AU$5,2,FALSE)</f>
        <v>#N/A</v>
      </c>
    </row>
    <row r="626" spans="7:31">
      <c r="G626" s="10" t="str">
        <f t="shared" si="9"/>
        <v>-</v>
      </c>
      <c r="J626" s="14" t="e">
        <f>(VLOOKUP($G626,Depth_Lookup_CCL!$A$3:$Z$549,11,FALSE))+(H626/100)</f>
        <v>#N/A</v>
      </c>
      <c r="K626" s="14" t="e">
        <f>(VLOOKUP($G626,Depth_Lookup_CCL!$A$3:$Z$549,11,FALSE))+(I626/100)</f>
        <v>#N/A</v>
      </c>
      <c r="P626" s="5" t="str">
        <f t="shared" si="10"/>
        <v xml:space="preserve"> </v>
      </c>
      <c r="AC626" s="5" t="e">
        <f>VLOOKUP(AB626,definitions_list_lookup!$V$12:$W$15,2,FALSE)</f>
        <v>#N/A</v>
      </c>
      <c r="AE626" s="41" t="e">
        <f>VLOOKUP(AD626,definitions_list_lookup!$AT$3:$AU$5,2,FALSE)</f>
        <v>#N/A</v>
      </c>
    </row>
    <row r="627" spans="7:31">
      <c r="G627" s="10" t="str">
        <f t="shared" si="9"/>
        <v>-</v>
      </c>
      <c r="J627" s="14" t="e">
        <f>(VLOOKUP($G627,Depth_Lookup_CCL!$A$3:$Z$549,11,FALSE))+(H627/100)</f>
        <v>#N/A</v>
      </c>
      <c r="K627" s="14" t="e">
        <f>(VLOOKUP($G627,Depth_Lookup_CCL!$A$3:$Z$549,11,FALSE))+(I627/100)</f>
        <v>#N/A</v>
      </c>
      <c r="P627" s="5" t="str">
        <f t="shared" si="10"/>
        <v xml:space="preserve"> </v>
      </c>
      <c r="AC627" s="5" t="e">
        <f>VLOOKUP(AB627,definitions_list_lookup!$V$12:$W$15,2,FALSE)</f>
        <v>#N/A</v>
      </c>
      <c r="AE627" s="41" t="e">
        <f>VLOOKUP(AD627,definitions_list_lookup!$AT$3:$AU$5,2,FALSE)</f>
        <v>#N/A</v>
      </c>
    </row>
    <row r="628" spans="7:31">
      <c r="G628" s="10" t="str">
        <f t="shared" si="9"/>
        <v>-</v>
      </c>
      <c r="J628" s="14" t="e">
        <f>(VLOOKUP($G628,Depth_Lookup_CCL!$A$3:$Z$549,11,FALSE))+(H628/100)</f>
        <v>#N/A</v>
      </c>
      <c r="K628" s="14" t="e">
        <f>(VLOOKUP($G628,Depth_Lookup_CCL!$A$3:$Z$549,11,FALSE))+(I628/100)</f>
        <v>#N/A</v>
      </c>
      <c r="P628" s="5" t="str">
        <f t="shared" si="10"/>
        <v xml:space="preserve"> </v>
      </c>
      <c r="AC628" s="5" t="e">
        <f>VLOOKUP(AB628,definitions_list_lookup!$V$12:$W$15,2,FALSE)</f>
        <v>#N/A</v>
      </c>
      <c r="AE628" s="41" t="e">
        <f>VLOOKUP(AD628,definitions_list_lookup!$AT$3:$AU$5,2,FALSE)</f>
        <v>#N/A</v>
      </c>
    </row>
    <row r="629" spans="7:31">
      <c r="G629" s="10" t="str">
        <f t="shared" si="9"/>
        <v>-</v>
      </c>
      <c r="J629" s="14" t="e">
        <f>(VLOOKUP($G629,Depth_Lookup_CCL!$A$3:$Z$549,11,FALSE))+(H629/100)</f>
        <v>#N/A</v>
      </c>
      <c r="K629" s="14" t="e">
        <f>(VLOOKUP($G629,Depth_Lookup_CCL!$A$3:$Z$549,11,FALSE))+(I629/100)</f>
        <v>#N/A</v>
      </c>
      <c r="P629" s="5" t="str">
        <f t="shared" si="10"/>
        <v xml:space="preserve"> </v>
      </c>
      <c r="AC629" s="5" t="e">
        <f>VLOOKUP(AB629,definitions_list_lookup!$V$12:$W$15,2,FALSE)</f>
        <v>#N/A</v>
      </c>
      <c r="AE629" s="41" t="e">
        <f>VLOOKUP(AD629,definitions_list_lookup!$AT$3:$AU$5,2,FALSE)</f>
        <v>#N/A</v>
      </c>
    </row>
    <row r="630" spans="7:31">
      <c r="G630" s="10" t="str">
        <f t="shared" si="9"/>
        <v>-</v>
      </c>
      <c r="J630" s="14" t="e">
        <f>(VLOOKUP($G630,Depth_Lookup_CCL!$A$3:$Z$549,11,FALSE))+(H630/100)</f>
        <v>#N/A</v>
      </c>
      <c r="K630" s="14" t="e">
        <f>(VLOOKUP($G630,Depth_Lookup_CCL!$A$3:$Z$549,11,FALSE))+(I630/100)</f>
        <v>#N/A</v>
      </c>
      <c r="P630" s="5" t="str">
        <f t="shared" si="10"/>
        <v xml:space="preserve"> </v>
      </c>
      <c r="AC630" s="5" t="e">
        <f>VLOOKUP(AB630,definitions_list_lookup!$V$12:$W$15,2,FALSE)</f>
        <v>#N/A</v>
      </c>
      <c r="AE630" s="41" t="e">
        <f>VLOOKUP(AD630,definitions_list_lookup!$AT$3:$AU$5,2,FALSE)</f>
        <v>#N/A</v>
      </c>
    </row>
    <row r="631" spans="7:31">
      <c r="G631" s="10" t="str">
        <f t="shared" si="9"/>
        <v>-</v>
      </c>
      <c r="J631" s="14" t="e">
        <f>(VLOOKUP($G631,Depth_Lookup_CCL!$A$3:$Z$549,11,FALSE))+(H631/100)</f>
        <v>#N/A</v>
      </c>
      <c r="K631" s="14" t="e">
        <f>(VLOOKUP($G631,Depth_Lookup_CCL!$A$3:$Z$549,11,FALSE))+(I631/100)</f>
        <v>#N/A</v>
      </c>
      <c r="P631" s="5" t="str">
        <f t="shared" si="10"/>
        <v xml:space="preserve"> </v>
      </c>
      <c r="AC631" s="5" t="e">
        <f>VLOOKUP(AB631,definitions_list_lookup!$V$12:$W$15,2,FALSE)</f>
        <v>#N/A</v>
      </c>
      <c r="AE631" s="41" t="e">
        <f>VLOOKUP(AD631,definitions_list_lookup!$AT$3:$AU$5,2,FALSE)</f>
        <v>#N/A</v>
      </c>
    </row>
    <row r="632" spans="7:31">
      <c r="G632" s="10" t="str">
        <f t="shared" si="9"/>
        <v>-</v>
      </c>
      <c r="J632" s="14" t="e">
        <f>(VLOOKUP($G632,Depth_Lookup_CCL!$A$3:$Z$549,11,FALSE))+(H632/100)</f>
        <v>#N/A</v>
      </c>
      <c r="K632" s="14" t="e">
        <f>(VLOOKUP($G632,Depth_Lookup_CCL!$A$3:$Z$549,11,FALSE))+(I632/100)</f>
        <v>#N/A</v>
      </c>
      <c r="P632" s="5" t="str">
        <f t="shared" si="10"/>
        <v xml:space="preserve"> </v>
      </c>
      <c r="AC632" s="5" t="e">
        <f>VLOOKUP(AB632,definitions_list_lookup!$V$12:$W$15,2,FALSE)</f>
        <v>#N/A</v>
      </c>
      <c r="AE632" s="41" t="e">
        <f>VLOOKUP(AD632,definitions_list_lookup!$AT$3:$AU$5,2,FALSE)</f>
        <v>#N/A</v>
      </c>
    </row>
    <row r="633" spans="7:31">
      <c r="G633" s="10" t="str">
        <f t="shared" si="9"/>
        <v>-</v>
      </c>
      <c r="J633" s="14" t="e">
        <f>(VLOOKUP($G633,Depth_Lookup_CCL!$A$3:$Z$549,11,FALSE))+(H633/100)</f>
        <v>#N/A</v>
      </c>
      <c r="K633" s="14" t="e">
        <f>(VLOOKUP($G633,Depth_Lookup_CCL!$A$3:$Z$549,11,FALSE))+(I633/100)</f>
        <v>#N/A</v>
      </c>
      <c r="P633" s="5" t="str">
        <f t="shared" si="10"/>
        <v xml:space="preserve"> </v>
      </c>
      <c r="AC633" s="5" t="e">
        <f>VLOOKUP(AB633,definitions_list_lookup!$V$12:$W$15,2,FALSE)</f>
        <v>#N/A</v>
      </c>
      <c r="AE633" s="41" t="e">
        <f>VLOOKUP(AD633,definitions_list_lookup!$AT$3:$AU$5,2,FALSE)</f>
        <v>#N/A</v>
      </c>
    </row>
    <row r="634" spans="7:31">
      <c r="G634" s="10" t="str">
        <f t="shared" si="9"/>
        <v>-</v>
      </c>
      <c r="J634" s="14" t="e">
        <f>(VLOOKUP($G634,Depth_Lookup_CCL!$A$3:$Z$549,11,FALSE))+(H634/100)</f>
        <v>#N/A</v>
      </c>
      <c r="K634" s="14" t="e">
        <f>(VLOOKUP($G634,Depth_Lookup_CCL!$A$3:$Z$549,11,FALSE))+(I634/100)</f>
        <v>#N/A</v>
      </c>
      <c r="P634" s="5" t="str">
        <f t="shared" si="10"/>
        <v xml:space="preserve"> </v>
      </c>
      <c r="AC634" s="5" t="e">
        <f>VLOOKUP(AB634,definitions_list_lookup!$V$12:$W$15,2,FALSE)</f>
        <v>#N/A</v>
      </c>
      <c r="AE634" s="41" t="e">
        <f>VLOOKUP(AD634,definitions_list_lookup!$AT$3:$AU$5,2,FALSE)</f>
        <v>#N/A</v>
      </c>
    </row>
    <row r="635" spans="7:31">
      <c r="G635" s="10" t="str">
        <f t="shared" si="9"/>
        <v>-</v>
      </c>
      <c r="J635" s="14" t="e">
        <f>(VLOOKUP($G635,Depth_Lookup_CCL!$A$3:$Z$549,11,FALSE))+(H635/100)</f>
        <v>#N/A</v>
      </c>
      <c r="K635" s="14" t="e">
        <f>(VLOOKUP($G635,Depth_Lookup_CCL!$A$3:$Z$549,11,FALSE))+(I635/100)</f>
        <v>#N/A</v>
      </c>
      <c r="P635" s="5" t="str">
        <f t="shared" si="10"/>
        <v xml:space="preserve"> </v>
      </c>
      <c r="AC635" s="5" t="e">
        <f>VLOOKUP(AB635,definitions_list_lookup!$V$12:$W$15,2,FALSE)</f>
        <v>#N/A</v>
      </c>
      <c r="AE635" s="41" t="e">
        <f>VLOOKUP(AD635,definitions_list_lookup!$AT$3:$AU$5,2,FALSE)</f>
        <v>#N/A</v>
      </c>
    </row>
    <row r="636" spans="7:31">
      <c r="G636" s="10" t="str">
        <f t="shared" si="9"/>
        <v>-</v>
      </c>
      <c r="J636" s="14" t="e">
        <f>(VLOOKUP($G636,Depth_Lookup_CCL!$A$3:$Z$549,11,FALSE))+(H636/100)</f>
        <v>#N/A</v>
      </c>
      <c r="K636" s="14" t="e">
        <f>(VLOOKUP($G636,Depth_Lookup_CCL!$A$3:$Z$549,11,FALSE))+(I636/100)</f>
        <v>#N/A</v>
      </c>
      <c r="P636" s="5" t="str">
        <f t="shared" si="10"/>
        <v xml:space="preserve"> </v>
      </c>
      <c r="AC636" s="5" t="e">
        <f>VLOOKUP(AB636,definitions_list_lookup!$V$12:$W$15,2,FALSE)</f>
        <v>#N/A</v>
      </c>
      <c r="AE636" s="41" t="e">
        <f>VLOOKUP(AD636,definitions_list_lookup!$AT$3:$AU$5,2,FALSE)</f>
        <v>#N/A</v>
      </c>
    </row>
    <row r="637" spans="7:31">
      <c r="G637" s="10" t="str">
        <f t="shared" si="9"/>
        <v>-</v>
      </c>
      <c r="J637" s="14" t="e">
        <f>(VLOOKUP($G637,Depth_Lookup_CCL!$A$3:$Z$549,11,FALSE))+(H637/100)</f>
        <v>#N/A</v>
      </c>
      <c r="K637" s="14" t="e">
        <f>(VLOOKUP($G637,Depth_Lookup_CCL!$A$3:$Z$549,11,FALSE))+(I637/100)</f>
        <v>#N/A</v>
      </c>
      <c r="P637" s="5" t="str">
        <f t="shared" si="10"/>
        <v xml:space="preserve"> </v>
      </c>
      <c r="AC637" s="5" t="e">
        <f>VLOOKUP(AB637,definitions_list_lookup!$V$12:$W$15,2,FALSE)</f>
        <v>#N/A</v>
      </c>
      <c r="AE637" s="41" t="e">
        <f>VLOOKUP(AD637,definitions_list_lookup!$AT$3:$AU$5,2,FALSE)</f>
        <v>#N/A</v>
      </c>
    </row>
    <row r="638" spans="7:31">
      <c r="G638" s="10" t="str">
        <f t="shared" si="9"/>
        <v>-</v>
      </c>
      <c r="J638" s="14" t="e">
        <f>(VLOOKUP($G638,Depth_Lookup_CCL!$A$3:$Z$549,11,FALSE))+(H638/100)</f>
        <v>#N/A</v>
      </c>
      <c r="K638" s="14" t="e">
        <f>(VLOOKUP($G638,Depth_Lookup_CCL!$A$3:$Z$549,11,FALSE))+(I638/100)</f>
        <v>#N/A</v>
      </c>
      <c r="P638" s="5" t="str">
        <f t="shared" si="10"/>
        <v xml:space="preserve"> </v>
      </c>
      <c r="AC638" s="5" t="e">
        <f>VLOOKUP(AB638,definitions_list_lookup!$V$12:$W$15,2,FALSE)</f>
        <v>#N/A</v>
      </c>
      <c r="AE638" s="41" t="e">
        <f>VLOOKUP(AD638,definitions_list_lookup!$AT$3:$AU$5,2,FALSE)</f>
        <v>#N/A</v>
      </c>
    </row>
    <row r="639" spans="7:31">
      <c r="G639" s="10" t="str">
        <f t="shared" si="9"/>
        <v>-</v>
      </c>
      <c r="J639" s="14" t="e">
        <f>(VLOOKUP($G639,Depth_Lookup_CCL!$A$3:$Z$549,11,FALSE))+(H639/100)</f>
        <v>#N/A</v>
      </c>
      <c r="K639" s="14" t="e">
        <f>(VLOOKUP($G639,Depth_Lookup_CCL!$A$3:$Z$549,11,FALSE))+(I639/100)</f>
        <v>#N/A</v>
      </c>
      <c r="P639" s="5" t="str">
        <f t="shared" si="10"/>
        <v xml:space="preserve"> </v>
      </c>
      <c r="AC639" s="5" t="e">
        <f>VLOOKUP(AB639,definitions_list_lookup!$V$12:$W$15,2,FALSE)</f>
        <v>#N/A</v>
      </c>
      <c r="AE639" s="41" t="e">
        <f>VLOOKUP(AD639,definitions_list_lookup!$AT$3:$AU$5,2,FALSE)</f>
        <v>#N/A</v>
      </c>
    </row>
    <row r="640" spans="7:31">
      <c r="G640" s="10" t="str">
        <f t="shared" si="9"/>
        <v>-</v>
      </c>
      <c r="J640" s="14" t="e">
        <f>(VLOOKUP($G640,Depth_Lookup_CCL!$A$3:$Z$549,11,FALSE))+(H640/100)</f>
        <v>#N/A</v>
      </c>
      <c r="K640" s="14" t="e">
        <f>(VLOOKUP($G640,Depth_Lookup_CCL!$A$3:$Z$549,11,FALSE))+(I640/100)</f>
        <v>#N/A</v>
      </c>
      <c r="P640" s="5" t="str">
        <f t="shared" si="10"/>
        <v xml:space="preserve"> </v>
      </c>
      <c r="AC640" s="5" t="e">
        <f>VLOOKUP(AB640,definitions_list_lookup!$V$12:$W$15,2,FALSE)</f>
        <v>#N/A</v>
      </c>
      <c r="AE640" s="41" t="e">
        <f>VLOOKUP(AD640,definitions_list_lookup!$AT$3:$AU$5,2,FALSE)</f>
        <v>#N/A</v>
      </c>
    </row>
    <row r="641" spans="7:31">
      <c r="G641" s="10" t="str">
        <f t="shared" si="9"/>
        <v>-</v>
      </c>
      <c r="J641" s="14" t="e">
        <f>(VLOOKUP($G641,Depth_Lookup_CCL!$A$3:$Z$549,11,FALSE))+(H641/100)</f>
        <v>#N/A</v>
      </c>
      <c r="K641" s="14" t="e">
        <f>(VLOOKUP($G641,Depth_Lookup_CCL!$A$3:$Z$549,11,FALSE))+(I641/100)</f>
        <v>#N/A</v>
      </c>
      <c r="P641" s="5" t="str">
        <f t="shared" si="10"/>
        <v xml:space="preserve"> </v>
      </c>
      <c r="AC641" s="5" t="e">
        <f>VLOOKUP(AB641,definitions_list_lookup!$V$12:$W$15,2,FALSE)</f>
        <v>#N/A</v>
      </c>
      <c r="AE641" s="41" t="e">
        <f>VLOOKUP(AD641,definitions_list_lookup!$AT$3:$AU$5,2,FALSE)</f>
        <v>#N/A</v>
      </c>
    </row>
    <row r="642" spans="7:31">
      <c r="G642" s="10" t="str">
        <f t="shared" si="9"/>
        <v>-</v>
      </c>
      <c r="J642" s="14" t="e">
        <f>(VLOOKUP($G642,Depth_Lookup_CCL!$A$3:$Z$549,11,FALSE))+(H642/100)</f>
        <v>#N/A</v>
      </c>
      <c r="K642" s="14" t="e">
        <f>(VLOOKUP($G642,Depth_Lookup_CCL!$A$3:$Z$549,11,FALSE))+(I642/100)</f>
        <v>#N/A</v>
      </c>
      <c r="P642" s="5" t="str">
        <f t="shared" si="10"/>
        <v xml:space="preserve"> </v>
      </c>
      <c r="AC642" s="5" t="e">
        <f>VLOOKUP(AB642,definitions_list_lookup!$V$12:$W$15,2,FALSE)</f>
        <v>#N/A</v>
      </c>
      <c r="AE642" s="41" t="e">
        <f>VLOOKUP(AD642,definitions_list_lookup!$AT$3:$AU$5,2,FALSE)</f>
        <v>#N/A</v>
      </c>
    </row>
    <row r="643" spans="7:31">
      <c r="G643" s="10" t="str">
        <f t="shared" si="9"/>
        <v>-</v>
      </c>
      <c r="J643" s="14" t="e">
        <f>(VLOOKUP($G643,Depth_Lookup_CCL!$A$3:$Z$549,11,FALSE))+(H643/100)</f>
        <v>#N/A</v>
      </c>
      <c r="K643" s="14" t="e">
        <f>(VLOOKUP($G643,Depth_Lookup_CCL!$A$3:$Z$549,11,FALSE))+(I643/100)</f>
        <v>#N/A</v>
      </c>
      <c r="P643" s="5" t="str">
        <f t="shared" si="10"/>
        <v xml:space="preserve"> </v>
      </c>
      <c r="AC643" s="5" t="e">
        <f>VLOOKUP(AB643,definitions_list_lookup!$V$12:$W$15,2,FALSE)</f>
        <v>#N/A</v>
      </c>
      <c r="AE643" s="41" t="e">
        <f>VLOOKUP(AD643,definitions_list_lookup!$AT$3:$AU$5,2,FALSE)</f>
        <v>#N/A</v>
      </c>
    </row>
    <row r="644" spans="7:31">
      <c r="G644" s="10" t="str">
        <f t="shared" si="9"/>
        <v>-</v>
      </c>
      <c r="J644" s="14" t="e">
        <f>(VLOOKUP($G644,Depth_Lookup_CCL!$A$3:$Z$549,11,FALSE))+(H644/100)</f>
        <v>#N/A</v>
      </c>
      <c r="K644" s="14" t="e">
        <f>(VLOOKUP($G644,Depth_Lookup_CCL!$A$3:$Z$549,11,FALSE))+(I644/100)</f>
        <v>#N/A</v>
      </c>
      <c r="P644" s="5" t="str">
        <f t="shared" si="10"/>
        <v xml:space="preserve"> </v>
      </c>
      <c r="AC644" s="5" t="e">
        <f>VLOOKUP(AB644,definitions_list_lookup!$V$12:$W$15,2,FALSE)</f>
        <v>#N/A</v>
      </c>
      <c r="AE644" s="41" t="e">
        <f>VLOOKUP(AD644,definitions_list_lookup!$AT$3:$AU$5,2,FALSE)</f>
        <v>#N/A</v>
      </c>
    </row>
    <row r="645" spans="7:31">
      <c r="G645" s="10" t="str">
        <f t="shared" si="9"/>
        <v>-</v>
      </c>
      <c r="J645" s="14" t="e">
        <f>(VLOOKUP($G645,Depth_Lookup_CCL!$A$3:$Z$549,11,FALSE))+(H645/100)</f>
        <v>#N/A</v>
      </c>
      <c r="K645" s="14" t="e">
        <f>(VLOOKUP($G645,Depth_Lookup_CCL!$A$3:$Z$549,11,FALSE))+(I645/100)</f>
        <v>#N/A</v>
      </c>
      <c r="P645" s="5" t="str">
        <f t="shared" si="10"/>
        <v xml:space="preserve"> </v>
      </c>
      <c r="AC645" s="5" t="e">
        <f>VLOOKUP(AB645,definitions_list_lookup!$V$12:$W$15,2,FALSE)</f>
        <v>#N/A</v>
      </c>
      <c r="AE645" s="41" t="e">
        <f>VLOOKUP(AD645,definitions_list_lookup!$AT$3:$AU$5,2,FALSE)</f>
        <v>#N/A</v>
      </c>
    </row>
    <row r="646" spans="7:31">
      <c r="G646" s="10" t="str">
        <f t="shared" si="9"/>
        <v>-</v>
      </c>
      <c r="J646" s="14" t="e">
        <f>(VLOOKUP($G646,Depth_Lookup_CCL!$A$3:$Z$549,11,FALSE))+(H646/100)</f>
        <v>#N/A</v>
      </c>
      <c r="K646" s="14" t="e">
        <f>(VLOOKUP($G646,Depth_Lookup_CCL!$A$3:$Z$549,11,FALSE))+(I646/100)</f>
        <v>#N/A</v>
      </c>
      <c r="P646" s="5" t="str">
        <f t="shared" si="10"/>
        <v xml:space="preserve"> </v>
      </c>
      <c r="AC646" s="5" t="e">
        <f>VLOOKUP(AB646,definitions_list_lookup!$V$12:$W$15,2,FALSE)</f>
        <v>#N/A</v>
      </c>
      <c r="AE646" s="41" t="e">
        <f>VLOOKUP(AD646,definitions_list_lookup!$AT$3:$AU$5,2,FALSE)</f>
        <v>#N/A</v>
      </c>
    </row>
    <row r="647" spans="7:31">
      <c r="G647" s="10" t="str">
        <f t="shared" si="9"/>
        <v>-</v>
      </c>
      <c r="J647" s="14" t="e">
        <f>(VLOOKUP($G647,Depth_Lookup_CCL!$A$3:$Z$549,11,FALSE))+(H647/100)</f>
        <v>#N/A</v>
      </c>
      <c r="K647" s="14" t="e">
        <f>(VLOOKUP($G647,Depth_Lookup_CCL!$A$3:$Z$549,11,FALSE))+(I647/100)</f>
        <v>#N/A</v>
      </c>
      <c r="P647" s="5" t="str">
        <f t="shared" si="10"/>
        <v xml:space="preserve"> </v>
      </c>
      <c r="AC647" s="5" t="e">
        <f>VLOOKUP(AB647,definitions_list_lookup!$V$12:$W$15,2,FALSE)</f>
        <v>#N/A</v>
      </c>
      <c r="AE647" s="41" t="e">
        <f>VLOOKUP(AD647,definitions_list_lookup!$AT$3:$AU$5,2,FALSE)</f>
        <v>#N/A</v>
      </c>
    </row>
    <row r="648" spans="7:31">
      <c r="G648" s="10" t="str">
        <f t="shared" si="9"/>
        <v>-</v>
      </c>
      <c r="J648" s="14" t="e">
        <f>(VLOOKUP($G648,Depth_Lookup_CCL!$A$3:$Z$549,11,FALSE))+(H648/100)</f>
        <v>#N/A</v>
      </c>
      <c r="K648" s="14" t="e">
        <f>(VLOOKUP($G648,Depth_Lookup_CCL!$A$3:$Z$549,11,FALSE))+(I648/100)</f>
        <v>#N/A</v>
      </c>
      <c r="P648" s="5" t="str">
        <f t="shared" si="10"/>
        <v xml:space="preserve"> </v>
      </c>
      <c r="AC648" s="5" t="e">
        <f>VLOOKUP(AB648,definitions_list_lookup!$V$12:$W$15,2,FALSE)</f>
        <v>#N/A</v>
      </c>
      <c r="AE648" s="41" t="e">
        <f>VLOOKUP(AD648,definitions_list_lookup!$AT$3:$AU$5,2,FALSE)</f>
        <v>#N/A</v>
      </c>
    </row>
    <row r="649" spans="7:31">
      <c r="G649" s="10" t="str">
        <f t="shared" si="9"/>
        <v>-</v>
      </c>
      <c r="J649" s="14" t="e">
        <f>(VLOOKUP($G649,Depth_Lookup_CCL!$A$3:$Z$549,11,FALSE))+(H649/100)</f>
        <v>#N/A</v>
      </c>
      <c r="K649" s="14" t="e">
        <f>(VLOOKUP($G649,Depth_Lookup_CCL!$A$3:$Z$549,11,FALSE))+(I649/100)</f>
        <v>#N/A</v>
      </c>
      <c r="P649" s="5" t="str">
        <f t="shared" si="10"/>
        <v xml:space="preserve"> </v>
      </c>
      <c r="AC649" s="5" t="e">
        <f>VLOOKUP(AB649,definitions_list_lookup!$V$12:$W$15,2,FALSE)</f>
        <v>#N/A</v>
      </c>
      <c r="AE649" s="41" t="e">
        <f>VLOOKUP(AD649,definitions_list_lookup!$AT$3:$AU$5,2,FALSE)</f>
        <v>#N/A</v>
      </c>
    </row>
    <row r="650" spans="7:31">
      <c r="G650" s="10" t="str">
        <f t="shared" si="9"/>
        <v>-</v>
      </c>
      <c r="J650" s="14" t="e">
        <f>(VLOOKUP($G650,Depth_Lookup_CCL!$A$3:$Z$549,11,FALSE))+(H650/100)</f>
        <v>#N/A</v>
      </c>
      <c r="K650" s="14" t="e">
        <f>(VLOOKUP($G650,Depth_Lookup_CCL!$A$3:$Z$549,11,FALSE))+(I650/100)</f>
        <v>#N/A</v>
      </c>
      <c r="P650" s="5" t="str">
        <f t="shared" si="10"/>
        <v xml:space="preserve"> </v>
      </c>
      <c r="AC650" s="5" t="e">
        <f>VLOOKUP(AB650,definitions_list_lookup!$V$12:$W$15,2,FALSE)</f>
        <v>#N/A</v>
      </c>
      <c r="AE650" s="41" t="e">
        <f>VLOOKUP(AD650,definitions_list_lookup!$AT$3:$AU$5,2,FALSE)</f>
        <v>#N/A</v>
      </c>
    </row>
    <row r="651" spans="7:31">
      <c r="G651" s="10" t="str">
        <f t="shared" si="9"/>
        <v>-</v>
      </c>
      <c r="J651" s="14" t="e">
        <f>(VLOOKUP($G651,Depth_Lookup_CCL!$A$3:$Z$549,11,FALSE))+(H651/100)</f>
        <v>#N/A</v>
      </c>
      <c r="K651" s="14" t="e">
        <f>(VLOOKUP($G651,Depth_Lookup_CCL!$A$3:$Z$549,11,FALSE))+(I651/100)</f>
        <v>#N/A</v>
      </c>
      <c r="P651" s="5" t="str">
        <f t="shared" si="10"/>
        <v xml:space="preserve"> </v>
      </c>
      <c r="AC651" s="5" t="e">
        <f>VLOOKUP(AB651,definitions_list_lookup!$V$12:$W$15,2,FALSE)</f>
        <v>#N/A</v>
      </c>
      <c r="AE651" s="41" t="e">
        <f>VLOOKUP(AD651,definitions_list_lookup!$AT$3:$AU$5,2,FALSE)</f>
        <v>#N/A</v>
      </c>
    </row>
    <row r="652" spans="7:31">
      <c r="G652" s="10" t="str">
        <f t="shared" si="9"/>
        <v>-</v>
      </c>
      <c r="J652" s="14" t="e">
        <f>(VLOOKUP($G652,Depth_Lookup_CCL!$A$3:$Z$549,11,FALSE))+(H652/100)</f>
        <v>#N/A</v>
      </c>
      <c r="K652" s="14" t="e">
        <f>(VLOOKUP($G652,Depth_Lookup_CCL!$A$3:$Z$549,11,FALSE))+(I652/100)</f>
        <v>#N/A</v>
      </c>
      <c r="P652" s="5" t="str">
        <f t="shared" si="10"/>
        <v xml:space="preserve"> </v>
      </c>
      <c r="AC652" s="5" t="e">
        <f>VLOOKUP(AB652,definitions_list_lookup!$V$12:$W$15,2,FALSE)</f>
        <v>#N/A</v>
      </c>
      <c r="AE652" s="41" t="e">
        <f>VLOOKUP(AD652,definitions_list_lookup!$AT$3:$AU$5,2,FALSE)</f>
        <v>#N/A</v>
      </c>
    </row>
    <row r="653" spans="7:31">
      <c r="G653" s="10" t="str">
        <f t="shared" si="9"/>
        <v>-</v>
      </c>
      <c r="J653" s="14" t="e">
        <f>(VLOOKUP($G653,Depth_Lookup_CCL!$A$3:$Z$549,11,FALSE))+(H653/100)</f>
        <v>#N/A</v>
      </c>
      <c r="K653" s="14" t="e">
        <f>(VLOOKUP($G653,Depth_Lookup_CCL!$A$3:$Z$549,11,FALSE))+(I653/100)</f>
        <v>#N/A</v>
      </c>
      <c r="P653" s="5" t="str">
        <f t="shared" si="10"/>
        <v xml:space="preserve"> </v>
      </c>
      <c r="AC653" s="5" t="e">
        <f>VLOOKUP(AB653,definitions_list_lookup!$V$12:$W$15,2,FALSE)</f>
        <v>#N/A</v>
      </c>
      <c r="AE653" s="41" t="e">
        <f>VLOOKUP(AD653,definitions_list_lookup!$AT$3:$AU$5,2,FALSE)</f>
        <v>#N/A</v>
      </c>
    </row>
    <row r="654" spans="7:31">
      <c r="G654" s="10" t="str">
        <f t="shared" si="9"/>
        <v>-</v>
      </c>
      <c r="J654" s="14" t="e">
        <f>(VLOOKUP($G654,Depth_Lookup_CCL!$A$3:$Z$549,11,FALSE))+(H654/100)</f>
        <v>#N/A</v>
      </c>
      <c r="K654" s="14" t="e">
        <f>(VLOOKUP($G654,Depth_Lookup_CCL!$A$3:$Z$549,11,FALSE))+(I654/100)</f>
        <v>#N/A</v>
      </c>
      <c r="P654" s="5" t="str">
        <f t="shared" ref="P654:P717" si="11">N654&amp;" "&amp;O654</f>
        <v xml:space="preserve"> </v>
      </c>
      <c r="AC654" s="5" t="e">
        <f>VLOOKUP(AB654,definitions_list_lookup!$V$12:$W$15,2,FALSE)</f>
        <v>#N/A</v>
      </c>
      <c r="AE654" s="41" t="e">
        <f>VLOOKUP(AD654,definitions_list_lookup!$AT$3:$AU$5,2,FALSE)</f>
        <v>#N/A</v>
      </c>
    </row>
    <row r="655" spans="7:31">
      <c r="G655" s="10" t="str">
        <f t="shared" si="9"/>
        <v>-</v>
      </c>
      <c r="J655" s="14" t="e">
        <f>(VLOOKUP($G655,Depth_Lookup_CCL!$A$3:$Z$549,11,FALSE))+(H655/100)</f>
        <v>#N/A</v>
      </c>
      <c r="K655" s="14" t="e">
        <f>(VLOOKUP($G655,Depth_Lookup_CCL!$A$3:$Z$549,11,FALSE))+(I655/100)</f>
        <v>#N/A</v>
      </c>
      <c r="P655" s="5" t="str">
        <f t="shared" si="11"/>
        <v xml:space="preserve"> </v>
      </c>
      <c r="AC655" s="5" t="e">
        <f>VLOOKUP(AB655,definitions_list_lookup!$V$12:$W$15,2,FALSE)</f>
        <v>#N/A</v>
      </c>
      <c r="AE655" s="41" t="e">
        <f>VLOOKUP(AD655,definitions_list_lookup!$AT$3:$AU$5,2,FALSE)</f>
        <v>#N/A</v>
      </c>
    </row>
    <row r="656" spans="7:31">
      <c r="G656" s="10" t="str">
        <f t="shared" ref="G656:G719" si="12">E656&amp;"-"&amp;F656</f>
        <v>-</v>
      </c>
      <c r="J656" s="14" t="e">
        <f>(VLOOKUP($G656,Depth_Lookup_CCL!$A$3:$Z$549,11,FALSE))+(H656/100)</f>
        <v>#N/A</v>
      </c>
      <c r="K656" s="14" t="e">
        <f>(VLOOKUP($G656,Depth_Lookup_CCL!$A$3:$Z$549,11,FALSE))+(I656/100)</f>
        <v>#N/A</v>
      </c>
      <c r="P656" s="5" t="str">
        <f t="shared" si="11"/>
        <v xml:space="preserve"> </v>
      </c>
      <c r="AC656" s="5" t="e">
        <f>VLOOKUP(AB656,definitions_list_lookup!$V$12:$W$15,2,FALSE)</f>
        <v>#N/A</v>
      </c>
      <c r="AE656" s="41" t="e">
        <f>VLOOKUP(AD656,definitions_list_lookup!$AT$3:$AU$5,2,FALSE)</f>
        <v>#N/A</v>
      </c>
    </row>
    <row r="657" spans="7:31">
      <c r="G657" s="10" t="str">
        <f t="shared" si="12"/>
        <v>-</v>
      </c>
      <c r="J657" s="14" t="e">
        <f>(VLOOKUP($G657,Depth_Lookup_CCL!$A$3:$Z$549,11,FALSE))+(H657/100)</f>
        <v>#N/A</v>
      </c>
      <c r="K657" s="14" t="e">
        <f>(VLOOKUP($G657,Depth_Lookup_CCL!$A$3:$Z$549,11,FALSE))+(I657/100)</f>
        <v>#N/A</v>
      </c>
      <c r="P657" s="5" t="str">
        <f t="shared" si="11"/>
        <v xml:space="preserve"> </v>
      </c>
      <c r="AC657" s="5" t="e">
        <f>VLOOKUP(AB657,definitions_list_lookup!$V$12:$W$15,2,FALSE)</f>
        <v>#N/A</v>
      </c>
      <c r="AE657" s="41" t="e">
        <f>VLOOKUP(AD657,definitions_list_lookup!$AT$3:$AU$5,2,FALSE)</f>
        <v>#N/A</v>
      </c>
    </row>
    <row r="658" spans="7:31">
      <c r="G658" s="10" t="str">
        <f t="shared" si="12"/>
        <v>-</v>
      </c>
      <c r="J658" s="14" t="e">
        <f>(VLOOKUP($G658,Depth_Lookup_CCL!$A$3:$Z$549,11,FALSE))+(H658/100)</f>
        <v>#N/A</v>
      </c>
      <c r="K658" s="14" t="e">
        <f>(VLOOKUP($G658,Depth_Lookup_CCL!$A$3:$Z$549,11,FALSE))+(I658/100)</f>
        <v>#N/A</v>
      </c>
      <c r="P658" s="5" t="str">
        <f t="shared" si="11"/>
        <v xml:space="preserve"> </v>
      </c>
      <c r="AC658" s="5" t="e">
        <f>VLOOKUP(AB658,definitions_list_lookup!$V$12:$W$15,2,FALSE)</f>
        <v>#N/A</v>
      </c>
      <c r="AE658" s="41" t="e">
        <f>VLOOKUP(AD658,definitions_list_lookup!$AT$3:$AU$5,2,FALSE)</f>
        <v>#N/A</v>
      </c>
    </row>
    <row r="659" spans="7:31">
      <c r="G659" s="10" t="str">
        <f t="shared" si="12"/>
        <v>-</v>
      </c>
      <c r="J659" s="14" t="e">
        <f>(VLOOKUP($G659,Depth_Lookup_CCL!$A$3:$Z$549,11,FALSE))+(H659/100)</f>
        <v>#N/A</v>
      </c>
      <c r="K659" s="14" t="e">
        <f>(VLOOKUP($G659,Depth_Lookup_CCL!$A$3:$Z$549,11,FALSE))+(I659/100)</f>
        <v>#N/A</v>
      </c>
      <c r="P659" s="5" t="str">
        <f t="shared" si="11"/>
        <v xml:space="preserve"> </v>
      </c>
      <c r="AC659" s="5" t="e">
        <f>VLOOKUP(AB659,definitions_list_lookup!$V$12:$W$15,2,FALSE)</f>
        <v>#N/A</v>
      </c>
      <c r="AE659" s="41" t="e">
        <f>VLOOKUP(AD659,definitions_list_lookup!$AT$3:$AU$5,2,FALSE)</f>
        <v>#N/A</v>
      </c>
    </row>
    <row r="660" spans="7:31">
      <c r="G660" s="10" t="str">
        <f t="shared" si="12"/>
        <v>-</v>
      </c>
      <c r="J660" s="14" t="e">
        <f>(VLOOKUP($G660,Depth_Lookup_CCL!$A$3:$Z$549,11,FALSE))+(H660/100)</f>
        <v>#N/A</v>
      </c>
      <c r="K660" s="14" t="e">
        <f>(VLOOKUP($G660,Depth_Lookup_CCL!$A$3:$Z$549,11,FALSE))+(I660/100)</f>
        <v>#N/A</v>
      </c>
      <c r="P660" s="5" t="str">
        <f t="shared" si="11"/>
        <v xml:space="preserve"> </v>
      </c>
      <c r="AC660" s="5" t="e">
        <f>VLOOKUP(AB660,definitions_list_lookup!$V$12:$W$15,2,FALSE)</f>
        <v>#N/A</v>
      </c>
      <c r="AE660" s="41" t="e">
        <f>VLOOKUP(AD660,definitions_list_lookup!$AT$3:$AU$5,2,FALSE)</f>
        <v>#N/A</v>
      </c>
    </row>
    <row r="661" spans="7:31">
      <c r="G661" s="10" t="str">
        <f t="shared" si="12"/>
        <v>-</v>
      </c>
      <c r="J661" s="14" t="e">
        <f>(VLOOKUP($G661,Depth_Lookup_CCL!$A$3:$Z$549,11,FALSE))+(H661/100)</f>
        <v>#N/A</v>
      </c>
      <c r="K661" s="14" t="e">
        <f>(VLOOKUP($G661,Depth_Lookup_CCL!$A$3:$Z$549,11,FALSE))+(I661/100)</f>
        <v>#N/A</v>
      </c>
      <c r="P661" s="5" t="str">
        <f t="shared" si="11"/>
        <v xml:space="preserve"> </v>
      </c>
      <c r="AC661" s="5" t="e">
        <f>VLOOKUP(AB661,definitions_list_lookup!$V$12:$W$15,2,FALSE)</f>
        <v>#N/A</v>
      </c>
      <c r="AE661" s="41" t="e">
        <f>VLOOKUP(AD661,definitions_list_lookup!$AT$3:$AU$5,2,FALSE)</f>
        <v>#N/A</v>
      </c>
    </row>
    <row r="662" spans="7:31">
      <c r="G662" s="10" t="str">
        <f t="shared" si="12"/>
        <v>-</v>
      </c>
      <c r="J662" s="14" t="e">
        <f>(VLOOKUP($G662,Depth_Lookup_CCL!$A$3:$Z$549,11,FALSE))+(H662/100)</f>
        <v>#N/A</v>
      </c>
      <c r="K662" s="14" t="e">
        <f>(VLOOKUP($G662,Depth_Lookup_CCL!$A$3:$Z$549,11,FALSE))+(I662/100)</f>
        <v>#N/A</v>
      </c>
      <c r="P662" s="5" t="str">
        <f t="shared" si="11"/>
        <v xml:space="preserve"> </v>
      </c>
      <c r="AC662" s="5" t="e">
        <f>VLOOKUP(AB662,definitions_list_lookup!$V$12:$W$15,2,FALSE)</f>
        <v>#N/A</v>
      </c>
      <c r="AE662" s="41" t="e">
        <f>VLOOKUP(AD662,definitions_list_lookup!$AT$3:$AU$5,2,FALSE)</f>
        <v>#N/A</v>
      </c>
    </row>
    <row r="663" spans="7:31">
      <c r="G663" s="10" t="str">
        <f t="shared" si="12"/>
        <v>-</v>
      </c>
      <c r="J663" s="14" t="e">
        <f>(VLOOKUP($G663,Depth_Lookup_CCL!$A$3:$Z$549,11,FALSE))+(H663/100)</f>
        <v>#N/A</v>
      </c>
      <c r="K663" s="14" t="e">
        <f>(VLOOKUP($G663,Depth_Lookup_CCL!$A$3:$Z$549,11,FALSE))+(I663/100)</f>
        <v>#N/A</v>
      </c>
      <c r="P663" s="5" t="str">
        <f t="shared" si="11"/>
        <v xml:space="preserve"> </v>
      </c>
      <c r="AC663" s="5" t="e">
        <f>VLOOKUP(AB663,definitions_list_lookup!$V$12:$W$15,2,FALSE)</f>
        <v>#N/A</v>
      </c>
      <c r="AE663" s="41" t="e">
        <f>VLOOKUP(AD663,definitions_list_lookup!$AT$3:$AU$5,2,FALSE)</f>
        <v>#N/A</v>
      </c>
    </row>
    <row r="664" spans="7:31">
      <c r="G664" s="10" t="str">
        <f t="shared" si="12"/>
        <v>-</v>
      </c>
      <c r="J664" s="14" t="e">
        <f>(VLOOKUP($G664,Depth_Lookup_CCL!$A$3:$Z$549,11,FALSE))+(H664/100)</f>
        <v>#N/A</v>
      </c>
      <c r="K664" s="14" t="e">
        <f>(VLOOKUP($G664,Depth_Lookup_CCL!$A$3:$Z$549,11,FALSE))+(I664/100)</f>
        <v>#N/A</v>
      </c>
      <c r="P664" s="5" t="str">
        <f t="shared" si="11"/>
        <v xml:space="preserve"> </v>
      </c>
      <c r="AC664" s="5" t="e">
        <f>VLOOKUP(AB664,definitions_list_lookup!$V$12:$W$15,2,FALSE)</f>
        <v>#N/A</v>
      </c>
      <c r="AE664" s="41" t="e">
        <f>VLOOKUP(AD664,definitions_list_lookup!$AT$3:$AU$5,2,FALSE)</f>
        <v>#N/A</v>
      </c>
    </row>
    <row r="665" spans="7:31">
      <c r="G665" s="10" t="str">
        <f t="shared" si="12"/>
        <v>-</v>
      </c>
      <c r="J665" s="14" t="e">
        <f>(VLOOKUP($G665,Depth_Lookup_CCL!$A$3:$Z$549,11,FALSE))+(H665/100)</f>
        <v>#N/A</v>
      </c>
      <c r="K665" s="14" t="e">
        <f>(VLOOKUP($G665,Depth_Lookup_CCL!$A$3:$Z$549,11,FALSE))+(I665/100)</f>
        <v>#N/A</v>
      </c>
      <c r="P665" s="5" t="str">
        <f t="shared" si="11"/>
        <v xml:space="preserve"> </v>
      </c>
      <c r="AC665" s="5" t="e">
        <f>VLOOKUP(AB665,definitions_list_lookup!$V$12:$W$15,2,FALSE)</f>
        <v>#N/A</v>
      </c>
      <c r="AE665" s="41" t="e">
        <f>VLOOKUP(AD665,definitions_list_lookup!$AT$3:$AU$5,2,FALSE)</f>
        <v>#N/A</v>
      </c>
    </row>
    <row r="666" spans="7:31">
      <c r="G666" s="10" t="str">
        <f t="shared" si="12"/>
        <v>-</v>
      </c>
      <c r="J666" s="14" t="e">
        <f>(VLOOKUP($G666,Depth_Lookup_CCL!$A$3:$Z$549,11,FALSE))+(H666/100)</f>
        <v>#N/A</v>
      </c>
      <c r="K666" s="14" t="e">
        <f>(VLOOKUP($G666,Depth_Lookup_CCL!$A$3:$Z$549,11,FALSE))+(I666/100)</f>
        <v>#N/A</v>
      </c>
      <c r="P666" s="5" t="str">
        <f t="shared" si="11"/>
        <v xml:space="preserve"> </v>
      </c>
      <c r="AC666" s="5" t="e">
        <f>VLOOKUP(AB666,definitions_list_lookup!$V$12:$W$15,2,FALSE)</f>
        <v>#N/A</v>
      </c>
      <c r="AE666" s="41" t="e">
        <f>VLOOKUP(AD666,definitions_list_lookup!$AT$3:$AU$5,2,FALSE)</f>
        <v>#N/A</v>
      </c>
    </row>
    <row r="667" spans="7:31">
      <c r="G667" s="10" t="str">
        <f t="shared" si="12"/>
        <v>-</v>
      </c>
      <c r="J667" s="14" t="e">
        <f>(VLOOKUP($G667,Depth_Lookup_CCL!$A$3:$Z$549,11,FALSE))+(H667/100)</f>
        <v>#N/A</v>
      </c>
      <c r="K667" s="14" t="e">
        <f>(VLOOKUP($G667,Depth_Lookup_CCL!$A$3:$Z$549,11,FALSE))+(I667/100)</f>
        <v>#N/A</v>
      </c>
      <c r="P667" s="5" t="str">
        <f t="shared" si="11"/>
        <v xml:space="preserve"> </v>
      </c>
      <c r="AC667" s="5" t="e">
        <f>VLOOKUP(AB667,definitions_list_lookup!$V$12:$W$15,2,FALSE)</f>
        <v>#N/A</v>
      </c>
      <c r="AE667" s="41" t="e">
        <f>VLOOKUP(AD667,definitions_list_lookup!$AT$3:$AU$5,2,FALSE)</f>
        <v>#N/A</v>
      </c>
    </row>
    <row r="668" spans="7:31">
      <c r="G668" s="10" t="str">
        <f t="shared" si="12"/>
        <v>-</v>
      </c>
      <c r="J668" s="14" t="e">
        <f>(VLOOKUP($G668,Depth_Lookup_CCL!$A$3:$Z$549,11,FALSE))+(H668/100)</f>
        <v>#N/A</v>
      </c>
      <c r="K668" s="14" t="e">
        <f>(VLOOKUP($G668,Depth_Lookup_CCL!$A$3:$Z$549,11,FALSE))+(I668/100)</f>
        <v>#N/A</v>
      </c>
      <c r="P668" s="5" t="str">
        <f t="shared" si="11"/>
        <v xml:space="preserve"> </v>
      </c>
      <c r="AC668" s="5" t="e">
        <f>VLOOKUP(AB668,definitions_list_lookup!$V$12:$W$15,2,FALSE)</f>
        <v>#N/A</v>
      </c>
      <c r="AE668" s="41" t="e">
        <f>VLOOKUP(AD668,definitions_list_lookup!$AT$3:$AU$5,2,FALSE)</f>
        <v>#N/A</v>
      </c>
    </row>
    <row r="669" spans="7:31">
      <c r="G669" s="10" t="str">
        <f t="shared" si="12"/>
        <v>-</v>
      </c>
      <c r="J669" s="14" t="e">
        <f>(VLOOKUP($G669,Depth_Lookup_CCL!$A$3:$Z$549,11,FALSE))+(H669/100)</f>
        <v>#N/A</v>
      </c>
      <c r="K669" s="14" t="e">
        <f>(VLOOKUP($G669,Depth_Lookup_CCL!$A$3:$Z$549,11,FALSE))+(I669/100)</f>
        <v>#N/A</v>
      </c>
      <c r="P669" s="5" t="str">
        <f t="shared" si="11"/>
        <v xml:space="preserve"> </v>
      </c>
      <c r="AC669" s="5" t="e">
        <f>VLOOKUP(AB669,definitions_list_lookup!$V$12:$W$15,2,FALSE)</f>
        <v>#N/A</v>
      </c>
      <c r="AE669" s="41" t="e">
        <f>VLOOKUP(AD669,definitions_list_lookup!$AT$3:$AU$5,2,FALSE)</f>
        <v>#N/A</v>
      </c>
    </row>
    <row r="670" spans="7:31">
      <c r="G670" s="10" t="str">
        <f t="shared" si="12"/>
        <v>-</v>
      </c>
      <c r="J670" s="14" t="e">
        <f>(VLOOKUP($G670,Depth_Lookup_CCL!$A$3:$Z$549,11,FALSE))+(H670/100)</f>
        <v>#N/A</v>
      </c>
      <c r="K670" s="14" t="e">
        <f>(VLOOKUP($G670,Depth_Lookup_CCL!$A$3:$Z$549,11,FALSE))+(I670/100)</f>
        <v>#N/A</v>
      </c>
      <c r="P670" s="5" t="str">
        <f t="shared" si="11"/>
        <v xml:space="preserve"> </v>
      </c>
      <c r="AC670" s="5" t="e">
        <f>VLOOKUP(AB670,definitions_list_lookup!$V$12:$W$15,2,FALSE)</f>
        <v>#N/A</v>
      </c>
      <c r="AE670" s="41" t="e">
        <f>VLOOKUP(AD670,definitions_list_lookup!$AT$3:$AU$5,2,FALSE)</f>
        <v>#N/A</v>
      </c>
    </row>
    <row r="671" spans="7:31">
      <c r="G671" s="10" t="str">
        <f t="shared" si="12"/>
        <v>-</v>
      </c>
      <c r="J671" s="14" t="e">
        <f>(VLOOKUP($G671,Depth_Lookup_CCL!$A$3:$Z$549,11,FALSE))+(H671/100)</f>
        <v>#N/A</v>
      </c>
      <c r="K671" s="14" t="e">
        <f>(VLOOKUP($G671,Depth_Lookup_CCL!$A$3:$Z$549,11,FALSE))+(I671/100)</f>
        <v>#N/A</v>
      </c>
      <c r="P671" s="5" t="str">
        <f t="shared" si="11"/>
        <v xml:space="preserve"> </v>
      </c>
      <c r="AC671" s="5" t="e">
        <f>VLOOKUP(AB671,definitions_list_lookup!$V$12:$W$15,2,FALSE)</f>
        <v>#N/A</v>
      </c>
      <c r="AE671" s="41" t="e">
        <f>VLOOKUP(AD671,definitions_list_lookup!$AT$3:$AU$5,2,FALSE)</f>
        <v>#N/A</v>
      </c>
    </row>
    <row r="672" spans="7:31">
      <c r="G672" s="10" t="str">
        <f t="shared" si="12"/>
        <v>-</v>
      </c>
      <c r="J672" s="14" t="e">
        <f>(VLOOKUP($G672,Depth_Lookup_CCL!$A$3:$Z$549,11,FALSE))+(H672/100)</f>
        <v>#N/A</v>
      </c>
      <c r="K672" s="14" t="e">
        <f>(VLOOKUP($G672,Depth_Lookup_CCL!$A$3:$Z$549,11,FALSE))+(I672/100)</f>
        <v>#N/A</v>
      </c>
      <c r="P672" s="5" t="str">
        <f t="shared" si="11"/>
        <v xml:space="preserve"> </v>
      </c>
      <c r="AC672" s="5" t="e">
        <f>VLOOKUP(AB672,definitions_list_lookup!$V$12:$W$15,2,FALSE)</f>
        <v>#N/A</v>
      </c>
      <c r="AE672" s="41" t="e">
        <f>VLOOKUP(AD672,definitions_list_lookup!$AT$3:$AU$5,2,FALSE)</f>
        <v>#N/A</v>
      </c>
    </row>
    <row r="673" spans="7:31">
      <c r="G673" s="10" t="str">
        <f t="shared" si="12"/>
        <v>-</v>
      </c>
      <c r="J673" s="14" t="e">
        <f>(VLOOKUP($G673,Depth_Lookup_CCL!$A$3:$Z$549,11,FALSE))+(H673/100)</f>
        <v>#N/A</v>
      </c>
      <c r="K673" s="14" t="e">
        <f>(VLOOKUP($G673,Depth_Lookup_CCL!$A$3:$Z$549,11,FALSE))+(I673/100)</f>
        <v>#N/A</v>
      </c>
      <c r="P673" s="5" t="str">
        <f t="shared" si="11"/>
        <v xml:space="preserve"> </v>
      </c>
      <c r="AC673" s="5" t="e">
        <f>VLOOKUP(AB673,definitions_list_lookup!$V$12:$W$15,2,FALSE)</f>
        <v>#N/A</v>
      </c>
      <c r="AE673" s="41" t="e">
        <f>VLOOKUP(AD673,definitions_list_lookup!$AT$3:$AU$5,2,FALSE)</f>
        <v>#N/A</v>
      </c>
    </row>
    <row r="674" spans="7:31">
      <c r="G674" s="10" t="str">
        <f t="shared" si="12"/>
        <v>-</v>
      </c>
      <c r="J674" s="14" t="e">
        <f>(VLOOKUP($G674,Depth_Lookup_CCL!$A$3:$Z$549,11,FALSE))+(H674/100)</f>
        <v>#N/A</v>
      </c>
      <c r="K674" s="14" t="e">
        <f>(VLOOKUP($G674,Depth_Lookup_CCL!$A$3:$Z$549,11,FALSE))+(I674/100)</f>
        <v>#N/A</v>
      </c>
      <c r="P674" s="5" t="str">
        <f t="shared" si="11"/>
        <v xml:space="preserve"> </v>
      </c>
      <c r="AC674" s="5" t="e">
        <f>VLOOKUP(AB674,definitions_list_lookup!$V$12:$W$15,2,FALSE)</f>
        <v>#N/A</v>
      </c>
      <c r="AE674" s="41" t="e">
        <f>VLOOKUP(AD674,definitions_list_lookup!$AT$3:$AU$5,2,FALSE)</f>
        <v>#N/A</v>
      </c>
    </row>
    <row r="675" spans="7:31">
      <c r="G675" s="10" t="str">
        <f t="shared" si="12"/>
        <v>-</v>
      </c>
      <c r="J675" s="14" t="e">
        <f>(VLOOKUP($G675,Depth_Lookup_CCL!$A$3:$Z$549,11,FALSE))+(H675/100)</f>
        <v>#N/A</v>
      </c>
      <c r="K675" s="14" t="e">
        <f>(VLOOKUP($G675,Depth_Lookup_CCL!$A$3:$Z$549,11,FALSE))+(I675/100)</f>
        <v>#N/A</v>
      </c>
      <c r="P675" s="5" t="str">
        <f t="shared" si="11"/>
        <v xml:space="preserve"> </v>
      </c>
      <c r="AC675" s="5" t="e">
        <f>VLOOKUP(AB675,definitions_list_lookup!$V$12:$W$15,2,FALSE)</f>
        <v>#N/A</v>
      </c>
      <c r="AE675" s="41" t="e">
        <f>VLOOKUP(AD675,definitions_list_lookup!$AT$3:$AU$5,2,FALSE)</f>
        <v>#N/A</v>
      </c>
    </row>
    <row r="676" spans="7:31">
      <c r="G676" s="10" t="str">
        <f t="shared" si="12"/>
        <v>-</v>
      </c>
      <c r="J676" s="14" t="e">
        <f>(VLOOKUP($G676,Depth_Lookup_CCL!$A$3:$Z$549,11,FALSE))+(H676/100)</f>
        <v>#N/A</v>
      </c>
      <c r="K676" s="14" t="e">
        <f>(VLOOKUP($G676,Depth_Lookup_CCL!$A$3:$Z$549,11,FALSE))+(I676/100)</f>
        <v>#N/A</v>
      </c>
      <c r="P676" s="5" t="str">
        <f t="shared" si="11"/>
        <v xml:space="preserve"> </v>
      </c>
      <c r="AC676" s="5" t="e">
        <f>VLOOKUP(AB676,definitions_list_lookup!$V$12:$W$15,2,FALSE)</f>
        <v>#N/A</v>
      </c>
      <c r="AE676" s="41" t="e">
        <f>VLOOKUP(AD676,definitions_list_lookup!$AT$3:$AU$5,2,FALSE)</f>
        <v>#N/A</v>
      </c>
    </row>
    <row r="677" spans="7:31">
      <c r="G677" s="10" t="str">
        <f t="shared" si="12"/>
        <v>-</v>
      </c>
      <c r="J677" s="14" t="e">
        <f>(VLOOKUP($G677,Depth_Lookup_CCL!$A$3:$Z$549,11,FALSE))+(H677/100)</f>
        <v>#N/A</v>
      </c>
      <c r="K677" s="14" t="e">
        <f>(VLOOKUP($G677,Depth_Lookup_CCL!$A$3:$Z$549,11,FALSE))+(I677/100)</f>
        <v>#N/A</v>
      </c>
      <c r="P677" s="5" t="str">
        <f t="shared" si="11"/>
        <v xml:space="preserve"> </v>
      </c>
      <c r="AC677" s="5" t="e">
        <f>VLOOKUP(AB677,definitions_list_lookup!$V$12:$W$15,2,FALSE)</f>
        <v>#N/A</v>
      </c>
      <c r="AE677" s="41" t="e">
        <f>VLOOKUP(AD677,definitions_list_lookup!$AT$3:$AU$5,2,FALSE)</f>
        <v>#N/A</v>
      </c>
    </row>
    <row r="678" spans="7:31">
      <c r="G678" s="10" t="str">
        <f t="shared" si="12"/>
        <v>-</v>
      </c>
      <c r="J678" s="14" t="e">
        <f>(VLOOKUP($G678,Depth_Lookup_CCL!$A$3:$Z$549,11,FALSE))+(H678/100)</f>
        <v>#N/A</v>
      </c>
      <c r="K678" s="14" t="e">
        <f>(VLOOKUP($G678,Depth_Lookup_CCL!$A$3:$Z$549,11,FALSE))+(I678/100)</f>
        <v>#N/A</v>
      </c>
      <c r="P678" s="5" t="str">
        <f t="shared" si="11"/>
        <v xml:space="preserve"> </v>
      </c>
      <c r="AC678" s="5" t="e">
        <f>VLOOKUP(AB678,definitions_list_lookup!$V$12:$W$15,2,FALSE)</f>
        <v>#N/A</v>
      </c>
      <c r="AE678" s="41" t="e">
        <f>VLOOKUP(AD678,definitions_list_lookup!$AT$3:$AU$5,2,FALSE)</f>
        <v>#N/A</v>
      </c>
    </row>
    <row r="679" spans="7:31">
      <c r="G679" s="10" t="str">
        <f t="shared" si="12"/>
        <v>-</v>
      </c>
      <c r="J679" s="14" t="e">
        <f>(VLOOKUP($G679,Depth_Lookup_CCL!$A$3:$Z$549,11,FALSE))+(H679/100)</f>
        <v>#N/A</v>
      </c>
      <c r="K679" s="14" t="e">
        <f>(VLOOKUP($G679,Depth_Lookup_CCL!$A$3:$Z$549,11,FALSE))+(I679/100)</f>
        <v>#N/A</v>
      </c>
      <c r="P679" s="5" t="str">
        <f t="shared" si="11"/>
        <v xml:space="preserve"> </v>
      </c>
      <c r="AC679" s="5" t="e">
        <f>VLOOKUP(AB679,definitions_list_lookup!$V$12:$W$15,2,FALSE)</f>
        <v>#N/A</v>
      </c>
      <c r="AE679" s="41" t="e">
        <f>VLOOKUP(AD679,definitions_list_lookup!$AT$3:$AU$5,2,FALSE)</f>
        <v>#N/A</v>
      </c>
    </row>
    <row r="680" spans="7:31">
      <c r="G680" s="10" t="str">
        <f t="shared" si="12"/>
        <v>-</v>
      </c>
      <c r="J680" s="14" t="e">
        <f>(VLOOKUP($G680,Depth_Lookup_CCL!$A$3:$Z$549,11,FALSE))+(H680/100)</f>
        <v>#N/A</v>
      </c>
      <c r="K680" s="14" t="e">
        <f>(VLOOKUP($G680,Depth_Lookup_CCL!$A$3:$Z$549,11,FALSE))+(I680/100)</f>
        <v>#N/A</v>
      </c>
      <c r="P680" s="5" t="str">
        <f t="shared" si="11"/>
        <v xml:space="preserve"> </v>
      </c>
      <c r="AC680" s="5" t="e">
        <f>VLOOKUP(AB680,definitions_list_lookup!$V$12:$W$15,2,FALSE)</f>
        <v>#N/A</v>
      </c>
      <c r="AE680" s="41" t="e">
        <f>VLOOKUP(AD680,definitions_list_lookup!$AT$3:$AU$5,2,FALSE)</f>
        <v>#N/A</v>
      </c>
    </row>
    <row r="681" spans="7:31">
      <c r="G681" s="10" t="str">
        <f t="shared" si="12"/>
        <v>-</v>
      </c>
      <c r="J681" s="14" t="e">
        <f>(VLOOKUP($G681,Depth_Lookup_CCL!$A$3:$Z$549,11,FALSE))+(H681/100)</f>
        <v>#N/A</v>
      </c>
      <c r="K681" s="14" t="e">
        <f>(VLOOKUP($G681,Depth_Lookup_CCL!$A$3:$Z$549,11,FALSE))+(I681/100)</f>
        <v>#N/A</v>
      </c>
      <c r="P681" s="5" t="str">
        <f t="shared" si="11"/>
        <v xml:space="preserve"> </v>
      </c>
      <c r="AC681" s="5" t="e">
        <f>VLOOKUP(AB681,definitions_list_lookup!$V$12:$W$15,2,FALSE)</f>
        <v>#N/A</v>
      </c>
      <c r="AE681" s="41" t="e">
        <f>VLOOKUP(AD681,definitions_list_lookup!$AT$3:$AU$5,2,FALSE)</f>
        <v>#N/A</v>
      </c>
    </row>
    <row r="682" spans="7:31">
      <c r="G682" s="10" t="str">
        <f t="shared" si="12"/>
        <v>-</v>
      </c>
      <c r="J682" s="14" t="e">
        <f>(VLOOKUP($G682,Depth_Lookup_CCL!$A$3:$Z$549,11,FALSE))+(H682/100)</f>
        <v>#N/A</v>
      </c>
      <c r="K682" s="14" t="e">
        <f>(VLOOKUP($G682,Depth_Lookup_CCL!$A$3:$Z$549,11,FALSE))+(I682/100)</f>
        <v>#N/A</v>
      </c>
      <c r="P682" s="5" t="str">
        <f t="shared" si="11"/>
        <v xml:space="preserve"> </v>
      </c>
      <c r="AC682" s="5" t="e">
        <f>VLOOKUP(AB682,definitions_list_lookup!$V$12:$W$15,2,FALSE)</f>
        <v>#N/A</v>
      </c>
      <c r="AE682" s="41" t="e">
        <f>VLOOKUP(AD682,definitions_list_lookup!$AT$3:$AU$5,2,FALSE)</f>
        <v>#N/A</v>
      </c>
    </row>
    <row r="683" spans="7:31">
      <c r="G683" s="10" t="str">
        <f t="shared" si="12"/>
        <v>-</v>
      </c>
      <c r="J683" s="14" t="e">
        <f>(VLOOKUP($G683,Depth_Lookup_CCL!$A$3:$Z$549,11,FALSE))+(H683/100)</f>
        <v>#N/A</v>
      </c>
      <c r="K683" s="14" t="e">
        <f>(VLOOKUP($G683,Depth_Lookup_CCL!$A$3:$Z$549,11,FALSE))+(I683/100)</f>
        <v>#N/A</v>
      </c>
      <c r="P683" s="5" t="str">
        <f t="shared" si="11"/>
        <v xml:space="preserve"> </v>
      </c>
      <c r="AC683" s="5" t="e">
        <f>VLOOKUP(AB683,definitions_list_lookup!$V$12:$W$15,2,FALSE)</f>
        <v>#N/A</v>
      </c>
      <c r="AE683" s="41" t="e">
        <f>VLOOKUP(AD683,definitions_list_lookup!$AT$3:$AU$5,2,FALSE)</f>
        <v>#N/A</v>
      </c>
    </row>
    <row r="684" spans="7:31">
      <c r="G684" s="10" t="str">
        <f t="shared" si="12"/>
        <v>-</v>
      </c>
      <c r="J684" s="14" t="e">
        <f>(VLOOKUP($G684,Depth_Lookup_CCL!$A$3:$Z$549,11,FALSE))+(H684/100)</f>
        <v>#N/A</v>
      </c>
      <c r="K684" s="14" t="e">
        <f>(VLOOKUP($G684,Depth_Lookup_CCL!$A$3:$Z$549,11,FALSE))+(I684/100)</f>
        <v>#N/A</v>
      </c>
      <c r="P684" s="5" t="str">
        <f t="shared" si="11"/>
        <v xml:space="preserve"> </v>
      </c>
      <c r="AC684" s="5" t="e">
        <f>VLOOKUP(AB684,definitions_list_lookup!$V$12:$W$15,2,FALSE)</f>
        <v>#N/A</v>
      </c>
      <c r="AE684" s="41" t="e">
        <f>VLOOKUP(AD684,definitions_list_lookup!$AT$3:$AU$5,2,FALSE)</f>
        <v>#N/A</v>
      </c>
    </row>
    <row r="685" spans="7:31">
      <c r="G685" s="10" t="str">
        <f t="shared" si="12"/>
        <v>-</v>
      </c>
      <c r="J685" s="14" t="e">
        <f>(VLOOKUP($G685,Depth_Lookup_CCL!$A$3:$Z$549,11,FALSE))+(H685/100)</f>
        <v>#N/A</v>
      </c>
      <c r="K685" s="14" t="e">
        <f>(VLOOKUP($G685,Depth_Lookup_CCL!$A$3:$Z$549,11,FALSE))+(I685/100)</f>
        <v>#N/A</v>
      </c>
      <c r="P685" s="5" t="str">
        <f t="shared" si="11"/>
        <v xml:space="preserve"> </v>
      </c>
      <c r="AC685" s="5" t="e">
        <f>VLOOKUP(AB685,definitions_list_lookup!$V$12:$W$15,2,FALSE)</f>
        <v>#N/A</v>
      </c>
      <c r="AE685" s="41" t="e">
        <f>VLOOKUP(AD685,definitions_list_lookup!$AT$3:$AU$5,2,FALSE)</f>
        <v>#N/A</v>
      </c>
    </row>
    <row r="686" spans="7:31">
      <c r="G686" s="10" t="str">
        <f t="shared" si="12"/>
        <v>-</v>
      </c>
      <c r="J686" s="14" t="e">
        <f>(VLOOKUP($G686,Depth_Lookup_CCL!$A$3:$Z$549,11,FALSE))+(H686/100)</f>
        <v>#N/A</v>
      </c>
      <c r="K686" s="14" t="e">
        <f>(VLOOKUP($G686,Depth_Lookup_CCL!$A$3:$Z$549,11,FALSE))+(I686/100)</f>
        <v>#N/A</v>
      </c>
      <c r="P686" s="5" t="str">
        <f t="shared" si="11"/>
        <v xml:space="preserve"> </v>
      </c>
      <c r="AC686" s="5" t="e">
        <f>VLOOKUP(AB686,definitions_list_lookup!$V$12:$W$15,2,FALSE)</f>
        <v>#N/A</v>
      </c>
      <c r="AE686" s="41" t="e">
        <f>VLOOKUP(AD686,definitions_list_lookup!$AT$3:$AU$5,2,FALSE)</f>
        <v>#N/A</v>
      </c>
    </row>
    <row r="687" spans="7:31">
      <c r="G687" s="10" t="str">
        <f t="shared" si="12"/>
        <v>-</v>
      </c>
      <c r="J687" s="14" t="e">
        <f>(VLOOKUP($G687,Depth_Lookup_CCL!$A$3:$Z$549,11,FALSE))+(H687/100)</f>
        <v>#N/A</v>
      </c>
      <c r="K687" s="14" t="e">
        <f>(VLOOKUP($G687,Depth_Lookup_CCL!$A$3:$Z$549,11,FALSE))+(I687/100)</f>
        <v>#N/A</v>
      </c>
      <c r="P687" s="5" t="str">
        <f t="shared" si="11"/>
        <v xml:space="preserve"> </v>
      </c>
      <c r="AC687" s="5" t="e">
        <f>VLOOKUP(AB687,definitions_list_lookup!$V$12:$W$15,2,FALSE)</f>
        <v>#N/A</v>
      </c>
      <c r="AE687" s="41" t="e">
        <f>VLOOKUP(AD687,definitions_list_lookup!$AT$3:$AU$5,2,FALSE)</f>
        <v>#N/A</v>
      </c>
    </row>
    <row r="688" spans="7:31">
      <c r="G688" s="10" t="str">
        <f t="shared" si="12"/>
        <v>-</v>
      </c>
      <c r="J688" s="14" t="e">
        <f>(VLOOKUP($G688,Depth_Lookup_CCL!$A$3:$Z$549,11,FALSE))+(H688/100)</f>
        <v>#N/A</v>
      </c>
      <c r="K688" s="14" t="e">
        <f>(VLOOKUP($G688,Depth_Lookup_CCL!$A$3:$Z$549,11,FALSE))+(I688/100)</f>
        <v>#N/A</v>
      </c>
      <c r="P688" s="5" t="str">
        <f t="shared" si="11"/>
        <v xml:space="preserve"> </v>
      </c>
      <c r="AC688" s="5" t="e">
        <f>VLOOKUP(AB688,definitions_list_lookup!$V$12:$W$15,2,FALSE)</f>
        <v>#N/A</v>
      </c>
      <c r="AE688" s="41" t="e">
        <f>VLOOKUP(AD688,definitions_list_lookup!$AT$3:$AU$5,2,FALSE)</f>
        <v>#N/A</v>
      </c>
    </row>
    <row r="689" spans="7:31">
      <c r="G689" s="10" t="str">
        <f t="shared" si="12"/>
        <v>-</v>
      </c>
      <c r="J689" s="14" t="e">
        <f>(VLOOKUP($G689,Depth_Lookup_CCL!$A$3:$Z$549,11,FALSE))+(H689/100)</f>
        <v>#N/A</v>
      </c>
      <c r="K689" s="14" t="e">
        <f>(VLOOKUP($G689,Depth_Lookup_CCL!$A$3:$Z$549,11,FALSE))+(I689/100)</f>
        <v>#N/A</v>
      </c>
      <c r="P689" s="5" t="str">
        <f t="shared" si="11"/>
        <v xml:space="preserve"> </v>
      </c>
      <c r="AC689" s="5" t="e">
        <f>VLOOKUP(AB689,definitions_list_lookup!$V$12:$W$15,2,FALSE)</f>
        <v>#N/A</v>
      </c>
      <c r="AE689" s="41" t="e">
        <f>VLOOKUP(AD689,definitions_list_lookup!$AT$3:$AU$5,2,FALSE)</f>
        <v>#N/A</v>
      </c>
    </row>
    <row r="690" spans="7:31">
      <c r="G690" s="10" t="str">
        <f t="shared" si="12"/>
        <v>-</v>
      </c>
      <c r="J690" s="14" t="e">
        <f>(VLOOKUP($G690,Depth_Lookup_CCL!$A$3:$Z$549,11,FALSE))+(H690/100)</f>
        <v>#N/A</v>
      </c>
      <c r="K690" s="14" t="e">
        <f>(VLOOKUP($G690,Depth_Lookup_CCL!$A$3:$Z$549,11,FALSE))+(I690/100)</f>
        <v>#N/A</v>
      </c>
      <c r="P690" s="5" t="str">
        <f t="shared" si="11"/>
        <v xml:space="preserve"> </v>
      </c>
      <c r="AC690" s="5" t="e">
        <f>VLOOKUP(AB690,definitions_list_lookup!$V$12:$W$15,2,FALSE)</f>
        <v>#N/A</v>
      </c>
      <c r="AE690" s="41" t="e">
        <f>VLOOKUP(AD690,definitions_list_lookup!$AT$3:$AU$5,2,FALSE)</f>
        <v>#N/A</v>
      </c>
    </row>
    <row r="691" spans="7:31">
      <c r="G691" s="10" t="str">
        <f t="shared" si="12"/>
        <v>-</v>
      </c>
      <c r="J691" s="14" t="e">
        <f>(VLOOKUP($G691,Depth_Lookup_CCL!$A$3:$Z$549,11,FALSE))+(H691/100)</f>
        <v>#N/A</v>
      </c>
      <c r="K691" s="14" t="e">
        <f>(VLOOKUP($G691,Depth_Lookup_CCL!$A$3:$Z$549,11,FALSE))+(I691/100)</f>
        <v>#N/A</v>
      </c>
      <c r="P691" s="5" t="str">
        <f t="shared" si="11"/>
        <v xml:space="preserve"> </v>
      </c>
      <c r="AC691" s="5" t="e">
        <f>VLOOKUP(AB691,definitions_list_lookup!$V$12:$W$15,2,FALSE)</f>
        <v>#N/A</v>
      </c>
      <c r="AE691" s="41" t="e">
        <f>VLOOKUP(AD691,definitions_list_lookup!$AT$3:$AU$5,2,FALSE)</f>
        <v>#N/A</v>
      </c>
    </row>
    <row r="692" spans="7:31">
      <c r="G692" s="10" t="str">
        <f t="shared" si="12"/>
        <v>-</v>
      </c>
      <c r="J692" s="14" t="e">
        <f>(VLOOKUP($G692,Depth_Lookup_CCL!$A$3:$Z$549,11,FALSE))+(H692/100)</f>
        <v>#N/A</v>
      </c>
      <c r="K692" s="14" t="e">
        <f>(VLOOKUP($G692,Depth_Lookup_CCL!$A$3:$Z$549,11,FALSE))+(I692/100)</f>
        <v>#N/A</v>
      </c>
      <c r="P692" s="5" t="str">
        <f t="shared" si="11"/>
        <v xml:space="preserve"> </v>
      </c>
      <c r="AC692" s="5" t="e">
        <f>VLOOKUP(AB692,definitions_list_lookup!$V$12:$W$15,2,FALSE)</f>
        <v>#N/A</v>
      </c>
      <c r="AE692" s="41" t="e">
        <f>VLOOKUP(AD692,definitions_list_lookup!$AT$3:$AU$5,2,FALSE)</f>
        <v>#N/A</v>
      </c>
    </row>
    <row r="693" spans="7:31">
      <c r="G693" s="10" t="str">
        <f t="shared" si="12"/>
        <v>-</v>
      </c>
      <c r="J693" s="14" t="e">
        <f>(VLOOKUP($G693,Depth_Lookup_CCL!$A$3:$Z$549,11,FALSE))+(H693/100)</f>
        <v>#N/A</v>
      </c>
      <c r="K693" s="14" t="e">
        <f>(VLOOKUP($G693,Depth_Lookup_CCL!$A$3:$Z$549,11,FALSE))+(I693/100)</f>
        <v>#N/A</v>
      </c>
      <c r="P693" s="5" t="str">
        <f t="shared" si="11"/>
        <v xml:space="preserve"> </v>
      </c>
      <c r="AC693" s="5" t="e">
        <f>VLOOKUP(AB693,definitions_list_lookup!$V$12:$W$15,2,FALSE)</f>
        <v>#N/A</v>
      </c>
      <c r="AE693" s="41" t="e">
        <f>VLOOKUP(AD693,definitions_list_lookup!$AT$3:$AU$5,2,FALSE)</f>
        <v>#N/A</v>
      </c>
    </row>
    <row r="694" spans="7:31">
      <c r="G694" s="10" t="str">
        <f t="shared" si="12"/>
        <v>-</v>
      </c>
      <c r="J694" s="14" t="e">
        <f>(VLOOKUP($G694,Depth_Lookup_CCL!$A$3:$Z$549,11,FALSE))+(H694/100)</f>
        <v>#N/A</v>
      </c>
      <c r="K694" s="14" t="e">
        <f>(VLOOKUP($G694,Depth_Lookup_CCL!$A$3:$Z$549,11,FALSE))+(I694/100)</f>
        <v>#N/A</v>
      </c>
      <c r="P694" s="5" t="str">
        <f t="shared" si="11"/>
        <v xml:space="preserve"> </v>
      </c>
      <c r="AC694" s="5" t="e">
        <f>VLOOKUP(AB694,definitions_list_lookup!$V$12:$W$15,2,FALSE)</f>
        <v>#N/A</v>
      </c>
      <c r="AE694" s="41" t="e">
        <f>VLOOKUP(AD694,definitions_list_lookup!$AT$3:$AU$5,2,FALSE)</f>
        <v>#N/A</v>
      </c>
    </row>
    <row r="695" spans="7:31">
      <c r="G695" s="10" t="str">
        <f t="shared" si="12"/>
        <v>-</v>
      </c>
      <c r="J695" s="14" t="e">
        <f>(VLOOKUP($G695,Depth_Lookup_CCL!$A$3:$Z$549,11,FALSE))+(H695/100)</f>
        <v>#N/A</v>
      </c>
      <c r="K695" s="14" t="e">
        <f>(VLOOKUP($G695,Depth_Lookup_CCL!$A$3:$Z$549,11,FALSE))+(I695/100)</f>
        <v>#N/A</v>
      </c>
      <c r="P695" s="5" t="str">
        <f t="shared" si="11"/>
        <v xml:space="preserve"> </v>
      </c>
      <c r="AC695" s="5" t="e">
        <f>VLOOKUP(AB695,definitions_list_lookup!$V$12:$W$15,2,FALSE)</f>
        <v>#N/A</v>
      </c>
      <c r="AE695" s="41" t="e">
        <f>VLOOKUP(AD695,definitions_list_lookup!$AT$3:$AU$5,2,FALSE)</f>
        <v>#N/A</v>
      </c>
    </row>
    <row r="696" spans="7:31">
      <c r="G696" s="10" t="str">
        <f t="shared" si="12"/>
        <v>-</v>
      </c>
      <c r="J696" s="14" t="e">
        <f>(VLOOKUP($G696,Depth_Lookup_CCL!$A$3:$Z$549,11,FALSE))+(H696/100)</f>
        <v>#N/A</v>
      </c>
      <c r="K696" s="14" t="e">
        <f>(VLOOKUP($G696,Depth_Lookup_CCL!$A$3:$Z$549,11,FALSE))+(I696/100)</f>
        <v>#N/A</v>
      </c>
      <c r="P696" s="5" t="str">
        <f t="shared" si="11"/>
        <v xml:space="preserve"> </v>
      </c>
      <c r="AC696" s="5" t="e">
        <f>VLOOKUP(AB696,definitions_list_lookup!$V$12:$W$15,2,FALSE)</f>
        <v>#N/A</v>
      </c>
      <c r="AE696" s="41" t="e">
        <f>VLOOKUP(AD696,definitions_list_lookup!$AT$3:$AU$5,2,FALSE)</f>
        <v>#N/A</v>
      </c>
    </row>
    <row r="697" spans="7:31">
      <c r="G697" s="10" t="str">
        <f t="shared" si="12"/>
        <v>-</v>
      </c>
      <c r="J697" s="14" t="e">
        <f>(VLOOKUP($G697,Depth_Lookup_CCL!$A$3:$Z$549,11,FALSE))+(H697/100)</f>
        <v>#N/A</v>
      </c>
      <c r="K697" s="14" t="e">
        <f>(VLOOKUP($G697,Depth_Lookup_CCL!$A$3:$Z$549,11,FALSE))+(I697/100)</f>
        <v>#N/A</v>
      </c>
      <c r="P697" s="5" t="str">
        <f t="shared" si="11"/>
        <v xml:space="preserve"> </v>
      </c>
      <c r="AC697" s="5" t="e">
        <f>VLOOKUP(AB697,definitions_list_lookup!$V$12:$W$15,2,FALSE)</f>
        <v>#N/A</v>
      </c>
      <c r="AE697" s="41" t="e">
        <f>VLOOKUP(AD697,definitions_list_lookup!$AT$3:$AU$5,2,FALSE)</f>
        <v>#N/A</v>
      </c>
    </row>
    <row r="698" spans="7:31">
      <c r="G698" s="10" t="str">
        <f t="shared" si="12"/>
        <v>-</v>
      </c>
      <c r="J698" s="14" t="e">
        <f>(VLOOKUP($G698,Depth_Lookup_CCL!$A$3:$Z$549,11,FALSE))+(H698/100)</f>
        <v>#N/A</v>
      </c>
      <c r="K698" s="14" t="e">
        <f>(VLOOKUP($G698,Depth_Lookup_CCL!$A$3:$Z$549,11,FALSE))+(I698/100)</f>
        <v>#N/A</v>
      </c>
      <c r="P698" s="5" t="str">
        <f t="shared" si="11"/>
        <v xml:space="preserve"> </v>
      </c>
      <c r="AC698" s="5" t="e">
        <f>VLOOKUP(AB698,definitions_list_lookup!$V$12:$W$15,2,FALSE)</f>
        <v>#N/A</v>
      </c>
      <c r="AE698" s="41" t="e">
        <f>VLOOKUP(AD698,definitions_list_lookup!$AT$3:$AU$5,2,FALSE)</f>
        <v>#N/A</v>
      </c>
    </row>
    <row r="699" spans="7:31">
      <c r="G699" s="10" t="str">
        <f t="shared" si="12"/>
        <v>-</v>
      </c>
      <c r="J699" s="14" t="e">
        <f>(VLOOKUP($G699,Depth_Lookup_CCL!$A$3:$Z$549,11,FALSE))+(H699/100)</f>
        <v>#N/A</v>
      </c>
      <c r="K699" s="14" t="e">
        <f>(VLOOKUP($G699,Depth_Lookup_CCL!$A$3:$Z$549,11,FALSE))+(I699/100)</f>
        <v>#N/A</v>
      </c>
      <c r="P699" s="5" t="str">
        <f t="shared" si="11"/>
        <v xml:space="preserve"> </v>
      </c>
      <c r="AC699" s="5" t="e">
        <f>VLOOKUP(AB699,definitions_list_lookup!$V$12:$W$15,2,FALSE)</f>
        <v>#N/A</v>
      </c>
      <c r="AE699" s="41" t="e">
        <f>VLOOKUP(AD699,definitions_list_lookup!$AT$3:$AU$5,2,FALSE)</f>
        <v>#N/A</v>
      </c>
    </row>
    <row r="700" spans="7:31">
      <c r="G700" s="10" t="str">
        <f t="shared" si="12"/>
        <v>-</v>
      </c>
      <c r="J700" s="14" t="e">
        <f>(VLOOKUP($G700,Depth_Lookup_CCL!$A$3:$Z$549,11,FALSE))+(H700/100)</f>
        <v>#N/A</v>
      </c>
      <c r="K700" s="14" t="e">
        <f>(VLOOKUP($G700,Depth_Lookup_CCL!$A$3:$Z$549,11,FALSE))+(I700/100)</f>
        <v>#N/A</v>
      </c>
      <c r="P700" s="5" t="str">
        <f t="shared" si="11"/>
        <v xml:space="preserve"> </v>
      </c>
      <c r="AC700" s="5" t="e">
        <f>VLOOKUP(AB700,definitions_list_lookup!$V$12:$W$15,2,FALSE)</f>
        <v>#N/A</v>
      </c>
      <c r="AE700" s="41" t="e">
        <f>VLOOKUP(AD700,definitions_list_lookup!$AT$3:$AU$5,2,FALSE)</f>
        <v>#N/A</v>
      </c>
    </row>
    <row r="701" spans="7:31">
      <c r="G701" s="10" t="str">
        <f t="shared" si="12"/>
        <v>-</v>
      </c>
      <c r="J701" s="14" t="e">
        <f>(VLOOKUP($G701,Depth_Lookup_CCL!$A$3:$Z$549,11,FALSE))+(H701/100)</f>
        <v>#N/A</v>
      </c>
      <c r="K701" s="14" t="e">
        <f>(VLOOKUP($G701,Depth_Lookup_CCL!$A$3:$Z$549,11,FALSE))+(I701/100)</f>
        <v>#N/A</v>
      </c>
      <c r="P701" s="5" t="str">
        <f t="shared" si="11"/>
        <v xml:space="preserve"> </v>
      </c>
      <c r="AC701" s="5" t="e">
        <f>VLOOKUP(AB701,definitions_list_lookup!$V$12:$W$15,2,FALSE)</f>
        <v>#N/A</v>
      </c>
      <c r="AE701" s="41" t="e">
        <f>VLOOKUP(AD701,definitions_list_lookup!$AT$3:$AU$5,2,FALSE)</f>
        <v>#N/A</v>
      </c>
    </row>
    <row r="702" spans="7:31">
      <c r="G702" s="10" t="str">
        <f t="shared" si="12"/>
        <v>-</v>
      </c>
      <c r="J702" s="14" t="e">
        <f>(VLOOKUP($G702,Depth_Lookup_CCL!$A$3:$Z$549,11,FALSE))+(H702/100)</f>
        <v>#N/A</v>
      </c>
      <c r="K702" s="14" t="e">
        <f>(VLOOKUP($G702,Depth_Lookup_CCL!$A$3:$Z$549,11,FALSE))+(I702/100)</f>
        <v>#N/A</v>
      </c>
      <c r="P702" s="5" t="str">
        <f t="shared" si="11"/>
        <v xml:space="preserve"> </v>
      </c>
      <c r="AC702" s="5" t="e">
        <f>VLOOKUP(AB702,definitions_list_lookup!$V$12:$W$15,2,FALSE)</f>
        <v>#N/A</v>
      </c>
      <c r="AE702" s="41" t="e">
        <f>VLOOKUP(AD702,definitions_list_lookup!$AT$3:$AU$5,2,FALSE)</f>
        <v>#N/A</v>
      </c>
    </row>
    <row r="703" spans="7:31">
      <c r="G703" s="10" t="str">
        <f t="shared" si="12"/>
        <v>-</v>
      </c>
      <c r="J703" s="14" t="e">
        <f>(VLOOKUP($G703,Depth_Lookup_CCL!$A$3:$Z$549,11,FALSE))+(H703/100)</f>
        <v>#N/A</v>
      </c>
      <c r="K703" s="14" t="e">
        <f>(VLOOKUP($G703,Depth_Lookup_CCL!$A$3:$Z$549,11,FALSE))+(I703/100)</f>
        <v>#N/A</v>
      </c>
      <c r="P703" s="5" t="str">
        <f t="shared" si="11"/>
        <v xml:space="preserve"> </v>
      </c>
      <c r="AC703" s="5" t="e">
        <f>VLOOKUP(AB703,definitions_list_lookup!$V$12:$W$15,2,FALSE)</f>
        <v>#N/A</v>
      </c>
      <c r="AE703" s="41" t="e">
        <f>VLOOKUP(AD703,definitions_list_lookup!$AT$3:$AU$5,2,FALSE)</f>
        <v>#N/A</v>
      </c>
    </row>
    <row r="704" spans="7:31">
      <c r="G704" s="10" t="str">
        <f t="shared" si="12"/>
        <v>-</v>
      </c>
      <c r="J704" s="14" t="e">
        <f>(VLOOKUP($G704,Depth_Lookup_CCL!$A$3:$Z$549,11,FALSE))+(H704/100)</f>
        <v>#N/A</v>
      </c>
      <c r="K704" s="14" t="e">
        <f>(VLOOKUP($G704,Depth_Lookup_CCL!$A$3:$Z$549,11,FALSE))+(I704/100)</f>
        <v>#N/A</v>
      </c>
      <c r="P704" s="5" t="str">
        <f t="shared" si="11"/>
        <v xml:space="preserve"> </v>
      </c>
      <c r="AC704" s="5" t="e">
        <f>VLOOKUP(AB704,definitions_list_lookup!$V$12:$W$15,2,FALSE)</f>
        <v>#N/A</v>
      </c>
      <c r="AE704" s="41" t="e">
        <f>VLOOKUP(AD704,definitions_list_lookup!$AT$3:$AU$5,2,FALSE)</f>
        <v>#N/A</v>
      </c>
    </row>
    <row r="705" spans="7:31">
      <c r="G705" s="10" t="str">
        <f t="shared" si="12"/>
        <v>-</v>
      </c>
      <c r="J705" s="14" t="e">
        <f>(VLOOKUP($G705,Depth_Lookup_CCL!$A$3:$Z$549,11,FALSE))+(H705/100)</f>
        <v>#N/A</v>
      </c>
      <c r="K705" s="14" t="e">
        <f>(VLOOKUP($G705,Depth_Lookup_CCL!$A$3:$Z$549,11,FALSE))+(I705/100)</f>
        <v>#N/A</v>
      </c>
      <c r="P705" s="5" t="str">
        <f t="shared" si="11"/>
        <v xml:space="preserve"> </v>
      </c>
      <c r="AC705" s="5" t="e">
        <f>VLOOKUP(AB705,definitions_list_lookup!$V$12:$W$15,2,FALSE)</f>
        <v>#N/A</v>
      </c>
      <c r="AE705" s="41" t="e">
        <f>VLOOKUP(AD705,definitions_list_lookup!$AT$3:$AU$5,2,FALSE)</f>
        <v>#N/A</v>
      </c>
    </row>
    <row r="706" spans="7:31">
      <c r="G706" s="10" t="str">
        <f t="shared" si="12"/>
        <v>-</v>
      </c>
      <c r="J706" s="14" t="e">
        <f>(VLOOKUP($G706,Depth_Lookup_CCL!$A$3:$Z$549,11,FALSE))+(H706/100)</f>
        <v>#N/A</v>
      </c>
      <c r="K706" s="14" t="e">
        <f>(VLOOKUP($G706,Depth_Lookup_CCL!$A$3:$Z$549,11,FALSE))+(I706/100)</f>
        <v>#N/A</v>
      </c>
      <c r="P706" s="5" t="str">
        <f t="shared" si="11"/>
        <v xml:space="preserve"> </v>
      </c>
      <c r="AC706" s="5" t="e">
        <f>VLOOKUP(AB706,definitions_list_lookup!$V$12:$W$15,2,FALSE)</f>
        <v>#N/A</v>
      </c>
      <c r="AE706" s="41" t="e">
        <f>VLOOKUP(AD706,definitions_list_lookup!$AT$3:$AU$5,2,FALSE)</f>
        <v>#N/A</v>
      </c>
    </row>
    <row r="707" spans="7:31">
      <c r="G707" s="10" t="str">
        <f t="shared" si="12"/>
        <v>-</v>
      </c>
      <c r="J707" s="14" t="e">
        <f>(VLOOKUP($G707,Depth_Lookup_CCL!$A$3:$Z$549,11,FALSE))+(H707/100)</f>
        <v>#N/A</v>
      </c>
      <c r="K707" s="14" t="e">
        <f>(VLOOKUP($G707,Depth_Lookup_CCL!$A$3:$Z$549,11,FALSE))+(I707/100)</f>
        <v>#N/A</v>
      </c>
      <c r="P707" s="5" t="str">
        <f t="shared" si="11"/>
        <v xml:space="preserve"> </v>
      </c>
      <c r="AC707" s="5" t="e">
        <f>VLOOKUP(AB707,definitions_list_lookup!$V$12:$W$15,2,FALSE)</f>
        <v>#N/A</v>
      </c>
      <c r="AE707" s="41" t="e">
        <f>VLOOKUP(AD707,definitions_list_lookup!$AT$3:$AU$5,2,FALSE)</f>
        <v>#N/A</v>
      </c>
    </row>
    <row r="708" spans="7:31">
      <c r="G708" s="10" t="str">
        <f t="shared" si="12"/>
        <v>-</v>
      </c>
      <c r="J708" s="14" t="e">
        <f>(VLOOKUP($G708,Depth_Lookup_CCL!$A$3:$Z$549,11,FALSE))+(H708/100)</f>
        <v>#N/A</v>
      </c>
      <c r="K708" s="14" t="e">
        <f>(VLOOKUP($G708,Depth_Lookup_CCL!$A$3:$Z$549,11,FALSE))+(I708/100)</f>
        <v>#N/A</v>
      </c>
      <c r="P708" s="5" t="str">
        <f t="shared" si="11"/>
        <v xml:space="preserve"> </v>
      </c>
      <c r="AC708" s="5" t="e">
        <f>VLOOKUP(AB708,definitions_list_lookup!$V$12:$W$15,2,FALSE)</f>
        <v>#N/A</v>
      </c>
      <c r="AE708" s="41" t="e">
        <f>VLOOKUP(AD708,definitions_list_lookup!$AT$3:$AU$5,2,FALSE)</f>
        <v>#N/A</v>
      </c>
    </row>
    <row r="709" spans="7:31">
      <c r="G709" s="10" t="str">
        <f t="shared" si="12"/>
        <v>-</v>
      </c>
      <c r="J709" s="14" t="e">
        <f>(VLOOKUP($G709,Depth_Lookup_CCL!$A$3:$Z$549,11,FALSE))+(H709/100)</f>
        <v>#N/A</v>
      </c>
      <c r="K709" s="14" t="e">
        <f>(VLOOKUP($G709,Depth_Lookup_CCL!$A$3:$Z$549,11,FALSE))+(I709/100)</f>
        <v>#N/A</v>
      </c>
      <c r="P709" s="5" t="str">
        <f t="shared" si="11"/>
        <v xml:space="preserve"> </v>
      </c>
      <c r="AC709" s="5" t="e">
        <f>VLOOKUP(AB709,definitions_list_lookup!$V$12:$W$15,2,FALSE)</f>
        <v>#N/A</v>
      </c>
      <c r="AE709" s="41" t="e">
        <f>VLOOKUP(AD709,definitions_list_lookup!$AT$3:$AU$5,2,FALSE)</f>
        <v>#N/A</v>
      </c>
    </row>
    <row r="710" spans="7:31">
      <c r="G710" s="10" t="str">
        <f t="shared" si="12"/>
        <v>-</v>
      </c>
      <c r="J710" s="14" t="e">
        <f>(VLOOKUP($G710,Depth_Lookup_CCL!$A$3:$Z$549,11,FALSE))+(H710/100)</f>
        <v>#N/A</v>
      </c>
      <c r="K710" s="14" t="e">
        <f>(VLOOKUP($G710,Depth_Lookup_CCL!$A$3:$Z$549,11,FALSE))+(I710/100)</f>
        <v>#N/A</v>
      </c>
      <c r="P710" s="5" t="str">
        <f t="shared" si="11"/>
        <v xml:space="preserve"> </v>
      </c>
      <c r="AC710" s="5" t="e">
        <f>VLOOKUP(AB710,definitions_list_lookup!$V$12:$W$15,2,FALSE)</f>
        <v>#N/A</v>
      </c>
      <c r="AE710" s="41" t="e">
        <f>VLOOKUP(AD710,definitions_list_lookup!$AT$3:$AU$5,2,FALSE)</f>
        <v>#N/A</v>
      </c>
    </row>
    <row r="711" spans="7:31">
      <c r="G711" s="10" t="str">
        <f t="shared" si="12"/>
        <v>-</v>
      </c>
      <c r="J711" s="14" t="e">
        <f>(VLOOKUP($G711,Depth_Lookup_CCL!$A$3:$Z$549,11,FALSE))+(H711/100)</f>
        <v>#N/A</v>
      </c>
      <c r="K711" s="14" t="e">
        <f>(VLOOKUP($G711,Depth_Lookup_CCL!$A$3:$Z$549,11,FALSE))+(I711/100)</f>
        <v>#N/A</v>
      </c>
      <c r="P711" s="5" t="str">
        <f t="shared" si="11"/>
        <v xml:space="preserve"> </v>
      </c>
      <c r="AC711" s="5" t="e">
        <f>VLOOKUP(AB711,definitions_list_lookup!$V$12:$W$15,2,FALSE)</f>
        <v>#N/A</v>
      </c>
      <c r="AE711" s="41" t="e">
        <f>VLOOKUP(AD711,definitions_list_lookup!$AT$3:$AU$5,2,FALSE)</f>
        <v>#N/A</v>
      </c>
    </row>
    <row r="712" spans="7:31">
      <c r="G712" s="10" t="str">
        <f t="shared" si="12"/>
        <v>-</v>
      </c>
      <c r="J712" s="14" t="e">
        <f>(VLOOKUP($G712,Depth_Lookup_CCL!$A$3:$Z$549,11,FALSE))+(H712/100)</f>
        <v>#N/A</v>
      </c>
      <c r="K712" s="14" t="e">
        <f>(VLOOKUP($G712,Depth_Lookup_CCL!$A$3:$Z$549,11,FALSE))+(I712/100)</f>
        <v>#N/A</v>
      </c>
      <c r="P712" s="5" t="str">
        <f t="shared" si="11"/>
        <v xml:space="preserve"> </v>
      </c>
      <c r="AC712" s="5" t="e">
        <f>VLOOKUP(AB712,definitions_list_lookup!$V$12:$W$15,2,FALSE)</f>
        <v>#N/A</v>
      </c>
      <c r="AE712" s="41" t="e">
        <f>VLOOKUP(AD712,definitions_list_lookup!$AT$3:$AU$5,2,FALSE)</f>
        <v>#N/A</v>
      </c>
    </row>
    <row r="713" spans="7:31">
      <c r="G713" s="10" t="str">
        <f t="shared" si="12"/>
        <v>-</v>
      </c>
      <c r="J713" s="14" t="e">
        <f>(VLOOKUP($G713,Depth_Lookup_CCL!$A$3:$Z$549,11,FALSE))+(H713/100)</f>
        <v>#N/A</v>
      </c>
      <c r="K713" s="14" t="e">
        <f>(VLOOKUP($G713,Depth_Lookup_CCL!$A$3:$Z$549,11,FALSE))+(I713/100)</f>
        <v>#N/A</v>
      </c>
      <c r="P713" s="5" t="str">
        <f t="shared" si="11"/>
        <v xml:space="preserve"> </v>
      </c>
      <c r="AC713" s="5" t="e">
        <f>VLOOKUP(AB713,definitions_list_lookup!$V$12:$W$15,2,FALSE)</f>
        <v>#N/A</v>
      </c>
      <c r="AE713" s="41" t="e">
        <f>VLOOKUP(AD713,definitions_list_lookup!$AT$3:$AU$5,2,FALSE)</f>
        <v>#N/A</v>
      </c>
    </row>
    <row r="714" spans="7:31">
      <c r="G714" s="10" t="str">
        <f t="shared" si="12"/>
        <v>-</v>
      </c>
      <c r="J714" s="14" t="e">
        <f>(VLOOKUP($G714,Depth_Lookup_CCL!$A$3:$Z$549,11,FALSE))+(H714/100)</f>
        <v>#N/A</v>
      </c>
      <c r="K714" s="14" t="e">
        <f>(VLOOKUP($G714,Depth_Lookup_CCL!$A$3:$Z$549,11,FALSE))+(I714/100)</f>
        <v>#N/A</v>
      </c>
      <c r="P714" s="5" t="str">
        <f t="shared" si="11"/>
        <v xml:space="preserve"> </v>
      </c>
      <c r="AC714" s="5" t="e">
        <f>VLOOKUP(AB714,definitions_list_lookup!$V$12:$W$15,2,FALSE)</f>
        <v>#N/A</v>
      </c>
      <c r="AE714" s="41" t="e">
        <f>VLOOKUP(AD714,definitions_list_lookup!$AT$3:$AU$5,2,FALSE)</f>
        <v>#N/A</v>
      </c>
    </row>
    <row r="715" spans="7:31">
      <c r="G715" s="10" t="str">
        <f t="shared" si="12"/>
        <v>-</v>
      </c>
      <c r="J715" s="14" t="e">
        <f>(VLOOKUP($G715,Depth_Lookup_CCL!$A$3:$Z$549,11,FALSE))+(H715/100)</f>
        <v>#N/A</v>
      </c>
      <c r="K715" s="14" t="e">
        <f>(VLOOKUP($G715,Depth_Lookup_CCL!$A$3:$Z$549,11,FALSE))+(I715/100)</f>
        <v>#N/A</v>
      </c>
      <c r="P715" s="5" t="str">
        <f t="shared" si="11"/>
        <v xml:space="preserve"> </v>
      </c>
      <c r="AC715" s="5" t="e">
        <f>VLOOKUP(AB715,definitions_list_lookup!$V$12:$W$15,2,FALSE)</f>
        <v>#N/A</v>
      </c>
      <c r="AE715" s="41" t="e">
        <f>VLOOKUP(AD715,definitions_list_lookup!$AT$3:$AU$5,2,FALSE)</f>
        <v>#N/A</v>
      </c>
    </row>
    <row r="716" spans="7:31">
      <c r="G716" s="10" t="str">
        <f t="shared" si="12"/>
        <v>-</v>
      </c>
      <c r="J716" s="14" t="e">
        <f>(VLOOKUP($G716,Depth_Lookup_CCL!$A$3:$Z$549,11,FALSE))+(H716/100)</f>
        <v>#N/A</v>
      </c>
      <c r="K716" s="14" t="e">
        <f>(VLOOKUP($G716,Depth_Lookup_CCL!$A$3:$Z$549,11,FALSE))+(I716/100)</f>
        <v>#N/A</v>
      </c>
      <c r="P716" s="5" t="str">
        <f t="shared" si="11"/>
        <v xml:space="preserve"> </v>
      </c>
      <c r="AC716" s="5" t="e">
        <f>VLOOKUP(AB716,definitions_list_lookup!$V$12:$W$15,2,FALSE)</f>
        <v>#N/A</v>
      </c>
      <c r="AE716" s="41" t="e">
        <f>VLOOKUP(AD716,definitions_list_lookup!$AT$3:$AU$5,2,FALSE)</f>
        <v>#N/A</v>
      </c>
    </row>
    <row r="717" spans="7:31">
      <c r="G717" s="10" t="str">
        <f t="shared" si="12"/>
        <v>-</v>
      </c>
      <c r="J717" s="14" t="e">
        <f>(VLOOKUP($G717,Depth_Lookup_CCL!$A$3:$Z$549,11,FALSE))+(H717/100)</f>
        <v>#N/A</v>
      </c>
      <c r="K717" s="14" t="e">
        <f>(VLOOKUP($G717,Depth_Lookup_CCL!$A$3:$Z$549,11,FALSE))+(I717/100)</f>
        <v>#N/A</v>
      </c>
      <c r="P717" s="5" t="str">
        <f t="shared" si="11"/>
        <v xml:space="preserve"> </v>
      </c>
      <c r="AC717" s="5" t="e">
        <f>VLOOKUP(AB717,definitions_list_lookup!$V$12:$W$15,2,FALSE)</f>
        <v>#N/A</v>
      </c>
      <c r="AE717" s="41" t="e">
        <f>VLOOKUP(AD717,definitions_list_lookup!$AT$3:$AU$5,2,FALSE)</f>
        <v>#N/A</v>
      </c>
    </row>
    <row r="718" spans="7:31">
      <c r="G718" s="10" t="str">
        <f t="shared" si="12"/>
        <v>-</v>
      </c>
      <c r="J718" s="14" t="e">
        <f>(VLOOKUP($G718,Depth_Lookup_CCL!$A$3:$Z$549,11,FALSE))+(H718/100)</f>
        <v>#N/A</v>
      </c>
      <c r="K718" s="14" t="e">
        <f>(VLOOKUP($G718,Depth_Lookup_CCL!$A$3:$Z$549,11,FALSE))+(I718/100)</f>
        <v>#N/A</v>
      </c>
      <c r="P718" s="5" t="str">
        <f t="shared" ref="P718:P781" si="13">N718&amp;" "&amp;O718</f>
        <v xml:space="preserve"> </v>
      </c>
      <c r="AC718" s="5" t="e">
        <f>VLOOKUP(AB718,definitions_list_lookup!$V$12:$W$15,2,FALSE)</f>
        <v>#N/A</v>
      </c>
      <c r="AE718" s="41" t="e">
        <f>VLOOKUP(AD718,definitions_list_lookup!$AT$3:$AU$5,2,FALSE)</f>
        <v>#N/A</v>
      </c>
    </row>
    <row r="719" spans="7:31">
      <c r="G719" s="10" t="str">
        <f t="shared" si="12"/>
        <v>-</v>
      </c>
      <c r="J719" s="14" t="e">
        <f>(VLOOKUP($G719,Depth_Lookup_CCL!$A$3:$Z$549,11,FALSE))+(H719/100)</f>
        <v>#N/A</v>
      </c>
      <c r="K719" s="14" t="e">
        <f>(VLOOKUP($G719,Depth_Lookup_CCL!$A$3:$Z$549,11,FALSE))+(I719/100)</f>
        <v>#N/A</v>
      </c>
      <c r="P719" s="5" t="str">
        <f t="shared" si="13"/>
        <v xml:space="preserve"> </v>
      </c>
      <c r="AC719" s="5" t="e">
        <f>VLOOKUP(AB719,definitions_list_lookup!$V$12:$W$15,2,FALSE)</f>
        <v>#N/A</v>
      </c>
      <c r="AE719" s="41" t="e">
        <f>VLOOKUP(AD719,definitions_list_lookup!$AT$3:$AU$5,2,FALSE)</f>
        <v>#N/A</v>
      </c>
    </row>
    <row r="720" spans="7:31">
      <c r="G720" s="10" t="str">
        <f t="shared" ref="G720:G783" si="14">E720&amp;"-"&amp;F720</f>
        <v>-</v>
      </c>
      <c r="J720" s="14" t="e">
        <f>(VLOOKUP($G720,Depth_Lookup_CCL!$A$3:$Z$549,11,FALSE))+(H720/100)</f>
        <v>#N/A</v>
      </c>
      <c r="K720" s="14" t="e">
        <f>(VLOOKUP($G720,Depth_Lookup_CCL!$A$3:$Z$549,11,FALSE))+(I720/100)</f>
        <v>#N/A</v>
      </c>
      <c r="P720" s="5" t="str">
        <f t="shared" si="13"/>
        <v xml:space="preserve"> </v>
      </c>
      <c r="AC720" s="5" t="e">
        <f>VLOOKUP(AB720,definitions_list_lookup!$V$12:$W$15,2,FALSE)</f>
        <v>#N/A</v>
      </c>
      <c r="AE720" s="41" t="e">
        <f>VLOOKUP(AD720,definitions_list_lookup!$AT$3:$AU$5,2,FALSE)</f>
        <v>#N/A</v>
      </c>
    </row>
    <row r="721" spans="7:31">
      <c r="G721" s="10" t="str">
        <f t="shared" si="14"/>
        <v>-</v>
      </c>
      <c r="J721" s="14" t="e">
        <f>(VLOOKUP($G721,Depth_Lookup_CCL!$A$3:$Z$549,11,FALSE))+(H721/100)</f>
        <v>#N/A</v>
      </c>
      <c r="K721" s="14" t="e">
        <f>(VLOOKUP($G721,Depth_Lookup_CCL!$A$3:$Z$549,11,FALSE))+(I721/100)</f>
        <v>#N/A</v>
      </c>
      <c r="P721" s="5" t="str">
        <f t="shared" si="13"/>
        <v xml:space="preserve"> </v>
      </c>
      <c r="AC721" s="5" t="e">
        <f>VLOOKUP(AB721,definitions_list_lookup!$V$12:$W$15,2,FALSE)</f>
        <v>#N/A</v>
      </c>
      <c r="AE721" s="41" t="e">
        <f>VLOOKUP(AD721,definitions_list_lookup!$AT$3:$AU$5,2,FALSE)</f>
        <v>#N/A</v>
      </c>
    </row>
    <row r="722" spans="7:31">
      <c r="G722" s="10" t="str">
        <f t="shared" si="14"/>
        <v>-</v>
      </c>
      <c r="J722" s="14" t="e">
        <f>(VLOOKUP($G722,Depth_Lookup_CCL!$A$3:$Z$549,11,FALSE))+(H722/100)</f>
        <v>#N/A</v>
      </c>
      <c r="K722" s="14" t="e">
        <f>(VLOOKUP($G722,Depth_Lookup_CCL!$A$3:$Z$549,11,FALSE))+(I722/100)</f>
        <v>#N/A</v>
      </c>
      <c r="P722" s="5" t="str">
        <f t="shared" si="13"/>
        <v xml:space="preserve"> </v>
      </c>
      <c r="AC722" s="5" t="e">
        <f>VLOOKUP(AB722,definitions_list_lookup!$V$12:$W$15,2,FALSE)</f>
        <v>#N/A</v>
      </c>
      <c r="AE722" s="41" t="e">
        <f>VLOOKUP(AD722,definitions_list_lookup!$AT$3:$AU$5,2,FALSE)</f>
        <v>#N/A</v>
      </c>
    </row>
    <row r="723" spans="7:31">
      <c r="G723" s="10" t="str">
        <f t="shared" si="14"/>
        <v>-</v>
      </c>
      <c r="J723" s="14" t="e">
        <f>(VLOOKUP($G723,Depth_Lookup_CCL!$A$3:$Z$549,11,FALSE))+(H723/100)</f>
        <v>#N/A</v>
      </c>
      <c r="K723" s="14" t="e">
        <f>(VLOOKUP($G723,Depth_Lookup_CCL!$A$3:$Z$549,11,FALSE))+(I723/100)</f>
        <v>#N/A</v>
      </c>
      <c r="P723" s="5" t="str">
        <f t="shared" si="13"/>
        <v xml:space="preserve"> </v>
      </c>
      <c r="AC723" s="5" t="e">
        <f>VLOOKUP(AB723,definitions_list_lookup!$V$12:$W$15,2,FALSE)</f>
        <v>#N/A</v>
      </c>
      <c r="AE723" s="41" t="e">
        <f>VLOOKUP(AD723,definitions_list_lookup!$AT$3:$AU$5,2,FALSE)</f>
        <v>#N/A</v>
      </c>
    </row>
    <row r="724" spans="7:31">
      <c r="G724" s="10" t="str">
        <f t="shared" si="14"/>
        <v>-</v>
      </c>
      <c r="J724" s="14" t="e">
        <f>(VLOOKUP($G724,Depth_Lookup_CCL!$A$3:$Z$549,11,FALSE))+(H724/100)</f>
        <v>#N/A</v>
      </c>
      <c r="K724" s="14" t="e">
        <f>(VLOOKUP($G724,Depth_Lookup_CCL!$A$3:$Z$549,11,FALSE))+(I724/100)</f>
        <v>#N/A</v>
      </c>
      <c r="P724" s="5" t="str">
        <f t="shared" si="13"/>
        <v xml:space="preserve"> </v>
      </c>
      <c r="AC724" s="5" t="e">
        <f>VLOOKUP(AB724,definitions_list_lookup!$V$12:$W$15,2,FALSE)</f>
        <v>#N/A</v>
      </c>
      <c r="AE724" s="41" t="e">
        <f>VLOOKUP(AD724,definitions_list_lookup!$AT$3:$AU$5,2,FALSE)</f>
        <v>#N/A</v>
      </c>
    </row>
    <row r="725" spans="7:31">
      <c r="G725" s="10" t="str">
        <f t="shared" si="14"/>
        <v>-</v>
      </c>
      <c r="J725" s="14" t="e">
        <f>(VLOOKUP($G725,Depth_Lookup_CCL!$A$3:$Z$549,11,FALSE))+(H725/100)</f>
        <v>#N/A</v>
      </c>
      <c r="K725" s="14" t="e">
        <f>(VLOOKUP($G725,Depth_Lookup_CCL!$A$3:$Z$549,11,FALSE))+(I725/100)</f>
        <v>#N/A</v>
      </c>
      <c r="P725" s="5" t="str">
        <f t="shared" si="13"/>
        <v xml:space="preserve"> </v>
      </c>
      <c r="AC725" s="5" t="e">
        <f>VLOOKUP(AB725,definitions_list_lookup!$V$12:$W$15,2,FALSE)</f>
        <v>#N/A</v>
      </c>
      <c r="AE725" s="41" t="e">
        <f>VLOOKUP(AD725,definitions_list_lookup!$AT$3:$AU$5,2,FALSE)</f>
        <v>#N/A</v>
      </c>
    </row>
    <row r="726" spans="7:31">
      <c r="G726" s="10" t="str">
        <f t="shared" si="14"/>
        <v>-</v>
      </c>
      <c r="J726" s="14" t="e">
        <f>(VLOOKUP($G726,Depth_Lookup_CCL!$A$3:$Z$549,11,FALSE))+(H726/100)</f>
        <v>#N/A</v>
      </c>
      <c r="K726" s="14" t="e">
        <f>(VLOOKUP($G726,Depth_Lookup_CCL!$A$3:$Z$549,11,FALSE))+(I726/100)</f>
        <v>#N/A</v>
      </c>
      <c r="P726" s="5" t="str">
        <f t="shared" si="13"/>
        <v xml:space="preserve"> </v>
      </c>
      <c r="AC726" s="5" t="e">
        <f>VLOOKUP(AB726,definitions_list_lookup!$V$12:$W$15,2,FALSE)</f>
        <v>#N/A</v>
      </c>
      <c r="AE726" s="41" t="e">
        <f>VLOOKUP(AD726,definitions_list_lookup!$AT$3:$AU$5,2,FALSE)</f>
        <v>#N/A</v>
      </c>
    </row>
    <row r="727" spans="7:31">
      <c r="G727" s="10" t="str">
        <f t="shared" si="14"/>
        <v>-</v>
      </c>
      <c r="J727" s="14" t="e">
        <f>(VLOOKUP($G727,Depth_Lookup_CCL!$A$3:$Z$549,11,FALSE))+(H727/100)</f>
        <v>#N/A</v>
      </c>
      <c r="K727" s="14" t="e">
        <f>(VLOOKUP($G727,Depth_Lookup_CCL!$A$3:$Z$549,11,FALSE))+(I727/100)</f>
        <v>#N/A</v>
      </c>
      <c r="P727" s="5" t="str">
        <f t="shared" si="13"/>
        <v xml:space="preserve"> </v>
      </c>
      <c r="AC727" s="5" t="e">
        <f>VLOOKUP(AB727,definitions_list_lookup!$V$12:$W$15,2,FALSE)</f>
        <v>#N/A</v>
      </c>
      <c r="AE727" s="41" t="e">
        <f>VLOOKUP(AD727,definitions_list_lookup!$AT$3:$AU$5,2,FALSE)</f>
        <v>#N/A</v>
      </c>
    </row>
    <row r="728" spans="7:31">
      <c r="G728" s="10" t="str">
        <f t="shared" si="14"/>
        <v>-</v>
      </c>
      <c r="J728" s="14" t="e">
        <f>(VLOOKUP($G728,Depth_Lookup_CCL!$A$3:$Z$549,11,FALSE))+(H728/100)</f>
        <v>#N/A</v>
      </c>
      <c r="K728" s="14" t="e">
        <f>(VLOOKUP($G728,Depth_Lookup_CCL!$A$3:$Z$549,11,FALSE))+(I728/100)</f>
        <v>#N/A</v>
      </c>
      <c r="P728" s="5" t="str">
        <f t="shared" si="13"/>
        <v xml:space="preserve"> </v>
      </c>
      <c r="AC728" s="5" t="e">
        <f>VLOOKUP(AB728,definitions_list_lookup!$V$12:$W$15,2,FALSE)</f>
        <v>#N/A</v>
      </c>
      <c r="AE728" s="41" t="e">
        <f>VLOOKUP(AD728,definitions_list_lookup!$AT$3:$AU$5,2,FALSE)</f>
        <v>#N/A</v>
      </c>
    </row>
    <row r="729" spans="7:31">
      <c r="G729" s="10" t="str">
        <f t="shared" si="14"/>
        <v>-</v>
      </c>
      <c r="J729" s="14" t="e">
        <f>(VLOOKUP($G729,Depth_Lookup_CCL!$A$3:$Z$549,11,FALSE))+(H729/100)</f>
        <v>#N/A</v>
      </c>
      <c r="K729" s="14" t="e">
        <f>(VLOOKUP($G729,Depth_Lookup_CCL!$A$3:$Z$549,11,FALSE))+(I729/100)</f>
        <v>#N/A</v>
      </c>
      <c r="P729" s="5" t="str">
        <f t="shared" si="13"/>
        <v xml:space="preserve"> </v>
      </c>
      <c r="AC729" s="5" t="e">
        <f>VLOOKUP(AB729,definitions_list_lookup!$V$12:$W$15,2,FALSE)</f>
        <v>#N/A</v>
      </c>
      <c r="AE729" s="41" t="e">
        <f>VLOOKUP(AD729,definitions_list_lookup!$AT$3:$AU$5,2,FALSE)</f>
        <v>#N/A</v>
      </c>
    </row>
    <row r="730" spans="7:31">
      <c r="G730" s="10" t="str">
        <f t="shared" si="14"/>
        <v>-</v>
      </c>
      <c r="J730" s="14" t="e">
        <f>(VLOOKUP($G730,Depth_Lookup_CCL!$A$3:$Z$549,11,FALSE))+(H730/100)</f>
        <v>#N/A</v>
      </c>
      <c r="K730" s="14" t="e">
        <f>(VLOOKUP($G730,Depth_Lookup_CCL!$A$3:$Z$549,11,FALSE))+(I730/100)</f>
        <v>#N/A</v>
      </c>
      <c r="P730" s="5" t="str">
        <f t="shared" si="13"/>
        <v xml:space="preserve"> </v>
      </c>
      <c r="AC730" s="5" t="e">
        <f>VLOOKUP(AB730,definitions_list_lookup!$V$12:$W$15,2,FALSE)</f>
        <v>#N/A</v>
      </c>
      <c r="AE730" s="41" t="e">
        <f>VLOOKUP(AD730,definitions_list_lookup!$AT$3:$AU$5,2,FALSE)</f>
        <v>#N/A</v>
      </c>
    </row>
    <row r="731" spans="7:31">
      <c r="G731" s="10" t="str">
        <f t="shared" si="14"/>
        <v>-</v>
      </c>
      <c r="J731" s="14" t="e">
        <f>(VLOOKUP($G731,Depth_Lookup_CCL!$A$3:$Z$549,11,FALSE))+(H731/100)</f>
        <v>#N/A</v>
      </c>
      <c r="K731" s="14" t="e">
        <f>(VLOOKUP($G731,Depth_Lookup_CCL!$A$3:$Z$549,11,FALSE))+(I731/100)</f>
        <v>#N/A</v>
      </c>
      <c r="P731" s="5" t="str">
        <f t="shared" si="13"/>
        <v xml:space="preserve"> </v>
      </c>
      <c r="AC731" s="5" t="e">
        <f>VLOOKUP(AB731,definitions_list_lookup!$V$12:$W$15,2,FALSE)</f>
        <v>#N/A</v>
      </c>
      <c r="AE731" s="41" t="e">
        <f>VLOOKUP(AD731,definitions_list_lookup!$AT$3:$AU$5,2,FALSE)</f>
        <v>#N/A</v>
      </c>
    </row>
    <row r="732" spans="7:31">
      <c r="G732" s="10" t="str">
        <f t="shared" si="14"/>
        <v>-</v>
      </c>
      <c r="J732" s="14" t="e">
        <f>(VLOOKUP($G732,Depth_Lookup_CCL!$A$3:$Z$549,11,FALSE))+(H732/100)</f>
        <v>#N/A</v>
      </c>
      <c r="K732" s="14" t="e">
        <f>(VLOOKUP($G732,Depth_Lookup_CCL!$A$3:$Z$549,11,FALSE))+(I732/100)</f>
        <v>#N/A</v>
      </c>
      <c r="P732" s="5" t="str">
        <f t="shared" si="13"/>
        <v xml:space="preserve"> </v>
      </c>
      <c r="AC732" s="5" t="e">
        <f>VLOOKUP(AB732,definitions_list_lookup!$V$12:$W$15,2,FALSE)</f>
        <v>#N/A</v>
      </c>
      <c r="AE732" s="41" t="e">
        <f>VLOOKUP(AD732,definitions_list_lookup!$AT$3:$AU$5,2,FALSE)</f>
        <v>#N/A</v>
      </c>
    </row>
    <row r="733" spans="7:31">
      <c r="G733" s="10" t="str">
        <f t="shared" si="14"/>
        <v>-</v>
      </c>
      <c r="J733" s="14" t="e">
        <f>(VLOOKUP($G733,Depth_Lookup_CCL!$A$3:$Z$549,11,FALSE))+(H733/100)</f>
        <v>#N/A</v>
      </c>
      <c r="K733" s="14" t="e">
        <f>(VLOOKUP($G733,Depth_Lookup_CCL!$A$3:$Z$549,11,FALSE))+(I733/100)</f>
        <v>#N/A</v>
      </c>
      <c r="P733" s="5" t="str">
        <f t="shared" si="13"/>
        <v xml:space="preserve"> </v>
      </c>
      <c r="AC733" s="5" t="e">
        <f>VLOOKUP(AB733,definitions_list_lookup!$V$12:$W$15,2,FALSE)</f>
        <v>#N/A</v>
      </c>
      <c r="AE733" s="41" t="e">
        <f>VLOOKUP(AD733,definitions_list_lookup!$AT$3:$AU$5,2,FALSE)</f>
        <v>#N/A</v>
      </c>
    </row>
    <row r="734" spans="7:31">
      <c r="G734" s="10" t="str">
        <f t="shared" si="14"/>
        <v>-</v>
      </c>
      <c r="J734" s="14" t="e">
        <f>(VLOOKUP($G734,Depth_Lookup_CCL!$A$3:$Z$549,11,FALSE))+(H734/100)</f>
        <v>#N/A</v>
      </c>
      <c r="K734" s="14" t="e">
        <f>(VLOOKUP($G734,Depth_Lookup_CCL!$A$3:$Z$549,11,FALSE))+(I734/100)</f>
        <v>#N/A</v>
      </c>
      <c r="P734" s="5" t="str">
        <f t="shared" si="13"/>
        <v xml:space="preserve"> </v>
      </c>
      <c r="AC734" s="5" t="e">
        <f>VLOOKUP(AB734,definitions_list_lookup!$V$12:$W$15,2,FALSE)</f>
        <v>#N/A</v>
      </c>
      <c r="AE734" s="41" t="e">
        <f>VLOOKUP(AD734,definitions_list_lookup!$AT$3:$AU$5,2,FALSE)</f>
        <v>#N/A</v>
      </c>
    </row>
    <row r="735" spans="7:31">
      <c r="G735" s="10" t="str">
        <f t="shared" si="14"/>
        <v>-</v>
      </c>
      <c r="J735" s="14" t="e">
        <f>(VLOOKUP($G735,Depth_Lookup_CCL!$A$3:$Z$549,11,FALSE))+(H735/100)</f>
        <v>#N/A</v>
      </c>
      <c r="K735" s="14" t="e">
        <f>(VLOOKUP($G735,Depth_Lookup_CCL!$A$3:$Z$549,11,FALSE))+(I735/100)</f>
        <v>#N/A</v>
      </c>
      <c r="P735" s="5" t="str">
        <f t="shared" si="13"/>
        <v xml:space="preserve"> </v>
      </c>
      <c r="AC735" s="5" t="e">
        <f>VLOOKUP(AB735,definitions_list_lookup!$V$12:$W$15,2,FALSE)</f>
        <v>#N/A</v>
      </c>
      <c r="AE735" s="41" t="e">
        <f>VLOOKUP(AD735,definitions_list_lookup!$AT$3:$AU$5,2,FALSE)</f>
        <v>#N/A</v>
      </c>
    </row>
    <row r="736" spans="7:31">
      <c r="G736" s="10" t="str">
        <f t="shared" si="14"/>
        <v>-</v>
      </c>
      <c r="J736" s="14" t="e">
        <f>(VLOOKUP($G736,Depth_Lookup_CCL!$A$3:$Z$549,11,FALSE))+(H736/100)</f>
        <v>#N/A</v>
      </c>
      <c r="K736" s="14" t="e">
        <f>(VLOOKUP($G736,Depth_Lookup_CCL!$A$3:$Z$549,11,FALSE))+(I736/100)</f>
        <v>#N/A</v>
      </c>
      <c r="P736" s="5" t="str">
        <f t="shared" si="13"/>
        <v xml:space="preserve"> </v>
      </c>
      <c r="AC736" s="5" t="e">
        <f>VLOOKUP(AB736,definitions_list_lookup!$V$12:$W$15,2,FALSE)</f>
        <v>#N/A</v>
      </c>
      <c r="AE736" s="41" t="e">
        <f>VLOOKUP(AD736,definitions_list_lookup!$AT$3:$AU$5,2,FALSE)</f>
        <v>#N/A</v>
      </c>
    </row>
    <row r="737" spans="7:31">
      <c r="G737" s="10" t="str">
        <f t="shared" si="14"/>
        <v>-</v>
      </c>
      <c r="J737" s="14" t="e">
        <f>(VLOOKUP($G737,Depth_Lookup_CCL!$A$3:$Z$549,11,FALSE))+(H737/100)</f>
        <v>#N/A</v>
      </c>
      <c r="K737" s="14" t="e">
        <f>(VLOOKUP($G737,Depth_Lookup_CCL!$A$3:$Z$549,11,FALSE))+(I737/100)</f>
        <v>#N/A</v>
      </c>
      <c r="P737" s="5" t="str">
        <f t="shared" si="13"/>
        <v xml:space="preserve"> </v>
      </c>
      <c r="AC737" s="5" t="e">
        <f>VLOOKUP(AB737,definitions_list_lookup!$V$12:$W$15,2,FALSE)</f>
        <v>#N/A</v>
      </c>
      <c r="AE737" s="41" t="e">
        <f>VLOOKUP(AD737,definitions_list_lookup!$AT$3:$AU$5,2,FALSE)</f>
        <v>#N/A</v>
      </c>
    </row>
    <row r="738" spans="7:31">
      <c r="G738" s="10" t="str">
        <f t="shared" si="14"/>
        <v>-</v>
      </c>
      <c r="J738" s="14" t="e">
        <f>(VLOOKUP($G738,Depth_Lookup_CCL!$A$3:$Z$549,11,FALSE))+(H738/100)</f>
        <v>#N/A</v>
      </c>
      <c r="K738" s="14" t="e">
        <f>(VLOOKUP($G738,Depth_Lookup_CCL!$A$3:$Z$549,11,FALSE))+(I738/100)</f>
        <v>#N/A</v>
      </c>
      <c r="P738" s="5" t="str">
        <f t="shared" si="13"/>
        <v xml:space="preserve"> </v>
      </c>
      <c r="AC738" s="5" t="e">
        <f>VLOOKUP(AB738,definitions_list_lookup!$V$12:$W$15,2,FALSE)</f>
        <v>#N/A</v>
      </c>
      <c r="AE738" s="41" t="e">
        <f>VLOOKUP(AD738,definitions_list_lookup!$AT$3:$AU$5,2,FALSE)</f>
        <v>#N/A</v>
      </c>
    </row>
    <row r="739" spans="7:31">
      <c r="G739" s="10" t="str">
        <f t="shared" si="14"/>
        <v>-</v>
      </c>
      <c r="J739" s="14" t="e">
        <f>(VLOOKUP($G739,Depth_Lookup_CCL!$A$3:$Z$549,11,FALSE))+(H739/100)</f>
        <v>#N/A</v>
      </c>
      <c r="K739" s="14" t="e">
        <f>(VLOOKUP($G739,Depth_Lookup_CCL!$A$3:$Z$549,11,FALSE))+(I739/100)</f>
        <v>#N/A</v>
      </c>
      <c r="P739" s="5" t="str">
        <f t="shared" si="13"/>
        <v xml:space="preserve"> </v>
      </c>
      <c r="AC739" s="5" t="e">
        <f>VLOOKUP(AB739,definitions_list_lookup!$V$12:$W$15,2,FALSE)</f>
        <v>#N/A</v>
      </c>
      <c r="AE739" s="41" t="e">
        <f>VLOOKUP(AD739,definitions_list_lookup!$AT$3:$AU$5,2,FALSE)</f>
        <v>#N/A</v>
      </c>
    </row>
    <row r="740" spans="7:31">
      <c r="G740" s="10" t="str">
        <f t="shared" si="14"/>
        <v>-</v>
      </c>
      <c r="J740" s="14" t="e">
        <f>(VLOOKUP($G740,Depth_Lookup_CCL!$A$3:$Z$549,11,FALSE))+(H740/100)</f>
        <v>#N/A</v>
      </c>
      <c r="K740" s="14" t="e">
        <f>(VLOOKUP($G740,Depth_Lookup_CCL!$A$3:$Z$549,11,FALSE))+(I740/100)</f>
        <v>#N/A</v>
      </c>
      <c r="P740" s="5" t="str">
        <f t="shared" si="13"/>
        <v xml:space="preserve"> </v>
      </c>
      <c r="AC740" s="5" t="e">
        <f>VLOOKUP(AB740,definitions_list_lookup!$V$12:$W$15,2,FALSE)</f>
        <v>#N/A</v>
      </c>
      <c r="AE740" s="41" t="e">
        <f>VLOOKUP(AD740,definitions_list_lookup!$AT$3:$AU$5,2,FALSE)</f>
        <v>#N/A</v>
      </c>
    </row>
    <row r="741" spans="7:31">
      <c r="G741" s="10" t="str">
        <f t="shared" si="14"/>
        <v>-</v>
      </c>
      <c r="J741" s="14" t="e">
        <f>(VLOOKUP($G741,Depth_Lookup_CCL!$A$3:$Z$549,11,FALSE))+(H741/100)</f>
        <v>#N/A</v>
      </c>
      <c r="K741" s="14" t="e">
        <f>(VLOOKUP($G741,Depth_Lookup_CCL!$A$3:$Z$549,11,FALSE))+(I741/100)</f>
        <v>#N/A</v>
      </c>
      <c r="P741" s="5" t="str">
        <f t="shared" si="13"/>
        <v xml:space="preserve"> </v>
      </c>
      <c r="AC741" s="5" t="e">
        <f>VLOOKUP(AB741,definitions_list_lookup!$V$12:$W$15,2,FALSE)</f>
        <v>#N/A</v>
      </c>
      <c r="AE741" s="41" t="e">
        <f>VLOOKUP(AD741,definitions_list_lookup!$AT$3:$AU$5,2,FALSE)</f>
        <v>#N/A</v>
      </c>
    </row>
    <row r="742" spans="7:31">
      <c r="G742" s="10" t="str">
        <f t="shared" si="14"/>
        <v>-</v>
      </c>
      <c r="J742" s="14" t="e">
        <f>(VLOOKUP($G742,Depth_Lookup_CCL!$A$3:$Z$549,11,FALSE))+(H742/100)</f>
        <v>#N/A</v>
      </c>
      <c r="K742" s="14" t="e">
        <f>(VLOOKUP($G742,Depth_Lookup_CCL!$A$3:$Z$549,11,FALSE))+(I742/100)</f>
        <v>#N/A</v>
      </c>
      <c r="P742" s="5" t="str">
        <f t="shared" si="13"/>
        <v xml:space="preserve"> </v>
      </c>
      <c r="AC742" s="5" t="e">
        <f>VLOOKUP(AB742,definitions_list_lookup!$V$12:$W$15,2,FALSE)</f>
        <v>#N/A</v>
      </c>
      <c r="AE742" s="41" t="e">
        <f>VLOOKUP(AD742,definitions_list_lookup!$AT$3:$AU$5,2,FALSE)</f>
        <v>#N/A</v>
      </c>
    </row>
    <row r="743" spans="7:31">
      <c r="G743" s="10" t="str">
        <f t="shared" si="14"/>
        <v>-</v>
      </c>
      <c r="J743" s="14" t="e">
        <f>(VLOOKUP($G743,Depth_Lookup_CCL!$A$3:$Z$549,11,FALSE))+(H743/100)</f>
        <v>#N/A</v>
      </c>
      <c r="K743" s="14" t="e">
        <f>(VLOOKUP($G743,Depth_Lookup_CCL!$A$3:$Z$549,11,FALSE))+(I743/100)</f>
        <v>#N/A</v>
      </c>
      <c r="P743" s="5" t="str">
        <f t="shared" si="13"/>
        <v xml:space="preserve"> </v>
      </c>
      <c r="AC743" s="5" t="e">
        <f>VLOOKUP(AB743,definitions_list_lookup!$V$12:$W$15,2,FALSE)</f>
        <v>#N/A</v>
      </c>
      <c r="AE743" s="41" t="e">
        <f>VLOOKUP(AD743,definitions_list_lookup!$AT$3:$AU$5,2,FALSE)</f>
        <v>#N/A</v>
      </c>
    </row>
    <row r="744" spans="7:31">
      <c r="G744" s="10" t="str">
        <f t="shared" si="14"/>
        <v>-</v>
      </c>
      <c r="J744" s="14" t="e">
        <f>(VLOOKUP($G744,Depth_Lookup_CCL!$A$3:$Z$549,11,FALSE))+(H744/100)</f>
        <v>#N/A</v>
      </c>
      <c r="K744" s="14" t="e">
        <f>(VLOOKUP($G744,Depth_Lookup_CCL!$A$3:$Z$549,11,FALSE))+(I744/100)</f>
        <v>#N/A</v>
      </c>
      <c r="P744" s="5" t="str">
        <f t="shared" si="13"/>
        <v xml:space="preserve"> </v>
      </c>
      <c r="AC744" s="5" t="e">
        <f>VLOOKUP(AB744,definitions_list_lookup!$V$12:$W$15,2,FALSE)</f>
        <v>#N/A</v>
      </c>
      <c r="AE744" s="41" t="e">
        <f>VLOOKUP(AD744,definitions_list_lookup!$AT$3:$AU$5,2,FALSE)</f>
        <v>#N/A</v>
      </c>
    </row>
    <row r="745" spans="7:31">
      <c r="G745" s="10" t="str">
        <f t="shared" si="14"/>
        <v>-</v>
      </c>
      <c r="J745" s="14" t="e">
        <f>(VLOOKUP($G745,Depth_Lookup_CCL!$A$3:$Z$549,11,FALSE))+(H745/100)</f>
        <v>#N/A</v>
      </c>
      <c r="K745" s="14" t="e">
        <f>(VLOOKUP($G745,Depth_Lookup_CCL!$A$3:$Z$549,11,FALSE))+(I745/100)</f>
        <v>#N/A</v>
      </c>
      <c r="P745" s="5" t="str">
        <f t="shared" si="13"/>
        <v xml:space="preserve"> </v>
      </c>
      <c r="AC745" s="5" t="e">
        <f>VLOOKUP(AB745,definitions_list_lookup!$V$12:$W$15,2,FALSE)</f>
        <v>#N/A</v>
      </c>
      <c r="AE745" s="41" t="e">
        <f>VLOOKUP(AD745,definitions_list_lookup!$AT$3:$AU$5,2,FALSE)</f>
        <v>#N/A</v>
      </c>
    </row>
    <row r="746" spans="7:31">
      <c r="G746" s="10" t="str">
        <f t="shared" si="14"/>
        <v>-</v>
      </c>
      <c r="J746" s="14" t="e">
        <f>(VLOOKUP($G746,Depth_Lookup_CCL!$A$3:$Z$549,11,FALSE))+(H746/100)</f>
        <v>#N/A</v>
      </c>
      <c r="K746" s="14" t="e">
        <f>(VLOOKUP($G746,Depth_Lookup_CCL!$A$3:$Z$549,11,FALSE))+(I746/100)</f>
        <v>#N/A</v>
      </c>
      <c r="P746" s="5" t="str">
        <f t="shared" si="13"/>
        <v xml:space="preserve"> </v>
      </c>
      <c r="AC746" s="5" t="e">
        <f>VLOOKUP(AB746,definitions_list_lookup!$V$12:$W$15,2,FALSE)</f>
        <v>#N/A</v>
      </c>
      <c r="AE746" s="41" t="e">
        <f>VLOOKUP(AD746,definitions_list_lookup!$AT$3:$AU$5,2,FALSE)</f>
        <v>#N/A</v>
      </c>
    </row>
    <row r="747" spans="7:31">
      <c r="G747" s="10" t="str">
        <f t="shared" si="14"/>
        <v>-</v>
      </c>
      <c r="J747" s="14" t="e">
        <f>(VLOOKUP($G747,Depth_Lookup_CCL!$A$3:$Z$549,11,FALSE))+(H747/100)</f>
        <v>#N/A</v>
      </c>
      <c r="K747" s="14" t="e">
        <f>(VLOOKUP($G747,Depth_Lookup_CCL!$A$3:$Z$549,11,FALSE))+(I747/100)</f>
        <v>#N/A</v>
      </c>
      <c r="P747" s="5" t="str">
        <f t="shared" si="13"/>
        <v xml:space="preserve"> </v>
      </c>
      <c r="AC747" s="5" t="e">
        <f>VLOOKUP(AB747,definitions_list_lookup!$V$12:$W$15,2,FALSE)</f>
        <v>#N/A</v>
      </c>
      <c r="AE747" s="41" t="e">
        <f>VLOOKUP(AD747,definitions_list_lookup!$AT$3:$AU$5,2,FALSE)</f>
        <v>#N/A</v>
      </c>
    </row>
    <row r="748" spans="7:31">
      <c r="G748" s="10" t="str">
        <f t="shared" si="14"/>
        <v>-</v>
      </c>
      <c r="J748" s="14" t="e">
        <f>(VLOOKUP($G748,Depth_Lookup_CCL!$A$3:$Z$549,11,FALSE))+(H748/100)</f>
        <v>#N/A</v>
      </c>
      <c r="K748" s="14" t="e">
        <f>(VLOOKUP($G748,Depth_Lookup_CCL!$A$3:$Z$549,11,FALSE))+(I748/100)</f>
        <v>#N/A</v>
      </c>
      <c r="P748" s="5" t="str">
        <f t="shared" si="13"/>
        <v xml:space="preserve"> </v>
      </c>
      <c r="AC748" s="5" t="e">
        <f>VLOOKUP(AB748,definitions_list_lookup!$V$12:$W$15,2,FALSE)</f>
        <v>#N/A</v>
      </c>
      <c r="AE748" s="41" t="e">
        <f>VLOOKUP(AD748,definitions_list_lookup!$AT$3:$AU$5,2,FALSE)</f>
        <v>#N/A</v>
      </c>
    </row>
    <row r="749" spans="7:31">
      <c r="G749" s="10" t="str">
        <f t="shared" si="14"/>
        <v>-</v>
      </c>
      <c r="J749" s="14" t="e">
        <f>(VLOOKUP($G749,Depth_Lookup_CCL!$A$3:$Z$549,11,FALSE))+(H749/100)</f>
        <v>#N/A</v>
      </c>
      <c r="K749" s="14" t="e">
        <f>(VLOOKUP($G749,Depth_Lookup_CCL!$A$3:$Z$549,11,FALSE))+(I749/100)</f>
        <v>#N/A</v>
      </c>
      <c r="P749" s="5" t="str">
        <f t="shared" si="13"/>
        <v xml:space="preserve"> </v>
      </c>
      <c r="AC749" s="5" t="e">
        <f>VLOOKUP(AB749,definitions_list_lookup!$V$12:$W$15,2,FALSE)</f>
        <v>#N/A</v>
      </c>
      <c r="AE749" s="41" t="e">
        <f>VLOOKUP(AD749,definitions_list_lookup!$AT$3:$AU$5,2,FALSE)</f>
        <v>#N/A</v>
      </c>
    </row>
    <row r="750" spans="7:31">
      <c r="G750" s="10" t="str">
        <f t="shared" si="14"/>
        <v>-</v>
      </c>
      <c r="J750" s="14" t="e">
        <f>(VLOOKUP($G750,Depth_Lookup_CCL!$A$3:$Z$549,11,FALSE))+(H750/100)</f>
        <v>#N/A</v>
      </c>
      <c r="K750" s="14" t="e">
        <f>(VLOOKUP($G750,Depth_Lookup_CCL!$A$3:$Z$549,11,FALSE))+(I750/100)</f>
        <v>#N/A</v>
      </c>
      <c r="P750" s="5" t="str">
        <f t="shared" si="13"/>
        <v xml:space="preserve"> </v>
      </c>
      <c r="AC750" s="5" t="e">
        <f>VLOOKUP(AB750,definitions_list_lookup!$V$12:$W$15,2,FALSE)</f>
        <v>#N/A</v>
      </c>
      <c r="AE750" s="41" t="e">
        <f>VLOOKUP(AD750,definitions_list_lookup!$AT$3:$AU$5,2,FALSE)</f>
        <v>#N/A</v>
      </c>
    </row>
    <row r="751" spans="7:31">
      <c r="G751" s="10" t="str">
        <f t="shared" si="14"/>
        <v>-</v>
      </c>
      <c r="J751" s="14" t="e">
        <f>(VLOOKUP($G751,Depth_Lookup_CCL!$A$3:$Z$549,11,FALSE))+(H751/100)</f>
        <v>#N/A</v>
      </c>
      <c r="K751" s="14" t="e">
        <f>(VLOOKUP($G751,Depth_Lookup_CCL!$A$3:$Z$549,11,FALSE))+(I751/100)</f>
        <v>#N/A</v>
      </c>
      <c r="P751" s="5" t="str">
        <f t="shared" si="13"/>
        <v xml:space="preserve"> </v>
      </c>
      <c r="AC751" s="5" t="e">
        <f>VLOOKUP(AB751,definitions_list_lookup!$V$12:$W$15,2,FALSE)</f>
        <v>#N/A</v>
      </c>
      <c r="AE751" s="41" t="e">
        <f>VLOOKUP(AD751,definitions_list_lookup!$AT$3:$AU$5,2,FALSE)</f>
        <v>#N/A</v>
      </c>
    </row>
    <row r="752" spans="7:31">
      <c r="G752" s="10" t="str">
        <f t="shared" si="14"/>
        <v>-</v>
      </c>
      <c r="J752" s="14" t="e">
        <f>(VLOOKUP($G752,Depth_Lookup_CCL!$A$3:$Z$549,11,FALSE))+(H752/100)</f>
        <v>#N/A</v>
      </c>
      <c r="K752" s="14" t="e">
        <f>(VLOOKUP($G752,Depth_Lookup_CCL!$A$3:$Z$549,11,FALSE))+(I752/100)</f>
        <v>#N/A</v>
      </c>
      <c r="P752" s="5" t="str">
        <f t="shared" si="13"/>
        <v xml:space="preserve"> </v>
      </c>
      <c r="AC752" s="5" t="e">
        <f>VLOOKUP(AB752,definitions_list_lookup!$V$12:$W$15,2,FALSE)</f>
        <v>#N/A</v>
      </c>
      <c r="AE752" s="41" t="e">
        <f>VLOOKUP(AD752,definitions_list_lookup!$AT$3:$AU$5,2,FALSE)</f>
        <v>#N/A</v>
      </c>
    </row>
    <row r="753" spans="7:31">
      <c r="G753" s="10" t="str">
        <f t="shared" si="14"/>
        <v>-</v>
      </c>
      <c r="J753" s="14" t="e">
        <f>(VLOOKUP($G753,Depth_Lookup_CCL!$A$3:$Z$549,11,FALSE))+(H753/100)</f>
        <v>#N/A</v>
      </c>
      <c r="K753" s="14" t="e">
        <f>(VLOOKUP($G753,Depth_Lookup_CCL!$A$3:$Z$549,11,FALSE))+(I753/100)</f>
        <v>#N/A</v>
      </c>
      <c r="P753" s="5" t="str">
        <f t="shared" si="13"/>
        <v xml:space="preserve"> </v>
      </c>
      <c r="AC753" s="5" t="e">
        <f>VLOOKUP(AB753,definitions_list_lookup!$V$12:$W$15,2,FALSE)</f>
        <v>#N/A</v>
      </c>
      <c r="AE753" s="41" t="e">
        <f>VLOOKUP(AD753,definitions_list_lookup!$AT$3:$AU$5,2,FALSE)</f>
        <v>#N/A</v>
      </c>
    </row>
    <row r="754" spans="7:31">
      <c r="G754" s="10" t="str">
        <f t="shared" si="14"/>
        <v>-</v>
      </c>
      <c r="J754" s="14" t="e">
        <f>(VLOOKUP($G754,Depth_Lookup_CCL!$A$3:$Z$549,11,FALSE))+(H754/100)</f>
        <v>#N/A</v>
      </c>
      <c r="K754" s="14" t="e">
        <f>(VLOOKUP($G754,Depth_Lookup_CCL!$A$3:$Z$549,11,FALSE))+(I754/100)</f>
        <v>#N/A</v>
      </c>
      <c r="P754" s="5" t="str">
        <f t="shared" si="13"/>
        <v xml:space="preserve"> </v>
      </c>
      <c r="AC754" s="5" t="e">
        <f>VLOOKUP(AB754,definitions_list_lookup!$V$12:$W$15,2,FALSE)</f>
        <v>#N/A</v>
      </c>
      <c r="AE754" s="41" t="e">
        <f>VLOOKUP(AD754,definitions_list_lookup!$AT$3:$AU$5,2,FALSE)</f>
        <v>#N/A</v>
      </c>
    </row>
    <row r="755" spans="7:31">
      <c r="G755" s="10" t="str">
        <f t="shared" si="14"/>
        <v>-</v>
      </c>
      <c r="J755" s="14" t="e">
        <f>(VLOOKUP($G755,Depth_Lookup_CCL!$A$3:$Z$549,11,FALSE))+(H755/100)</f>
        <v>#N/A</v>
      </c>
      <c r="K755" s="14" t="e">
        <f>(VLOOKUP($G755,Depth_Lookup_CCL!$A$3:$Z$549,11,FALSE))+(I755/100)</f>
        <v>#N/A</v>
      </c>
      <c r="P755" s="5" t="str">
        <f t="shared" si="13"/>
        <v xml:space="preserve"> </v>
      </c>
      <c r="AC755" s="5" t="e">
        <f>VLOOKUP(AB755,definitions_list_lookup!$V$12:$W$15,2,FALSE)</f>
        <v>#N/A</v>
      </c>
      <c r="AE755" s="41" t="e">
        <f>VLOOKUP(AD755,definitions_list_lookup!$AT$3:$AU$5,2,FALSE)</f>
        <v>#N/A</v>
      </c>
    </row>
    <row r="756" spans="7:31">
      <c r="G756" s="10" t="str">
        <f t="shared" si="14"/>
        <v>-</v>
      </c>
      <c r="J756" s="14" t="e">
        <f>(VLOOKUP($G756,Depth_Lookup_CCL!$A$3:$Z$549,11,FALSE))+(H756/100)</f>
        <v>#N/A</v>
      </c>
      <c r="K756" s="14" t="e">
        <f>(VLOOKUP($G756,Depth_Lookup_CCL!$A$3:$Z$549,11,FALSE))+(I756/100)</f>
        <v>#N/A</v>
      </c>
      <c r="P756" s="5" t="str">
        <f t="shared" si="13"/>
        <v xml:space="preserve"> </v>
      </c>
      <c r="AC756" s="5" t="e">
        <f>VLOOKUP(AB756,definitions_list_lookup!$V$12:$W$15,2,FALSE)</f>
        <v>#N/A</v>
      </c>
      <c r="AE756" s="41" t="e">
        <f>VLOOKUP(AD756,definitions_list_lookup!$AT$3:$AU$5,2,FALSE)</f>
        <v>#N/A</v>
      </c>
    </row>
    <row r="757" spans="7:31">
      <c r="G757" s="10" t="str">
        <f t="shared" si="14"/>
        <v>-</v>
      </c>
      <c r="J757" s="14" t="e">
        <f>(VLOOKUP($G757,Depth_Lookup_CCL!$A$3:$Z$549,11,FALSE))+(H757/100)</f>
        <v>#N/A</v>
      </c>
      <c r="K757" s="14" t="e">
        <f>(VLOOKUP($G757,Depth_Lookup_CCL!$A$3:$Z$549,11,FALSE))+(I757/100)</f>
        <v>#N/A</v>
      </c>
      <c r="P757" s="5" t="str">
        <f t="shared" si="13"/>
        <v xml:space="preserve"> </v>
      </c>
      <c r="AC757" s="5" t="e">
        <f>VLOOKUP(AB757,definitions_list_lookup!$V$12:$W$15,2,FALSE)</f>
        <v>#N/A</v>
      </c>
      <c r="AE757" s="41" t="e">
        <f>VLOOKUP(AD757,definitions_list_lookup!$AT$3:$AU$5,2,FALSE)</f>
        <v>#N/A</v>
      </c>
    </row>
    <row r="758" spans="7:31">
      <c r="G758" s="10" t="str">
        <f t="shared" si="14"/>
        <v>-</v>
      </c>
      <c r="J758" s="14" t="e">
        <f>(VLOOKUP($G758,Depth_Lookup_CCL!$A$3:$Z$549,11,FALSE))+(H758/100)</f>
        <v>#N/A</v>
      </c>
      <c r="K758" s="14" t="e">
        <f>(VLOOKUP($G758,Depth_Lookup_CCL!$A$3:$Z$549,11,FALSE))+(I758/100)</f>
        <v>#N/A</v>
      </c>
      <c r="P758" s="5" t="str">
        <f t="shared" si="13"/>
        <v xml:space="preserve"> </v>
      </c>
      <c r="AC758" s="5" t="e">
        <f>VLOOKUP(AB758,definitions_list_lookup!$V$12:$W$15,2,FALSE)</f>
        <v>#N/A</v>
      </c>
      <c r="AE758" s="41" t="e">
        <f>VLOOKUP(AD758,definitions_list_lookup!$AT$3:$AU$5,2,FALSE)</f>
        <v>#N/A</v>
      </c>
    </row>
    <row r="759" spans="7:31">
      <c r="G759" s="10" t="str">
        <f t="shared" si="14"/>
        <v>-</v>
      </c>
      <c r="J759" s="14" t="e">
        <f>(VLOOKUP($G759,Depth_Lookup_CCL!$A$3:$Z$549,11,FALSE))+(H759/100)</f>
        <v>#N/A</v>
      </c>
      <c r="K759" s="14" t="e">
        <f>(VLOOKUP($G759,Depth_Lookup_CCL!$A$3:$Z$549,11,FALSE))+(I759/100)</f>
        <v>#N/A</v>
      </c>
      <c r="P759" s="5" t="str">
        <f t="shared" si="13"/>
        <v xml:space="preserve"> </v>
      </c>
      <c r="AC759" s="5" t="e">
        <f>VLOOKUP(AB759,definitions_list_lookup!$V$12:$W$15,2,FALSE)</f>
        <v>#N/A</v>
      </c>
      <c r="AE759" s="41" t="e">
        <f>VLOOKUP(AD759,definitions_list_lookup!$AT$3:$AU$5,2,FALSE)</f>
        <v>#N/A</v>
      </c>
    </row>
    <row r="760" spans="7:31">
      <c r="G760" s="10" t="str">
        <f t="shared" si="14"/>
        <v>-</v>
      </c>
      <c r="J760" s="14" t="e">
        <f>(VLOOKUP($G760,Depth_Lookup_CCL!$A$3:$Z$549,11,FALSE))+(H760/100)</f>
        <v>#N/A</v>
      </c>
      <c r="K760" s="14" t="e">
        <f>(VLOOKUP($G760,Depth_Lookup_CCL!$A$3:$Z$549,11,FALSE))+(I760/100)</f>
        <v>#N/A</v>
      </c>
      <c r="P760" s="5" t="str">
        <f t="shared" si="13"/>
        <v xml:space="preserve"> </v>
      </c>
      <c r="AC760" s="5" t="e">
        <f>VLOOKUP(AB760,definitions_list_lookup!$V$12:$W$15,2,FALSE)</f>
        <v>#N/A</v>
      </c>
      <c r="AE760" s="41" t="e">
        <f>VLOOKUP(AD760,definitions_list_lookup!$AT$3:$AU$5,2,FALSE)</f>
        <v>#N/A</v>
      </c>
    </row>
    <row r="761" spans="7:31">
      <c r="G761" s="10" t="str">
        <f t="shared" si="14"/>
        <v>-</v>
      </c>
      <c r="J761" s="14" t="e">
        <f>(VLOOKUP($G761,Depth_Lookup_CCL!$A$3:$Z$549,11,FALSE))+(H761/100)</f>
        <v>#N/A</v>
      </c>
      <c r="K761" s="14" t="e">
        <f>(VLOOKUP($G761,Depth_Lookup_CCL!$A$3:$Z$549,11,FALSE))+(I761/100)</f>
        <v>#N/A</v>
      </c>
      <c r="P761" s="5" t="str">
        <f t="shared" si="13"/>
        <v xml:space="preserve"> </v>
      </c>
      <c r="AC761" s="5" t="e">
        <f>VLOOKUP(AB761,definitions_list_lookup!$V$12:$W$15,2,FALSE)</f>
        <v>#N/A</v>
      </c>
      <c r="AE761" s="41" t="e">
        <f>VLOOKUP(AD761,definitions_list_lookup!$AT$3:$AU$5,2,FALSE)</f>
        <v>#N/A</v>
      </c>
    </row>
    <row r="762" spans="7:31">
      <c r="G762" s="10" t="str">
        <f t="shared" si="14"/>
        <v>-</v>
      </c>
      <c r="J762" s="14" t="e">
        <f>(VLOOKUP($G762,Depth_Lookup_CCL!$A$3:$Z$549,11,FALSE))+(H762/100)</f>
        <v>#N/A</v>
      </c>
      <c r="K762" s="14" t="e">
        <f>(VLOOKUP($G762,Depth_Lookup_CCL!$A$3:$Z$549,11,FALSE))+(I762/100)</f>
        <v>#N/A</v>
      </c>
      <c r="P762" s="5" t="str">
        <f t="shared" si="13"/>
        <v xml:space="preserve"> </v>
      </c>
      <c r="AC762" s="5" t="e">
        <f>VLOOKUP(AB762,definitions_list_lookup!$V$12:$W$15,2,FALSE)</f>
        <v>#N/A</v>
      </c>
      <c r="AE762" s="41" t="e">
        <f>VLOOKUP(AD762,definitions_list_lookup!$AT$3:$AU$5,2,FALSE)</f>
        <v>#N/A</v>
      </c>
    </row>
    <row r="763" spans="7:31">
      <c r="G763" s="10" t="str">
        <f t="shared" si="14"/>
        <v>-</v>
      </c>
      <c r="J763" s="14" t="e">
        <f>(VLOOKUP($G763,Depth_Lookup_CCL!$A$3:$Z$549,11,FALSE))+(H763/100)</f>
        <v>#N/A</v>
      </c>
      <c r="K763" s="14" t="e">
        <f>(VLOOKUP($G763,Depth_Lookup_CCL!$A$3:$Z$549,11,FALSE))+(I763/100)</f>
        <v>#N/A</v>
      </c>
      <c r="P763" s="5" t="str">
        <f t="shared" si="13"/>
        <v xml:space="preserve"> </v>
      </c>
      <c r="AC763" s="5" t="e">
        <f>VLOOKUP(AB763,definitions_list_lookup!$V$12:$W$15,2,FALSE)</f>
        <v>#N/A</v>
      </c>
      <c r="AE763" s="41" t="e">
        <f>VLOOKUP(AD763,definitions_list_lookup!$AT$3:$AU$5,2,FALSE)</f>
        <v>#N/A</v>
      </c>
    </row>
    <row r="764" spans="7:31">
      <c r="G764" s="10" t="str">
        <f t="shared" si="14"/>
        <v>-</v>
      </c>
      <c r="J764" s="14" t="e">
        <f>(VLOOKUP($G764,Depth_Lookup_CCL!$A$3:$Z$549,11,FALSE))+(H764/100)</f>
        <v>#N/A</v>
      </c>
      <c r="K764" s="14" t="e">
        <f>(VLOOKUP($G764,Depth_Lookup_CCL!$A$3:$Z$549,11,FALSE))+(I764/100)</f>
        <v>#N/A</v>
      </c>
      <c r="P764" s="5" t="str">
        <f t="shared" si="13"/>
        <v xml:space="preserve"> </v>
      </c>
      <c r="AC764" s="5" t="e">
        <f>VLOOKUP(AB764,definitions_list_lookup!$V$12:$W$15,2,FALSE)</f>
        <v>#N/A</v>
      </c>
      <c r="AE764" s="41" t="e">
        <f>VLOOKUP(AD764,definitions_list_lookup!$AT$3:$AU$5,2,FALSE)</f>
        <v>#N/A</v>
      </c>
    </row>
    <row r="765" spans="7:31">
      <c r="G765" s="10" t="str">
        <f t="shared" si="14"/>
        <v>-</v>
      </c>
      <c r="J765" s="14" t="e">
        <f>(VLOOKUP($G765,Depth_Lookup_CCL!$A$3:$Z$549,11,FALSE))+(H765/100)</f>
        <v>#N/A</v>
      </c>
      <c r="K765" s="14" t="e">
        <f>(VLOOKUP($G765,Depth_Lookup_CCL!$A$3:$Z$549,11,FALSE))+(I765/100)</f>
        <v>#N/A</v>
      </c>
      <c r="P765" s="5" t="str">
        <f t="shared" si="13"/>
        <v xml:space="preserve"> </v>
      </c>
      <c r="AC765" s="5" t="e">
        <f>VLOOKUP(AB765,definitions_list_lookup!$V$12:$W$15,2,FALSE)</f>
        <v>#N/A</v>
      </c>
      <c r="AE765" s="41" t="e">
        <f>VLOOKUP(AD765,definitions_list_lookup!$AT$3:$AU$5,2,FALSE)</f>
        <v>#N/A</v>
      </c>
    </row>
    <row r="766" spans="7:31">
      <c r="G766" s="10" t="str">
        <f t="shared" si="14"/>
        <v>-</v>
      </c>
      <c r="J766" s="14" t="e">
        <f>(VLOOKUP($G766,Depth_Lookup_CCL!$A$3:$Z$549,11,FALSE))+(H766/100)</f>
        <v>#N/A</v>
      </c>
      <c r="K766" s="14" t="e">
        <f>(VLOOKUP($G766,Depth_Lookup_CCL!$A$3:$Z$549,11,FALSE))+(I766/100)</f>
        <v>#N/A</v>
      </c>
      <c r="P766" s="5" t="str">
        <f t="shared" si="13"/>
        <v xml:space="preserve"> </v>
      </c>
      <c r="AC766" s="5" t="e">
        <f>VLOOKUP(AB766,definitions_list_lookup!$V$12:$W$15,2,FALSE)</f>
        <v>#N/A</v>
      </c>
      <c r="AE766" s="41" t="e">
        <f>VLOOKUP(AD766,definitions_list_lookup!$AT$3:$AU$5,2,FALSE)</f>
        <v>#N/A</v>
      </c>
    </row>
    <row r="767" spans="7:31">
      <c r="G767" s="10" t="str">
        <f t="shared" si="14"/>
        <v>-</v>
      </c>
      <c r="J767" s="14" t="e">
        <f>(VLOOKUP($G767,Depth_Lookup_CCL!$A$3:$Z$549,11,FALSE))+(H767/100)</f>
        <v>#N/A</v>
      </c>
      <c r="K767" s="14" t="e">
        <f>(VLOOKUP($G767,Depth_Lookup_CCL!$A$3:$Z$549,11,FALSE))+(I767/100)</f>
        <v>#N/A</v>
      </c>
      <c r="P767" s="5" t="str">
        <f t="shared" si="13"/>
        <v xml:space="preserve"> </v>
      </c>
      <c r="AC767" s="5" t="e">
        <f>VLOOKUP(AB767,definitions_list_lookup!$V$12:$W$15,2,FALSE)</f>
        <v>#N/A</v>
      </c>
      <c r="AE767" s="41" t="e">
        <f>VLOOKUP(AD767,definitions_list_lookup!$AT$3:$AU$5,2,FALSE)</f>
        <v>#N/A</v>
      </c>
    </row>
    <row r="768" spans="7:31">
      <c r="G768" s="10" t="str">
        <f t="shared" si="14"/>
        <v>-</v>
      </c>
      <c r="J768" s="14" t="e">
        <f>(VLOOKUP($G768,Depth_Lookup_CCL!$A$3:$Z$549,11,FALSE))+(H768/100)</f>
        <v>#N/A</v>
      </c>
      <c r="K768" s="14" t="e">
        <f>(VLOOKUP($G768,Depth_Lookup_CCL!$A$3:$Z$549,11,FALSE))+(I768/100)</f>
        <v>#N/A</v>
      </c>
      <c r="P768" s="5" t="str">
        <f t="shared" si="13"/>
        <v xml:space="preserve"> </v>
      </c>
      <c r="AC768" s="5" t="e">
        <f>VLOOKUP(AB768,definitions_list_lookup!$V$12:$W$15,2,FALSE)</f>
        <v>#N/A</v>
      </c>
      <c r="AE768" s="41" t="e">
        <f>VLOOKUP(AD768,definitions_list_lookup!$AT$3:$AU$5,2,FALSE)</f>
        <v>#N/A</v>
      </c>
    </row>
    <row r="769" spans="7:31">
      <c r="G769" s="10" t="str">
        <f t="shared" si="14"/>
        <v>-</v>
      </c>
      <c r="J769" s="14" t="e">
        <f>(VLOOKUP($G769,Depth_Lookup_CCL!$A$3:$Z$549,11,FALSE))+(H769/100)</f>
        <v>#N/A</v>
      </c>
      <c r="K769" s="14" t="e">
        <f>(VLOOKUP($G769,Depth_Lookup_CCL!$A$3:$Z$549,11,FALSE))+(I769/100)</f>
        <v>#N/A</v>
      </c>
      <c r="P769" s="5" t="str">
        <f t="shared" si="13"/>
        <v xml:space="preserve"> </v>
      </c>
      <c r="AC769" s="5" t="e">
        <f>VLOOKUP(AB769,definitions_list_lookup!$V$12:$W$15,2,FALSE)</f>
        <v>#N/A</v>
      </c>
      <c r="AE769" s="41" t="e">
        <f>VLOOKUP(AD769,definitions_list_lookup!$AT$3:$AU$5,2,FALSE)</f>
        <v>#N/A</v>
      </c>
    </row>
    <row r="770" spans="7:31">
      <c r="G770" s="10" t="str">
        <f t="shared" si="14"/>
        <v>-</v>
      </c>
      <c r="J770" s="14" t="e">
        <f>(VLOOKUP($G770,Depth_Lookup_CCL!$A$3:$Z$549,11,FALSE))+(H770/100)</f>
        <v>#N/A</v>
      </c>
      <c r="K770" s="14" t="e">
        <f>(VLOOKUP($G770,Depth_Lookup_CCL!$A$3:$Z$549,11,FALSE))+(I770/100)</f>
        <v>#N/A</v>
      </c>
      <c r="P770" s="5" t="str">
        <f t="shared" si="13"/>
        <v xml:space="preserve"> </v>
      </c>
      <c r="AC770" s="5" t="e">
        <f>VLOOKUP(AB770,definitions_list_lookup!$V$12:$W$15,2,FALSE)</f>
        <v>#N/A</v>
      </c>
      <c r="AE770" s="41" t="e">
        <f>VLOOKUP(AD770,definitions_list_lookup!$AT$3:$AU$5,2,FALSE)</f>
        <v>#N/A</v>
      </c>
    </row>
    <row r="771" spans="7:31">
      <c r="G771" s="10" t="str">
        <f t="shared" si="14"/>
        <v>-</v>
      </c>
      <c r="J771" s="14" t="e">
        <f>(VLOOKUP($G771,Depth_Lookup_CCL!$A$3:$Z$549,11,FALSE))+(H771/100)</f>
        <v>#N/A</v>
      </c>
      <c r="K771" s="14" t="e">
        <f>(VLOOKUP($G771,Depth_Lookup_CCL!$A$3:$Z$549,11,FALSE))+(I771/100)</f>
        <v>#N/A</v>
      </c>
      <c r="P771" s="5" t="str">
        <f t="shared" si="13"/>
        <v xml:space="preserve"> </v>
      </c>
      <c r="AC771" s="5" t="e">
        <f>VLOOKUP(AB771,definitions_list_lookup!$V$12:$W$15,2,FALSE)</f>
        <v>#N/A</v>
      </c>
      <c r="AE771" s="41" t="e">
        <f>VLOOKUP(AD771,definitions_list_lookup!$AT$3:$AU$5,2,FALSE)</f>
        <v>#N/A</v>
      </c>
    </row>
    <row r="772" spans="7:31">
      <c r="G772" s="10" t="str">
        <f t="shared" si="14"/>
        <v>-</v>
      </c>
      <c r="J772" s="14" t="e">
        <f>(VLOOKUP($G772,Depth_Lookup_CCL!$A$3:$Z$549,11,FALSE))+(H772/100)</f>
        <v>#N/A</v>
      </c>
      <c r="K772" s="14" t="e">
        <f>(VLOOKUP($G772,Depth_Lookup_CCL!$A$3:$Z$549,11,FALSE))+(I772/100)</f>
        <v>#N/A</v>
      </c>
      <c r="P772" s="5" t="str">
        <f t="shared" si="13"/>
        <v xml:space="preserve"> </v>
      </c>
      <c r="AC772" s="5" t="e">
        <f>VLOOKUP(AB772,definitions_list_lookup!$V$12:$W$15,2,FALSE)</f>
        <v>#N/A</v>
      </c>
      <c r="AE772" s="41" t="e">
        <f>VLOOKUP(AD772,definitions_list_lookup!$AT$3:$AU$5,2,FALSE)</f>
        <v>#N/A</v>
      </c>
    </row>
    <row r="773" spans="7:31">
      <c r="G773" s="10" t="str">
        <f t="shared" si="14"/>
        <v>-</v>
      </c>
      <c r="J773" s="14" t="e">
        <f>(VLOOKUP($G773,Depth_Lookup_CCL!$A$3:$Z$549,11,FALSE))+(H773/100)</f>
        <v>#N/A</v>
      </c>
      <c r="K773" s="14" t="e">
        <f>(VLOOKUP($G773,Depth_Lookup_CCL!$A$3:$Z$549,11,FALSE))+(I773/100)</f>
        <v>#N/A</v>
      </c>
      <c r="P773" s="5" t="str">
        <f t="shared" si="13"/>
        <v xml:space="preserve"> </v>
      </c>
      <c r="AC773" s="5" t="e">
        <f>VLOOKUP(AB773,definitions_list_lookup!$V$12:$W$15,2,FALSE)</f>
        <v>#N/A</v>
      </c>
      <c r="AE773" s="41" t="e">
        <f>VLOOKUP(AD773,definitions_list_lookup!$AT$3:$AU$5,2,FALSE)</f>
        <v>#N/A</v>
      </c>
    </row>
    <row r="774" spans="7:31">
      <c r="G774" s="10" t="str">
        <f t="shared" si="14"/>
        <v>-</v>
      </c>
      <c r="J774" s="14" t="e">
        <f>(VLOOKUP($G774,Depth_Lookup_CCL!$A$3:$Z$549,11,FALSE))+(H774/100)</f>
        <v>#N/A</v>
      </c>
      <c r="K774" s="14" t="e">
        <f>(VLOOKUP($G774,Depth_Lookup_CCL!$A$3:$Z$549,11,FALSE))+(I774/100)</f>
        <v>#N/A</v>
      </c>
      <c r="P774" s="5" t="str">
        <f t="shared" si="13"/>
        <v xml:space="preserve"> </v>
      </c>
      <c r="AC774" s="5" t="e">
        <f>VLOOKUP(AB774,definitions_list_lookup!$V$12:$W$15,2,FALSE)</f>
        <v>#N/A</v>
      </c>
      <c r="AE774" s="41" t="e">
        <f>VLOOKUP(AD774,definitions_list_lookup!$AT$3:$AU$5,2,FALSE)</f>
        <v>#N/A</v>
      </c>
    </row>
    <row r="775" spans="7:31">
      <c r="G775" s="10" t="str">
        <f t="shared" si="14"/>
        <v>-</v>
      </c>
      <c r="J775" s="14" t="e">
        <f>(VLOOKUP($G775,Depth_Lookup_CCL!$A$3:$Z$549,11,FALSE))+(H775/100)</f>
        <v>#N/A</v>
      </c>
      <c r="K775" s="14" t="e">
        <f>(VLOOKUP($G775,Depth_Lookup_CCL!$A$3:$Z$549,11,FALSE))+(I775/100)</f>
        <v>#N/A</v>
      </c>
      <c r="P775" s="5" t="str">
        <f t="shared" si="13"/>
        <v xml:space="preserve"> </v>
      </c>
      <c r="AC775" s="5" t="e">
        <f>VLOOKUP(AB775,definitions_list_lookup!$V$12:$W$15,2,FALSE)</f>
        <v>#N/A</v>
      </c>
      <c r="AE775" s="41" t="e">
        <f>VLOOKUP(AD775,definitions_list_lookup!$AT$3:$AU$5,2,FALSE)</f>
        <v>#N/A</v>
      </c>
    </row>
    <row r="776" spans="7:31">
      <c r="G776" s="10" t="str">
        <f t="shared" si="14"/>
        <v>-</v>
      </c>
      <c r="J776" s="14" t="e">
        <f>(VLOOKUP($G776,Depth_Lookup_CCL!$A$3:$Z$549,11,FALSE))+(H776/100)</f>
        <v>#N/A</v>
      </c>
      <c r="K776" s="14" t="e">
        <f>(VLOOKUP($G776,Depth_Lookup_CCL!$A$3:$Z$549,11,FALSE))+(I776/100)</f>
        <v>#N/A</v>
      </c>
      <c r="P776" s="5" t="str">
        <f t="shared" si="13"/>
        <v xml:space="preserve"> </v>
      </c>
      <c r="AC776" s="5" t="e">
        <f>VLOOKUP(AB776,definitions_list_lookup!$V$12:$W$15,2,FALSE)</f>
        <v>#N/A</v>
      </c>
      <c r="AE776" s="41" t="e">
        <f>VLOOKUP(AD776,definitions_list_lookup!$AT$3:$AU$5,2,FALSE)</f>
        <v>#N/A</v>
      </c>
    </row>
    <row r="777" spans="7:31">
      <c r="G777" s="10" t="str">
        <f t="shared" si="14"/>
        <v>-</v>
      </c>
      <c r="J777" s="14" t="e">
        <f>(VLOOKUP($G777,Depth_Lookup_CCL!$A$3:$Z$549,11,FALSE))+(H777/100)</f>
        <v>#N/A</v>
      </c>
      <c r="K777" s="14" t="e">
        <f>(VLOOKUP($G777,Depth_Lookup_CCL!$A$3:$Z$549,11,FALSE))+(I777/100)</f>
        <v>#N/A</v>
      </c>
      <c r="P777" s="5" t="str">
        <f t="shared" si="13"/>
        <v xml:space="preserve"> </v>
      </c>
      <c r="AC777" s="5" t="e">
        <f>VLOOKUP(AB777,definitions_list_lookup!$V$12:$W$15,2,FALSE)</f>
        <v>#N/A</v>
      </c>
      <c r="AE777" s="41" t="e">
        <f>VLOOKUP(AD777,definitions_list_lookup!$AT$3:$AU$5,2,FALSE)</f>
        <v>#N/A</v>
      </c>
    </row>
    <row r="778" spans="7:31">
      <c r="G778" s="10" t="str">
        <f t="shared" si="14"/>
        <v>-</v>
      </c>
      <c r="J778" s="14" t="e">
        <f>(VLOOKUP($G778,Depth_Lookup_CCL!$A$3:$Z$549,11,FALSE))+(H778/100)</f>
        <v>#N/A</v>
      </c>
      <c r="K778" s="14" t="e">
        <f>(VLOOKUP($G778,Depth_Lookup_CCL!$A$3:$Z$549,11,FALSE))+(I778/100)</f>
        <v>#N/A</v>
      </c>
      <c r="P778" s="5" t="str">
        <f t="shared" si="13"/>
        <v xml:space="preserve"> </v>
      </c>
      <c r="AC778" s="5" t="e">
        <f>VLOOKUP(AB778,definitions_list_lookup!$V$12:$W$15,2,FALSE)</f>
        <v>#N/A</v>
      </c>
      <c r="AE778" s="41" t="e">
        <f>VLOOKUP(AD778,definitions_list_lookup!$AT$3:$AU$5,2,FALSE)</f>
        <v>#N/A</v>
      </c>
    </row>
    <row r="779" spans="7:31">
      <c r="G779" s="10" t="str">
        <f t="shared" si="14"/>
        <v>-</v>
      </c>
      <c r="J779" s="14" t="e">
        <f>(VLOOKUP($G779,Depth_Lookup_CCL!$A$3:$Z$549,11,FALSE))+(H779/100)</f>
        <v>#N/A</v>
      </c>
      <c r="K779" s="14" t="e">
        <f>(VLOOKUP($G779,Depth_Lookup_CCL!$A$3:$Z$549,11,FALSE))+(I779/100)</f>
        <v>#N/A</v>
      </c>
      <c r="P779" s="5" t="str">
        <f t="shared" si="13"/>
        <v xml:space="preserve"> </v>
      </c>
      <c r="AC779" s="5" t="e">
        <f>VLOOKUP(AB779,definitions_list_lookup!$V$12:$W$15,2,FALSE)</f>
        <v>#N/A</v>
      </c>
      <c r="AE779" s="41" t="e">
        <f>VLOOKUP(AD779,definitions_list_lookup!$AT$3:$AU$5,2,FALSE)</f>
        <v>#N/A</v>
      </c>
    </row>
    <row r="780" spans="7:31">
      <c r="G780" s="10" t="str">
        <f t="shared" si="14"/>
        <v>-</v>
      </c>
      <c r="J780" s="14" t="e">
        <f>(VLOOKUP($G780,Depth_Lookup_CCL!$A$3:$Z$549,11,FALSE))+(H780/100)</f>
        <v>#N/A</v>
      </c>
      <c r="K780" s="14" t="e">
        <f>(VLOOKUP($G780,Depth_Lookup_CCL!$A$3:$Z$549,11,FALSE))+(I780/100)</f>
        <v>#N/A</v>
      </c>
      <c r="P780" s="5" t="str">
        <f t="shared" si="13"/>
        <v xml:space="preserve"> </v>
      </c>
      <c r="AC780" s="5" t="e">
        <f>VLOOKUP(AB780,definitions_list_lookup!$V$12:$W$15,2,FALSE)</f>
        <v>#N/A</v>
      </c>
      <c r="AE780" s="41" t="e">
        <f>VLOOKUP(AD780,definitions_list_lookup!$AT$3:$AU$5,2,FALSE)</f>
        <v>#N/A</v>
      </c>
    </row>
    <row r="781" spans="7:31">
      <c r="G781" s="10" t="str">
        <f t="shared" si="14"/>
        <v>-</v>
      </c>
      <c r="J781" s="14" t="e">
        <f>(VLOOKUP($G781,Depth_Lookup_CCL!$A$3:$Z$549,11,FALSE))+(H781/100)</f>
        <v>#N/A</v>
      </c>
      <c r="K781" s="14" t="e">
        <f>(VLOOKUP($G781,Depth_Lookup_CCL!$A$3:$Z$549,11,FALSE))+(I781/100)</f>
        <v>#N/A</v>
      </c>
      <c r="P781" s="5" t="str">
        <f t="shared" si="13"/>
        <v xml:space="preserve"> </v>
      </c>
      <c r="AC781" s="5" t="e">
        <f>VLOOKUP(AB781,definitions_list_lookup!$V$12:$W$15,2,FALSE)</f>
        <v>#N/A</v>
      </c>
      <c r="AE781" s="41" t="e">
        <f>VLOOKUP(AD781,definitions_list_lookup!$AT$3:$AU$5,2,FALSE)</f>
        <v>#N/A</v>
      </c>
    </row>
    <row r="782" spans="7:31">
      <c r="G782" s="10" t="str">
        <f t="shared" si="14"/>
        <v>-</v>
      </c>
      <c r="J782" s="14" t="e">
        <f>(VLOOKUP($G782,Depth_Lookup_CCL!$A$3:$Z$549,11,FALSE))+(H782/100)</f>
        <v>#N/A</v>
      </c>
      <c r="K782" s="14" t="e">
        <f>(VLOOKUP($G782,Depth_Lookup_CCL!$A$3:$Z$549,11,FALSE))+(I782/100)</f>
        <v>#N/A</v>
      </c>
      <c r="P782" s="5" t="str">
        <f t="shared" ref="P782:P845" si="15">N782&amp;" "&amp;O782</f>
        <v xml:space="preserve"> </v>
      </c>
      <c r="AC782" s="5" t="e">
        <f>VLOOKUP(AB782,definitions_list_lookup!$V$12:$W$15,2,FALSE)</f>
        <v>#N/A</v>
      </c>
      <c r="AE782" s="41" t="e">
        <f>VLOOKUP(AD782,definitions_list_lookup!$AT$3:$AU$5,2,FALSE)</f>
        <v>#N/A</v>
      </c>
    </row>
    <row r="783" spans="7:31">
      <c r="G783" s="10" t="str">
        <f t="shared" si="14"/>
        <v>-</v>
      </c>
      <c r="J783" s="14" t="e">
        <f>(VLOOKUP($G783,Depth_Lookup_CCL!$A$3:$Z$549,11,FALSE))+(H783/100)</f>
        <v>#N/A</v>
      </c>
      <c r="K783" s="14" t="e">
        <f>(VLOOKUP($G783,Depth_Lookup_CCL!$A$3:$Z$549,11,FALSE))+(I783/100)</f>
        <v>#N/A</v>
      </c>
      <c r="P783" s="5" t="str">
        <f t="shared" si="15"/>
        <v xml:space="preserve"> </v>
      </c>
      <c r="AC783" s="5" t="e">
        <f>VLOOKUP(AB783,definitions_list_lookup!$V$12:$W$15,2,FALSE)</f>
        <v>#N/A</v>
      </c>
      <c r="AE783" s="41" t="e">
        <f>VLOOKUP(AD783,definitions_list_lookup!$AT$3:$AU$5,2,FALSE)</f>
        <v>#N/A</v>
      </c>
    </row>
    <row r="784" spans="7:31">
      <c r="G784" s="10" t="str">
        <f t="shared" ref="G784:G847" si="16">E784&amp;"-"&amp;F784</f>
        <v>-</v>
      </c>
      <c r="J784" s="14" t="e">
        <f>(VLOOKUP($G784,Depth_Lookup_CCL!$A$3:$Z$549,11,FALSE))+(H784/100)</f>
        <v>#N/A</v>
      </c>
      <c r="K784" s="14" t="e">
        <f>(VLOOKUP($G784,Depth_Lookup_CCL!$A$3:$Z$549,11,FALSE))+(I784/100)</f>
        <v>#N/A</v>
      </c>
      <c r="P784" s="5" t="str">
        <f t="shared" si="15"/>
        <v xml:space="preserve"> </v>
      </c>
      <c r="AC784" s="5" t="e">
        <f>VLOOKUP(AB784,definitions_list_lookup!$V$12:$W$15,2,FALSE)</f>
        <v>#N/A</v>
      </c>
      <c r="AE784" s="41" t="e">
        <f>VLOOKUP(AD784,definitions_list_lookup!$AT$3:$AU$5,2,FALSE)</f>
        <v>#N/A</v>
      </c>
    </row>
    <row r="785" spans="7:31">
      <c r="G785" s="10" t="str">
        <f t="shared" si="16"/>
        <v>-</v>
      </c>
      <c r="J785" s="14" t="e">
        <f>(VLOOKUP($G785,Depth_Lookup_CCL!$A$3:$Z$549,11,FALSE))+(H785/100)</f>
        <v>#N/A</v>
      </c>
      <c r="K785" s="14" t="e">
        <f>(VLOOKUP($G785,Depth_Lookup_CCL!$A$3:$Z$549,11,FALSE))+(I785/100)</f>
        <v>#N/A</v>
      </c>
      <c r="P785" s="5" t="str">
        <f t="shared" si="15"/>
        <v xml:space="preserve"> </v>
      </c>
      <c r="AC785" s="5" t="e">
        <f>VLOOKUP(AB785,definitions_list_lookup!$V$12:$W$15,2,FALSE)</f>
        <v>#N/A</v>
      </c>
      <c r="AE785" s="41" t="e">
        <f>VLOOKUP(AD785,definitions_list_lookup!$AT$3:$AU$5,2,FALSE)</f>
        <v>#N/A</v>
      </c>
    </row>
    <row r="786" spans="7:31">
      <c r="G786" s="10" t="str">
        <f t="shared" si="16"/>
        <v>-</v>
      </c>
      <c r="J786" s="14" t="e">
        <f>(VLOOKUP($G786,Depth_Lookup_CCL!$A$3:$Z$549,11,FALSE))+(H786/100)</f>
        <v>#N/A</v>
      </c>
      <c r="K786" s="14" t="e">
        <f>(VLOOKUP($G786,Depth_Lookup_CCL!$A$3:$Z$549,11,FALSE))+(I786/100)</f>
        <v>#N/A</v>
      </c>
      <c r="P786" s="5" t="str">
        <f t="shared" si="15"/>
        <v xml:space="preserve"> </v>
      </c>
      <c r="AC786" s="5" t="e">
        <f>VLOOKUP(AB786,definitions_list_lookup!$V$12:$W$15,2,FALSE)</f>
        <v>#N/A</v>
      </c>
      <c r="AE786" s="41" t="e">
        <f>VLOOKUP(AD786,definitions_list_lookup!$AT$3:$AU$5,2,FALSE)</f>
        <v>#N/A</v>
      </c>
    </row>
    <row r="787" spans="7:31">
      <c r="G787" s="10" t="str">
        <f t="shared" si="16"/>
        <v>-</v>
      </c>
      <c r="J787" s="14" t="e">
        <f>(VLOOKUP($G787,Depth_Lookup_CCL!$A$3:$Z$549,11,FALSE))+(H787/100)</f>
        <v>#N/A</v>
      </c>
      <c r="K787" s="14" t="e">
        <f>(VLOOKUP($G787,Depth_Lookup_CCL!$A$3:$Z$549,11,FALSE))+(I787/100)</f>
        <v>#N/A</v>
      </c>
      <c r="P787" s="5" t="str">
        <f t="shared" si="15"/>
        <v xml:space="preserve"> </v>
      </c>
      <c r="AC787" s="5" t="e">
        <f>VLOOKUP(AB787,definitions_list_lookup!$V$12:$W$15,2,FALSE)</f>
        <v>#N/A</v>
      </c>
      <c r="AE787" s="41" t="e">
        <f>VLOOKUP(AD787,definitions_list_lookup!$AT$3:$AU$5,2,FALSE)</f>
        <v>#N/A</v>
      </c>
    </row>
    <row r="788" spans="7:31">
      <c r="G788" s="10" t="str">
        <f t="shared" si="16"/>
        <v>-</v>
      </c>
      <c r="J788" s="14" t="e">
        <f>(VLOOKUP($G788,Depth_Lookup_CCL!$A$3:$Z$549,11,FALSE))+(H788/100)</f>
        <v>#N/A</v>
      </c>
      <c r="K788" s="14" t="e">
        <f>(VLOOKUP($G788,Depth_Lookup_CCL!$A$3:$Z$549,11,FALSE))+(I788/100)</f>
        <v>#N/A</v>
      </c>
      <c r="P788" s="5" t="str">
        <f t="shared" si="15"/>
        <v xml:space="preserve"> </v>
      </c>
      <c r="AC788" s="5" t="e">
        <f>VLOOKUP(AB788,definitions_list_lookup!$V$12:$W$15,2,FALSE)</f>
        <v>#N/A</v>
      </c>
      <c r="AE788" s="41" t="e">
        <f>VLOOKUP(AD788,definitions_list_lookup!$AT$3:$AU$5,2,FALSE)</f>
        <v>#N/A</v>
      </c>
    </row>
    <row r="789" spans="7:31">
      <c r="G789" s="10" t="str">
        <f t="shared" si="16"/>
        <v>-</v>
      </c>
      <c r="J789" s="14" t="e">
        <f>(VLOOKUP($G789,Depth_Lookup_CCL!$A$3:$Z$549,11,FALSE))+(H789/100)</f>
        <v>#N/A</v>
      </c>
      <c r="K789" s="14" t="e">
        <f>(VLOOKUP($G789,Depth_Lookup_CCL!$A$3:$Z$549,11,FALSE))+(I789/100)</f>
        <v>#N/A</v>
      </c>
      <c r="P789" s="5" t="str">
        <f t="shared" si="15"/>
        <v xml:space="preserve"> </v>
      </c>
      <c r="AC789" s="5" t="e">
        <f>VLOOKUP(AB789,definitions_list_lookup!$V$12:$W$15,2,FALSE)</f>
        <v>#N/A</v>
      </c>
      <c r="AE789" s="41" t="e">
        <f>VLOOKUP(AD789,definitions_list_lookup!$AT$3:$AU$5,2,FALSE)</f>
        <v>#N/A</v>
      </c>
    </row>
    <row r="790" spans="7:31">
      <c r="G790" s="10" t="str">
        <f t="shared" si="16"/>
        <v>-</v>
      </c>
      <c r="J790" s="14" t="e">
        <f>(VLOOKUP($G790,Depth_Lookup_CCL!$A$3:$Z$549,11,FALSE))+(H790/100)</f>
        <v>#N/A</v>
      </c>
      <c r="K790" s="14" t="e">
        <f>(VLOOKUP($G790,Depth_Lookup_CCL!$A$3:$Z$549,11,FALSE))+(I790/100)</f>
        <v>#N/A</v>
      </c>
      <c r="P790" s="5" t="str">
        <f t="shared" si="15"/>
        <v xml:space="preserve"> </v>
      </c>
      <c r="AC790" s="5" t="e">
        <f>VLOOKUP(AB790,definitions_list_lookup!$V$12:$W$15,2,FALSE)</f>
        <v>#N/A</v>
      </c>
      <c r="AE790" s="41" t="e">
        <f>VLOOKUP(AD790,definitions_list_lookup!$AT$3:$AU$5,2,FALSE)</f>
        <v>#N/A</v>
      </c>
    </row>
    <row r="791" spans="7:31">
      <c r="G791" s="10" t="str">
        <f t="shared" si="16"/>
        <v>-</v>
      </c>
      <c r="J791" s="14" t="e">
        <f>(VLOOKUP($G791,Depth_Lookup_CCL!$A$3:$Z$549,11,FALSE))+(H791/100)</f>
        <v>#N/A</v>
      </c>
      <c r="K791" s="14" t="e">
        <f>(VLOOKUP($G791,Depth_Lookup_CCL!$A$3:$Z$549,11,FALSE))+(I791/100)</f>
        <v>#N/A</v>
      </c>
      <c r="P791" s="5" t="str">
        <f t="shared" si="15"/>
        <v xml:space="preserve"> </v>
      </c>
      <c r="AC791" s="5" t="e">
        <f>VLOOKUP(AB791,definitions_list_lookup!$V$12:$W$15,2,FALSE)</f>
        <v>#N/A</v>
      </c>
      <c r="AE791" s="41" t="e">
        <f>VLOOKUP(AD791,definitions_list_lookup!$AT$3:$AU$5,2,FALSE)</f>
        <v>#N/A</v>
      </c>
    </row>
    <row r="792" spans="7:31">
      <c r="G792" s="10" t="str">
        <f t="shared" si="16"/>
        <v>-</v>
      </c>
      <c r="J792" s="14" t="e">
        <f>(VLOOKUP($G792,Depth_Lookup_CCL!$A$3:$Z$549,11,FALSE))+(H792/100)</f>
        <v>#N/A</v>
      </c>
      <c r="K792" s="14" t="e">
        <f>(VLOOKUP($G792,Depth_Lookup_CCL!$A$3:$Z$549,11,FALSE))+(I792/100)</f>
        <v>#N/A</v>
      </c>
      <c r="P792" s="5" t="str">
        <f t="shared" si="15"/>
        <v xml:space="preserve"> </v>
      </c>
      <c r="AC792" s="5" t="e">
        <f>VLOOKUP(AB792,definitions_list_lookup!$V$12:$W$15,2,FALSE)</f>
        <v>#N/A</v>
      </c>
      <c r="AE792" s="41" t="e">
        <f>VLOOKUP(AD792,definitions_list_lookup!$AT$3:$AU$5,2,FALSE)</f>
        <v>#N/A</v>
      </c>
    </row>
    <row r="793" spans="7:31">
      <c r="G793" s="10" t="str">
        <f t="shared" si="16"/>
        <v>-</v>
      </c>
      <c r="J793" s="14" t="e">
        <f>(VLOOKUP($G793,Depth_Lookup_CCL!$A$3:$Z$549,11,FALSE))+(H793/100)</f>
        <v>#N/A</v>
      </c>
      <c r="K793" s="14" t="e">
        <f>(VLOOKUP($G793,Depth_Lookup_CCL!$A$3:$Z$549,11,FALSE))+(I793/100)</f>
        <v>#N/A</v>
      </c>
      <c r="P793" s="5" t="str">
        <f t="shared" si="15"/>
        <v xml:space="preserve"> </v>
      </c>
      <c r="AC793" s="5" t="e">
        <f>VLOOKUP(AB793,definitions_list_lookup!$V$12:$W$15,2,FALSE)</f>
        <v>#N/A</v>
      </c>
      <c r="AE793" s="41" t="e">
        <f>VLOOKUP(AD793,definitions_list_lookup!$AT$3:$AU$5,2,FALSE)</f>
        <v>#N/A</v>
      </c>
    </row>
    <row r="794" spans="7:31">
      <c r="G794" s="10" t="str">
        <f t="shared" si="16"/>
        <v>-</v>
      </c>
      <c r="J794" s="14" t="e">
        <f>(VLOOKUP($G794,Depth_Lookup_CCL!$A$3:$Z$549,11,FALSE))+(H794/100)</f>
        <v>#N/A</v>
      </c>
      <c r="K794" s="14" t="e">
        <f>(VLOOKUP($G794,Depth_Lookup_CCL!$A$3:$Z$549,11,FALSE))+(I794/100)</f>
        <v>#N/A</v>
      </c>
      <c r="P794" s="5" t="str">
        <f t="shared" si="15"/>
        <v xml:space="preserve"> </v>
      </c>
      <c r="AC794" s="5" t="e">
        <f>VLOOKUP(AB794,definitions_list_lookup!$V$12:$W$15,2,FALSE)</f>
        <v>#N/A</v>
      </c>
      <c r="AE794" s="41" t="e">
        <f>VLOOKUP(AD794,definitions_list_lookup!$AT$3:$AU$5,2,FALSE)</f>
        <v>#N/A</v>
      </c>
    </row>
    <row r="795" spans="7:31">
      <c r="G795" s="10" t="str">
        <f t="shared" si="16"/>
        <v>-</v>
      </c>
      <c r="J795" s="14" t="e">
        <f>(VLOOKUP($G795,Depth_Lookup_CCL!$A$3:$Z$549,11,FALSE))+(H795/100)</f>
        <v>#N/A</v>
      </c>
      <c r="K795" s="14" t="e">
        <f>(VLOOKUP($G795,Depth_Lookup_CCL!$A$3:$Z$549,11,FALSE))+(I795/100)</f>
        <v>#N/A</v>
      </c>
      <c r="P795" s="5" t="str">
        <f t="shared" si="15"/>
        <v xml:space="preserve"> </v>
      </c>
      <c r="AC795" s="5" t="e">
        <f>VLOOKUP(AB795,definitions_list_lookup!$V$12:$W$15,2,FALSE)</f>
        <v>#N/A</v>
      </c>
      <c r="AE795" s="41" t="e">
        <f>VLOOKUP(AD795,definitions_list_lookup!$AT$3:$AU$5,2,FALSE)</f>
        <v>#N/A</v>
      </c>
    </row>
    <row r="796" spans="7:31">
      <c r="G796" s="10" t="str">
        <f t="shared" si="16"/>
        <v>-</v>
      </c>
      <c r="J796" s="14" t="e">
        <f>(VLOOKUP($G796,Depth_Lookup_CCL!$A$3:$Z$549,11,FALSE))+(H796/100)</f>
        <v>#N/A</v>
      </c>
      <c r="K796" s="14" t="e">
        <f>(VLOOKUP($G796,Depth_Lookup_CCL!$A$3:$Z$549,11,FALSE))+(I796/100)</f>
        <v>#N/A</v>
      </c>
      <c r="P796" s="5" t="str">
        <f t="shared" si="15"/>
        <v xml:space="preserve"> </v>
      </c>
      <c r="AC796" s="5" t="e">
        <f>VLOOKUP(AB796,definitions_list_lookup!$V$12:$W$15,2,FALSE)</f>
        <v>#N/A</v>
      </c>
      <c r="AE796" s="41" t="e">
        <f>VLOOKUP(AD796,definitions_list_lookup!$AT$3:$AU$5,2,FALSE)</f>
        <v>#N/A</v>
      </c>
    </row>
    <row r="797" spans="7:31">
      <c r="G797" s="10" t="str">
        <f t="shared" si="16"/>
        <v>-</v>
      </c>
      <c r="J797" s="14" t="e">
        <f>(VLOOKUP($G797,Depth_Lookup_CCL!$A$3:$Z$549,11,FALSE))+(H797/100)</f>
        <v>#N/A</v>
      </c>
      <c r="K797" s="14" t="e">
        <f>(VLOOKUP($G797,Depth_Lookup_CCL!$A$3:$Z$549,11,FALSE))+(I797/100)</f>
        <v>#N/A</v>
      </c>
      <c r="P797" s="5" t="str">
        <f t="shared" si="15"/>
        <v xml:space="preserve"> </v>
      </c>
      <c r="AC797" s="5" t="e">
        <f>VLOOKUP(AB797,definitions_list_lookup!$V$12:$W$15,2,FALSE)</f>
        <v>#N/A</v>
      </c>
      <c r="AE797" s="41" t="e">
        <f>VLOOKUP(AD797,definitions_list_lookup!$AT$3:$AU$5,2,FALSE)</f>
        <v>#N/A</v>
      </c>
    </row>
    <row r="798" spans="7:31">
      <c r="G798" s="10" t="str">
        <f t="shared" si="16"/>
        <v>-</v>
      </c>
      <c r="J798" s="14" t="e">
        <f>(VLOOKUP($G798,Depth_Lookup_CCL!$A$3:$Z$549,11,FALSE))+(H798/100)</f>
        <v>#N/A</v>
      </c>
      <c r="K798" s="14" t="e">
        <f>(VLOOKUP($G798,Depth_Lookup_CCL!$A$3:$Z$549,11,FALSE))+(I798/100)</f>
        <v>#N/A</v>
      </c>
      <c r="P798" s="5" t="str">
        <f t="shared" si="15"/>
        <v xml:space="preserve"> </v>
      </c>
      <c r="AC798" s="5" t="e">
        <f>VLOOKUP(AB798,definitions_list_lookup!$V$12:$W$15,2,FALSE)</f>
        <v>#N/A</v>
      </c>
      <c r="AE798" s="41" t="e">
        <f>VLOOKUP(AD798,definitions_list_lookup!$AT$3:$AU$5,2,FALSE)</f>
        <v>#N/A</v>
      </c>
    </row>
    <row r="799" spans="7:31">
      <c r="G799" s="10" t="str">
        <f t="shared" si="16"/>
        <v>-</v>
      </c>
      <c r="J799" s="14" t="e">
        <f>(VLOOKUP($G799,Depth_Lookup_CCL!$A$3:$Z$549,11,FALSE))+(H799/100)</f>
        <v>#N/A</v>
      </c>
      <c r="K799" s="14" t="e">
        <f>(VLOOKUP($G799,Depth_Lookup_CCL!$A$3:$Z$549,11,FALSE))+(I799/100)</f>
        <v>#N/A</v>
      </c>
      <c r="P799" s="5" t="str">
        <f t="shared" si="15"/>
        <v xml:space="preserve"> </v>
      </c>
      <c r="AC799" s="5" t="e">
        <f>VLOOKUP(AB799,definitions_list_lookup!$V$12:$W$15,2,FALSE)</f>
        <v>#N/A</v>
      </c>
      <c r="AE799" s="41" t="e">
        <f>VLOOKUP(AD799,definitions_list_lookup!$AT$3:$AU$5,2,FALSE)</f>
        <v>#N/A</v>
      </c>
    </row>
    <row r="800" spans="7:31">
      <c r="G800" s="10" t="str">
        <f t="shared" si="16"/>
        <v>-</v>
      </c>
      <c r="J800" s="14" t="e">
        <f>(VLOOKUP($G800,Depth_Lookup_CCL!$A$3:$Z$549,11,FALSE))+(H800/100)</f>
        <v>#N/A</v>
      </c>
      <c r="K800" s="14" t="e">
        <f>(VLOOKUP($G800,Depth_Lookup_CCL!$A$3:$Z$549,11,FALSE))+(I800/100)</f>
        <v>#N/A</v>
      </c>
      <c r="P800" s="5" t="str">
        <f t="shared" si="15"/>
        <v xml:space="preserve"> </v>
      </c>
      <c r="AC800" s="5" t="e">
        <f>VLOOKUP(AB800,definitions_list_lookup!$V$12:$W$15,2,FALSE)</f>
        <v>#N/A</v>
      </c>
      <c r="AE800" s="41" t="e">
        <f>VLOOKUP(AD800,definitions_list_lookup!$AT$3:$AU$5,2,FALSE)</f>
        <v>#N/A</v>
      </c>
    </row>
    <row r="801" spans="7:31">
      <c r="G801" s="10" t="str">
        <f t="shared" si="16"/>
        <v>-</v>
      </c>
      <c r="J801" s="14" t="e">
        <f>(VLOOKUP($G801,Depth_Lookup_CCL!$A$3:$Z$549,11,FALSE))+(H801/100)</f>
        <v>#N/A</v>
      </c>
      <c r="K801" s="14" t="e">
        <f>(VLOOKUP($G801,Depth_Lookup_CCL!$A$3:$Z$549,11,FALSE))+(I801/100)</f>
        <v>#N/A</v>
      </c>
      <c r="P801" s="5" t="str">
        <f t="shared" si="15"/>
        <v xml:space="preserve"> </v>
      </c>
      <c r="AC801" s="5" t="e">
        <f>VLOOKUP(AB801,definitions_list_lookup!$V$12:$W$15,2,FALSE)</f>
        <v>#N/A</v>
      </c>
      <c r="AE801" s="41" t="e">
        <f>VLOOKUP(AD801,definitions_list_lookup!$AT$3:$AU$5,2,FALSE)</f>
        <v>#N/A</v>
      </c>
    </row>
    <row r="802" spans="7:31">
      <c r="G802" s="10" t="str">
        <f t="shared" si="16"/>
        <v>-</v>
      </c>
      <c r="J802" s="14" t="e">
        <f>(VLOOKUP($G802,Depth_Lookup_CCL!$A$3:$Z$549,11,FALSE))+(H802/100)</f>
        <v>#N/A</v>
      </c>
      <c r="K802" s="14" t="e">
        <f>(VLOOKUP($G802,Depth_Lookup_CCL!$A$3:$Z$549,11,FALSE))+(I802/100)</f>
        <v>#N/A</v>
      </c>
      <c r="P802" s="5" t="str">
        <f t="shared" si="15"/>
        <v xml:space="preserve"> </v>
      </c>
      <c r="AC802" s="5" t="e">
        <f>VLOOKUP(AB802,definitions_list_lookup!$V$12:$W$15,2,FALSE)</f>
        <v>#N/A</v>
      </c>
      <c r="AE802" s="41" t="e">
        <f>VLOOKUP(AD802,definitions_list_lookup!$AT$3:$AU$5,2,FALSE)</f>
        <v>#N/A</v>
      </c>
    </row>
    <row r="803" spans="7:31">
      <c r="G803" s="10" t="str">
        <f t="shared" si="16"/>
        <v>-</v>
      </c>
      <c r="J803" s="14" t="e">
        <f>(VLOOKUP($G803,Depth_Lookup_CCL!$A$3:$Z$549,11,FALSE))+(H803/100)</f>
        <v>#N/A</v>
      </c>
      <c r="K803" s="14" t="e">
        <f>(VLOOKUP($G803,Depth_Lookup_CCL!$A$3:$Z$549,11,FALSE))+(I803/100)</f>
        <v>#N/A</v>
      </c>
      <c r="P803" s="5" t="str">
        <f t="shared" si="15"/>
        <v xml:space="preserve"> </v>
      </c>
      <c r="AC803" s="5" t="e">
        <f>VLOOKUP(AB803,definitions_list_lookup!$V$12:$W$15,2,FALSE)</f>
        <v>#N/A</v>
      </c>
      <c r="AE803" s="41" t="e">
        <f>VLOOKUP(AD803,definitions_list_lookup!$AT$3:$AU$5,2,FALSE)</f>
        <v>#N/A</v>
      </c>
    </row>
    <row r="804" spans="7:31">
      <c r="G804" s="10" t="str">
        <f t="shared" si="16"/>
        <v>-</v>
      </c>
      <c r="J804" s="14" t="e">
        <f>(VLOOKUP($G804,Depth_Lookup_CCL!$A$3:$Z$549,11,FALSE))+(H804/100)</f>
        <v>#N/A</v>
      </c>
      <c r="K804" s="14" t="e">
        <f>(VLOOKUP($G804,Depth_Lookup_CCL!$A$3:$Z$549,11,FALSE))+(I804/100)</f>
        <v>#N/A</v>
      </c>
      <c r="P804" s="5" t="str">
        <f t="shared" si="15"/>
        <v xml:space="preserve"> </v>
      </c>
      <c r="AC804" s="5" t="e">
        <f>VLOOKUP(AB804,definitions_list_lookup!$V$12:$W$15,2,FALSE)</f>
        <v>#N/A</v>
      </c>
      <c r="AE804" s="41" t="e">
        <f>VLOOKUP(AD804,definitions_list_lookup!$AT$3:$AU$5,2,FALSE)</f>
        <v>#N/A</v>
      </c>
    </row>
    <row r="805" spans="7:31">
      <c r="G805" s="10" t="str">
        <f t="shared" si="16"/>
        <v>-</v>
      </c>
      <c r="J805" s="14" t="e">
        <f>(VLOOKUP($G805,Depth_Lookup_CCL!$A$3:$Z$549,11,FALSE))+(H805/100)</f>
        <v>#N/A</v>
      </c>
      <c r="K805" s="14" t="e">
        <f>(VLOOKUP($G805,Depth_Lookup_CCL!$A$3:$Z$549,11,FALSE))+(I805/100)</f>
        <v>#N/A</v>
      </c>
      <c r="P805" s="5" t="str">
        <f t="shared" si="15"/>
        <v xml:space="preserve"> </v>
      </c>
      <c r="AC805" s="5" t="e">
        <f>VLOOKUP(AB805,definitions_list_lookup!$V$12:$W$15,2,FALSE)</f>
        <v>#N/A</v>
      </c>
      <c r="AE805" s="41" t="e">
        <f>VLOOKUP(AD805,definitions_list_lookup!$AT$3:$AU$5,2,FALSE)</f>
        <v>#N/A</v>
      </c>
    </row>
    <row r="806" spans="7:31">
      <c r="G806" s="10" t="str">
        <f t="shared" si="16"/>
        <v>-</v>
      </c>
      <c r="J806" s="14" t="e">
        <f>(VLOOKUP($G806,Depth_Lookup_CCL!$A$3:$Z$549,11,FALSE))+(H806/100)</f>
        <v>#N/A</v>
      </c>
      <c r="K806" s="14" t="e">
        <f>(VLOOKUP($G806,Depth_Lookup_CCL!$A$3:$Z$549,11,FALSE))+(I806/100)</f>
        <v>#N/A</v>
      </c>
      <c r="P806" s="5" t="str">
        <f t="shared" si="15"/>
        <v xml:space="preserve"> </v>
      </c>
      <c r="AC806" s="5" t="e">
        <f>VLOOKUP(AB806,definitions_list_lookup!$V$12:$W$15,2,FALSE)</f>
        <v>#N/A</v>
      </c>
      <c r="AE806" s="41" t="e">
        <f>VLOOKUP(AD806,definitions_list_lookup!$AT$3:$AU$5,2,FALSE)</f>
        <v>#N/A</v>
      </c>
    </row>
    <row r="807" spans="7:31">
      <c r="G807" s="10" t="str">
        <f t="shared" si="16"/>
        <v>-</v>
      </c>
      <c r="J807" s="14" t="e">
        <f>(VLOOKUP($G807,Depth_Lookup_CCL!$A$3:$Z$549,11,FALSE))+(H807/100)</f>
        <v>#N/A</v>
      </c>
      <c r="K807" s="14" t="e">
        <f>(VLOOKUP($G807,Depth_Lookup_CCL!$A$3:$Z$549,11,FALSE))+(I807/100)</f>
        <v>#N/A</v>
      </c>
      <c r="P807" s="5" t="str">
        <f t="shared" si="15"/>
        <v xml:space="preserve"> </v>
      </c>
      <c r="AC807" s="5" t="e">
        <f>VLOOKUP(AB807,definitions_list_lookup!$V$12:$W$15,2,FALSE)</f>
        <v>#N/A</v>
      </c>
      <c r="AE807" s="41" t="e">
        <f>VLOOKUP(AD807,definitions_list_lookup!$AT$3:$AU$5,2,FALSE)</f>
        <v>#N/A</v>
      </c>
    </row>
    <row r="808" spans="7:31">
      <c r="G808" s="10" t="str">
        <f t="shared" si="16"/>
        <v>-</v>
      </c>
      <c r="J808" s="14" t="e">
        <f>(VLOOKUP($G808,Depth_Lookup_CCL!$A$3:$Z$549,11,FALSE))+(H808/100)</f>
        <v>#N/A</v>
      </c>
      <c r="K808" s="14" t="e">
        <f>(VLOOKUP($G808,Depth_Lookup_CCL!$A$3:$Z$549,11,FALSE))+(I808/100)</f>
        <v>#N/A</v>
      </c>
      <c r="P808" s="5" t="str">
        <f t="shared" si="15"/>
        <v xml:space="preserve"> </v>
      </c>
      <c r="AC808" s="5" t="e">
        <f>VLOOKUP(AB808,definitions_list_lookup!$V$12:$W$15,2,FALSE)</f>
        <v>#N/A</v>
      </c>
      <c r="AE808" s="41" t="e">
        <f>VLOOKUP(AD808,definitions_list_lookup!$AT$3:$AU$5,2,FALSE)</f>
        <v>#N/A</v>
      </c>
    </row>
    <row r="809" spans="7:31">
      <c r="G809" s="10" t="str">
        <f t="shared" si="16"/>
        <v>-</v>
      </c>
      <c r="J809" s="14" t="e">
        <f>(VLOOKUP($G809,Depth_Lookup_CCL!$A$3:$Z$549,11,FALSE))+(H809/100)</f>
        <v>#N/A</v>
      </c>
      <c r="K809" s="14" t="e">
        <f>(VLOOKUP($G809,Depth_Lookup_CCL!$A$3:$Z$549,11,FALSE))+(I809/100)</f>
        <v>#N/A</v>
      </c>
      <c r="P809" s="5" t="str">
        <f t="shared" si="15"/>
        <v xml:space="preserve"> </v>
      </c>
      <c r="AC809" s="5" t="e">
        <f>VLOOKUP(AB809,definitions_list_lookup!$V$12:$W$15,2,FALSE)</f>
        <v>#N/A</v>
      </c>
      <c r="AE809" s="41" t="e">
        <f>VLOOKUP(AD809,definitions_list_lookup!$AT$3:$AU$5,2,FALSE)</f>
        <v>#N/A</v>
      </c>
    </row>
    <row r="810" spans="7:31">
      <c r="G810" s="10" t="str">
        <f t="shared" si="16"/>
        <v>-</v>
      </c>
      <c r="J810" s="14" t="e">
        <f>(VLOOKUP($G810,Depth_Lookup_CCL!$A$3:$Z$549,11,FALSE))+(H810/100)</f>
        <v>#N/A</v>
      </c>
      <c r="K810" s="14" t="e">
        <f>(VLOOKUP($G810,Depth_Lookup_CCL!$A$3:$Z$549,11,FALSE))+(I810/100)</f>
        <v>#N/A</v>
      </c>
      <c r="P810" s="5" t="str">
        <f t="shared" si="15"/>
        <v xml:space="preserve"> </v>
      </c>
      <c r="AC810" s="5" t="e">
        <f>VLOOKUP(AB810,definitions_list_lookup!$V$12:$W$15,2,FALSE)</f>
        <v>#N/A</v>
      </c>
      <c r="AE810" s="41" t="e">
        <f>VLOOKUP(AD810,definitions_list_lookup!$AT$3:$AU$5,2,FALSE)</f>
        <v>#N/A</v>
      </c>
    </row>
    <row r="811" spans="7:31">
      <c r="G811" s="10" t="str">
        <f t="shared" si="16"/>
        <v>-</v>
      </c>
      <c r="J811" s="14" t="e">
        <f>(VLOOKUP($G811,Depth_Lookup_CCL!$A$3:$Z$549,11,FALSE))+(H811/100)</f>
        <v>#N/A</v>
      </c>
      <c r="K811" s="14" t="e">
        <f>(VLOOKUP($G811,Depth_Lookup_CCL!$A$3:$Z$549,11,FALSE))+(I811/100)</f>
        <v>#N/A</v>
      </c>
      <c r="P811" s="5" t="str">
        <f t="shared" si="15"/>
        <v xml:space="preserve"> </v>
      </c>
      <c r="AC811" s="5" t="e">
        <f>VLOOKUP(AB811,definitions_list_lookup!$V$12:$W$15,2,FALSE)</f>
        <v>#N/A</v>
      </c>
      <c r="AE811" s="41" t="e">
        <f>VLOOKUP(AD811,definitions_list_lookup!$AT$3:$AU$5,2,FALSE)</f>
        <v>#N/A</v>
      </c>
    </row>
    <row r="812" spans="7:31">
      <c r="G812" s="10" t="str">
        <f t="shared" si="16"/>
        <v>-</v>
      </c>
      <c r="J812" s="14" t="e">
        <f>(VLOOKUP($G812,Depth_Lookup_CCL!$A$3:$Z$549,11,FALSE))+(H812/100)</f>
        <v>#N/A</v>
      </c>
      <c r="K812" s="14" t="e">
        <f>(VLOOKUP($G812,Depth_Lookup_CCL!$A$3:$Z$549,11,FALSE))+(I812/100)</f>
        <v>#N/A</v>
      </c>
      <c r="P812" s="5" t="str">
        <f t="shared" si="15"/>
        <v xml:space="preserve"> </v>
      </c>
      <c r="AC812" s="5" t="e">
        <f>VLOOKUP(AB812,definitions_list_lookup!$V$12:$W$15,2,FALSE)</f>
        <v>#N/A</v>
      </c>
      <c r="AE812" s="41" t="e">
        <f>VLOOKUP(AD812,definitions_list_lookup!$AT$3:$AU$5,2,FALSE)</f>
        <v>#N/A</v>
      </c>
    </row>
    <row r="813" spans="7:31">
      <c r="G813" s="10" t="str">
        <f t="shared" si="16"/>
        <v>-</v>
      </c>
      <c r="J813" s="14" t="e">
        <f>(VLOOKUP($G813,Depth_Lookup_CCL!$A$3:$Z$549,11,FALSE))+(H813/100)</f>
        <v>#N/A</v>
      </c>
      <c r="K813" s="14" t="e">
        <f>(VLOOKUP($G813,Depth_Lookup_CCL!$A$3:$Z$549,11,FALSE))+(I813/100)</f>
        <v>#N/A</v>
      </c>
      <c r="P813" s="5" t="str">
        <f t="shared" si="15"/>
        <v xml:space="preserve"> </v>
      </c>
      <c r="AC813" s="5" t="e">
        <f>VLOOKUP(AB813,definitions_list_lookup!$V$12:$W$15,2,FALSE)</f>
        <v>#N/A</v>
      </c>
      <c r="AE813" s="41" t="e">
        <f>VLOOKUP(AD813,definitions_list_lookup!$AT$3:$AU$5,2,FALSE)</f>
        <v>#N/A</v>
      </c>
    </row>
    <row r="814" spans="7:31">
      <c r="G814" s="10" t="str">
        <f t="shared" si="16"/>
        <v>-</v>
      </c>
      <c r="J814" s="14" t="e">
        <f>(VLOOKUP($G814,Depth_Lookup_CCL!$A$3:$Z$549,11,FALSE))+(H814/100)</f>
        <v>#N/A</v>
      </c>
      <c r="K814" s="14" t="e">
        <f>(VLOOKUP($G814,Depth_Lookup_CCL!$A$3:$Z$549,11,FALSE))+(I814/100)</f>
        <v>#N/A</v>
      </c>
      <c r="P814" s="5" t="str">
        <f t="shared" si="15"/>
        <v xml:space="preserve"> </v>
      </c>
      <c r="AC814" s="5" t="e">
        <f>VLOOKUP(AB814,definitions_list_lookup!$V$12:$W$15,2,FALSE)</f>
        <v>#N/A</v>
      </c>
      <c r="AE814" s="41" t="e">
        <f>VLOOKUP(AD814,definitions_list_lookup!$AT$3:$AU$5,2,FALSE)</f>
        <v>#N/A</v>
      </c>
    </row>
    <row r="815" spans="7:31">
      <c r="G815" s="10" t="str">
        <f t="shared" si="16"/>
        <v>-</v>
      </c>
      <c r="J815" s="14" t="e">
        <f>(VLOOKUP($G815,Depth_Lookup_CCL!$A$3:$Z$549,11,FALSE))+(H815/100)</f>
        <v>#N/A</v>
      </c>
      <c r="K815" s="14" t="e">
        <f>(VLOOKUP($G815,Depth_Lookup_CCL!$A$3:$Z$549,11,FALSE))+(I815/100)</f>
        <v>#N/A</v>
      </c>
      <c r="P815" s="5" t="str">
        <f t="shared" si="15"/>
        <v xml:space="preserve"> </v>
      </c>
      <c r="AC815" s="5" t="e">
        <f>VLOOKUP(AB815,definitions_list_lookup!$V$12:$W$15,2,FALSE)</f>
        <v>#N/A</v>
      </c>
      <c r="AE815" s="41" t="e">
        <f>VLOOKUP(AD815,definitions_list_lookup!$AT$3:$AU$5,2,FALSE)</f>
        <v>#N/A</v>
      </c>
    </row>
    <row r="816" spans="7:31">
      <c r="G816" s="10" t="str">
        <f t="shared" si="16"/>
        <v>-</v>
      </c>
      <c r="J816" s="14" t="e">
        <f>(VLOOKUP($G816,Depth_Lookup_CCL!$A$3:$Z$549,11,FALSE))+(H816/100)</f>
        <v>#N/A</v>
      </c>
      <c r="K816" s="14" t="e">
        <f>(VLOOKUP($G816,Depth_Lookup_CCL!$A$3:$Z$549,11,FALSE))+(I816/100)</f>
        <v>#N/A</v>
      </c>
      <c r="P816" s="5" t="str">
        <f t="shared" si="15"/>
        <v xml:space="preserve"> </v>
      </c>
      <c r="AC816" s="5" t="e">
        <f>VLOOKUP(AB816,definitions_list_lookup!$V$12:$W$15,2,FALSE)</f>
        <v>#N/A</v>
      </c>
      <c r="AE816" s="41" t="e">
        <f>VLOOKUP(AD816,definitions_list_lookup!$AT$3:$AU$5,2,FALSE)</f>
        <v>#N/A</v>
      </c>
    </row>
    <row r="817" spans="7:31">
      <c r="G817" s="10" t="str">
        <f t="shared" si="16"/>
        <v>-</v>
      </c>
      <c r="J817" s="14" t="e">
        <f>(VLOOKUP($G817,Depth_Lookup_CCL!$A$3:$Z$549,11,FALSE))+(H817/100)</f>
        <v>#N/A</v>
      </c>
      <c r="K817" s="14" t="e">
        <f>(VLOOKUP($G817,Depth_Lookup_CCL!$A$3:$Z$549,11,FALSE))+(I817/100)</f>
        <v>#N/A</v>
      </c>
      <c r="P817" s="5" t="str">
        <f t="shared" si="15"/>
        <v xml:space="preserve"> </v>
      </c>
      <c r="AC817" s="5" t="e">
        <f>VLOOKUP(AB817,definitions_list_lookup!$V$12:$W$15,2,FALSE)</f>
        <v>#N/A</v>
      </c>
      <c r="AE817" s="41" t="e">
        <f>VLOOKUP(AD817,definitions_list_lookup!$AT$3:$AU$5,2,FALSE)</f>
        <v>#N/A</v>
      </c>
    </row>
    <row r="818" spans="7:31">
      <c r="G818" s="10" t="str">
        <f t="shared" si="16"/>
        <v>-</v>
      </c>
      <c r="J818" s="14" t="e">
        <f>(VLOOKUP($G818,Depth_Lookup_CCL!$A$3:$Z$549,11,FALSE))+(H818/100)</f>
        <v>#N/A</v>
      </c>
      <c r="K818" s="14" t="e">
        <f>(VLOOKUP($G818,Depth_Lookup_CCL!$A$3:$Z$549,11,FALSE))+(I818/100)</f>
        <v>#N/A</v>
      </c>
      <c r="P818" s="5" t="str">
        <f t="shared" si="15"/>
        <v xml:space="preserve"> </v>
      </c>
      <c r="AC818" s="5" t="e">
        <f>VLOOKUP(AB818,definitions_list_lookup!$V$12:$W$15,2,FALSE)</f>
        <v>#N/A</v>
      </c>
      <c r="AE818" s="41" t="e">
        <f>VLOOKUP(AD818,definitions_list_lookup!$AT$3:$AU$5,2,FALSE)</f>
        <v>#N/A</v>
      </c>
    </row>
    <row r="819" spans="7:31">
      <c r="G819" s="10" t="str">
        <f t="shared" si="16"/>
        <v>-</v>
      </c>
      <c r="J819" s="14" t="e">
        <f>(VLOOKUP($G819,Depth_Lookup_CCL!$A$3:$Z$549,11,FALSE))+(H819/100)</f>
        <v>#N/A</v>
      </c>
      <c r="K819" s="14" t="e">
        <f>(VLOOKUP($G819,Depth_Lookup_CCL!$A$3:$Z$549,11,FALSE))+(I819/100)</f>
        <v>#N/A</v>
      </c>
      <c r="P819" s="5" t="str">
        <f t="shared" si="15"/>
        <v xml:space="preserve"> </v>
      </c>
      <c r="AC819" s="5" t="e">
        <f>VLOOKUP(AB819,definitions_list_lookup!$V$12:$W$15,2,FALSE)</f>
        <v>#N/A</v>
      </c>
      <c r="AE819" s="41" t="e">
        <f>VLOOKUP(AD819,definitions_list_lookup!$AT$3:$AU$5,2,FALSE)</f>
        <v>#N/A</v>
      </c>
    </row>
    <row r="820" spans="7:31">
      <c r="G820" s="10" t="str">
        <f t="shared" si="16"/>
        <v>-</v>
      </c>
      <c r="J820" s="14" t="e">
        <f>(VLOOKUP($G820,Depth_Lookup_CCL!$A$3:$Z$549,11,FALSE))+(H820/100)</f>
        <v>#N/A</v>
      </c>
      <c r="K820" s="14" t="e">
        <f>(VLOOKUP($G820,Depth_Lookup_CCL!$A$3:$Z$549,11,FALSE))+(I820/100)</f>
        <v>#N/A</v>
      </c>
      <c r="P820" s="5" t="str">
        <f t="shared" si="15"/>
        <v xml:space="preserve"> </v>
      </c>
      <c r="AC820" s="5" t="e">
        <f>VLOOKUP(AB820,definitions_list_lookup!$V$12:$W$15,2,FALSE)</f>
        <v>#N/A</v>
      </c>
      <c r="AE820" s="41" t="e">
        <f>VLOOKUP(AD820,definitions_list_lookup!$AT$3:$AU$5,2,FALSE)</f>
        <v>#N/A</v>
      </c>
    </row>
    <row r="821" spans="7:31">
      <c r="G821" s="10" t="str">
        <f t="shared" si="16"/>
        <v>-</v>
      </c>
      <c r="J821" s="14" t="e">
        <f>(VLOOKUP($G821,Depth_Lookup_CCL!$A$3:$Z$549,11,FALSE))+(H821/100)</f>
        <v>#N/A</v>
      </c>
      <c r="K821" s="14" t="e">
        <f>(VLOOKUP($G821,Depth_Lookup_CCL!$A$3:$Z$549,11,FALSE))+(I821/100)</f>
        <v>#N/A</v>
      </c>
      <c r="P821" s="5" t="str">
        <f t="shared" si="15"/>
        <v xml:space="preserve"> </v>
      </c>
      <c r="AC821" s="5" t="e">
        <f>VLOOKUP(AB821,definitions_list_lookup!$V$12:$W$15,2,FALSE)</f>
        <v>#N/A</v>
      </c>
      <c r="AE821" s="41" t="e">
        <f>VLOOKUP(AD821,definitions_list_lookup!$AT$3:$AU$5,2,FALSE)</f>
        <v>#N/A</v>
      </c>
    </row>
    <row r="822" spans="7:31">
      <c r="G822" s="10" t="str">
        <f t="shared" si="16"/>
        <v>-</v>
      </c>
      <c r="J822" s="14" t="e">
        <f>(VLOOKUP($G822,Depth_Lookup_CCL!$A$3:$Z$549,11,FALSE))+(H822/100)</f>
        <v>#N/A</v>
      </c>
      <c r="K822" s="14" t="e">
        <f>(VLOOKUP($G822,Depth_Lookup_CCL!$A$3:$Z$549,11,FALSE))+(I822/100)</f>
        <v>#N/A</v>
      </c>
      <c r="P822" s="5" t="str">
        <f t="shared" si="15"/>
        <v xml:space="preserve"> </v>
      </c>
      <c r="AC822" s="5" t="e">
        <f>VLOOKUP(AB822,definitions_list_lookup!$V$12:$W$15,2,FALSE)</f>
        <v>#N/A</v>
      </c>
      <c r="AE822" s="41" t="e">
        <f>VLOOKUP(AD822,definitions_list_lookup!$AT$3:$AU$5,2,FALSE)</f>
        <v>#N/A</v>
      </c>
    </row>
    <row r="823" spans="7:31">
      <c r="G823" s="10" t="str">
        <f t="shared" si="16"/>
        <v>-</v>
      </c>
      <c r="J823" s="14" t="e">
        <f>(VLOOKUP($G823,Depth_Lookup_CCL!$A$3:$Z$549,11,FALSE))+(H823/100)</f>
        <v>#N/A</v>
      </c>
      <c r="K823" s="14" t="e">
        <f>(VLOOKUP($G823,Depth_Lookup_CCL!$A$3:$Z$549,11,FALSE))+(I823/100)</f>
        <v>#N/A</v>
      </c>
      <c r="P823" s="5" t="str">
        <f t="shared" si="15"/>
        <v xml:space="preserve"> </v>
      </c>
      <c r="AC823" s="5" t="e">
        <f>VLOOKUP(AB823,definitions_list_lookup!$V$12:$W$15,2,FALSE)</f>
        <v>#N/A</v>
      </c>
      <c r="AE823" s="41" t="e">
        <f>VLOOKUP(AD823,definitions_list_lookup!$AT$3:$AU$5,2,FALSE)</f>
        <v>#N/A</v>
      </c>
    </row>
    <row r="824" spans="7:31">
      <c r="G824" s="10" t="str">
        <f t="shared" si="16"/>
        <v>-</v>
      </c>
      <c r="J824" s="14" t="e">
        <f>(VLOOKUP($G824,Depth_Lookup_CCL!$A$3:$Z$549,11,FALSE))+(H824/100)</f>
        <v>#N/A</v>
      </c>
      <c r="K824" s="14" t="e">
        <f>(VLOOKUP($G824,Depth_Lookup_CCL!$A$3:$Z$549,11,FALSE))+(I824/100)</f>
        <v>#N/A</v>
      </c>
      <c r="P824" s="5" t="str">
        <f t="shared" si="15"/>
        <v xml:space="preserve"> </v>
      </c>
      <c r="AC824" s="5" t="e">
        <f>VLOOKUP(AB824,definitions_list_lookup!$V$12:$W$15,2,FALSE)</f>
        <v>#N/A</v>
      </c>
      <c r="AE824" s="41" t="e">
        <f>VLOOKUP(AD824,definitions_list_lookup!$AT$3:$AU$5,2,FALSE)</f>
        <v>#N/A</v>
      </c>
    </row>
    <row r="825" spans="7:31">
      <c r="G825" s="10" t="str">
        <f t="shared" si="16"/>
        <v>-</v>
      </c>
      <c r="J825" s="14" t="e">
        <f>(VLOOKUP($G825,Depth_Lookup_CCL!$A$3:$Z$549,11,FALSE))+(H825/100)</f>
        <v>#N/A</v>
      </c>
      <c r="K825" s="14" t="e">
        <f>(VLOOKUP($G825,Depth_Lookup_CCL!$A$3:$Z$549,11,FALSE))+(I825/100)</f>
        <v>#N/A</v>
      </c>
      <c r="P825" s="5" t="str">
        <f t="shared" si="15"/>
        <v xml:space="preserve"> </v>
      </c>
      <c r="AC825" s="5" t="e">
        <f>VLOOKUP(AB825,definitions_list_lookup!$V$12:$W$15,2,FALSE)</f>
        <v>#N/A</v>
      </c>
      <c r="AE825" s="41" t="e">
        <f>VLOOKUP(AD825,definitions_list_lookup!$AT$3:$AU$5,2,FALSE)</f>
        <v>#N/A</v>
      </c>
    </row>
    <row r="826" spans="7:31">
      <c r="G826" s="10" t="str">
        <f t="shared" si="16"/>
        <v>-</v>
      </c>
      <c r="J826" s="14" t="e">
        <f>(VLOOKUP($G826,Depth_Lookup_CCL!$A$3:$Z$549,11,FALSE))+(H826/100)</f>
        <v>#N/A</v>
      </c>
      <c r="K826" s="14" t="e">
        <f>(VLOOKUP($G826,Depth_Lookup_CCL!$A$3:$Z$549,11,FALSE))+(I826/100)</f>
        <v>#N/A</v>
      </c>
      <c r="P826" s="5" t="str">
        <f t="shared" si="15"/>
        <v xml:space="preserve"> </v>
      </c>
      <c r="AC826" s="5" t="e">
        <f>VLOOKUP(AB826,definitions_list_lookup!$V$12:$W$15,2,FALSE)</f>
        <v>#N/A</v>
      </c>
      <c r="AE826" s="41" t="e">
        <f>VLOOKUP(AD826,definitions_list_lookup!$AT$3:$AU$5,2,FALSE)</f>
        <v>#N/A</v>
      </c>
    </row>
    <row r="827" spans="7:31">
      <c r="G827" s="10" t="str">
        <f t="shared" si="16"/>
        <v>-</v>
      </c>
      <c r="J827" s="14" t="e">
        <f>(VLOOKUP($G827,Depth_Lookup_CCL!$A$3:$Z$549,11,FALSE))+(H827/100)</f>
        <v>#N/A</v>
      </c>
      <c r="K827" s="14" t="e">
        <f>(VLOOKUP($G827,Depth_Lookup_CCL!$A$3:$Z$549,11,FALSE))+(I827/100)</f>
        <v>#N/A</v>
      </c>
      <c r="P827" s="5" t="str">
        <f t="shared" si="15"/>
        <v xml:space="preserve"> </v>
      </c>
      <c r="AC827" s="5" t="e">
        <f>VLOOKUP(AB827,definitions_list_lookup!$V$12:$W$15,2,FALSE)</f>
        <v>#N/A</v>
      </c>
      <c r="AE827" s="41" t="e">
        <f>VLOOKUP(AD827,definitions_list_lookup!$AT$3:$AU$5,2,FALSE)</f>
        <v>#N/A</v>
      </c>
    </row>
    <row r="828" spans="7:31">
      <c r="G828" s="10" t="str">
        <f t="shared" si="16"/>
        <v>-</v>
      </c>
      <c r="J828" s="14" t="e">
        <f>(VLOOKUP($G828,Depth_Lookup_CCL!$A$3:$Z$549,11,FALSE))+(H828/100)</f>
        <v>#N/A</v>
      </c>
      <c r="K828" s="14" t="e">
        <f>(VLOOKUP($G828,Depth_Lookup_CCL!$A$3:$Z$549,11,FALSE))+(I828/100)</f>
        <v>#N/A</v>
      </c>
      <c r="P828" s="5" t="str">
        <f t="shared" si="15"/>
        <v xml:space="preserve"> </v>
      </c>
      <c r="AC828" s="5" t="e">
        <f>VLOOKUP(AB828,definitions_list_lookup!$V$12:$W$15,2,FALSE)</f>
        <v>#N/A</v>
      </c>
      <c r="AE828" s="41" t="e">
        <f>VLOOKUP(AD828,definitions_list_lookup!$AT$3:$AU$5,2,FALSE)</f>
        <v>#N/A</v>
      </c>
    </row>
    <row r="829" spans="7:31">
      <c r="G829" s="10" t="str">
        <f t="shared" si="16"/>
        <v>-</v>
      </c>
      <c r="J829" s="14" t="e">
        <f>(VLOOKUP($G829,Depth_Lookup_CCL!$A$3:$Z$549,11,FALSE))+(H829/100)</f>
        <v>#N/A</v>
      </c>
      <c r="K829" s="14" t="e">
        <f>(VLOOKUP($G829,Depth_Lookup_CCL!$A$3:$Z$549,11,FALSE))+(I829/100)</f>
        <v>#N/A</v>
      </c>
      <c r="P829" s="5" t="str">
        <f t="shared" si="15"/>
        <v xml:space="preserve"> </v>
      </c>
      <c r="AC829" s="5" t="e">
        <f>VLOOKUP(AB829,definitions_list_lookup!$V$12:$W$15,2,FALSE)</f>
        <v>#N/A</v>
      </c>
      <c r="AE829" s="41" t="e">
        <f>VLOOKUP(AD829,definitions_list_lookup!$AT$3:$AU$5,2,FALSE)</f>
        <v>#N/A</v>
      </c>
    </row>
    <row r="830" spans="7:31">
      <c r="G830" s="10" t="str">
        <f t="shared" si="16"/>
        <v>-</v>
      </c>
      <c r="J830" s="14" t="e">
        <f>(VLOOKUP($G830,Depth_Lookup_CCL!$A$3:$Z$549,11,FALSE))+(H830/100)</f>
        <v>#N/A</v>
      </c>
      <c r="K830" s="14" t="e">
        <f>(VLOOKUP($G830,Depth_Lookup_CCL!$A$3:$Z$549,11,FALSE))+(I830/100)</f>
        <v>#N/A</v>
      </c>
      <c r="P830" s="5" t="str">
        <f t="shared" si="15"/>
        <v xml:space="preserve"> </v>
      </c>
      <c r="AC830" s="5" t="e">
        <f>VLOOKUP(AB830,definitions_list_lookup!$V$12:$W$15,2,FALSE)</f>
        <v>#N/A</v>
      </c>
      <c r="AE830" s="41" t="e">
        <f>VLOOKUP(AD830,definitions_list_lookup!$AT$3:$AU$5,2,FALSE)</f>
        <v>#N/A</v>
      </c>
    </row>
    <row r="831" spans="7:31">
      <c r="G831" s="10" t="str">
        <f t="shared" si="16"/>
        <v>-</v>
      </c>
      <c r="J831" s="14" t="e">
        <f>(VLOOKUP($G831,Depth_Lookup_CCL!$A$3:$Z$549,11,FALSE))+(H831/100)</f>
        <v>#N/A</v>
      </c>
      <c r="K831" s="14" t="e">
        <f>(VLOOKUP($G831,Depth_Lookup_CCL!$A$3:$Z$549,11,FALSE))+(I831/100)</f>
        <v>#N/A</v>
      </c>
      <c r="P831" s="5" t="str">
        <f t="shared" si="15"/>
        <v xml:space="preserve"> </v>
      </c>
      <c r="AC831" s="5" t="e">
        <f>VLOOKUP(AB831,definitions_list_lookup!$V$12:$W$15,2,FALSE)</f>
        <v>#N/A</v>
      </c>
      <c r="AE831" s="41" t="e">
        <f>VLOOKUP(AD831,definitions_list_lookup!$AT$3:$AU$5,2,FALSE)</f>
        <v>#N/A</v>
      </c>
    </row>
    <row r="832" spans="7:31">
      <c r="G832" s="10" t="str">
        <f t="shared" si="16"/>
        <v>-</v>
      </c>
      <c r="J832" s="14" t="e">
        <f>(VLOOKUP($G832,Depth_Lookup_CCL!$A$3:$Z$549,11,FALSE))+(H832/100)</f>
        <v>#N/A</v>
      </c>
      <c r="K832" s="14" t="e">
        <f>(VLOOKUP($G832,Depth_Lookup_CCL!$A$3:$Z$549,11,FALSE))+(I832/100)</f>
        <v>#N/A</v>
      </c>
      <c r="P832" s="5" t="str">
        <f t="shared" si="15"/>
        <v xml:space="preserve"> </v>
      </c>
      <c r="AC832" s="5" t="e">
        <f>VLOOKUP(AB832,definitions_list_lookup!$V$12:$W$15,2,FALSE)</f>
        <v>#N/A</v>
      </c>
      <c r="AE832" s="41" t="e">
        <f>VLOOKUP(AD832,definitions_list_lookup!$AT$3:$AU$5,2,FALSE)</f>
        <v>#N/A</v>
      </c>
    </row>
    <row r="833" spans="7:31">
      <c r="G833" s="10" t="str">
        <f t="shared" si="16"/>
        <v>-</v>
      </c>
      <c r="J833" s="14" t="e">
        <f>(VLOOKUP($G833,Depth_Lookup_CCL!$A$3:$Z$549,11,FALSE))+(H833/100)</f>
        <v>#N/A</v>
      </c>
      <c r="K833" s="14" t="e">
        <f>(VLOOKUP($G833,Depth_Lookup_CCL!$A$3:$Z$549,11,FALSE))+(I833/100)</f>
        <v>#N/A</v>
      </c>
      <c r="P833" s="5" t="str">
        <f t="shared" si="15"/>
        <v xml:space="preserve"> </v>
      </c>
      <c r="AC833" s="5" t="e">
        <f>VLOOKUP(AB833,definitions_list_lookup!$V$12:$W$15,2,FALSE)</f>
        <v>#N/A</v>
      </c>
      <c r="AE833" s="41" t="e">
        <f>VLOOKUP(AD833,definitions_list_lookup!$AT$3:$AU$5,2,FALSE)</f>
        <v>#N/A</v>
      </c>
    </row>
    <row r="834" spans="7:31">
      <c r="G834" s="10" t="str">
        <f t="shared" si="16"/>
        <v>-</v>
      </c>
      <c r="J834" s="14" t="e">
        <f>(VLOOKUP($G834,Depth_Lookup_CCL!$A$3:$Z$549,11,FALSE))+(H834/100)</f>
        <v>#N/A</v>
      </c>
      <c r="K834" s="14" t="e">
        <f>(VLOOKUP($G834,Depth_Lookup_CCL!$A$3:$Z$549,11,FALSE))+(I834/100)</f>
        <v>#N/A</v>
      </c>
      <c r="P834" s="5" t="str">
        <f t="shared" si="15"/>
        <v xml:space="preserve"> </v>
      </c>
      <c r="AC834" s="5" t="e">
        <f>VLOOKUP(AB834,definitions_list_lookup!$V$12:$W$15,2,FALSE)</f>
        <v>#N/A</v>
      </c>
      <c r="AE834" s="41" t="e">
        <f>VLOOKUP(AD834,definitions_list_lookup!$AT$3:$AU$5,2,FALSE)</f>
        <v>#N/A</v>
      </c>
    </row>
    <row r="835" spans="7:31">
      <c r="G835" s="10" t="str">
        <f t="shared" si="16"/>
        <v>-</v>
      </c>
      <c r="J835" s="14" t="e">
        <f>(VLOOKUP($G835,Depth_Lookup_CCL!$A$3:$Z$549,11,FALSE))+(H835/100)</f>
        <v>#N/A</v>
      </c>
      <c r="K835" s="14" t="e">
        <f>(VLOOKUP($G835,Depth_Lookup_CCL!$A$3:$Z$549,11,FALSE))+(I835/100)</f>
        <v>#N/A</v>
      </c>
      <c r="P835" s="5" t="str">
        <f t="shared" si="15"/>
        <v xml:space="preserve"> </v>
      </c>
      <c r="AC835" s="5" t="e">
        <f>VLOOKUP(AB835,definitions_list_lookup!$V$12:$W$15,2,FALSE)</f>
        <v>#N/A</v>
      </c>
      <c r="AE835" s="41" t="e">
        <f>VLOOKUP(AD835,definitions_list_lookup!$AT$3:$AU$5,2,FALSE)</f>
        <v>#N/A</v>
      </c>
    </row>
    <row r="836" spans="7:31">
      <c r="G836" s="10" t="str">
        <f t="shared" si="16"/>
        <v>-</v>
      </c>
      <c r="J836" s="14" t="e">
        <f>(VLOOKUP($G836,Depth_Lookup_CCL!$A$3:$Z$549,11,FALSE))+(H836/100)</f>
        <v>#N/A</v>
      </c>
      <c r="K836" s="14" t="e">
        <f>(VLOOKUP($G836,Depth_Lookup_CCL!$A$3:$Z$549,11,FALSE))+(I836/100)</f>
        <v>#N/A</v>
      </c>
      <c r="P836" s="5" t="str">
        <f t="shared" si="15"/>
        <v xml:space="preserve"> </v>
      </c>
      <c r="AC836" s="5" t="e">
        <f>VLOOKUP(AB836,definitions_list_lookup!$V$12:$W$15,2,FALSE)</f>
        <v>#N/A</v>
      </c>
      <c r="AE836" s="41" t="e">
        <f>VLOOKUP(AD836,definitions_list_lookup!$AT$3:$AU$5,2,FALSE)</f>
        <v>#N/A</v>
      </c>
    </row>
    <row r="837" spans="7:31">
      <c r="G837" s="10" t="str">
        <f t="shared" si="16"/>
        <v>-</v>
      </c>
      <c r="J837" s="14" t="e">
        <f>(VLOOKUP($G837,Depth_Lookup_CCL!$A$3:$Z$549,11,FALSE))+(H837/100)</f>
        <v>#N/A</v>
      </c>
      <c r="K837" s="14" t="e">
        <f>(VLOOKUP($G837,Depth_Lookup_CCL!$A$3:$Z$549,11,FALSE))+(I837/100)</f>
        <v>#N/A</v>
      </c>
      <c r="P837" s="5" t="str">
        <f t="shared" si="15"/>
        <v xml:space="preserve"> </v>
      </c>
      <c r="AC837" s="5" t="e">
        <f>VLOOKUP(AB837,definitions_list_lookup!$V$12:$W$15,2,FALSE)</f>
        <v>#N/A</v>
      </c>
      <c r="AE837" s="41" t="e">
        <f>VLOOKUP(AD837,definitions_list_lookup!$AT$3:$AU$5,2,FALSE)</f>
        <v>#N/A</v>
      </c>
    </row>
    <row r="838" spans="7:31">
      <c r="G838" s="10" t="str">
        <f t="shared" si="16"/>
        <v>-</v>
      </c>
      <c r="J838" s="14" t="e">
        <f>(VLOOKUP($G838,Depth_Lookup_CCL!$A$3:$Z$549,11,FALSE))+(H838/100)</f>
        <v>#N/A</v>
      </c>
      <c r="K838" s="14" t="e">
        <f>(VLOOKUP($G838,Depth_Lookup_CCL!$A$3:$Z$549,11,FALSE))+(I838/100)</f>
        <v>#N/A</v>
      </c>
      <c r="P838" s="5" t="str">
        <f t="shared" si="15"/>
        <v xml:space="preserve"> </v>
      </c>
      <c r="AC838" s="5" t="e">
        <f>VLOOKUP(AB838,definitions_list_lookup!$V$12:$W$15,2,FALSE)</f>
        <v>#N/A</v>
      </c>
      <c r="AE838" s="41" t="e">
        <f>VLOOKUP(AD838,definitions_list_lookup!$AT$3:$AU$5,2,FALSE)</f>
        <v>#N/A</v>
      </c>
    </row>
    <row r="839" spans="7:31">
      <c r="G839" s="10" t="str">
        <f t="shared" si="16"/>
        <v>-</v>
      </c>
      <c r="J839" s="14" t="e">
        <f>(VLOOKUP($G839,Depth_Lookup_CCL!$A$3:$Z$549,11,FALSE))+(H839/100)</f>
        <v>#N/A</v>
      </c>
      <c r="K839" s="14" t="e">
        <f>(VLOOKUP($G839,Depth_Lookup_CCL!$A$3:$Z$549,11,FALSE))+(I839/100)</f>
        <v>#N/A</v>
      </c>
      <c r="P839" s="5" t="str">
        <f t="shared" si="15"/>
        <v xml:space="preserve"> </v>
      </c>
      <c r="AC839" s="5" t="e">
        <f>VLOOKUP(AB839,definitions_list_lookup!$V$12:$W$15,2,FALSE)</f>
        <v>#N/A</v>
      </c>
      <c r="AE839" s="41" t="e">
        <f>VLOOKUP(AD839,definitions_list_lookup!$AT$3:$AU$5,2,FALSE)</f>
        <v>#N/A</v>
      </c>
    </row>
    <row r="840" spans="7:31">
      <c r="G840" s="10" t="str">
        <f t="shared" si="16"/>
        <v>-</v>
      </c>
      <c r="J840" s="14" t="e">
        <f>(VLOOKUP($G840,Depth_Lookup_CCL!$A$3:$Z$549,11,FALSE))+(H840/100)</f>
        <v>#N/A</v>
      </c>
      <c r="K840" s="14" t="e">
        <f>(VLOOKUP($G840,Depth_Lookup_CCL!$A$3:$Z$549,11,FALSE))+(I840/100)</f>
        <v>#N/A</v>
      </c>
      <c r="P840" s="5" t="str">
        <f t="shared" si="15"/>
        <v xml:space="preserve"> </v>
      </c>
      <c r="AC840" s="5" t="e">
        <f>VLOOKUP(AB840,definitions_list_lookup!$V$12:$W$15,2,FALSE)</f>
        <v>#N/A</v>
      </c>
      <c r="AE840" s="41" t="e">
        <f>VLOOKUP(AD840,definitions_list_lookup!$AT$3:$AU$5,2,FALSE)</f>
        <v>#N/A</v>
      </c>
    </row>
    <row r="841" spans="7:31">
      <c r="G841" s="10" t="str">
        <f t="shared" si="16"/>
        <v>-</v>
      </c>
      <c r="J841" s="14" t="e">
        <f>(VLOOKUP($G841,Depth_Lookup_CCL!$A$3:$Z$549,11,FALSE))+(H841/100)</f>
        <v>#N/A</v>
      </c>
      <c r="K841" s="14" t="e">
        <f>(VLOOKUP($G841,Depth_Lookup_CCL!$A$3:$Z$549,11,FALSE))+(I841/100)</f>
        <v>#N/A</v>
      </c>
      <c r="P841" s="5" t="str">
        <f t="shared" si="15"/>
        <v xml:space="preserve"> </v>
      </c>
      <c r="AC841" s="5" t="e">
        <f>VLOOKUP(AB841,definitions_list_lookup!$V$12:$W$15,2,FALSE)</f>
        <v>#N/A</v>
      </c>
      <c r="AE841" s="41" t="e">
        <f>VLOOKUP(AD841,definitions_list_lookup!$AT$3:$AU$5,2,FALSE)</f>
        <v>#N/A</v>
      </c>
    </row>
    <row r="842" spans="7:31">
      <c r="G842" s="10" t="str">
        <f t="shared" si="16"/>
        <v>-</v>
      </c>
      <c r="J842" s="14" t="e">
        <f>(VLOOKUP($G842,Depth_Lookup_CCL!$A$3:$Z$549,11,FALSE))+(H842/100)</f>
        <v>#N/A</v>
      </c>
      <c r="K842" s="14" t="e">
        <f>(VLOOKUP($G842,Depth_Lookup_CCL!$A$3:$Z$549,11,FALSE))+(I842/100)</f>
        <v>#N/A</v>
      </c>
      <c r="P842" s="5" t="str">
        <f t="shared" si="15"/>
        <v xml:space="preserve"> </v>
      </c>
      <c r="AC842" s="5" t="e">
        <f>VLOOKUP(AB842,definitions_list_lookup!$V$12:$W$15,2,FALSE)</f>
        <v>#N/A</v>
      </c>
      <c r="AE842" s="41" t="e">
        <f>VLOOKUP(AD842,definitions_list_lookup!$AT$3:$AU$5,2,FALSE)</f>
        <v>#N/A</v>
      </c>
    </row>
    <row r="843" spans="7:31">
      <c r="G843" s="10" t="str">
        <f t="shared" si="16"/>
        <v>-</v>
      </c>
      <c r="J843" s="14" t="e">
        <f>(VLOOKUP($G843,Depth_Lookup_CCL!$A$3:$Z$549,11,FALSE))+(H843/100)</f>
        <v>#N/A</v>
      </c>
      <c r="K843" s="14" t="e">
        <f>(VLOOKUP($G843,Depth_Lookup_CCL!$A$3:$Z$549,11,FALSE))+(I843/100)</f>
        <v>#N/A</v>
      </c>
      <c r="P843" s="5" t="str">
        <f t="shared" si="15"/>
        <v xml:space="preserve"> </v>
      </c>
      <c r="AC843" s="5" t="e">
        <f>VLOOKUP(AB843,definitions_list_lookup!$V$12:$W$15,2,FALSE)</f>
        <v>#N/A</v>
      </c>
      <c r="AE843" s="41" t="e">
        <f>VLOOKUP(AD843,definitions_list_lookup!$AT$3:$AU$5,2,FALSE)</f>
        <v>#N/A</v>
      </c>
    </row>
    <row r="844" spans="7:31">
      <c r="G844" s="10" t="str">
        <f t="shared" si="16"/>
        <v>-</v>
      </c>
      <c r="J844" s="14" t="e">
        <f>(VLOOKUP($G844,Depth_Lookup_CCL!$A$3:$Z$549,11,FALSE))+(H844/100)</f>
        <v>#N/A</v>
      </c>
      <c r="K844" s="14" t="e">
        <f>(VLOOKUP($G844,Depth_Lookup_CCL!$A$3:$Z$549,11,FALSE))+(I844/100)</f>
        <v>#N/A</v>
      </c>
      <c r="P844" s="5" t="str">
        <f t="shared" si="15"/>
        <v xml:space="preserve"> </v>
      </c>
      <c r="AC844" s="5" t="e">
        <f>VLOOKUP(AB844,definitions_list_lookup!$V$12:$W$15,2,FALSE)</f>
        <v>#N/A</v>
      </c>
      <c r="AE844" s="41" t="e">
        <f>VLOOKUP(AD844,definitions_list_lookup!$AT$3:$AU$5,2,FALSE)</f>
        <v>#N/A</v>
      </c>
    </row>
    <row r="845" spans="7:31">
      <c r="G845" s="10" t="str">
        <f t="shared" si="16"/>
        <v>-</v>
      </c>
      <c r="J845" s="14" t="e">
        <f>(VLOOKUP($G845,Depth_Lookup_CCL!$A$3:$Z$549,11,FALSE))+(H845/100)</f>
        <v>#N/A</v>
      </c>
      <c r="K845" s="14" t="e">
        <f>(VLOOKUP($G845,Depth_Lookup_CCL!$A$3:$Z$549,11,FALSE))+(I845/100)</f>
        <v>#N/A</v>
      </c>
      <c r="P845" s="5" t="str">
        <f t="shared" si="15"/>
        <v xml:space="preserve"> </v>
      </c>
      <c r="AC845" s="5" t="e">
        <f>VLOOKUP(AB845,definitions_list_lookup!$V$12:$W$15,2,FALSE)</f>
        <v>#N/A</v>
      </c>
      <c r="AE845" s="41" t="e">
        <f>VLOOKUP(AD845,definitions_list_lookup!$AT$3:$AU$5,2,FALSE)</f>
        <v>#N/A</v>
      </c>
    </row>
    <row r="846" spans="7:31">
      <c r="G846" s="10" t="str">
        <f t="shared" si="16"/>
        <v>-</v>
      </c>
      <c r="J846" s="14" t="e">
        <f>(VLOOKUP($G846,Depth_Lookup_CCL!$A$3:$Z$549,11,FALSE))+(H846/100)</f>
        <v>#N/A</v>
      </c>
      <c r="K846" s="14" t="e">
        <f>(VLOOKUP($G846,Depth_Lookup_CCL!$A$3:$Z$549,11,FALSE))+(I846/100)</f>
        <v>#N/A</v>
      </c>
      <c r="P846" s="5" t="str">
        <f t="shared" ref="P846:P909" si="17">N846&amp;" "&amp;O846</f>
        <v xml:space="preserve"> </v>
      </c>
      <c r="AC846" s="5" t="e">
        <f>VLOOKUP(AB846,definitions_list_lookup!$V$12:$W$15,2,FALSE)</f>
        <v>#N/A</v>
      </c>
      <c r="AE846" s="41" t="e">
        <f>VLOOKUP(AD846,definitions_list_lookup!$AT$3:$AU$5,2,FALSE)</f>
        <v>#N/A</v>
      </c>
    </row>
    <row r="847" spans="7:31">
      <c r="G847" s="10" t="str">
        <f t="shared" si="16"/>
        <v>-</v>
      </c>
      <c r="J847" s="14" t="e">
        <f>(VLOOKUP($G847,Depth_Lookup_CCL!$A$3:$Z$549,11,FALSE))+(H847/100)</f>
        <v>#N/A</v>
      </c>
      <c r="K847" s="14" t="e">
        <f>(VLOOKUP($G847,Depth_Lookup_CCL!$A$3:$Z$549,11,FALSE))+(I847/100)</f>
        <v>#N/A</v>
      </c>
      <c r="P847" s="5" t="str">
        <f t="shared" si="17"/>
        <v xml:space="preserve"> </v>
      </c>
      <c r="AC847" s="5" t="e">
        <f>VLOOKUP(AB847,definitions_list_lookup!$V$12:$W$15,2,FALSE)</f>
        <v>#N/A</v>
      </c>
      <c r="AE847" s="41" t="e">
        <f>VLOOKUP(AD847,definitions_list_lookup!$AT$3:$AU$5,2,FALSE)</f>
        <v>#N/A</v>
      </c>
    </row>
    <row r="848" spans="7:31">
      <c r="G848" s="10" t="str">
        <f t="shared" ref="G848:G911" si="18">E848&amp;"-"&amp;F848</f>
        <v>-</v>
      </c>
      <c r="J848" s="14" t="e">
        <f>(VLOOKUP($G848,Depth_Lookup_CCL!$A$3:$Z$549,11,FALSE))+(H848/100)</f>
        <v>#N/A</v>
      </c>
      <c r="K848" s="14" t="e">
        <f>(VLOOKUP($G848,Depth_Lookup_CCL!$A$3:$Z$549,11,FALSE))+(I848/100)</f>
        <v>#N/A</v>
      </c>
      <c r="P848" s="5" t="str">
        <f t="shared" si="17"/>
        <v xml:space="preserve"> </v>
      </c>
      <c r="AC848" s="5" t="e">
        <f>VLOOKUP(AB848,definitions_list_lookup!$V$12:$W$15,2,FALSE)</f>
        <v>#N/A</v>
      </c>
      <c r="AE848" s="41" t="e">
        <f>VLOOKUP(AD848,definitions_list_lookup!$AT$3:$AU$5,2,FALSE)</f>
        <v>#N/A</v>
      </c>
    </row>
    <row r="849" spans="7:31">
      <c r="G849" s="10" t="str">
        <f t="shared" si="18"/>
        <v>-</v>
      </c>
      <c r="J849" s="14" t="e">
        <f>(VLOOKUP($G849,Depth_Lookup_CCL!$A$3:$Z$549,11,FALSE))+(H849/100)</f>
        <v>#N/A</v>
      </c>
      <c r="K849" s="14" t="e">
        <f>(VLOOKUP($G849,Depth_Lookup_CCL!$A$3:$Z$549,11,FALSE))+(I849/100)</f>
        <v>#N/A</v>
      </c>
      <c r="P849" s="5" t="str">
        <f t="shared" si="17"/>
        <v xml:space="preserve"> </v>
      </c>
      <c r="AC849" s="5" t="e">
        <f>VLOOKUP(AB849,definitions_list_lookup!$V$12:$W$15,2,FALSE)</f>
        <v>#N/A</v>
      </c>
      <c r="AE849" s="41" t="e">
        <f>VLOOKUP(AD849,definitions_list_lookup!$AT$3:$AU$5,2,FALSE)</f>
        <v>#N/A</v>
      </c>
    </row>
    <row r="850" spans="7:31">
      <c r="G850" s="10" t="str">
        <f t="shared" si="18"/>
        <v>-</v>
      </c>
      <c r="J850" s="14" t="e">
        <f>(VLOOKUP($G850,Depth_Lookup_CCL!$A$3:$Z$549,11,FALSE))+(H850/100)</f>
        <v>#N/A</v>
      </c>
      <c r="K850" s="14" t="e">
        <f>(VLOOKUP($G850,Depth_Lookup_CCL!$A$3:$Z$549,11,FALSE))+(I850/100)</f>
        <v>#N/A</v>
      </c>
      <c r="P850" s="5" t="str">
        <f t="shared" si="17"/>
        <v xml:space="preserve"> </v>
      </c>
      <c r="AC850" s="5" t="e">
        <f>VLOOKUP(AB850,definitions_list_lookup!$V$12:$W$15,2,FALSE)</f>
        <v>#N/A</v>
      </c>
      <c r="AE850" s="41" t="e">
        <f>VLOOKUP(AD850,definitions_list_lookup!$AT$3:$AU$5,2,FALSE)</f>
        <v>#N/A</v>
      </c>
    </row>
    <row r="851" spans="7:31">
      <c r="G851" s="10" t="str">
        <f t="shared" si="18"/>
        <v>-</v>
      </c>
      <c r="J851" s="14" t="e">
        <f>(VLOOKUP($G851,Depth_Lookup_CCL!$A$3:$Z$549,11,FALSE))+(H851/100)</f>
        <v>#N/A</v>
      </c>
      <c r="K851" s="14" t="e">
        <f>(VLOOKUP($G851,Depth_Lookup_CCL!$A$3:$Z$549,11,FALSE))+(I851/100)</f>
        <v>#N/A</v>
      </c>
      <c r="P851" s="5" t="str">
        <f t="shared" si="17"/>
        <v xml:space="preserve"> </v>
      </c>
      <c r="AC851" s="5" t="e">
        <f>VLOOKUP(AB851,definitions_list_lookup!$V$12:$W$15,2,FALSE)</f>
        <v>#N/A</v>
      </c>
      <c r="AE851" s="41" t="e">
        <f>VLOOKUP(AD851,definitions_list_lookup!$AT$3:$AU$5,2,FALSE)</f>
        <v>#N/A</v>
      </c>
    </row>
    <row r="852" spans="7:31">
      <c r="G852" s="10" t="str">
        <f t="shared" si="18"/>
        <v>-</v>
      </c>
      <c r="J852" s="14" t="e">
        <f>(VLOOKUP($G852,Depth_Lookup_CCL!$A$3:$Z$549,11,FALSE))+(H852/100)</f>
        <v>#N/A</v>
      </c>
      <c r="K852" s="14" t="e">
        <f>(VLOOKUP($G852,Depth_Lookup_CCL!$A$3:$Z$549,11,FALSE))+(I852/100)</f>
        <v>#N/A</v>
      </c>
      <c r="P852" s="5" t="str">
        <f t="shared" si="17"/>
        <v xml:space="preserve"> </v>
      </c>
      <c r="AC852" s="5" t="e">
        <f>VLOOKUP(AB852,definitions_list_lookup!$V$12:$W$15,2,FALSE)</f>
        <v>#N/A</v>
      </c>
      <c r="AE852" s="41" t="e">
        <f>VLOOKUP(AD852,definitions_list_lookup!$AT$3:$AU$5,2,FALSE)</f>
        <v>#N/A</v>
      </c>
    </row>
    <row r="853" spans="7:31">
      <c r="G853" s="10" t="str">
        <f t="shared" si="18"/>
        <v>-</v>
      </c>
      <c r="J853" s="14" t="e">
        <f>(VLOOKUP($G853,Depth_Lookup_CCL!$A$3:$Z$549,11,FALSE))+(H853/100)</f>
        <v>#N/A</v>
      </c>
      <c r="K853" s="14" t="e">
        <f>(VLOOKUP($G853,Depth_Lookup_CCL!$A$3:$Z$549,11,FALSE))+(I853/100)</f>
        <v>#N/A</v>
      </c>
      <c r="P853" s="5" t="str">
        <f t="shared" si="17"/>
        <v xml:space="preserve"> </v>
      </c>
      <c r="AC853" s="5" t="e">
        <f>VLOOKUP(AB853,definitions_list_lookup!$V$12:$W$15,2,FALSE)</f>
        <v>#N/A</v>
      </c>
      <c r="AE853" s="41" t="e">
        <f>VLOOKUP(AD853,definitions_list_lookup!$AT$3:$AU$5,2,FALSE)</f>
        <v>#N/A</v>
      </c>
    </row>
    <row r="854" spans="7:31">
      <c r="G854" s="10" t="str">
        <f t="shared" si="18"/>
        <v>-</v>
      </c>
      <c r="J854" s="14" t="e">
        <f>(VLOOKUP($G854,Depth_Lookup_CCL!$A$3:$Z$549,11,FALSE))+(H854/100)</f>
        <v>#N/A</v>
      </c>
      <c r="K854" s="14" t="e">
        <f>(VLOOKUP($G854,Depth_Lookup_CCL!$A$3:$Z$549,11,FALSE))+(I854/100)</f>
        <v>#N/A</v>
      </c>
      <c r="P854" s="5" t="str">
        <f t="shared" si="17"/>
        <v xml:space="preserve"> </v>
      </c>
      <c r="AC854" s="5" t="e">
        <f>VLOOKUP(AB854,definitions_list_lookup!$V$12:$W$15,2,FALSE)</f>
        <v>#N/A</v>
      </c>
      <c r="AE854" s="41" t="e">
        <f>VLOOKUP(AD854,definitions_list_lookup!$AT$3:$AU$5,2,FALSE)</f>
        <v>#N/A</v>
      </c>
    </row>
    <row r="855" spans="7:31">
      <c r="G855" s="10" t="str">
        <f t="shared" si="18"/>
        <v>-</v>
      </c>
      <c r="J855" s="14" t="e">
        <f>(VLOOKUP($G855,Depth_Lookup_CCL!$A$3:$Z$549,11,FALSE))+(H855/100)</f>
        <v>#N/A</v>
      </c>
      <c r="K855" s="14" t="e">
        <f>(VLOOKUP($G855,Depth_Lookup_CCL!$A$3:$Z$549,11,FALSE))+(I855/100)</f>
        <v>#N/A</v>
      </c>
      <c r="P855" s="5" t="str">
        <f t="shared" si="17"/>
        <v xml:space="preserve"> </v>
      </c>
      <c r="AC855" s="5" t="e">
        <f>VLOOKUP(AB855,definitions_list_lookup!$V$12:$W$15,2,FALSE)</f>
        <v>#N/A</v>
      </c>
      <c r="AE855" s="41" t="e">
        <f>VLOOKUP(AD855,definitions_list_lookup!$AT$3:$AU$5,2,FALSE)</f>
        <v>#N/A</v>
      </c>
    </row>
    <row r="856" spans="7:31">
      <c r="G856" s="10" t="str">
        <f t="shared" si="18"/>
        <v>-</v>
      </c>
      <c r="J856" s="14" t="e">
        <f>(VLOOKUP($G856,Depth_Lookup_CCL!$A$3:$Z$549,11,FALSE))+(H856/100)</f>
        <v>#N/A</v>
      </c>
      <c r="K856" s="14" t="e">
        <f>(VLOOKUP($G856,Depth_Lookup_CCL!$A$3:$Z$549,11,FALSE))+(I856/100)</f>
        <v>#N/A</v>
      </c>
      <c r="P856" s="5" t="str">
        <f t="shared" si="17"/>
        <v xml:space="preserve"> </v>
      </c>
      <c r="AC856" s="5" t="e">
        <f>VLOOKUP(AB856,definitions_list_lookup!$V$12:$W$15,2,FALSE)</f>
        <v>#N/A</v>
      </c>
      <c r="AE856" s="41" t="e">
        <f>VLOOKUP(AD856,definitions_list_lookup!$AT$3:$AU$5,2,FALSE)</f>
        <v>#N/A</v>
      </c>
    </row>
    <row r="857" spans="7:31">
      <c r="G857" s="10" t="str">
        <f t="shared" si="18"/>
        <v>-</v>
      </c>
      <c r="J857" s="14" t="e">
        <f>(VLOOKUP($G857,Depth_Lookup_CCL!$A$3:$Z$549,11,FALSE))+(H857/100)</f>
        <v>#N/A</v>
      </c>
      <c r="K857" s="14" t="e">
        <f>(VLOOKUP($G857,Depth_Lookup_CCL!$A$3:$Z$549,11,FALSE))+(I857/100)</f>
        <v>#N/A</v>
      </c>
      <c r="P857" s="5" t="str">
        <f t="shared" si="17"/>
        <v xml:space="preserve"> </v>
      </c>
      <c r="AC857" s="5" t="e">
        <f>VLOOKUP(AB857,definitions_list_lookup!$V$12:$W$15,2,FALSE)</f>
        <v>#N/A</v>
      </c>
      <c r="AE857" s="41" t="e">
        <f>VLOOKUP(AD857,definitions_list_lookup!$AT$3:$AU$5,2,FALSE)</f>
        <v>#N/A</v>
      </c>
    </row>
    <row r="858" spans="7:31">
      <c r="G858" s="10" t="str">
        <f t="shared" si="18"/>
        <v>-</v>
      </c>
      <c r="J858" s="14" t="e">
        <f>(VLOOKUP($G858,Depth_Lookup_CCL!$A$3:$Z$549,11,FALSE))+(H858/100)</f>
        <v>#N/A</v>
      </c>
      <c r="K858" s="14" t="e">
        <f>(VLOOKUP($G858,Depth_Lookup_CCL!$A$3:$Z$549,11,FALSE))+(I858/100)</f>
        <v>#N/A</v>
      </c>
      <c r="P858" s="5" t="str">
        <f t="shared" si="17"/>
        <v xml:space="preserve"> </v>
      </c>
      <c r="AC858" s="5" t="e">
        <f>VLOOKUP(AB858,definitions_list_lookup!$V$12:$W$15,2,FALSE)</f>
        <v>#N/A</v>
      </c>
      <c r="AE858" s="41" t="e">
        <f>VLOOKUP(AD858,definitions_list_lookup!$AT$3:$AU$5,2,FALSE)</f>
        <v>#N/A</v>
      </c>
    </row>
    <row r="859" spans="7:31">
      <c r="G859" s="10" t="str">
        <f t="shared" si="18"/>
        <v>-</v>
      </c>
      <c r="J859" s="14" t="e">
        <f>(VLOOKUP($G859,Depth_Lookup_CCL!$A$3:$Z$549,11,FALSE))+(H859/100)</f>
        <v>#N/A</v>
      </c>
      <c r="K859" s="14" t="e">
        <f>(VLOOKUP($G859,Depth_Lookup_CCL!$A$3:$Z$549,11,FALSE))+(I859/100)</f>
        <v>#N/A</v>
      </c>
      <c r="P859" s="5" t="str">
        <f t="shared" si="17"/>
        <v xml:space="preserve"> </v>
      </c>
      <c r="AC859" s="5" t="e">
        <f>VLOOKUP(AB859,definitions_list_lookup!$V$12:$W$15,2,FALSE)</f>
        <v>#N/A</v>
      </c>
      <c r="AE859" s="41" t="e">
        <f>VLOOKUP(AD859,definitions_list_lookup!$AT$3:$AU$5,2,FALSE)</f>
        <v>#N/A</v>
      </c>
    </row>
    <row r="860" spans="7:31">
      <c r="G860" s="10" t="str">
        <f t="shared" si="18"/>
        <v>-</v>
      </c>
      <c r="J860" s="14" t="e">
        <f>(VLOOKUP($G860,Depth_Lookup_CCL!$A$3:$Z$549,11,FALSE))+(H860/100)</f>
        <v>#N/A</v>
      </c>
      <c r="K860" s="14" t="e">
        <f>(VLOOKUP($G860,Depth_Lookup_CCL!$A$3:$Z$549,11,FALSE))+(I860/100)</f>
        <v>#N/A</v>
      </c>
      <c r="P860" s="5" t="str">
        <f t="shared" si="17"/>
        <v xml:space="preserve"> </v>
      </c>
      <c r="AC860" s="5" t="e">
        <f>VLOOKUP(AB860,definitions_list_lookup!$V$12:$W$15,2,FALSE)</f>
        <v>#N/A</v>
      </c>
      <c r="AE860" s="41" t="e">
        <f>VLOOKUP(AD860,definitions_list_lookup!$AT$3:$AU$5,2,FALSE)</f>
        <v>#N/A</v>
      </c>
    </row>
    <row r="861" spans="7:31">
      <c r="G861" s="10" t="str">
        <f t="shared" si="18"/>
        <v>-</v>
      </c>
      <c r="J861" s="14" t="e">
        <f>(VLOOKUP($G861,Depth_Lookup_CCL!$A$3:$Z$549,11,FALSE))+(H861/100)</f>
        <v>#N/A</v>
      </c>
      <c r="K861" s="14" t="e">
        <f>(VLOOKUP($G861,Depth_Lookup_CCL!$A$3:$Z$549,11,FALSE))+(I861/100)</f>
        <v>#N/A</v>
      </c>
      <c r="P861" s="5" t="str">
        <f t="shared" si="17"/>
        <v xml:space="preserve"> </v>
      </c>
      <c r="AC861" s="5" t="e">
        <f>VLOOKUP(AB861,definitions_list_lookup!$V$12:$W$15,2,FALSE)</f>
        <v>#N/A</v>
      </c>
      <c r="AE861" s="41" t="e">
        <f>VLOOKUP(AD861,definitions_list_lookup!$AT$3:$AU$5,2,FALSE)</f>
        <v>#N/A</v>
      </c>
    </row>
    <row r="862" spans="7:31">
      <c r="G862" s="10" t="str">
        <f t="shared" si="18"/>
        <v>-</v>
      </c>
      <c r="J862" s="14" t="e">
        <f>(VLOOKUP($G862,Depth_Lookup_CCL!$A$3:$Z$549,11,FALSE))+(H862/100)</f>
        <v>#N/A</v>
      </c>
      <c r="K862" s="14" t="e">
        <f>(VLOOKUP($G862,Depth_Lookup_CCL!$A$3:$Z$549,11,FALSE))+(I862/100)</f>
        <v>#N/A</v>
      </c>
      <c r="P862" s="5" t="str">
        <f t="shared" si="17"/>
        <v xml:space="preserve"> </v>
      </c>
      <c r="AC862" s="5" t="e">
        <f>VLOOKUP(AB862,definitions_list_lookup!$V$12:$W$15,2,FALSE)</f>
        <v>#N/A</v>
      </c>
      <c r="AE862" s="41" t="e">
        <f>VLOOKUP(AD862,definitions_list_lookup!$AT$3:$AU$5,2,FALSE)</f>
        <v>#N/A</v>
      </c>
    </row>
    <row r="863" spans="7:31">
      <c r="G863" s="10" t="str">
        <f t="shared" si="18"/>
        <v>-</v>
      </c>
      <c r="J863" s="14" t="e">
        <f>(VLOOKUP($G863,Depth_Lookup_CCL!$A$3:$Z$549,11,FALSE))+(H863/100)</f>
        <v>#N/A</v>
      </c>
      <c r="K863" s="14" t="e">
        <f>(VLOOKUP($G863,Depth_Lookup_CCL!$A$3:$Z$549,11,FALSE))+(I863/100)</f>
        <v>#N/A</v>
      </c>
      <c r="P863" s="5" t="str">
        <f t="shared" si="17"/>
        <v xml:space="preserve"> </v>
      </c>
      <c r="AC863" s="5" t="e">
        <f>VLOOKUP(AB863,definitions_list_lookup!$V$12:$W$15,2,FALSE)</f>
        <v>#N/A</v>
      </c>
      <c r="AE863" s="41" t="e">
        <f>VLOOKUP(AD863,definitions_list_lookup!$AT$3:$AU$5,2,FALSE)</f>
        <v>#N/A</v>
      </c>
    </row>
    <row r="864" spans="7:31">
      <c r="G864" s="10" t="str">
        <f t="shared" si="18"/>
        <v>-</v>
      </c>
      <c r="J864" s="14" t="e">
        <f>(VLOOKUP($G864,Depth_Lookup_CCL!$A$3:$Z$549,11,FALSE))+(H864/100)</f>
        <v>#N/A</v>
      </c>
      <c r="K864" s="14" t="e">
        <f>(VLOOKUP($G864,Depth_Lookup_CCL!$A$3:$Z$549,11,FALSE))+(I864/100)</f>
        <v>#N/A</v>
      </c>
      <c r="P864" s="5" t="str">
        <f t="shared" si="17"/>
        <v xml:space="preserve"> </v>
      </c>
      <c r="AC864" s="5" t="e">
        <f>VLOOKUP(AB864,definitions_list_lookup!$V$12:$W$15,2,FALSE)</f>
        <v>#N/A</v>
      </c>
      <c r="AE864" s="41" t="e">
        <f>VLOOKUP(AD864,definitions_list_lookup!$AT$3:$AU$5,2,FALSE)</f>
        <v>#N/A</v>
      </c>
    </row>
    <row r="865" spans="7:31">
      <c r="G865" s="10" t="str">
        <f t="shared" si="18"/>
        <v>-</v>
      </c>
      <c r="J865" s="14" t="e">
        <f>(VLOOKUP($G865,Depth_Lookup_CCL!$A$3:$Z$549,11,FALSE))+(H865/100)</f>
        <v>#N/A</v>
      </c>
      <c r="K865" s="14" t="e">
        <f>(VLOOKUP($G865,Depth_Lookup_CCL!$A$3:$Z$549,11,FALSE))+(I865/100)</f>
        <v>#N/A</v>
      </c>
      <c r="P865" s="5" t="str">
        <f t="shared" si="17"/>
        <v xml:space="preserve"> </v>
      </c>
      <c r="AC865" s="5" t="e">
        <f>VLOOKUP(AB865,definitions_list_lookup!$V$12:$W$15,2,FALSE)</f>
        <v>#N/A</v>
      </c>
      <c r="AE865" s="41" t="e">
        <f>VLOOKUP(AD865,definitions_list_lookup!$AT$3:$AU$5,2,FALSE)</f>
        <v>#N/A</v>
      </c>
    </row>
    <row r="866" spans="7:31">
      <c r="G866" s="10" t="str">
        <f t="shared" si="18"/>
        <v>-</v>
      </c>
      <c r="J866" s="14" t="e">
        <f>(VLOOKUP($G866,Depth_Lookup_CCL!$A$3:$Z$549,11,FALSE))+(H866/100)</f>
        <v>#N/A</v>
      </c>
      <c r="K866" s="14" t="e">
        <f>(VLOOKUP($G866,Depth_Lookup_CCL!$A$3:$Z$549,11,FALSE))+(I866/100)</f>
        <v>#N/A</v>
      </c>
      <c r="P866" s="5" t="str">
        <f t="shared" si="17"/>
        <v xml:space="preserve"> </v>
      </c>
      <c r="AC866" s="5" t="e">
        <f>VLOOKUP(AB866,definitions_list_lookup!$V$12:$W$15,2,FALSE)</f>
        <v>#N/A</v>
      </c>
      <c r="AE866" s="41" t="e">
        <f>VLOOKUP(AD866,definitions_list_lookup!$AT$3:$AU$5,2,FALSE)</f>
        <v>#N/A</v>
      </c>
    </row>
    <row r="867" spans="7:31">
      <c r="G867" s="10" t="str">
        <f t="shared" si="18"/>
        <v>-</v>
      </c>
      <c r="J867" s="14" t="e">
        <f>(VLOOKUP($G867,Depth_Lookup_CCL!$A$3:$Z$549,11,FALSE))+(H867/100)</f>
        <v>#N/A</v>
      </c>
      <c r="K867" s="14" t="e">
        <f>(VLOOKUP($G867,Depth_Lookup_CCL!$A$3:$Z$549,11,FALSE))+(I867/100)</f>
        <v>#N/A</v>
      </c>
      <c r="P867" s="5" t="str">
        <f t="shared" si="17"/>
        <v xml:space="preserve"> </v>
      </c>
      <c r="AC867" s="5" t="e">
        <f>VLOOKUP(AB867,definitions_list_lookup!$V$12:$W$15,2,FALSE)</f>
        <v>#N/A</v>
      </c>
      <c r="AE867" s="41" t="e">
        <f>VLOOKUP(AD867,definitions_list_lookup!$AT$3:$AU$5,2,FALSE)</f>
        <v>#N/A</v>
      </c>
    </row>
    <row r="868" spans="7:31">
      <c r="G868" s="10" t="str">
        <f t="shared" si="18"/>
        <v>-</v>
      </c>
      <c r="J868" s="14" t="e">
        <f>(VLOOKUP($G868,Depth_Lookup_CCL!$A$3:$Z$549,11,FALSE))+(H868/100)</f>
        <v>#N/A</v>
      </c>
      <c r="K868" s="14" t="e">
        <f>(VLOOKUP($G868,Depth_Lookup_CCL!$A$3:$Z$549,11,FALSE))+(I868/100)</f>
        <v>#N/A</v>
      </c>
      <c r="P868" s="5" t="str">
        <f t="shared" si="17"/>
        <v xml:space="preserve"> </v>
      </c>
      <c r="AC868" s="5" t="e">
        <f>VLOOKUP(AB868,definitions_list_lookup!$V$12:$W$15,2,FALSE)</f>
        <v>#N/A</v>
      </c>
      <c r="AE868" s="41" t="e">
        <f>VLOOKUP(AD868,definitions_list_lookup!$AT$3:$AU$5,2,FALSE)</f>
        <v>#N/A</v>
      </c>
    </row>
    <row r="869" spans="7:31">
      <c r="G869" s="10" t="str">
        <f t="shared" si="18"/>
        <v>-</v>
      </c>
      <c r="J869" s="14" t="e">
        <f>(VLOOKUP($G869,Depth_Lookup_CCL!$A$3:$Z$549,11,FALSE))+(H869/100)</f>
        <v>#N/A</v>
      </c>
      <c r="K869" s="14" t="e">
        <f>(VLOOKUP($G869,Depth_Lookup_CCL!$A$3:$Z$549,11,FALSE))+(I869/100)</f>
        <v>#N/A</v>
      </c>
      <c r="P869" s="5" t="str">
        <f t="shared" si="17"/>
        <v xml:space="preserve"> </v>
      </c>
      <c r="AC869" s="5" t="e">
        <f>VLOOKUP(AB869,definitions_list_lookup!$V$12:$W$15,2,FALSE)</f>
        <v>#N/A</v>
      </c>
      <c r="AE869" s="41" t="e">
        <f>VLOOKUP(AD869,definitions_list_lookup!$AT$3:$AU$5,2,FALSE)</f>
        <v>#N/A</v>
      </c>
    </row>
    <row r="870" spans="7:31">
      <c r="G870" s="10" t="str">
        <f t="shared" si="18"/>
        <v>-</v>
      </c>
      <c r="J870" s="14" t="e">
        <f>(VLOOKUP($G870,Depth_Lookup_CCL!$A$3:$Z$549,11,FALSE))+(H870/100)</f>
        <v>#N/A</v>
      </c>
      <c r="K870" s="14" t="e">
        <f>(VLOOKUP($G870,Depth_Lookup_CCL!$A$3:$Z$549,11,FALSE))+(I870/100)</f>
        <v>#N/A</v>
      </c>
      <c r="P870" s="5" t="str">
        <f t="shared" si="17"/>
        <v xml:space="preserve"> </v>
      </c>
      <c r="AC870" s="5" t="e">
        <f>VLOOKUP(AB870,definitions_list_lookup!$V$12:$W$15,2,FALSE)</f>
        <v>#N/A</v>
      </c>
      <c r="AE870" s="41" t="e">
        <f>VLOOKUP(AD870,definitions_list_lookup!$AT$3:$AU$5,2,FALSE)</f>
        <v>#N/A</v>
      </c>
    </row>
    <row r="871" spans="7:31">
      <c r="G871" s="10" t="str">
        <f t="shared" si="18"/>
        <v>-</v>
      </c>
      <c r="J871" s="14" t="e">
        <f>(VLOOKUP($G871,Depth_Lookup_CCL!$A$3:$Z$549,11,FALSE))+(H871/100)</f>
        <v>#N/A</v>
      </c>
      <c r="K871" s="14" t="e">
        <f>(VLOOKUP($G871,Depth_Lookup_CCL!$A$3:$Z$549,11,FALSE))+(I871/100)</f>
        <v>#N/A</v>
      </c>
      <c r="P871" s="5" t="str">
        <f t="shared" si="17"/>
        <v xml:space="preserve"> </v>
      </c>
      <c r="AC871" s="5" t="e">
        <f>VLOOKUP(AB871,definitions_list_lookup!$V$12:$W$15,2,FALSE)</f>
        <v>#N/A</v>
      </c>
      <c r="AE871" s="41" t="e">
        <f>VLOOKUP(AD871,definitions_list_lookup!$AT$3:$AU$5,2,FALSE)</f>
        <v>#N/A</v>
      </c>
    </row>
    <row r="872" spans="7:31">
      <c r="G872" s="10" t="str">
        <f t="shared" si="18"/>
        <v>-</v>
      </c>
      <c r="J872" s="14" t="e">
        <f>(VLOOKUP($G872,Depth_Lookup_CCL!$A$3:$Z$549,11,FALSE))+(H872/100)</f>
        <v>#N/A</v>
      </c>
      <c r="K872" s="14" t="e">
        <f>(VLOOKUP($G872,Depth_Lookup_CCL!$A$3:$Z$549,11,FALSE))+(I872/100)</f>
        <v>#N/A</v>
      </c>
      <c r="P872" s="5" t="str">
        <f t="shared" si="17"/>
        <v xml:space="preserve"> </v>
      </c>
      <c r="AC872" s="5" t="e">
        <f>VLOOKUP(AB872,definitions_list_lookup!$V$12:$W$15,2,FALSE)</f>
        <v>#N/A</v>
      </c>
      <c r="AE872" s="41" t="e">
        <f>VLOOKUP(AD872,definitions_list_lookup!$AT$3:$AU$5,2,FALSE)</f>
        <v>#N/A</v>
      </c>
    </row>
    <row r="873" spans="7:31">
      <c r="G873" s="10" t="str">
        <f t="shared" si="18"/>
        <v>-</v>
      </c>
      <c r="J873" s="14" t="e">
        <f>(VLOOKUP($G873,Depth_Lookup_CCL!$A$3:$Z$549,11,FALSE))+(H873/100)</f>
        <v>#N/A</v>
      </c>
      <c r="K873" s="14" t="e">
        <f>(VLOOKUP($G873,Depth_Lookup_CCL!$A$3:$Z$549,11,FALSE))+(I873/100)</f>
        <v>#N/A</v>
      </c>
      <c r="P873" s="5" t="str">
        <f t="shared" si="17"/>
        <v xml:space="preserve"> </v>
      </c>
      <c r="AC873" s="5" t="e">
        <f>VLOOKUP(AB873,definitions_list_lookup!$V$12:$W$15,2,FALSE)</f>
        <v>#N/A</v>
      </c>
      <c r="AE873" s="41" t="e">
        <f>VLOOKUP(AD873,definitions_list_lookup!$AT$3:$AU$5,2,FALSE)</f>
        <v>#N/A</v>
      </c>
    </row>
    <row r="874" spans="7:31">
      <c r="G874" s="10" t="str">
        <f t="shared" si="18"/>
        <v>-</v>
      </c>
      <c r="J874" s="14" t="e">
        <f>(VLOOKUP($G874,Depth_Lookup_CCL!$A$3:$Z$549,11,FALSE))+(H874/100)</f>
        <v>#N/A</v>
      </c>
      <c r="K874" s="14" t="e">
        <f>(VLOOKUP($G874,Depth_Lookup_CCL!$A$3:$Z$549,11,FALSE))+(I874/100)</f>
        <v>#N/A</v>
      </c>
      <c r="P874" s="5" t="str">
        <f t="shared" si="17"/>
        <v xml:space="preserve"> </v>
      </c>
      <c r="AC874" s="5" t="e">
        <f>VLOOKUP(AB874,definitions_list_lookup!$V$12:$W$15,2,FALSE)</f>
        <v>#N/A</v>
      </c>
      <c r="AE874" s="41" t="e">
        <f>VLOOKUP(AD874,definitions_list_lookup!$AT$3:$AU$5,2,FALSE)</f>
        <v>#N/A</v>
      </c>
    </row>
    <row r="875" spans="7:31">
      <c r="G875" s="10" t="str">
        <f t="shared" si="18"/>
        <v>-</v>
      </c>
      <c r="J875" s="14" t="e">
        <f>(VLOOKUP($G875,Depth_Lookup_CCL!$A$3:$Z$549,11,FALSE))+(H875/100)</f>
        <v>#N/A</v>
      </c>
      <c r="K875" s="14" t="e">
        <f>(VLOOKUP($G875,Depth_Lookup_CCL!$A$3:$Z$549,11,FALSE))+(I875/100)</f>
        <v>#N/A</v>
      </c>
      <c r="P875" s="5" t="str">
        <f t="shared" si="17"/>
        <v xml:space="preserve"> </v>
      </c>
      <c r="AC875" s="5" t="e">
        <f>VLOOKUP(AB875,definitions_list_lookup!$V$12:$W$15,2,FALSE)</f>
        <v>#N/A</v>
      </c>
      <c r="AE875" s="41" t="e">
        <f>VLOOKUP(AD875,definitions_list_lookup!$AT$3:$AU$5,2,FALSE)</f>
        <v>#N/A</v>
      </c>
    </row>
    <row r="876" spans="7:31">
      <c r="G876" s="10" t="str">
        <f t="shared" si="18"/>
        <v>-</v>
      </c>
      <c r="J876" s="14" t="e">
        <f>(VLOOKUP($G876,Depth_Lookup_CCL!$A$3:$Z$549,11,FALSE))+(H876/100)</f>
        <v>#N/A</v>
      </c>
      <c r="K876" s="14" t="e">
        <f>(VLOOKUP($G876,Depth_Lookup_CCL!$A$3:$Z$549,11,FALSE))+(I876/100)</f>
        <v>#N/A</v>
      </c>
      <c r="P876" s="5" t="str">
        <f t="shared" si="17"/>
        <v xml:space="preserve"> </v>
      </c>
      <c r="AC876" s="5" t="e">
        <f>VLOOKUP(AB876,definitions_list_lookup!$V$12:$W$15,2,FALSE)</f>
        <v>#N/A</v>
      </c>
      <c r="AE876" s="41" t="e">
        <f>VLOOKUP(AD876,definitions_list_lookup!$AT$3:$AU$5,2,FALSE)</f>
        <v>#N/A</v>
      </c>
    </row>
    <row r="877" spans="7:31">
      <c r="G877" s="10" t="str">
        <f t="shared" si="18"/>
        <v>-</v>
      </c>
      <c r="J877" s="14" t="e">
        <f>(VLOOKUP($G877,Depth_Lookup_CCL!$A$3:$Z$549,11,FALSE))+(H877/100)</f>
        <v>#N/A</v>
      </c>
      <c r="K877" s="14" t="e">
        <f>(VLOOKUP($G877,Depth_Lookup_CCL!$A$3:$Z$549,11,FALSE))+(I877/100)</f>
        <v>#N/A</v>
      </c>
      <c r="P877" s="5" t="str">
        <f t="shared" si="17"/>
        <v xml:space="preserve"> </v>
      </c>
      <c r="AC877" s="5" t="e">
        <f>VLOOKUP(AB877,definitions_list_lookup!$V$12:$W$15,2,FALSE)</f>
        <v>#N/A</v>
      </c>
      <c r="AE877" s="41" t="e">
        <f>VLOOKUP(AD877,definitions_list_lookup!$AT$3:$AU$5,2,FALSE)</f>
        <v>#N/A</v>
      </c>
    </row>
    <row r="878" spans="7:31">
      <c r="G878" s="10" t="str">
        <f t="shared" si="18"/>
        <v>-</v>
      </c>
      <c r="J878" s="14" t="e">
        <f>(VLOOKUP($G878,Depth_Lookup_CCL!$A$3:$Z$549,11,FALSE))+(H878/100)</f>
        <v>#N/A</v>
      </c>
      <c r="K878" s="14" t="e">
        <f>(VLOOKUP($G878,Depth_Lookup_CCL!$A$3:$Z$549,11,FALSE))+(I878/100)</f>
        <v>#N/A</v>
      </c>
      <c r="P878" s="5" t="str">
        <f t="shared" si="17"/>
        <v xml:space="preserve"> </v>
      </c>
      <c r="AC878" s="5" t="e">
        <f>VLOOKUP(AB878,definitions_list_lookup!$V$12:$W$15,2,FALSE)</f>
        <v>#N/A</v>
      </c>
      <c r="AE878" s="41" t="e">
        <f>VLOOKUP(AD878,definitions_list_lookup!$AT$3:$AU$5,2,FALSE)</f>
        <v>#N/A</v>
      </c>
    </row>
    <row r="879" spans="7:31">
      <c r="G879" s="10" t="str">
        <f t="shared" si="18"/>
        <v>-</v>
      </c>
      <c r="J879" s="14" t="e">
        <f>(VLOOKUP($G879,Depth_Lookup_CCL!$A$3:$Z$549,11,FALSE))+(H879/100)</f>
        <v>#N/A</v>
      </c>
      <c r="K879" s="14" t="e">
        <f>(VLOOKUP($G879,Depth_Lookup_CCL!$A$3:$Z$549,11,FALSE))+(I879/100)</f>
        <v>#N/A</v>
      </c>
      <c r="P879" s="5" t="str">
        <f t="shared" si="17"/>
        <v xml:space="preserve"> </v>
      </c>
      <c r="AC879" s="5" t="e">
        <f>VLOOKUP(AB879,definitions_list_lookup!$V$12:$W$15,2,FALSE)</f>
        <v>#N/A</v>
      </c>
      <c r="AE879" s="41" t="e">
        <f>VLOOKUP(AD879,definitions_list_lookup!$AT$3:$AU$5,2,FALSE)</f>
        <v>#N/A</v>
      </c>
    </row>
    <row r="880" spans="7:31">
      <c r="G880" s="10" t="str">
        <f t="shared" si="18"/>
        <v>-</v>
      </c>
      <c r="J880" s="14" t="e">
        <f>(VLOOKUP($G880,Depth_Lookup_CCL!$A$3:$Z$549,11,FALSE))+(H880/100)</f>
        <v>#N/A</v>
      </c>
      <c r="K880" s="14" t="e">
        <f>(VLOOKUP($G880,Depth_Lookup_CCL!$A$3:$Z$549,11,FALSE))+(I880/100)</f>
        <v>#N/A</v>
      </c>
      <c r="P880" s="5" t="str">
        <f t="shared" si="17"/>
        <v xml:space="preserve"> </v>
      </c>
      <c r="AC880" s="5" t="e">
        <f>VLOOKUP(AB880,definitions_list_lookup!$V$12:$W$15,2,FALSE)</f>
        <v>#N/A</v>
      </c>
      <c r="AE880" s="41" t="e">
        <f>VLOOKUP(AD880,definitions_list_lookup!$AT$3:$AU$5,2,FALSE)</f>
        <v>#N/A</v>
      </c>
    </row>
    <row r="881" spans="7:31">
      <c r="G881" s="10" t="str">
        <f t="shared" si="18"/>
        <v>-</v>
      </c>
      <c r="J881" s="14" t="e">
        <f>(VLOOKUP($G881,Depth_Lookup_CCL!$A$3:$Z$549,11,FALSE))+(H881/100)</f>
        <v>#N/A</v>
      </c>
      <c r="K881" s="14" t="e">
        <f>(VLOOKUP($G881,Depth_Lookup_CCL!$A$3:$Z$549,11,FALSE))+(I881/100)</f>
        <v>#N/A</v>
      </c>
      <c r="P881" s="5" t="str">
        <f t="shared" si="17"/>
        <v xml:space="preserve"> </v>
      </c>
      <c r="AC881" s="5" t="e">
        <f>VLOOKUP(AB881,definitions_list_lookup!$V$12:$W$15,2,FALSE)</f>
        <v>#N/A</v>
      </c>
      <c r="AE881" s="41" t="e">
        <f>VLOOKUP(AD881,definitions_list_lookup!$AT$3:$AU$5,2,FALSE)</f>
        <v>#N/A</v>
      </c>
    </row>
    <row r="882" spans="7:31">
      <c r="G882" s="10" t="str">
        <f t="shared" si="18"/>
        <v>-</v>
      </c>
      <c r="J882" s="14" t="e">
        <f>(VLOOKUP($G882,Depth_Lookup_CCL!$A$3:$Z$549,11,FALSE))+(H882/100)</f>
        <v>#N/A</v>
      </c>
      <c r="K882" s="14" t="e">
        <f>(VLOOKUP($G882,Depth_Lookup_CCL!$A$3:$Z$549,11,FALSE))+(I882/100)</f>
        <v>#N/A</v>
      </c>
      <c r="P882" s="5" t="str">
        <f t="shared" si="17"/>
        <v xml:space="preserve"> </v>
      </c>
      <c r="AC882" s="5" t="e">
        <f>VLOOKUP(AB882,definitions_list_lookup!$V$12:$W$15,2,FALSE)</f>
        <v>#N/A</v>
      </c>
      <c r="AE882" s="41" t="e">
        <f>VLOOKUP(AD882,definitions_list_lookup!$AT$3:$AU$5,2,FALSE)</f>
        <v>#N/A</v>
      </c>
    </row>
    <row r="883" spans="7:31">
      <c r="G883" s="10" t="str">
        <f t="shared" si="18"/>
        <v>-</v>
      </c>
      <c r="J883" s="14" t="e">
        <f>(VLOOKUP($G883,Depth_Lookup_CCL!$A$3:$Z$549,11,FALSE))+(H883/100)</f>
        <v>#N/A</v>
      </c>
      <c r="K883" s="14" t="e">
        <f>(VLOOKUP($G883,Depth_Lookup_CCL!$A$3:$Z$549,11,FALSE))+(I883/100)</f>
        <v>#N/A</v>
      </c>
      <c r="P883" s="5" t="str">
        <f t="shared" si="17"/>
        <v xml:space="preserve"> </v>
      </c>
      <c r="AC883" s="5" t="e">
        <f>VLOOKUP(AB883,definitions_list_lookup!$V$12:$W$15,2,FALSE)</f>
        <v>#N/A</v>
      </c>
      <c r="AE883" s="41" t="e">
        <f>VLOOKUP(AD883,definitions_list_lookup!$AT$3:$AU$5,2,FALSE)</f>
        <v>#N/A</v>
      </c>
    </row>
    <row r="884" spans="7:31">
      <c r="G884" s="10" t="str">
        <f t="shared" si="18"/>
        <v>-</v>
      </c>
      <c r="J884" s="14" t="e">
        <f>(VLOOKUP($G884,Depth_Lookup_CCL!$A$3:$Z$549,11,FALSE))+(H884/100)</f>
        <v>#N/A</v>
      </c>
      <c r="K884" s="14" t="e">
        <f>(VLOOKUP($G884,Depth_Lookup_CCL!$A$3:$Z$549,11,FALSE))+(I884/100)</f>
        <v>#N/A</v>
      </c>
      <c r="P884" s="5" t="str">
        <f t="shared" si="17"/>
        <v xml:space="preserve"> </v>
      </c>
      <c r="AC884" s="5" t="e">
        <f>VLOOKUP(AB884,definitions_list_lookup!$V$12:$W$15,2,FALSE)</f>
        <v>#N/A</v>
      </c>
      <c r="AE884" s="41" t="e">
        <f>VLOOKUP(AD884,definitions_list_lookup!$AT$3:$AU$5,2,FALSE)</f>
        <v>#N/A</v>
      </c>
    </row>
    <row r="885" spans="7:31">
      <c r="G885" s="10" t="str">
        <f t="shared" si="18"/>
        <v>-</v>
      </c>
      <c r="J885" s="14" t="e">
        <f>(VLOOKUP($G885,Depth_Lookup_CCL!$A$3:$Z$549,11,FALSE))+(H885/100)</f>
        <v>#N/A</v>
      </c>
      <c r="K885" s="14" t="e">
        <f>(VLOOKUP($G885,Depth_Lookup_CCL!$A$3:$Z$549,11,FALSE))+(I885/100)</f>
        <v>#N/A</v>
      </c>
      <c r="P885" s="5" t="str">
        <f t="shared" si="17"/>
        <v xml:space="preserve"> </v>
      </c>
      <c r="AC885" s="5" t="e">
        <f>VLOOKUP(AB885,definitions_list_lookup!$V$12:$W$15,2,FALSE)</f>
        <v>#N/A</v>
      </c>
      <c r="AE885" s="41" t="e">
        <f>VLOOKUP(AD885,definitions_list_lookup!$AT$3:$AU$5,2,FALSE)</f>
        <v>#N/A</v>
      </c>
    </row>
    <row r="886" spans="7:31">
      <c r="G886" s="10" t="str">
        <f t="shared" si="18"/>
        <v>-</v>
      </c>
      <c r="J886" s="14" t="e">
        <f>(VLOOKUP($G886,Depth_Lookup_CCL!$A$3:$Z$549,11,FALSE))+(H886/100)</f>
        <v>#N/A</v>
      </c>
      <c r="K886" s="14" t="e">
        <f>(VLOOKUP($G886,Depth_Lookup_CCL!$A$3:$Z$549,11,FALSE))+(I886/100)</f>
        <v>#N/A</v>
      </c>
      <c r="P886" s="5" t="str">
        <f t="shared" si="17"/>
        <v xml:space="preserve"> </v>
      </c>
      <c r="AC886" s="5" t="e">
        <f>VLOOKUP(AB886,definitions_list_lookup!$V$12:$W$15,2,FALSE)</f>
        <v>#N/A</v>
      </c>
      <c r="AE886" s="41" t="e">
        <f>VLOOKUP(AD886,definitions_list_lookup!$AT$3:$AU$5,2,FALSE)</f>
        <v>#N/A</v>
      </c>
    </row>
    <row r="887" spans="7:31">
      <c r="G887" s="10" t="str">
        <f t="shared" si="18"/>
        <v>-</v>
      </c>
      <c r="J887" s="14" t="e">
        <f>(VLOOKUP($G887,Depth_Lookup_CCL!$A$3:$Z$549,11,FALSE))+(H887/100)</f>
        <v>#N/A</v>
      </c>
      <c r="K887" s="14" t="e">
        <f>(VLOOKUP($G887,Depth_Lookup_CCL!$A$3:$Z$549,11,FALSE))+(I887/100)</f>
        <v>#N/A</v>
      </c>
      <c r="P887" s="5" t="str">
        <f t="shared" si="17"/>
        <v xml:space="preserve"> </v>
      </c>
      <c r="AC887" s="5" t="e">
        <f>VLOOKUP(AB887,definitions_list_lookup!$V$12:$W$15,2,FALSE)</f>
        <v>#N/A</v>
      </c>
      <c r="AE887" s="41" t="e">
        <f>VLOOKUP(AD887,definitions_list_lookup!$AT$3:$AU$5,2,FALSE)</f>
        <v>#N/A</v>
      </c>
    </row>
    <row r="888" spans="7:31">
      <c r="G888" s="10" t="str">
        <f t="shared" si="18"/>
        <v>-</v>
      </c>
      <c r="J888" s="14" t="e">
        <f>(VLOOKUP($G888,Depth_Lookup_CCL!$A$3:$Z$549,11,FALSE))+(H888/100)</f>
        <v>#N/A</v>
      </c>
      <c r="K888" s="14" t="e">
        <f>(VLOOKUP($G888,Depth_Lookup_CCL!$A$3:$Z$549,11,FALSE))+(I888/100)</f>
        <v>#N/A</v>
      </c>
      <c r="P888" s="5" t="str">
        <f t="shared" si="17"/>
        <v xml:space="preserve"> </v>
      </c>
      <c r="AC888" s="5" t="e">
        <f>VLOOKUP(AB888,definitions_list_lookup!$V$12:$W$15,2,FALSE)</f>
        <v>#N/A</v>
      </c>
      <c r="AE888" s="41" t="e">
        <f>VLOOKUP(AD888,definitions_list_lookup!$AT$3:$AU$5,2,FALSE)</f>
        <v>#N/A</v>
      </c>
    </row>
    <row r="889" spans="7:31">
      <c r="G889" s="10" t="str">
        <f t="shared" si="18"/>
        <v>-</v>
      </c>
      <c r="J889" s="14" t="e">
        <f>(VLOOKUP($G889,Depth_Lookup_CCL!$A$3:$Z$549,11,FALSE))+(H889/100)</f>
        <v>#N/A</v>
      </c>
      <c r="K889" s="14" t="e">
        <f>(VLOOKUP($G889,Depth_Lookup_CCL!$A$3:$Z$549,11,FALSE))+(I889/100)</f>
        <v>#N/A</v>
      </c>
      <c r="P889" s="5" t="str">
        <f t="shared" si="17"/>
        <v xml:space="preserve"> </v>
      </c>
      <c r="AC889" s="5" t="e">
        <f>VLOOKUP(AB889,definitions_list_lookup!$V$12:$W$15,2,FALSE)</f>
        <v>#N/A</v>
      </c>
      <c r="AE889" s="41" t="e">
        <f>VLOOKUP(AD889,definitions_list_lookup!$AT$3:$AU$5,2,FALSE)</f>
        <v>#N/A</v>
      </c>
    </row>
    <row r="890" spans="7:31">
      <c r="G890" s="10" t="str">
        <f t="shared" si="18"/>
        <v>-</v>
      </c>
      <c r="J890" s="14" t="e">
        <f>(VLOOKUP($G890,Depth_Lookup_CCL!$A$3:$Z$549,11,FALSE))+(H890/100)</f>
        <v>#N/A</v>
      </c>
      <c r="K890" s="14" t="e">
        <f>(VLOOKUP($G890,Depth_Lookup_CCL!$A$3:$Z$549,11,FALSE))+(I890/100)</f>
        <v>#N/A</v>
      </c>
      <c r="P890" s="5" t="str">
        <f t="shared" si="17"/>
        <v xml:space="preserve"> </v>
      </c>
      <c r="AC890" s="5" t="e">
        <f>VLOOKUP(AB890,definitions_list_lookup!$V$12:$W$15,2,FALSE)</f>
        <v>#N/A</v>
      </c>
      <c r="AE890" s="41" t="e">
        <f>VLOOKUP(AD890,definitions_list_lookup!$AT$3:$AU$5,2,FALSE)</f>
        <v>#N/A</v>
      </c>
    </row>
    <row r="891" spans="7:31">
      <c r="G891" s="10" t="str">
        <f t="shared" si="18"/>
        <v>-</v>
      </c>
      <c r="J891" s="14" t="e">
        <f>(VLOOKUP($G891,Depth_Lookup_CCL!$A$3:$Z$549,11,FALSE))+(H891/100)</f>
        <v>#N/A</v>
      </c>
      <c r="K891" s="14" t="e">
        <f>(VLOOKUP($G891,Depth_Lookup_CCL!$A$3:$Z$549,11,FALSE))+(I891/100)</f>
        <v>#N/A</v>
      </c>
      <c r="P891" s="5" t="str">
        <f t="shared" si="17"/>
        <v xml:space="preserve"> </v>
      </c>
      <c r="AC891" s="5" t="e">
        <f>VLOOKUP(AB891,definitions_list_lookup!$V$12:$W$15,2,FALSE)</f>
        <v>#N/A</v>
      </c>
      <c r="AE891" s="41" t="e">
        <f>VLOOKUP(AD891,definitions_list_lookup!$AT$3:$AU$5,2,FALSE)</f>
        <v>#N/A</v>
      </c>
    </row>
    <row r="892" spans="7:31">
      <c r="G892" s="10" t="str">
        <f t="shared" si="18"/>
        <v>-</v>
      </c>
      <c r="J892" s="14" t="e">
        <f>(VLOOKUP($G892,Depth_Lookup_CCL!$A$3:$Z$549,11,FALSE))+(H892/100)</f>
        <v>#N/A</v>
      </c>
      <c r="K892" s="14" t="e">
        <f>(VLOOKUP($G892,Depth_Lookup_CCL!$A$3:$Z$549,11,FALSE))+(I892/100)</f>
        <v>#N/A</v>
      </c>
      <c r="P892" s="5" t="str">
        <f t="shared" si="17"/>
        <v xml:space="preserve"> </v>
      </c>
      <c r="AC892" s="5" t="e">
        <f>VLOOKUP(AB892,definitions_list_lookup!$V$12:$W$15,2,FALSE)</f>
        <v>#N/A</v>
      </c>
      <c r="AE892" s="41" t="e">
        <f>VLOOKUP(AD892,definitions_list_lookup!$AT$3:$AU$5,2,FALSE)</f>
        <v>#N/A</v>
      </c>
    </row>
    <row r="893" spans="7:31">
      <c r="G893" s="10" t="str">
        <f t="shared" si="18"/>
        <v>-</v>
      </c>
      <c r="J893" s="14" t="e">
        <f>(VLOOKUP($G893,Depth_Lookup_CCL!$A$3:$Z$549,11,FALSE))+(H893/100)</f>
        <v>#N/A</v>
      </c>
      <c r="K893" s="14" t="e">
        <f>(VLOOKUP($G893,Depth_Lookup_CCL!$A$3:$Z$549,11,FALSE))+(I893/100)</f>
        <v>#N/A</v>
      </c>
      <c r="P893" s="5" t="str">
        <f t="shared" si="17"/>
        <v xml:space="preserve"> </v>
      </c>
      <c r="AC893" s="5" t="e">
        <f>VLOOKUP(AB893,definitions_list_lookup!$V$12:$W$15,2,FALSE)</f>
        <v>#N/A</v>
      </c>
      <c r="AE893" s="41" t="e">
        <f>VLOOKUP(AD893,definitions_list_lookup!$AT$3:$AU$5,2,FALSE)</f>
        <v>#N/A</v>
      </c>
    </row>
    <row r="894" spans="7:31">
      <c r="G894" s="10" t="str">
        <f t="shared" si="18"/>
        <v>-</v>
      </c>
      <c r="J894" s="14" t="e">
        <f>(VLOOKUP($G894,Depth_Lookup_CCL!$A$3:$Z$549,11,FALSE))+(H894/100)</f>
        <v>#N/A</v>
      </c>
      <c r="K894" s="14" t="e">
        <f>(VLOOKUP($G894,Depth_Lookup_CCL!$A$3:$Z$549,11,FALSE))+(I894/100)</f>
        <v>#N/A</v>
      </c>
      <c r="P894" s="5" t="str">
        <f t="shared" si="17"/>
        <v xml:space="preserve"> </v>
      </c>
      <c r="AC894" s="5" t="e">
        <f>VLOOKUP(AB894,definitions_list_lookup!$V$12:$W$15,2,FALSE)</f>
        <v>#N/A</v>
      </c>
      <c r="AE894" s="41" t="e">
        <f>VLOOKUP(AD894,definitions_list_lookup!$AT$3:$AU$5,2,FALSE)</f>
        <v>#N/A</v>
      </c>
    </row>
    <row r="895" spans="7:31">
      <c r="G895" s="10" t="str">
        <f t="shared" si="18"/>
        <v>-</v>
      </c>
      <c r="J895" s="14" t="e">
        <f>(VLOOKUP($G895,Depth_Lookup_CCL!$A$3:$Z$549,11,FALSE))+(H895/100)</f>
        <v>#N/A</v>
      </c>
      <c r="K895" s="14" t="e">
        <f>(VLOOKUP($G895,Depth_Lookup_CCL!$A$3:$Z$549,11,FALSE))+(I895/100)</f>
        <v>#N/A</v>
      </c>
      <c r="P895" s="5" t="str">
        <f t="shared" si="17"/>
        <v xml:space="preserve"> </v>
      </c>
      <c r="AC895" s="5" t="e">
        <f>VLOOKUP(AB895,definitions_list_lookup!$V$12:$W$15,2,FALSE)</f>
        <v>#N/A</v>
      </c>
      <c r="AE895" s="41" t="e">
        <f>VLOOKUP(AD895,definitions_list_lookup!$AT$3:$AU$5,2,FALSE)</f>
        <v>#N/A</v>
      </c>
    </row>
    <row r="896" spans="7:31">
      <c r="G896" s="10" t="str">
        <f t="shared" si="18"/>
        <v>-</v>
      </c>
      <c r="J896" s="14" t="e">
        <f>(VLOOKUP($G896,Depth_Lookup_CCL!$A$3:$Z$549,11,FALSE))+(H896/100)</f>
        <v>#N/A</v>
      </c>
      <c r="K896" s="14" t="e">
        <f>(VLOOKUP($G896,Depth_Lookup_CCL!$A$3:$Z$549,11,FALSE))+(I896/100)</f>
        <v>#N/A</v>
      </c>
      <c r="P896" s="5" t="str">
        <f t="shared" si="17"/>
        <v xml:space="preserve"> </v>
      </c>
      <c r="AC896" s="5" t="e">
        <f>VLOOKUP(AB896,definitions_list_lookup!$V$12:$W$15,2,FALSE)</f>
        <v>#N/A</v>
      </c>
      <c r="AE896" s="41" t="e">
        <f>VLOOKUP(AD896,definitions_list_lookup!$AT$3:$AU$5,2,FALSE)</f>
        <v>#N/A</v>
      </c>
    </row>
    <row r="897" spans="7:31">
      <c r="G897" s="10" t="str">
        <f t="shared" si="18"/>
        <v>-</v>
      </c>
      <c r="J897" s="14" t="e">
        <f>(VLOOKUP($G897,Depth_Lookup_CCL!$A$3:$Z$549,11,FALSE))+(H897/100)</f>
        <v>#N/A</v>
      </c>
      <c r="K897" s="14" t="e">
        <f>(VLOOKUP($G897,Depth_Lookup_CCL!$A$3:$Z$549,11,FALSE))+(I897/100)</f>
        <v>#N/A</v>
      </c>
      <c r="P897" s="5" t="str">
        <f t="shared" si="17"/>
        <v xml:space="preserve"> </v>
      </c>
      <c r="AC897" s="5" t="e">
        <f>VLOOKUP(AB897,definitions_list_lookup!$V$12:$W$15,2,FALSE)</f>
        <v>#N/A</v>
      </c>
      <c r="AE897" s="41" t="e">
        <f>VLOOKUP(AD897,definitions_list_lookup!$AT$3:$AU$5,2,FALSE)</f>
        <v>#N/A</v>
      </c>
    </row>
    <row r="898" spans="7:31">
      <c r="G898" s="10" t="str">
        <f t="shared" si="18"/>
        <v>-</v>
      </c>
      <c r="J898" s="14" t="e">
        <f>(VLOOKUP($G898,Depth_Lookup_CCL!$A$3:$Z$549,11,FALSE))+(H898/100)</f>
        <v>#N/A</v>
      </c>
      <c r="K898" s="14" t="e">
        <f>(VLOOKUP($G898,Depth_Lookup_CCL!$A$3:$Z$549,11,FALSE))+(I898/100)</f>
        <v>#N/A</v>
      </c>
      <c r="P898" s="5" t="str">
        <f t="shared" si="17"/>
        <v xml:space="preserve"> </v>
      </c>
      <c r="AC898" s="5" t="e">
        <f>VLOOKUP(AB898,definitions_list_lookup!$V$12:$W$15,2,FALSE)</f>
        <v>#N/A</v>
      </c>
      <c r="AE898" s="41" t="e">
        <f>VLOOKUP(AD898,definitions_list_lookup!$AT$3:$AU$5,2,FALSE)</f>
        <v>#N/A</v>
      </c>
    </row>
    <row r="899" spans="7:31">
      <c r="G899" s="10" t="str">
        <f t="shared" si="18"/>
        <v>-</v>
      </c>
      <c r="J899" s="14" t="e">
        <f>(VLOOKUP($G899,Depth_Lookup_CCL!$A$3:$Z$549,11,FALSE))+(H899/100)</f>
        <v>#N/A</v>
      </c>
      <c r="K899" s="14" t="e">
        <f>(VLOOKUP($G899,Depth_Lookup_CCL!$A$3:$Z$549,11,FALSE))+(I899/100)</f>
        <v>#N/A</v>
      </c>
      <c r="P899" s="5" t="str">
        <f t="shared" si="17"/>
        <v xml:space="preserve"> </v>
      </c>
      <c r="AC899" s="5" t="e">
        <f>VLOOKUP(AB899,definitions_list_lookup!$V$12:$W$15,2,FALSE)</f>
        <v>#N/A</v>
      </c>
      <c r="AE899" s="41" t="e">
        <f>VLOOKUP(AD899,definitions_list_lookup!$AT$3:$AU$5,2,FALSE)</f>
        <v>#N/A</v>
      </c>
    </row>
    <row r="900" spans="7:31">
      <c r="G900" s="10" t="str">
        <f t="shared" si="18"/>
        <v>-</v>
      </c>
      <c r="J900" s="14" t="e">
        <f>(VLOOKUP($G900,Depth_Lookup_CCL!$A$3:$Z$549,11,FALSE))+(H900/100)</f>
        <v>#N/A</v>
      </c>
      <c r="K900" s="14" t="e">
        <f>(VLOOKUP($G900,Depth_Lookup_CCL!$A$3:$Z$549,11,FALSE))+(I900/100)</f>
        <v>#N/A</v>
      </c>
      <c r="P900" s="5" t="str">
        <f t="shared" si="17"/>
        <v xml:space="preserve"> </v>
      </c>
      <c r="AC900" s="5" t="e">
        <f>VLOOKUP(AB900,definitions_list_lookup!$V$12:$W$15,2,FALSE)</f>
        <v>#N/A</v>
      </c>
      <c r="AE900" s="41" t="e">
        <f>VLOOKUP(AD900,definitions_list_lookup!$AT$3:$AU$5,2,FALSE)</f>
        <v>#N/A</v>
      </c>
    </row>
    <row r="901" spans="7:31">
      <c r="G901" s="10" t="str">
        <f t="shared" si="18"/>
        <v>-</v>
      </c>
      <c r="J901" s="14" t="e">
        <f>(VLOOKUP($G901,Depth_Lookup_CCL!$A$3:$Z$549,11,FALSE))+(H901/100)</f>
        <v>#N/A</v>
      </c>
      <c r="K901" s="14" t="e">
        <f>(VLOOKUP($G901,Depth_Lookup_CCL!$A$3:$Z$549,11,FALSE))+(I901/100)</f>
        <v>#N/A</v>
      </c>
      <c r="P901" s="5" t="str">
        <f t="shared" si="17"/>
        <v xml:space="preserve"> </v>
      </c>
      <c r="AC901" s="5" t="e">
        <f>VLOOKUP(AB901,definitions_list_lookup!$V$12:$W$15,2,FALSE)</f>
        <v>#N/A</v>
      </c>
      <c r="AE901" s="41" t="e">
        <f>VLOOKUP(AD901,definitions_list_lookup!$AT$3:$AU$5,2,FALSE)</f>
        <v>#N/A</v>
      </c>
    </row>
    <row r="902" spans="7:31">
      <c r="G902" s="10" t="str">
        <f t="shared" si="18"/>
        <v>-</v>
      </c>
      <c r="J902" s="14" t="e">
        <f>(VLOOKUP($G902,Depth_Lookup_CCL!$A$3:$Z$549,11,FALSE))+(H902/100)</f>
        <v>#N/A</v>
      </c>
      <c r="K902" s="14" t="e">
        <f>(VLOOKUP($G902,Depth_Lookup_CCL!$A$3:$Z$549,11,FALSE))+(I902/100)</f>
        <v>#N/A</v>
      </c>
      <c r="P902" s="5" t="str">
        <f t="shared" si="17"/>
        <v xml:space="preserve"> </v>
      </c>
      <c r="AC902" s="5" t="e">
        <f>VLOOKUP(AB902,definitions_list_lookup!$V$12:$W$15,2,FALSE)</f>
        <v>#N/A</v>
      </c>
      <c r="AE902" s="41" t="e">
        <f>VLOOKUP(AD902,definitions_list_lookup!$AT$3:$AU$5,2,FALSE)</f>
        <v>#N/A</v>
      </c>
    </row>
    <row r="903" spans="7:31">
      <c r="G903" s="10" t="str">
        <f t="shared" si="18"/>
        <v>-</v>
      </c>
      <c r="J903" s="14" t="e">
        <f>(VLOOKUP($G903,Depth_Lookup_CCL!$A$3:$Z$549,11,FALSE))+(H903/100)</f>
        <v>#N/A</v>
      </c>
      <c r="K903" s="14" t="e">
        <f>(VLOOKUP($G903,Depth_Lookup_CCL!$A$3:$Z$549,11,FALSE))+(I903/100)</f>
        <v>#N/A</v>
      </c>
      <c r="P903" s="5" t="str">
        <f t="shared" si="17"/>
        <v xml:space="preserve"> </v>
      </c>
      <c r="AC903" s="5" t="e">
        <f>VLOOKUP(AB903,definitions_list_lookup!$V$12:$W$15,2,FALSE)</f>
        <v>#N/A</v>
      </c>
      <c r="AE903" s="41" t="e">
        <f>VLOOKUP(AD903,definitions_list_lookup!$AT$3:$AU$5,2,FALSE)</f>
        <v>#N/A</v>
      </c>
    </row>
    <row r="904" spans="7:31">
      <c r="G904" s="10" t="str">
        <f t="shared" si="18"/>
        <v>-</v>
      </c>
      <c r="J904" s="14" t="e">
        <f>(VLOOKUP($G904,Depth_Lookup_CCL!$A$3:$Z$549,11,FALSE))+(H904/100)</f>
        <v>#N/A</v>
      </c>
      <c r="K904" s="14" t="e">
        <f>(VLOOKUP($G904,Depth_Lookup_CCL!$A$3:$Z$549,11,FALSE))+(I904/100)</f>
        <v>#N/A</v>
      </c>
      <c r="P904" s="5" t="str">
        <f t="shared" si="17"/>
        <v xml:space="preserve"> </v>
      </c>
      <c r="AC904" s="5" t="e">
        <f>VLOOKUP(AB904,definitions_list_lookup!$V$12:$W$15,2,FALSE)</f>
        <v>#N/A</v>
      </c>
      <c r="AE904" s="41" t="e">
        <f>VLOOKUP(AD904,definitions_list_lookup!$AT$3:$AU$5,2,FALSE)</f>
        <v>#N/A</v>
      </c>
    </row>
    <row r="905" spans="7:31">
      <c r="G905" s="10" t="str">
        <f t="shared" si="18"/>
        <v>-</v>
      </c>
      <c r="J905" s="14" t="e">
        <f>(VLOOKUP($G905,Depth_Lookup_CCL!$A$3:$Z$549,11,FALSE))+(H905/100)</f>
        <v>#N/A</v>
      </c>
      <c r="K905" s="14" t="e">
        <f>(VLOOKUP($G905,Depth_Lookup_CCL!$A$3:$Z$549,11,FALSE))+(I905/100)</f>
        <v>#N/A</v>
      </c>
      <c r="P905" s="5" t="str">
        <f t="shared" si="17"/>
        <v xml:space="preserve"> </v>
      </c>
      <c r="AC905" s="5" t="e">
        <f>VLOOKUP(AB905,definitions_list_lookup!$V$12:$W$15,2,FALSE)</f>
        <v>#N/A</v>
      </c>
      <c r="AE905" s="41" t="e">
        <f>VLOOKUP(AD905,definitions_list_lookup!$AT$3:$AU$5,2,FALSE)</f>
        <v>#N/A</v>
      </c>
    </row>
    <row r="906" spans="7:31">
      <c r="G906" s="10" t="str">
        <f t="shared" si="18"/>
        <v>-</v>
      </c>
      <c r="J906" s="14" t="e">
        <f>(VLOOKUP($G906,Depth_Lookup_CCL!$A$3:$Z$549,11,FALSE))+(H906/100)</f>
        <v>#N/A</v>
      </c>
      <c r="K906" s="14" t="e">
        <f>(VLOOKUP($G906,Depth_Lookup_CCL!$A$3:$Z$549,11,FALSE))+(I906/100)</f>
        <v>#N/A</v>
      </c>
      <c r="P906" s="5" t="str">
        <f t="shared" si="17"/>
        <v xml:space="preserve"> </v>
      </c>
      <c r="AC906" s="5" t="e">
        <f>VLOOKUP(AB906,definitions_list_lookup!$V$12:$W$15,2,FALSE)</f>
        <v>#N/A</v>
      </c>
      <c r="AE906" s="41" t="e">
        <f>VLOOKUP(AD906,definitions_list_lookup!$AT$3:$AU$5,2,FALSE)</f>
        <v>#N/A</v>
      </c>
    </row>
    <row r="907" spans="7:31">
      <c r="G907" s="10" t="str">
        <f t="shared" si="18"/>
        <v>-</v>
      </c>
      <c r="J907" s="14" t="e">
        <f>(VLOOKUP($G907,Depth_Lookup_CCL!$A$3:$Z$549,11,FALSE))+(H907/100)</f>
        <v>#N/A</v>
      </c>
      <c r="K907" s="14" t="e">
        <f>(VLOOKUP($G907,Depth_Lookup_CCL!$A$3:$Z$549,11,FALSE))+(I907/100)</f>
        <v>#N/A</v>
      </c>
      <c r="P907" s="5" t="str">
        <f t="shared" si="17"/>
        <v xml:space="preserve"> </v>
      </c>
      <c r="AC907" s="5" t="e">
        <f>VLOOKUP(AB907,definitions_list_lookup!$V$12:$W$15,2,FALSE)</f>
        <v>#N/A</v>
      </c>
      <c r="AE907" s="41" t="e">
        <f>VLOOKUP(AD907,definitions_list_lookup!$AT$3:$AU$5,2,FALSE)</f>
        <v>#N/A</v>
      </c>
    </row>
    <row r="908" spans="7:31">
      <c r="G908" s="10" t="str">
        <f t="shared" si="18"/>
        <v>-</v>
      </c>
      <c r="J908" s="14" t="e">
        <f>(VLOOKUP($G908,Depth_Lookup_CCL!$A$3:$Z$549,11,FALSE))+(H908/100)</f>
        <v>#N/A</v>
      </c>
      <c r="K908" s="14" t="e">
        <f>(VLOOKUP($G908,Depth_Lookup_CCL!$A$3:$Z$549,11,FALSE))+(I908/100)</f>
        <v>#N/A</v>
      </c>
      <c r="P908" s="5" t="str">
        <f t="shared" si="17"/>
        <v xml:space="preserve"> </v>
      </c>
      <c r="AC908" s="5" t="e">
        <f>VLOOKUP(AB908,definitions_list_lookup!$V$12:$W$15,2,FALSE)</f>
        <v>#N/A</v>
      </c>
      <c r="AE908" s="41" t="e">
        <f>VLOOKUP(AD908,definitions_list_lookup!$AT$3:$AU$5,2,FALSE)</f>
        <v>#N/A</v>
      </c>
    </row>
    <row r="909" spans="7:31">
      <c r="G909" s="10" t="str">
        <f t="shared" si="18"/>
        <v>-</v>
      </c>
      <c r="J909" s="14" t="e">
        <f>(VLOOKUP($G909,Depth_Lookup_CCL!$A$3:$Z$549,11,FALSE))+(H909/100)</f>
        <v>#N/A</v>
      </c>
      <c r="K909" s="14" t="e">
        <f>(VLOOKUP($G909,Depth_Lookup_CCL!$A$3:$Z$549,11,FALSE))+(I909/100)</f>
        <v>#N/A</v>
      </c>
      <c r="P909" s="5" t="str">
        <f t="shared" si="17"/>
        <v xml:space="preserve"> </v>
      </c>
      <c r="AC909" s="5" t="e">
        <f>VLOOKUP(AB909,definitions_list_lookup!$V$12:$W$15,2,FALSE)</f>
        <v>#N/A</v>
      </c>
      <c r="AE909" s="41" t="e">
        <f>VLOOKUP(AD909,definitions_list_lookup!$AT$3:$AU$5,2,FALSE)</f>
        <v>#N/A</v>
      </c>
    </row>
    <row r="910" spans="7:31">
      <c r="G910" s="10" t="str">
        <f t="shared" si="18"/>
        <v>-</v>
      </c>
      <c r="J910" s="14" t="e">
        <f>(VLOOKUP($G910,Depth_Lookup_CCL!$A$3:$Z$549,11,FALSE))+(H910/100)</f>
        <v>#N/A</v>
      </c>
      <c r="K910" s="14" t="e">
        <f>(VLOOKUP($G910,Depth_Lookup_CCL!$A$3:$Z$549,11,FALSE))+(I910/100)</f>
        <v>#N/A</v>
      </c>
      <c r="P910" s="5" t="str">
        <f t="shared" ref="P910:P946" si="19">N910&amp;" "&amp;O910</f>
        <v xml:space="preserve"> </v>
      </c>
      <c r="AC910" s="5" t="e">
        <f>VLOOKUP(AB910,definitions_list_lookup!$V$12:$W$15,2,FALSE)</f>
        <v>#N/A</v>
      </c>
      <c r="AE910" s="41" t="e">
        <f>VLOOKUP(AD910,definitions_list_lookup!$AT$3:$AU$5,2,FALSE)</f>
        <v>#N/A</v>
      </c>
    </row>
    <row r="911" spans="7:31">
      <c r="G911" s="10" t="str">
        <f t="shared" si="18"/>
        <v>-</v>
      </c>
      <c r="J911" s="14" t="e">
        <f>(VLOOKUP($G911,Depth_Lookup_CCL!$A$3:$Z$549,11,FALSE))+(H911/100)</f>
        <v>#N/A</v>
      </c>
      <c r="K911" s="14" t="e">
        <f>(VLOOKUP($G911,Depth_Lookup_CCL!$A$3:$Z$549,11,FALSE))+(I911/100)</f>
        <v>#N/A</v>
      </c>
      <c r="P911" s="5" t="str">
        <f t="shared" si="19"/>
        <v xml:space="preserve"> </v>
      </c>
      <c r="AC911" s="5" t="e">
        <f>VLOOKUP(AB911,definitions_list_lookup!$V$12:$W$15,2,FALSE)</f>
        <v>#N/A</v>
      </c>
      <c r="AE911" s="41" t="e">
        <f>VLOOKUP(AD911,definitions_list_lookup!$AT$3:$AU$5,2,FALSE)</f>
        <v>#N/A</v>
      </c>
    </row>
    <row r="912" spans="7:31">
      <c r="G912" s="10" t="str">
        <f t="shared" ref="G912:G945" si="20">E912&amp;"-"&amp;F912</f>
        <v>-</v>
      </c>
      <c r="J912" s="14" t="e">
        <f>(VLOOKUP($G912,Depth_Lookup_CCL!$A$3:$Z$549,11,FALSE))+(H912/100)</f>
        <v>#N/A</v>
      </c>
      <c r="K912" s="14" t="e">
        <f>(VLOOKUP($G912,Depth_Lookup_CCL!$A$3:$Z$549,11,FALSE))+(I912/100)</f>
        <v>#N/A</v>
      </c>
      <c r="P912" s="5" t="str">
        <f t="shared" si="19"/>
        <v xml:space="preserve"> </v>
      </c>
      <c r="AC912" s="5" t="e">
        <f>VLOOKUP(AB912,definitions_list_lookup!$V$12:$W$15,2,FALSE)</f>
        <v>#N/A</v>
      </c>
      <c r="AE912" s="41" t="e">
        <f>VLOOKUP(AD912,definitions_list_lookup!$AT$3:$AU$5,2,FALSE)</f>
        <v>#N/A</v>
      </c>
    </row>
    <row r="913" spans="7:31">
      <c r="G913" s="10" t="str">
        <f t="shared" si="20"/>
        <v>-</v>
      </c>
      <c r="J913" s="14" t="e">
        <f>(VLOOKUP($G913,Depth_Lookup_CCL!$A$3:$Z$549,11,FALSE))+(H913/100)</f>
        <v>#N/A</v>
      </c>
      <c r="K913" s="14" t="e">
        <f>(VLOOKUP($G913,Depth_Lookup_CCL!$A$3:$Z$549,11,FALSE))+(I913/100)</f>
        <v>#N/A</v>
      </c>
      <c r="P913" s="5" t="str">
        <f t="shared" si="19"/>
        <v xml:space="preserve"> </v>
      </c>
      <c r="AC913" s="5" t="e">
        <f>VLOOKUP(AB913,definitions_list_lookup!$V$12:$W$15,2,FALSE)</f>
        <v>#N/A</v>
      </c>
      <c r="AE913" s="41" t="e">
        <f>VLOOKUP(AD913,definitions_list_lookup!$AT$3:$AU$5,2,FALSE)</f>
        <v>#N/A</v>
      </c>
    </row>
    <row r="914" spans="7:31">
      <c r="G914" s="10" t="str">
        <f t="shared" si="20"/>
        <v>-</v>
      </c>
      <c r="J914" s="14" t="e">
        <f>(VLOOKUP($G914,Depth_Lookup_CCL!$A$3:$Z$549,11,FALSE))+(H914/100)</f>
        <v>#N/A</v>
      </c>
      <c r="K914" s="14" t="e">
        <f>(VLOOKUP($G914,Depth_Lookup_CCL!$A$3:$Z$549,11,FALSE))+(I914/100)</f>
        <v>#N/A</v>
      </c>
      <c r="P914" s="5" t="str">
        <f t="shared" si="19"/>
        <v xml:space="preserve"> </v>
      </c>
      <c r="AC914" s="5" t="e">
        <f>VLOOKUP(AB914,definitions_list_lookup!$V$12:$W$15,2,FALSE)</f>
        <v>#N/A</v>
      </c>
      <c r="AE914" s="41" t="e">
        <f>VLOOKUP(AD914,definitions_list_lookup!$AT$3:$AU$5,2,FALSE)</f>
        <v>#N/A</v>
      </c>
    </row>
    <row r="915" spans="7:31">
      <c r="G915" s="10" t="str">
        <f t="shared" si="20"/>
        <v>-</v>
      </c>
      <c r="J915" s="14" t="e">
        <f>(VLOOKUP($G915,Depth_Lookup_CCL!$A$3:$Z$549,11,FALSE))+(H915/100)</f>
        <v>#N/A</v>
      </c>
      <c r="K915" s="14" t="e">
        <f>(VLOOKUP($G915,Depth_Lookup_CCL!$A$3:$Z$549,11,FALSE))+(I915/100)</f>
        <v>#N/A</v>
      </c>
      <c r="P915" s="5" t="str">
        <f t="shared" si="19"/>
        <v xml:space="preserve"> </v>
      </c>
      <c r="AC915" s="5" t="e">
        <f>VLOOKUP(AB915,definitions_list_lookup!$V$12:$W$15,2,FALSE)</f>
        <v>#N/A</v>
      </c>
      <c r="AE915" s="41" t="e">
        <f>VLOOKUP(AD915,definitions_list_lookup!$AT$3:$AU$5,2,FALSE)</f>
        <v>#N/A</v>
      </c>
    </row>
    <row r="916" spans="7:31">
      <c r="G916" s="10" t="str">
        <f t="shared" si="20"/>
        <v>-</v>
      </c>
      <c r="J916" s="14" t="e">
        <f>(VLOOKUP($G916,Depth_Lookup_CCL!$A$3:$Z$549,11,FALSE))+(H916/100)</f>
        <v>#N/A</v>
      </c>
      <c r="K916" s="14" t="e">
        <f>(VLOOKUP($G916,Depth_Lookup_CCL!$A$3:$Z$549,11,FALSE))+(I916/100)</f>
        <v>#N/A</v>
      </c>
      <c r="P916" s="5" t="str">
        <f t="shared" si="19"/>
        <v xml:space="preserve"> </v>
      </c>
      <c r="AC916" s="5" t="e">
        <f>VLOOKUP(AB916,definitions_list_lookup!$V$12:$W$15,2,FALSE)</f>
        <v>#N/A</v>
      </c>
      <c r="AE916" s="41" t="e">
        <f>VLOOKUP(AD916,definitions_list_lookup!$AT$3:$AU$5,2,FALSE)</f>
        <v>#N/A</v>
      </c>
    </row>
    <row r="917" spans="7:31">
      <c r="G917" s="10" t="str">
        <f t="shared" si="20"/>
        <v>-</v>
      </c>
      <c r="J917" s="14" t="e">
        <f>(VLOOKUP($G917,Depth_Lookup_CCL!$A$3:$Z$549,11,FALSE))+(H917/100)</f>
        <v>#N/A</v>
      </c>
      <c r="K917" s="14" t="e">
        <f>(VLOOKUP($G917,Depth_Lookup_CCL!$A$3:$Z$549,11,FALSE))+(I917/100)</f>
        <v>#N/A</v>
      </c>
      <c r="P917" s="5" t="str">
        <f t="shared" si="19"/>
        <v xml:space="preserve"> </v>
      </c>
      <c r="AC917" s="5" t="e">
        <f>VLOOKUP(AB917,definitions_list_lookup!$V$12:$W$15,2,FALSE)</f>
        <v>#N/A</v>
      </c>
      <c r="AE917" s="41" t="e">
        <f>VLOOKUP(AD917,definitions_list_lookup!$AT$3:$AU$5,2,FALSE)</f>
        <v>#N/A</v>
      </c>
    </row>
    <row r="918" spans="7:31">
      <c r="G918" s="10" t="str">
        <f t="shared" si="20"/>
        <v>-</v>
      </c>
      <c r="J918" s="14" t="e">
        <f>(VLOOKUP($G918,Depth_Lookup_CCL!$A$3:$Z$549,11,FALSE))+(H918/100)</f>
        <v>#N/A</v>
      </c>
      <c r="K918" s="14" t="e">
        <f>(VLOOKUP($G918,Depth_Lookup_CCL!$A$3:$Z$549,11,FALSE))+(I918/100)</f>
        <v>#N/A</v>
      </c>
      <c r="P918" s="5" t="str">
        <f t="shared" si="19"/>
        <v xml:space="preserve"> </v>
      </c>
      <c r="AC918" s="5" t="e">
        <f>VLOOKUP(AB918,definitions_list_lookup!$V$12:$W$15,2,FALSE)</f>
        <v>#N/A</v>
      </c>
      <c r="AE918" s="41" t="e">
        <f>VLOOKUP(AD918,definitions_list_lookup!$AT$3:$AU$5,2,FALSE)</f>
        <v>#N/A</v>
      </c>
    </row>
    <row r="919" spans="7:31">
      <c r="G919" s="10" t="str">
        <f t="shared" si="20"/>
        <v>-</v>
      </c>
      <c r="J919" s="14" t="e">
        <f>(VLOOKUP($G919,Depth_Lookup_CCL!$A$3:$Z$549,11,FALSE))+(H919/100)</f>
        <v>#N/A</v>
      </c>
      <c r="K919" s="14" t="e">
        <f>(VLOOKUP($G919,Depth_Lookup_CCL!$A$3:$Z$549,11,FALSE))+(I919/100)</f>
        <v>#N/A</v>
      </c>
      <c r="P919" s="5" t="str">
        <f t="shared" si="19"/>
        <v xml:space="preserve"> </v>
      </c>
      <c r="AC919" s="5" t="e">
        <f>VLOOKUP(AB919,definitions_list_lookup!$V$12:$W$15,2,FALSE)</f>
        <v>#N/A</v>
      </c>
      <c r="AE919" s="41" t="e">
        <f>VLOOKUP(AD919,definitions_list_lookup!$AT$3:$AU$5,2,FALSE)</f>
        <v>#N/A</v>
      </c>
    </row>
    <row r="920" spans="7:31">
      <c r="G920" s="10" t="str">
        <f t="shared" si="20"/>
        <v>-</v>
      </c>
      <c r="J920" s="14" t="e">
        <f>(VLOOKUP($G920,Depth_Lookup_CCL!$A$3:$Z$549,11,FALSE))+(H920/100)</f>
        <v>#N/A</v>
      </c>
      <c r="K920" s="14" t="e">
        <f>(VLOOKUP($G920,Depth_Lookup_CCL!$A$3:$Z$549,11,FALSE))+(I920/100)</f>
        <v>#N/A</v>
      </c>
      <c r="P920" s="5" t="str">
        <f t="shared" si="19"/>
        <v xml:space="preserve"> </v>
      </c>
      <c r="AC920" s="5" t="e">
        <f>VLOOKUP(AB920,definitions_list_lookup!$V$12:$W$15,2,FALSE)</f>
        <v>#N/A</v>
      </c>
      <c r="AE920" s="41" t="e">
        <f>VLOOKUP(AD920,definitions_list_lookup!$AT$3:$AU$5,2,FALSE)</f>
        <v>#N/A</v>
      </c>
    </row>
    <row r="921" spans="7:31">
      <c r="G921" s="10" t="str">
        <f t="shared" si="20"/>
        <v>-</v>
      </c>
      <c r="J921" s="14" t="e">
        <f>(VLOOKUP($G921,Depth_Lookup_CCL!$A$3:$Z$549,11,FALSE))+(H921/100)</f>
        <v>#N/A</v>
      </c>
      <c r="K921" s="14" t="e">
        <f>(VLOOKUP($G921,Depth_Lookup_CCL!$A$3:$Z$549,11,FALSE))+(I921/100)</f>
        <v>#N/A</v>
      </c>
      <c r="P921" s="5" t="str">
        <f t="shared" si="19"/>
        <v xml:space="preserve"> </v>
      </c>
      <c r="AC921" s="5" t="e">
        <f>VLOOKUP(AB921,definitions_list_lookup!$V$12:$W$15,2,FALSE)</f>
        <v>#N/A</v>
      </c>
      <c r="AE921" s="41" t="e">
        <f>VLOOKUP(AD921,definitions_list_lookup!$AT$3:$AU$5,2,FALSE)</f>
        <v>#N/A</v>
      </c>
    </row>
    <row r="922" spans="7:31">
      <c r="G922" s="10" t="str">
        <f t="shared" si="20"/>
        <v>-</v>
      </c>
      <c r="J922" s="14" t="e">
        <f>(VLOOKUP($G922,Depth_Lookup_CCL!$A$3:$Z$549,11,FALSE))+(H922/100)</f>
        <v>#N/A</v>
      </c>
      <c r="K922" s="14" t="e">
        <f>(VLOOKUP($G922,Depth_Lookup_CCL!$A$3:$Z$549,11,FALSE))+(I922/100)</f>
        <v>#N/A</v>
      </c>
      <c r="P922" s="5" t="str">
        <f t="shared" si="19"/>
        <v xml:space="preserve"> </v>
      </c>
      <c r="AC922" s="5" t="e">
        <f>VLOOKUP(AB922,definitions_list_lookup!$V$12:$W$15,2,FALSE)</f>
        <v>#N/A</v>
      </c>
      <c r="AE922" s="41" t="e">
        <f>VLOOKUP(AD922,definitions_list_lookup!$AT$3:$AU$5,2,FALSE)</f>
        <v>#N/A</v>
      </c>
    </row>
    <row r="923" spans="7:31">
      <c r="G923" s="10" t="str">
        <f t="shared" si="20"/>
        <v>-</v>
      </c>
      <c r="J923" s="14" t="e">
        <f>(VLOOKUP($G923,Depth_Lookup_CCL!$A$3:$Z$549,11,FALSE))+(H923/100)</f>
        <v>#N/A</v>
      </c>
      <c r="K923" s="14" t="e">
        <f>(VLOOKUP($G923,Depth_Lookup_CCL!$A$3:$Z$549,11,FALSE))+(I923/100)</f>
        <v>#N/A</v>
      </c>
      <c r="P923" s="5" t="str">
        <f t="shared" si="19"/>
        <v xml:space="preserve"> </v>
      </c>
      <c r="AC923" s="5" t="e">
        <f>VLOOKUP(AB923,definitions_list_lookup!$V$12:$W$15,2,FALSE)</f>
        <v>#N/A</v>
      </c>
      <c r="AE923" s="41" t="e">
        <f>VLOOKUP(AD923,definitions_list_lookup!$AT$3:$AU$5,2,FALSE)</f>
        <v>#N/A</v>
      </c>
    </row>
    <row r="924" spans="7:31">
      <c r="G924" s="10" t="str">
        <f t="shared" si="20"/>
        <v>-</v>
      </c>
      <c r="J924" s="14" t="e">
        <f>(VLOOKUP($G924,Depth_Lookup_CCL!$A$3:$Z$549,11,FALSE))+(H924/100)</f>
        <v>#N/A</v>
      </c>
      <c r="K924" s="14" t="e">
        <f>(VLOOKUP($G924,Depth_Lookup_CCL!$A$3:$Z$549,11,FALSE))+(I924/100)</f>
        <v>#N/A</v>
      </c>
      <c r="P924" s="5" t="str">
        <f t="shared" si="19"/>
        <v xml:space="preserve"> </v>
      </c>
      <c r="AC924" s="5" t="e">
        <f>VLOOKUP(AB924,definitions_list_lookup!$V$12:$W$15,2,FALSE)</f>
        <v>#N/A</v>
      </c>
      <c r="AE924" s="41" t="e">
        <f>VLOOKUP(AD924,definitions_list_lookup!$AT$3:$AU$5,2,FALSE)</f>
        <v>#N/A</v>
      </c>
    </row>
    <row r="925" spans="7:31">
      <c r="G925" s="10" t="str">
        <f t="shared" si="20"/>
        <v>-</v>
      </c>
      <c r="J925" s="14" t="e">
        <f>(VLOOKUP($G925,Depth_Lookup_CCL!$A$3:$Z$549,11,FALSE))+(H925/100)</f>
        <v>#N/A</v>
      </c>
      <c r="K925" s="14" t="e">
        <f>(VLOOKUP($G925,Depth_Lookup_CCL!$A$3:$Z$549,11,FALSE))+(I925/100)</f>
        <v>#N/A</v>
      </c>
      <c r="P925" s="5" t="str">
        <f t="shared" si="19"/>
        <v xml:space="preserve"> </v>
      </c>
      <c r="AC925" s="5" t="e">
        <f>VLOOKUP(AB925,definitions_list_lookup!$V$12:$W$15,2,FALSE)</f>
        <v>#N/A</v>
      </c>
      <c r="AE925" s="41" t="e">
        <f>VLOOKUP(AD925,definitions_list_lookup!$AT$3:$AU$5,2,FALSE)</f>
        <v>#N/A</v>
      </c>
    </row>
    <row r="926" spans="7:31">
      <c r="G926" s="10" t="str">
        <f t="shared" si="20"/>
        <v>-</v>
      </c>
      <c r="J926" s="14" t="e">
        <f>(VLOOKUP($G926,Depth_Lookup_CCL!$A$3:$Z$549,11,FALSE))+(H926/100)</f>
        <v>#N/A</v>
      </c>
      <c r="K926" s="14" t="e">
        <f>(VLOOKUP($G926,Depth_Lookup_CCL!$A$3:$Z$549,11,FALSE))+(I926/100)</f>
        <v>#N/A</v>
      </c>
      <c r="P926" s="5" t="str">
        <f t="shared" si="19"/>
        <v xml:space="preserve"> </v>
      </c>
      <c r="AC926" s="5" t="e">
        <f>VLOOKUP(AB926,definitions_list_lookup!$V$12:$W$15,2,FALSE)</f>
        <v>#N/A</v>
      </c>
      <c r="AE926" s="41" t="e">
        <f>VLOOKUP(AD926,definitions_list_lookup!$AT$3:$AU$5,2,FALSE)</f>
        <v>#N/A</v>
      </c>
    </row>
    <row r="927" spans="7:31">
      <c r="G927" s="10" t="str">
        <f t="shared" si="20"/>
        <v>-</v>
      </c>
      <c r="J927" s="14" t="e">
        <f>(VLOOKUP($G927,Depth_Lookup_CCL!$A$3:$Z$549,11,FALSE))+(H927/100)</f>
        <v>#N/A</v>
      </c>
      <c r="K927" s="14" t="e">
        <f>(VLOOKUP($G927,Depth_Lookup_CCL!$A$3:$Z$549,11,FALSE))+(I927/100)</f>
        <v>#N/A</v>
      </c>
      <c r="P927" s="5" t="str">
        <f t="shared" si="19"/>
        <v xml:space="preserve"> </v>
      </c>
      <c r="AC927" s="5" t="e">
        <f>VLOOKUP(AB927,definitions_list_lookup!$V$12:$W$15,2,FALSE)</f>
        <v>#N/A</v>
      </c>
      <c r="AE927" s="41" t="e">
        <f>VLOOKUP(AD927,definitions_list_lookup!$AT$3:$AU$5,2,FALSE)</f>
        <v>#N/A</v>
      </c>
    </row>
    <row r="928" spans="7:31">
      <c r="G928" s="10" t="str">
        <f t="shared" si="20"/>
        <v>-</v>
      </c>
      <c r="J928" s="14" t="e">
        <f>(VLOOKUP($G928,Depth_Lookup_CCL!$A$3:$Z$549,11,FALSE))+(H928/100)</f>
        <v>#N/A</v>
      </c>
      <c r="K928" s="14" t="e">
        <f>(VLOOKUP($G928,Depth_Lookup_CCL!$A$3:$Z$549,11,FALSE))+(I928/100)</f>
        <v>#N/A</v>
      </c>
      <c r="P928" s="5" t="str">
        <f t="shared" si="19"/>
        <v xml:space="preserve"> </v>
      </c>
      <c r="AC928" s="5" t="e">
        <f>VLOOKUP(AB928,definitions_list_lookup!$V$12:$W$15,2,FALSE)</f>
        <v>#N/A</v>
      </c>
      <c r="AE928" s="41" t="e">
        <f>VLOOKUP(AD928,definitions_list_lookup!$AT$3:$AU$5,2,FALSE)</f>
        <v>#N/A</v>
      </c>
    </row>
    <row r="929" spans="7:31">
      <c r="G929" s="10" t="str">
        <f t="shared" si="20"/>
        <v>-</v>
      </c>
      <c r="J929" s="14" t="e">
        <f>(VLOOKUP($G929,Depth_Lookup_CCL!$A$3:$Z$549,11,FALSE))+(H929/100)</f>
        <v>#N/A</v>
      </c>
      <c r="K929" s="14" t="e">
        <f>(VLOOKUP($G929,Depth_Lookup_CCL!$A$3:$Z$549,11,FALSE))+(I929/100)</f>
        <v>#N/A</v>
      </c>
      <c r="P929" s="5" t="str">
        <f t="shared" si="19"/>
        <v xml:space="preserve"> </v>
      </c>
      <c r="AC929" s="5" t="e">
        <f>VLOOKUP(AB929,definitions_list_lookup!$V$12:$W$15,2,FALSE)</f>
        <v>#N/A</v>
      </c>
      <c r="AE929" s="41" t="e">
        <f>VLOOKUP(AD929,definitions_list_lookup!$AT$3:$AU$5,2,FALSE)</f>
        <v>#N/A</v>
      </c>
    </row>
    <row r="930" spans="7:31">
      <c r="G930" s="10" t="str">
        <f t="shared" si="20"/>
        <v>-</v>
      </c>
      <c r="J930" s="14" t="e">
        <f>(VLOOKUP($G930,Depth_Lookup_CCL!$A$3:$Z$549,11,FALSE))+(H930/100)</f>
        <v>#N/A</v>
      </c>
      <c r="K930" s="14" t="e">
        <f>(VLOOKUP($G930,Depth_Lookup_CCL!$A$3:$Z$549,11,FALSE))+(I930/100)</f>
        <v>#N/A</v>
      </c>
      <c r="P930" s="5" t="str">
        <f t="shared" si="19"/>
        <v xml:space="preserve"> </v>
      </c>
      <c r="AC930" s="5" t="e">
        <f>VLOOKUP(AB930,definitions_list_lookup!$V$12:$W$15,2,FALSE)</f>
        <v>#N/A</v>
      </c>
      <c r="AE930" s="41" t="e">
        <f>VLOOKUP(AD930,definitions_list_lookup!$AT$3:$AU$5,2,FALSE)</f>
        <v>#N/A</v>
      </c>
    </row>
    <row r="931" spans="7:31">
      <c r="G931" s="10" t="str">
        <f t="shared" si="20"/>
        <v>-</v>
      </c>
      <c r="J931" s="14" t="e">
        <f>(VLOOKUP($G931,Depth_Lookup_CCL!$A$3:$Z$549,11,FALSE))+(H931/100)</f>
        <v>#N/A</v>
      </c>
      <c r="K931" s="14" t="e">
        <f>(VLOOKUP($G931,Depth_Lookup_CCL!$A$3:$Z$549,11,FALSE))+(I931/100)</f>
        <v>#N/A</v>
      </c>
      <c r="P931" s="5" t="str">
        <f t="shared" si="19"/>
        <v xml:space="preserve"> </v>
      </c>
      <c r="AC931" s="5" t="e">
        <f>VLOOKUP(AB931,definitions_list_lookup!$V$12:$W$15,2,FALSE)</f>
        <v>#N/A</v>
      </c>
      <c r="AE931" s="41" t="e">
        <f>VLOOKUP(AD931,definitions_list_lookup!$AT$3:$AU$5,2,FALSE)</f>
        <v>#N/A</v>
      </c>
    </row>
    <row r="932" spans="7:31">
      <c r="G932" s="10" t="str">
        <f t="shared" si="20"/>
        <v>-</v>
      </c>
      <c r="J932" s="14" t="e">
        <f>(VLOOKUP($G932,Depth_Lookup_CCL!$A$3:$Z$549,11,FALSE))+(H932/100)</f>
        <v>#N/A</v>
      </c>
      <c r="K932" s="14" t="e">
        <f>(VLOOKUP($G932,Depth_Lookup_CCL!$A$3:$Z$549,11,FALSE))+(I932/100)</f>
        <v>#N/A</v>
      </c>
      <c r="P932" s="5" t="str">
        <f t="shared" si="19"/>
        <v xml:space="preserve"> </v>
      </c>
      <c r="AC932" s="5" t="e">
        <f>VLOOKUP(AB932,definitions_list_lookup!$V$12:$W$15,2,FALSE)</f>
        <v>#N/A</v>
      </c>
      <c r="AE932" s="41" t="e">
        <f>VLOOKUP(AD932,definitions_list_lookup!$AT$3:$AU$5,2,FALSE)</f>
        <v>#N/A</v>
      </c>
    </row>
    <row r="933" spans="7:31">
      <c r="G933" s="10" t="str">
        <f t="shared" si="20"/>
        <v>-</v>
      </c>
      <c r="J933" s="14" t="e">
        <f>(VLOOKUP($G933,Depth_Lookup_CCL!$A$3:$Z$549,11,FALSE))+(H933/100)</f>
        <v>#N/A</v>
      </c>
      <c r="K933" s="14" t="e">
        <f>(VLOOKUP($G933,Depth_Lookup_CCL!$A$3:$Z$549,11,FALSE))+(I933/100)</f>
        <v>#N/A</v>
      </c>
      <c r="P933" s="5" t="str">
        <f t="shared" si="19"/>
        <v xml:space="preserve"> </v>
      </c>
      <c r="AC933" s="5" t="e">
        <f>VLOOKUP(AB933,definitions_list_lookup!$V$12:$W$15,2,FALSE)</f>
        <v>#N/A</v>
      </c>
      <c r="AE933" s="41" t="e">
        <f>VLOOKUP(AD933,definitions_list_lookup!$AT$3:$AU$5,2,FALSE)</f>
        <v>#N/A</v>
      </c>
    </row>
    <row r="934" spans="7:31">
      <c r="G934" s="10" t="str">
        <f t="shared" si="20"/>
        <v>-</v>
      </c>
      <c r="J934" s="14" t="e">
        <f>(VLOOKUP($G934,Depth_Lookup_CCL!$A$3:$Z$549,11,FALSE))+(H934/100)</f>
        <v>#N/A</v>
      </c>
      <c r="K934" s="14" t="e">
        <f>(VLOOKUP($G934,Depth_Lookup_CCL!$A$3:$Z$549,11,FALSE))+(I934/100)</f>
        <v>#N/A</v>
      </c>
      <c r="P934" s="5" t="str">
        <f t="shared" si="19"/>
        <v xml:space="preserve"> </v>
      </c>
      <c r="AC934" s="5" t="e">
        <f>VLOOKUP(AB934,definitions_list_lookup!$V$12:$W$15,2,FALSE)</f>
        <v>#N/A</v>
      </c>
      <c r="AE934" s="41" t="e">
        <f>VLOOKUP(AD934,definitions_list_lookup!$AT$3:$AU$5,2,FALSE)</f>
        <v>#N/A</v>
      </c>
    </row>
    <row r="935" spans="7:31">
      <c r="G935" s="10" t="str">
        <f t="shared" si="20"/>
        <v>-</v>
      </c>
      <c r="J935" s="14" t="e">
        <f>(VLOOKUP($G935,Depth_Lookup_CCL!$A$3:$Z$549,11,FALSE))+(H935/100)</f>
        <v>#N/A</v>
      </c>
      <c r="K935" s="14" t="e">
        <f>(VLOOKUP($G935,Depth_Lookup_CCL!$A$3:$Z$549,11,FALSE))+(I935/100)</f>
        <v>#N/A</v>
      </c>
      <c r="P935" s="5" t="str">
        <f t="shared" si="19"/>
        <v xml:space="preserve"> </v>
      </c>
      <c r="AC935" s="5" t="e">
        <f>VLOOKUP(AB935,definitions_list_lookup!$V$12:$W$15,2,FALSE)</f>
        <v>#N/A</v>
      </c>
      <c r="AE935" s="41" t="e">
        <f>VLOOKUP(AD935,definitions_list_lookup!$AT$3:$AU$5,2,FALSE)</f>
        <v>#N/A</v>
      </c>
    </row>
    <row r="936" spans="7:31">
      <c r="G936" s="10" t="str">
        <f t="shared" si="20"/>
        <v>-</v>
      </c>
      <c r="J936" s="14" t="e">
        <f>(VLOOKUP($G936,Depth_Lookup_CCL!$A$3:$Z$549,11,FALSE))+(H936/100)</f>
        <v>#N/A</v>
      </c>
      <c r="K936" s="14" t="e">
        <f>(VLOOKUP($G936,Depth_Lookup_CCL!$A$3:$Z$549,11,FALSE))+(I936/100)</f>
        <v>#N/A</v>
      </c>
      <c r="P936" s="5" t="str">
        <f t="shared" si="19"/>
        <v xml:space="preserve"> </v>
      </c>
      <c r="AC936" s="5" t="e">
        <f>VLOOKUP(AB936,definitions_list_lookup!$V$12:$W$15,2,FALSE)</f>
        <v>#N/A</v>
      </c>
      <c r="AE936" s="41" t="e">
        <f>VLOOKUP(AD936,definitions_list_lookup!$AT$3:$AU$5,2,FALSE)</f>
        <v>#N/A</v>
      </c>
    </row>
    <row r="937" spans="7:31">
      <c r="G937" s="10" t="str">
        <f t="shared" si="20"/>
        <v>-</v>
      </c>
      <c r="J937" s="14" t="e">
        <f>(VLOOKUP($G937,Depth_Lookup_CCL!$A$3:$Z$549,11,FALSE))+(H937/100)</f>
        <v>#N/A</v>
      </c>
      <c r="K937" s="14" t="e">
        <f>(VLOOKUP($G937,Depth_Lookup_CCL!$A$3:$Z$549,11,FALSE))+(I937/100)</f>
        <v>#N/A</v>
      </c>
      <c r="P937" s="5" t="str">
        <f t="shared" si="19"/>
        <v xml:space="preserve"> </v>
      </c>
      <c r="AC937" s="5" t="e">
        <f>VLOOKUP(AB937,definitions_list_lookup!$V$12:$W$15,2,FALSE)</f>
        <v>#N/A</v>
      </c>
      <c r="AE937" s="41" t="e">
        <f>VLOOKUP(AD937,definitions_list_lookup!$AT$3:$AU$5,2,FALSE)</f>
        <v>#N/A</v>
      </c>
    </row>
    <row r="938" spans="7:31">
      <c r="G938" s="10" t="str">
        <f t="shared" si="20"/>
        <v>-</v>
      </c>
      <c r="J938" s="14" t="e">
        <f>(VLOOKUP($G938,Depth_Lookup_CCL!$A$3:$Z$549,11,FALSE))+(H938/100)</f>
        <v>#N/A</v>
      </c>
      <c r="K938" s="14" t="e">
        <f>(VLOOKUP($G938,Depth_Lookup_CCL!$A$3:$Z$549,11,FALSE))+(I938/100)</f>
        <v>#N/A</v>
      </c>
      <c r="P938" s="5" t="str">
        <f t="shared" si="19"/>
        <v xml:space="preserve"> </v>
      </c>
      <c r="AC938" s="5" t="e">
        <f>VLOOKUP(AB938,definitions_list_lookup!$V$12:$W$15,2,FALSE)</f>
        <v>#N/A</v>
      </c>
      <c r="AE938" s="41" t="e">
        <f>VLOOKUP(AD938,definitions_list_lookup!$AT$3:$AU$5,2,FALSE)</f>
        <v>#N/A</v>
      </c>
    </row>
    <row r="939" spans="7:31">
      <c r="G939" s="10" t="str">
        <f t="shared" si="20"/>
        <v>-</v>
      </c>
      <c r="J939" s="14" t="e">
        <f>(VLOOKUP($G939,Depth_Lookup_CCL!$A$3:$Z$549,11,FALSE))+(H939/100)</f>
        <v>#N/A</v>
      </c>
      <c r="K939" s="14" t="e">
        <f>(VLOOKUP($G939,Depth_Lookup_CCL!$A$3:$Z$549,11,FALSE))+(I939/100)</f>
        <v>#N/A</v>
      </c>
      <c r="P939" s="5" t="str">
        <f t="shared" si="19"/>
        <v xml:space="preserve"> </v>
      </c>
      <c r="AC939" s="5" t="e">
        <f>VLOOKUP(AB939,definitions_list_lookup!$V$12:$W$15,2,FALSE)</f>
        <v>#N/A</v>
      </c>
      <c r="AE939" s="41" t="e">
        <f>VLOOKUP(AD939,definitions_list_lookup!$AT$3:$AU$5,2,FALSE)</f>
        <v>#N/A</v>
      </c>
    </row>
    <row r="940" spans="7:31">
      <c r="G940" s="10" t="str">
        <f t="shared" si="20"/>
        <v>-</v>
      </c>
      <c r="J940" s="14" t="e">
        <f>(VLOOKUP($G940,Depth_Lookup_CCL!$A$3:$Z$549,11,FALSE))+(H940/100)</f>
        <v>#N/A</v>
      </c>
      <c r="K940" s="14" t="e">
        <f>(VLOOKUP($G940,Depth_Lookup_CCL!$A$3:$Z$549,11,FALSE))+(I940/100)</f>
        <v>#N/A</v>
      </c>
      <c r="P940" s="5" t="str">
        <f t="shared" si="19"/>
        <v xml:space="preserve"> </v>
      </c>
      <c r="AC940" s="5" t="e">
        <f>VLOOKUP(AB940,definitions_list_lookup!$V$12:$W$15,2,FALSE)</f>
        <v>#N/A</v>
      </c>
      <c r="AE940" s="41" t="e">
        <f>VLOOKUP(AD940,definitions_list_lookup!$AT$3:$AU$5,2,FALSE)</f>
        <v>#N/A</v>
      </c>
    </row>
    <row r="941" spans="7:31">
      <c r="G941" s="10" t="str">
        <f t="shared" si="20"/>
        <v>-</v>
      </c>
      <c r="J941" s="14" t="e">
        <f>(VLOOKUP($G941,Depth_Lookup_CCL!$A$3:$Z$549,11,FALSE))+(H941/100)</f>
        <v>#N/A</v>
      </c>
      <c r="K941" s="14" t="e">
        <f>(VLOOKUP($G941,Depth_Lookup_CCL!$A$3:$Z$549,11,FALSE))+(I941/100)</f>
        <v>#N/A</v>
      </c>
      <c r="P941" s="5" t="str">
        <f t="shared" si="19"/>
        <v xml:space="preserve"> </v>
      </c>
      <c r="AC941" s="5" t="e">
        <f>VLOOKUP(AB941,definitions_list_lookup!$V$12:$W$15,2,FALSE)</f>
        <v>#N/A</v>
      </c>
      <c r="AE941" s="41" t="e">
        <f>VLOOKUP(AD941,definitions_list_lookup!$AT$3:$AU$5,2,FALSE)</f>
        <v>#N/A</v>
      </c>
    </row>
    <row r="942" spans="7:31">
      <c r="G942" s="10" t="str">
        <f t="shared" si="20"/>
        <v>-</v>
      </c>
      <c r="J942" s="14" t="e">
        <f>(VLOOKUP($G942,Depth_Lookup_CCL!$A$3:$Z$549,11,FALSE))+(H942/100)</f>
        <v>#N/A</v>
      </c>
      <c r="K942" s="14" t="e">
        <f>(VLOOKUP($G942,Depth_Lookup_CCL!$A$3:$Z$549,11,FALSE))+(I942/100)</f>
        <v>#N/A</v>
      </c>
      <c r="P942" s="5" t="str">
        <f t="shared" si="19"/>
        <v xml:space="preserve"> </v>
      </c>
      <c r="AC942" s="5" t="e">
        <f>VLOOKUP(AB942,definitions_list_lookup!$V$12:$W$15,2,FALSE)</f>
        <v>#N/A</v>
      </c>
      <c r="AE942" s="41" t="e">
        <f>VLOOKUP(AD942,definitions_list_lookup!$AT$3:$AU$5,2,FALSE)</f>
        <v>#N/A</v>
      </c>
    </row>
    <row r="943" spans="7:31">
      <c r="G943" s="10" t="str">
        <f t="shared" si="20"/>
        <v>-</v>
      </c>
      <c r="J943" s="14" t="e">
        <f>(VLOOKUP($G943,Depth_Lookup_CCL!$A$3:$Z$549,11,FALSE))+(H943/100)</f>
        <v>#N/A</v>
      </c>
      <c r="K943" s="14" t="e">
        <f>(VLOOKUP($G943,Depth_Lookup_CCL!$A$3:$Z$549,11,FALSE))+(I943/100)</f>
        <v>#N/A</v>
      </c>
      <c r="P943" s="5" t="str">
        <f t="shared" si="19"/>
        <v xml:space="preserve"> </v>
      </c>
      <c r="AC943" s="5" t="e">
        <f>VLOOKUP(AB943,definitions_list_lookup!$V$12:$W$15,2,FALSE)</f>
        <v>#N/A</v>
      </c>
      <c r="AE943" s="41" t="e">
        <f>VLOOKUP(AD943,definitions_list_lookup!$AT$3:$AU$5,2,FALSE)</f>
        <v>#N/A</v>
      </c>
    </row>
    <row r="944" spans="7:31">
      <c r="G944" s="10" t="str">
        <f t="shared" si="20"/>
        <v>-</v>
      </c>
      <c r="J944" s="14" t="e">
        <f>(VLOOKUP($G944,Depth_Lookup_CCL!$A$3:$Z$549,11,FALSE))+(H944/100)</f>
        <v>#N/A</v>
      </c>
      <c r="K944" s="14" t="e">
        <f>(VLOOKUP($G944,Depth_Lookup_CCL!$A$3:$Z$549,11,FALSE))+(I944/100)</f>
        <v>#N/A</v>
      </c>
      <c r="P944" s="5" t="str">
        <f t="shared" si="19"/>
        <v xml:space="preserve"> </v>
      </c>
      <c r="AC944" s="5" t="e">
        <f>VLOOKUP(AB944,definitions_list_lookup!$V$12:$W$15,2,FALSE)</f>
        <v>#N/A</v>
      </c>
      <c r="AE944" s="41" t="e">
        <f>VLOOKUP(AD944,definitions_list_lookup!$AT$3:$AU$5,2,FALSE)</f>
        <v>#N/A</v>
      </c>
    </row>
    <row r="945" spans="7:31">
      <c r="G945" s="10" t="str">
        <f t="shared" si="20"/>
        <v>-</v>
      </c>
      <c r="J945" s="14" t="e">
        <f>(VLOOKUP($G945,Depth_Lookup_CCL!$A$3:$Z$549,11,FALSE))+(H945/100)</f>
        <v>#N/A</v>
      </c>
      <c r="K945" s="14" t="e">
        <f>(VLOOKUP($G945,Depth_Lookup_CCL!$A$3:$Z$549,11,FALSE))+(I945/100)</f>
        <v>#N/A</v>
      </c>
      <c r="P945" s="5" t="str">
        <f t="shared" si="19"/>
        <v xml:space="preserve"> </v>
      </c>
      <c r="AE945" s="41" t="e">
        <f>VLOOKUP(AD945,definitions_list_lookup!$AT$3:$AU$5,2,FALSE)</f>
        <v>#N/A</v>
      </c>
    </row>
    <row r="946" spans="7:31">
      <c r="J946" s="14" t="e">
        <f>(VLOOKUP($G946,Depth_Lookup_CCL!$A$3:$Z$549,11,FALSE))+(H946/100)</f>
        <v>#N/A</v>
      </c>
      <c r="K946" s="14" t="e">
        <f>(VLOOKUP($G946,Depth_Lookup_CCL!$A$3:$Z$549,11,FALSE))+(I946/100)</f>
        <v>#N/A</v>
      </c>
      <c r="P946" s="5" t="str">
        <f t="shared" si="19"/>
        <v xml:space="preserve"> </v>
      </c>
      <c r="AE946" s="41" t="e">
        <f>VLOOKUP(AD946,definitions_list_lookup!$AT$3:$AU$5,2,FALSE)</f>
        <v>#N/A</v>
      </c>
    </row>
    <row r="947" spans="7:31">
      <c r="AE947" s="41" t="e">
        <f>VLOOKUP(AD947,definitions_list_lookup!$AT$3:$AU$5,2,FALSE)</f>
        <v>#N/A</v>
      </c>
    </row>
    <row r="948" spans="7:31">
      <c r="AE948" s="41" t="e">
        <f>VLOOKUP(AD948,definitions_list_lookup!$AT$3:$AU$5,2,FALSE)</f>
        <v>#N/A</v>
      </c>
    </row>
    <row r="949" spans="7:31">
      <c r="AE949" s="41" t="e">
        <f>VLOOKUP(AD949,definitions_list_lookup!$AT$3:$AU$5,2,FALSE)</f>
        <v>#N/A</v>
      </c>
    </row>
    <row r="950" spans="7:31">
      <c r="AE950" s="41" t="e">
        <f>VLOOKUP(AD950,definitions_list_lookup!$AT$3:$AU$5,2,FALSE)</f>
        <v>#N/A</v>
      </c>
    </row>
    <row r="951" spans="7:31">
      <c r="AE951" s="41" t="e">
        <f>VLOOKUP(AD951,definitions_list_lookup!$AT$3:$AU$5,2,FALSE)</f>
        <v>#N/A</v>
      </c>
    </row>
    <row r="952" spans="7:31">
      <c r="AE952" s="41" t="e">
        <f>VLOOKUP(AD952,definitions_list_lookup!$AT$3:$AU$5,2,FALSE)</f>
        <v>#N/A</v>
      </c>
    </row>
    <row r="953" spans="7:31">
      <c r="AE953" s="41" t="e">
        <f>VLOOKUP(AD953,definitions_list_lookup!$AT$3:$AU$5,2,FALSE)</f>
        <v>#N/A</v>
      </c>
    </row>
    <row r="954" spans="7:31">
      <c r="AE954" s="41" t="e">
        <f>VLOOKUP(AD954,definitions_list_lookup!$AT$3:$AU$5,2,FALSE)</f>
        <v>#N/A</v>
      </c>
    </row>
    <row r="955" spans="7:31">
      <c r="AE955" s="41" t="e">
        <f>VLOOKUP(AD955,definitions_list_lookup!$AT$3:$AU$5,2,FALSE)</f>
        <v>#N/A</v>
      </c>
    </row>
    <row r="956" spans="7:31">
      <c r="AE956" s="41" t="e">
        <f>VLOOKUP(AD956,definitions_list_lookup!$AT$3:$AU$5,2,FALSE)</f>
        <v>#N/A</v>
      </c>
    </row>
    <row r="957" spans="7:31">
      <c r="AE957" s="41" t="e">
        <f>VLOOKUP(AD957,definitions_list_lookup!$AT$3:$AU$5,2,FALSE)</f>
        <v>#N/A</v>
      </c>
    </row>
    <row r="958" spans="7:31">
      <c r="AE958" s="41" t="e">
        <f>VLOOKUP(AD958,definitions_list_lookup!$AT$3:$AU$5,2,FALSE)</f>
        <v>#N/A</v>
      </c>
    </row>
    <row r="959" spans="7:31">
      <c r="AE959" s="41" t="e">
        <f>VLOOKUP(AD959,definitions_list_lookup!$AT$3:$AU$5,2,FALSE)</f>
        <v>#N/A</v>
      </c>
    </row>
    <row r="960" spans="7:31">
      <c r="AE960" s="41" t="e">
        <f>VLOOKUP(AD960,definitions_list_lookup!$AT$3:$AU$5,2,FALSE)</f>
        <v>#N/A</v>
      </c>
    </row>
    <row r="961" spans="31:31">
      <c r="AE961" s="41" t="e">
        <f>VLOOKUP(AD961,definitions_list_lookup!$AT$3:$AU$5,2,FALSE)</f>
        <v>#N/A</v>
      </c>
    </row>
    <row r="962" spans="31:31">
      <c r="AE962" s="41" t="e">
        <f>VLOOKUP(AD962,definitions_list_lookup!$AT$3:$AU$5,2,FALSE)</f>
        <v>#N/A</v>
      </c>
    </row>
    <row r="963" spans="31:31">
      <c r="AE963" s="41" t="e">
        <f>VLOOKUP(AD963,definitions_list_lookup!$AT$3:$AU$5,2,FALSE)</f>
        <v>#N/A</v>
      </c>
    </row>
    <row r="964" spans="31:31">
      <c r="AE964" s="41" t="e">
        <f>VLOOKUP(AD964,definitions_list_lookup!$AT$3:$AU$5,2,FALSE)</f>
        <v>#N/A</v>
      </c>
    </row>
    <row r="965" spans="31:31">
      <c r="AE965" s="41" t="e">
        <f>VLOOKUP(AD965,definitions_list_lookup!$AT$3:$AU$5,2,FALSE)</f>
        <v>#N/A</v>
      </c>
    </row>
    <row r="966" spans="31:31">
      <c r="AE966" s="41" t="e">
        <f>VLOOKUP(AD966,definitions_list_lookup!$AT$3:$AU$5,2,FALSE)</f>
        <v>#N/A</v>
      </c>
    </row>
    <row r="967" spans="31:31">
      <c r="AE967" s="41" t="e">
        <f>VLOOKUP(AD967,definitions_list_lookup!$AT$3:$AU$5,2,FALSE)</f>
        <v>#N/A</v>
      </c>
    </row>
    <row r="968" spans="31:31">
      <c r="AE968" s="41" t="e">
        <f>VLOOKUP(AD968,definitions_list_lookup!$AT$3:$AU$5,2,FALSE)</f>
        <v>#N/A</v>
      </c>
    </row>
    <row r="969" spans="31:31">
      <c r="AE969" s="41" t="e">
        <f>VLOOKUP(AD969,definitions_list_lookup!$AT$3:$AU$5,2,FALSE)</f>
        <v>#N/A</v>
      </c>
    </row>
    <row r="970" spans="31:31">
      <c r="AE970" s="41" t="e">
        <f>VLOOKUP(AD970,definitions_list_lookup!$AT$3:$AU$5,2,FALSE)</f>
        <v>#N/A</v>
      </c>
    </row>
    <row r="971" spans="31:31">
      <c r="AE971" s="41" t="e">
        <f>VLOOKUP(AD971,definitions_list_lookup!$AT$3:$AU$5,2,FALSE)</f>
        <v>#N/A</v>
      </c>
    </row>
    <row r="972" spans="31:31">
      <c r="AE972" s="41" t="e">
        <f>VLOOKUP(AD972,definitions_list_lookup!$AT$3:$AU$5,2,FALSE)</f>
        <v>#N/A</v>
      </c>
    </row>
    <row r="973" spans="31:31">
      <c r="AE973" s="41" t="e">
        <f>VLOOKUP(AD973,definitions_list_lookup!$AT$3:$AU$5,2,FALSE)</f>
        <v>#N/A</v>
      </c>
    </row>
    <row r="974" spans="31:31">
      <c r="AE974" s="41" t="e">
        <f>VLOOKUP(AD974,definitions_list_lookup!$AT$3:$AU$5,2,FALSE)</f>
        <v>#N/A</v>
      </c>
    </row>
    <row r="975" spans="31:31">
      <c r="AE975" s="41" t="e">
        <f>VLOOKUP(AD975,definitions_list_lookup!$AT$3:$AU$5,2,FALSE)</f>
        <v>#N/A</v>
      </c>
    </row>
    <row r="976" spans="31:31">
      <c r="AE976" s="41" t="e">
        <f>VLOOKUP(AD976,definitions_list_lookup!$AT$3:$AU$5,2,FALSE)</f>
        <v>#N/A</v>
      </c>
    </row>
    <row r="977" spans="31:31">
      <c r="AE977" s="41" t="e">
        <f>VLOOKUP(AD977,definitions_list_lookup!$AT$3:$AU$5,2,FALSE)</f>
        <v>#N/A</v>
      </c>
    </row>
    <row r="978" spans="31:31">
      <c r="AE978" s="41" t="e">
        <f>VLOOKUP(AD978,definitions_list_lookup!$AT$3:$AU$5,2,FALSE)</f>
        <v>#N/A</v>
      </c>
    </row>
    <row r="979" spans="31:31">
      <c r="AE979" s="41" t="e">
        <f>VLOOKUP(AD979,definitions_list_lookup!$AT$3:$AU$5,2,FALSE)</f>
        <v>#N/A</v>
      </c>
    </row>
    <row r="980" spans="31:31">
      <c r="AE980" s="41" t="e">
        <f>VLOOKUP(AD980,definitions_list_lookup!$AT$3:$AU$5,2,FALSE)</f>
        <v>#N/A</v>
      </c>
    </row>
    <row r="981" spans="31:31">
      <c r="AE981" s="41" t="e">
        <f>VLOOKUP(AD981,definitions_list_lookup!$AT$3:$AU$5,2,FALSE)</f>
        <v>#N/A</v>
      </c>
    </row>
    <row r="982" spans="31:31">
      <c r="AE982" s="41" t="e">
        <f>VLOOKUP(AD982,definitions_list_lookup!$AT$3:$AU$5,2,FALSE)</f>
        <v>#N/A</v>
      </c>
    </row>
    <row r="983" spans="31:31">
      <c r="AE983" s="41" t="e">
        <f>VLOOKUP(AD983,definitions_list_lookup!$AT$3:$AU$5,2,FALSE)</f>
        <v>#N/A</v>
      </c>
    </row>
    <row r="984" spans="31:31">
      <c r="AE984" s="41" t="e">
        <f>VLOOKUP(AD984,definitions_list_lookup!$AT$3:$AU$5,2,FALSE)</f>
        <v>#N/A</v>
      </c>
    </row>
    <row r="985" spans="31:31">
      <c r="AE985" s="41" t="e">
        <f>VLOOKUP(AD985,definitions_list_lookup!$AT$3:$AU$5,2,FALSE)</f>
        <v>#N/A</v>
      </c>
    </row>
    <row r="986" spans="31:31">
      <c r="AE986" s="41" t="e">
        <f>VLOOKUP(AD986,definitions_list_lookup!$AT$3:$AU$5,2,FALSE)</f>
        <v>#N/A</v>
      </c>
    </row>
    <row r="987" spans="31:31">
      <c r="AE987" s="41" t="e">
        <f>VLOOKUP(AD987,definitions_list_lookup!$AT$3:$AU$5,2,FALSE)</f>
        <v>#N/A</v>
      </c>
    </row>
    <row r="988" spans="31:31">
      <c r="AE988" s="41" t="e">
        <f>VLOOKUP(AD988,definitions_list_lookup!$AT$3:$AU$5,2,FALSE)</f>
        <v>#N/A</v>
      </c>
    </row>
    <row r="989" spans="31:31">
      <c r="AE989" s="41" t="e">
        <f>VLOOKUP(AD989,definitions_list_lookup!$AT$3:$AU$5,2,FALSE)</f>
        <v>#N/A</v>
      </c>
    </row>
    <row r="990" spans="31:31">
      <c r="AE990" s="41" t="e">
        <f>VLOOKUP(AD990,definitions_list_lookup!$AT$3:$AU$5,2,FALSE)</f>
        <v>#N/A</v>
      </c>
    </row>
    <row r="991" spans="31:31">
      <c r="AE991" s="41" t="e">
        <f>VLOOKUP(AD991,definitions_list_lookup!$AT$3:$AU$5,2,FALSE)</f>
        <v>#N/A</v>
      </c>
    </row>
    <row r="992" spans="31:31">
      <c r="AE992" s="41" t="e">
        <f>VLOOKUP(AD992,definitions_list_lookup!$AT$3:$AU$5,2,FALSE)</f>
        <v>#N/A</v>
      </c>
    </row>
    <row r="993" spans="31:31">
      <c r="AE993" s="41" t="e">
        <f>VLOOKUP(AD993,definitions_list_lookup!$AT$3:$AU$5,2,FALSE)</f>
        <v>#N/A</v>
      </c>
    </row>
    <row r="994" spans="31:31">
      <c r="AE994" s="41" t="e">
        <f>VLOOKUP(AD994,definitions_list_lookup!$AT$3:$AU$5,2,FALSE)</f>
        <v>#N/A</v>
      </c>
    </row>
    <row r="995" spans="31:31">
      <c r="AE995" s="41" t="e">
        <f>VLOOKUP(AD995,definitions_list_lookup!$AT$3:$AU$5,2,FALSE)</f>
        <v>#N/A</v>
      </c>
    </row>
    <row r="996" spans="31:31">
      <c r="AE996" s="41" t="e">
        <f>VLOOKUP(AD996,definitions_list_lookup!$AT$3:$AU$5,2,FALSE)</f>
        <v>#N/A</v>
      </c>
    </row>
    <row r="997" spans="31:31">
      <c r="AE997" s="41" t="e">
        <f>VLOOKUP(AD997,definitions_list_lookup!$AT$3:$AU$5,2,FALSE)</f>
        <v>#N/A</v>
      </c>
    </row>
    <row r="998" spans="31:31">
      <c r="AE998" s="41" t="e">
        <f>VLOOKUP(AD998,definitions_list_lookup!$AT$3:$AU$5,2,FALSE)</f>
        <v>#N/A</v>
      </c>
    </row>
    <row r="999" spans="31:31">
      <c r="AE999" s="41" t="e">
        <f>VLOOKUP(AD999,definitions_list_lookup!$AT$3:$AU$5,2,FALSE)</f>
        <v>#N/A</v>
      </c>
    </row>
    <row r="1000" spans="31:31">
      <c r="AE1000" s="41" t="e">
        <f>VLOOKUP(AD1000,definitions_list_lookup!$AT$3:$AU$5,2,FALSE)</f>
        <v>#N/A</v>
      </c>
    </row>
    <row r="1001" spans="31:31">
      <c r="AE1001" s="41" t="e">
        <f>VLOOKUP(AD1001,definitions_list_lookup!$AT$3:$AU$5,2,FALSE)</f>
        <v>#N/A</v>
      </c>
    </row>
    <row r="1644" spans="45:45">
      <c r="AS1644" s="2" t="s">
        <v>223</v>
      </c>
    </row>
  </sheetData>
  <dataValidations count="15">
    <dataValidation type="list" errorStyle="warning" showErrorMessage="1" sqref="AC2015:AC2082 Y1947:Y2082 AD1646:AD2082 AE1039:AE2082 W3:W318 W320:W2082">
      <formula1>Texture</formula1>
    </dataValidation>
    <dataValidation type="list" errorStyle="warning" showErrorMessage="1" sqref="S2478:S2722 T2244:T2722 Z2478:Z2722 Q3:R3 Q320:R2722 S36 S5:S25 S27:S32 S34 R184:R196 Q197:R318 S38:S70 Q4:Q196 R4:R182">
      <formula1>Contacts</formula1>
    </dataValidation>
    <dataValidation type="list" errorStyle="warning" showErrorMessage="1" sqref="V3:V318 V320:V2059">
      <formula1>GS_distribution</formula1>
    </dataValidation>
    <dataValidation type="list" errorStyle="warning" showErrorMessage="1" sqref="Y3:Y263 Y614:Y1946 Z54:Z70 Z5:Z52 Y265:Y313 Y315:Y317 Y319:Y612">
      <formula1>Nature_layer</formula1>
    </dataValidation>
    <dataValidation type="list" showErrorMessage="1" sqref="U3:U623">
      <formula1>Grain_size</formula1>
    </dataValidation>
    <dataValidation errorStyle="warning" showErrorMessage="1" sqref="AF624:AG2765 AE614:AF614 X614:X2591 CM8 CM121 CM174:CM177 CM193 X186:X192 AF5:AG258 AF315:AG317 AF265:AF313 AG259:AG313 X194:X317 AF259:AF263 AG322 AF319:AG321 AF323:AG335 CM355:CM356 AG336:AG362 CM385 CM373 AG364:AG372 CM401 CM394 AG374:AG623 AF615:AF623 AF337:AF612 X11:X184 X319:X612 CL6:CL7 AE3:AE613 AE615:AE1038"/>
    <dataValidation type="list" errorStyle="warning" showErrorMessage="1" sqref="Z614:Z2477 S606:S2477 S71:S137 S139:S142 S144 S146:S159 S161:S164 S166:S191 S193:S242 Z71:Z263 Z265:Z313 Z315:Z317 S244:S318 S320:S411 S413:S604 Z319:Z612">
      <formula1>contact_nature</formula1>
    </dataValidation>
    <dataValidation type="list" errorStyle="warning" showErrorMessage="1" sqref="T606:T2243 T71:T137 T139:T142 T144 T146:T159 T161:T191 T193:T242 T244:T318 T320:T411 T413:T604">
      <formula1>contact_geom</formula1>
    </dataValidation>
    <dataValidation type="list" errorStyle="warning" showErrorMessage="1" sqref="BN206:BN2196 CB206:CB2196 CI206:CI2196 BG285:BG2196 AZ444:AZ2196 AL444:AL2196 AS444:AS2196 BU206:BU2196 CI5:CI204 CB5:CB204 AZ5:AZ204 BG5:BG202 BN5:BN202 BU5:BU204 BV205 CC205 BO203:BO205 BH203:BH205 CJ205 BA205 BG206:BG283 AS5:AS442 AL5:AL442 AZ206:AZ442">
      <formula1>Habit</formula1>
    </dataValidation>
    <dataValidation type="list" errorStyle="warning" showErrorMessage="1" sqref="AM444:AM2137 CC206:CC2137 CJ206:CJ2137 BH285:BH2137 BA444:BA2137 AT444:AT2137 BV206:BV2137 BO206:BO2137 CJ5:CJ204 CC5:CC204 BA5:BA204 BH5:BH202 BO5:BO202 BV5:BV204 CK205 CD205 BP203:BP205 BI203:BI205 BB205 BW205 BH206:BH283 AM5:AM290 AT5:AT442 AM292:AM442 BA206:BA442">
      <formula1>Shape</formula1>
    </dataValidation>
    <dataValidation type="list" errorStyle="warning" showErrorMessage="1" sqref="AB614:AB2115 AB5:AB263 AB265:AB313 AB315:AB317 AB319:AB612">
      <formula1>Intensity_layer</formula1>
    </dataValidation>
    <dataValidation type="list" errorStyle="warning" showErrorMessage="1" sqref="AD3:AD263 AD614:AD1645 AD265:AD313 AD315:AD317 AD319:AD612">
      <formula1>Quality_name</formula1>
    </dataValidation>
    <dataValidation type="list" errorStyle="warning" showErrorMessage="1" sqref="AA614:AA2766 AA5:AA233 AA236:AA263 AA265:AA313 AA315:AA317 AA319:AA612">
      <formula1>Boundary_layer</formula1>
    </dataValidation>
    <dataValidation type="list" errorStyle="warning" showErrorMessage="1" sqref="O3:O318 O320:O2316">
      <formula1>Lithology</formula1>
    </dataValidation>
    <dataValidation type="list" errorStyle="warning" showErrorMessage="1" sqref="N3:N2112">
      <formula1>Modifier</formula1>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B2C64"/>
  </sheetPr>
  <dimension ref="A1:DH691"/>
  <sheetViews>
    <sheetView zoomScale="75" zoomScaleNormal="75" zoomScalePageLayoutView="75" workbookViewId="0">
      <pane xSplit="7" ySplit="2" topLeftCell="H3" activePane="bottomRight" state="frozenSplit"/>
      <selection pane="topRight" activeCell="G1" sqref="G1"/>
      <selection pane="bottomLeft" activeCell="A3" sqref="A3"/>
      <selection pane="bottomRight" activeCell="CX15" sqref="CX15"/>
    </sheetView>
  </sheetViews>
  <sheetFormatPr baseColWidth="10" defaultRowHeight="14" x14ac:dyDescent="0"/>
  <cols>
    <col min="1" max="1" width="13.33203125" style="9" bestFit="1" customWidth="1"/>
    <col min="2" max="4" width="10.83203125" style="9"/>
    <col min="5" max="5" width="4.5" style="9" bestFit="1" customWidth="1"/>
    <col min="6" max="6" width="6.5" style="9" bestFit="1" customWidth="1"/>
    <col min="7" max="7" width="6.5" style="10" customWidth="1"/>
    <col min="8" max="8" width="13.5" style="9" bestFit="1" customWidth="1"/>
    <col min="9" max="9" width="16.5" style="9" bestFit="1" customWidth="1"/>
    <col min="10" max="10" width="11.1640625" style="7" customWidth="1"/>
    <col min="11" max="11" width="12.5" style="7" customWidth="1"/>
    <col min="12" max="12" width="11.33203125" style="9" customWidth="1"/>
    <col min="13" max="13" width="9.5" style="9" customWidth="1"/>
    <col min="14" max="14" width="9.83203125" style="9" customWidth="1"/>
    <col min="15" max="15" width="10.83203125" style="9" customWidth="1"/>
    <col min="16" max="16" width="10.83203125" style="10" customWidth="1"/>
    <col min="17" max="18" width="10.83203125" style="9"/>
    <col min="19" max="19" width="13.83203125" style="151" bestFit="1" customWidth="1"/>
    <col min="20" max="20" width="10.83203125" style="15"/>
    <col min="21" max="21" width="10.1640625" style="15" customWidth="1"/>
    <col min="22" max="22" width="10.83203125" style="9"/>
    <col min="23" max="34" width="3.5" style="11" bestFit="1" customWidth="1"/>
    <col min="35" max="35" width="3.5" style="11" customWidth="1"/>
    <col min="36" max="39" width="3.5" style="11" bestFit="1" customWidth="1"/>
    <col min="40" max="40" width="8.5" style="9" customWidth="1"/>
    <col min="41" max="41" width="7.6640625" style="9" bestFit="1" customWidth="1"/>
    <col min="42" max="42" width="8" style="9" customWidth="1"/>
    <col min="43" max="43" width="8.1640625" style="9" customWidth="1"/>
    <col min="44" max="44" width="8.33203125" style="15" customWidth="1"/>
    <col min="45" max="45" width="8.1640625" style="15" customWidth="1"/>
    <col min="46" max="46" width="8.83203125" style="9" customWidth="1"/>
    <col min="47" max="58" width="3.5" style="11" bestFit="1" customWidth="1"/>
    <col min="59" max="59" width="3.5" style="11" customWidth="1"/>
    <col min="60" max="63" width="3.5" style="11" bestFit="1" customWidth="1"/>
    <col min="64" max="64" width="15.83203125" style="9" bestFit="1" customWidth="1"/>
    <col min="65" max="65" width="10.83203125" style="9"/>
    <col min="66" max="67" width="10.1640625" style="15" customWidth="1"/>
    <col min="68" max="68" width="10.1640625" style="11" customWidth="1"/>
    <col min="69" max="80" width="3.5" style="11" bestFit="1" customWidth="1"/>
    <col min="81" max="81" width="3.5" style="11" customWidth="1"/>
    <col min="82" max="85" width="3.5" style="11" bestFit="1" customWidth="1"/>
    <col min="86" max="87" width="10.83203125" style="9"/>
    <col min="88" max="89" width="10.83203125" style="10"/>
    <col min="90" max="90" width="10.83203125" style="9"/>
    <col min="91" max="102" width="3.5" style="9" bestFit="1" customWidth="1"/>
    <col min="103" max="103" width="3.5" style="9" customWidth="1"/>
    <col min="104" max="107" width="3.5" style="9" bestFit="1" customWidth="1"/>
    <col min="108" max="108" width="19.5" style="10" bestFit="1" customWidth="1"/>
    <col min="109" max="110" width="19.5" style="10" customWidth="1"/>
    <col min="111" max="16384" width="10.83203125" style="9"/>
  </cols>
  <sheetData>
    <row r="1" spans="1:112" s="67" customFormat="1">
      <c r="G1" s="68"/>
      <c r="J1" s="69"/>
      <c r="K1" s="69"/>
      <c r="P1" s="68"/>
      <c r="S1" s="150"/>
      <c r="T1" s="68"/>
      <c r="U1" s="68"/>
      <c r="W1" s="162" t="s">
        <v>183</v>
      </c>
      <c r="X1" s="162"/>
      <c r="Y1" s="162"/>
      <c r="Z1" s="162"/>
      <c r="AA1" s="162"/>
      <c r="AB1" s="162"/>
      <c r="AC1" s="162"/>
      <c r="AD1" s="162"/>
      <c r="AE1" s="162"/>
      <c r="AF1" s="162"/>
      <c r="AG1" s="162"/>
      <c r="AH1" s="162"/>
      <c r="AI1" s="162"/>
      <c r="AJ1" s="162"/>
      <c r="AK1" s="162"/>
      <c r="AL1" s="162"/>
      <c r="AM1" s="162"/>
      <c r="AR1" s="68"/>
      <c r="AS1" s="68"/>
      <c r="AU1" s="162" t="s">
        <v>184</v>
      </c>
      <c r="AV1" s="162"/>
      <c r="AW1" s="162"/>
      <c r="AX1" s="162"/>
      <c r="AY1" s="162"/>
      <c r="AZ1" s="162"/>
      <c r="BA1" s="162"/>
      <c r="BB1" s="162"/>
      <c r="BC1" s="162"/>
      <c r="BD1" s="162"/>
      <c r="BE1" s="162"/>
      <c r="BF1" s="162"/>
      <c r="BG1" s="162"/>
      <c r="BH1" s="162"/>
      <c r="BI1" s="162"/>
      <c r="BJ1" s="162"/>
      <c r="BK1" s="162"/>
      <c r="BN1" s="68"/>
      <c r="BO1" s="68"/>
      <c r="BQ1" s="163" t="s">
        <v>185</v>
      </c>
      <c r="BR1" s="163"/>
      <c r="BS1" s="163"/>
      <c r="BT1" s="163"/>
      <c r="BU1" s="163"/>
      <c r="BV1" s="163"/>
      <c r="BW1" s="163"/>
      <c r="BX1" s="163"/>
      <c r="BY1" s="163"/>
      <c r="BZ1" s="163"/>
      <c r="CA1" s="163"/>
      <c r="CB1" s="163"/>
      <c r="CC1" s="163"/>
      <c r="CD1" s="163"/>
      <c r="CE1" s="163"/>
      <c r="CF1" s="163"/>
      <c r="CG1" s="163"/>
      <c r="CH1" s="70"/>
      <c r="CI1" s="70"/>
      <c r="CJ1" s="71"/>
      <c r="CK1" s="71"/>
      <c r="CL1" s="70"/>
      <c r="CM1" s="163" t="s">
        <v>194</v>
      </c>
      <c r="CN1" s="163"/>
      <c r="CO1" s="163"/>
      <c r="CP1" s="163"/>
      <c r="CQ1" s="163"/>
      <c r="CR1" s="163"/>
      <c r="CS1" s="163"/>
      <c r="CT1" s="163"/>
      <c r="CU1" s="163"/>
      <c r="CV1" s="163"/>
      <c r="CW1" s="163"/>
      <c r="CX1" s="163"/>
      <c r="CY1" s="163"/>
      <c r="CZ1" s="163"/>
      <c r="DA1" s="163"/>
      <c r="DB1" s="163"/>
      <c r="DC1" s="163"/>
      <c r="DD1" s="68"/>
      <c r="DE1" s="68"/>
      <c r="DF1" s="68"/>
    </row>
    <row r="2" spans="1:112" s="153" customFormat="1" ht="110">
      <c r="A2" s="72" t="s">
        <v>1448</v>
      </c>
      <c r="B2" s="72" t="s">
        <v>1449</v>
      </c>
      <c r="C2" s="72" t="s">
        <v>33</v>
      </c>
      <c r="D2" s="72" t="s">
        <v>34</v>
      </c>
      <c r="E2" s="35" t="s">
        <v>35</v>
      </c>
      <c r="F2" s="35" t="s">
        <v>36</v>
      </c>
      <c r="G2" s="73" t="s">
        <v>165</v>
      </c>
      <c r="H2" s="72" t="s">
        <v>37</v>
      </c>
      <c r="I2" s="72" t="s">
        <v>38</v>
      </c>
      <c r="J2" s="73" t="s">
        <v>39</v>
      </c>
      <c r="K2" s="73" t="s">
        <v>40</v>
      </c>
      <c r="L2" s="152" t="s">
        <v>112</v>
      </c>
      <c r="M2" s="153" t="s">
        <v>115</v>
      </c>
      <c r="N2" s="153" t="s">
        <v>116</v>
      </c>
      <c r="O2" s="153" t="s">
        <v>127</v>
      </c>
      <c r="P2" s="73" t="s">
        <v>182</v>
      </c>
      <c r="Q2" s="8" t="s">
        <v>108</v>
      </c>
      <c r="R2" s="8" t="s">
        <v>109</v>
      </c>
      <c r="S2" s="8" t="s">
        <v>4396</v>
      </c>
      <c r="T2" s="16" t="s">
        <v>110</v>
      </c>
      <c r="U2" s="16" t="s">
        <v>111</v>
      </c>
      <c r="V2" s="8" t="s">
        <v>187</v>
      </c>
      <c r="W2" s="154" t="s">
        <v>180</v>
      </c>
      <c r="X2" s="154" t="s">
        <v>181</v>
      </c>
      <c r="Y2" s="154" t="s">
        <v>166</v>
      </c>
      <c r="Z2" s="154" t="s">
        <v>167</v>
      </c>
      <c r="AA2" s="154" t="s">
        <v>168</v>
      </c>
      <c r="AB2" s="154" t="s">
        <v>169</v>
      </c>
      <c r="AC2" s="154" t="s">
        <v>170</v>
      </c>
      <c r="AD2" s="154" t="s">
        <v>171</v>
      </c>
      <c r="AE2" s="154" t="s">
        <v>172</v>
      </c>
      <c r="AF2" s="154" t="s">
        <v>173</v>
      </c>
      <c r="AG2" s="154" t="s">
        <v>174</v>
      </c>
      <c r="AH2" s="154" t="s">
        <v>175</v>
      </c>
      <c r="AI2" s="154" t="s">
        <v>1460</v>
      </c>
      <c r="AJ2" s="154" t="s">
        <v>176</v>
      </c>
      <c r="AK2" s="154" t="s">
        <v>177</v>
      </c>
      <c r="AL2" s="154" t="s">
        <v>178</v>
      </c>
      <c r="AM2" s="154" t="s">
        <v>179</v>
      </c>
      <c r="AN2" s="8" t="s">
        <v>117</v>
      </c>
      <c r="AO2" s="8" t="s">
        <v>118</v>
      </c>
      <c r="AP2" s="8" t="s">
        <v>119</v>
      </c>
      <c r="AQ2" s="8" t="s">
        <v>120</v>
      </c>
      <c r="AR2" s="16" t="s">
        <v>123</v>
      </c>
      <c r="AS2" s="16" t="s">
        <v>124</v>
      </c>
      <c r="AT2" s="8" t="s">
        <v>186</v>
      </c>
      <c r="AU2" s="154" t="s">
        <v>180</v>
      </c>
      <c r="AV2" s="154" t="s">
        <v>181</v>
      </c>
      <c r="AW2" s="154" t="s">
        <v>166</v>
      </c>
      <c r="AX2" s="154" t="s">
        <v>167</v>
      </c>
      <c r="AY2" s="154" t="s">
        <v>168</v>
      </c>
      <c r="AZ2" s="154" t="s">
        <v>169</v>
      </c>
      <c r="BA2" s="154" t="s">
        <v>170</v>
      </c>
      <c r="BB2" s="154" t="s">
        <v>171</v>
      </c>
      <c r="BC2" s="154" t="s">
        <v>172</v>
      </c>
      <c r="BD2" s="154" t="s">
        <v>173</v>
      </c>
      <c r="BE2" s="154" t="s">
        <v>174</v>
      </c>
      <c r="BF2" s="154" t="s">
        <v>175</v>
      </c>
      <c r="BG2" s="154" t="s">
        <v>1460</v>
      </c>
      <c r="BH2" s="154" t="s">
        <v>176</v>
      </c>
      <c r="BI2" s="154" t="s">
        <v>177</v>
      </c>
      <c r="BJ2" s="154" t="s">
        <v>178</v>
      </c>
      <c r="BK2" s="154" t="s">
        <v>179</v>
      </c>
      <c r="BL2" s="8" t="s">
        <v>121</v>
      </c>
      <c r="BM2" s="153" t="s">
        <v>122</v>
      </c>
      <c r="BN2" s="16" t="s">
        <v>125</v>
      </c>
      <c r="BO2" s="16" t="s">
        <v>126</v>
      </c>
      <c r="BP2" s="12" t="s">
        <v>188</v>
      </c>
      <c r="BQ2" s="154" t="s">
        <v>180</v>
      </c>
      <c r="BR2" s="154" t="s">
        <v>181</v>
      </c>
      <c r="BS2" s="154" t="s">
        <v>166</v>
      </c>
      <c r="BT2" s="154" t="s">
        <v>167</v>
      </c>
      <c r="BU2" s="154" t="s">
        <v>168</v>
      </c>
      <c r="BV2" s="154" t="s">
        <v>169</v>
      </c>
      <c r="BW2" s="154" t="s">
        <v>170</v>
      </c>
      <c r="BX2" s="154" t="s">
        <v>171</v>
      </c>
      <c r="BY2" s="154" t="s">
        <v>172</v>
      </c>
      <c r="BZ2" s="154" t="s">
        <v>173</v>
      </c>
      <c r="CA2" s="154" t="s">
        <v>174</v>
      </c>
      <c r="CB2" s="154" t="s">
        <v>175</v>
      </c>
      <c r="CC2" s="155" t="s">
        <v>1460</v>
      </c>
      <c r="CD2" s="154" t="s">
        <v>176</v>
      </c>
      <c r="CE2" s="154" t="s">
        <v>177</v>
      </c>
      <c r="CF2" s="154" t="s">
        <v>178</v>
      </c>
      <c r="CG2" s="154" t="s">
        <v>179</v>
      </c>
      <c r="CH2" s="156" t="s">
        <v>189</v>
      </c>
      <c r="CI2" s="157" t="s">
        <v>190</v>
      </c>
      <c r="CJ2" s="158" t="s">
        <v>191</v>
      </c>
      <c r="CK2" s="158" t="s">
        <v>192</v>
      </c>
      <c r="CL2" s="159" t="s">
        <v>193</v>
      </c>
      <c r="CM2" s="155" t="s">
        <v>180</v>
      </c>
      <c r="CN2" s="155" t="s">
        <v>181</v>
      </c>
      <c r="CO2" s="155" t="s">
        <v>166</v>
      </c>
      <c r="CP2" s="155" t="s">
        <v>167</v>
      </c>
      <c r="CQ2" s="155" t="s">
        <v>168</v>
      </c>
      <c r="CR2" s="155" t="s">
        <v>169</v>
      </c>
      <c r="CS2" s="155" t="s">
        <v>170</v>
      </c>
      <c r="CT2" s="155" t="s">
        <v>171</v>
      </c>
      <c r="CU2" s="155" t="s">
        <v>172</v>
      </c>
      <c r="CV2" s="155" t="s">
        <v>173</v>
      </c>
      <c r="CW2" s="155" t="s">
        <v>174</v>
      </c>
      <c r="CX2" s="155" t="s">
        <v>175</v>
      </c>
      <c r="CY2" s="155" t="s">
        <v>1460</v>
      </c>
      <c r="CZ2" s="155" t="s">
        <v>176</v>
      </c>
      <c r="DA2" s="155" t="s">
        <v>177</v>
      </c>
      <c r="DB2" s="155" t="s">
        <v>178</v>
      </c>
      <c r="DC2" s="155" t="s">
        <v>179</v>
      </c>
      <c r="DD2" s="73" t="s">
        <v>232</v>
      </c>
      <c r="DE2" s="73" t="s">
        <v>233</v>
      </c>
      <c r="DF2" s="73" t="s">
        <v>234</v>
      </c>
      <c r="DG2" s="8" t="s">
        <v>1444</v>
      </c>
      <c r="DH2" s="3" t="s">
        <v>1443</v>
      </c>
    </row>
    <row r="3" spans="1:112" s="11" customFormat="1">
      <c r="A3" s="160">
        <v>42933</v>
      </c>
      <c r="B3" s="11" t="s">
        <v>1601</v>
      </c>
      <c r="C3" s="2" t="s">
        <v>1450</v>
      </c>
      <c r="D3" s="2" t="s">
        <v>1575</v>
      </c>
      <c r="E3" s="11">
        <v>1</v>
      </c>
      <c r="F3" s="11">
        <v>1</v>
      </c>
      <c r="G3" s="15" t="str">
        <f t="shared" ref="G3:G66" si="0">E3&amp;"-"&amp;F3</f>
        <v>1-1</v>
      </c>
      <c r="H3" s="11">
        <v>22</v>
      </c>
      <c r="I3" s="11">
        <v>28</v>
      </c>
      <c r="J3" s="38">
        <f>(VLOOKUP($G3,Depth_Lookup_CCL!$A$3:$Z$549,11,FALSE))+(H3/100)</f>
        <v>0.22</v>
      </c>
      <c r="K3" s="38">
        <f>(VLOOKUP($G3,Depth_Lookup_CCL!$A$3:$Z$549,11,FALSE))+(I3/100)</f>
        <v>0.28000000000000003</v>
      </c>
      <c r="L3" s="11">
        <v>100</v>
      </c>
      <c r="P3" s="15">
        <f t="shared" ref="P3:P66" si="1">SUM(L3:O3)</f>
        <v>100</v>
      </c>
      <c r="Q3" s="11" t="s">
        <v>1602</v>
      </c>
      <c r="R3" s="11" t="s">
        <v>114</v>
      </c>
      <c r="S3" s="97">
        <v>15</v>
      </c>
      <c r="T3" s="15" t="str">
        <f>VLOOKUP($S3,[1]definitions_list_lookup!$N$15:$P$20,2,TRUE)</f>
        <v>moderate</v>
      </c>
      <c r="U3" s="15">
        <f>VLOOKUP($S3,[1]definitions_list_lookup!$N$15:$P$20,3,TRUE)</f>
        <v>2</v>
      </c>
      <c r="Y3" s="11">
        <v>95</v>
      </c>
      <c r="Z3" s="11">
        <v>5</v>
      </c>
      <c r="AR3" s="15" t="str">
        <f>VLOOKUP($AQ3,[1]definitions_list_lookup!$N$15:$P$20,2,TRUE)</f>
        <v>fresh</v>
      </c>
      <c r="AS3" s="15">
        <f>VLOOKUP($AQ3,[1]definitions_list_lookup!$N$15:$P$20,3,TRUE)</f>
        <v>0</v>
      </c>
      <c r="BN3" s="15" t="str">
        <f>VLOOKUP($BM3,[1]definitions_list_lookup!$N$15:$P$20,2,TRUE)</f>
        <v>fresh</v>
      </c>
      <c r="BO3" s="15">
        <f>VLOOKUP($BM3,[1]definitions_list_lookup!$N$15:$P$20,3,TRUE)</f>
        <v>0</v>
      </c>
      <c r="CJ3" s="15" t="str">
        <f>VLOOKUP($CI3,[1]definitions_list_lookup!$N$15:$P$20,2,TRUE)</f>
        <v>fresh</v>
      </c>
      <c r="CK3" s="15">
        <f>VLOOKUP($CI3,[1]definitions_list_lookup!$N$15:$P$20,3,TRUE)</f>
        <v>0</v>
      </c>
      <c r="DD3" s="15">
        <f>((L3/100)*S3)+((M3/100)*AQ3)+((N3/100)*BM3)+((O3/100)*CI3)</f>
        <v>15</v>
      </c>
      <c r="DE3" s="15" t="str">
        <f>VLOOKUP($DD3,[1]definitions_list_lookup!$N$15:$P$20,2,TRUE)</f>
        <v>moderate</v>
      </c>
      <c r="DF3" s="15">
        <f>VLOOKUP($DD3,[1]definitions_list_lookup!$N$15:$P$20,3,TRUE)</f>
        <v>2</v>
      </c>
    </row>
    <row r="4" spans="1:112" s="11" customFormat="1">
      <c r="A4" s="160">
        <v>42933</v>
      </c>
      <c r="B4" s="11" t="s">
        <v>1601</v>
      </c>
      <c r="C4" s="2" t="s">
        <v>1450</v>
      </c>
      <c r="D4" s="2" t="s">
        <v>1575</v>
      </c>
      <c r="E4" s="11">
        <v>2</v>
      </c>
      <c r="F4" s="11">
        <v>1</v>
      </c>
      <c r="G4" s="15" t="str">
        <f t="shared" si="0"/>
        <v>2-1</v>
      </c>
      <c r="H4" s="11">
        <v>0</v>
      </c>
      <c r="I4" s="11">
        <v>103</v>
      </c>
      <c r="J4" s="38">
        <f>(VLOOKUP($G4,Depth_Lookup_CCL!$A$3:$Z$549,11,FALSE))+(H4/100)</f>
        <v>1.9</v>
      </c>
      <c r="K4" s="38">
        <f>(VLOOKUP($G4,Depth_Lookup_CCL!$A$3:$Z$549,11,FALSE))+(I4/100)</f>
        <v>2.9299999999999997</v>
      </c>
      <c r="L4" s="11">
        <v>100</v>
      </c>
      <c r="P4" s="15">
        <f t="shared" si="1"/>
        <v>100</v>
      </c>
      <c r="Q4" s="11" t="s">
        <v>1603</v>
      </c>
      <c r="R4" s="11" t="s">
        <v>114</v>
      </c>
      <c r="S4" s="97">
        <v>10</v>
      </c>
      <c r="T4" s="15" t="str">
        <f>VLOOKUP($S4,[1]definitions_list_lookup!$N$15:$P$20,2,TRUE)</f>
        <v>slight</v>
      </c>
      <c r="U4" s="15">
        <f>VLOOKUP($S4,[1]definitions_list_lookup!$N$15:$P$20,3,TRUE)</f>
        <v>1</v>
      </c>
      <c r="V4" s="11" t="s">
        <v>1604</v>
      </c>
      <c r="Y4" s="11">
        <v>50</v>
      </c>
      <c r="Z4" s="11">
        <v>50</v>
      </c>
      <c r="AR4" s="15" t="str">
        <f>VLOOKUP($AQ4,[1]definitions_list_lookup!$N$15:$P$20,2,TRUE)</f>
        <v>fresh</v>
      </c>
      <c r="AS4" s="15">
        <f>VLOOKUP($AQ4,[1]definitions_list_lookup!$N$15:$P$20,3,TRUE)</f>
        <v>0</v>
      </c>
      <c r="BN4" s="15" t="str">
        <f>VLOOKUP($BM4,[1]definitions_list_lookup!$N$15:$P$20,2,TRUE)</f>
        <v>fresh</v>
      </c>
      <c r="BO4" s="15">
        <f>VLOOKUP($BM4,[1]definitions_list_lookup!$N$15:$P$20,3,TRUE)</f>
        <v>0</v>
      </c>
      <c r="CJ4" s="15" t="str">
        <f>VLOOKUP($CI4,[1]definitions_list_lookup!$N$15:$P$20,2,TRUE)</f>
        <v>fresh</v>
      </c>
      <c r="CK4" s="15">
        <f>VLOOKUP($CI4,[1]definitions_list_lookup!$N$15:$P$20,3,TRUE)</f>
        <v>0</v>
      </c>
      <c r="DD4" s="15">
        <f t="shared" ref="DD4:DD67" si="2">((L4/100)*S4)+((M4/100)*AQ4)+((N4/100)*BM4)+((O4/100)*CI4)</f>
        <v>10</v>
      </c>
      <c r="DE4" s="15" t="str">
        <f>VLOOKUP($DD4,[1]definitions_list_lookup!$N$15:$P$20,2,TRUE)</f>
        <v>slight</v>
      </c>
      <c r="DF4" s="15">
        <f>VLOOKUP($DD4,[1]definitions_list_lookup!$N$15:$P$20,3,TRUE)</f>
        <v>1</v>
      </c>
      <c r="DG4" s="11" t="s">
        <v>1605</v>
      </c>
    </row>
    <row r="5" spans="1:112" s="11" customFormat="1">
      <c r="A5" s="160">
        <v>42933</v>
      </c>
      <c r="B5" s="11" t="s">
        <v>1601</v>
      </c>
      <c r="C5" s="2" t="s">
        <v>1450</v>
      </c>
      <c r="D5" s="2" t="s">
        <v>1575</v>
      </c>
      <c r="E5" s="11">
        <v>3</v>
      </c>
      <c r="F5" s="11">
        <v>1</v>
      </c>
      <c r="G5" s="15" t="str">
        <f t="shared" si="0"/>
        <v>3-1</v>
      </c>
      <c r="H5" s="11">
        <v>0</v>
      </c>
      <c r="I5" s="11">
        <v>79</v>
      </c>
      <c r="J5" s="38">
        <f>(VLOOKUP($G5,Depth_Lookup_CCL!$A$3:$Z$549,11,FALSE))+(H5/100)</f>
        <v>2.7</v>
      </c>
      <c r="K5" s="38">
        <f>(VLOOKUP($G5,Depth_Lookup_CCL!$A$3:$Z$549,11,FALSE))+(I5/100)</f>
        <v>3.49</v>
      </c>
      <c r="L5" s="11">
        <v>100</v>
      </c>
      <c r="P5" s="15">
        <f t="shared" si="1"/>
        <v>100</v>
      </c>
      <c r="Q5" s="11" t="s">
        <v>1603</v>
      </c>
      <c r="R5" s="11" t="s">
        <v>114</v>
      </c>
      <c r="S5" s="97">
        <v>15</v>
      </c>
      <c r="T5" s="15" t="str">
        <f>VLOOKUP($S5,[1]definitions_list_lookup!$N$15:$P$20,2,TRUE)</f>
        <v>moderate</v>
      </c>
      <c r="U5" s="15">
        <f>VLOOKUP($S5,[1]definitions_list_lookup!$N$15:$P$20,3,TRUE)</f>
        <v>2</v>
      </c>
      <c r="V5" s="11" t="s">
        <v>1606</v>
      </c>
      <c r="Y5" s="11">
        <v>55</v>
      </c>
      <c r="Z5" s="11">
        <v>40</v>
      </c>
      <c r="AL5" s="11">
        <v>5</v>
      </c>
      <c r="AR5" s="15" t="str">
        <f>VLOOKUP($AQ5,[1]definitions_list_lookup!$N$15:$P$20,2,TRUE)</f>
        <v>fresh</v>
      </c>
      <c r="AS5" s="15">
        <f>VLOOKUP($AQ5,[1]definitions_list_lookup!$N$15:$P$20,3,TRUE)</f>
        <v>0</v>
      </c>
      <c r="BN5" s="15" t="str">
        <f>VLOOKUP($BM5,[1]definitions_list_lookup!$N$15:$P$20,2,TRUE)</f>
        <v>fresh</v>
      </c>
      <c r="BO5" s="15">
        <f>VLOOKUP($BM5,[1]definitions_list_lookup!$N$15:$P$20,3,TRUE)</f>
        <v>0</v>
      </c>
      <c r="CJ5" s="15" t="str">
        <f>VLOOKUP($CI5,[1]definitions_list_lookup!$N$15:$P$20,2,TRUE)</f>
        <v>fresh</v>
      </c>
      <c r="CK5" s="15">
        <f>VLOOKUP($CI5,[1]definitions_list_lookup!$N$15:$P$20,3,TRUE)</f>
        <v>0</v>
      </c>
      <c r="DD5" s="15">
        <f t="shared" si="2"/>
        <v>15</v>
      </c>
      <c r="DE5" s="15" t="str">
        <f>VLOOKUP($DD5,[1]definitions_list_lookup!$N$15:$P$20,2,TRUE)</f>
        <v>moderate</v>
      </c>
      <c r="DF5" s="15">
        <f>VLOOKUP($DD5,[1]definitions_list_lookup!$N$15:$P$20,3,TRUE)</f>
        <v>2</v>
      </c>
      <c r="DG5" s="11" t="s">
        <v>1607</v>
      </c>
    </row>
    <row r="6" spans="1:112" s="11" customFormat="1">
      <c r="A6" s="160">
        <v>42933</v>
      </c>
      <c r="B6" s="11" t="s">
        <v>1601</v>
      </c>
      <c r="C6" s="2" t="s">
        <v>1450</v>
      </c>
      <c r="D6" s="2" t="s">
        <v>1575</v>
      </c>
      <c r="E6" s="11">
        <v>3</v>
      </c>
      <c r="F6" s="11">
        <v>2</v>
      </c>
      <c r="G6" s="15" t="str">
        <f t="shared" si="0"/>
        <v>3-2</v>
      </c>
      <c r="H6" s="11">
        <v>0</v>
      </c>
      <c r="I6" s="11">
        <v>59</v>
      </c>
      <c r="J6" s="38">
        <f>(VLOOKUP($G6,Depth_Lookup_CCL!$A$3:$Z$549,11,FALSE))+(H6/100)</f>
        <v>3.5050000000000003</v>
      </c>
      <c r="K6" s="38">
        <f>(VLOOKUP($G6,Depth_Lookup_CCL!$A$3:$Z$549,11,FALSE))+(I6/100)</f>
        <v>4.0950000000000006</v>
      </c>
      <c r="L6" s="11">
        <v>100</v>
      </c>
      <c r="P6" s="15">
        <f t="shared" si="1"/>
        <v>100</v>
      </c>
      <c r="Q6" s="11" t="s">
        <v>1608</v>
      </c>
      <c r="R6" s="11" t="s">
        <v>114</v>
      </c>
      <c r="S6" s="97">
        <v>15</v>
      </c>
      <c r="T6" s="15" t="str">
        <f>VLOOKUP($S6,[1]definitions_list_lookup!$N$15:$P$20,2,TRUE)</f>
        <v>moderate</v>
      </c>
      <c r="U6" s="15">
        <f>VLOOKUP($S6,[1]definitions_list_lookup!$N$15:$P$20,3,TRUE)</f>
        <v>2</v>
      </c>
      <c r="V6" s="11" t="s">
        <v>1609</v>
      </c>
      <c r="Y6" s="11">
        <v>40</v>
      </c>
      <c r="Z6" s="11">
        <v>55</v>
      </c>
      <c r="AL6" s="11">
        <v>5</v>
      </c>
      <c r="AR6" s="15" t="str">
        <f>VLOOKUP($AQ6,[1]definitions_list_lookup!$N$15:$P$20,2,TRUE)</f>
        <v>fresh</v>
      </c>
      <c r="AS6" s="15">
        <f>VLOOKUP($AQ6,[1]definitions_list_lookup!$N$15:$P$20,3,TRUE)</f>
        <v>0</v>
      </c>
      <c r="BN6" s="15" t="str">
        <f>VLOOKUP($BM6,[1]definitions_list_lookup!$N$15:$P$20,2,TRUE)</f>
        <v>fresh</v>
      </c>
      <c r="BO6" s="15">
        <f>VLOOKUP($BM6,[1]definitions_list_lookup!$N$15:$P$20,3,TRUE)</f>
        <v>0</v>
      </c>
      <c r="CJ6" s="15" t="str">
        <f>VLOOKUP($CI6,[1]definitions_list_lookup!$N$15:$P$20,2,TRUE)</f>
        <v>fresh</v>
      </c>
      <c r="CK6" s="15">
        <f>VLOOKUP($CI6,[1]definitions_list_lookup!$N$15:$P$20,3,TRUE)</f>
        <v>0</v>
      </c>
      <c r="DD6" s="15">
        <f t="shared" si="2"/>
        <v>15</v>
      </c>
      <c r="DE6" s="15" t="str">
        <f>VLOOKUP($DD6,[1]definitions_list_lookup!$N$15:$P$20,2,TRUE)</f>
        <v>moderate</v>
      </c>
      <c r="DF6" s="15">
        <f>VLOOKUP($DD6,[1]definitions_list_lookup!$N$15:$P$20,3,TRUE)</f>
        <v>2</v>
      </c>
      <c r="DG6" s="11" t="s">
        <v>1610</v>
      </c>
    </row>
    <row r="7" spans="1:112" s="11" customFormat="1">
      <c r="A7" s="160">
        <v>42933</v>
      </c>
      <c r="B7" s="11" t="s">
        <v>1601</v>
      </c>
      <c r="C7" s="2" t="s">
        <v>1450</v>
      </c>
      <c r="D7" s="2" t="s">
        <v>1575</v>
      </c>
      <c r="E7" s="11">
        <v>3</v>
      </c>
      <c r="F7" s="11">
        <v>3</v>
      </c>
      <c r="G7" s="15" t="str">
        <f t="shared" si="0"/>
        <v>3-3</v>
      </c>
      <c r="H7" s="11">
        <v>0</v>
      </c>
      <c r="I7" s="11">
        <v>58</v>
      </c>
      <c r="J7" s="38">
        <f>(VLOOKUP($G7,Depth_Lookup_CCL!$A$3:$Z$549,11,FALSE))+(H7/100)</f>
        <v>4.1050000000000004</v>
      </c>
      <c r="K7" s="38">
        <f>(VLOOKUP($G7,Depth_Lookup_CCL!$A$3:$Z$549,11,FALSE))+(I7/100)</f>
        <v>4.6850000000000005</v>
      </c>
      <c r="L7" s="11">
        <v>100</v>
      </c>
      <c r="P7" s="15">
        <f t="shared" si="1"/>
        <v>100</v>
      </c>
      <c r="Q7" s="11" t="s">
        <v>1611</v>
      </c>
      <c r="R7" s="11" t="s">
        <v>114</v>
      </c>
      <c r="S7" s="97">
        <v>15</v>
      </c>
      <c r="T7" s="15" t="str">
        <f>VLOOKUP($S7,[1]definitions_list_lookup!$N$15:$P$20,2,TRUE)</f>
        <v>moderate</v>
      </c>
      <c r="U7" s="15">
        <f>VLOOKUP($S7,[1]definitions_list_lookup!$N$15:$P$20,3,TRUE)</f>
        <v>2</v>
      </c>
      <c r="V7" s="11" t="s">
        <v>1612</v>
      </c>
      <c r="Y7" s="11">
        <v>50</v>
      </c>
      <c r="Z7" s="11">
        <v>50</v>
      </c>
      <c r="AR7" s="15" t="str">
        <f>VLOOKUP($AQ7,[1]definitions_list_lookup!$N$15:$P$20,2,TRUE)</f>
        <v>fresh</v>
      </c>
      <c r="AS7" s="15">
        <f>VLOOKUP($AQ7,[1]definitions_list_lookup!$N$15:$P$20,3,TRUE)</f>
        <v>0</v>
      </c>
      <c r="BN7" s="15" t="str">
        <f>VLOOKUP($BM7,[1]definitions_list_lookup!$N$15:$P$20,2,TRUE)</f>
        <v>fresh</v>
      </c>
      <c r="BO7" s="15">
        <f>VLOOKUP($BM7,[1]definitions_list_lookup!$N$15:$P$20,3,TRUE)</f>
        <v>0</v>
      </c>
      <c r="CJ7" s="15" t="str">
        <f>VLOOKUP($CI7,[1]definitions_list_lookup!$N$15:$P$20,2,TRUE)</f>
        <v>fresh</v>
      </c>
      <c r="CK7" s="15">
        <f>VLOOKUP($CI7,[1]definitions_list_lookup!$N$15:$P$20,3,TRUE)</f>
        <v>0</v>
      </c>
      <c r="DD7" s="15">
        <f t="shared" si="2"/>
        <v>15</v>
      </c>
      <c r="DE7" s="15" t="str">
        <f>VLOOKUP($DD7,[1]definitions_list_lookup!$N$15:$P$20,2,TRUE)</f>
        <v>moderate</v>
      </c>
      <c r="DF7" s="15">
        <f>VLOOKUP($DD7,[1]definitions_list_lookup!$N$15:$P$20,3,TRUE)</f>
        <v>2</v>
      </c>
      <c r="DG7" s="11" t="s">
        <v>1613</v>
      </c>
    </row>
    <row r="8" spans="1:112" s="11" customFormat="1">
      <c r="A8" s="160">
        <v>42933</v>
      </c>
      <c r="B8" s="11" t="s">
        <v>1601</v>
      </c>
      <c r="C8" s="2" t="s">
        <v>1450</v>
      </c>
      <c r="D8" s="2" t="s">
        <v>1575</v>
      </c>
      <c r="E8" s="11">
        <v>4</v>
      </c>
      <c r="F8" s="11">
        <v>1</v>
      </c>
      <c r="G8" s="15" t="str">
        <f t="shared" si="0"/>
        <v>4-1</v>
      </c>
      <c r="H8" s="11">
        <v>0</v>
      </c>
      <c r="I8" s="11">
        <v>68</v>
      </c>
      <c r="J8" s="38">
        <f>(VLOOKUP($G8,Depth_Lookup_CCL!$A$3:$Z$549,11,FALSE))+(H8/100)</f>
        <v>4.9000000000000004</v>
      </c>
      <c r="K8" s="38">
        <f>(VLOOKUP($G8,Depth_Lookup_CCL!$A$3:$Z$549,11,FALSE))+(I8/100)</f>
        <v>5.58</v>
      </c>
      <c r="L8" s="11">
        <v>90</v>
      </c>
      <c r="N8" s="11">
        <v>10</v>
      </c>
      <c r="P8" s="15">
        <f t="shared" si="1"/>
        <v>100</v>
      </c>
      <c r="Q8" s="11" t="s">
        <v>1614</v>
      </c>
      <c r="R8" s="11" t="s">
        <v>114</v>
      </c>
      <c r="S8" s="97">
        <v>20</v>
      </c>
      <c r="T8" s="15" t="str">
        <f>VLOOKUP($S8,[1]definitions_list_lookup!$N$15:$P$20,2,TRUE)</f>
        <v>moderate</v>
      </c>
      <c r="U8" s="15">
        <f>VLOOKUP($S8,[1]definitions_list_lookup!$N$15:$P$20,3,TRUE)</f>
        <v>2</v>
      </c>
      <c r="V8" s="11" t="s">
        <v>1615</v>
      </c>
      <c r="Y8" s="11">
        <v>20</v>
      </c>
      <c r="Z8" s="11">
        <v>50</v>
      </c>
      <c r="AL8" s="11">
        <v>30</v>
      </c>
      <c r="AR8" s="15" t="str">
        <f>VLOOKUP($AQ8,[1]definitions_list_lookup!$N$15:$P$20,2,TRUE)</f>
        <v>fresh</v>
      </c>
      <c r="AS8" s="15">
        <f>VLOOKUP($AQ8,[1]definitions_list_lookup!$N$15:$P$20,3,TRUE)</f>
        <v>0</v>
      </c>
      <c r="BL8" s="11" t="s">
        <v>1616</v>
      </c>
      <c r="BM8" s="11">
        <v>75</v>
      </c>
      <c r="BN8" s="15" t="str">
        <f>VLOOKUP($BM8,[1]definitions_list_lookup!$N$15:$P$20,2,TRUE)</f>
        <v>extensive</v>
      </c>
      <c r="BO8" s="15">
        <f>VLOOKUP($BM8,[1]definitions_list_lookup!$N$15:$P$20,3,TRUE)</f>
        <v>4</v>
      </c>
      <c r="BZ8" s="11">
        <v>80</v>
      </c>
      <c r="CF8" s="11">
        <v>20</v>
      </c>
      <c r="CJ8" s="15" t="str">
        <f>VLOOKUP($CI8,[1]definitions_list_lookup!$N$15:$P$20,2,TRUE)</f>
        <v>fresh</v>
      </c>
      <c r="CK8" s="15">
        <f>VLOOKUP($CI8,[1]definitions_list_lookup!$N$15:$P$20,3,TRUE)</f>
        <v>0</v>
      </c>
      <c r="DD8" s="15">
        <f t="shared" si="2"/>
        <v>25.5</v>
      </c>
      <c r="DE8" s="15" t="str">
        <f>VLOOKUP($DD8,[1]definitions_list_lookup!$N$15:$P$20,2,TRUE)</f>
        <v>moderate</v>
      </c>
      <c r="DF8" s="15">
        <f>VLOOKUP($DD8,[1]definitions_list_lookup!$N$15:$P$20,3,TRUE)</f>
        <v>2</v>
      </c>
      <c r="DG8" s="11" t="s">
        <v>1617</v>
      </c>
    </row>
    <row r="9" spans="1:112" s="11" customFormat="1">
      <c r="A9" s="160">
        <v>42933</v>
      </c>
      <c r="B9" s="11" t="s">
        <v>1618</v>
      </c>
      <c r="C9" s="2" t="s">
        <v>1450</v>
      </c>
      <c r="D9" s="2" t="s">
        <v>1575</v>
      </c>
      <c r="E9" s="11">
        <v>5</v>
      </c>
      <c r="F9" s="11">
        <v>1</v>
      </c>
      <c r="G9" s="15" t="str">
        <f t="shared" si="0"/>
        <v>5-1</v>
      </c>
      <c r="H9" s="11">
        <v>1</v>
      </c>
      <c r="I9" s="11">
        <v>44</v>
      </c>
      <c r="J9" s="38">
        <f>(VLOOKUP($G9,Depth_Lookup_CCL!$A$3:$Z$549,11,FALSE))+(H9/100)</f>
        <v>5.76</v>
      </c>
      <c r="K9" s="38">
        <f>(VLOOKUP($G9,Depth_Lookup_CCL!$A$3:$Z$549,11,FALSE))+(I9/100)</f>
        <v>6.19</v>
      </c>
      <c r="L9" s="11">
        <v>100</v>
      </c>
      <c r="P9" s="15">
        <f t="shared" si="1"/>
        <v>100</v>
      </c>
      <c r="Q9" s="11" t="s">
        <v>1619</v>
      </c>
      <c r="R9" s="11" t="s">
        <v>114</v>
      </c>
      <c r="S9" s="97">
        <v>20</v>
      </c>
      <c r="T9" s="15" t="str">
        <f>VLOOKUP($S9,[1]definitions_list_lookup!$N$15:$P$20,2,TRUE)</f>
        <v>moderate</v>
      </c>
      <c r="U9" s="15">
        <f>VLOOKUP($S9,[1]definitions_list_lookup!$N$15:$P$20,3,TRUE)</f>
        <v>2</v>
      </c>
      <c r="V9" s="11" t="s">
        <v>1620</v>
      </c>
      <c r="Y9" s="11">
        <v>85</v>
      </c>
      <c r="Z9" s="11">
        <v>5</v>
      </c>
      <c r="AL9" s="11">
        <v>10</v>
      </c>
      <c r="AR9" s="15" t="str">
        <f>VLOOKUP($AQ9,[1]definitions_list_lookup!$N$15:$P$20,2,TRUE)</f>
        <v>fresh</v>
      </c>
      <c r="AS9" s="15">
        <f>VLOOKUP($AQ9,[1]definitions_list_lookup!$N$15:$P$20,3,TRUE)</f>
        <v>0</v>
      </c>
      <c r="BN9" s="15" t="str">
        <f>VLOOKUP($BM9,[1]definitions_list_lookup!$N$15:$P$20,2,TRUE)</f>
        <v>fresh</v>
      </c>
      <c r="BO9" s="15">
        <f>VLOOKUP($BM9,[1]definitions_list_lookup!$N$15:$P$20,3,TRUE)</f>
        <v>0</v>
      </c>
      <c r="CJ9" s="15" t="str">
        <f>VLOOKUP($CI9,[1]definitions_list_lookup!$N$15:$P$20,2,TRUE)</f>
        <v>fresh</v>
      </c>
      <c r="CK9" s="15">
        <f>VLOOKUP($CI9,[1]definitions_list_lookup!$N$15:$P$20,3,TRUE)</f>
        <v>0</v>
      </c>
      <c r="DD9" s="15">
        <f t="shared" si="2"/>
        <v>20</v>
      </c>
      <c r="DE9" s="15" t="str">
        <f>VLOOKUP($DD9,[1]definitions_list_lookup!$N$15:$P$20,2,TRUE)</f>
        <v>moderate</v>
      </c>
      <c r="DF9" s="15">
        <f>VLOOKUP($DD9,[1]definitions_list_lookup!$N$15:$P$20,3,TRUE)</f>
        <v>2</v>
      </c>
      <c r="DG9" s="11" t="s">
        <v>1621</v>
      </c>
    </row>
    <row r="10" spans="1:112" s="11" customFormat="1">
      <c r="A10" s="160">
        <v>42933</v>
      </c>
      <c r="B10" s="11" t="s">
        <v>1618</v>
      </c>
      <c r="C10" s="2" t="s">
        <v>1450</v>
      </c>
      <c r="D10" s="2" t="s">
        <v>1575</v>
      </c>
      <c r="E10" s="11">
        <v>5</v>
      </c>
      <c r="F10" s="11">
        <v>1</v>
      </c>
      <c r="G10" s="15" t="str">
        <f t="shared" si="0"/>
        <v>5-1</v>
      </c>
      <c r="H10" s="11">
        <v>44</v>
      </c>
      <c r="I10" s="11">
        <v>83</v>
      </c>
      <c r="J10" s="38">
        <f>(VLOOKUP($G10,Depth_Lookup_CCL!$A$3:$Z$549,11,FALSE))+(H10/100)</f>
        <v>6.19</v>
      </c>
      <c r="K10" s="38">
        <f>(VLOOKUP($G10,Depth_Lookup_CCL!$A$3:$Z$549,11,FALSE))+(I10/100)</f>
        <v>6.58</v>
      </c>
      <c r="L10" s="11">
        <v>100</v>
      </c>
      <c r="P10" s="15">
        <f t="shared" si="1"/>
        <v>100</v>
      </c>
      <c r="Q10" s="11" t="s">
        <v>1622</v>
      </c>
      <c r="R10" s="11" t="s">
        <v>1</v>
      </c>
      <c r="S10" s="97">
        <v>80</v>
      </c>
      <c r="T10" s="15" t="str">
        <f>VLOOKUP($S10,[1]definitions_list_lookup!$N$15:$P$20,2,TRUE)</f>
        <v>extensive</v>
      </c>
      <c r="U10" s="15">
        <f>VLOOKUP($S10,[1]definitions_list_lookup!$N$15:$P$20,3,TRUE)</f>
        <v>4</v>
      </c>
      <c r="V10" s="11" t="s">
        <v>1623</v>
      </c>
      <c r="Y10" s="11">
        <v>70</v>
      </c>
      <c r="Z10" s="11">
        <v>20</v>
      </c>
      <c r="AA10" s="11">
        <v>5</v>
      </c>
      <c r="AL10" s="11">
        <v>5</v>
      </c>
      <c r="AR10" s="15" t="str">
        <f>VLOOKUP($AQ10,[1]definitions_list_lookup!$N$15:$P$20,2,TRUE)</f>
        <v>fresh</v>
      </c>
      <c r="AS10" s="15">
        <f>VLOOKUP($AQ10,[1]definitions_list_lookup!$N$15:$P$20,3,TRUE)</f>
        <v>0</v>
      </c>
      <c r="BN10" s="15" t="str">
        <f>VLOOKUP($BM10,[1]definitions_list_lookup!$N$15:$P$20,2,TRUE)</f>
        <v>fresh</v>
      </c>
      <c r="BO10" s="15">
        <f>VLOOKUP($BM10,[1]definitions_list_lookup!$N$15:$P$20,3,TRUE)</f>
        <v>0</v>
      </c>
      <c r="CJ10" s="15" t="str">
        <f>VLOOKUP($CI10,[1]definitions_list_lookup!$N$15:$P$20,2,TRUE)</f>
        <v>fresh</v>
      </c>
      <c r="CK10" s="15">
        <f>VLOOKUP($CI10,[1]definitions_list_lookup!$N$15:$P$20,3,TRUE)</f>
        <v>0</v>
      </c>
      <c r="DD10" s="15">
        <f t="shared" si="2"/>
        <v>80</v>
      </c>
      <c r="DE10" s="15" t="str">
        <f>VLOOKUP($DD10,[1]definitions_list_lookup!$N$15:$P$20,2,TRUE)</f>
        <v>extensive</v>
      </c>
      <c r="DF10" s="15">
        <f>VLOOKUP($DD10,[1]definitions_list_lookup!$N$15:$P$20,3,TRUE)</f>
        <v>4</v>
      </c>
      <c r="DG10" s="11" t="s">
        <v>1624</v>
      </c>
    </row>
    <row r="11" spans="1:112" s="11" customFormat="1">
      <c r="A11" s="160">
        <v>42933</v>
      </c>
      <c r="B11" s="11" t="s">
        <v>1618</v>
      </c>
      <c r="C11" s="2" t="s">
        <v>1450</v>
      </c>
      <c r="D11" s="2" t="s">
        <v>1575</v>
      </c>
      <c r="E11" s="11">
        <v>5</v>
      </c>
      <c r="F11" s="11">
        <v>2</v>
      </c>
      <c r="G11" s="15" t="str">
        <f t="shared" si="0"/>
        <v>5-2</v>
      </c>
      <c r="H11" s="11">
        <v>0</v>
      </c>
      <c r="I11" s="11">
        <v>23</v>
      </c>
      <c r="J11" s="38">
        <f>(VLOOKUP($G11,Depth_Lookup_CCL!$A$3:$Z$549,11,FALSE))+(H11/100)</f>
        <v>6.6</v>
      </c>
      <c r="K11" s="38">
        <f>(VLOOKUP($G11,Depth_Lookup_CCL!$A$3:$Z$549,11,FALSE))+(I11/100)</f>
        <v>6.83</v>
      </c>
      <c r="L11" s="11">
        <v>75</v>
      </c>
      <c r="M11" s="11">
        <v>25</v>
      </c>
      <c r="P11" s="15">
        <f t="shared" si="1"/>
        <v>100</v>
      </c>
      <c r="Q11" s="11" t="s">
        <v>1625</v>
      </c>
      <c r="R11" s="11" t="s">
        <v>1</v>
      </c>
      <c r="S11" s="97">
        <v>80</v>
      </c>
      <c r="T11" s="15" t="str">
        <f>VLOOKUP($S11,[1]definitions_list_lookup!$N$15:$P$20,2,TRUE)</f>
        <v>extensive</v>
      </c>
      <c r="U11" s="15">
        <f>VLOOKUP($S11,[1]definitions_list_lookup!$N$15:$P$20,3,TRUE)</f>
        <v>4</v>
      </c>
      <c r="V11" s="11" t="s">
        <v>1626</v>
      </c>
      <c r="Y11" s="11">
        <v>55</v>
      </c>
      <c r="AA11" s="11">
        <v>45</v>
      </c>
      <c r="AN11" s="11" t="s">
        <v>1627</v>
      </c>
      <c r="AO11" s="11" t="s">
        <v>1411</v>
      </c>
      <c r="AP11" s="11" t="s">
        <v>1464</v>
      </c>
      <c r="AQ11" s="11">
        <v>80</v>
      </c>
      <c r="AR11" s="15" t="str">
        <f>VLOOKUP($AQ11,[1]definitions_list_lookup!$N$15:$P$20,2,TRUE)</f>
        <v>extensive</v>
      </c>
      <c r="AS11" s="15">
        <f>VLOOKUP($AQ11,[1]definitions_list_lookup!$N$15:$P$20,3,TRUE)</f>
        <v>4</v>
      </c>
      <c r="AW11" s="11">
        <v>50</v>
      </c>
      <c r="AY11" s="11">
        <v>45</v>
      </c>
      <c r="BD11" s="11">
        <v>5</v>
      </c>
      <c r="BN11" s="15" t="str">
        <f>VLOOKUP($BM11,[1]definitions_list_lookup!$N$15:$P$20,2,TRUE)</f>
        <v>fresh</v>
      </c>
      <c r="BO11" s="15">
        <f>VLOOKUP($BM11,[1]definitions_list_lookup!$N$15:$P$20,3,TRUE)</f>
        <v>0</v>
      </c>
      <c r="CJ11" s="15" t="str">
        <f>VLOOKUP($CI11,[1]definitions_list_lookup!$N$15:$P$20,2,TRUE)</f>
        <v>fresh</v>
      </c>
      <c r="CK11" s="15">
        <f>VLOOKUP($CI11,[1]definitions_list_lookup!$N$15:$P$20,3,TRUE)</f>
        <v>0</v>
      </c>
      <c r="DD11" s="15">
        <f t="shared" si="2"/>
        <v>80</v>
      </c>
      <c r="DE11" s="15" t="str">
        <f>VLOOKUP($DD11,[1]definitions_list_lookup!$N$15:$P$20,2,TRUE)</f>
        <v>extensive</v>
      </c>
      <c r="DF11" s="15">
        <f>VLOOKUP($DD11,[1]definitions_list_lookup!$N$15:$P$20,3,TRUE)</f>
        <v>4</v>
      </c>
      <c r="DG11" s="11" t="s">
        <v>1605</v>
      </c>
    </row>
    <row r="12" spans="1:112" s="11" customFormat="1">
      <c r="A12" s="160">
        <v>42933</v>
      </c>
      <c r="B12" s="11" t="s">
        <v>1618</v>
      </c>
      <c r="C12" s="2" t="s">
        <v>1450</v>
      </c>
      <c r="D12" s="2" t="s">
        <v>1575</v>
      </c>
      <c r="E12" s="11">
        <v>5</v>
      </c>
      <c r="F12" s="11">
        <v>2</v>
      </c>
      <c r="G12" s="15" t="str">
        <f t="shared" si="0"/>
        <v>5-2</v>
      </c>
      <c r="H12" s="11">
        <v>23</v>
      </c>
      <c r="I12" s="11">
        <v>63</v>
      </c>
      <c r="J12" s="38">
        <f>(VLOOKUP($G12,Depth_Lookup_CCL!$A$3:$Z$549,11,FALSE))+(H12/100)</f>
        <v>6.83</v>
      </c>
      <c r="K12" s="38">
        <f>(VLOOKUP($G12,Depth_Lookup_CCL!$A$3:$Z$549,11,FALSE))+(I12/100)</f>
        <v>7.2299999999999995</v>
      </c>
      <c r="L12" s="11">
        <v>100</v>
      </c>
      <c r="P12" s="15">
        <f t="shared" si="1"/>
        <v>100</v>
      </c>
      <c r="Q12" s="11" t="s">
        <v>1628</v>
      </c>
      <c r="R12" s="11" t="s">
        <v>114</v>
      </c>
      <c r="S12" s="97">
        <v>25</v>
      </c>
      <c r="T12" s="15" t="str">
        <f>VLOOKUP($S12,[1]definitions_list_lookup!$N$15:$P$20,2,TRUE)</f>
        <v>moderate</v>
      </c>
      <c r="U12" s="15">
        <f>VLOOKUP($S12,[1]definitions_list_lookup!$N$15:$P$20,3,TRUE)</f>
        <v>2</v>
      </c>
      <c r="V12" s="11" t="s">
        <v>1629</v>
      </c>
      <c r="Y12" s="11">
        <v>85</v>
      </c>
      <c r="Z12" s="11">
        <v>10</v>
      </c>
      <c r="AL12" s="11">
        <v>5</v>
      </c>
      <c r="AR12" s="15" t="str">
        <f>VLOOKUP($AQ12,[1]definitions_list_lookup!$N$15:$P$20,2,TRUE)</f>
        <v>fresh</v>
      </c>
      <c r="AS12" s="15">
        <f>VLOOKUP($AQ12,[1]definitions_list_lookup!$N$15:$P$20,3,TRUE)</f>
        <v>0</v>
      </c>
      <c r="BN12" s="15" t="str">
        <f>VLOOKUP($BM12,[1]definitions_list_lookup!$N$15:$P$20,2,TRUE)</f>
        <v>fresh</v>
      </c>
      <c r="BO12" s="15">
        <f>VLOOKUP($BM12,[1]definitions_list_lookup!$N$15:$P$20,3,TRUE)</f>
        <v>0</v>
      </c>
      <c r="CJ12" s="15" t="str">
        <f>VLOOKUP($CI12,[1]definitions_list_lookup!$N$15:$P$20,2,TRUE)</f>
        <v>fresh</v>
      </c>
      <c r="CK12" s="15">
        <f>VLOOKUP($CI12,[1]definitions_list_lookup!$N$15:$P$20,3,TRUE)</f>
        <v>0</v>
      </c>
      <c r="DD12" s="15">
        <f t="shared" si="2"/>
        <v>25</v>
      </c>
      <c r="DE12" s="15" t="str">
        <f>VLOOKUP($DD12,[1]definitions_list_lookup!$N$15:$P$20,2,TRUE)</f>
        <v>moderate</v>
      </c>
      <c r="DF12" s="15">
        <f>VLOOKUP($DD12,[1]definitions_list_lookup!$N$15:$P$20,3,TRUE)</f>
        <v>2</v>
      </c>
      <c r="DG12" s="11" t="s">
        <v>1630</v>
      </c>
    </row>
    <row r="13" spans="1:112" s="11" customFormat="1">
      <c r="A13" s="160">
        <v>42933</v>
      </c>
      <c r="B13" s="11" t="s">
        <v>1618</v>
      </c>
      <c r="C13" s="2" t="s">
        <v>1450</v>
      </c>
      <c r="D13" s="2" t="s">
        <v>1575</v>
      </c>
      <c r="E13" s="11">
        <v>5</v>
      </c>
      <c r="F13" s="11">
        <v>3</v>
      </c>
      <c r="G13" s="15" t="str">
        <f t="shared" si="0"/>
        <v>5-3</v>
      </c>
      <c r="H13" s="11">
        <v>3</v>
      </c>
      <c r="I13" s="11">
        <v>86</v>
      </c>
      <c r="J13" s="38">
        <f>(VLOOKUP($G13,Depth_Lookup_CCL!$A$3:$Z$549,11,FALSE))+(H13/100)</f>
        <v>7.2850000000000001</v>
      </c>
      <c r="K13" s="38">
        <f>(VLOOKUP($G13,Depth_Lookup_CCL!$A$3:$Z$549,11,FALSE))+(I13/100)</f>
        <v>8.1150000000000002</v>
      </c>
      <c r="L13" s="11">
        <v>98</v>
      </c>
      <c r="N13" s="11">
        <v>2</v>
      </c>
      <c r="P13" s="15">
        <f t="shared" si="1"/>
        <v>100</v>
      </c>
      <c r="Q13" s="11" t="s">
        <v>1628</v>
      </c>
      <c r="R13" s="11" t="s">
        <v>114</v>
      </c>
      <c r="S13" s="97">
        <v>20</v>
      </c>
      <c r="T13" s="15" t="str">
        <f>VLOOKUP($S13,[1]definitions_list_lookup!$N$15:$P$20,2,TRUE)</f>
        <v>moderate</v>
      </c>
      <c r="U13" s="15">
        <f>VLOOKUP($S13,[1]definitions_list_lookup!$N$15:$P$20,3,TRUE)</f>
        <v>2</v>
      </c>
      <c r="V13" s="11" t="s">
        <v>1623</v>
      </c>
      <c r="Y13" s="11">
        <v>90</v>
      </c>
      <c r="Z13" s="11">
        <v>5</v>
      </c>
      <c r="AL13" s="11">
        <v>5</v>
      </c>
      <c r="AR13" s="15" t="str">
        <f>VLOOKUP($AQ13,[1]definitions_list_lookup!$N$15:$P$20,2,TRUE)</f>
        <v>fresh</v>
      </c>
      <c r="AS13" s="15">
        <f>VLOOKUP($AQ13,[1]definitions_list_lookup!$N$15:$P$20,3,TRUE)</f>
        <v>0</v>
      </c>
      <c r="BL13" s="11" t="s">
        <v>1631</v>
      </c>
      <c r="BM13" s="11">
        <v>80</v>
      </c>
      <c r="BN13" s="15" t="str">
        <f>VLOOKUP($BM13,[1]definitions_list_lookup!$N$15:$P$20,2,TRUE)</f>
        <v>extensive</v>
      </c>
      <c r="BO13" s="15">
        <f>VLOOKUP($BM13,[1]definitions_list_lookup!$N$15:$P$20,3,TRUE)</f>
        <v>4</v>
      </c>
      <c r="BS13" s="11">
        <v>80</v>
      </c>
      <c r="BT13" s="11">
        <v>5</v>
      </c>
      <c r="BZ13" s="11">
        <v>10</v>
      </c>
      <c r="CF13" s="11">
        <v>5</v>
      </c>
      <c r="CJ13" s="15" t="str">
        <f>VLOOKUP($CI13,[1]definitions_list_lookup!$N$15:$P$20,2,TRUE)</f>
        <v>fresh</v>
      </c>
      <c r="CK13" s="15">
        <f>VLOOKUP($CI13,[1]definitions_list_lookup!$N$15:$P$20,3,TRUE)</f>
        <v>0</v>
      </c>
      <c r="DD13" s="15">
        <f t="shared" si="2"/>
        <v>21.200000000000003</v>
      </c>
      <c r="DE13" s="15" t="str">
        <f>VLOOKUP($DD13,[1]definitions_list_lookup!$N$15:$P$20,2,TRUE)</f>
        <v>moderate</v>
      </c>
      <c r="DF13" s="15">
        <f>VLOOKUP($DD13,[1]definitions_list_lookup!$N$15:$P$20,3,TRUE)</f>
        <v>2</v>
      </c>
      <c r="DG13" s="11" t="s">
        <v>1630</v>
      </c>
    </row>
    <row r="14" spans="1:112" s="11" customFormat="1">
      <c r="A14" s="160">
        <v>42933</v>
      </c>
      <c r="B14" s="11" t="s">
        <v>1618</v>
      </c>
      <c r="C14" s="2" t="s">
        <v>1450</v>
      </c>
      <c r="D14" s="2" t="s">
        <v>1575</v>
      </c>
      <c r="E14" s="11">
        <v>5</v>
      </c>
      <c r="F14" s="11">
        <v>4</v>
      </c>
      <c r="G14" s="15" t="str">
        <f t="shared" si="0"/>
        <v>5-4</v>
      </c>
      <c r="H14" s="11">
        <v>1</v>
      </c>
      <c r="I14" s="11">
        <v>70</v>
      </c>
      <c r="J14" s="38">
        <f>(VLOOKUP($G14,Depth_Lookup_CCL!$A$3:$Z$549,11,FALSE))+(H14/100)</f>
        <v>8.1399999999999988</v>
      </c>
      <c r="K14" s="38">
        <f>(VLOOKUP($G14,Depth_Lookup_CCL!$A$3:$Z$549,11,FALSE))+(I14/100)</f>
        <v>8.8299999999999983</v>
      </c>
      <c r="L14" s="11">
        <v>80</v>
      </c>
      <c r="N14" s="11">
        <v>20</v>
      </c>
      <c r="P14" s="15">
        <f t="shared" si="1"/>
        <v>100</v>
      </c>
      <c r="Q14" s="11" t="s">
        <v>1632</v>
      </c>
      <c r="R14" s="11" t="s">
        <v>1</v>
      </c>
      <c r="S14" s="97">
        <v>25</v>
      </c>
      <c r="T14" s="15" t="str">
        <f>VLOOKUP($S14,[1]definitions_list_lookup!$N$15:$P$20,2,TRUE)</f>
        <v>moderate</v>
      </c>
      <c r="U14" s="15">
        <f>VLOOKUP($S14,[1]definitions_list_lookup!$N$15:$P$20,3,TRUE)</f>
        <v>2</v>
      </c>
      <c r="V14" s="11" t="s">
        <v>1623</v>
      </c>
      <c r="Y14" s="11">
        <v>65</v>
      </c>
      <c r="Z14" s="11">
        <v>10</v>
      </c>
      <c r="AA14" s="11">
        <v>20</v>
      </c>
      <c r="AL14" s="11">
        <v>5</v>
      </c>
      <c r="AR14" s="15" t="str">
        <f>VLOOKUP($AQ14,[1]definitions_list_lookup!$N$15:$P$20,2,TRUE)</f>
        <v>fresh</v>
      </c>
      <c r="AS14" s="15">
        <f>VLOOKUP($AQ14,[1]definitions_list_lookup!$N$15:$P$20,3,TRUE)</f>
        <v>0</v>
      </c>
      <c r="BL14" s="11" t="s">
        <v>1633</v>
      </c>
      <c r="BM14" s="11">
        <v>85</v>
      </c>
      <c r="BN14" s="15" t="str">
        <f>VLOOKUP($BM14,[1]definitions_list_lookup!$N$15:$P$20,2,TRUE)</f>
        <v>extensive</v>
      </c>
      <c r="BO14" s="15">
        <f>VLOOKUP($BM14,[1]definitions_list_lookup!$N$15:$P$20,3,TRUE)</f>
        <v>4</v>
      </c>
      <c r="BP14" s="11" t="s">
        <v>1634</v>
      </c>
      <c r="BS14" s="11">
        <v>40</v>
      </c>
      <c r="BT14" s="11">
        <v>10</v>
      </c>
      <c r="BU14" s="11">
        <v>40</v>
      </c>
      <c r="BZ14" s="11">
        <v>5</v>
      </c>
      <c r="CF14" s="11">
        <v>5</v>
      </c>
      <c r="CJ14" s="15" t="str">
        <f>VLOOKUP($CI14,[1]definitions_list_lookup!$N$15:$P$20,2,TRUE)</f>
        <v>fresh</v>
      </c>
      <c r="CK14" s="15">
        <f>VLOOKUP($CI14,[1]definitions_list_lookup!$N$15:$P$20,3,TRUE)</f>
        <v>0</v>
      </c>
      <c r="DD14" s="15">
        <f t="shared" si="2"/>
        <v>37</v>
      </c>
      <c r="DE14" s="15" t="str">
        <f>VLOOKUP($DD14,[1]definitions_list_lookup!$N$15:$P$20,2,TRUE)</f>
        <v>substantial</v>
      </c>
      <c r="DF14" s="15">
        <f>VLOOKUP($DD14,[1]definitions_list_lookup!$N$15:$P$20,3,TRUE)</f>
        <v>3</v>
      </c>
      <c r="DG14" s="11" t="s">
        <v>1635</v>
      </c>
    </row>
    <row r="15" spans="1:112" s="11" customFormat="1">
      <c r="A15" s="160">
        <v>42933</v>
      </c>
      <c r="B15" s="11" t="s">
        <v>1618</v>
      </c>
      <c r="C15" s="2" t="s">
        <v>1450</v>
      </c>
      <c r="D15" s="2" t="s">
        <v>1575</v>
      </c>
      <c r="E15" s="11">
        <v>6</v>
      </c>
      <c r="F15" s="11">
        <v>1</v>
      </c>
      <c r="G15" s="15" t="str">
        <f t="shared" si="0"/>
        <v>6-1</v>
      </c>
      <c r="H15" s="11">
        <v>1</v>
      </c>
      <c r="I15" s="11">
        <v>49</v>
      </c>
      <c r="J15" s="38">
        <f>(VLOOKUP($G15,Depth_Lookup_CCL!$A$3:$Z$549,11,FALSE))+(H15/100)</f>
        <v>8.81</v>
      </c>
      <c r="K15" s="38">
        <f>(VLOOKUP($G15,Depth_Lookup_CCL!$A$3:$Z$549,11,FALSE))+(I15/100)</f>
        <v>9.2900000000000009</v>
      </c>
      <c r="L15" s="11">
        <v>95</v>
      </c>
      <c r="N15" s="11">
        <v>5</v>
      </c>
      <c r="P15" s="15">
        <f t="shared" si="1"/>
        <v>100</v>
      </c>
      <c r="Q15" s="11" t="s">
        <v>1636</v>
      </c>
      <c r="R15" s="11" t="s">
        <v>1</v>
      </c>
      <c r="S15" s="97">
        <v>55</v>
      </c>
      <c r="T15" s="15" t="str">
        <f>VLOOKUP($S15,[1]definitions_list_lookup!$N$15:$P$20,2,TRUE)</f>
        <v>substantial</v>
      </c>
      <c r="U15" s="15">
        <f>VLOOKUP($S15,[1]definitions_list_lookup!$N$15:$P$20,3,TRUE)</f>
        <v>3</v>
      </c>
      <c r="Y15" s="11">
        <v>60</v>
      </c>
      <c r="Z15" s="11">
        <v>10</v>
      </c>
      <c r="AA15" s="11">
        <v>25</v>
      </c>
      <c r="AL15" s="11">
        <v>5</v>
      </c>
      <c r="AR15" s="15" t="str">
        <f>VLOOKUP($AQ15,[1]definitions_list_lookup!$N$15:$P$20,2,TRUE)</f>
        <v>fresh</v>
      </c>
      <c r="AS15" s="15">
        <f>VLOOKUP($AQ15,[1]definitions_list_lookup!$N$15:$P$20,3,TRUE)</f>
        <v>0</v>
      </c>
      <c r="BL15" s="11" t="s">
        <v>1631</v>
      </c>
      <c r="BM15" s="11">
        <v>90</v>
      </c>
      <c r="BN15" s="15" t="str">
        <f>VLOOKUP($BM15,[1]definitions_list_lookup!$N$15:$P$20,2,TRUE)</f>
        <v>extensive</v>
      </c>
      <c r="BO15" s="15">
        <f>VLOOKUP($BM15,[1]definitions_list_lookup!$N$15:$P$20,3,TRUE)</f>
        <v>4</v>
      </c>
      <c r="BS15" s="11">
        <v>50</v>
      </c>
      <c r="BU15" s="11">
        <v>40</v>
      </c>
      <c r="BZ15" s="11">
        <v>10</v>
      </c>
      <c r="CJ15" s="15" t="str">
        <f>VLOOKUP($CI15,[1]definitions_list_lookup!$N$15:$P$20,2,TRUE)</f>
        <v>fresh</v>
      </c>
      <c r="CK15" s="15">
        <f>VLOOKUP($CI15,[1]definitions_list_lookup!$N$15:$P$20,3,TRUE)</f>
        <v>0</v>
      </c>
      <c r="DD15" s="15">
        <f t="shared" si="2"/>
        <v>56.75</v>
      </c>
      <c r="DE15" s="15" t="str">
        <f>VLOOKUP($DD15,[1]definitions_list_lookup!$N$15:$P$20,2,TRUE)</f>
        <v>substantial</v>
      </c>
      <c r="DF15" s="15">
        <f>VLOOKUP($DD15,[1]definitions_list_lookup!$N$15:$P$20,3,TRUE)</f>
        <v>3</v>
      </c>
      <c r="DG15" s="11" t="s">
        <v>1637</v>
      </c>
    </row>
    <row r="16" spans="1:112" s="11" customFormat="1">
      <c r="A16" s="160">
        <v>42933</v>
      </c>
      <c r="B16" s="11" t="s">
        <v>1618</v>
      </c>
      <c r="C16" s="2" t="s">
        <v>1450</v>
      </c>
      <c r="D16" s="2" t="s">
        <v>1575</v>
      </c>
      <c r="E16" s="11">
        <v>6</v>
      </c>
      <c r="F16" s="11">
        <v>2</v>
      </c>
      <c r="G16" s="15" t="str">
        <f t="shared" si="0"/>
        <v>6-2</v>
      </c>
      <c r="H16" s="11">
        <v>1</v>
      </c>
      <c r="I16" s="11">
        <v>62</v>
      </c>
      <c r="J16" s="38">
        <f>(VLOOKUP($G16,Depth_Lookup_CCL!$A$3:$Z$549,11,FALSE))+(H16/100)</f>
        <v>9.32</v>
      </c>
      <c r="K16" s="38">
        <f>(VLOOKUP($G16,Depth_Lookup_CCL!$A$3:$Z$549,11,FALSE))+(I16/100)</f>
        <v>9.93</v>
      </c>
      <c r="L16" s="11">
        <v>98</v>
      </c>
      <c r="N16" s="11">
        <v>2</v>
      </c>
      <c r="P16" s="15">
        <f t="shared" si="1"/>
        <v>100</v>
      </c>
      <c r="Q16" s="11" t="s">
        <v>1638</v>
      </c>
      <c r="R16" s="11" t="s">
        <v>1</v>
      </c>
      <c r="S16" s="97">
        <v>25</v>
      </c>
      <c r="T16" s="15" t="str">
        <f>VLOOKUP($S16,[1]definitions_list_lookup!$N$15:$P$20,2,TRUE)</f>
        <v>moderate</v>
      </c>
      <c r="U16" s="15">
        <f>VLOOKUP($S16,[1]definitions_list_lookup!$N$15:$P$20,3,TRUE)</f>
        <v>2</v>
      </c>
      <c r="V16" s="11" t="s">
        <v>1639</v>
      </c>
      <c r="Y16" s="11">
        <v>80</v>
      </c>
      <c r="Z16" s="11">
        <v>15</v>
      </c>
      <c r="AL16" s="11">
        <v>5</v>
      </c>
      <c r="AR16" s="15" t="str">
        <f>VLOOKUP($AQ16,[1]definitions_list_lookup!$N$15:$P$20,2,TRUE)</f>
        <v>fresh</v>
      </c>
      <c r="AS16" s="15">
        <f>VLOOKUP($AQ16,[1]definitions_list_lookup!$N$15:$P$20,3,TRUE)</f>
        <v>0</v>
      </c>
      <c r="BL16" s="11" t="s">
        <v>1640</v>
      </c>
      <c r="BM16" s="11">
        <v>75</v>
      </c>
      <c r="BN16" s="15" t="str">
        <f>VLOOKUP($BM16,[1]definitions_list_lookup!$N$15:$P$20,2,TRUE)</f>
        <v>extensive</v>
      </c>
      <c r="BO16" s="15">
        <f>VLOOKUP($BM16,[1]definitions_list_lookup!$N$15:$P$20,3,TRUE)</f>
        <v>4</v>
      </c>
      <c r="BS16" s="11">
        <v>50</v>
      </c>
      <c r="BU16" s="11">
        <v>50</v>
      </c>
      <c r="CJ16" s="15" t="str">
        <f>VLOOKUP($CI16,[1]definitions_list_lookup!$N$15:$P$20,2,TRUE)</f>
        <v>fresh</v>
      </c>
      <c r="CK16" s="15">
        <f>VLOOKUP($CI16,[1]definitions_list_lookup!$N$15:$P$20,3,TRUE)</f>
        <v>0</v>
      </c>
      <c r="DD16" s="15">
        <f t="shared" si="2"/>
        <v>26</v>
      </c>
      <c r="DE16" s="15" t="str">
        <f>VLOOKUP($DD16,[1]definitions_list_lookup!$N$15:$P$20,2,TRUE)</f>
        <v>moderate</v>
      </c>
      <c r="DF16" s="15">
        <f>VLOOKUP($DD16,[1]definitions_list_lookup!$N$15:$P$20,3,TRUE)</f>
        <v>2</v>
      </c>
      <c r="DG16" s="11" t="s">
        <v>1641</v>
      </c>
    </row>
    <row r="17" spans="1:111" s="11" customFormat="1">
      <c r="A17" s="160">
        <v>42933</v>
      </c>
      <c r="B17" s="11" t="s">
        <v>1618</v>
      </c>
      <c r="C17" s="2" t="s">
        <v>1450</v>
      </c>
      <c r="D17" s="2" t="s">
        <v>1575</v>
      </c>
      <c r="E17" s="11">
        <v>6</v>
      </c>
      <c r="F17" s="11">
        <v>2</v>
      </c>
      <c r="G17" s="15" t="str">
        <f t="shared" si="0"/>
        <v>6-2</v>
      </c>
      <c r="H17" s="11">
        <v>62</v>
      </c>
      <c r="I17" s="11">
        <v>86</v>
      </c>
      <c r="J17" s="38">
        <f>(VLOOKUP($G17,Depth_Lookup_CCL!$A$3:$Z$549,11,FALSE))+(H17/100)</f>
        <v>9.93</v>
      </c>
      <c r="K17" s="38">
        <f>(VLOOKUP($G17,Depth_Lookup_CCL!$A$3:$Z$549,11,FALSE))+(I17/100)</f>
        <v>10.17</v>
      </c>
      <c r="L17" s="11">
        <v>100</v>
      </c>
      <c r="P17" s="15">
        <f t="shared" si="1"/>
        <v>100</v>
      </c>
      <c r="Q17" s="11" t="s">
        <v>1642</v>
      </c>
      <c r="R17" s="11" t="s">
        <v>1</v>
      </c>
      <c r="S17" s="97">
        <v>92</v>
      </c>
      <c r="T17" s="15" t="str">
        <f>VLOOKUP($S17,[1]definitions_list_lookup!$N$15:$P$20,2,TRUE)</f>
        <v>complete</v>
      </c>
      <c r="U17" s="15">
        <f>VLOOKUP($S17,[1]definitions_list_lookup!$N$15:$P$20,3,TRUE)</f>
        <v>5</v>
      </c>
      <c r="V17" s="11" t="s">
        <v>1643</v>
      </c>
      <c r="Y17" s="11">
        <v>10</v>
      </c>
      <c r="AA17" s="11">
        <v>35</v>
      </c>
      <c r="AF17" s="11">
        <v>35</v>
      </c>
      <c r="AL17" s="11">
        <v>20</v>
      </c>
      <c r="AR17" s="15" t="str">
        <f>VLOOKUP($AQ17,[1]definitions_list_lookup!$N$15:$P$20,2,TRUE)</f>
        <v>fresh</v>
      </c>
      <c r="AS17" s="15">
        <f>VLOOKUP($AQ17,[1]definitions_list_lookup!$N$15:$P$20,3,TRUE)</f>
        <v>0</v>
      </c>
      <c r="BN17" s="15" t="str">
        <f>VLOOKUP($BM17,[1]definitions_list_lookup!$N$15:$P$20,2,TRUE)</f>
        <v>fresh</v>
      </c>
      <c r="BO17" s="15">
        <f>VLOOKUP($BM17,[1]definitions_list_lookup!$N$15:$P$20,3,TRUE)</f>
        <v>0</v>
      </c>
      <c r="CJ17" s="15" t="str">
        <f>VLOOKUP($CI17,[1]definitions_list_lookup!$N$15:$P$20,2,TRUE)</f>
        <v>fresh</v>
      </c>
      <c r="CK17" s="15">
        <f>VLOOKUP($CI17,[1]definitions_list_lookup!$N$15:$P$20,3,TRUE)</f>
        <v>0</v>
      </c>
      <c r="DD17" s="15">
        <f t="shared" si="2"/>
        <v>92</v>
      </c>
      <c r="DE17" s="15" t="str">
        <f>VLOOKUP($DD17,[1]definitions_list_lookup!$N$15:$P$20,2,TRUE)</f>
        <v>complete</v>
      </c>
      <c r="DF17" s="15">
        <f>VLOOKUP($DD17,[1]definitions_list_lookup!$N$15:$P$20,3,TRUE)</f>
        <v>5</v>
      </c>
      <c r="DG17" s="11" t="s">
        <v>1644</v>
      </c>
    </row>
    <row r="18" spans="1:111" s="11" customFormat="1">
      <c r="A18" s="160">
        <v>42933</v>
      </c>
      <c r="B18" s="11" t="s">
        <v>1618</v>
      </c>
      <c r="C18" s="2" t="s">
        <v>1450</v>
      </c>
      <c r="D18" s="2" t="s">
        <v>1575</v>
      </c>
      <c r="E18" s="11">
        <v>6</v>
      </c>
      <c r="F18" s="11">
        <v>3</v>
      </c>
      <c r="G18" s="15" t="str">
        <f t="shared" si="0"/>
        <v>6-3</v>
      </c>
      <c r="H18" s="11">
        <v>2</v>
      </c>
      <c r="I18" s="11">
        <v>58</v>
      </c>
      <c r="J18" s="38">
        <f>(VLOOKUP($G18,Depth_Lookup_CCL!$A$3:$Z$549,11,FALSE))+(H18/100)</f>
        <v>10.220000000000001</v>
      </c>
      <c r="K18" s="38">
        <f>(VLOOKUP($G18,Depth_Lookup_CCL!$A$3:$Z$549,11,FALSE))+(I18/100)</f>
        <v>10.780000000000001</v>
      </c>
      <c r="L18" s="11">
        <v>100</v>
      </c>
      <c r="P18" s="15">
        <f t="shared" si="1"/>
        <v>100</v>
      </c>
      <c r="Q18" s="11" t="s">
        <v>1642</v>
      </c>
      <c r="R18" s="11" t="s">
        <v>1</v>
      </c>
      <c r="S18" s="97">
        <v>92</v>
      </c>
      <c r="T18" s="15" t="str">
        <f>VLOOKUP($S18,[1]definitions_list_lookup!$N$15:$P$20,2,TRUE)</f>
        <v>complete</v>
      </c>
      <c r="U18" s="15">
        <f>VLOOKUP($S18,[1]definitions_list_lookup!$N$15:$P$20,3,TRUE)</f>
        <v>5</v>
      </c>
      <c r="V18" s="11" t="s">
        <v>1643</v>
      </c>
      <c r="Y18" s="11">
        <v>10</v>
      </c>
      <c r="AA18" s="11">
        <v>35</v>
      </c>
      <c r="AF18" s="11">
        <v>35</v>
      </c>
      <c r="AL18" s="11">
        <v>20</v>
      </c>
      <c r="AR18" s="15" t="str">
        <f>VLOOKUP($AQ18,[1]definitions_list_lookup!$N$15:$P$20,2,TRUE)</f>
        <v>fresh</v>
      </c>
      <c r="AS18" s="15">
        <f>VLOOKUP($AQ18,[1]definitions_list_lookup!$N$15:$P$20,3,TRUE)</f>
        <v>0</v>
      </c>
      <c r="BN18" s="15" t="str">
        <f>VLOOKUP($BM18,[1]definitions_list_lookup!$N$15:$P$20,2,TRUE)</f>
        <v>fresh</v>
      </c>
      <c r="BO18" s="15">
        <f>VLOOKUP($BM18,[1]definitions_list_lookup!$N$15:$P$20,3,TRUE)</f>
        <v>0</v>
      </c>
      <c r="CJ18" s="15" t="str">
        <f>VLOOKUP($CI18,[1]definitions_list_lookup!$N$15:$P$20,2,TRUE)</f>
        <v>fresh</v>
      </c>
      <c r="CK18" s="15">
        <f>VLOOKUP($CI18,[1]definitions_list_lookup!$N$15:$P$20,3,TRUE)</f>
        <v>0</v>
      </c>
      <c r="DD18" s="15">
        <f t="shared" si="2"/>
        <v>92</v>
      </c>
      <c r="DE18" s="15" t="str">
        <f>VLOOKUP($DD18,[1]definitions_list_lookup!$N$15:$P$20,2,TRUE)</f>
        <v>complete</v>
      </c>
      <c r="DF18" s="15">
        <f>VLOOKUP($DD18,[1]definitions_list_lookup!$N$15:$P$20,3,TRUE)</f>
        <v>5</v>
      </c>
      <c r="DG18" s="11" t="s">
        <v>1644</v>
      </c>
    </row>
    <row r="19" spans="1:111" s="11" customFormat="1">
      <c r="A19" s="160">
        <v>42933</v>
      </c>
      <c r="B19" s="11" t="s">
        <v>1618</v>
      </c>
      <c r="C19" s="2" t="s">
        <v>1450</v>
      </c>
      <c r="D19" s="2" t="s">
        <v>1575</v>
      </c>
      <c r="E19" s="11">
        <v>6</v>
      </c>
      <c r="F19" s="11">
        <v>3</v>
      </c>
      <c r="G19" s="15" t="str">
        <f t="shared" si="0"/>
        <v>6-3</v>
      </c>
      <c r="H19" s="11">
        <v>58</v>
      </c>
      <c r="I19" s="11">
        <v>86</v>
      </c>
      <c r="J19" s="38">
        <f>(VLOOKUP($G19,Depth_Lookup_CCL!$A$3:$Z$549,11,FALSE))+(H19/100)</f>
        <v>10.780000000000001</v>
      </c>
      <c r="K19" s="38">
        <f>(VLOOKUP($G19,Depth_Lookup_CCL!$A$3:$Z$549,11,FALSE))+(I19/100)</f>
        <v>11.06</v>
      </c>
      <c r="L19" s="11">
        <v>100</v>
      </c>
      <c r="P19" s="15">
        <f t="shared" si="1"/>
        <v>100</v>
      </c>
      <c r="Q19" s="11" t="s">
        <v>1645</v>
      </c>
      <c r="R19" s="11" t="s">
        <v>1</v>
      </c>
      <c r="S19" s="97">
        <v>96</v>
      </c>
      <c r="T19" s="15" t="str">
        <f>VLOOKUP($S19,[1]definitions_list_lookup!$N$15:$P$20,2,TRUE)</f>
        <v>complete</v>
      </c>
      <c r="U19" s="15">
        <f>VLOOKUP($S19,[1]definitions_list_lookup!$N$15:$P$20,3,TRUE)</f>
        <v>5</v>
      </c>
      <c r="AA19" s="11">
        <v>55</v>
      </c>
      <c r="AC19" s="11">
        <v>20</v>
      </c>
      <c r="AF19" s="11">
        <v>20</v>
      </c>
      <c r="AG19" s="11">
        <v>5</v>
      </c>
      <c r="AR19" s="15" t="str">
        <f>VLOOKUP($AQ19,[1]definitions_list_lookup!$N$15:$P$20,2,TRUE)</f>
        <v>fresh</v>
      </c>
      <c r="AS19" s="15">
        <f>VLOOKUP($AQ19,[1]definitions_list_lookup!$N$15:$P$20,3,TRUE)</f>
        <v>0</v>
      </c>
      <c r="BN19" s="15" t="str">
        <f>VLOOKUP($BM19,[1]definitions_list_lookup!$N$15:$P$20,2,TRUE)</f>
        <v>fresh</v>
      </c>
      <c r="BO19" s="15">
        <f>VLOOKUP($BM19,[1]definitions_list_lookup!$N$15:$P$20,3,TRUE)</f>
        <v>0</v>
      </c>
      <c r="CJ19" s="15" t="str">
        <f>VLOOKUP($CI19,[1]definitions_list_lookup!$N$15:$P$20,2,TRUE)</f>
        <v>fresh</v>
      </c>
      <c r="CK19" s="15">
        <f>VLOOKUP($CI19,[1]definitions_list_lookup!$N$15:$P$20,3,TRUE)</f>
        <v>0</v>
      </c>
      <c r="DD19" s="15">
        <f t="shared" si="2"/>
        <v>96</v>
      </c>
      <c r="DE19" s="15" t="str">
        <f>VLOOKUP($DD19,[1]definitions_list_lookup!$N$15:$P$20,2,TRUE)</f>
        <v>complete</v>
      </c>
      <c r="DF19" s="15">
        <f>VLOOKUP($DD19,[1]definitions_list_lookup!$N$15:$P$20,3,TRUE)</f>
        <v>5</v>
      </c>
      <c r="DG19" s="11" t="s">
        <v>1646</v>
      </c>
    </row>
    <row r="20" spans="1:111" s="11" customFormat="1">
      <c r="A20" s="160">
        <v>42933</v>
      </c>
      <c r="B20" s="11" t="s">
        <v>1618</v>
      </c>
      <c r="C20" s="2" t="s">
        <v>1450</v>
      </c>
      <c r="D20" s="2" t="s">
        <v>1575</v>
      </c>
      <c r="E20" s="11">
        <v>6</v>
      </c>
      <c r="F20" s="11">
        <v>4</v>
      </c>
      <c r="G20" s="15" t="str">
        <f t="shared" si="0"/>
        <v>6-4</v>
      </c>
      <c r="H20" s="11">
        <v>2</v>
      </c>
      <c r="I20" s="11">
        <v>70</v>
      </c>
      <c r="J20" s="38">
        <f>(VLOOKUP($G20,Depth_Lookup_CCL!$A$3:$Z$549,11,FALSE))+(H20/100)</f>
        <v>11.075000000000001</v>
      </c>
      <c r="K20" s="38">
        <f>(VLOOKUP($G20,Depth_Lookup_CCL!$A$3:$Z$549,11,FALSE))+(I20/100)</f>
        <v>11.755000000000001</v>
      </c>
      <c r="L20" s="11">
        <v>92</v>
      </c>
      <c r="N20" s="11">
        <v>8</v>
      </c>
      <c r="P20" s="15">
        <f t="shared" si="1"/>
        <v>100</v>
      </c>
      <c r="Q20" s="11" t="s">
        <v>1647</v>
      </c>
      <c r="R20" s="11" t="s">
        <v>114</v>
      </c>
      <c r="S20" s="97">
        <v>40</v>
      </c>
      <c r="T20" s="15" t="str">
        <f>VLOOKUP($S20,[1]definitions_list_lookup!$N$15:$P$20,2,TRUE)</f>
        <v>substantial</v>
      </c>
      <c r="U20" s="15">
        <f>VLOOKUP($S20,[1]definitions_list_lookup!$N$15:$P$20,3,TRUE)</f>
        <v>3</v>
      </c>
      <c r="V20" s="11" t="s">
        <v>1648</v>
      </c>
      <c r="Y20" s="11">
        <v>70</v>
      </c>
      <c r="Z20" s="11">
        <v>10</v>
      </c>
      <c r="AA20" s="11">
        <v>20</v>
      </c>
      <c r="AR20" s="15" t="str">
        <f>VLOOKUP($AQ20,[1]definitions_list_lookup!$N$15:$P$20,2,TRUE)</f>
        <v>fresh</v>
      </c>
      <c r="AS20" s="15">
        <f>VLOOKUP($AQ20,[1]definitions_list_lookup!$N$15:$P$20,3,TRUE)</f>
        <v>0</v>
      </c>
      <c r="BL20" s="11" t="s">
        <v>1649</v>
      </c>
      <c r="BM20" s="11">
        <v>75</v>
      </c>
      <c r="BN20" s="15" t="str">
        <f>VLOOKUP($BM20,[1]definitions_list_lookup!$N$15:$P$20,2,TRUE)</f>
        <v>extensive</v>
      </c>
      <c r="BO20" s="15">
        <f>VLOOKUP($BM20,[1]definitions_list_lookup!$N$15:$P$20,3,TRUE)</f>
        <v>4</v>
      </c>
      <c r="BP20" s="11" t="s">
        <v>1650</v>
      </c>
      <c r="BS20" s="11">
        <v>60</v>
      </c>
      <c r="BU20" s="11">
        <v>20</v>
      </c>
      <c r="BZ20" s="11">
        <v>20</v>
      </c>
      <c r="CJ20" s="15" t="str">
        <f>VLOOKUP($CI20,[1]definitions_list_lookup!$N$15:$P$20,2,TRUE)</f>
        <v>fresh</v>
      </c>
      <c r="CK20" s="15">
        <f>VLOOKUP($CI20,[1]definitions_list_lookup!$N$15:$P$20,3,TRUE)</f>
        <v>0</v>
      </c>
      <c r="DD20" s="15">
        <f t="shared" si="2"/>
        <v>42.800000000000004</v>
      </c>
      <c r="DE20" s="15" t="str">
        <f>VLOOKUP($DD20,[1]definitions_list_lookup!$N$15:$P$20,2,TRUE)</f>
        <v>substantial</v>
      </c>
      <c r="DF20" s="15">
        <f>VLOOKUP($DD20,[1]definitions_list_lookup!$N$15:$P$20,3,TRUE)</f>
        <v>3</v>
      </c>
      <c r="DG20" s="11" t="s">
        <v>1651</v>
      </c>
    </row>
    <row r="21" spans="1:111" s="11" customFormat="1">
      <c r="A21" s="160">
        <v>42933</v>
      </c>
      <c r="B21" s="11" t="s">
        <v>1618</v>
      </c>
      <c r="C21" s="2" t="s">
        <v>1450</v>
      </c>
      <c r="D21" s="2" t="s">
        <v>1575</v>
      </c>
      <c r="E21" s="11">
        <v>6</v>
      </c>
      <c r="F21" s="11">
        <v>4</v>
      </c>
      <c r="G21" s="15" t="str">
        <f t="shared" si="0"/>
        <v>6-4</v>
      </c>
      <c r="H21" s="11">
        <v>70</v>
      </c>
      <c r="I21" s="11">
        <v>88</v>
      </c>
      <c r="J21" s="38">
        <f>(VLOOKUP($G21,Depth_Lookup_CCL!$A$3:$Z$549,11,FALSE))+(H21/100)</f>
        <v>11.755000000000001</v>
      </c>
      <c r="K21" s="38">
        <f>(VLOOKUP($G21,Depth_Lookup_CCL!$A$3:$Z$549,11,FALSE))+(I21/100)</f>
        <v>11.935000000000002</v>
      </c>
      <c r="L21" s="11">
        <v>100</v>
      </c>
      <c r="P21" s="15">
        <f t="shared" si="1"/>
        <v>100</v>
      </c>
      <c r="Q21" s="11" t="s">
        <v>1631</v>
      </c>
      <c r="R21" s="11" t="s">
        <v>1</v>
      </c>
      <c r="S21" s="97">
        <v>88</v>
      </c>
      <c r="T21" s="15" t="str">
        <f>VLOOKUP($S21,[1]definitions_list_lookup!$N$15:$P$20,2,TRUE)</f>
        <v>extensive</v>
      </c>
      <c r="U21" s="15">
        <f>VLOOKUP($S21,[1]definitions_list_lookup!$N$15:$P$20,3,TRUE)</f>
        <v>4</v>
      </c>
      <c r="V21" s="11" t="s">
        <v>1652</v>
      </c>
      <c r="Y21" s="11">
        <v>50</v>
      </c>
      <c r="Z21" s="11">
        <v>10</v>
      </c>
      <c r="AA21" s="11">
        <v>20</v>
      </c>
      <c r="AF21" s="11">
        <v>20</v>
      </c>
      <c r="AR21" s="15" t="str">
        <f>VLOOKUP($AQ21,[1]definitions_list_lookup!$N$15:$P$20,2,TRUE)</f>
        <v>fresh</v>
      </c>
      <c r="AS21" s="15">
        <f>VLOOKUP($AQ21,[1]definitions_list_lookup!$N$15:$P$20,3,TRUE)</f>
        <v>0</v>
      </c>
      <c r="BN21" s="15" t="str">
        <f>VLOOKUP($BM21,[1]definitions_list_lookup!$N$15:$P$20,2,TRUE)</f>
        <v>fresh</v>
      </c>
      <c r="BO21" s="15">
        <f>VLOOKUP($BM21,[1]definitions_list_lookup!$N$15:$P$20,3,TRUE)</f>
        <v>0</v>
      </c>
      <c r="CJ21" s="15" t="str">
        <f>VLOOKUP($CI21,[1]definitions_list_lookup!$N$15:$P$20,2,TRUE)</f>
        <v>fresh</v>
      </c>
      <c r="CK21" s="15">
        <f>VLOOKUP($CI21,[1]definitions_list_lookup!$N$15:$P$20,3,TRUE)</f>
        <v>0</v>
      </c>
      <c r="DD21" s="15">
        <f t="shared" si="2"/>
        <v>88</v>
      </c>
      <c r="DE21" s="15" t="str">
        <f>VLOOKUP($DD21,[1]definitions_list_lookup!$N$15:$P$20,2,TRUE)</f>
        <v>extensive</v>
      </c>
      <c r="DF21" s="15">
        <f>VLOOKUP($DD21,[1]definitions_list_lookup!$N$15:$P$20,3,TRUE)</f>
        <v>4</v>
      </c>
      <c r="DG21" s="11" t="s">
        <v>1653</v>
      </c>
    </row>
    <row r="22" spans="1:111" s="11" customFormat="1">
      <c r="A22" s="160">
        <v>42933</v>
      </c>
      <c r="B22" s="11" t="s">
        <v>1618</v>
      </c>
      <c r="C22" s="2" t="s">
        <v>1450</v>
      </c>
      <c r="D22" s="2" t="s">
        <v>1575</v>
      </c>
      <c r="E22" s="11">
        <v>6</v>
      </c>
      <c r="F22" s="11">
        <v>4</v>
      </c>
      <c r="G22" s="15" t="str">
        <f t="shared" si="0"/>
        <v>6-4</v>
      </c>
      <c r="H22" s="11">
        <v>88</v>
      </c>
      <c r="I22" s="11">
        <v>98</v>
      </c>
      <c r="J22" s="38">
        <f>(VLOOKUP($G22,Depth_Lookup_CCL!$A$3:$Z$549,11,FALSE))+(H22/100)</f>
        <v>11.935000000000002</v>
      </c>
      <c r="K22" s="38">
        <f>(VLOOKUP($G22,Depth_Lookup_CCL!$A$3:$Z$549,11,FALSE))+(I22/100)</f>
        <v>12.035000000000002</v>
      </c>
      <c r="L22" s="11">
        <v>100</v>
      </c>
      <c r="P22" s="15">
        <f t="shared" si="1"/>
        <v>100</v>
      </c>
      <c r="Q22" s="11" t="s">
        <v>1451</v>
      </c>
      <c r="R22" s="11" t="s">
        <v>1</v>
      </c>
      <c r="S22" s="97">
        <v>15</v>
      </c>
      <c r="T22" s="15" t="str">
        <f>VLOOKUP($S22,[1]definitions_list_lookup!$N$15:$P$20,2,TRUE)</f>
        <v>moderate</v>
      </c>
      <c r="U22" s="15">
        <f>VLOOKUP($S22,[1]definitions_list_lookup!$N$15:$P$20,3,TRUE)</f>
        <v>2</v>
      </c>
      <c r="V22" s="11" t="s">
        <v>1623</v>
      </c>
      <c r="Y22" s="11">
        <v>85</v>
      </c>
      <c r="Z22" s="11">
        <v>10</v>
      </c>
      <c r="AL22" s="11">
        <v>5</v>
      </c>
      <c r="AR22" s="15" t="str">
        <f>VLOOKUP($AQ22,[1]definitions_list_lookup!$N$15:$P$20,2,TRUE)</f>
        <v>fresh</v>
      </c>
      <c r="AS22" s="15">
        <f>VLOOKUP($AQ22,[1]definitions_list_lookup!$N$15:$P$20,3,TRUE)</f>
        <v>0</v>
      </c>
      <c r="BN22" s="15" t="str">
        <f>VLOOKUP($BM22,[1]definitions_list_lookup!$N$15:$P$20,2,TRUE)</f>
        <v>fresh</v>
      </c>
      <c r="BO22" s="15">
        <f>VLOOKUP($BM22,[1]definitions_list_lookup!$N$15:$P$20,3,TRUE)</f>
        <v>0</v>
      </c>
      <c r="CJ22" s="15" t="str">
        <f>VLOOKUP($CI22,[1]definitions_list_lookup!$N$15:$P$20,2,TRUE)</f>
        <v>fresh</v>
      </c>
      <c r="CK22" s="15">
        <f>VLOOKUP($CI22,[1]definitions_list_lookup!$N$15:$P$20,3,TRUE)</f>
        <v>0</v>
      </c>
      <c r="DD22" s="15">
        <f t="shared" si="2"/>
        <v>15</v>
      </c>
      <c r="DE22" s="15" t="str">
        <f>VLOOKUP($DD22,[1]definitions_list_lookup!$N$15:$P$20,2,TRUE)</f>
        <v>moderate</v>
      </c>
      <c r="DF22" s="15">
        <f>VLOOKUP($DD22,[1]definitions_list_lookup!$N$15:$P$20,3,TRUE)</f>
        <v>2</v>
      </c>
      <c r="DG22" s="11" t="s">
        <v>1654</v>
      </c>
    </row>
    <row r="23" spans="1:111" s="11" customFormat="1">
      <c r="A23" s="160">
        <v>42933</v>
      </c>
      <c r="B23" s="11" t="s">
        <v>1618</v>
      </c>
      <c r="C23" s="2" t="s">
        <v>1450</v>
      </c>
      <c r="D23" s="2" t="s">
        <v>1575</v>
      </c>
      <c r="E23" s="11">
        <v>7</v>
      </c>
      <c r="F23" s="11">
        <v>1</v>
      </c>
      <c r="G23" s="15" t="str">
        <f t="shared" si="0"/>
        <v>7-1</v>
      </c>
      <c r="H23" s="11">
        <v>1</v>
      </c>
      <c r="I23" s="11">
        <v>59</v>
      </c>
      <c r="J23" s="38">
        <f>(VLOOKUP($G23,Depth_Lookup_CCL!$A$3:$Z$549,11,FALSE))+(H23/100)</f>
        <v>11.86</v>
      </c>
      <c r="K23" s="38">
        <f>(VLOOKUP($G23,Depth_Lookup_CCL!$A$3:$Z$549,11,FALSE))+(I23/100)</f>
        <v>12.44</v>
      </c>
      <c r="L23" s="11">
        <v>95</v>
      </c>
      <c r="N23" s="11">
        <v>5</v>
      </c>
      <c r="P23" s="15">
        <f t="shared" si="1"/>
        <v>100</v>
      </c>
      <c r="Q23" s="11" t="s">
        <v>1451</v>
      </c>
      <c r="R23" s="11" t="s">
        <v>1</v>
      </c>
      <c r="S23" s="97">
        <v>15</v>
      </c>
      <c r="T23" s="15" t="str">
        <f>VLOOKUP($S23,[1]definitions_list_lookup!$N$15:$P$20,2,TRUE)</f>
        <v>moderate</v>
      </c>
      <c r="U23" s="15">
        <f>VLOOKUP($S23,[1]definitions_list_lookup!$N$15:$P$20,3,TRUE)</f>
        <v>2</v>
      </c>
      <c r="V23" s="11" t="s">
        <v>1623</v>
      </c>
      <c r="Y23" s="11">
        <v>85</v>
      </c>
      <c r="Z23" s="11">
        <v>10</v>
      </c>
      <c r="AL23" s="11">
        <v>5</v>
      </c>
      <c r="AR23" s="15" t="str">
        <f>VLOOKUP($AQ23,[1]definitions_list_lookup!$N$15:$P$20,2,TRUE)</f>
        <v>fresh</v>
      </c>
      <c r="AS23" s="15">
        <f>VLOOKUP($AQ23,[1]definitions_list_lookup!$N$15:$P$20,3,TRUE)</f>
        <v>0</v>
      </c>
      <c r="BL23" s="11" t="s">
        <v>1451</v>
      </c>
      <c r="BM23" s="11">
        <v>80</v>
      </c>
      <c r="BN23" s="15" t="str">
        <f>VLOOKUP($BM23,[1]definitions_list_lookup!$N$15:$P$20,2,TRUE)</f>
        <v>extensive</v>
      </c>
      <c r="BO23" s="15">
        <f>VLOOKUP($BM23,[1]definitions_list_lookup!$N$15:$P$20,3,TRUE)</f>
        <v>4</v>
      </c>
      <c r="BP23" s="11" t="s">
        <v>1655</v>
      </c>
      <c r="BS23" s="11">
        <v>80</v>
      </c>
      <c r="BT23" s="11">
        <v>20</v>
      </c>
      <c r="CJ23" s="15" t="str">
        <f>VLOOKUP($CI23,[1]definitions_list_lookup!$N$15:$P$20,2,TRUE)</f>
        <v>fresh</v>
      </c>
      <c r="CK23" s="15">
        <f>VLOOKUP($CI23,[1]definitions_list_lookup!$N$15:$P$20,3,TRUE)</f>
        <v>0</v>
      </c>
      <c r="DD23" s="15">
        <f t="shared" si="2"/>
        <v>18.25</v>
      </c>
      <c r="DE23" s="15" t="str">
        <f>VLOOKUP($DD23,[1]definitions_list_lookup!$N$15:$P$20,2,TRUE)</f>
        <v>moderate</v>
      </c>
      <c r="DF23" s="15">
        <f>VLOOKUP($DD23,[1]definitions_list_lookup!$N$15:$P$20,3,TRUE)</f>
        <v>2</v>
      </c>
      <c r="DG23" s="11" t="s">
        <v>1656</v>
      </c>
    </row>
    <row r="24" spans="1:111" s="11" customFormat="1">
      <c r="A24" s="160">
        <v>42933</v>
      </c>
      <c r="B24" s="11" t="s">
        <v>1618</v>
      </c>
      <c r="C24" s="2" t="s">
        <v>1450</v>
      </c>
      <c r="D24" s="2" t="s">
        <v>1575</v>
      </c>
      <c r="E24" s="11">
        <v>7</v>
      </c>
      <c r="F24" s="11">
        <v>2</v>
      </c>
      <c r="G24" s="15" t="str">
        <f t="shared" si="0"/>
        <v>7-2</v>
      </c>
      <c r="H24" s="11">
        <v>0</v>
      </c>
      <c r="I24" s="11">
        <v>92</v>
      </c>
      <c r="J24" s="38">
        <f>(VLOOKUP($G24,Depth_Lookup_CCL!$A$3:$Z$549,11,FALSE))+(H24/100)</f>
        <v>12.459999999999999</v>
      </c>
      <c r="K24" s="38">
        <f>(VLOOKUP($G24,Depth_Lookup_CCL!$A$3:$Z$549,11,FALSE))+(I24/100)</f>
        <v>13.379999999999999</v>
      </c>
      <c r="L24" s="11">
        <v>93</v>
      </c>
      <c r="N24" s="11">
        <v>7</v>
      </c>
      <c r="P24" s="15">
        <f t="shared" si="1"/>
        <v>100</v>
      </c>
      <c r="Q24" s="11" t="s">
        <v>1628</v>
      </c>
      <c r="R24" s="11" t="s">
        <v>1</v>
      </c>
      <c r="S24" s="97">
        <v>15</v>
      </c>
      <c r="T24" s="15" t="str">
        <f>VLOOKUP($S24,[1]definitions_list_lookup!$N$15:$P$20,2,TRUE)</f>
        <v>moderate</v>
      </c>
      <c r="U24" s="15">
        <f>VLOOKUP($S24,[1]definitions_list_lookup!$N$15:$P$20,3,TRUE)</f>
        <v>2</v>
      </c>
      <c r="V24" s="11" t="s">
        <v>1657</v>
      </c>
      <c r="Y24" s="11">
        <v>85</v>
      </c>
      <c r="Z24" s="11">
        <v>15</v>
      </c>
      <c r="AR24" s="15" t="str">
        <f>VLOOKUP($AQ24,[1]definitions_list_lookup!$N$15:$P$20,2,TRUE)</f>
        <v>fresh</v>
      </c>
      <c r="AS24" s="15">
        <f>VLOOKUP($AQ24,[1]definitions_list_lookup!$N$15:$P$20,3,TRUE)</f>
        <v>0</v>
      </c>
      <c r="BL24" s="11" t="s">
        <v>1658</v>
      </c>
      <c r="BM24" s="11">
        <v>80</v>
      </c>
      <c r="BN24" s="15" t="str">
        <f>VLOOKUP($BM24,[1]definitions_list_lookup!$N$15:$P$20,2,TRUE)</f>
        <v>extensive</v>
      </c>
      <c r="BO24" s="15">
        <f>VLOOKUP($BM24,[1]definitions_list_lookup!$N$15:$P$20,3,TRUE)</f>
        <v>4</v>
      </c>
      <c r="BP24" s="11" t="s">
        <v>1659</v>
      </c>
      <c r="BQ24" s="11">
        <v>10</v>
      </c>
      <c r="BR24" s="11">
        <v>70</v>
      </c>
      <c r="BT24" s="11">
        <v>20</v>
      </c>
      <c r="CJ24" s="15" t="str">
        <f>VLOOKUP($CI24,[1]definitions_list_lookup!$N$15:$P$20,2,TRUE)</f>
        <v>fresh</v>
      </c>
      <c r="CK24" s="15">
        <f>VLOOKUP($CI24,[1]definitions_list_lookup!$N$15:$P$20,3,TRUE)</f>
        <v>0</v>
      </c>
      <c r="DD24" s="15">
        <f t="shared" si="2"/>
        <v>19.55</v>
      </c>
      <c r="DE24" s="15" t="str">
        <f>VLOOKUP($DD24,[1]definitions_list_lookup!$N$15:$P$20,2,TRUE)</f>
        <v>moderate</v>
      </c>
      <c r="DF24" s="15">
        <f>VLOOKUP($DD24,[1]definitions_list_lookup!$N$15:$P$20,3,TRUE)</f>
        <v>2</v>
      </c>
      <c r="DG24" s="11" t="s">
        <v>1660</v>
      </c>
    </row>
    <row r="25" spans="1:111" s="11" customFormat="1">
      <c r="A25" s="160">
        <v>42933</v>
      </c>
      <c r="B25" s="11" t="s">
        <v>1618</v>
      </c>
      <c r="C25" s="2" t="s">
        <v>1450</v>
      </c>
      <c r="D25" s="2" t="s">
        <v>1575</v>
      </c>
      <c r="E25" s="11">
        <v>7</v>
      </c>
      <c r="F25" s="11">
        <v>3</v>
      </c>
      <c r="G25" s="15" t="str">
        <f t="shared" si="0"/>
        <v>7-3</v>
      </c>
      <c r="H25" s="11">
        <v>3</v>
      </c>
      <c r="I25" s="11">
        <v>59</v>
      </c>
      <c r="J25" s="38">
        <f>(VLOOKUP($G25,Depth_Lookup_CCL!$A$3:$Z$549,11,FALSE))+(H25/100)</f>
        <v>13.424999999999999</v>
      </c>
      <c r="K25" s="38">
        <f>(VLOOKUP($G25,Depth_Lookup_CCL!$A$3:$Z$549,11,FALSE))+(I25/100)</f>
        <v>13.984999999999999</v>
      </c>
      <c r="L25" s="11">
        <v>98</v>
      </c>
      <c r="N25" s="11">
        <v>2</v>
      </c>
      <c r="P25" s="15">
        <f t="shared" si="1"/>
        <v>100</v>
      </c>
      <c r="Q25" s="11" t="s">
        <v>1628</v>
      </c>
      <c r="R25" s="11" t="s">
        <v>1</v>
      </c>
      <c r="S25" s="97">
        <v>15</v>
      </c>
      <c r="T25" s="15" t="str">
        <f>VLOOKUP($S25,[1]definitions_list_lookup!$N$15:$P$20,2,TRUE)</f>
        <v>moderate</v>
      </c>
      <c r="U25" s="15">
        <f>VLOOKUP($S25,[1]definitions_list_lookup!$N$15:$P$20,3,TRUE)</f>
        <v>2</v>
      </c>
      <c r="V25" s="11" t="s">
        <v>1661</v>
      </c>
      <c r="Y25" s="11">
        <v>85</v>
      </c>
      <c r="Z25" s="11">
        <v>15</v>
      </c>
      <c r="AR25" s="15" t="str">
        <f>VLOOKUP($AQ25,[1]definitions_list_lookup!$N$15:$P$20,2,TRUE)</f>
        <v>fresh</v>
      </c>
      <c r="AS25" s="15">
        <f>VLOOKUP($AQ25,[1]definitions_list_lookup!$N$15:$P$20,3,TRUE)</f>
        <v>0</v>
      </c>
      <c r="BL25" s="11" t="s">
        <v>1658</v>
      </c>
      <c r="BM25" s="11">
        <v>80</v>
      </c>
      <c r="BN25" s="15" t="str">
        <f>VLOOKUP($BM25,[1]definitions_list_lookup!$N$15:$P$20,2,TRUE)</f>
        <v>extensive</v>
      </c>
      <c r="BO25" s="15">
        <f>VLOOKUP($BM25,[1]definitions_list_lookup!$N$15:$P$20,3,TRUE)</f>
        <v>4</v>
      </c>
      <c r="BP25" s="11" t="s">
        <v>1659</v>
      </c>
      <c r="BQ25" s="11">
        <v>10</v>
      </c>
      <c r="BR25" s="11">
        <v>70</v>
      </c>
      <c r="BT25" s="11">
        <v>20</v>
      </c>
      <c r="CJ25" s="15" t="str">
        <f>VLOOKUP($CI25,[1]definitions_list_lookup!$N$15:$P$20,2,TRUE)</f>
        <v>fresh</v>
      </c>
      <c r="CK25" s="15">
        <f>VLOOKUP($CI25,[1]definitions_list_lookup!$N$15:$P$20,3,TRUE)</f>
        <v>0</v>
      </c>
      <c r="DD25" s="15">
        <f t="shared" si="2"/>
        <v>16.3</v>
      </c>
      <c r="DE25" s="15" t="str">
        <f>VLOOKUP($DD25,[1]definitions_list_lookup!$N$15:$P$20,2,TRUE)</f>
        <v>moderate</v>
      </c>
      <c r="DF25" s="15">
        <f>VLOOKUP($DD25,[1]definitions_list_lookup!$N$15:$P$20,3,TRUE)</f>
        <v>2</v>
      </c>
      <c r="DG25" s="11" t="s">
        <v>1662</v>
      </c>
    </row>
    <row r="26" spans="1:111" s="11" customFormat="1">
      <c r="A26" s="160">
        <v>42933</v>
      </c>
      <c r="B26" s="11" t="s">
        <v>1618</v>
      </c>
      <c r="C26" s="2" t="s">
        <v>1450</v>
      </c>
      <c r="D26" s="2" t="s">
        <v>1575</v>
      </c>
      <c r="E26" s="11">
        <v>7</v>
      </c>
      <c r="F26" s="11">
        <v>4</v>
      </c>
      <c r="G26" s="15" t="str">
        <f t="shared" si="0"/>
        <v>7-4</v>
      </c>
      <c r="H26" s="11">
        <v>0</v>
      </c>
      <c r="I26" s="11">
        <v>96</v>
      </c>
      <c r="J26" s="38">
        <f>(VLOOKUP($G26,Depth_Lookup_CCL!$A$3:$Z$549,11,FALSE))+(H26/100)</f>
        <v>13.994999999999999</v>
      </c>
      <c r="K26" s="38">
        <f>(VLOOKUP($G26,Depth_Lookup_CCL!$A$3:$Z$549,11,FALSE))+(I26/100)</f>
        <v>14.954999999999998</v>
      </c>
      <c r="L26" s="11">
        <v>100</v>
      </c>
      <c r="P26" s="15">
        <f t="shared" si="1"/>
        <v>100</v>
      </c>
      <c r="Q26" s="11" t="s">
        <v>1658</v>
      </c>
      <c r="R26" s="11" t="s">
        <v>1459</v>
      </c>
      <c r="S26" s="97">
        <v>25</v>
      </c>
      <c r="T26" s="15" t="str">
        <f>VLOOKUP($S26,[1]definitions_list_lookup!$N$15:$P$20,2,TRUE)</f>
        <v>moderate</v>
      </c>
      <c r="U26" s="15">
        <f>VLOOKUP($S26,[1]definitions_list_lookup!$N$15:$P$20,3,TRUE)</f>
        <v>2</v>
      </c>
      <c r="V26" s="11" t="s">
        <v>1663</v>
      </c>
      <c r="Y26" s="11">
        <v>75</v>
      </c>
      <c r="Z26" s="11">
        <v>20</v>
      </c>
      <c r="AB26" s="11">
        <v>5</v>
      </c>
      <c r="AR26" s="15" t="str">
        <f>VLOOKUP($AQ26,[1]definitions_list_lookup!$N$15:$P$20,2,TRUE)</f>
        <v>fresh</v>
      </c>
      <c r="AS26" s="15">
        <f>VLOOKUP($AQ26,[1]definitions_list_lookup!$N$15:$P$20,3,TRUE)</f>
        <v>0</v>
      </c>
      <c r="BN26" s="15" t="str">
        <f>VLOOKUP($BM26,[1]definitions_list_lookup!$N$15:$P$20,2,TRUE)</f>
        <v>fresh</v>
      </c>
      <c r="BO26" s="15">
        <f>VLOOKUP($BM26,[1]definitions_list_lookup!$N$15:$P$20,3,TRUE)</f>
        <v>0</v>
      </c>
      <c r="CJ26" s="15" t="str">
        <f>VLOOKUP($CI26,[1]definitions_list_lookup!$N$15:$P$20,2,TRUE)</f>
        <v>fresh</v>
      </c>
      <c r="CK26" s="15">
        <f>VLOOKUP($CI26,[1]definitions_list_lookup!$N$15:$P$20,3,TRUE)</f>
        <v>0</v>
      </c>
      <c r="DD26" s="15">
        <f t="shared" si="2"/>
        <v>25</v>
      </c>
      <c r="DE26" s="15" t="str">
        <f>VLOOKUP($DD26,[1]definitions_list_lookup!$N$15:$P$20,2,TRUE)</f>
        <v>moderate</v>
      </c>
      <c r="DF26" s="15">
        <f>VLOOKUP($DD26,[1]definitions_list_lookup!$N$15:$P$20,3,TRUE)</f>
        <v>2</v>
      </c>
      <c r="DG26" s="11" t="s">
        <v>1664</v>
      </c>
    </row>
    <row r="27" spans="1:111" s="11" customFormat="1">
      <c r="A27" s="160">
        <v>42933</v>
      </c>
      <c r="B27" s="11" t="s">
        <v>1618</v>
      </c>
      <c r="C27" s="2" t="s">
        <v>1450</v>
      </c>
      <c r="D27" s="2" t="s">
        <v>1575</v>
      </c>
      <c r="E27" s="11">
        <v>8</v>
      </c>
      <c r="F27" s="11">
        <v>1</v>
      </c>
      <c r="G27" s="15" t="str">
        <f t="shared" si="0"/>
        <v>8-1</v>
      </c>
      <c r="H27" s="11">
        <v>0</v>
      </c>
      <c r="I27" s="11">
        <v>66</v>
      </c>
      <c r="J27" s="38">
        <f>(VLOOKUP($G27,Depth_Lookup_CCL!$A$3:$Z$549,11,FALSE))+(H27/100)</f>
        <v>14.9</v>
      </c>
      <c r="K27" s="38">
        <f>(VLOOKUP($G27,Depth_Lookup_CCL!$A$3:$Z$549,11,FALSE))+(I27/100)</f>
        <v>15.56</v>
      </c>
      <c r="L27" s="11">
        <v>83</v>
      </c>
      <c r="M27" s="11">
        <v>17</v>
      </c>
      <c r="P27" s="15">
        <f t="shared" si="1"/>
        <v>100</v>
      </c>
      <c r="Q27" s="11" t="s">
        <v>1451</v>
      </c>
      <c r="R27" s="11" t="s">
        <v>114</v>
      </c>
      <c r="S27" s="97">
        <v>25</v>
      </c>
      <c r="T27" s="15" t="str">
        <f>VLOOKUP($S27,[1]definitions_list_lookup!$N$15:$P$20,2,TRUE)</f>
        <v>moderate</v>
      </c>
      <c r="U27" s="15">
        <f>VLOOKUP($S27,[1]definitions_list_lookup!$N$15:$P$20,3,TRUE)</f>
        <v>2</v>
      </c>
      <c r="V27" s="11" t="s">
        <v>1665</v>
      </c>
      <c r="Y27" s="11">
        <v>70</v>
      </c>
      <c r="Z27" s="11">
        <v>30</v>
      </c>
      <c r="AN27" s="11" t="s">
        <v>1658</v>
      </c>
      <c r="AO27" s="11" t="s">
        <v>1411</v>
      </c>
      <c r="AP27" s="11" t="s">
        <v>1465</v>
      </c>
      <c r="AQ27" s="11">
        <v>65</v>
      </c>
      <c r="AR27" s="15" t="str">
        <f>VLOOKUP($AQ27,[1]definitions_list_lookup!$N$15:$P$20,2,TRUE)</f>
        <v>extensive</v>
      </c>
      <c r="AS27" s="15">
        <f>VLOOKUP($AQ27,[1]definitions_list_lookup!$N$15:$P$20,3,TRUE)</f>
        <v>4</v>
      </c>
      <c r="AT27" s="11" t="s">
        <v>1666</v>
      </c>
      <c r="AW27" s="11">
        <v>75</v>
      </c>
      <c r="AX27" s="11">
        <v>20</v>
      </c>
      <c r="AY27" s="11">
        <v>5</v>
      </c>
      <c r="BN27" s="15" t="str">
        <f>VLOOKUP($BM27,[1]definitions_list_lookup!$N$15:$P$20,2,TRUE)</f>
        <v>fresh</v>
      </c>
      <c r="BO27" s="15">
        <f>VLOOKUP($BM27,[1]definitions_list_lookup!$N$15:$P$20,3,TRUE)</f>
        <v>0</v>
      </c>
      <c r="CJ27" s="15" t="str">
        <f>VLOOKUP($CI27,[1]definitions_list_lookup!$N$15:$P$20,2,TRUE)</f>
        <v>fresh</v>
      </c>
      <c r="CK27" s="15">
        <f>VLOOKUP($CI27,[1]definitions_list_lookup!$N$15:$P$20,3,TRUE)</f>
        <v>0</v>
      </c>
      <c r="DD27" s="15">
        <f t="shared" si="2"/>
        <v>31.8</v>
      </c>
      <c r="DE27" s="15" t="str">
        <f>VLOOKUP($DD27,[1]definitions_list_lookup!$N$15:$P$20,2,TRUE)</f>
        <v>substantial</v>
      </c>
      <c r="DF27" s="15">
        <f>VLOOKUP($DD27,[1]definitions_list_lookup!$N$15:$P$20,3,TRUE)</f>
        <v>3</v>
      </c>
      <c r="DG27" s="11" t="s">
        <v>1667</v>
      </c>
    </row>
    <row r="28" spans="1:111" s="11" customFormat="1">
      <c r="A28" s="160">
        <v>42933</v>
      </c>
      <c r="B28" s="11" t="s">
        <v>1618</v>
      </c>
      <c r="C28" s="2" t="s">
        <v>1450</v>
      </c>
      <c r="D28" s="2" t="s">
        <v>1575</v>
      </c>
      <c r="E28" s="11">
        <v>8</v>
      </c>
      <c r="F28" s="11">
        <v>2</v>
      </c>
      <c r="G28" s="15" t="str">
        <f t="shared" si="0"/>
        <v>8-2</v>
      </c>
      <c r="H28" s="11">
        <v>2</v>
      </c>
      <c r="I28" s="11">
        <v>91</v>
      </c>
      <c r="J28" s="38">
        <f>(VLOOKUP($G28,Depth_Lookup_CCL!$A$3:$Z$549,11,FALSE))+(H28/100)</f>
        <v>15.61</v>
      </c>
      <c r="K28" s="38">
        <f>(VLOOKUP($G28,Depth_Lookup_CCL!$A$3:$Z$549,11,FALSE))+(I28/100)</f>
        <v>16.5</v>
      </c>
      <c r="L28" s="11">
        <v>94</v>
      </c>
      <c r="N28" s="11">
        <v>6</v>
      </c>
      <c r="P28" s="15">
        <f t="shared" si="1"/>
        <v>100</v>
      </c>
      <c r="Q28" s="11" t="s">
        <v>1627</v>
      </c>
      <c r="R28" s="11" t="s">
        <v>1459</v>
      </c>
      <c r="S28" s="97">
        <v>55</v>
      </c>
      <c r="T28" s="15" t="str">
        <f>VLOOKUP($S28,[1]definitions_list_lookup!$N$15:$P$20,2,TRUE)</f>
        <v>substantial</v>
      </c>
      <c r="U28" s="15">
        <f>VLOOKUP($S28,[1]definitions_list_lookup!$N$15:$P$20,3,TRUE)</f>
        <v>3</v>
      </c>
      <c r="V28" s="11" t="s">
        <v>1668</v>
      </c>
      <c r="Y28" s="11">
        <v>70</v>
      </c>
      <c r="Z28" s="11">
        <v>30</v>
      </c>
      <c r="AR28" s="15" t="str">
        <f>VLOOKUP($AQ28,[1]definitions_list_lookup!$N$15:$P$20,2,TRUE)</f>
        <v>fresh</v>
      </c>
      <c r="AS28" s="15">
        <f>VLOOKUP($AQ28,[1]definitions_list_lookup!$N$15:$P$20,3,TRUE)</f>
        <v>0</v>
      </c>
      <c r="BL28" s="11" t="s">
        <v>1669</v>
      </c>
      <c r="BM28" s="11">
        <v>92</v>
      </c>
      <c r="BN28" s="15" t="str">
        <f>VLOOKUP($BM28,[1]definitions_list_lookup!$N$15:$P$20,2,TRUE)</f>
        <v>complete</v>
      </c>
      <c r="BO28" s="15">
        <f>VLOOKUP($BM28,[1]definitions_list_lookup!$N$15:$P$20,3,TRUE)</f>
        <v>5</v>
      </c>
      <c r="BQ28" s="11">
        <v>80</v>
      </c>
      <c r="BR28" s="11">
        <v>20</v>
      </c>
      <c r="CJ28" s="15" t="str">
        <f>VLOOKUP($CI28,[1]definitions_list_lookup!$N$15:$P$20,2,TRUE)</f>
        <v>fresh</v>
      </c>
      <c r="CK28" s="15">
        <f>VLOOKUP($CI28,[1]definitions_list_lookup!$N$15:$P$20,3,TRUE)</f>
        <v>0</v>
      </c>
      <c r="DD28" s="15">
        <f t="shared" si="2"/>
        <v>57.22</v>
      </c>
      <c r="DE28" s="15" t="str">
        <f>VLOOKUP($DD28,[1]definitions_list_lookup!$N$15:$P$20,2,TRUE)</f>
        <v>substantial</v>
      </c>
      <c r="DF28" s="15">
        <f>VLOOKUP($DD28,[1]definitions_list_lookup!$N$15:$P$20,3,TRUE)</f>
        <v>3</v>
      </c>
      <c r="DG28" s="11" t="s">
        <v>1670</v>
      </c>
    </row>
    <row r="29" spans="1:111" s="11" customFormat="1">
      <c r="A29" s="160">
        <v>42933</v>
      </c>
      <c r="B29" s="11" t="s">
        <v>1618</v>
      </c>
      <c r="C29" s="2" t="s">
        <v>1450</v>
      </c>
      <c r="D29" s="2" t="s">
        <v>1575</v>
      </c>
      <c r="E29" s="11">
        <v>8</v>
      </c>
      <c r="F29" s="11">
        <v>3</v>
      </c>
      <c r="G29" s="15" t="str">
        <f t="shared" si="0"/>
        <v>8-3</v>
      </c>
      <c r="H29" s="11">
        <v>2</v>
      </c>
      <c r="I29" s="11">
        <v>79</v>
      </c>
      <c r="J29" s="38">
        <f>(VLOOKUP($G29,Depth_Lookup_CCL!$A$3:$Z$549,11,FALSE))+(H29/100)</f>
        <v>16.535</v>
      </c>
      <c r="K29" s="38">
        <f>(VLOOKUP($G29,Depth_Lookup_CCL!$A$3:$Z$549,11,FALSE))+(I29/100)</f>
        <v>17.305</v>
      </c>
      <c r="L29" s="11">
        <v>100</v>
      </c>
      <c r="P29" s="15">
        <f t="shared" si="1"/>
        <v>100</v>
      </c>
      <c r="Q29" s="11" t="s">
        <v>1671</v>
      </c>
      <c r="R29" s="11" t="s">
        <v>1</v>
      </c>
      <c r="S29" s="97">
        <v>15</v>
      </c>
      <c r="T29" s="15" t="str">
        <f>VLOOKUP($S29,[1]definitions_list_lookup!$N$15:$P$20,2,TRUE)</f>
        <v>moderate</v>
      </c>
      <c r="U29" s="15">
        <f>VLOOKUP($S29,[1]definitions_list_lookup!$N$15:$P$20,3,TRUE)</f>
        <v>2</v>
      </c>
      <c r="V29" s="11" t="s">
        <v>1672</v>
      </c>
      <c r="Y29" s="11">
        <v>85</v>
      </c>
      <c r="Z29" s="11">
        <v>15</v>
      </c>
      <c r="AR29" s="15" t="str">
        <f>VLOOKUP($AQ29,[1]definitions_list_lookup!$N$15:$P$20,2,TRUE)</f>
        <v>fresh</v>
      </c>
      <c r="AS29" s="15">
        <f>VLOOKUP($AQ29,[1]definitions_list_lookup!$N$15:$P$20,3,TRUE)</f>
        <v>0</v>
      </c>
      <c r="BN29" s="15" t="str">
        <f>VLOOKUP($BM29,[1]definitions_list_lookup!$N$15:$P$20,2,TRUE)</f>
        <v>fresh</v>
      </c>
      <c r="BO29" s="15">
        <f>VLOOKUP($BM29,[1]definitions_list_lookup!$N$15:$P$20,3,TRUE)</f>
        <v>0</v>
      </c>
      <c r="CJ29" s="15" t="str">
        <f>VLOOKUP($CI29,[1]definitions_list_lookup!$N$15:$P$20,2,TRUE)</f>
        <v>fresh</v>
      </c>
      <c r="CK29" s="15">
        <f>VLOOKUP($CI29,[1]definitions_list_lookup!$N$15:$P$20,3,TRUE)</f>
        <v>0</v>
      </c>
      <c r="DD29" s="15">
        <f t="shared" si="2"/>
        <v>15</v>
      </c>
      <c r="DE29" s="15" t="str">
        <f>VLOOKUP($DD29,[1]definitions_list_lookup!$N$15:$P$20,2,TRUE)</f>
        <v>moderate</v>
      </c>
      <c r="DF29" s="15">
        <f>VLOOKUP($DD29,[1]definitions_list_lookup!$N$15:$P$20,3,TRUE)</f>
        <v>2</v>
      </c>
      <c r="DG29" s="11" t="s">
        <v>1673</v>
      </c>
    </row>
    <row r="30" spans="1:111" s="11" customFormat="1">
      <c r="A30" s="160">
        <v>42933</v>
      </c>
      <c r="B30" s="11" t="s">
        <v>1618</v>
      </c>
      <c r="C30" s="2" t="s">
        <v>1450</v>
      </c>
      <c r="D30" s="2" t="s">
        <v>1575</v>
      </c>
      <c r="E30" s="11">
        <v>8</v>
      </c>
      <c r="F30" s="11">
        <v>4</v>
      </c>
      <c r="G30" s="15" t="str">
        <f t="shared" si="0"/>
        <v>8-4</v>
      </c>
      <c r="H30" s="11">
        <v>0</v>
      </c>
      <c r="I30" s="11">
        <v>22</v>
      </c>
      <c r="J30" s="38">
        <f>(VLOOKUP($G30,Depth_Lookup_CCL!$A$3:$Z$549,11,FALSE))+(H30/100)</f>
        <v>17.324999999999999</v>
      </c>
      <c r="K30" s="38">
        <f>(VLOOKUP($G30,Depth_Lookup_CCL!$A$3:$Z$549,11,FALSE))+(I30/100)</f>
        <v>17.544999999999998</v>
      </c>
      <c r="L30" s="11">
        <v>100</v>
      </c>
      <c r="P30" s="15">
        <f t="shared" si="1"/>
        <v>100</v>
      </c>
      <c r="Q30" s="11" t="s">
        <v>1674</v>
      </c>
      <c r="R30" s="11" t="s">
        <v>114</v>
      </c>
      <c r="S30" s="97">
        <v>25</v>
      </c>
      <c r="T30" s="15" t="str">
        <f>VLOOKUP($S30,[1]definitions_list_lookup!$N$15:$P$20,2,TRUE)</f>
        <v>moderate</v>
      </c>
      <c r="U30" s="15">
        <f>VLOOKUP($S30,[1]definitions_list_lookup!$N$15:$P$20,3,TRUE)</f>
        <v>2</v>
      </c>
      <c r="V30" s="11" t="s">
        <v>1675</v>
      </c>
      <c r="Y30" s="11">
        <v>90</v>
      </c>
      <c r="Z30" s="11">
        <v>10</v>
      </c>
      <c r="AR30" s="15" t="str">
        <f>VLOOKUP($AQ30,[1]definitions_list_lookup!$N$15:$P$20,2,TRUE)</f>
        <v>fresh</v>
      </c>
      <c r="AS30" s="15">
        <f>VLOOKUP($AQ30,[1]definitions_list_lookup!$N$15:$P$20,3,TRUE)</f>
        <v>0</v>
      </c>
      <c r="BN30" s="15" t="str">
        <f>VLOOKUP($BM30,[1]definitions_list_lookup!$N$15:$P$20,2,TRUE)</f>
        <v>fresh</v>
      </c>
      <c r="BO30" s="15">
        <f>VLOOKUP($BM30,[1]definitions_list_lookup!$N$15:$P$20,3,TRUE)</f>
        <v>0</v>
      </c>
      <c r="CJ30" s="15" t="str">
        <f>VLOOKUP($CI30,[1]definitions_list_lookup!$N$15:$P$20,2,TRUE)</f>
        <v>fresh</v>
      </c>
      <c r="CK30" s="15">
        <f>VLOOKUP($CI30,[1]definitions_list_lookup!$N$15:$P$20,3,TRUE)</f>
        <v>0</v>
      </c>
      <c r="DD30" s="15">
        <f t="shared" si="2"/>
        <v>25</v>
      </c>
      <c r="DE30" s="15" t="str">
        <f>VLOOKUP($DD30,[1]definitions_list_lookup!$N$15:$P$20,2,TRUE)</f>
        <v>moderate</v>
      </c>
      <c r="DF30" s="15">
        <f>VLOOKUP($DD30,[1]definitions_list_lookup!$N$15:$P$20,3,TRUE)</f>
        <v>2</v>
      </c>
      <c r="DG30" s="11" t="s">
        <v>1676</v>
      </c>
    </row>
    <row r="31" spans="1:111" s="11" customFormat="1">
      <c r="A31" s="160">
        <v>42933</v>
      </c>
      <c r="B31" s="11" t="s">
        <v>1618</v>
      </c>
      <c r="C31" s="2" t="s">
        <v>1450</v>
      </c>
      <c r="D31" s="2" t="s">
        <v>1575</v>
      </c>
      <c r="E31" s="11">
        <v>8</v>
      </c>
      <c r="F31" s="11">
        <v>4</v>
      </c>
      <c r="G31" s="15" t="str">
        <f t="shared" si="0"/>
        <v>8-4</v>
      </c>
      <c r="H31" s="11">
        <v>22</v>
      </c>
      <c r="I31" s="11">
        <v>66</v>
      </c>
      <c r="J31" s="38">
        <f>(VLOOKUP($G31,Depth_Lookup_CCL!$A$3:$Z$549,11,FALSE))+(H31/100)</f>
        <v>17.544999999999998</v>
      </c>
      <c r="K31" s="38">
        <f>(VLOOKUP($G31,Depth_Lookup_CCL!$A$3:$Z$549,11,FALSE))+(I31/100)</f>
        <v>17.984999999999999</v>
      </c>
      <c r="L31" s="11">
        <v>97</v>
      </c>
      <c r="N31" s="11">
        <v>3</v>
      </c>
      <c r="P31" s="15">
        <f t="shared" si="1"/>
        <v>100</v>
      </c>
      <c r="Q31" s="11" t="s">
        <v>1674</v>
      </c>
      <c r="R31" s="11" t="s">
        <v>1</v>
      </c>
      <c r="S31" s="97">
        <v>15</v>
      </c>
      <c r="T31" s="15" t="str">
        <f>VLOOKUP($S31,[1]definitions_list_lookup!$N$15:$P$20,2,TRUE)</f>
        <v>moderate</v>
      </c>
      <c r="U31" s="15">
        <f>VLOOKUP($S31,[1]definitions_list_lookup!$N$15:$P$20,3,TRUE)</f>
        <v>2</v>
      </c>
      <c r="V31" s="11" t="s">
        <v>1677</v>
      </c>
      <c r="Y31" s="11">
        <v>95</v>
      </c>
      <c r="Z31" s="11">
        <v>5</v>
      </c>
      <c r="AR31" s="15" t="str">
        <f>VLOOKUP($AQ31,[1]definitions_list_lookup!$N$15:$P$20,2,TRUE)</f>
        <v>fresh</v>
      </c>
      <c r="AS31" s="15">
        <f>VLOOKUP($AQ31,[1]definitions_list_lookup!$N$15:$P$20,3,TRUE)</f>
        <v>0</v>
      </c>
      <c r="BL31" s="11" t="s">
        <v>1678</v>
      </c>
      <c r="BM31" s="11">
        <v>65</v>
      </c>
      <c r="BN31" s="15" t="str">
        <f>VLOOKUP($BM31,[1]definitions_list_lookup!$N$15:$P$20,2,TRUE)</f>
        <v>extensive</v>
      </c>
      <c r="BO31" s="15">
        <f>VLOOKUP($BM31,[1]definitions_list_lookup!$N$15:$P$20,3,TRUE)</f>
        <v>4</v>
      </c>
      <c r="BP31" s="11" t="s">
        <v>1655</v>
      </c>
      <c r="BS31" s="11">
        <v>80</v>
      </c>
      <c r="BT31" s="11">
        <v>15</v>
      </c>
      <c r="BU31" s="11">
        <v>5</v>
      </c>
      <c r="CJ31" s="15" t="str">
        <f>VLOOKUP($CI31,[1]definitions_list_lookup!$N$15:$P$20,2,TRUE)</f>
        <v>fresh</v>
      </c>
      <c r="CK31" s="15">
        <f>VLOOKUP($CI31,[1]definitions_list_lookup!$N$15:$P$20,3,TRUE)</f>
        <v>0</v>
      </c>
      <c r="DD31" s="15">
        <f t="shared" si="2"/>
        <v>16.5</v>
      </c>
      <c r="DE31" s="15" t="str">
        <f>VLOOKUP($DD31,[1]definitions_list_lookup!$N$15:$P$20,2,TRUE)</f>
        <v>moderate</v>
      </c>
      <c r="DF31" s="15">
        <f>VLOOKUP($DD31,[1]definitions_list_lookup!$N$15:$P$20,3,TRUE)</f>
        <v>2</v>
      </c>
      <c r="DG31" s="11" t="s">
        <v>1679</v>
      </c>
    </row>
    <row r="32" spans="1:111" s="11" customFormat="1">
      <c r="A32" s="160">
        <v>42933</v>
      </c>
      <c r="B32" s="11" t="s">
        <v>1618</v>
      </c>
      <c r="C32" s="2" t="s">
        <v>1450</v>
      </c>
      <c r="D32" s="2" t="s">
        <v>1575</v>
      </c>
      <c r="E32" s="11">
        <v>9</v>
      </c>
      <c r="F32" s="11">
        <v>1</v>
      </c>
      <c r="G32" s="15" t="str">
        <f t="shared" si="0"/>
        <v>9-1</v>
      </c>
      <c r="H32" s="11">
        <v>0</v>
      </c>
      <c r="I32" s="11">
        <v>75</v>
      </c>
      <c r="J32" s="38">
        <f>(VLOOKUP($G32,Depth_Lookup_CCL!$A$3:$Z$549,11,FALSE))+(H32/100)</f>
        <v>10.55</v>
      </c>
      <c r="K32" s="38">
        <f>(VLOOKUP($G32,Depth_Lookup_CCL!$A$3:$Z$549,11,FALSE))+(I32/100)</f>
        <v>11.3</v>
      </c>
      <c r="L32" s="11">
        <v>95</v>
      </c>
      <c r="N32" s="11">
        <v>5</v>
      </c>
      <c r="P32" s="15">
        <f t="shared" si="1"/>
        <v>100</v>
      </c>
      <c r="Q32" s="11" t="s">
        <v>1674</v>
      </c>
      <c r="R32" s="11" t="s">
        <v>1</v>
      </c>
      <c r="S32" s="97">
        <v>25</v>
      </c>
      <c r="T32" s="15" t="str">
        <f>VLOOKUP($S32,[1]definitions_list_lookup!$N$15:$P$20,2,TRUE)</f>
        <v>moderate</v>
      </c>
      <c r="U32" s="15">
        <f>VLOOKUP($S32,[1]definitions_list_lookup!$N$15:$P$20,3,TRUE)</f>
        <v>2</v>
      </c>
      <c r="V32" s="11" t="s">
        <v>1680</v>
      </c>
      <c r="Y32" s="11">
        <v>80</v>
      </c>
      <c r="Z32" s="11">
        <v>10</v>
      </c>
      <c r="AA32" s="11">
        <v>10</v>
      </c>
      <c r="AR32" s="15" t="str">
        <f>VLOOKUP($AQ32,[1]definitions_list_lookup!$N$15:$P$20,2,TRUE)</f>
        <v>fresh</v>
      </c>
      <c r="AS32" s="15">
        <f>VLOOKUP($AQ32,[1]definitions_list_lookup!$N$15:$P$20,3,TRUE)</f>
        <v>0</v>
      </c>
      <c r="BL32" s="11" t="s">
        <v>1681</v>
      </c>
      <c r="BM32" s="11">
        <v>92</v>
      </c>
      <c r="BN32" s="15" t="str">
        <f>VLOOKUP($BM32,[1]definitions_list_lookup!$N$15:$P$20,2,TRUE)</f>
        <v>complete</v>
      </c>
      <c r="BO32" s="15">
        <f>VLOOKUP($BM32,[1]definitions_list_lookup!$N$15:$P$20,3,TRUE)</f>
        <v>5</v>
      </c>
      <c r="BP32" s="11" t="s">
        <v>1655</v>
      </c>
      <c r="BQ32" s="11">
        <v>20</v>
      </c>
      <c r="BS32" s="11">
        <v>60</v>
      </c>
      <c r="BT32" s="11">
        <v>20</v>
      </c>
      <c r="CJ32" s="15" t="str">
        <f>VLOOKUP($CI32,[1]definitions_list_lookup!$N$15:$P$20,2,TRUE)</f>
        <v>fresh</v>
      </c>
      <c r="CK32" s="15">
        <f>VLOOKUP($CI32,[1]definitions_list_lookup!$N$15:$P$20,3,TRUE)</f>
        <v>0</v>
      </c>
      <c r="DD32" s="15">
        <f t="shared" si="2"/>
        <v>28.35</v>
      </c>
      <c r="DE32" s="15" t="str">
        <f>VLOOKUP($DD32,[1]definitions_list_lookup!$N$15:$P$20,2,TRUE)</f>
        <v>moderate</v>
      </c>
      <c r="DF32" s="15">
        <f>VLOOKUP($DD32,[1]definitions_list_lookup!$N$15:$P$20,3,TRUE)</f>
        <v>2</v>
      </c>
      <c r="DG32" s="11" t="s">
        <v>1682</v>
      </c>
    </row>
    <row r="33" spans="1:111" s="11" customFormat="1">
      <c r="A33" s="160">
        <v>42933</v>
      </c>
      <c r="B33" s="11" t="s">
        <v>1618</v>
      </c>
      <c r="C33" s="2" t="s">
        <v>1450</v>
      </c>
      <c r="D33" s="2" t="s">
        <v>1575</v>
      </c>
      <c r="E33" s="11">
        <v>9</v>
      </c>
      <c r="F33" s="11">
        <v>1</v>
      </c>
      <c r="G33" s="15" t="str">
        <f t="shared" si="0"/>
        <v>9-1</v>
      </c>
      <c r="H33" s="11">
        <v>77</v>
      </c>
      <c r="I33" s="11">
        <v>93</v>
      </c>
      <c r="J33" s="38">
        <f>(VLOOKUP($G33,Depth_Lookup_CCL!$A$3:$Z$549,11,FALSE))+(H33/100)</f>
        <v>11.32</v>
      </c>
      <c r="K33" s="38">
        <f>(VLOOKUP($G33,Depth_Lookup_CCL!$A$3:$Z$549,11,FALSE))+(I33/100)</f>
        <v>11.48</v>
      </c>
      <c r="L33" s="11">
        <v>100</v>
      </c>
      <c r="P33" s="15">
        <f t="shared" si="1"/>
        <v>100</v>
      </c>
      <c r="Q33" s="11" t="s">
        <v>1627</v>
      </c>
      <c r="R33" s="11" t="s">
        <v>1</v>
      </c>
      <c r="S33" s="97">
        <v>80</v>
      </c>
      <c r="T33" s="15" t="str">
        <f>VLOOKUP($S33,[1]definitions_list_lookup!$N$15:$P$20,2,TRUE)</f>
        <v>extensive</v>
      </c>
      <c r="U33" s="15">
        <f>VLOOKUP($S33,[1]definitions_list_lookup!$N$15:$P$20,3,TRUE)</f>
        <v>4</v>
      </c>
      <c r="V33" s="11" t="s">
        <v>1683</v>
      </c>
      <c r="Y33" s="11">
        <v>40</v>
      </c>
      <c r="Z33" s="11">
        <v>10</v>
      </c>
      <c r="AA33" s="11">
        <v>30</v>
      </c>
      <c r="AF33" s="11">
        <v>20</v>
      </c>
      <c r="AR33" s="15" t="str">
        <f>VLOOKUP($AQ33,[1]definitions_list_lookup!$N$15:$P$20,2,TRUE)</f>
        <v>fresh</v>
      </c>
      <c r="AS33" s="15">
        <f>VLOOKUP($AQ33,[1]definitions_list_lookup!$N$15:$P$20,3,TRUE)</f>
        <v>0</v>
      </c>
      <c r="BN33" s="15" t="str">
        <f>VLOOKUP($BM33,[1]definitions_list_lookup!$N$15:$P$20,2,TRUE)</f>
        <v>fresh</v>
      </c>
      <c r="BO33" s="15">
        <f>VLOOKUP($BM33,[1]definitions_list_lookup!$N$15:$P$20,3,TRUE)</f>
        <v>0</v>
      </c>
      <c r="CJ33" s="15" t="str">
        <f>VLOOKUP($CI33,[1]definitions_list_lookup!$N$15:$P$20,2,TRUE)</f>
        <v>fresh</v>
      </c>
      <c r="CK33" s="15">
        <f>VLOOKUP($CI33,[1]definitions_list_lookup!$N$15:$P$20,3,TRUE)</f>
        <v>0</v>
      </c>
      <c r="DD33" s="15">
        <f t="shared" si="2"/>
        <v>80</v>
      </c>
      <c r="DE33" s="15" t="str">
        <f>VLOOKUP($DD33,[1]definitions_list_lookup!$N$15:$P$20,2,TRUE)</f>
        <v>extensive</v>
      </c>
      <c r="DF33" s="15">
        <f>VLOOKUP($DD33,[1]definitions_list_lookup!$N$15:$P$20,3,TRUE)</f>
        <v>4</v>
      </c>
      <c r="DG33" s="11" t="s">
        <v>1684</v>
      </c>
    </row>
    <row r="34" spans="1:111" s="11" customFormat="1">
      <c r="A34" s="160">
        <v>42933</v>
      </c>
      <c r="B34" s="11" t="s">
        <v>1618</v>
      </c>
      <c r="C34" s="2" t="s">
        <v>1450</v>
      </c>
      <c r="D34" s="2" t="s">
        <v>1575</v>
      </c>
      <c r="E34" s="11">
        <v>10</v>
      </c>
      <c r="F34" s="11">
        <v>1</v>
      </c>
      <c r="G34" s="15" t="str">
        <f t="shared" si="0"/>
        <v>10-1</v>
      </c>
      <c r="H34" s="11">
        <v>1</v>
      </c>
      <c r="I34" s="11">
        <v>70</v>
      </c>
      <c r="J34" s="38">
        <f>(VLOOKUP($G34,Depth_Lookup_CCL!$A$3:$Z$549,11,FALSE))+(H34/100)</f>
        <v>11.86</v>
      </c>
      <c r="K34" s="38">
        <f>(VLOOKUP($G34,Depth_Lookup_CCL!$A$3:$Z$549,11,FALSE))+(I34/100)</f>
        <v>12.549999999999999</v>
      </c>
      <c r="L34" s="11">
        <v>97</v>
      </c>
      <c r="N34" s="11">
        <v>3</v>
      </c>
      <c r="P34" s="15">
        <f t="shared" si="1"/>
        <v>100</v>
      </c>
      <c r="Q34" s="11" t="s">
        <v>1685</v>
      </c>
      <c r="R34" s="11" t="s">
        <v>1</v>
      </c>
      <c r="S34" s="97">
        <v>15</v>
      </c>
      <c r="T34" s="15" t="str">
        <f>VLOOKUP($S34,[1]definitions_list_lookup!$N$15:$P$20,2,TRUE)</f>
        <v>moderate</v>
      </c>
      <c r="U34" s="15">
        <f>VLOOKUP($S34,[1]definitions_list_lookup!$N$15:$P$20,3,TRUE)</f>
        <v>2</v>
      </c>
      <c r="V34" s="11" t="s">
        <v>1686</v>
      </c>
      <c r="Y34" s="11">
        <v>85</v>
      </c>
      <c r="Z34" s="11">
        <v>15</v>
      </c>
      <c r="AR34" s="15" t="str">
        <f>VLOOKUP($AQ34,[1]definitions_list_lookup!$N$15:$P$20,2,TRUE)</f>
        <v>fresh</v>
      </c>
      <c r="AS34" s="15">
        <f>VLOOKUP($AQ34,[1]definitions_list_lookup!$N$15:$P$20,3,TRUE)</f>
        <v>0</v>
      </c>
      <c r="BL34" s="11" t="s">
        <v>1627</v>
      </c>
      <c r="BM34" s="11">
        <v>80</v>
      </c>
      <c r="BN34" s="15" t="str">
        <f>VLOOKUP($BM34,[1]definitions_list_lookup!$N$15:$P$20,2,TRUE)</f>
        <v>extensive</v>
      </c>
      <c r="BO34" s="15">
        <f>VLOOKUP($BM34,[1]definitions_list_lookup!$N$15:$P$20,3,TRUE)</f>
        <v>4</v>
      </c>
      <c r="BP34" s="11" t="s">
        <v>1659</v>
      </c>
      <c r="BS34" s="11">
        <v>75</v>
      </c>
      <c r="BT34" s="11">
        <v>10</v>
      </c>
      <c r="BU34" s="11">
        <v>10</v>
      </c>
      <c r="CF34" s="11">
        <v>5</v>
      </c>
      <c r="CJ34" s="15" t="str">
        <f>VLOOKUP($CI34,[1]definitions_list_lookup!$N$15:$P$20,2,TRUE)</f>
        <v>fresh</v>
      </c>
      <c r="CK34" s="15">
        <f>VLOOKUP($CI34,[1]definitions_list_lookup!$N$15:$P$20,3,TRUE)</f>
        <v>0</v>
      </c>
      <c r="DD34" s="15">
        <f t="shared" si="2"/>
        <v>16.95</v>
      </c>
      <c r="DE34" s="15" t="str">
        <f>VLOOKUP($DD34,[1]definitions_list_lookup!$N$15:$P$20,2,TRUE)</f>
        <v>moderate</v>
      </c>
      <c r="DF34" s="15">
        <f>VLOOKUP($DD34,[1]definitions_list_lookup!$N$15:$P$20,3,TRUE)</f>
        <v>2</v>
      </c>
      <c r="DG34" s="11" t="s">
        <v>1687</v>
      </c>
    </row>
    <row r="35" spans="1:111" s="11" customFormat="1">
      <c r="A35" s="160">
        <v>42933</v>
      </c>
      <c r="B35" s="11" t="s">
        <v>1618</v>
      </c>
      <c r="C35" s="2" t="s">
        <v>1450</v>
      </c>
      <c r="D35" s="2" t="s">
        <v>1575</v>
      </c>
      <c r="E35" s="11">
        <v>10</v>
      </c>
      <c r="F35" s="11">
        <v>2</v>
      </c>
      <c r="G35" s="15" t="str">
        <f t="shared" si="0"/>
        <v>10-2</v>
      </c>
      <c r="H35" s="11">
        <v>1</v>
      </c>
      <c r="I35" s="11">
        <v>80</v>
      </c>
      <c r="J35" s="38">
        <f>(VLOOKUP($G35,Depth_Lookup_CCL!$A$3:$Z$549,11,FALSE))+(H35/100)</f>
        <v>12.559999999999999</v>
      </c>
      <c r="K35" s="38">
        <f>(VLOOKUP($G35,Depth_Lookup_CCL!$A$3:$Z$549,11,FALSE))+(I35/100)</f>
        <v>13.35</v>
      </c>
      <c r="L35" s="11">
        <v>96</v>
      </c>
      <c r="N35" s="11">
        <v>4</v>
      </c>
      <c r="P35" s="15">
        <f t="shared" si="1"/>
        <v>100</v>
      </c>
      <c r="Q35" s="11" t="s">
        <v>1602</v>
      </c>
      <c r="R35" s="11" t="s">
        <v>114</v>
      </c>
      <c r="S35" s="97">
        <v>15</v>
      </c>
      <c r="T35" s="15" t="str">
        <f>VLOOKUP($S35,[1]definitions_list_lookup!$N$15:$P$20,2,TRUE)</f>
        <v>moderate</v>
      </c>
      <c r="U35" s="15">
        <f>VLOOKUP($S35,[1]definitions_list_lookup!$N$15:$P$20,3,TRUE)</f>
        <v>2</v>
      </c>
      <c r="V35" s="11" t="s">
        <v>1688</v>
      </c>
      <c r="Y35" s="11">
        <v>85</v>
      </c>
      <c r="Z35" s="11">
        <v>15</v>
      </c>
      <c r="AR35" s="15" t="str">
        <f>VLOOKUP($AQ35,[1]definitions_list_lookup!$N$15:$P$20,2,TRUE)</f>
        <v>fresh</v>
      </c>
      <c r="AS35" s="15">
        <f>VLOOKUP($AQ35,[1]definitions_list_lookup!$N$15:$P$20,3,TRUE)</f>
        <v>0</v>
      </c>
      <c r="BL35" s="11" t="s">
        <v>1689</v>
      </c>
      <c r="BM35" s="11">
        <v>75</v>
      </c>
      <c r="BN35" s="15" t="str">
        <f>VLOOKUP($BM35,[1]definitions_list_lookup!$N$15:$P$20,2,TRUE)</f>
        <v>extensive</v>
      </c>
      <c r="BO35" s="15">
        <f>VLOOKUP($BM35,[1]definitions_list_lookup!$N$15:$P$20,3,TRUE)</f>
        <v>4</v>
      </c>
      <c r="BP35" s="11" t="s">
        <v>1690</v>
      </c>
      <c r="BS35" s="11">
        <v>50</v>
      </c>
      <c r="BT35" s="11">
        <v>5</v>
      </c>
      <c r="BU35" s="11">
        <v>40</v>
      </c>
      <c r="CF35" s="11">
        <v>5</v>
      </c>
      <c r="CJ35" s="15" t="str">
        <f>VLOOKUP($CI35,[1]definitions_list_lookup!$N$15:$P$20,2,TRUE)</f>
        <v>fresh</v>
      </c>
      <c r="CK35" s="15">
        <f>VLOOKUP($CI35,[1]definitions_list_lookup!$N$15:$P$20,3,TRUE)</f>
        <v>0</v>
      </c>
      <c r="DD35" s="15">
        <f t="shared" si="2"/>
        <v>17.399999999999999</v>
      </c>
      <c r="DE35" s="15" t="str">
        <f>VLOOKUP($DD35,[1]definitions_list_lookup!$N$15:$P$20,2,TRUE)</f>
        <v>moderate</v>
      </c>
      <c r="DF35" s="15">
        <f>VLOOKUP($DD35,[1]definitions_list_lookup!$N$15:$P$20,3,TRUE)</f>
        <v>2</v>
      </c>
      <c r="DG35" s="11" t="s">
        <v>1691</v>
      </c>
    </row>
    <row r="36" spans="1:111" s="11" customFormat="1">
      <c r="A36" s="160">
        <v>42933</v>
      </c>
      <c r="B36" s="11" t="s">
        <v>1618</v>
      </c>
      <c r="C36" s="2" t="s">
        <v>1450</v>
      </c>
      <c r="D36" s="2" t="s">
        <v>1575</v>
      </c>
      <c r="E36" s="11">
        <v>10</v>
      </c>
      <c r="F36" s="11">
        <v>3</v>
      </c>
      <c r="G36" s="15" t="str">
        <f t="shared" si="0"/>
        <v>10-3</v>
      </c>
      <c r="H36" s="11">
        <v>2</v>
      </c>
      <c r="I36" s="11">
        <v>73</v>
      </c>
      <c r="J36" s="38">
        <f>(VLOOKUP($G36,Depth_Lookup_CCL!$A$3:$Z$549,11,FALSE))+(H36/100)</f>
        <v>13.379999999999999</v>
      </c>
      <c r="K36" s="38">
        <f>(VLOOKUP($G36,Depth_Lookup_CCL!$A$3:$Z$549,11,FALSE))+(I36/100)</f>
        <v>14.09</v>
      </c>
      <c r="L36" s="11">
        <v>96</v>
      </c>
      <c r="N36" s="11">
        <v>4</v>
      </c>
      <c r="P36" s="15">
        <f t="shared" si="1"/>
        <v>100</v>
      </c>
      <c r="Q36" s="11" t="s">
        <v>1674</v>
      </c>
      <c r="R36" s="11" t="s">
        <v>1459</v>
      </c>
      <c r="S36" s="97">
        <v>20</v>
      </c>
      <c r="T36" s="15" t="str">
        <f>VLOOKUP($S36,[1]definitions_list_lookup!$N$15:$P$20,2,TRUE)</f>
        <v>moderate</v>
      </c>
      <c r="U36" s="15">
        <f>VLOOKUP($S36,[1]definitions_list_lookup!$N$15:$P$20,3,TRUE)</f>
        <v>2</v>
      </c>
      <c r="V36" s="11" t="s">
        <v>1692</v>
      </c>
      <c r="Y36" s="11">
        <v>80</v>
      </c>
      <c r="Z36" s="11">
        <v>20</v>
      </c>
      <c r="AR36" s="15" t="str">
        <f>VLOOKUP($AQ36,[1]definitions_list_lookup!$N$15:$P$20,2,TRUE)</f>
        <v>fresh</v>
      </c>
      <c r="AS36" s="15">
        <f>VLOOKUP($AQ36,[1]definitions_list_lookup!$N$15:$P$20,3,TRUE)</f>
        <v>0</v>
      </c>
      <c r="BL36" s="11" t="s">
        <v>1631</v>
      </c>
      <c r="BM36" s="11">
        <v>75</v>
      </c>
      <c r="BN36" s="15" t="str">
        <f>VLOOKUP($BM36,[1]definitions_list_lookup!$N$15:$P$20,2,TRUE)</f>
        <v>extensive</v>
      </c>
      <c r="BO36" s="15">
        <f>VLOOKUP($BM36,[1]definitions_list_lookup!$N$15:$P$20,3,TRUE)</f>
        <v>4</v>
      </c>
      <c r="BP36" s="11" t="s">
        <v>1693</v>
      </c>
      <c r="BQ36" s="11">
        <v>5</v>
      </c>
      <c r="BS36" s="11">
        <v>70</v>
      </c>
      <c r="BT36" s="11">
        <v>25</v>
      </c>
      <c r="CJ36" s="15" t="str">
        <f>VLOOKUP($CI36,[1]definitions_list_lookup!$N$15:$P$20,2,TRUE)</f>
        <v>fresh</v>
      </c>
      <c r="CK36" s="15">
        <f>VLOOKUP($CI36,[1]definitions_list_lookup!$N$15:$P$20,3,TRUE)</f>
        <v>0</v>
      </c>
      <c r="DD36" s="15">
        <f t="shared" si="2"/>
        <v>22.2</v>
      </c>
      <c r="DE36" s="15" t="str">
        <f>VLOOKUP($DD36,[1]definitions_list_lookup!$N$15:$P$20,2,TRUE)</f>
        <v>moderate</v>
      </c>
      <c r="DF36" s="15">
        <f>VLOOKUP($DD36,[1]definitions_list_lookup!$N$15:$P$20,3,TRUE)</f>
        <v>2</v>
      </c>
      <c r="DG36" s="11" t="s">
        <v>1694</v>
      </c>
    </row>
    <row r="37" spans="1:111" s="11" customFormat="1">
      <c r="A37" s="160">
        <v>42933</v>
      </c>
      <c r="B37" s="11" t="s">
        <v>1618</v>
      </c>
      <c r="C37" s="2" t="s">
        <v>1450</v>
      </c>
      <c r="D37" s="2" t="s">
        <v>1575</v>
      </c>
      <c r="E37" s="11">
        <v>10</v>
      </c>
      <c r="F37" s="11">
        <v>4</v>
      </c>
      <c r="G37" s="15" t="str">
        <f t="shared" si="0"/>
        <v>10-4</v>
      </c>
      <c r="H37" s="11">
        <v>1</v>
      </c>
      <c r="I37" s="11">
        <v>86</v>
      </c>
      <c r="J37" s="38">
        <f>(VLOOKUP($G37,Depth_Lookup_CCL!$A$3:$Z$549,11,FALSE))+(H37/100)</f>
        <v>14.12</v>
      </c>
      <c r="K37" s="38">
        <f>(VLOOKUP($G37,Depth_Lookup_CCL!$A$3:$Z$549,11,FALSE))+(I37/100)</f>
        <v>14.969999999999999</v>
      </c>
      <c r="L37" s="11">
        <v>92</v>
      </c>
      <c r="N37" s="11">
        <v>8</v>
      </c>
      <c r="P37" s="15">
        <f t="shared" si="1"/>
        <v>100</v>
      </c>
      <c r="Q37" s="11" t="s">
        <v>1674</v>
      </c>
      <c r="R37" s="11" t="s">
        <v>1459</v>
      </c>
      <c r="S37" s="97">
        <v>20</v>
      </c>
      <c r="T37" s="15" t="str">
        <f>VLOOKUP($S37,[1]definitions_list_lookup!$N$15:$P$20,2,TRUE)</f>
        <v>moderate</v>
      </c>
      <c r="U37" s="15">
        <f>VLOOKUP($S37,[1]definitions_list_lookup!$N$15:$P$20,3,TRUE)</f>
        <v>2</v>
      </c>
      <c r="V37" s="11" t="s">
        <v>1695</v>
      </c>
      <c r="Y37" s="11">
        <v>85</v>
      </c>
      <c r="Z37" s="11">
        <v>15</v>
      </c>
      <c r="AR37" s="15" t="str">
        <f>VLOOKUP($AQ37,[1]definitions_list_lookup!$N$15:$P$20,2,TRUE)</f>
        <v>fresh</v>
      </c>
      <c r="AS37" s="15">
        <f>VLOOKUP($AQ37,[1]definitions_list_lookup!$N$15:$P$20,3,TRUE)</f>
        <v>0</v>
      </c>
      <c r="BL37" s="11" t="s">
        <v>1696</v>
      </c>
      <c r="BM37" s="11">
        <v>70</v>
      </c>
      <c r="BN37" s="15" t="str">
        <f>VLOOKUP($BM37,[1]definitions_list_lookup!$N$15:$P$20,2,TRUE)</f>
        <v>extensive</v>
      </c>
      <c r="BO37" s="15">
        <f>VLOOKUP($BM37,[1]definitions_list_lookup!$N$15:$P$20,3,TRUE)</f>
        <v>4</v>
      </c>
      <c r="BP37" s="11" t="s">
        <v>1697</v>
      </c>
      <c r="BS37" s="11">
        <v>70</v>
      </c>
      <c r="BT37" s="11">
        <v>20</v>
      </c>
      <c r="BU37" s="11">
        <v>5</v>
      </c>
      <c r="BV37" s="11">
        <v>5</v>
      </c>
      <c r="CJ37" s="15" t="str">
        <f>VLOOKUP($CI37,[1]definitions_list_lookup!$N$15:$P$20,2,TRUE)</f>
        <v>fresh</v>
      </c>
      <c r="CK37" s="15">
        <f>VLOOKUP($CI37,[1]definitions_list_lookup!$N$15:$P$20,3,TRUE)</f>
        <v>0</v>
      </c>
      <c r="DD37" s="15">
        <f t="shared" si="2"/>
        <v>24.000000000000004</v>
      </c>
      <c r="DE37" s="15" t="str">
        <f>VLOOKUP($DD37,[1]definitions_list_lookup!$N$15:$P$20,2,TRUE)</f>
        <v>moderate</v>
      </c>
      <c r="DF37" s="15">
        <f>VLOOKUP($DD37,[1]definitions_list_lookup!$N$15:$P$20,3,TRUE)</f>
        <v>2</v>
      </c>
      <c r="DG37" s="11" t="s">
        <v>1698</v>
      </c>
    </row>
    <row r="38" spans="1:111" s="11" customFormat="1">
      <c r="A38" s="160">
        <v>42933</v>
      </c>
      <c r="B38" s="11" t="s">
        <v>1618</v>
      </c>
      <c r="C38" s="2" t="s">
        <v>1450</v>
      </c>
      <c r="D38" s="2" t="s">
        <v>1575</v>
      </c>
      <c r="E38" s="11">
        <v>11</v>
      </c>
      <c r="F38" s="11">
        <v>1</v>
      </c>
      <c r="G38" s="15" t="str">
        <f t="shared" si="0"/>
        <v>11-1</v>
      </c>
      <c r="H38" s="11">
        <v>1</v>
      </c>
      <c r="I38" s="11">
        <v>83</v>
      </c>
      <c r="J38" s="38">
        <f>(VLOOKUP($G38,Depth_Lookup_CCL!$A$3:$Z$549,11,FALSE))+(H38/100)</f>
        <v>14.91</v>
      </c>
      <c r="K38" s="38">
        <f>(VLOOKUP($G38,Depth_Lookup_CCL!$A$3:$Z$549,11,FALSE))+(I38/100)</f>
        <v>15.73</v>
      </c>
      <c r="L38" s="11">
        <v>82</v>
      </c>
      <c r="N38" s="11">
        <v>18</v>
      </c>
      <c r="P38" s="15">
        <f t="shared" si="1"/>
        <v>100</v>
      </c>
      <c r="Q38" s="11" t="s">
        <v>1674</v>
      </c>
      <c r="R38" s="11" t="s">
        <v>114</v>
      </c>
      <c r="S38" s="97">
        <v>25</v>
      </c>
      <c r="T38" s="15" t="str">
        <f>VLOOKUP($S38,[1]definitions_list_lookup!$N$15:$P$20,2,TRUE)</f>
        <v>moderate</v>
      </c>
      <c r="U38" s="15">
        <f>VLOOKUP($S38,[1]definitions_list_lookup!$N$15:$P$20,3,TRUE)</f>
        <v>2</v>
      </c>
      <c r="V38" s="11" t="s">
        <v>1699</v>
      </c>
      <c r="Y38" s="11">
        <v>80</v>
      </c>
      <c r="Z38" s="11">
        <v>20</v>
      </c>
      <c r="AR38" s="15" t="str">
        <f>VLOOKUP($AQ38,[1]definitions_list_lookup!$N$15:$P$20,2,TRUE)</f>
        <v>fresh</v>
      </c>
      <c r="AS38" s="15">
        <f>VLOOKUP($AQ38,[1]definitions_list_lookup!$N$15:$P$20,3,TRUE)</f>
        <v>0</v>
      </c>
      <c r="BL38" s="11" t="s">
        <v>1696</v>
      </c>
      <c r="BM38" s="11">
        <v>75</v>
      </c>
      <c r="BN38" s="15" t="str">
        <f>VLOOKUP($BM38,[1]definitions_list_lookup!$N$15:$P$20,2,TRUE)</f>
        <v>extensive</v>
      </c>
      <c r="BO38" s="15">
        <f>VLOOKUP($BM38,[1]definitions_list_lookup!$N$15:$P$20,3,TRUE)</f>
        <v>4</v>
      </c>
      <c r="BP38" s="11" t="s">
        <v>1700</v>
      </c>
      <c r="BS38" s="11">
        <v>70</v>
      </c>
      <c r="BT38" s="11">
        <v>20</v>
      </c>
      <c r="BU38" s="11">
        <v>10</v>
      </c>
      <c r="CJ38" s="15" t="str">
        <f>VLOOKUP($CI38,[1]definitions_list_lookup!$N$15:$P$20,2,TRUE)</f>
        <v>fresh</v>
      </c>
      <c r="CK38" s="15">
        <f>VLOOKUP($CI38,[1]definitions_list_lookup!$N$15:$P$20,3,TRUE)</f>
        <v>0</v>
      </c>
      <c r="DD38" s="15">
        <f t="shared" si="2"/>
        <v>34</v>
      </c>
      <c r="DE38" s="15" t="str">
        <f>VLOOKUP($DD38,[1]definitions_list_lookup!$N$15:$P$20,2,TRUE)</f>
        <v>substantial</v>
      </c>
      <c r="DF38" s="15">
        <f>VLOOKUP($DD38,[1]definitions_list_lookup!$N$15:$P$20,3,TRUE)</f>
        <v>3</v>
      </c>
      <c r="DG38" s="11" t="s">
        <v>1698</v>
      </c>
    </row>
    <row r="39" spans="1:111" s="11" customFormat="1">
      <c r="A39" s="160">
        <v>42933</v>
      </c>
      <c r="B39" s="11" t="s">
        <v>1618</v>
      </c>
      <c r="C39" s="2" t="s">
        <v>1450</v>
      </c>
      <c r="D39" s="2" t="s">
        <v>1575</v>
      </c>
      <c r="E39" s="11">
        <v>11</v>
      </c>
      <c r="F39" s="11">
        <v>2</v>
      </c>
      <c r="G39" s="15" t="str">
        <f t="shared" si="0"/>
        <v>11-2</v>
      </c>
      <c r="H39" s="11">
        <v>0</v>
      </c>
      <c r="I39" s="11">
        <v>91</v>
      </c>
      <c r="J39" s="38">
        <f>(VLOOKUP($G39,Depth_Lookup_CCL!$A$3:$Z$549,11,FALSE))+(H39/100)</f>
        <v>15.73</v>
      </c>
      <c r="K39" s="38">
        <f>(VLOOKUP($G39,Depth_Lookup_CCL!$A$3:$Z$549,11,FALSE))+(I39/100)</f>
        <v>16.64</v>
      </c>
      <c r="L39" s="11">
        <v>100</v>
      </c>
      <c r="P39" s="15">
        <f t="shared" si="1"/>
        <v>100</v>
      </c>
      <c r="Q39" s="11" t="s">
        <v>1701</v>
      </c>
      <c r="R39" s="11" t="s">
        <v>1459</v>
      </c>
      <c r="S39" s="97">
        <v>20</v>
      </c>
      <c r="T39" s="15" t="str">
        <f>VLOOKUP($S39,[2]definitions_list_lookup!$N$15:$P$20,2,TRUE)</f>
        <v>moderate</v>
      </c>
      <c r="U39" s="15">
        <f>VLOOKUP($S39,[2]definitions_list_lookup!$N$15:$P$20,3,TRUE)</f>
        <v>2</v>
      </c>
      <c r="V39" s="11" t="s">
        <v>1702</v>
      </c>
      <c r="Y39" s="11">
        <v>75</v>
      </c>
      <c r="Z39" s="11">
        <v>25</v>
      </c>
      <c r="AR39" s="15" t="str">
        <f>VLOOKUP($AQ39,[2]definitions_list_lookup!$N$15:$P$20,2,TRUE)</f>
        <v>fresh</v>
      </c>
      <c r="AS39" s="15">
        <f>VLOOKUP($AQ39,[2]definitions_list_lookup!$N$15:$P$20,3,TRUE)</f>
        <v>0</v>
      </c>
      <c r="BN39" s="15" t="str">
        <f>VLOOKUP($BM39,[2]definitions_list_lookup!$N$15:$P$20,2,TRUE)</f>
        <v>fresh</v>
      </c>
      <c r="BO39" s="15">
        <f>VLOOKUP($BM39,[2]definitions_list_lookup!$N$15:$P$20,3,TRUE)</f>
        <v>0</v>
      </c>
      <c r="CJ39" s="15" t="str">
        <f>VLOOKUP($CI39,[2]definitions_list_lookup!$N$15:$P$20,2,TRUE)</f>
        <v>fresh</v>
      </c>
      <c r="CK39" s="15">
        <f>VLOOKUP($CI39,[2]definitions_list_lookup!$N$15:$P$20,3,TRUE)</f>
        <v>0</v>
      </c>
      <c r="DD39" s="15">
        <f t="shared" si="2"/>
        <v>20</v>
      </c>
      <c r="DE39" s="15" t="str">
        <f>VLOOKUP($DD39,[2]definitions_list_lookup!$N$15:$P$20,2,TRUE)</f>
        <v>moderate</v>
      </c>
      <c r="DF39" s="15">
        <f>VLOOKUP($DD39,[2]definitions_list_lookup!$N$15:$P$20,3,TRUE)</f>
        <v>2</v>
      </c>
      <c r="DG39" s="11" t="s">
        <v>1703</v>
      </c>
    </row>
    <row r="40" spans="1:111" s="11" customFormat="1">
      <c r="A40" s="160">
        <v>42933</v>
      </c>
      <c r="B40" s="11" t="s">
        <v>1618</v>
      </c>
      <c r="C40" s="2" t="s">
        <v>1450</v>
      </c>
      <c r="D40" s="2" t="s">
        <v>1575</v>
      </c>
      <c r="E40" s="11">
        <v>11</v>
      </c>
      <c r="F40" s="11">
        <v>3</v>
      </c>
      <c r="G40" s="15" t="str">
        <f t="shared" si="0"/>
        <v>11-3</v>
      </c>
      <c r="H40" s="11">
        <v>2</v>
      </c>
      <c r="I40" s="11">
        <v>71</v>
      </c>
      <c r="J40" s="38">
        <f>(VLOOKUP($G40,Depth_Lookup_CCL!$A$3:$Z$549,11,FALSE))+(H40/100)</f>
        <v>16.670000000000002</v>
      </c>
      <c r="K40" s="38">
        <f>(VLOOKUP($G40,Depth_Lookup_CCL!$A$3:$Z$549,11,FALSE))+(I40/100)</f>
        <v>17.360000000000003</v>
      </c>
      <c r="L40" s="11">
        <v>72</v>
      </c>
      <c r="N40" s="11">
        <v>28</v>
      </c>
      <c r="P40" s="15">
        <f t="shared" si="1"/>
        <v>100</v>
      </c>
      <c r="Q40" s="11" t="s">
        <v>1674</v>
      </c>
      <c r="R40" s="11" t="s">
        <v>1</v>
      </c>
      <c r="S40" s="97">
        <v>25</v>
      </c>
      <c r="T40" s="15" t="str">
        <f>VLOOKUP($S40,[1]definitions_list_lookup!$N$15:$P$20,2,TRUE)</f>
        <v>moderate</v>
      </c>
      <c r="U40" s="15">
        <f>VLOOKUP($S40,[1]definitions_list_lookup!$N$15:$P$20,3,TRUE)</f>
        <v>2</v>
      </c>
      <c r="V40" s="11" t="s">
        <v>1704</v>
      </c>
      <c r="W40" s="130"/>
      <c r="X40" s="130"/>
      <c r="Y40" s="11">
        <v>85</v>
      </c>
      <c r="Z40" s="11">
        <v>15</v>
      </c>
      <c r="AA40" s="130"/>
      <c r="AB40" s="130"/>
      <c r="AC40" s="130"/>
      <c r="AD40" s="130"/>
      <c r="AE40" s="130"/>
      <c r="AF40" s="130"/>
      <c r="AG40" s="130"/>
      <c r="AH40" s="130"/>
      <c r="AI40" s="130"/>
      <c r="AJ40" s="130"/>
      <c r="AK40" s="130"/>
      <c r="AL40" s="130"/>
      <c r="AM40" s="130"/>
      <c r="AN40" s="130"/>
      <c r="AO40" s="130"/>
      <c r="AP40" s="130"/>
      <c r="AQ40" s="130"/>
      <c r="AR40" s="15" t="str">
        <f>VLOOKUP($AQ40,[1]definitions_list_lookup!$N$15:$P$20,2,TRUE)</f>
        <v>fresh</v>
      </c>
      <c r="AS40" s="15">
        <f>VLOOKUP($AQ40,[1]definitions_list_lookup!$N$15:$P$20,3,TRUE)</f>
        <v>0</v>
      </c>
      <c r="BL40" s="11" t="s">
        <v>1705</v>
      </c>
      <c r="BM40" s="11">
        <v>80</v>
      </c>
      <c r="BN40" s="15" t="str">
        <f>VLOOKUP($BM40,[1]definitions_list_lookup!$N$15:$P$20,2,TRUE)</f>
        <v>extensive</v>
      </c>
      <c r="BO40" s="15">
        <f>VLOOKUP($BM40,[1]definitions_list_lookup!$N$15:$P$20,3,TRUE)</f>
        <v>4</v>
      </c>
      <c r="BP40" s="11" t="s">
        <v>1706</v>
      </c>
      <c r="BS40" s="11">
        <v>70</v>
      </c>
      <c r="BT40" s="11">
        <v>10</v>
      </c>
      <c r="BU40" s="11">
        <v>5</v>
      </c>
      <c r="BV40" s="11">
        <v>5</v>
      </c>
      <c r="BY40" s="11">
        <v>10</v>
      </c>
      <c r="CJ40" s="15" t="str">
        <f>VLOOKUP($CI40,[1]definitions_list_lookup!$N$15:$P$20,2,TRUE)</f>
        <v>fresh</v>
      </c>
      <c r="CK40" s="15">
        <f>VLOOKUP($CI40,[1]definitions_list_lookup!$N$15:$P$20,3,TRUE)</f>
        <v>0</v>
      </c>
      <c r="DD40" s="15">
        <f t="shared" si="2"/>
        <v>40.400000000000006</v>
      </c>
      <c r="DE40" s="15" t="str">
        <f>VLOOKUP($DD40,[1]definitions_list_lookup!$N$15:$P$20,2,TRUE)</f>
        <v>substantial</v>
      </c>
      <c r="DF40" s="15">
        <f>VLOOKUP($DD40,[1]definitions_list_lookup!$N$15:$P$20,3,TRUE)</f>
        <v>3</v>
      </c>
      <c r="DG40" s="11" t="s">
        <v>1707</v>
      </c>
    </row>
    <row r="41" spans="1:111" s="11" customFormat="1">
      <c r="A41" s="160">
        <v>42933</v>
      </c>
      <c r="B41" s="11" t="s">
        <v>1618</v>
      </c>
      <c r="C41" s="2" t="s">
        <v>1450</v>
      </c>
      <c r="D41" s="2" t="s">
        <v>1575</v>
      </c>
      <c r="E41" s="11">
        <v>11</v>
      </c>
      <c r="F41" s="11">
        <v>4</v>
      </c>
      <c r="G41" s="15" t="str">
        <f t="shared" si="0"/>
        <v>11-4</v>
      </c>
      <c r="H41" s="11">
        <v>1</v>
      </c>
      <c r="I41" s="11">
        <v>64</v>
      </c>
      <c r="J41" s="38">
        <f>(VLOOKUP($G41,Depth_Lookup_CCL!$A$3:$Z$549,11,FALSE))+(H41/100)</f>
        <v>17.380000000000003</v>
      </c>
      <c r="K41" s="38">
        <f>(VLOOKUP($G41,Depth_Lookup_CCL!$A$3:$Z$549,11,FALSE))+(I41/100)</f>
        <v>18.010000000000002</v>
      </c>
      <c r="L41" s="11">
        <v>88</v>
      </c>
      <c r="N41" s="11">
        <v>12</v>
      </c>
      <c r="P41" s="15">
        <f t="shared" si="1"/>
        <v>100</v>
      </c>
      <c r="Q41" s="11" t="s">
        <v>1674</v>
      </c>
      <c r="R41" s="11" t="s">
        <v>1</v>
      </c>
      <c r="S41" s="97">
        <v>15</v>
      </c>
      <c r="T41" s="15" t="str">
        <f>VLOOKUP($S41,[1]definitions_list_lookup!$N$15:$P$20,2,TRUE)</f>
        <v>moderate</v>
      </c>
      <c r="U41" s="15">
        <f>VLOOKUP($S41,[1]definitions_list_lookup!$N$15:$P$20,3,TRUE)</f>
        <v>2</v>
      </c>
      <c r="V41" s="11" t="s">
        <v>1661</v>
      </c>
      <c r="W41" s="130"/>
      <c r="X41" s="130"/>
      <c r="Y41" s="11">
        <v>95</v>
      </c>
      <c r="Z41" s="11">
        <v>5</v>
      </c>
      <c r="AA41" s="130"/>
      <c r="AB41" s="130"/>
      <c r="AC41" s="130"/>
      <c r="AD41" s="130"/>
      <c r="AE41" s="130"/>
      <c r="AF41" s="130"/>
      <c r="AG41" s="130"/>
      <c r="AH41" s="130"/>
      <c r="AI41" s="130"/>
      <c r="AJ41" s="130"/>
      <c r="AK41" s="130"/>
      <c r="AL41" s="130"/>
      <c r="AM41" s="130"/>
      <c r="AN41" s="130"/>
      <c r="AO41" s="130"/>
      <c r="AP41" s="130"/>
      <c r="AQ41" s="130"/>
      <c r="AR41" s="15" t="str">
        <f>VLOOKUP($AQ41,[1]definitions_list_lookup!$N$15:$P$20,2,TRUE)</f>
        <v>fresh</v>
      </c>
      <c r="AS41" s="15">
        <f>VLOOKUP($AQ41,[1]definitions_list_lookup!$N$15:$P$20,3,TRUE)</f>
        <v>0</v>
      </c>
      <c r="BL41" s="11" t="s">
        <v>1705</v>
      </c>
      <c r="BM41" s="11">
        <v>85</v>
      </c>
      <c r="BN41" s="15" t="str">
        <f>VLOOKUP($BM41,[1]definitions_list_lookup!$N$15:$P$20,2,TRUE)</f>
        <v>extensive</v>
      </c>
      <c r="BO41" s="15">
        <f>VLOOKUP($BM41,[1]definitions_list_lookup!$N$15:$P$20,3,TRUE)</f>
        <v>4</v>
      </c>
      <c r="BP41" s="11" t="s">
        <v>1706</v>
      </c>
      <c r="BS41" s="11">
        <v>70</v>
      </c>
      <c r="BT41" s="11">
        <v>15</v>
      </c>
      <c r="BU41" s="11">
        <v>15</v>
      </c>
      <c r="CJ41" s="15" t="str">
        <f>VLOOKUP($CI41,[1]definitions_list_lookup!$N$15:$P$20,2,TRUE)</f>
        <v>fresh</v>
      </c>
      <c r="CK41" s="15">
        <f>VLOOKUP($CI41,[1]definitions_list_lookup!$N$15:$P$20,3,TRUE)</f>
        <v>0</v>
      </c>
      <c r="DD41" s="15">
        <f t="shared" si="2"/>
        <v>23.4</v>
      </c>
      <c r="DE41" s="15" t="str">
        <f>VLOOKUP($DD41,[1]definitions_list_lookup!$N$15:$P$20,2,TRUE)</f>
        <v>moderate</v>
      </c>
      <c r="DF41" s="15">
        <f>VLOOKUP($DD41,[1]definitions_list_lookup!$N$15:$P$20,3,TRUE)</f>
        <v>2</v>
      </c>
      <c r="DG41" s="11" t="s">
        <v>1707</v>
      </c>
    </row>
    <row r="42" spans="1:111" s="11" customFormat="1">
      <c r="A42" s="160">
        <v>42933</v>
      </c>
      <c r="B42" s="11" t="s">
        <v>1618</v>
      </c>
      <c r="C42" s="2" t="s">
        <v>1450</v>
      </c>
      <c r="D42" s="2" t="s">
        <v>1575</v>
      </c>
      <c r="E42" s="11">
        <v>12</v>
      </c>
      <c r="F42" s="11">
        <v>1</v>
      </c>
      <c r="G42" s="15" t="str">
        <f t="shared" si="0"/>
        <v>12-1</v>
      </c>
      <c r="H42" s="11">
        <v>1</v>
      </c>
      <c r="I42" s="11">
        <v>77</v>
      </c>
      <c r="J42" s="38">
        <f>(VLOOKUP($G42,Depth_Lookup_CCL!$A$3:$Z$549,11,FALSE))+(H42/100)</f>
        <v>17.96</v>
      </c>
      <c r="K42" s="38">
        <f>(VLOOKUP($G42,Depth_Lookup_CCL!$A$3:$Z$549,11,FALSE))+(I42/100)</f>
        <v>18.72</v>
      </c>
      <c r="L42" s="11">
        <v>85</v>
      </c>
      <c r="N42" s="11">
        <v>15</v>
      </c>
      <c r="P42" s="15">
        <f t="shared" si="1"/>
        <v>100</v>
      </c>
      <c r="Q42" s="11" t="s">
        <v>1674</v>
      </c>
      <c r="R42" s="11" t="s">
        <v>114</v>
      </c>
      <c r="S42" s="97">
        <v>25</v>
      </c>
      <c r="T42" s="15" t="str">
        <f>VLOOKUP($S42,[1]definitions_list_lookup!$N$15:$P$20,2,TRUE)</f>
        <v>moderate</v>
      </c>
      <c r="U42" s="15">
        <f>VLOOKUP($S42,[1]definitions_list_lookup!$N$15:$P$20,3,TRUE)</f>
        <v>2</v>
      </c>
      <c r="V42" s="11" t="s">
        <v>1708</v>
      </c>
      <c r="W42" s="130"/>
      <c r="X42" s="130"/>
      <c r="Y42" s="11">
        <v>70</v>
      </c>
      <c r="Z42" s="11">
        <v>25</v>
      </c>
      <c r="AA42" s="130">
        <v>5</v>
      </c>
      <c r="AB42" s="130"/>
      <c r="AC42" s="130"/>
      <c r="AD42" s="130"/>
      <c r="AE42" s="130"/>
      <c r="AF42" s="130"/>
      <c r="AG42" s="130"/>
      <c r="AH42" s="130"/>
      <c r="AI42" s="130"/>
      <c r="AJ42" s="130"/>
      <c r="AK42" s="130"/>
      <c r="AL42" s="130"/>
      <c r="AM42" s="130"/>
      <c r="AN42" s="130"/>
      <c r="AO42" s="130"/>
      <c r="AP42" s="130"/>
      <c r="AQ42" s="130"/>
      <c r="AR42" s="15" t="str">
        <f>VLOOKUP($AQ42,[1]definitions_list_lookup!$N$15:$P$20,2,TRUE)</f>
        <v>fresh</v>
      </c>
      <c r="AS42" s="15">
        <f>VLOOKUP($AQ42,[1]definitions_list_lookup!$N$15:$P$20,3,TRUE)</f>
        <v>0</v>
      </c>
      <c r="BL42" s="11" t="s">
        <v>1658</v>
      </c>
      <c r="BM42" s="11">
        <v>80</v>
      </c>
      <c r="BN42" s="15" t="str">
        <f>VLOOKUP($BM42,[1]definitions_list_lookup!$N$15:$P$20,2,TRUE)</f>
        <v>extensive</v>
      </c>
      <c r="BO42" s="15">
        <f>VLOOKUP($BM42,[1]definitions_list_lookup!$N$15:$P$20,3,TRUE)</f>
        <v>4</v>
      </c>
      <c r="BP42" s="11" t="s">
        <v>1709</v>
      </c>
      <c r="BS42" s="11">
        <v>70</v>
      </c>
      <c r="BT42" s="11">
        <v>15</v>
      </c>
      <c r="BU42" s="11">
        <v>15</v>
      </c>
      <c r="CJ42" s="15" t="str">
        <f>VLOOKUP($CI42,[1]definitions_list_lookup!$N$15:$P$20,2,TRUE)</f>
        <v>fresh</v>
      </c>
      <c r="CK42" s="15">
        <f>VLOOKUP($CI42,[1]definitions_list_lookup!$N$15:$P$20,3,TRUE)</f>
        <v>0</v>
      </c>
      <c r="DD42" s="15">
        <f t="shared" si="2"/>
        <v>33.25</v>
      </c>
      <c r="DE42" s="15" t="str">
        <f>VLOOKUP($DD42,[1]definitions_list_lookup!$N$15:$P$20,2,TRUE)</f>
        <v>substantial</v>
      </c>
      <c r="DF42" s="15">
        <f>VLOOKUP($DD42,[1]definitions_list_lookup!$N$15:$P$20,3,TRUE)</f>
        <v>3</v>
      </c>
      <c r="DG42" s="11" t="s">
        <v>1710</v>
      </c>
    </row>
    <row r="43" spans="1:111" s="11" customFormat="1">
      <c r="A43" s="160">
        <v>42933</v>
      </c>
      <c r="B43" s="11" t="s">
        <v>1618</v>
      </c>
      <c r="C43" s="2" t="s">
        <v>1450</v>
      </c>
      <c r="D43" s="2" t="s">
        <v>1575</v>
      </c>
      <c r="E43" s="11">
        <v>12</v>
      </c>
      <c r="F43" s="11">
        <v>3</v>
      </c>
      <c r="G43" s="15" t="str">
        <f t="shared" si="0"/>
        <v>12-3</v>
      </c>
      <c r="H43" s="11">
        <v>2</v>
      </c>
      <c r="I43" s="11">
        <v>4</v>
      </c>
      <c r="J43" s="38">
        <f>(VLOOKUP($G43,Depth_Lookup_CCL!$A$3:$Z$549,11,FALSE))+(H43/100)</f>
        <v>19.765000000000001</v>
      </c>
      <c r="K43" s="38">
        <f>(VLOOKUP($G43,Depth_Lookup_CCL!$A$3:$Z$549,11,FALSE))+(I43/100)</f>
        <v>19.785</v>
      </c>
      <c r="L43" s="11">
        <v>100</v>
      </c>
      <c r="P43" s="15">
        <f t="shared" si="1"/>
        <v>100</v>
      </c>
      <c r="Q43" s="11" t="s">
        <v>1674</v>
      </c>
      <c r="R43" s="11" t="s">
        <v>1</v>
      </c>
      <c r="S43" s="97">
        <v>15</v>
      </c>
      <c r="T43" s="15" t="str">
        <f>VLOOKUP($S43,[1]definitions_list_lookup!$N$15:$P$20,2,TRUE)</f>
        <v>moderate</v>
      </c>
      <c r="U43" s="15">
        <f>VLOOKUP($S43,[1]definitions_list_lookup!$N$15:$P$20,3,TRUE)</f>
        <v>2</v>
      </c>
      <c r="V43" s="11" t="s">
        <v>1711</v>
      </c>
      <c r="W43" s="130"/>
      <c r="X43" s="130"/>
      <c r="Y43" s="11">
        <v>75</v>
      </c>
      <c r="Z43" s="11">
        <v>25</v>
      </c>
      <c r="AA43" s="130"/>
      <c r="AB43" s="130"/>
      <c r="AC43" s="130"/>
      <c r="AD43" s="130"/>
      <c r="AE43" s="130"/>
      <c r="AF43" s="130"/>
      <c r="AG43" s="130"/>
      <c r="AH43" s="130"/>
      <c r="AI43" s="130"/>
      <c r="AJ43" s="130"/>
      <c r="AK43" s="130"/>
      <c r="AL43" s="130"/>
      <c r="AM43" s="130"/>
      <c r="AN43" s="130"/>
      <c r="AO43" s="130"/>
      <c r="AP43" s="130"/>
      <c r="AQ43" s="130"/>
      <c r="AR43" s="15" t="str">
        <f>VLOOKUP($AQ43,[1]definitions_list_lookup!$N$15:$P$20,2,TRUE)</f>
        <v>fresh</v>
      </c>
      <c r="AS43" s="15">
        <f>VLOOKUP($AQ43,[1]definitions_list_lookup!$N$15:$P$20,3,TRUE)</f>
        <v>0</v>
      </c>
      <c r="BN43" s="15" t="str">
        <f>VLOOKUP($BM43,[1]definitions_list_lookup!$N$15:$P$20,2,TRUE)</f>
        <v>fresh</v>
      </c>
      <c r="BO43" s="15">
        <f>VLOOKUP($BM43,[1]definitions_list_lookup!$N$15:$P$20,3,TRUE)</f>
        <v>0</v>
      </c>
      <c r="CJ43" s="15" t="str">
        <f>VLOOKUP($CI43,[1]definitions_list_lookup!$N$15:$P$20,2,TRUE)</f>
        <v>fresh</v>
      </c>
      <c r="CK43" s="15">
        <f>VLOOKUP($CI43,[1]definitions_list_lookup!$N$15:$P$20,3,TRUE)</f>
        <v>0</v>
      </c>
      <c r="DD43" s="15">
        <f t="shared" si="2"/>
        <v>15</v>
      </c>
      <c r="DE43" s="15" t="str">
        <f>VLOOKUP($DD43,[1]definitions_list_lookup!$N$15:$P$20,2,TRUE)</f>
        <v>moderate</v>
      </c>
      <c r="DF43" s="15">
        <f>VLOOKUP($DD43,[1]definitions_list_lookup!$N$15:$P$20,3,TRUE)</f>
        <v>2</v>
      </c>
    </row>
    <row r="44" spans="1:111" s="11" customFormat="1">
      <c r="A44" s="160">
        <v>42933</v>
      </c>
      <c r="B44" s="11" t="s">
        <v>1618</v>
      </c>
      <c r="C44" s="2" t="s">
        <v>1450</v>
      </c>
      <c r="D44" s="2" t="s">
        <v>1575</v>
      </c>
      <c r="E44" s="11">
        <v>12</v>
      </c>
      <c r="F44" s="11">
        <v>2</v>
      </c>
      <c r="G44" s="15" t="str">
        <f t="shared" si="0"/>
        <v>12-2</v>
      </c>
      <c r="H44" s="11">
        <v>6</v>
      </c>
      <c r="I44" s="11">
        <v>96</v>
      </c>
      <c r="J44" s="38">
        <f>(VLOOKUP($G44,Depth_Lookup_CCL!$A$3:$Z$549,11,FALSE))+(H44/100)</f>
        <v>18.829999999999998</v>
      </c>
      <c r="K44" s="38">
        <f>(VLOOKUP($G44,Depth_Lookup_CCL!$A$3:$Z$549,11,FALSE))+(I44/100)</f>
        <v>19.73</v>
      </c>
      <c r="L44" s="11">
        <v>93</v>
      </c>
      <c r="N44" s="11">
        <v>7</v>
      </c>
      <c r="P44" s="15">
        <f t="shared" si="1"/>
        <v>100</v>
      </c>
      <c r="Q44" s="11" t="s">
        <v>1674</v>
      </c>
      <c r="R44" s="11" t="s">
        <v>1</v>
      </c>
      <c r="S44" s="97">
        <v>15</v>
      </c>
      <c r="T44" s="15" t="str">
        <f>VLOOKUP($S44,[1]definitions_list_lookup!$N$15:$P$20,2,TRUE)</f>
        <v>moderate</v>
      </c>
      <c r="U44" s="15">
        <f>VLOOKUP($S44,[1]definitions_list_lookup!$N$15:$P$20,3,TRUE)</f>
        <v>2</v>
      </c>
      <c r="V44" s="11" t="s">
        <v>1711</v>
      </c>
      <c r="W44" s="130"/>
      <c r="X44" s="130"/>
      <c r="Y44" s="11">
        <v>75</v>
      </c>
      <c r="Z44" s="11">
        <v>25</v>
      </c>
      <c r="AA44" s="130"/>
      <c r="AB44" s="130"/>
      <c r="AC44" s="130"/>
      <c r="AD44" s="130"/>
      <c r="AE44" s="130"/>
      <c r="AF44" s="130"/>
      <c r="AG44" s="130"/>
      <c r="AH44" s="130"/>
      <c r="AI44" s="130"/>
      <c r="AJ44" s="130"/>
      <c r="AK44" s="130"/>
      <c r="AL44" s="130"/>
      <c r="AM44" s="130"/>
      <c r="AN44" s="130"/>
      <c r="AO44" s="130"/>
      <c r="AP44" s="130"/>
      <c r="AQ44" s="130"/>
      <c r="AR44" s="15" t="str">
        <f>VLOOKUP($AQ44,[1]definitions_list_lookup!$N$15:$P$20,2,TRUE)</f>
        <v>fresh</v>
      </c>
      <c r="AS44" s="15">
        <f>VLOOKUP($AQ44,[1]definitions_list_lookup!$N$15:$P$20,3,TRUE)</f>
        <v>0</v>
      </c>
      <c r="BL44" s="11" t="s">
        <v>1712</v>
      </c>
      <c r="BM44" s="11">
        <v>80</v>
      </c>
      <c r="BN44" s="15" t="str">
        <f>VLOOKUP($BM44,[1]definitions_list_lookup!$N$15:$P$20,2,TRUE)</f>
        <v>extensive</v>
      </c>
      <c r="BO44" s="15">
        <f>VLOOKUP($BM44,[1]definitions_list_lookup!$N$15:$P$20,3,TRUE)</f>
        <v>4</v>
      </c>
      <c r="BP44" s="11" t="s">
        <v>1709</v>
      </c>
      <c r="BQ44" s="11">
        <v>5</v>
      </c>
      <c r="BS44" s="11">
        <v>65</v>
      </c>
      <c r="BT44" s="11">
        <v>15</v>
      </c>
      <c r="BU44" s="11">
        <v>15</v>
      </c>
      <c r="CJ44" s="15" t="str">
        <f>VLOOKUP($CI44,[1]definitions_list_lookup!$N$15:$P$20,2,TRUE)</f>
        <v>fresh</v>
      </c>
      <c r="CK44" s="15">
        <f>VLOOKUP($CI44,[1]definitions_list_lookup!$N$15:$P$20,3,TRUE)</f>
        <v>0</v>
      </c>
      <c r="DD44" s="15">
        <f t="shared" si="2"/>
        <v>19.55</v>
      </c>
      <c r="DE44" s="15" t="str">
        <f>VLOOKUP($DD44,[1]definitions_list_lookup!$N$15:$P$20,2,TRUE)</f>
        <v>moderate</v>
      </c>
      <c r="DF44" s="15">
        <f>VLOOKUP($DD44,[1]definitions_list_lookup!$N$15:$P$20,3,TRUE)</f>
        <v>2</v>
      </c>
      <c r="DG44" s="11" t="s">
        <v>1713</v>
      </c>
    </row>
    <row r="45" spans="1:111" s="11" customFormat="1">
      <c r="A45" s="160">
        <v>42933</v>
      </c>
      <c r="B45" s="11" t="s">
        <v>1618</v>
      </c>
      <c r="C45" s="2" t="s">
        <v>1450</v>
      </c>
      <c r="D45" s="2" t="s">
        <v>1575</v>
      </c>
      <c r="E45" s="11">
        <v>12</v>
      </c>
      <c r="F45" s="11">
        <v>3</v>
      </c>
      <c r="G45" s="15" t="str">
        <f t="shared" si="0"/>
        <v>12-3</v>
      </c>
      <c r="H45" s="11">
        <v>4</v>
      </c>
      <c r="I45" s="11">
        <v>39</v>
      </c>
      <c r="J45" s="38">
        <f>(VLOOKUP($G45,Depth_Lookup_CCL!$A$3:$Z$549,11,FALSE))+(H45/100)</f>
        <v>19.785</v>
      </c>
      <c r="K45" s="38">
        <f>(VLOOKUP($G45,Depth_Lookup_CCL!$A$3:$Z$549,11,FALSE))+(I45/100)</f>
        <v>20.135000000000002</v>
      </c>
      <c r="L45" s="11">
        <v>59</v>
      </c>
      <c r="M45" s="11">
        <v>11</v>
      </c>
      <c r="N45" s="11">
        <v>30</v>
      </c>
      <c r="P45" s="15">
        <f t="shared" si="1"/>
        <v>100</v>
      </c>
      <c r="Q45" s="11" t="s">
        <v>1714</v>
      </c>
      <c r="R45" s="11" t="s">
        <v>1</v>
      </c>
      <c r="S45" s="97">
        <v>90</v>
      </c>
      <c r="T45" s="15" t="str">
        <f>VLOOKUP($S45,[1]definitions_list_lookup!$N$15:$P$20,2,TRUE)</f>
        <v>extensive</v>
      </c>
      <c r="U45" s="15">
        <f>VLOOKUP($S45,[1]definitions_list_lookup!$N$15:$P$20,3,TRUE)</f>
        <v>4</v>
      </c>
      <c r="V45" s="130"/>
      <c r="W45" s="130"/>
      <c r="X45" s="130"/>
      <c r="Y45" s="11">
        <v>40</v>
      </c>
      <c r="Z45" s="11">
        <v>30</v>
      </c>
      <c r="AA45" s="130">
        <v>30</v>
      </c>
      <c r="AB45" s="130"/>
      <c r="AC45" s="130"/>
      <c r="AD45" s="130"/>
      <c r="AE45" s="130"/>
      <c r="AF45" s="130"/>
      <c r="AG45" s="130"/>
      <c r="AH45" s="130"/>
      <c r="AI45" s="130"/>
      <c r="AJ45" s="130"/>
      <c r="AK45" s="130"/>
      <c r="AL45" s="130"/>
      <c r="AM45" s="130"/>
      <c r="AN45" s="130" t="s">
        <v>1715</v>
      </c>
      <c r="AO45" s="130" t="s">
        <v>1411</v>
      </c>
      <c r="AP45" s="130" t="s">
        <v>1464</v>
      </c>
      <c r="AQ45" s="130">
        <v>95</v>
      </c>
      <c r="AR45" s="15" t="str">
        <f>VLOOKUP($AQ45,[1]definitions_list_lookup!$N$15:$P$20,2,TRUE)</f>
        <v>complete</v>
      </c>
      <c r="AS45" s="15">
        <f>VLOOKUP($AQ45,[1]definitions_list_lookup!$N$15:$P$20,3,TRUE)</f>
        <v>5</v>
      </c>
      <c r="AW45" s="11">
        <v>20</v>
      </c>
      <c r="AX45" s="11">
        <v>20</v>
      </c>
      <c r="AY45" s="11">
        <v>20</v>
      </c>
      <c r="BJ45" s="11">
        <v>40</v>
      </c>
      <c r="BL45" s="11" t="s">
        <v>1631</v>
      </c>
      <c r="BM45" s="11">
        <v>95</v>
      </c>
      <c r="BN45" s="15" t="str">
        <f>VLOOKUP($BM45,[1]definitions_list_lookup!$N$15:$P$20,2,TRUE)</f>
        <v>complete</v>
      </c>
      <c r="BO45" s="15">
        <f>VLOOKUP($BM45,[1]definitions_list_lookup!$N$15:$P$20,3,TRUE)</f>
        <v>5</v>
      </c>
      <c r="BP45" s="11" t="s">
        <v>1716</v>
      </c>
      <c r="BS45" s="11">
        <v>15</v>
      </c>
      <c r="BT45" s="11">
        <v>15</v>
      </c>
      <c r="BU45" s="11">
        <v>35</v>
      </c>
      <c r="BY45" s="11">
        <v>35</v>
      </c>
      <c r="CJ45" s="15" t="str">
        <f>VLOOKUP($CI45,[1]definitions_list_lookup!$N$15:$P$20,2,TRUE)</f>
        <v>fresh</v>
      </c>
      <c r="CK45" s="15">
        <f>VLOOKUP($CI45,[1]definitions_list_lookup!$N$15:$P$20,3,TRUE)</f>
        <v>0</v>
      </c>
      <c r="DD45" s="15">
        <f t="shared" si="2"/>
        <v>92.05</v>
      </c>
      <c r="DE45" s="15" t="str">
        <f>VLOOKUP($DD45,[1]definitions_list_lookup!$N$15:$P$20,2,TRUE)</f>
        <v>complete</v>
      </c>
      <c r="DF45" s="15">
        <f>VLOOKUP($DD45,[1]definitions_list_lookup!$N$15:$P$20,3,TRUE)</f>
        <v>5</v>
      </c>
      <c r="DG45" s="11" t="s">
        <v>1717</v>
      </c>
    </row>
    <row r="46" spans="1:111" s="11" customFormat="1">
      <c r="A46" s="160">
        <v>42933</v>
      </c>
      <c r="B46" s="11" t="s">
        <v>1618</v>
      </c>
      <c r="C46" s="2" t="s">
        <v>1450</v>
      </c>
      <c r="D46" s="2" t="s">
        <v>1575</v>
      </c>
      <c r="E46" s="11">
        <v>12</v>
      </c>
      <c r="F46" s="11">
        <v>3</v>
      </c>
      <c r="G46" s="15" t="str">
        <f t="shared" si="0"/>
        <v>12-3</v>
      </c>
      <c r="H46" s="11">
        <v>39</v>
      </c>
      <c r="I46" s="11">
        <v>71</v>
      </c>
      <c r="J46" s="38">
        <f>(VLOOKUP($G46,Depth_Lookup_CCL!$A$3:$Z$549,11,FALSE))+(H46/100)</f>
        <v>20.135000000000002</v>
      </c>
      <c r="K46" s="38">
        <f>(VLOOKUP($G46,Depth_Lookup_CCL!$A$3:$Z$549,11,FALSE))+(I46/100)</f>
        <v>20.455000000000002</v>
      </c>
      <c r="L46" s="11">
        <v>100</v>
      </c>
      <c r="P46" s="15">
        <f t="shared" si="1"/>
        <v>100</v>
      </c>
      <c r="Q46" s="11" t="s">
        <v>1718</v>
      </c>
      <c r="R46" s="11" t="s">
        <v>1</v>
      </c>
      <c r="S46" s="97">
        <v>15</v>
      </c>
      <c r="T46" s="15" t="str">
        <f>VLOOKUP($S46,[1]definitions_list_lookup!$N$15:$P$20,2,TRUE)</f>
        <v>moderate</v>
      </c>
      <c r="U46" s="15">
        <f>VLOOKUP($S46,[1]definitions_list_lookup!$N$15:$P$20,3,TRUE)</f>
        <v>2</v>
      </c>
      <c r="V46" s="130"/>
      <c r="W46" s="130"/>
      <c r="X46" s="130"/>
      <c r="Y46" s="11">
        <v>35</v>
      </c>
      <c r="Z46" s="11">
        <v>65</v>
      </c>
      <c r="AA46" s="130"/>
      <c r="AB46" s="130"/>
      <c r="AC46" s="130"/>
      <c r="AD46" s="130"/>
      <c r="AE46" s="130"/>
      <c r="AF46" s="130"/>
      <c r="AG46" s="130"/>
      <c r="AH46" s="130"/>
      <c r="AI46" s="130"/>
      <c r="AJ46" s="130"/>
      <c r="AK46" s="130"/>
      <c r="AL46" s="130"/>
      <c r="AM46" s="130"/>
      <c r="AN46" s="130"/>
      <c r="AO46" s="130"/>
      <c r="AP46" s="130"/>
      <c r="AQ46" s="130"/>
      <c r="AR46" s="15" t="str">
        <f>VLOOKUP($AQ46,[1]definitions_list_lookup!$N$15:$P$20,2,TRUE)</f>
        <v>fresh</v>
      </c>
      <c r="AS46" s="15">
        <f>VLOOKUP($AQ46,[1]definitions_list_lookup!$N$15:$P$20,3,TRUE)</f>
        <v>0</v>
      </c>
      <c r="BN46" s="15" t="str">
        <f>VLOOKUP($BM46,[1]definitions_list_lookup!$N$15:$P$20,2,TRUE)</f>
        <v>fresh</v>
      </c>
      <c r="BO46" s="15">
        <f>VLOOKUP($BM46,[1]definitions_list_lookup!$N$15:$P$20,3,TRUE)</f>
        <v>0</v>
      </c>
      <c r="CJ46" s="15" t="str">
        <f>VLOOKUP($CI46,[1]definitions_list_lookup!$N$15:$P$20,2,TRUE)</f>
        <v>fresh</v>
      </c>
      <c r="CK46" s="15">
        <f>VLOOKUP($CI46,[1]definitions_list_lookup!$N$15:$P$20,3,TRUE)</f>
        <v>0</v>
      </c>
      <c r="DD46" s="15">
        <f t="shared" si="2"/>
        <v>15</v>
      </c>
      <c r="DE46" s="15" t="str">
        <f>VLOOKUP($DD46,[1]definitions_list_lookup!$N$15:$P$20,2,TRUE)</f>
        <v>moderate</v>
      </c>
      <c r="DF46" s="15">
        <f>VLOOKUP($DD46,[1]definitions_list_lookup!$N$15:$P$20,3,TRUE)</f>
        <v>2</v>
      </c>
      <c r="DG46" s="11" t="s">
        <v>1637</v>
      </c>
    </row>
    <row r="47" spans="1:111" s="11" customFormat="1">
      <c r="A47" s="160">
        <v>42933</v>
      </c>
      <c r="B47" s="11" t="s">
        <v>1618</v>
      </c>
      <c r="C47" s="2" t="s">
        <v>1450</v>
      </c>
      <c r="D47" s="2" t="s">
        <v>1575</v>
      </c>
      <c r="E47" s="11">
        <v>12</v>
      </c>
      <c r="F47" s="11">
        <v>4</v>
      </c>
      <c r="G47" s="15" t="str">
        <f t="shared" si="0"/>
        <v>12-4</v>
      </c>
      <c r="H47" s="11">
        <v>1</v>
      </c>
      <c r="I47" s="11">
        <v>64</v>
      </c>
      <c r="J47" s="38">
        <f>(VLOOKUP($G47,Depth_Lookup_CCL!$A$3:$Z$549,11,FALSE))+(H47/100)</f>
        <v>20.505000000000003</v>
      </c>
      <c r="K47" s="38">
        <f>(VLOOKUP($G47,Depth_Lookup_CCL!$A$3:$Z$549,11,FALSE))+(I47/100)</f>
        <v>21.135000000000002</v>
      </c>
      <c r="L47" s="11">
        <v>100</v>
      </c>
      <c r="P47" s="15">
        <f t="shared" si="1"/>
        <v>100</v>
      </c>
      <c r="Q47" s="11" t="s">
        <v>1719</v>
      </c>
      <c r="R47" s="11" t="s">
        <v>114</v>
      </c>
      <c r="S47" s="97">
        <v>40</v>
      </c>
      <c r="T47" s="15" t="str">
        <f>VLOOKUP($S47,[1]definitions_list_lookup!$N$15:$P$20,2,TRUE)</f>
        <v>substantial</v>
      </c>
      <c r="U47" s="15">
        <f>VLOOKUP($S47,[1]definitions_list_lookup!$N$15:$P$20,3,TRUE)</f>
        <v>3</v>
      </c>
      <c r="V47" s="130" t="s">
        <v>1720</v>
      </c>
      <c r="W47" s="130"/>
      <c r="X47" s="130"/>
      <c r="Y47" s="11">
        <v>50</v>
      </c>
      <c r="Z47" s="11">
        <v>35</v>
      </c>
      <c r="AA47" s="130">
        <v>5</v>
      </c>
      <c r="AB47" s="130"/>
      <c r="AC47" s="130"/>
      <c r="AD47" s="130"/>
      <c r="AE47" s="130">
        <v>5</v>
      </c>
      <c r="AF47" s="130"/>
      <c r="AG47" s="130"/>
      <c r="AH47" s="130"/>
      <c r="AI47" s="130"/>
      <c r="AJ47" s="130"/>
      <c r="AK47" s="130"/>
      <c r="AL47" s="130">
        <v>5</v>
      </c>
      <c r="AM47" s="130"/>
      <c r="AN47" s="130"/>
      <c r="AO47" s="130"/>
      <c r="AP47" s="130"/>
      <c r="AQ47" s="130"/>
      <c r="AR47" s="15" t="str">
        <f>VLOOKUP($AQ47,[1]definitions_list_lookup!$N$15:$P$20,2,TRUE)</f>
        <v>fresh</v>
      </c>
      <c r="AS47" s="15">
        <f>VLOOKUP($AQ47,[1]definitions_list_lookup!$N$15:$P$20,3,TRUE)</f>
        <v>0</v>
      </c>
      <c r="BN47" s="15" t="str">
        <f>VLOOKUP($BM47,[1]definitions_list_lookup!$N$15:$P$20,2,TRUE)</f>
        <v>fresh</v>
      </c>
      <c r="BO47" s="15">
        <f>VLOOKUP($BM47,[1]definitions_list_lookup!$N$15:$P$20,3,TRUE)</f>
        <v>0</v>
      </c>
      <c r="CJ47" s="15" t="str">
        <f>VLOOKUP($CI47,[1]definitions_list_lookup!$N$15:$P$20,2,TRUE)</f>
        <v>fresh</v>
      </c>
      <c r="CK47" s="15">
        <f>VLOOKUP($CI47,[1]definitions_list_lookup!$N$15:$P$20,3,TRUE)</f>
        <v>0</v>
      </c>
      <c r="DD47" s="15">
        <f t="shared" si="2"/>
        <v>40</v>
      </c>
      <c r="DE47" s="15" t="str">
        <f>VLOOKUP($DD47,[1]definitions_list_lookup!$N$15:$P$20,2,TRUE)</f>
        <v>substantial</v>
      </c>
      <c r="DF47" s="15">
        <f>VLOOKUP($DD47,[1]definitions_list_lookup!$N$15:$P$20,3,TRUE)</f>
        <v>3</v>
      </c>
      <c r="DG47" s="11" t="s">
        <v>1721</v>
      </c>
    </row>
    <row r="48" spans="1:111" s="11" customFormat="1">
      <c r="A48" s="160">
        <v>42933</v>
      </c>
      <c r="B48" s="11" t="s">
        <v>1618</v>
      </c>
      <c r="C48" s="2" t="s">
        <v>1450</v>
      </c>
      <c r="D48" s="2" t="s">
        <v>1575</v>
      </c>
      <c r="E48" s="11">
        <v>13</v>
      </c>
      <c r="F48" s="11">
        <v>1</v>
      </c>
      <c r="G48" s="15" t="str">
        <f t="shared" si="0"/>
        <v>13-1</v>
      </c>
      <c r="H48" s="11">
        <v>1</v>
      </c>
      <c r="I48" s="11">
        <v>22</v>
      </c>
      <c r="J48" s="38">
        <f>(VLOOKUP($G48,Depth_Lookup_CCL!$A$3:$Z$549,11,FALSE))+(H48/100)</f>
        <v>21.01</v>
      </c>
      <c r="K48" s="38">
        <f>(VLOOKUP($G48,Depth_Lookup_CCL!$A$3:$Z$549,11,FALSE))+(I48/100)</f>
        <v>21.22</v>
      </c>
      <c r="L48" s="11">
        <v>100</v>
      </c>
      <c r="P48" s="15">
        <f t="shared" si="1"/>
        <v>100</v>
      </c>
      <c r="Q48" s="11" t="s">
        <v>1718</v>
      </c>
      <c r="R48" s="11" t="s">
        <v>1</v>
      </c>
      <c r="S48" s="97">
        <v>15</v>
      </c>
      <c r="T48" s="15" t="str">
        <f>VLOOKUP($S48,[1]definitions_list_lookup!$N$15:$P$20,2,TRUE)</f>
        <v>moderate</v>
      </c>
      <c r="U48" s="15">
        <f>VLOOKUP($S48,[1]definitions_list_lookup!$N$15:$P$20,3,TRUE)</f>
        <v>2</v>
      </c>
      <c r="V48" s="130" t="s">
        <v>1661</v>
      </c>
      <c r="W48" s="130"/>
      <c r="X48" s="130"/>
      <c r="Y48" s="11">
        <v>85</v>
      </c>
      <c r="Z48" s="11">
        <v>10</v>
      </c>
      <c r="AA48" s="130"/>
      <c r="AB48" s="130"/>
      <c r="AC48" s="130"/>
      <c r="AD48" s="130"/>
      <c r="AE48" s="130"/>
      <c r="AF48" s="130"/>
      <c r="AG48" s="130"/>
      <c r="AH48" s="130"/>
      <c r="AI48" s="130"/>
      <c r="AJ48" s="130"/>
      <c r="AK48" s="130"/>
      <c r="AL48" s="130">
        <v>5</v>
      </c>
      <c r="AM48" s="130"/>
      <c r="AN48" s="130"/>
      <c r="AO48" s="130"/>
      <c r="AP48" s="130"/>
      <c r="AQ48" s="130"/>
      <c r="AR48" s="15" t="str">
        <f>VLOOKUP($AQ48,[1]definitions_list_lookup!$N$15:$P$20,2,TRUE)</f>
        <v>fresh</v>
      </c>
      <c r="AS48" s="15">
        <f>VLOOKUP($AQ48,[1]definitions_list_lookup!$N$15:$P$20,3,TRUE)</f>
        <v>0</v>
      </c>
      <c r="BN48" s="15" t="str">
        <f>VLOOKUP($BM48,[1]definitions_list_lookup!$N$15:$P$20,2,TRUE)</f>
        <v>fresh</v>
      </c>
      <c r="BO48" s="15">
        <f>VLOOKUP($BM48,[1]definitions_list_lookup!$N$15:$P$20,3,TRUE)</f>
        <v>0</v>
      </c>
      <c r="CJ48" s="15" t="str">
        <f>VLOOKUP($CI48,[1]definitions_list_lookup!$N$15:$P$20,2,TRUE)</f>
        <v>fresh</v>
      </c>
      <c r="CK48" s="15">
        <f>VLOOKUP($CI48,[1]definitions_list_lookup!$N$15:$P$20,3,TRUE)</f>
        <v>0</v>
      </c>
      <c r="DD48" s="15">
        <f t="shared" si="2"/>
        <v>15</v>
      </c>
      <c r="DE48" s="15" t="str">
        <f>VLOOKUP($DD48,[1]definitions_list_lookup!$N$15:$P$20,2,TRUE)</f>
        <v>moderate</v>
      </c>
      <c r="DF48" s="15">
        <f>VLOOKUP($DD48,[1]definitions_list_lookup!$N$15:$P$20,3,TRUE)</f>
        <v>2</v>
      </c>
      <c r="DG48" s="11" t="s">
        <v>1637</v>
      </c>
    </row>
    <row r="49" spans="1:111" s="11" customFormat="1">
      <c r="A49" s="160">
        <v>42933</v>
      </c>
      <c r="B49" s="11" t="s">
        <v>1618</v>
      </c>
      <c r="C49" s="2" t="s">
        <v>1450</v>
      </c>
      <c r="D49" s="2" t="s">
        <v>1575</v>
      </c>
      <c r="E49" s="11">
        <v>13</v>
      </c>
      <c r="F49" s="11">
        <v>1</v>
      </c>
      <c r="G49" s="15" t="str">
        <f t="shared" si="0"/>
        <v>13-1</v>
      </c>
      <c r="H49" s="11">
        <v>22</v>
      </c>
      <c r="I49" s="11">
        <v>34</v>
      </c>
      <c r="J49" s="38">
        <f>(VLOOKUP($G49,Depth_Lookup_CCL!$A$3:$Z$549,11,FALSE))+(H49/100)</f>
        <v>21.22</v>
      </c>
      <c r="K49" s="38">
        <f>(VLOOKUP($G49,Depth_Lookup_CCL!$A$3:$Z$549,11,FALSE))+(I49/100)</f>
        <v>21.34</v>
      </c>
      <c r="L49" s="11">
        <v>35</v>
      </c>
      <c r="O49" s="11">
        <v>65</v>
      </c>
      <c r="P49" s="15">
        <f t="shared" si="1"/>
        <v>100</v>
      </c>
      <c r="Q49" s="11" t="s">
        <v>1636</v>
      </c>
      <c r="R49" s="11" t="s">
        <v>1</v>
      </c>
      <c r="S49" s="97">
        <v>85</v>
      </c>
      <c r="T49" s="15" t="str">
        <f>VLOOKUP($S49,[1]definitions_list_lookup!$N$15:$P$20,2,TRUE)</f>
        <v>extensive</v>
      </c>
      <c r="U49" s="15">
        <f>VLOOKUP($S49,[1]definitions_list_lookup!$N$15:$P$20,3,TRUE)</f>
        <v>4</v>
      </c>
      <c r="V49" s="130" t="s">
        <v>1722</v>
      </c>
      <c r="W49" s="130"/>
      <c r="X49" s="130"/>
      <c r="Y49" s="11">
        <v>70</v>
      </c>
      <c r="Z49" s="11">
        <v>25</v>
      </c>
      <c r="AA49" s="130"/>
      <c r="AB49" s="130"/>
      <c r="AC49" s="130"/>
      <c r="AD49" s="130"/>
      <c r="AE49" s="130"/>
      <c r="AF49" s="130"/>
      <c r="AG49" s="130"/>
      <c r="AH49" s="130"/>
      <c r="AI49" s="130"/>
      <c r="AJ49" s="130"/>
      <c r="AK49" s="130"/>
      <c r="AL49" s="130">
        <v>5</v>
      </c>
      <c r="AM49" s="130"/>
      <c r="AN49" s="130"/>
      <c r="AO49" s="130"/>
      <c r="AP49" s="130"/>
      <c r="AQ49" s="130"/>
      <c r="AR49" s="15" t="str">
        <f>VLOOKUP($AQ49,[1]definitions_list_lookup!$N$15:$P$20,2,TRUE)</f>
        <v>fresh</v>
      </c>
      <c r="AS49" s="15">
        <f>VLOOKUP($AQ49,[1]definitions_list_lookup!$N$15:$P$20,3,TRUE)</f>
        <v>0</v>
      </c>
      <c r="BN49" s="15" t="str">
        <f>VLOOKUP($BM49,[1]definitions_list_lookup!$N$15:$P$20,2,TRUE)</f>
        <v>fresh</v>
      </c>
      <c r="BO49" s="15">
        <f>VLOOKUP($BM49,[1]definitions_list_lookup!$N$15:$P$20,3,TRUE)</f>
        <v>0</v>
      </c>
      <c r="CH49" s="11" t="s">
        <v>1723</v>
      </c>
      <c r="CI49" s="11">
        <v>85</v>
      </c>
      <c r="CJ49" s="15" t="str">
        <f>VLOOKUP($CI49,[1]definitions_list_lookup!$N$15:$P$20,2,TRUE)</f>
        <v>extensive</v>
      </c>
      <c r="CK49" s="15">
        <f>VLOOKUP($CI49,[1]definitions_list_lookup!$N$15:$P$20,3,TRUE)</f>
        <v>4</v>
      </c>
      <c r="CL49" s="11" t="s">
        <v>1724</v>
      </c>
      <c r="CO49" s="11">
        <v>65</v>
      </c>
      <c r="CP49" s="11">
        <v>30</v>
      </c>
      <c r="CQ49" s="130"/>
      <c r="CR49" s="130"/>
      <c r="CS49" s="130"/>
      <c r="CT49" s="130"/>
      <c r="CU49" s="130"/>
      <c r="CV49" s="130"/>
      <c r="CW49" s="130"/>
      <c r="CX49" s="130"/>
      <c r="CY49" s="130"/>
      <c r="CZ49" s="130"/>
      <c r="DA49" s="130"/>
      <c r="DB49" s="130">
        <v>5</v>
      </c>
      <c r="DD49" s="15">
        <f t="shared" si="2"/>
        <v>85</v>
      </c>
      <c r="DE49" s="15" t="str">
        <f>VLOOKUP($DD49,[1]definitions_list_lookup!$N$15:$P$20,2,TRUE)</f>
        <v>extensive</v>
      </c>
      <c r="DF49" s="15">
        <f>VLOOKUP($DD49,[1]definitions_list_lookup!$N$15:$P$20,3,TRUE)</f>
        <v>4</v>
      </c>
      <c r="DG49" s="11" t="s">
        <v>1725</v>
      </c>
    </row>
    <row r="50" spans="1:111" s="11" customFormat="1">
      <c r="A50" s="160">
        <v>42933</v>
      </c>
      <c r="B50" s="11" t="s">
        <v>1618</v>
      </c>
      <c r="C50" s="2" t="s">
        <v>1450</v>
      </c>
      <c r="D50" s="2" t="s">
        <v>1575</v>
      </c>
      <c r="E50" s="11">
        <v>13</v>
      </c>
      <c r="F50" s="11">
        <v>1</v>
      </c>
      <c r="G50" s="15" t="str">
        <f t="shared" si="0"/>
        <v>13-1</v>
      </c>
      <c r="H50" s="11">
        <v>34</v>
      </c>
      <c r="I50" s="11">
        <v>75</v>
      </c>
      <c r="J50" s="38">
        <f>(VLOOKUP($G50,Depth_Lookup_CCL!$A$3:$Z$549,11,FALSE))+(H50/100)</f>
        <v>21.34</v>
      </c>
      <c r="K50" s="38">
        <f>(VLOOKUP($G50,Depth_Lookup_CCL!$A$3:$Z$549,11,FALSE))+(I50/100)</f>
        <v>21.75</v>
      </c>
      <c r="L50" s="11">
        <v>100</v>
      </c>
      <c r="P50" s="15">
        <f t="shared" si="1"/>
        <v>100</v>
      </c>
      <c r="Q50" s="11" t="s">
        <v>1718</v>
      </c>
      <c r="R50" s="11" t="s">
        <v>1</v>
      </c>
      <c r="S50" s="97">
        <v>15</v>
      </c>
      <c r="T50" s="15" t="str">
        <f>VLOOKUP($S50,[1]definitions_list_lookup!$N$15:$P$20,2,TRUE)</f>
        <v>moderate</v>
      </c>
      <c r="U50" s="15">
        <f>VLOOKUP($S50,[1]definitions_list_lookup!$N$15:$P$20,3,TRUE)</f>
        <v>2</v>
      </c>
      <c r="V50" s="130" t="s">
        <v>1661</v>
      </c>
      <c r="W50" s="130"/>
      <c r="X50" s="130"/>
      <c r="Y50" s="11">
        <v>75</v>
      </c>
      <c r="Z50" s="11">
        <v>10</v>
      </c>
      <c r="AA50" s="130">
        <v>5</v>
      </c>
      <c r="AB50" s="130"/>
      <c r="AC50" s="130"/>
      <c r="AD50" s="130"/>
      <c r="AE50" s="130"/>
      <c r="AF50" s="130"/>
      <c r="AG50" s="130"/>
      <c r="AH50" s="130"/>
      <c r="AI50" s="130"/>
      <c r="AJ50" s="130"/>
      <c r="AK50" s="130"/>
      <c r="AL50" s="130">
        <v>10</v>
      </c>
      <c r="AM50" s="130"/>
      <c r="AN50" s="130"/>
      <c r="AO50" s="130"/>
      <c r="AP50" s="130"/>
      <c r="AQ50" s="130"/>
      <c r="AR50" s="15" t="str">
        <f>VLOOKUP($AQ50,[1]definitions_list_lookup!$N$15:$P$20,2,TRUE)</f>
        <v>fresh</v>
      </c>
      <c r="AS50" s="15">
        <f>VLOOKUP($AQ50,[1]definitions_list_lookup!$N$15:$P$20,3,TRUE)</f>
        <v>0</v>
      </c>
      <c r="BN50" s="15" t="str">
        <f>VLOOKUP($BM50,[1]definitions_list_lookup!$N$15:$P$20,2,TRUE)</f>
        <v>fresh</v>
      </c>
      <c r="BO50" s="15">
        <f>VLOOKUP($BM50,[1]definitions_list_lookup!$N$15:$P$20,3,TRUE)</f>
        <v>0</v>
      </c>
      <c r="CJ50" s="15" t="str">
        <f>VLOOKUP($CI50,[1]definitions_list_lookup!$N$15:$P$20,2,TRUE)</f>
        <v>fresh</v>
      </c>
      <c r="CK50" s="15">
        <f>VLOOKUP($CI50,[1]definitions_list_lookup!$N$15:$P$20,3,TRUE)</f>
        <v>0</v>
      </c>
      <c r="DD50" s="15">
        <f t="shared" si="2"/>
        <v>15</v>
      </c>
      <c r="DE50" s="15" t="str">
        <f>VLOOKUP($DD50,[1]definitions_list_lookup!$N$15:$P$20,2,TRUE)</f>
        <v>moderate</v>
      </c>
      <c r="DF50" s="15">
        <f>VLOOKUP($DD50,[1]definitions_list_lookup!$N$15:$P$20,3,TRUE)</f>
        <v>2</v>
      </c>
      <c r="DG50" s="11" t="s">
        <v>1726</v>
      </c>
    </row>
    <row r="51" spans="1:111" s="11" customFormat="1">
      <c r="A51" s="160">
        <v>42933</v>
      </c>
      <c r="B51" s="11" t="s">
        <v>1618</v>
      </c>
      <c r="C51" s="2" t="s">
        <v>1450</v>
      </c>
      <c r="D51" s="2" t="s">
        <v>1575</v>
      </c>
      <c r="E51" s="11">
        <v>13</v>
      </c>
      <c r="F51" s="11">
        <v>2</v>
      </c>
      <c r="G51" s="15" t="str">
        <f t="shared" si="0"/>
        <v>13-2</v>
      </c>
      <c r="H51" s="11">
        <v>2</v>
      </c>
      <c r="I51" s="11">
        <v>41</v>
      </c>
      <c r="J51" s="38">
        <f>(VLOOKUP($G51,Depth_Lookup_CCL!$A$3:$Z$549,11,FALSE))+(H51/100)</f>
        <v>21.754999999999999</v>
      </c>
      <c r="K51" s="38">
        <f>(VLOOKUP($G51,Depth_Lookup_CCL!$A$3:$Z$549,11,FALSE))+(I51/100)</f>
        <v>22.145</v>
      </c>
      <c r="L51" s="11">
        <v>50</v>
      </c>
      <c r="O51" s="11">
        <v>50</v>
      </c>
      <c r="P51" s="15">
        <f t="shared" si="1"/>
        <v>100</v>
      </c>
      <c r="Q51" s="11" t="s">
        <v>1727</v>
      </c>
      <c r="R51" s="11" t="s">
        <v>114</v>
      </c>
      <c r="S51" s="97">
        <v>90</v>
      </c>
      <c r="T51" s="15" t="str">
        <f>VLOOKUP($S51,[1]definitions_list_lookup!$N$15:$P$20,2,TRUE)</f>
        <v>extensive</v>
      </c>
      <c r="U51" s="15">
        <f>VLOOKUP($S51,[1]definitions_list_lookup!$N$15:$P$20,3,TRUE)</f>
        <v>4</v>
      </c>
      <c r="V51" s="130" t="s">
        <v>1728</v>
      </c>
      <c r="W51" s="130"/>
      <c r="X51" s="130"/>
      <c r="Y51" s="11">
        <v>20</v>
      </c>
      <c r="Z51" s="11">
        <v>15</v>
      </c>
      <c r="AA51" s="130">
        <v>15</v>
      </c>
      <c r="AB51" s="130"/>
      <c r="AC51" s="130"/>
      <c r="AD51" s="130"/>
      <c r="AE51" s="130">
        <v>10</v>
      </c>
      <c r="AF51" s="130"/>
      <c r="AG51" s="130"/>
      <c r="AH51" s="130"/>
      <c r="AI51" s="130"/>
      <c r="AJ51" s="130"/>
      <c r="AK51" s="130"/>
      <c r="AL51" s="130">
        <v>40</v>
      </c>
      <c r="AM51" s="130"/>
      <c r="AN51" s="130"/>
      <c r="AO51" s="130"/>
      <c r="AP51" s="130"/>
      <c r="AQ51" s="130"/>
      <c r="AR51" s="15" t="str">
        <f>VLOOKUP($AQ51,[1]definitions_list_lookup!$N$15:$P$20,2,TRUE)</f>
        <v>fresh</v>
      </c>
      <c r="AS51" s="15">
        <f>VLOOKUP($AQ51,[1]definitions_list_lookup!$N$15:$P$20,3,TRUE)</f>
        <v>0</v>
      </c>
      <c r="BN51" s="15" t="str">
        <f>VLOOKUP($BM51,[1]definitions_list_lookup!$N$15:$P$20,2,TRUE)</f>
        <v>fresh</v>
      </c>
      <c r="BO51" s="15">
        <f>VLOOKUP($BM51,[1]definitions_list_lookup!$N$15:$P$20,3,TRUE)</f>
        <v>0</v>
      </c>
      <c r="CH51" s="11" t="s">
        <v>1729</v>
      </c>
      <c r="CI51" s="11">
        <v>95</v>
      </c>
      <c r="CJ51" s="15" t="str">
        <f>VLOOKUP($CI51,[1]definitions_list_lookup!$N$15:$P$20,2,TRUE)</f>
        <v>complete</v>
      </c>
      <c r="CK51" s="15">
        <f>VLOOKUP($CI51,[1]definitions_list_lookup!$N$15:$P$20,3,TRUE)</f>
        <v>5</v>
      </c>
      <c r="CL51" s="11" t="s">
        <v>1730</v>
      </c>
      <c r="CO51" s="11">
        <v>15</v>
      </c>
      <c r="CP51" s="11">
        <v>10</v>
      </c>
      <c r="CQ51" s="11">
        <v>30</v>
      </c>
      <c r="CU51" s="11">
        <v>25</v>
      </c>
      <c r="DB51" s="11">
        <v>20</v>
      </c>
      <c r="DD51" s="15">
        <f t="shared" si="2"/>
        <v>92.5</v>
      </c>
      <c r="DE51" s="15" t="str">
        <f>VLOOKUP($DD51,[1]definitions_list_lookup!$N$15:$P$20,2,TRUE)</f>
        <v>complete</v>
      </c>
      <c r="DF51" s="15">
        <f>VLOOKUP($DD51,[1]definitions_list_lookup!$N$15:$P$20,3,TRUE)</f>
        <v>5</v>
      </c>
      <c r="DG51" s="11" t="s">
        <v>1731</v>
      </c>
    </row>
    <row r="52" spans="1:111" s="11" customFormat="1">
      <c r="A52" s="160">
        <v>42933</v>
      </c>
      <c r="B52" s="11" t="s">
        <v>1618</v>
      </c>
      <c r="C52" s="2" t="s">
        <v>1450</v>
      </c>
      <c r="D52" s="2" t="s">
        <v>1575</v>
      </c>
      <c r="E52" s="11">
        <v>13</v>
      </c>
      <c r="F52" s="11">
        <v>2</v>
      </c>
      <c r="G52" s="15" t="str">
        <f t="shared" si="0"/>
        <v>13-2</v>
      </c>
      <c r="H52" s="11">
        <v>41</v>
      </c>
      <c r="I52" s="11">
        <v>80</v>
      </c>
      <c r="J52" s="38">
        <f>(VLOOKUP($G52,Depth_Lookup_CCL!$A$3:$Z$549,11,FALSE))+(H52/100)</f>
        <v>22.145</v>
      </c>
      <c r="K52" s="38">
        <f>(VLOOKUP($G52,Depth_Lookup_CCL!$A$3:$Z$549,11,FALSE))+(I52/100)</f>
        <v>22.535</v>
      </c>
      <c r="L52" s="11">
        <v>95</v>
      </c>
      <c r="N52" s="11">
        <v>5</v>
      </c>
      <c r="P52" s="15">
        <f t="shared" si="1"/>
        <v>100</v>
      </c>
      <c r="Q52" s="11" t="s">
        <v>1674</v>
      </c>
      <c r="R52" s="11" t="s">
        <v>1</v>
      </c>
      <c r="S52" s="97">
        <v>25</v>
      </c>
      <c r="T52" s="15" t="str">
        <f>VLOOKUP($S52,[1]definitions_list_lookup!$N$15:$P$20,2,TRUE)</f>
        <v>moderate</v>
      </c>
      <c r="U52" s="15">
        <f>VLOOKUP($S52,[1]definitions_list_lookup!$N$15:$P$20,3,TRUE)</f>
        <v>2</v>
      </c>
      <c r="V52" s="130" t="s">
        <v>1732</v>
      </c>
      <c r="W52" s="130"/>
      <c r="X52" s="130"/>
      <c r="Y52" s="11">
        <v>70</v>
      </c>
      <c r="Z52" s="11">
        <v>15</v>
      </c>
      <c r="AA52" s="130"/>
      <c r="AB52" s="130"/>
      <c r="AC52" s="130"/>
      <c r="AD52" s="130"/>
      <c r="AE52" s="130"/>
      <c r="AF52" s="130"/>
      <c r="AG52" s="130"/>
      <c r="AH52" s="130"/>
      <c r="AI52" s="130"/>
      <c r="AJ52" s="130"/>
      <c r="AK52" s="130"/>
      <c r="AL52" s="130">
        <v>15</v>
      </c>
      <c r="AM52" s="130"/>
      <c r="AN52" s="130"/>
      <c r="AO52" s="130"/>
      <c r="AP52" s="130"/>
      <c r="AQ52" s="130"/>
      <c r="AR52" s="15" t="str">
        <f>VLOOKUP($AQ52,[1]definitions_list_lookup!$N$15:$P$20,2,TRUE)</f>
        <v>fresh</v>
      </c>
      <c r="AS52" s="15">
        <f>VLOOKUP($AQ52,[1]definitions_list_lookup!$N$15:$P$20,3,TRUE)</f>
        <v>0</v>
      </c>
      <c r="BL52" s="11" t="s">
        <v>1733</v>
      </c>
      <c r="BM52" s="11">
        <v>75</v>
      </c>
      <c r="BN52" s="15" t="str">
        <f>VLOOKUP($BM52,[1]definitions_list_lookup!$N$15:$P$20,2,TRUE)</f>
        <v>extensive</v>
      </c>
      <c r="BO52" s="15">
        <f>VLOOKUP($BM52,[1]definitions_list_lookup!$N$15:$P$20,3,TRUE)</f>
        <v>4</v>
      </c>
      <c r="BP52" s="11" t="s">
        <v>1706</v>
      </c>
      <c r="BS52" s="11">
        <v>85</v>
      </c>
      <c r="BT52" s="11">
        <v>10</v>
      </c>
      <c r="BU52" s="11">
        <v>5</v>
      </c>
      <c r="CJ52" s="15" t="str">
        <f>VLOOKUP($CI52,[1]definitions_list_lookup!$N$15:$P$20,2,TRUE)</f>
        <v>fresh</v>
      </c>
      <c r="CK52" s="15">
        <f>VLOOKUP($CI52,[1]definitions_list_lookup!$N$15:$P$20,3,TRUE)</f>
        <v>0</v>
      </c>
      <c r="DD52" s="15">
        <f t="shared" si="2"/>
        <v>27.5</v>
      </c>
      <c r="DE52" s="15" t="str">
        <f>VLOOKUP($DD52,[1]definitions_list_lookup!$N$15:$P$20,2,TRUE)</f>
        <v>moderate</v>
      </c>
      <c r="DF52" s="15">
        <f>VLOOKUP($DD52,[1]definitions_list_lookup!$N$15:$P$20,3,TRUE)</f>
        <v>2</v>
      </c>
      <c r="DG52" s="11" t="s">
        <v>1734</v>
      </c>
    </row>
    <row r="53" spans="1:111" s="11" customFormat="1">
      <c r="A53" s="160">
        <v>42933</v>
      </c>
      <c r="B53" s="11" t="s">
        <v>1618</v>
      </c>
      <c r="C53" s="2" t="s">
        <v>1450</v>
      </c>
      <c r="D53" s="2" t="s">
        <v>1575</v>
      </c>
      <c r="E53" s="11">
        <v>13</v>
      </c>
      <c r="F53" s="11">
        <v>3</v>
      </c>
      <c r="G53" s="15" t="str">
        <f t="shared" si="0"/>
        <v>13-3</v>
      </c>
      <c r="H53" s="11">
        <v>2</v>
      </c>
      <c r="I53" s="11">
        <v>42</v>
      </c>
      <c r="J53" s="38">
        <f>(VLOOKUP($G53,Depth_Lookup_CCL!$A$3:$Z$549,11,FALSE))+(H53/100)</f>
        <v>22.584999999999997</v>
      </c>
      <c r="K53" s="38">
        <f>(VLOOKUP($G53,Depth_Lookup_CCL!$A$3:$Z$549,11,FALSE))+(I53/100)</f>
        <v>22.984999999999999</v>
      </c>
      <c r="L53" s="11">
        <v>92</v>
      </c>
      <c r="N53" s="11">
        <v>8</v>
      </c>
      <c r="P53" s="15">
        <f t="shared" si="1"/>
        <v>100</v>
      </c>
      <c r="Q53" s="11" t="s">
        <v>1674</v>
      </c>
      <c r="R53" s="11" t="s">
        <v>1</v>
      </c>
      <c r="S53" s="97">
        <v>25</v>
      </c>
      <c r="T53" s="15" t="str">
        <f>VLOOKUP($S53,[1]definitions_list_lookup!$N$15:$P$20,2,TRUE)</f>
        <v>moderate</v>
      </c>
      <c r="U53" s="15">
        <f>VLOOKUP($S53,[1]definitions_list_lookup!$N$15:$P$20,3,TRUE)</f>
        <v>2</v>
      </c>
      <c r="V53" s="130" t="s">
        <v>1735</v>
      </c>
      <c r="W53" s="130"/>
      <c r="X53" s="130"/>
      <c r="Y53" s="11">
        <v>75</v>
      </c>
      <c r="Z53" s="11">
        <v>25</v>
      </c>
      <c r="AA53" s="130"/>
      <c r="AB53" s="130"/>
      <c r="AC53" s="130"/>
      <c r="AD53" s="130"/>
      <c r="AE53" s="130"/>
      <c r="AF53" s="130"/>
      <c r="AG53" s="130"/>
      <c r="AH53" s="130"/>
      <c r="AI53" s="130"/>
      <c r="AJ53" s="130"/>
      <c r="AK53" s="130"/>
      <c r="AL53" s="130"/>
      <c r="AM53" s="130"/>
      <c r="AN53" s="130"/>
      <c r="AO53" s="130"/>
      <c r="AP53" s="130"/>
      <c r="AQ53" s="130"/>
      <c r="AR53" s="15" t="str">
        <f>VLOOKUP($AQ53,[1]definitions_list_lookup!$N$15:$P$20,2,TRUE)</f>
        <v>fresh</v>
      </c>
      <c r="AS53" s="15">
        <f>VLOOKUP($AQ53,[1]definitions_list_lookup!$N$15:$P$20,3,TRUE)</f>
        <v>0</v>
      </c>
      <c r="BL53" s="11" t="s">
        <v>1733</v>
      </c>
      <c r="BM53" s="11">
        <v>70</v>
      </c>
      <c r="BN53" s="15" t="str">
        <f>VLOOKUP($BM53,[1]definitions_list_lookup!$N$15:$P$20,2,TRUE)</f>
        <v>extensive</v>
      </c>
      <c r="BO53" s="15">
        <f>VLOOKUP($BM53,[1]definitions_list_lookup!$N$15:$P$20,3,TRUE)</f>
        <v>4</v>
      </c>
      <c r="BP53" s="11" t="s">
        <v>1736</v>
      </c>
      <c r="BS53" s="11">
        <v>70</v>
      </c>
      <c r="BT53" s="11">
        <v>15</v>
      </c>
      <c r="BU53" s="11">
        <v>5</v>
      </c>
      <c r="BY53" s="11">
        <v>10</v>
      </c>
      <c r="CJ53" s="15" t="str">
        <f>VLOOKUP($CI53,[1]definitions_list_lookup!$N$15:$P$20,2,TRUE)</f>
        <v>fresh</v>
      </c>
      <c r="CK53" s="15">
        <f>VLOOKUP($CI53,[1]definitions_list_lookup!$N$15:$P$20,3,TRUE)</f>
        <v>0</v>
      </c>
      <c r="DD53" s="15">
        <f t="shared" si="2"/>
        <v>28.6</v>
      </c>
      <c r="DE53" s="15" t="str">
        <f>VLOOKUP($DD53,[1]definitions_list_lookup!$N$15:$P$20,2,TRUE)</f>
        <v>moderate</v>
      </c>
      <c r="DF53" s="15">
        <f>VLOOKUP($DD53,[1]definitions_list_lookup!$N$15:$P$20,3,TRUE)</f>
        <v>2</v>
      </c>
      <c r="DG53" s="11" t="s">
        <v>1737</v>
      </c>
    </row>
    <row r="54" spans="1:111" s="11" customFormat="1">
      <c r="A54" s="160">
        <v>42933</v>
      </c>
      <c r="B54" s="11" t="s">
        <v>1618</v>
      </c>
      <c r="C54" s="2" t="s">
        <v>1450</v>
      </c>
      <c r="D54" s="2" t="s">
        <v>1575</v>
      </c>
      <c r="E54" s="11">
        <v>13</v>
      </c>
      <c r="F54" s="11">
        <v>3</v>
      </c>
      <c r="G54" s="15" t="str">
        <f t="shared" si="0"/>
        <v>13-3</v>
      </c>
      <c r="H54" s="11">
        <v>42</v>
      </c>
      <c r="I54" s="11">
        <v>79</v>
      </c>
      <c r="J54" s="38">
        <f>(VLOOKUP($G54,Depth_Lookup_CCL!$A$3:$Z$549,11,FALSE))+(H54/100)</f>
        <v>22.984999999999999</v>
      </c>
      <c r="K54" s="38">
        <f>(VLOOKUP($G54,Depth_Lookup_CCL!$A$3:$Z$549,11,FALSE))+(I54/100)</f>
        <v>23.354999999999997</v>
      </c>
      <c r="L54" s="11">
        <v>50</v>
      </c>
      <c r="N54" s="11">
        <v>50</v>
      </c>
      <c r="P54" s="15">
        <f t="shared" si="1"/>
        <v>100</v>
      </c>
      <c r="Q54" s="11" t="s">
        <v>1674</v>
      </c>
      <c r="R54" s="11" t="s">
        <v>1</v>
      </c>
      <c r="S54" s="97">
        <v>75</v>
      </c>
      <c r="T54" s="15" t="str">
        <f>VLOOKUP($S54,[1]definitions_list_lookup!$N$15:$P$20,2,TRUE)</f>
        <v>extensive</v>
      </c>
      <c r="U54" s="15">
        <f>VLOOKUP($S54,[1]definitions_list_lookup!$N$15:$P$20,3,TRUE)</f>
        <v>4</v>
      </c>
      <c r="V54" s="130" t="s">
        <v>1738</v>
      </c>
      <c r="W54" s="130"/>
      <c r="X54" s="130"/>
      <c r="Y54" s="11">
        <v>65</v>
      </c>
      <c r="Z54" s="11">
        <v>15</v>
      </c>
      <c r="AA54" s="130">
        <v>10</v>
      </c>
      <c r="AB54" s="130"/>
      <c r="AC54" s="130"/>
      <c r="AD54" s="130"/>
      <c r="AE54" s="130">
        <v>10</v>
      </c>
      <c r="AF54" s="130"/>
      <c r="AG54" s="130"/>
      <c r="AH54" s="130"/>
      <c r="AI54" s="130"/>
      <c r="AJ54" s="130"/>
      <c r="AK54" s="130"/>
      <c r="AL54" s="130"/>
      <c r="AM54" s="130"/>
      <c r="AN54" s="130"/>
      <c r="AO54" s="130"/>
      <c r="AP54" s="130"/>
      <c r="AQ54" s="130"/>
      <c r="AR54" s="15" t="str">
        <f>VLOOKUP($AQ54,[1]definitions_list_lookup!$N$15:$P$20,2,TRUE)</f>
        <v>fresh</v>
      </c>
      <c r="AS54" s="15">
        <f>VLOOKUP($AQ54,[1]definitions_list_lookup!$N$15:$P$20,3,TRUE)</f>
        <v>0</v>
      </c>
      <c r="BL54" s="11" t="s">
        <v>1739</v>
      </c>
      <c r="BM54" s="11">
        <v>90</v>
      </c>
      <c r="BN54" s="15" t="str">
        <f>VLOOKUP($BM54,[1]definitions_list_lookup!$N$15:$P$20,2,TRUE)</f>
        <v>extensive</v>
      </c>
      <c r="BO54" s="15">
        <f>VLOOKUP($BM54,[1]definitions_list_lookup!$N$15:$P$20,3,TRUE)</f>
        <v>4</v>
      </c>
      <c r="BP54" s="11" t="s">
        <v>1740</v>
      </c>
      <c r="BS54" s="11">
        <v>20</v>
      </c>
      <c r="BT54" s="11">
        <v>15</v>
      </c>
      <c r="BU54" s="11">
        <v>50</v>
      </c>
      <c r="BW54" s="11">
        <v>15</v>
      </c>
      <c r="BY54" s="11">
        <v>10</v>
      </c>
      <c r="CJ54" s="15" t="str">
        <f>VLOOKUP($CI54,[1]definitions_list_lookup!$N$15:$P$20,2,TRUE)</f>
        <v>fresh</v>
      </c>
      <c r="CK54" s="15">
        <f>VLOOKUP($CI54,[1]definitions_list_lookup!$N$15:$P$20,3,TRUE)</f>
        <v>0</v>
      </c>
      <c r="DD54" s="15">
        <f t="shared" si="2"/>
        <v>82.5</v>
      </c>
      <c r="DE54" s="15" t="str">
        <f>VLOOKUP($DD54,[1]definitions_list_lookup!$N$15:$P$20,2,TRUE)</f>
        <v>extensive</v>
      </c>
      <c r="DF54" s="15">
        <f>VLOOKUP($DD54,[1]definitions_list_lookup!$N$15:$P$20,3,TRUE)</f>
        <v>4</v>
      </c>
      <c r="DG54" s="11" t="s">
        <v>1741</v>
      </c>
    </row>
    <row r="55" spans="1:111" s="11" customFormat="1">
      <c r="A55" s="160">
        <v>42933</v>
      </c>
      <c r="B55" s="11" t="s">
        <v>1742</v>
      </c>
      <c r="C55" s="2" t="s">
        <v>1450</v>
      </c>
      <c r="D55" s="2" t="s">
        <v>1575</v>
      </c>
      <c r="E55" s="11">
        <v>13</v>
      </c>
      <c r="F55" s="11">
        <v>4</v>
      </c>
      <c r="G55" s="15" t="str">
        <f t="shared" si="0"/>
        <v>13-4</v>
      </c>
      <c r="H55" s="11">
        <v>2</v>
      </c>
      <c r="I55" s="11">
        <v>37</v>
      </c>
      <c r="J55" s="38">
        <f>(VLOOKUP($G55,Depth_Lookup_CCL!$A$3:$Z$549,11,FALSE))+(H55/100)</f>
        <v>23.374999999999996</v>
      </c>
      <c r="K55" s="38">
        <f>(VLOOKUP($G55,Depth_Lookup_CCL!$A$3:$Z$549,11,FALSE))+(I55/100)</f>
        <v>23.724999999999998</v>
      </c>
      <c r="L55" s="11">
        <v>20</v>
      </c>
      <c r="M55" s="11">
        <v>40</v>
      </c>
      <c r="N55" s="11">
        <v>40</v>
      </c>
      <c r="P55" s="15">
        <f t="shared" si="1"/>
        <v>100</v>
      </c>
      <c r="Q55" s="11" t="s">
        <v>1723</v>
      </c>
      <c r="R55" s="11" t="s">
        <v>114</v>
      </c>
      <c r="S55" s="97">
        <v>75</v>
      </c>
      <c r="T55" s="15" t="str">
        <f>VLOOKUP($S55,[1]definitions_list_lookup!$N$15:$P$20,2,TRUE)</f>
        <v>extensive</v>
      </c>
      <c r="U55" s="15">
        <f>VLOOKUP($S55,[1]definitions_list_lookup!$N$15:$P$20,3,TRUE)</f>
        <v>4</v>
      </c>
      <c r="V55" s="11" t="s">
        <v>1743</v>
      </c>
      <c r="Y55" s="11">
        <v>50</v>
      </c>
      <c r="Z55" s="11">
        <v>20</v>
      </c>
      <c r="AF55" s="11">
        <v>30</v>
      </c>
      <c r="AN55" s="11" t="s">
        <v>1744</v>
      </c>
      <c r="AO55" s="11" t="s">
        <v>1435</v>
      </c>
      <c r="AP55" s="11" t="s">
        <v>1465</v>
      </c>
      <c r="AQ55" s="11">
        <v>80</v>
      </c>
      <c r="AR55" s="15" t="str">
        <f>VLOOKUP($AQ55,[1]definitions_list_lookup!$N$15:$P$20,2,TRUE)</f>
        <v>extensive</v>
      </c>
      <c r="AS55" s="15">
        <f>VLOOKUP($AQ55,[1]definitions_list_lookup!$N$15:$P$20,3,TRUE)</f>
        <v>4</v>
      </c>
      <c r="AT55" s="11" t="s">
        <v>1745</v>
      </c>
      <c r="AW55" s="11">
        <v>65</v>
      </c>
      <c r="AX55" s="11">
        <v>15</v>
      </c>
      <c r="AY55" s="11">
        <v>10</v>
      </c>
      <c r="AZ55" s="11">
        <v>10</v>
      </c>
      <c r="BL55" s="11" t="s">
        <v>1746</v>
      </c>
      <c r="BM55" s="11">
        <v>92</v>
      </c>
      <c r="BN55" s="15" t="str">
        <f>VLOOKUP($BM55,[1]definitions_list_lookup!$N$15:$P$20,2,TRUE)</f>
        <v>complete</v>
      </c>
      <c r="BO55" s="15">
        <f>VLOOKUP($BM55,[1]definitions_list_lookup!$N$15:$P$20,3,TRUE)</f>
        <v>5</v>
      </c>
      <c r="BP55" s="11" t="s">
        <v>1747</v>
      </c>
      <c r="BT55" s="11">
        <v>10</v>
      </c>
      <c r="BU55" s="11">
        <v>70</v>
      </c>
      <c r="BW55" s="11">
        <v>10</v>
      </c>
      <c r="BY55" s="11">
        <v>10</v>
      </c>
      <c r="CJ55" s="15" t="str">
        <f>VLOOKUP($CI55,[1]definitions_list_lookup!$N$15:$P$20,2,TRUE)</f>
        <v>fresh</v>
      </c>
      <c r="CK55" s="15">
        <f>VLOOKUP($CI55,[1]definitions_list_lookup!$N$15:$P$20,3,TRUE)</f>
        <v>0</v>
      </c>
      <c r="DD55" s="15">
        <f t="shared" si="2"/>
        <v>83.800000000000011</v>
      </c>
      <c r="DE55" s="15" t="str">
        <f>VLOOKUP($DD55,[1]definitions_list_lookup!$N$15:$P$20,2,TRUE)</f>
        <v>extensive</v>
      </c>
      <c r="DF55" s="15">
        <f>VLOOKUP($DD55,[1]definitions_list_lookup!$N$15:$P$20,3,TRUE)</f>
        <v>4</v>
      </c>
      <c r="DG55" s="11" t="s">
        <v>1748</v>
      </c>
    </row>
    <row r="56" spans="1:111" s="11" customFormat="1">
      <c r="A56" s="160">
        <v>42933</v>
      </c>
      <c r="B56" s="11" t="s">
        <v>1742</v>
      </c>
      <c r="C56" s="2" t="s">
        <v>1450</v>
      </c>
      <c r="D56" s="2" t="s">
        <v>1575</v>
      </c>
      <c r="E56" s="11">
        <v>13</v>
      </c>
      <c r="F56" s="11">
        <v>4</v>
      </c>
      <c r="G56" s="15" t="str">
        <f t="shared" si="0"/>
        <v>13-4</v>
      </c>
      <c r="H56" s="11">
        <v>37</v>
      </c>
      <c r="I56" s="11">
        <v>91</v>
      </c>
      <c r="J56" s="38">
        <f>(VLOOKUP($G56,Depth_Lookup_CCL!$A$3:$Z$549,11,FALSE))+(H56/100)</f>
        <v>23.724999999999998</v>
      </c>
      <c r="K56" s="38">
        <f>(VLOOKUP($G56,Depth_Lookup_CCL!$A$3:$Z$549,11,FALSE))+(I56/100)</f>
        <v>24.264999999999997</v>
      </c>
      <c r="L56" s="11">
        <v>91</v>
      </c>
      <c r="M56" s="11">
        <v>9</v>
      </c>
      <c r="P56" s="15">
        <f t="shared" si="1"/>
        <v>100</v>
      </c>
      <c r="Q56" s="11" t="s">
        <v>1674</v>
      </c>
      <c r="R56" s="11" t="s">
        <v>114</v>
      </c>
      <c r="S56" s="97">
        <v>20</v>
      </c>
      <c r="T56" s="15" t="str">
        <f>VLOOKUP($S56,[1]definitions_list_lookup!$N$15:$P$20,2,TRUE)</f>
        <v>moderate</v>
      </c>
      <c r="U56" s="15">
        <f>VLOOKUP($S56,[1]definitions_list_lookup!$N$15:$P$20,3,TRUE)</f>
        <v>2</v>
      </c>
      <c r="V56" s="11" t="s">
        <v>1749</v>
      </c>
      <c r="Y56" s="11">
        <v>80</v>
      </c>
      <c r="Z56" s="11">
        <v>20</v>
      </c>
      <c r="AN56" s="11" t="s">
        <v>1750</v>
      </c>
      <c r="AO56" s="11" t="s">
        <v>1411</v>
      </c>
      <c r="AP56" s="11" t="s">
        <v>1464</v>
      </c>
      <c r="AQ56" s="11">
        <v>60</v>
      </c>
      <c r="AR56" s="15" t="str">
        <f>VLOOKUP($AQ56,[1]definitions_list_lookup!$N$15:$P$20,2,TRUE)</f>
        <v>substantial</v>
      </c>
      <c r="AS56" s="15">
        <f>VLOOKUP($AQ56,[1]definitions_list_lookup!$N$15:$P$20,3,TRUE)</f>
        <v>3</v>
      </c>
      <c r="AW56" s="11">
        <v>75</v>
      </c>
      <c r="AX56" s="11">
        <v>15</v>
      </c>
      <c r="BC56" s="11">
        <v>10</v>
      </c>
      <c r="BN56" s="15" t="str">
        <f>VLOOKUP($BM56,[1]definitions_list_lookup!$N$15:$P$20,2,TRUE)</f>
        <v>fresh</v>
      </c>
      <c r="BO56" s="15">
        <f>VLOOKUP($BM56,[1]definitions_list_lookup!$N$15:$P$20,3,TRUE)</f>
        <v>0</v>
      </c>
      <c r="CJ56" s="15" t="str">
        <f>VLOOKUP($CI56,[1]definitions_list_lookup!$N$15:$P$20,2,TRUE)</f>
        <v>fresh</v>
      </c>
      <c r="CK56" s="15">
        <f>VLOOKUP($CI56,[1]definitions_list_lookup!$N$15:$P$20,3,TRUE)</f>
        <v>0</v>
      </c>
      <c r="DD56" s="15">
        <f t="shared" si="2"/>
        <v>23.599999999999998</v>
      </c>
      <c r="DE56" s="15" t="str">
        <f>VLOOKUP($DD56,[1]definitions_list_lookup!$N$15:$P$20,2,TRUE)</f>
        <v>moderate</v>
      </c>
      <c r="DF56" s="15">
        <f>VLOOKUP($DD56,[1]definitions_list_lookup!$N$15:$P$20,3,TRUE)</f>
        <v>2</v>
      </c>
      <c r="DG56" s="11" t="s">
        <v>1721</v>
      </c>
    </row>
    <row r="57" spans="1:111" s="11" customFormat="1">
      <c r="A57" s="160">
        <v>42933</v>
      </c>
      <c r="B57" s="11" t="s">
        <v>1742</v>
      </c>
      <c r="C57" s="2" t="s">
        <v>1450</v>
      </c>
      <c r="D57" s="2" t="s">
        <v>1575</v>
      </c>
      <c r="E57" s="11">
        <v>14</v>
      </c>
      <c r="F57" s="11">
        <v>1</v>
      </c>
      <c r="G57" s="15" t="str">
        <f t="shared" si="0"/>
        <v>14-1</v>
      </c>
      <c r="H57" s="11">
        <v>1</v>
      </c>
      <c r="I57" s="11">
        <v>72</v>
      </c>
      <c r="J57" s="38">
        <f>(VLOOKUP($G57,Depth_Lookup_CCL!$A$3:$Z$549,11,FALSE))+(H57/100)</f>
        <v>24.060000000000002</v>
      </c>
      <c r="K57" s="38">
        <f>(VLOOKUP($G57,Depth_Lookup_CCL!$A$3:$Z$549,11,FALSE))+(I57/100)</f>
        <v>24.77</v>
      </c>
      <c r="L57" s="11">
        <v>75</v>
      </c>
      <c r="N57" s="11">
        <v>25</v>
      </c>
      <c r="P57" s="15">
        <f t="shared" si="1"/>
        <v>100</v>
      </c>
      <c r="Q57" s="11" t="s">
        <v>1674</v>
      </c>
      <c r="R57" s="11" t="s">
        <v>114</v>
      </c>
      <c r="S57" s="97">
        <v>20</v>
      </c>
      <c r="T57" s="15" t="str">
        <f>VLOOKUP($S57,[1]definitions_list_lookup!$N$15:$P$20,2,TRUE)</f>
        <v>moderate</v>
      </c>
      <c r="U57" s="15">
        <f>VLOOKUP($S57,[1]definitions_list_lookup!$N$15:$P$20,3,TRUE)</f>
        <v>2</v>
      </c>
      <c r="V57" s="11" t="s">
        <v>1749</v>
      </c>
      <c r="Y57" s="11">
        <v>80</v>
      </c>
      <c r="Z57" s="11">
        <v>20</v>
      </c>
      <c r="AR57" s="15" t="str">
        <f>VLOOKUP($AQ57,[1]definitions_list_lookup!$N$15:$P$20,2,TRUE)</f>
        <v>fresh</v>
      </c>
      <c r="AS57" s="15">
        <f>VLOOKUP($AQ57,[1]definitions_list_lookup!$N$15:$P$20,3,TRUE)</f>
        <v>0</v>
      </c>
      <c r="BL57" s="11" t="s">
        <v>1658</v>
      </c>
      <c r="BM57" s="11">
        <v>85</v>
      </c>
      <c r="BN57" s="15" t="str">
        <f>VLOOKUP($BM57,[1]definitions_list_lookup!$N$15:$P$20,2,TRUE)</f>
        <v>extensive</v>
      </c>
      <c r="BO57" s="15">
        <f>VLOOKUP($BM57,[1]definitions_list_lookup!$N$15:$P$20,3,TRUE)</f>
        <v>4</v>
      </c>
      <c r="BP57" s="11" t="s">
        <v>1751</v>
      </c>
      <c r="BS57" s="11">
        <v>60</v>
      </c>
      <c r="BT57" s="11">
        <v>10</v>
      </c>
      <c r="BU57" s="11">
        <v>10</v>
      </c>
      <c r="BW57" s="11">
        <v>10</v>
      </c>
      <c r="BY57" s="11">
        <v>10</v>
      </c>
      <c r="CJ57" s="15" t="str">
        <f>VLOOKUP($CI57,[1]definitions_list_lookup!$N$15:$P$20,2,TRUE)</f>
        <v>fresh</v>
      </c>
      <c r="CK57" s="15">
        <f>VLOOKUP($CI57,[1]definitions_list_lookup!$N$15:$P$20,3,TRUE)</f>
        <v>0</v>
      </c>
      <c r="DD57" s="15">
        <f t="shared" si="2"/>
        <v>36.25</v>
      </c>
      <c r="DE57" s="15" t="str">
        <f>VLOOKUP($DD57,[1]definitions_list_lookup!$N$15:$P$20,2,TRUE)</f>
        <v>substantial</v>
      </c>
      <c r="DF57" s="15">
        <f>VLOOKUP($DD57,[1]definitions_list_lookup!$N$15:$P$20,3,TRUE)</f>
        <v>3</v>
      </c>
      <c r="DG57" s="11" t="s">
        <v>1752</v>
      </c>
    </row>
    <row r="58" spans="1:111" s="11" customFormat="1">
      <c r="A58" s="160">
        <v>42933</v>
      </c>
      <c r="B58" s="11" t="s">
        <v>1742</v>
      </c>
      <c r="C58" s="2" t="s">
        <v>1450</v>
      </c>
      <c r="D58" s="2" t="s">
        <v>1575</v>
      </c>
      <c r="E58" s="11">
        <v>14</v>
      </c>
      <c r="F58" s="11">
        <v>1</v>
      </c>
      <c r="G58" s="15" t="str">
        <f t="shared" si="0"/>
        <v>14-1</v>
      </c>
      <c r="H58" s="11">
        <v>72</v>
      </c>
      <c r="I58" s="11">
        <v>80</v>
      </c>
      <c r="J58" s="38">
        <f>(VLOOKUP($G58,Depth_Lookup_CCL!$A$3:$Z$549,11,FALSE))+(H58/100)</f>
        <v>24.77</v>
      </c>
      <c r="K58" s="38">
        <f>(VLOOKUP($G58,Depth_Lookup_CCL!$A$3:$Z$549,11,FALSE))+(I58/100)</f>
        <v>24.85</v>
      </c>
      <c r="L58" s="11">
        <v>100</v>
      </c>
      <c r="P58" s="15">
        <f t="shared" si="1"/>
        <v>100</v>
      </c>
      <c r="Q58" s="11" t="s">
        <v>1753</v>
      </c>
      <c r="R58" s="11" t="s">
        <v>1</v>
      </c>
      <c r="S58" s="97">
        <v>92</v>
      </c>
      <c r="T58" s="15" t="str">
        <f>VLOOKUP($S58,[1]definitions_list_lookup!$N$15:$P$20,2,TRUE)</f>
        <v>complete</v>
      </c>
      <c r="U58" s="15">
        <f>VLOOKUP($S58,[1]definitions_list_lookup!$N$15:$P$20,3,TRUE)</f>
        <v>5</v>
      </c>
      <c r="V58" s="11" t="s">
        <v>1754</v>
      </c>
      <c r="Y58" s="11">
        <v>10</v>
      </c>
      <c r="Z58" s="11">
        <v>30</v>
      </c>
      <c r="AA58" s="11">
        <v>30</v>
      </c>
      <c r="AE58" s="11">
        <v>10</v>
      </c>
      <c r="AL58" s="11">
        <v>20</v>
      </c>
      <c r="AR58" s="15" t="str">
        <f>VLOOKUP($AQ58,[1]definitions_list_lookup!$N$15:$P$20,2,TRUE)</f>
        <v>fresh</v>
      </c>
      <c r="AS58" s="15">
        <f>VLOOKUP($AQ58,[1]definitions_list_lookup!$N$15:$P$20,3,TRUE)</f>
        <v>0</v>
      </c>
      <c r="BN58" s="15" t="str">
        <f>VLOOKUP($BM58,[1]definitions_list_lookup!$N$15:$P$20,2,TRUE)</f>
        <v>fresh</v>
      </c>
      <c r="BO58" s="15">
        <f>VLOOKUP($BM58,[1]definitions_list_lookup!$N$15:$P$20,3,TRUE)</f>
        <v>0</v>
      </c>
      <c r="CJ58" s="15" t="str">
        <f>VLOOKUP($CI58,[1]definitions_list_lookup!$N$15:$P$20,2,TRUE)</f>
        <v>fresh</v>
      </c>
      <c r="CK58" s="15">
        <f>VLOOKUP($CI58,[1]definitions_list_lookup!$N$15:$P$20,3,TRUE)</f>
        <v>0</v>
      </c>
      <c r="DD58" s="15">
        <f t="shared" si="2"/>
        <v>92</v>
      </c>
      <c r="DE58" s="15" t="str">
        <f>VLOOKUP($DD58,[1]definitions_list_lookup!$N$15:$P$20,2,TRUE)</f>
        <v>complete</v>
      </c>
      <c r="DF58" s="15">
        <f>VLOOKUP($DD58,[1]definitions_list_lookup!$N$15:$P$20,3,TRUE)</f>
        <v>5</v>
      </c>
      <c r="DG58" s="11" t="s">
        <v>1637</v>
      </c>
    </row>
    <row r="59" spans="1:111" s="11" customFormat="1">
      <c r="A59" s="160">
        <v>42933</v>
      </c>
      <c r="B59" s="11" t="s">
        <v>1742</v>
      </c>
      <c r="C59" s="2" t="s">
        <v>1450</v>
      </c>
      <c r="D59" s="2" t="s">
        <v>1575</v>
      </c>
      <c r="E59" s="11">
        <v>14</v>
      </c>
      <c r="F59" s="11">
        <v>2</v>
      </c>
      <c r="G59" s="15" t="str">
        <f t="shared" si="0"/>
        <v>14-2</v>
      </c>
      <c r="H59" s="11">
        <v>1</v>
      </c>
      <c r="I59" s="11">
        <v>91</v>
      </c>
      <c r="J59" s="38">
        <f>(VLOOKUP($G59,Depth_Lookup_CCL!$A$3:$Z$549,11,FALSE))+(H59/100)</f>
        <v>24.815000000000001</v>
      </c>
      <c r="K59" s="38">
        <f>(VLOOKUP($G59,Depth_Lookup_CCL!$A$3:$Z$549,11,FALSE))+(I59/100)</f>
        <v>25.715</v>
      </c>
      <c r="L59" s="11">
        <v>86</v>
      </c>
      <c r="N59" s="11">
        <v>14</v>
      </c>
      <c r="P59" s="15">
        <f t="shared" si="1"/>
        <v>100</v>
      </c>
      <c r="Q59" s="11" t="s">
        <v>1755</v>
      </c>
      <c r="R59" s="11" t="s">
        <v>1</v>
      </c>
      <c r="S59" s="97">
        <v>15</v>
      </c>
      <c r="T59" s="15" t="str">
        <f>VLOOKUP($S59,[1]definitions_list_lookup!$N$15:$P$20,2,TRUE)</f>
        <v>moderate</v>
      </c>
      <c r="U59" s="15">
        <f>VLOOKUP($S59,[1]definitions_list_lookup!$N$15:$P$20,3,TRUE)</f>
        <v>2</v>
      </c>
      <c r="V59" s="11" t="s">
        <v>1756</v>
      </c>
      <c r="Y59" s="11">
        <v>85</v>
      </c>
      <c r="Z59" s="11">
        <v>10</v>
      </c>
      <c r="AL59" s="11">
        <v>5</v>
      </c>
      <c r="AR59" s="15" t="str">
        <f>VLOOKUP($AQ59,[1]definitions_list_lookup!$N$15:$P$20,2,TRUE)</f>
        <v>fresh</v>
      </c>
      <c r="AS59" s="15">
        <f>VLOOKUP($AQ59,[1]definitions_list_lookup!$N$15:$P$20,3,TRUE)</f>
        <v>0</v>
      </c>
      <c r="BL59" s="11" t="s">
        <v>1757</v>
      </c>
      <c r="BM59" s="11">
        <v>88</v>
      </c>
      <c r="BN59" s="15" t="str">
        <f>VLOOKUP($BM59,[1]definitions_list_lookup!$N$15:$P$20,2,TRUE)</f>
        <v>extensive</v>
      </c>
      <c r="BO59" s="15">
        <f>VLOOKUP($BM59,[1]definitions_list_lookup!$N$15:$P$20,3,TRUE)</f>
        <v>4</v>
      </c>
      <c r="BP59" s="11" t="s">
        <v>1758</v>
      </c>
      <c r="BS59" s="11">
        <v>50</v>
      </c>
      <c r="BT59" s="11">
        <v>15</v>
      </c>
      <c r="BU59" s="11">
        <v>15</v>
      </c>
      <c r="BY59" s="11">
        <v>10</v>
      </c>
      <c r="CF59" s="11">
        <v>10</v>
      </c>
      <c r="CJ59" s="15" t="str">
        <f>VLOOKUP($CI59,[1]definitions_list_lookup!$N$15:$P$20,2,TRUE)</f>
        <v>fresh</v>
      </c>
      <c r="CK59" s="15">
        <f>VLOOKUP($CI59,[1]definitions_list_lookup!$N$15:$P$20,3,TRUE)</f>
        <v>0</v>
      </c>
      <c r="DD59" s="15">
        <f t="shared" si="2"/>
        <v>25.22</v>
      </c>
      <c r="DE59" s="15" t="str">
        <f>VLOOKUP($DD59,[1]definitions_list_lookup!$N$15:$P$20,2,TRUE)</f>
        <v>moderate</v>
      </c>
      <c r="DF59" s="15">
        <f>VLOOKUP($DD59,[1]definitions_list_lookup!$N$15:$P$20,3,TRUE)</f>
        <v>2</v>
      </c>
      <c r="DG59" s="11" t="s">
        <v>1759</v>
      </c>
    </row>
    <row r="60" spans="1:111" s="11" customFormat="1">
      <c r="A60" s="160">
        <v>42933</v>
      </c>
      <c r="B60" s="11" t="s">
        <v>1742</v>
      </c>
      <c r="C60" s="2" t="s">
        <v>1450</v>
      </c>
      <c r="D60" s="2" t="s">
        <v>1575</v>
      </c>
      <c r="E60" s="11">
        <v>14</v>
      </c>
      <c r="F60" s="11">
        <v>3</v>
      </c>
      <c r="G60" s="15" t="str">
        <f t="shared" si="0"/>
        <v>14-3</v>
      </c>
      <c r="H60" s="11">
        <v>2</v>
      </c>
      <c r="I60" s="11">
        <v>69</v>
      </c>
      <c r="J60" s="38">
        <f>(VLOOKUP($G60,Depth_Lookup_CCL!$A$3:$Z$549,11,FALSE))+(H60/100)</f>
        <v>25.74</v>
      </c>
      <c r="K60" s="38">
        <f>(VLOOKUP($G60,Depth_Lookup_CCL!$A$3:$Z$549,11,FALSE))+(I60/100)</f>
        <v>26.41</v>
      </c>
      <c r="L60" s="11">
        <v>97</v>
      </c>
      <c r="N60" s="11">
        <v>3</v>
      </c>
      <c r="P60" s="15">
        <f t="shared" si="1"/>
        <v>100</v>
      </c>
      <c r="Q60" s="11" t="s">
        <v>1674</v>
      </c>
      <c r="R60" s="11" t="s">
        <v>1459</v>
      </c>
      <c r="S60" s="97">
        <v>25</v>
      </c>
      <c r="T60" s="15" t="str">
        <f>VLOOKUP($S60,[1]definitions_list_lookup!$N$15:$P$20,2,TRUE)</f>
        <v>moderate</v>
      </c>
      <c r="U60" s="15">
        <f>VLOOKUP($S60,[1]definitions_list_lookup!$N$15:$P$20,3,TRUE)</f>
        <v>2</v>
      </c>
      <c r="V60" s="11" t="s">
        <v>1760</v>
      </c>
      <c r="Y60" s="11">
        <v>75</v>
      </c>
      <c r="Z60" s="11">
        <v>25</v>
      </c>
      <c r="AR60" s="15" t="str">
        <f>VLOOKUP($AQ60,[1]definitions_list_lookup!$N$15:$P$20,2,TRUE)</f>
        <v>fresh</v>
      </c>
      <c r="AS60" s="15">
        <f>VLOOKUP($AQ60,[1]definitions_list_lookup!$N$15:$P$20,3,TRUE)</f>
        <v>0</v>
      </c>
      <c r="BL60" s="11" t="s">
        <v>1712</v>
      </c>
      <c r="BM60" s="11">
        <v>70</v>
      </c>
      <c r="BN60" s="15" t="str">
        <f>VLOOKUP($BM60,[1]definitions_list_lookup!$N$15:$P$20,2,TRUE)</f>
        <v>extensive</v>
      </c>
      <c r="BO60" s="15">
        <f>VLOOKUP($BM60,[1]definitions_list_lookup!$N$15:$P$20,3,TRUE)</f>
        <v>4</v>
      </c>
      <c r="BP60" s="11" t="s">
        <v>1709</v>
      </c>
      <c r="BS60" s="11">
        <v>85</v>
      </c>
      <c r="BT60" s="11">
        <v>15</v>
      </c>
      <c r="CJ60" s="15" t="str">
        <f>VLOOKUP($CI60,[1]definitions_list_lookup!$N$15:$P$20,2,TRUE)</f>
        <v>fresh</v>
      </c>
      <c r="CK60" s="15">
        <f>VLOOKUP($CI60,[1]definitions_list_lookup!$N$15:$P$20,3,TRUE)</f>
        <v>0</v>
      </c>
      <c r="DD60" s="15">
        <f t="shared" si="2"/>
        <v>26.35</v>
      </c>
      <c r="DE60" s="15" t="str">
        <f>VLOOKUP($DD60,[1]definitions_list_lookup!$N$15:$P$20,2,TRUE)</f>
        <v>moderate</v>
      </c>
      <c r="DF60" s="15">
        <f>VLOOKUP($DD60,[1]definitions_list_lookup!$N$15:$P$20,3,TRUE)</f>
        <v>2</v>
      </c>
      <c r="DG60" s="11" t="s">
        <v>1761</v>
      </c>
    </row>
    <row r="61" spans="1:111" s="11" customFormat="1">
      <c r="A61" s="88">
        <v>42934.25</v>
      </c>
      <c r="B61" s="11" t="s">
        <v>1618</v>
      </c>
      <c r="C61" s="2" t="s">
        <v>1450</v>
      </c>
      <c r="D61" s="2" t="s">
        <v>1575</v>
      </c>
      <c r="E61" s="11">
        <v>14</v>
      </c>
      <c r="F61" s="11">
        <v>4</v>
      </c>
      <c r="G61" s="15" t="str">
        <f t="shared" si="0"/>
        <v>14-4</v>
      </c>
      <c r="H61" s="11">
        <v>2</v>
      </c>
      <c r="I61" s="11">
        <v>78</v>
      </c>
      <c r="J61" s="38">
        <f>(VLOOKUP($G61,Depth_Lookup_CCL!$A$3:$Z$549,11,FALSE))+(H61/100)</f>
        <v>26.45</v>
      </c>
      <c r="K61" s="38">
        <f>(VLOOKUP($G61,Depth_Lookup_CCL!$A$3:$Z$549,11,FALSE))+(I61/100)</f>
        <v>27.21</v>
      </c>
      <c r="L61" s="11">
        <v>100</v>
      </c>
      <c r="P61" s="15">
        <f t="shared" si="1"/>
        <v>100</v>
      </c>
      <c r="Q61" s="11" t="s">
        <v>1674</v>
      </c>
      <c r="R61" s="11" t="s">
        <v>1459</v>
      </c>
      <c r="S61" s="97">
        <v>25</v>
      </c>
      <c r="T61" s="15" t="str">
        <f>VLOOKUP($S61,[3]definitions_list_lookup!$N$15:$P$20,2,TRUE)</f>
        <v>moderate</v>
      </c>
      <c r="U61" s="15">
        <f>VLOOKUP($S61,[3]definitions_list_lookup!$N$15:$P$20,3,TRUE)</f>
        <v>2</v>
      </c>
      <c r="V61" s="11" t="s">
        <v>1762</v>
      </c>
      <c r="Y61" s="11">
        <v>70</v>
      </c>
      <c r="Z61" s="11">
        <v>30</v>
      </c>
      <c r="AR61" s="15" t="str">
        <f>VLOOKUP($AQ61,[3]definitions_list_lookup!$N$15:$P$20,2,TRUE)</f>
        <v>fresh</v>
      </c>
      <c r="AS61" s="15">
        <f>VLOOKUP($AQ61,[3]definitions_list_lookup!$N$15:$P$20,3,TRUE)</f>
        <v>0</v>
      </c>
      <c r="BN61" s="15" t="str">
        <f>VLOOKUP($BM61,[3]definitions_list_lookup!$N$15:$P$20,2,TRUE)</f>
        <v>fresh</v>
      </c>
      <c r="BO61" s="15">
        <f>VLOOKUP($BM61,[3]definitions_list_lookup!$N$15:$P$20,3,TRUE)</f>
        <v>0</v>
      </c>
      <c r="CJ61" s="15" t="str">
        <f>VLOOKUP($CI61,[3]definitions_list_lookup!$N$15:$P$20,2,TRUE)</f>
        <v>fresh</v>
      </c>
      <c r="CK61" s="15">
        <f>VLOOKUP($CI61,[3]definitions_list_lookup!$N$15:$P$20,3,TRUE)</f>
        <v>0</v>
      </c>
      <c r="DD61" s="15">
        <f t="shared" si="2"/>
        <v>25</v>
      </c>
      <c r="DE61" s="15" t="str">
        <f>VLOOKUP($DD61,[3]definitions_list_lookup!$N$15:$P$20,2,TRUE)</f>
        <v>moderate</v>
      </c>
      <c r="DF61" s="15">
        <f>VLOOKUP($DD61,[3]definitions_list_lookup!$N$15:$P$20,3,TRUE)</f>
        <v>2</v>
      </c>
      <c r="DG61" s="11" t="s">
        <v>1691</v>
      </c>
    </row>
    <row r="62" spans="1:111" s="11" customFormat="1">
      <c r="A62" s="88">
        <v>42934.25</v>
      </c>
      <c r="B62" s="11" t="s">
        <v>1618</v>
      </c>
      <c r="C62" s="2" t="s">
        <v>1450</v>
      </c>
      <c r="D62" s="2" t="s">
        <v>1575</v>
      </c>
      <c r="E62" s="11">
        <v>15</v>
      </c>
      <c r="F62" s="11">
        <v>1</v>
      </c>
      <c r="G62" s="15" t="str">
        <f t="shared" si="0"/>
        <v>15-1</v>
      </c>
      <c r="H62" s="11">
        <v>2</v>
      </c>
      <c r="I62" s="11">
        <v>93</v>
      </c>
      <c r="J62" s="38">
        <f>(VLOOKUP($G62,Depth_Lookup_CCL!$A$3:$Z$549,11,FALSE))+(H62/100)</f>
        <v>27.12</v>
      </c>
      <c r="K62" s="38">
        <f>(VLOOKUP($G62,Depth_Lookup_CCL!$A$3:$Z$549,11,FALSE))+(I62/100)</f>
        <v>28.03</v>
      </c>
      <c r="L62" s="11">
        <v>90</v>
      </c>
      <c r="O62" s="11">
        <v>10</v>
      </c>
      <c r="P62" s="15">
        <f t="shared" si="1"/>
        <v>100</v>
      </c>
      <c r="Q62" s="11" t="s">
        <v>1674</v>
      </c>
      <c r="R62" s="11" t="s">
        <v>114</v>
      </c>
      <c r="S62" s="97">
        <v>25</v>
      </c>
      <c r="T62" s="15" t="str">
        <f>VLOOKUP($S62,[3]definitions_list_lookup!$N$15:$P$20,2,TRUE)</f>
        <v>moderate</v>
      </c>
      <c r="U62" s="15">
        <f>VLOOKUP($S62,[3]definitions_list_lookup!$N$15:$P$20,3,TRUE)</f>
        <v>2</v>
      </c>
      <c r="V62" s="11" t="s">
        <v>1763</v>
      </c>
      <c r="Y62" s="11">
        <v>75</v>
      </c>
      <c r="Z62" s="11">
        <v>25</v>
      </c>
      <c r="AR62" s="15" t="str">
        <f>VLOOKUP($AQ62,[3]definitions_list_lookup!$N$15:$P$20,2,TRUE)</f>
        <v>fresh</v>
      </c>
      <c r="AS62" s="15">
        <f>VLOOKUP($AQ62,[3]definitions_list_lookup!$N$15:$P$20,3,TRUE)</f>
        <v>0</v>
      </c>
      <c r="BN62" s="15" t="str">
        <f>VLOOKUP($BM62,[3]definitions_list_lookup!$N$15:$P$20,2,TRUE)</f>
        <v>fresh</v>
      </c>
      <c r="BO62" s="15">
        <f>VLOOKUP($BM62,[3]definitions_list_lookup!$N$15:$P$20,3,TRUE)</f>
        <v>0</v>
      </c>
      <c r="CH62" s="11" t="s">
        <v>1744</v>
      </c>
      <c r="CI62" s="11">
        <v>88</v>
      </c>
      <c r="CJ62" s="15" t="str">
        <f>VLOOKUP($CI62,[3]definitions_list_lookup!$N$15:$P$20,2,TRUE)</f>
        <v>extensive</v>
      </c>
      <c r="CK62" s="15">
        <f>VLOOKUP($CI62,[3]definitions_list_lookup!$N$15:$P$20,3,TRUE)</f>
        <v>4</v>
      </c>
      <c r="CL62" s="11" t="s">
        <v>1764</v>
      </c>
      <c r="CO62" s="11">
        <v>50</v>
      </c>
      <c r="CP62" s="11">
        <v>40</v>
      </c>
      <c r="CS62" s="11">
        <v>10</v>
      </c>
      <c r="DD62" s="15">
        <f t="shared" si="2"/>
        <v>31.3</v>
      </c>
      <c r="DE62" s="15" t="str">
        <f>VLOOKUP($DD62,[3]definitions_list_lookup!$N$15:$P$20,2,TRUE)</f>
        <v>substantial</v>
      </c>
      <c r="DF62" s="15">
        <f>VLOOKUP($DD62,[3]definitions_list_lookup!$N$15:$P$20,3,TRUE)</f>
        <v>3</v>
      </c>
      <c r="DG62" s="11" t="s">
        <v>1765</v>
      </c>
    </row>
    <row r="63" spans="1:111" s="11" customFormat="1">
      <c r="A63" s="88">
        <v>42934.25</v>
      </c>
      <c r="B63" s="11" t="s">
        <v>1618</v>
      </c>
      <c r="C63" s="2" t="s">
        <v>1450</v>
      </c>
      <c r="D63" s="2" t="s">
        <v>1575</v>
      </c>
      <c r="E63" s="11">
        <v>15</v>
      </c>
      <c r="F63" s="11">
        <v>2</v>
      </c>
      <c r="G63" s="15" t="str">
        <f t="shared" si="0"/>
        <v>15-2</v>
      </c>
      <c r="H63" s="11">
        <v>1</v>
      </c>
      <c r="I63" s="11">
        <v>65</v>
      </c>
      <c r="J63" s="38">
        <f>(VLOOKUP($G63,Depth_Lookup_CCL!$A$3:$Z$549,11,FALSE))+(H63/100)</f>
        <v>28.070000000000004</v>
      </c>
      <c r="K63" s="38">
        <f>(VLOOKUP($G63,Depth_Lookup_CCL!$A$3:$Z$549,11,FALSE))+(I63/100)</f>
        <v>28.71</v>
      </c>
      <c r="L63" s="11">
        <v>90</v>
      </c>
      <c r="N63" s="11">
        <v>10</v>
      </c>
      <c r="P63" s="15">
        <f t="shared" si="1"/>
        <v>100</v>
      </c>
      <c r="Q63" s="11" t="s">
        <v>1766</v>
      </c>
      <c r="R63" s="11" t="s">
        <v>114</v>
      </c>
      <c r="S63" s="97">
        <v>75</v>
      </c>
      <c r="T63" s="15" t="str">
        <f>VLOOKUP($S63,[3]definitions_list_lookup!$N$15:$P$20,2,TRUE)</f>
        <v>extensive</v>
      </c>
      <c r="U63" s="15">
        <f>VLOOKUP($S63,[3]definitions_list_lookup!$N$15:$P$20,3,TRUE)</f>
        <v>4</v>
      </c>
      <c r="V63" s="11" t="s">
        <v>1767</v>
      </c>
      <c r="Y63" s="11">
        <v>50</v>
      </c>
      <c r="Z63" s="11">
        <v>30</v>
      </c>
      <c r="AA63" s="11">
        <v>10</v>
      </c>
      <c r="AB63" s="11">
        <v>10</v>
      </c>
      <c r="AR63" s="15" t="str">
        <f>VLOOKUP($AQ63,[3]definitions_list_lookup!$N$15:$P$20,2,TRUE)</f>
        <v>fresh</v>
      </c>
      <c r="AS63" s="15">
        <f>VLOOKUP($AQ63,[3]definitions_list_lookup!$N$15:$P$20,3,TRUE)</f>
        <v>0</v>
      </c>
      <c r="BL63" s="11" t="s">
        <v>1712</v>
      </c>
      <c r="BM63" s="11">
        <v>80</v>
      </c>
      <c r="BN63" s="15" t="str">
        <f>VLOOKUP($BM63,[3]definitions_list_lookup!$N$15:$P$20,2,TRUE)</f>
        <v>extensive</v>
      </c>
      <c r="BO63" s="15">
        <f>VLOOKUP($BM63,[3]definitions_list_lookup!$N$15:$P$20,3,TRUE)</f>
        <v>4</v>
      </c>
      <c r="BP63" s="11" t="s">
        <v>1768</v>
      </c>
      <c r="BS63" s="11">
        <v>60</v>
      </c>
      <c r="BT63" s="11">
        <v>20</v>
      </c>
      <c r="BU63" s="11">
        <v>15</v>
      </c>
      <c r="BV63" s="11">
        <v>5</v>
      </c>
      <c r="CJ63" s="15" t="str">
        <f>VLOOKUP($CI63,[3]definitions_list_lookup!$N$15:$P$20,2,TRUE)</f>
        <v>fresh</v>
      </c>
      <c r="CK63" s="15">
        <f>VLOOKUP($CI63,[3]definitions_list_lookup!$N$15:$P$20,3,TRUE)</f>
        <v>0</v>
      </c>
      <c r="DD63" s="15">
        <f t="shared" si="2"/>
        <v>75.5</v>
      </c>
      <c r="DE63" s="15" t="str">
        <f>VLOOKUP($DD63,[3]definitions_list_lookup!$N$15:$P$20,2,TRUE)</f>
        <v>extensive</v>
      </c>
      <c r="DF63" s="15">
        <f>VLOOKUP($DD63,[3]definitions_list_lookup!$N$15:$P$20,3,TRUE)</f>
        <v>4</v>
      </c>
      <c r="DG63" s="11" t="s">
        <v>1769</v>
      </c>
    </row>
    <row r="64" spans="1:111" s="11" customFormat="1">
      <c r="A64" s="88">
        <v>42934.25</v>
      </c>
      <c r="B64" s="11" t="s">
        <v>1618</v>
      </c>
      <c r="C64" s="2" t="s">
        <v>1450</v>
      </c>
      <c r="D64" s="2" t="s">
        <v>1575</v>
      </c>
      <c r="E64" s="11">
        <v>15</v>
      </c>
      <c r="F64" s="11">
        <v>3</v>
      </c>
      <c r="G64" s="15" t="str">
        <f t="shared" si="0"/>
        <v>15-3</v>
      </c>
      <c r="H64" s="11">
        <v>0</v>
      </c>
      <c r="I64" s="11">
        <v>67</v>
      </c>
      <c r="J64" s="38">
        <f>(VLOOKUP($G64,Depth_Lookup_CCL!$A$3:$Z$549,11,FALSE))+(H64/100)</f>
        <v>28.720000000000002</v>
      </c>
      <c r="K64" s="38">
        <f>(VLOOKUP($G64,Depth_Lookup_CCL!$A$3:$Z$549,11,FALSE))+(I64/100)</f>
        <v>29.390000000000004</v>
      </c>
      <c r="L64" s="11">
        <v>82</v>
      </c>
      <c r="N64" s="11">
        <v>18</v>
      </c>
      <c r="P64" s="15">
        <f t="shared" si="1"/>
        <v>100</v>
      </c>
      <c r="Q64" s="11" t="s">
        <v>1770</v>
      </c>
      <c r="R64" s="11" t="s">
        <v>114</v>
      </c>
      <c r="S64" s="97">
        <v>75</v>
      </c>
      <c r="T64" s="15" t="str">
        <f>VLOOKUP($S64,[3]definitions_list_lookup!$N$15:$P$20,2,TRUE)</f>
        <v>extensive</v>
      </c>
      <c r="U64" s="15">
        <f>VLOOKUP($S64,[3]definitions_list_lookup!$N$15:$P$20,3,TRUE)</f>
        <v>4</v>
      </c>
      <c r="V64" s="11" t="s">
        <v>1771</v>
      </c>
      <c r="W64" s="11">
        <v>20</v>
      </c>
      <c r="Y64" s="11">
        <v>70</v>
      </c>
      <c r="Z64" s="11">
        <v>10</v>
      </c>
      <c r="AR64" s="15" t="str">
        <f>VLOOKUP($AQ64,[3]definitions_list_lookup!$N$15:$P$20,2,TRUE)</f>
        <v>fresh</v>
      </c>
      <c r="AS64" s="15">
        <f>VLOOKUP($AQ64,[3]definitions_list_lookup!$N$15:$P$20,3,TRUE)</f>
        <v>0</v>
      </c>
      <c r="BL64" s="11" t="s">
        <v>1772</v>
      </c>
      <c r="BM64" s="11">
        <v>90</v>
      </c>
      <c r="BN64" s="15" t="str">
        <f>VLOOKUP($BM64,[3]definitions_list_lookup!$N$15:$P$20,2,TRUE)</f>
        <v>extensive</v>
      </c>
      <c r="BO64" s="15">
        <f>VLOOKUP($BM64,[3]definitions_list_lookup!$N$15:$P$20,3,TRUE)</f>
        <v>4</v>
      </c>
      <c r="BP64" s="11" t="s">
        <v>1773</v>
      </c>
      <c r="BQ64" s="11">
        <v>25</v>
      </c>
      <c r="BS64" s="11">
        <v>50</v>
      </c>
      <c r="BT64" s="11">
        <v>15</v>
      </c>
      <c r="BU64" s="11">
        <v>5</v>
      </c>
      <c r="BY64" s="11">
        <v>5</v>
      </c>
      <c r="CJ64" s="15" t="str">
        <f>VLOOKUP($CI64,[3]definitions_list_lookup!$N$15:$P$20,2,TRUE)</f>
        <v>fresh</v>
      </c>
      <c r="CK64" s="15">
        <f>VLOOKUP($CI64,[3]definitions_list_lookup!$N$15:$P$20,3,TRUE)</f>
        <v>0</v>
      </c>
      <c r="DD64" s="15">
        <f t="shared" si="2"/>
        <v>77.699999999999989</v>
      </c>
      <c r="DE64" s="15" t="str">
        <f>VLOOKUP($DD64,[3]definitions_list_lookup!$N$15:$P$20,2,TRUE)</f>
        <v>extensive</v>
      </c>
      <c r="DF64" s="15">
        <f>VLOOKUP($DD64,[3]definitions_list_lookup!$N$15:$P$20,3,TRUE)</f>
        <v>4</v>
      </c>
      <c r="DG64" s="11" t="s">
        <v>1774</v>
      </c>
    </row>
    <row r="65" spans="1:111" s="11" customFormat="1">
      <c r="A65" s="88">
        <v>42934.25</v>
      </c>
      <c r="B65" s="11" t="s">
        <v>1618</v>
      </c>
      <c r="C65" s="2" t="s">
        <v>1450</v>
      </c>
      <c r="D65" s="2" t="s">
        <v>1575</v>
      </c>
      <c r="E65" s="11">
        <v>15</v>
      </c>
      <c r="F65" s="11">
        <v>4</v>
      </c>
      <c r="G65" s="15" t="str">
        <f t="shared" si="0"/>
        <v>15-4</v>
      </c>
      <c r="H65" s="11">
        <v>0</v>
      </c>
      <c r="I65" s="11">
        <v>84</v>
      </c>
      <c r="J65" s="38">
        <f>(VLOOKUP($G65,Depth_Lookup_CCL!$A$3:$Z$549,11,FALSE))+(H65/100)</f>
        <v>29.430000000000003</v>
      </c>
      <c r="K65" s="38">
        <f>(VLOOKUP($G65,Depth_Lookup_CCL!$A$3:$Z$549,11,FALSE))+(I65/100)</f>
        <v>30.270000000000003</v>
      </c>
      <c r="L65" s="11">
        <v>83</v>
      </c>
      <c r="M65" s="11">
        <v>11</v>
      </c>
      <c r="N65" s="11">
        <v>6</v>
      </c>
      <c r="P65" s="15">
        <f t="shared" si="1"/>
        <v>100</v>
      </c>
      <c r="Q65" s="11" t="s">
        <v>1674</v>
      </c>
      <c r="R65" s="11" t="s">
        <v>114</v>
      </c>
      <c r="S65" s="97">
        <v>40</v>
      </c>
      <c r="T65" s="15" t="str">
        <f>VLOOKUP($S65,[3]definitions_list_lookup!$N$15:$P$20,2,TRUE)</f>
        <v>substantial</v>
      </c>
      <c r="U65" s="15">
        <f>VLOOKUP($S65,[3]definitions_list_lookup!$N$15:$P$20,3,TRUE)</f>
        <v>3</v>
      </c>
      <c r="V65" s="11" t="s">
        <v>1775</v>
      </c>
      <c r="Y65" s="11">
        <v>85</v>
      </c>
      <c r="Z65" s="11">
        <v>15</v>
      </c>
      <c r="AN65" s="11" t="s">
        <v>1776</v>
      </c>
      <c r="AO65" s="11" t="s">
        <v>1411</v>
      </c>
      <c r="AP65" s="11" t="s">
        <v>1464</v>
      </c>
      <c r="AQ65" s="11">
        <v>92</v>
      </c>
      <c r="AR65" s="15" t="str">
        <f>VLOOKUP($AQ65,[3]definitions_list_lookup!$N$15:$P$20,2,TRUE)</f>
        <v>complete</v>
      </c>
      <c r="AS65" s="15">
        <f>VLOOKUP($AQ65,[3]definitions_list_lookup!$N$15:$P$20,3,TRUE)</f>
        <v>5</v>
      </c>
      <c r="AT65" s="11" t="s">
        <v>1777</v>
      </c>
      <c r="AW65" s="11">
        <v>35</v>
      </c>
      <c r="AX65" s="11">
        <v>50</v>
      </c>
      <c r="AZ65" s="11">
        <v>10</v>
      </c>
      <c r="BJ65" s="11">
        <v>5</v>
      </c>
      <c r="BL65" s="11" t="s">
        <v>1712</v>
      </c>
      <c r="BM65" s="11">
        <v>85</v>
      </c>
      <c r="BN65" s="15" t="str">
        <f>VLOOKUP($BM65,[3]definitions_list_lookup!$N$15:$P$20,2,TRUE)</f>
        <v>extensive</v>
      </c>
      <c r="BO65" s="15">
        <f>VLOOKUP($BM65,[3]definitions_list_lookup!$N$15:$P$20,3,TRUE)</f>
        <v>4</v>
      </c>
      <c r="BP65" s="11" t="s">
        <v>1778</v>
      </c>
      <c r="BQ65" s="11">
        <v>5</v>
      </c>
      <c r="BS65" s="11">
        <v>70</v>
      </c>
      <c r="BT65" s="11">
        <v>20</v>
      </c>
      <c r="BV65" s="11">
        <v>5</v>
      </c>
      <c r="CJ65" s="15" t="str">
        <f>VLOOKUP($CI65,[3]definitions_list_lookup!$N$15:$P$20,2,TRUE)</f>
        <v>fresh</v>
      </c>
      <c r="CK65" s="15">
        <f>VLOOKUP($CI65,[3]definitions_list_lookup!$N$15:$P$20,3,TRUE)</f>
        <v>0</v>
      </c>
      <c r="DD65" s="15">
        <f t="shared" si="2"/>
        <v>48.419999999999995</v>
      </c>
      <c r="DE65" s="15" t="str">
        <f>VLOOKUP($DD65,[3]definitions_list_lookup!$N$15:$P$20,2,TRUE)</f>
        <v>substantial</v>
      </c>
      <c r="DF65" s="15">
        <f>VLOOKUP($DD65,[3]definitions_list_lookup!$N$15:$P$20,3,TRUE)</f>
        <v>3</v>
      </c>
      <c r="DG65" s="11" t="s">
        <v>1779</v>
      </c>
    </row>
    <row r="66" spans="1:111" s="11" customFormat="1">
      <c r="A66" s="88">
        <v>42934.25</v>
      </c>
      <c r="B66" s="11" t="s">
        <v>1618</v>
      </c>
      <c r="C66" s="2" t="s">
        <v>1450</v>
      </c>
      <c r="D66" s="2" t="s">
        <v>1575</v>
      </c>
      <c r="E66" s="11">
        <v>16</v>
      </c>
      <c r="F66" s="11">
        <v>1</v>
      </c>
      <c r="G66" s="15" t="str">
        <f t="shared" si="0"/>
        <v>16-1</v>
      </c>
      <c r="H66" s="11">
        <v>1</v>
      </c>
      <c r="I66" s="11">
        <v>83</v>
      </c>
      <c r="J66" s="38">
        <f>(VLOOKUP($G66,Depth_Lookup_CCL!$A$3:$Z$549,11,FALSE))+(H66/100)</f>
        <v>30.16</v>
      </c>
      <c r="K66" s="38">
        <f>(VLOOKUP($G66,Depth_Lookup_CCL!$A$3:$Z$549,11,FALSE))+(I66/100)</f>
        <v>30.979999999999997</v>
      </c>
      <c r="L66" s="11">
        <v>88</v>
      </c>
      <c r="N66" s="11">
        <v>12</v>
      </c>
      <c r="P66" s="15">
        <f t="shared" si="1"/>
        <v>100</v>
      </c>
      <c r="Q66" s="11" t="s">
        <v>1780</v>
      </c>
      <c r="R66" s="11" t="s">
        <v>114</v>
      </c>
      <c r="S66" s="97">
        <v>70</v>
      </c>
      <c r="T66" s="15" t="str">
        <f>VLOOKUP($S66,[3]definitions_list_lookup!$N$15:$P$20,2,TRUE)</f>
        <v>extensive</v>
      </c>
      <c r="U66" s="15">
        <f>VLOOKUP($S66,[3]definitions_list_lookup!$N$15:$P$20,3,TRUE)</f>
        <v>4</v>
      </c>
      <c r="V66" s="11" t="s">
        <v>1781</v>
      </c>
      <c r="W66" s="11">
        <v>20</v>
      </c>
      <c r="Y66" s="11">
        <v>60</v>
      </c>
      <c r="Z66" s="11">
        <v>20</v>
      </c>
      <c r="AR66" s="15" t="str">
        <f>VLOOKUP($AQ66,[3]definitions_list_lookup!$N$15:$P$20,2,TRUE)</f>
        <v>fresh</v>
      </c>
      <c r="AS66" s="15">
        <f>VLOOKUP($AQ66,[3]definitions_list_lookup!$N$15:$P$20,3,TRUE)</f>
        <v>0</v>
      </c>
      <c r="BL66" s="11" t="s">
        <v>1712</v>
      </c>
      <c r="BM66" s="11">
        <v>92</v>
      </c>
      <c r="BN66" s="15" t="str">
        <f>VLOOKUP($BM66,[3]definitions_list_lookup!$N$15:$P$20,2,TRUE)</f>
        <v>complete</v>
      </c>
      <c r="BO66" s="15">
        <f>VLOOKUP($BM66,[3]definitions_list_lookup!$N$15:$P$20,3,TRUE)</f>
        <v>5</v>
      </c>
      <c r="BP66" s="11" t="s">
        <v>1782</v>
      </c>
      <c r="BQ66" s="11">
        <v>15</v>
      </c>
      <c r="BS66" s="11">
        <v>50</v>
      </c>
      <c r="BT66" s="11">
        <v>30</v>
      </c>
      <c r="CF66" s="11">
        <v>5</v>
      </c>
      <c r="CJ66" s="15" t="str">
        <f>VLOOKUP($CI66,[3]definitions_list_lookup!$N$15:$P$20,2,TRUE)</f>
        <v>fresh</v>
      </c>
      <c r="CK66" s="15">
        <f>VLOOKUP($CI66,[3]definitions_list_lookup!$N$15:$P$20,3,TRUE)</f>
        <v>0</v>
      </c>
      <c r="DD66" s="15">
        <f t="shared" si="2"/>
        <v>72.64</v>
      </c>
      <c r="DE66" s="15" t="str">
        <f>VLOOKUP($DD66,[3]definitions_list_lookup!$N$15:$P$20,2,TRUE)</f>
        <v>extensive</v>
      </c>
      <c r="DF66" s="15">
        <f>VLOOKUP($DD66,[3]definitions_list_lookup!$N$15:$P$20,3,TRUE)</f>
        <v>4</v>
      </c>
      <c r="DG66" s="11" t="s">
        <v>1783</v>
      </c>
    </row>
    <row r="67" spans="1:111" s="11" customFormat="1">
      <c r="A67" s="88">
        <v>42934.25</v>
      </c>
      <c r="B67" s="11" t="s">
        <v>1618</v>
      </c>
      <c r="C67" s="2" t="s">
        <v>1450</v>
      </c>
      <c r="D67" s="2" t="s">
        <v>1575</v>
      </c>
      <c r="E67" s="11">
        <v>16</v>
      </c>
      <c r="F67" s="11">
        <v>2</v>
      </c>
      <c r="G67" s="15" t="str">
        <f t="shared" ref="G67:G130" si="3">E67&amp;"-"&amp;F67</f>
        <v>16-2</v>
      </c>
      <c r="H67" s="11">
        <v>3</v>
      </c>
      <c r="I67" s="11">
        <v>96</v>
      </c>
      <c r="J67" s="38">
        <f>(VLOOKUP($G67,Depth_Lookup_CCL!$A$3:$Z$549,11,FALSE))+(H67/100)</f>
        <v>31.04</v>
      </c>
      <c r="K67" s="38">
        <f>(VLOOKUP($G67,Depth_Lookup_CCL!$A$3:$Z$549,11,FALSE))+(I67/100)</f>
        <v>31.97</v>
      </c>
      <c r="L67" s="11">
        <v>78</v>
      </c>
      <c r="N67" s="11">
        <v>22</v>
      </c>
      <c r="P67" s="15">
        <f t="shared" ref="P67:P130" si="4">SUM(L67:O67)</f>
        <v>100</v>
      </c>
      <c r="Q67" s="11" t="s">
        <v>1674</v>
      </c>
      <c r="R67" s="11" t="s">
        <v>1</v>
      </c>
      <c r="S67" s="97">
        <v>55</v>
      </c>
      <c r="T67" s="15" t="str">
        <f>VLOOKUP($S67,[3]definitions_list_lookup!$N$15:$P$20,2,TRUE)</f>
        <v>substantial</v>
      </c>
      <c r="U67" s="15">
        <f>VLOOKUP($S67,[3]definitions_list_lookup!$N$15:$P$20,3,TRUE)</f>
        <v>3</v>
      </c>
      <c r="V67" s="11" t="s">
        <v>1784</v>
      </c>
      <c r="Y67" s="11">
        <v>70</v>
      </c>
      <c r="Z67" s="11">
        <v>30</v>
      </c>
      <c r="AR67" s="15" t="str">
        <f>VLOOKUP($AQ67,[3]definitions_list_lookup!$N$15:$P$20,2,TRUE)</f>
        <v>fresh</v>
      </c>
      <c r="AS67" s="15">
        <f>VLOOKUP($AQ67,[3]definitions_list_lookup!$N$15:$P$20,3,TRUE)</f>
        <v>0</v>
      </c>
      <c r="BL67" s="11" t="s">
        <v>1785</v>
      </c>
      <c r="BM67" s="11">
        <v>90</v>
      </c>
      <c r="BN67" s="15" t="str">
        <f>VLOOKUP($BM67,[3]definitions_list_lookup!$N$15:$P$20,2,TRUE)</f>
        <v>extensive</v>
      </c>
      <c r="BO67" s="15">
        <f>VLOOKUP($BM67,[3]definitions_list_lookup!$N$15:$P$20,3,TRUE)</f>
        <v>4</v>
      </c>
      <c r="BP67" s="11" t="s">
        <v>1786</v>
      </c>
      <c r="BQ67" s="11">
        <v>5</v>
      </c>
      <c r="BS67" s="11">
        <v>75</v>
      </c>
      <c r="BT67" s="11">
        <v>10</v>
      </c>
      <c r="BU67" s="11">
        <v>10</v>
      </c>
      <c r="CJ67" s="15" t="str">
        <f>VLOOKUP($CI67,[3]definitions_list_lookup!$N$15:$P$20,2,TRUE)</f>
        <v>fresh</v>
      </c>
      <c r="CK67" s="15">
        <f>VLOOKUP($CI67,[3]definitions_list_lookup!$N$15:$P$20,3,TRUE)</f>
        <v>0</v>
      </c>
      <c r="DD67" s="15">
        <f t="shared" si="2"/>
        <v>62.7</v>
      </c>
      <c r="DE67" s="15" t="str">
        <f>VLOOKUP($DD67,[3]definitions_list_lookup!$N$15:$P$20,2,TRUE)</f>
        <v>extensive</v>
      </c>
      <c r="DF67" s="15">
        <f>VLOOKUP($DD67,[3]definitions_list_lookup!$N$15:$P$20,3,TRUE)</f>
        <v>4</v>
      </c>
      <c r="DG67" s="11" t="s">
        <v>1787</v>
      </c>
    </row>
    <row r="68" spans="1:111" s="11" customFormat="1">
      <c r="A68" s="88">
        <v>42934.25</v>
      </c>
      <c r="B68" s="11" t="s">
        <v>1618</v>
      </c>
      <c r="C68" s="2" t="s">
        <v>1450</v>
      </c>
      <c r="D68" s="2" t="s">
        <v>1575</v>
      </c>
      <c r="E68" s="11">
        <v>16</v>
      </c>
      <c r="F68" s="11">
        <v>3</v>
      </c>
      <c r="G68" s="15" t="str">
        <f t="shared" si="3"/>
        <v>16-3</v>
      </c>
      <c r="H68" s="11">
        <v>1</v>
      </c>
      <c r="I68" s="11">
        <v>71</v>
      </c>
      <c r="J68" s="38">
        <f>(VLOOKUP($G68,Depth_Lookup_CCL!$A$3:$Z$549,11,FALSE))+(H68/100)</f>
        <v>31.99</v>
      </c>
      <c r="K68" s="38">
        <f>(VLOOKUP($G68,Depth_Lookup_CCL!$A$3:$Z$549,11,FALSE))+(I68/100)</f>
        <v>32.69</v>
      </c>
      <c r="L68" s="11">
        <v>100</v>
      </c>
      <c r="P68" s="15">
        <f t="shared" si="4"/>
        <v>100</v>
      </c>
      <c r="Q68" s="11" t="s">
        <v>1788</v>
      </c>
      <c r="R68" s="11" t="s">
        <v>114</v>
      </c>
      <c r="S68" s="97">
        <v>70</v>
      </c>
      <c r="T68" s="15" t="str">
        <f>VLOOKUP($S68,[3]definitions_list_lookup!$N$15:$P$20,2,TRUE)</f>
        <v>extensive</v>
      </c>
      <c r="U68" s="15">
        <f>VLOOKUP($S68,[3]definitions_list_lookup!$N$15:$P$20,3,TRUE)</f>
        <v>4</v>
      </c>
      <c r="V68" s="11" t="s">
        <v>1789</v>
      </c>
      <c r="Y68" s="11">
        <v>80</v>
      </c>
      <c r="Z68" s="11">
        <v>15</v>
      </c>
      <c r="AA68" s="11">
        <v>5</v>
      </c>
      <c r="AR68" s="15" t="str">
        <f>VLOOKUP($AQ68,[3]definitions_list_lookup!$N$15:$P$20,2,TRUE)</f>
        <v>fresh</v>
      </c>
      <c r="AS68" s="15">
        <f>VLOOKUP($AQ68,[3]definitions_list_lookup!$N$15:$P$20,3,TRUE)</f>
        <v>0</v>
      </c>
      <c r="BN68" s="15" t="str">
        <f>VLOOKUP($BM68,[3]definitions_list_lookup!$N$15:$P$20,2,TRUE)</f>
        <v>fresh</v>
      </c>
      <c r="BO68" s="15">
        <f>VLOOKUP($BM68,[3]definitions_list_lookup!$N$15:$P$20,3,TRUE)</f>
        <v>0</v>
      </c>
      <c r="CJ68" s="15" t="str">
        <f>VLOOKUP($CI68,[3]definitions_list_lookup!$N$15:$P$20,2,TRUE)</f>
        <v>fresh</v>
      </c>
      <c r="CK68" s="15">
        <f>VLOOKUP($CI68,[3]definitions_list_lookup!$N$15:$P$20,3,TRUE)</f>
        <v>0</v>
      </c>
      <c r="DD68" s="15">
        <f t="shared" ref="DD68:DD131" si="5">((L68/100)*S68)+((M68/100)*AQ68)+((N68/100)*BM68)+((O68/100)*CI68)</f>
        <v>70</v>
      </c>
      <c r="DE68" s="15" t="str">
        <f>VLOOKUP($DD68,[3]definitions_list_lookup!$N$15:$P$20,2,TRUE)</f>
        <v>extensive</v>
      </c>
      <c r="DF68" s="15">
        <f>VLOOKUP($DD68,[3]definitions_list_lookup!$N$15:$P$20,3,TRUE)</f>
        <v>4</v>
      </c>
      <c r="DG68" s="11" t="s">
        <v>1790</v>
      </c>
    </row>
    <row r="69" spans="1:111" s="11" customFormat="1">
      <c r="A69" s="88">
        <v>42934.25</v>
      </c>
      <c r="B69" s="11" t="s">
        <v>1618</v>
      </c>
      <c r="C69" s="2" t="s">
        <v>1450</v>
      </c>
      <c r="D69" s="2" t="s">
        <v>1575</v>
      </c>
      <c r="E69" s="11">
        <v>16</v>
      </c>
      <c r="F69" s="11">
        <v>4</v>
      </c>
      <c r="G69" s="15" t="str">
        <f t="shared" si="3"/>
        <v>16-4</v>
      </c>
      <c r="H69" s="11">
        <v>3</v>
      </c>
      <c r="I69" s="11">
        <v>64</v>
      </c>
      <c r="J69" s="38">
        <f>(VLOOKUP($G69,Depth_Lookup_CCL!$A$3:$Z$549,11,FALSE))+(H69/100)</f>
        <v>32.75</v>
      </c>
      <c r="K69" s="38">
        <f>(VLOOKUP($G69,Depth_Lookup_CCL!$A$3:$Z$549,11,FALSE))+(I69/100)</f>
        <v>33.36</v>
      </c>
      <c r="L69" s="11">
        <v>100</v>
      </c>
      <c r="P69" s="15">
        <f t="shared" si="4"/>
        <v>100</v>
      </c>
      <c r="Q69" s="11" t="s">
        <v>1674</v>
      </c>
      <c r="R69" s="11" t="s">
        <v>1</v>
      </c>
      <c r="S69" s="97">
        <v>40</v>
      </c>
      <c r="T69" s="15" t="str">
        <f>VLOOKUP($S69,[3]definitions_list_lookup!$N$15:$P$20,2,TRUE)</f>
        <v>substantial</v>
      </c>
      <c r="U69" s="15">
        <f>VLOOKUP($S69,[3]definitions_list_lookup!$N$15:$P$20,3,TRUE)</f>
        <v>3</v>
      </c>
      <c r="V69" s="11" t="s">
        <v>1791</v>
      </c>
      <c r="Y69" s="11">
        <v>80</v>
      </c>
      <c r="Z69" s="11">
        <v>20</v>
      </c>
      <c r="AR69" s="15" t="str">
        <f>VLOOKUP($AQ69,[3]definitions_list_lookup!$N$15:$P$20,2,TRUE)</f>
        <v>fresh</v>
      </c>
      <c r="AS69" s="15">
        <f>VLOOKUP($AQ69,[3]definitions_list_lookup!$N$15:$P$20,3,TRUE)</f>
        <v>0</v>
      </c>
      <c r="BN69" s="15" t="str">
        <f>VLOOKUP($BM69,[3]definitions_list_lookup!$N$15:$P$20,2,TRUE)</f>
        <v>fresh</v>
      </c>
      <c r="BO69" s="15">
        <f>VLOOKUP($BM69,[3]definitions_list_lookup!$N$15:$P$20,3,TRUE)</f>
        <v>0</v>
      </c>
      <c r="CJ69" s="15" t="str">
        <f>VLOOKUP($CI69,[3]definitions_list_lookup!$N$15:$P$20,2,TRUE)</f>
        <v>fresh</v>
      </c>
      <c r="CK69" s="15">
        <f>VLOOKUP($CI69,[3]definitions_list_lookup!$N$15:$P$20,3,TRUE)</f>
        <v>0</v>
      </c>
      <c r="DD69" s="15">
        <f t="shared" si="5"/>
        <v>40</v>
      </c>
      <c r="DE69" s="15" t="str">
        <f>VLOOKUP($DD69,[3]definitions_list_lookup!$N$15:$P$20,2,TRUE)</f>
        <v>substantial</v>
      </c>
      <c r="DF69" s="15">
        <f>VLOOKUP($DD69,[3]definitions_list_lookup!$N$15:$P$20,3,TRUE)</f>
        <v>3</v>
      </c>
      <c r="DG69" s="11" t="s">
        <v>1792</v>
      </c>
    </row>
    <row r="70" spans="1:111" s="11" customFormat="1">
      <c r="A70" s="88">
        <v>42934.25</v>
      </c>
      <c r="B70" s="11" t="s">
        <v>1618</v>
      </c>
      <c r="C70" s="2" t="s">
        <v>1450</v>
      </c>
      <c r="D70" s="2" t="s">
        <v>1575</v>
      </c>
      <c r="E70" s="11">
        <v>17</v>
      </c>
      <c r="F70" s="11">
        <v>1</v>
      </c>
      <c r="G70" s="15" t="str">
        <f t="shared" si="3"/>
        <v>17-1</v>
      </c>
      <c r="H70" s="11">
        <v>4</v>
      </c>
      <c r="I70" s="11">
        <v>77</v>
      </c>
      <c r="J70" s="38">
        <f>(VLOOKUP($G70,Depth_Lookup_CCL!$A$3:$Z$549,11,FALSE))+(H70/100)</f>
        <v>33.24</v>
      </c>
      <c r="K70" s="38">
        <f>(VLOOKUP($G70,Depth_Lookup_CCL!$A$3:$Z$549,11,FALSE))+(I70/100)</f>
        <v>33.970000000000006</v>
      </c>
      <c r="L70" s="11">
        <v>95</v>
      </c>
      <c r="N70" s="11">
        <v>5</v>
      </c>
      <c r="P70" s="15">
        <f t="shared" si="4"/>
        <v>100</v>
      </c>
      <c r="Q70" s="11" t="s">
        <v>1793</v>
      </c>
      <c r="R70" s="11" t="s">
        <v>114</v>
      </c>
      <c r="S70" s="97">
        <v>70</v>
      </c>
      <c r="T70" s="15" t="str">
        <f>VLOOKUP($S70,[3]definitions_list_lookup!$N$15:$P$20,2,TRUE)</f>
        <v>extensive</v>
      </c>
      <c r="U70" s="15">
        <f>VLOOKUP($S70,[3]definitions_list_lookup!$N$15:$P$20,3,TRUE)</f>
        <v>4</v>
      </c>
      <c r="V70" s="11" t="s">
        <v>1794</v>
      </c>
      <c r="W70" s="11">
        <v>5</v>
      </c>
      <c r="Y70" s="11">
        <v>70</v>
      </c>
      <c r="Z70" s="11">
        <v>25</v>
      </c>
      <c r="AR70" s="15" t="str">
        <f>VLOOKUP($AQ70,[3]definitions_list_lookup!$N$15:$P$20,2,TRUE)</f>
        <v>fresh</v>
      </c>
      <c r="AS70" s="15">
        <f>VLOOKUP($AQ70,[3]definitions_list_lookup!$N$15:$P$20,3,TRUE)</f>
        <v>0</v>
      </c>
      <c r="BL70" s="11" t="s">
        <v>1795</v>
      </c>
      <c r="BM70" s="11">
        <v>80</v>
      </c>
      <c r="BN70" s="15" t="str">
        <f>VLOOKUP($BM70,[3]definitions_list_lookup!$N$15:$P$20,2,TRUE)</f>
        <v>extensive</v>
      </c>
      <c r="BO70" s="15">
        <f>VLOOKUP($BM70,[3]definitions_list_lookup!$N$15:$P$20,3,TRUE)</f>
        <v>4</v>
      </c>
      <c r="BP70" s="11" t="s">
        <v>1782</v>
      </c>
      <c r="BQ70" s="11">
        <v>5</v>
      </c>
      <c r="BS70" s="11">
        <v>80</v>
      </c>
      <c r="BT70" s="11">
        <v>10</v>
      </c>
      <c r="BU70" s="11">
        <v>5</v>
      </c>
      <c r="CJ70" s="15" t="str">
        <f>VLOOKUP($CI70,[3]definitions_list_lookup!$N$15:$P$20,2,TRUE)</f>
        <v>fresh</v>
      </c>
      <c r="CK70" s="15">
        <f>VLOOKUP($CI70,[3]definitions_list_lookup!$N$15:$P$20,3,TRUE)</f>
        <v>0</v>
      </c>
      <c r="DD70" s="15">
        <f t="shared" si="5"/>
        <v>70.5</v>
      </c>
      <c r="DE70" s="15" t="str">
        <f>VLOOKUP($DD70,[3]definitions_list_lookup!$N$15:$P$20,2,TRUE)</f>
        <v>extensive</v>
      </c>
      <c r="DF70" s="15">
        <f>VLOOKUP($DD70,[3]definitions_list_lookup!$N$15:$P$20,3,TRUE)</f>
        <v>4</v>
      </c>
      <c r="DG70" s="11" t="s">
        <v>1796</v>
      </c>
    </row>
    <row r="71" spans="1:111" s="11" customFormat="1">
      <c r="A71" s="88">
        <v>42934.25</v>
      </c>
      <c r="B71" s="11" t="s">
        <v>1618</v>
      </c>
      <c r="C71" s="2" t="s">
        <v>1450</v>
      </c>
      <c r="D71" s="2" t="s">
        <v>1575</v>
      </c>
      <c r="E71" s="11">
        <v>17</v>
      </c>
      <c r="F71" s="11">
        <v>2</v>
      </c>
      <c r="G71" s="15" t="str">
        <f t="shared" si="3"/>
        <v>17-2</v>
      </c>
      <c r="H71" s="11">
        <v>0</v>
      </c>
      <c r="I71" s="11">
        <v>73</v>
      </c>
      <c r="J71" s="38">
        <f>(VLOOKUP($G71,Depth_Lookup_CCL!$A$3:$Z$549,11,FALSE))+(H71/100)</f>
        <v>33.965000000000003</v>
      </c>
      <c r="K71" s="38">
        <f>(VLOOKUP($G71,Depth_Lookup_CCL!$A$3:$Z$549,11,FALSE))+(I71/100)</f>
        <v>34.695</v>
      </c>
      <c r="L71" s="11">
        <v>93</v>
      </c>
      <c r="N71" s="11">
        <v>7</v>
      </c>
      <c r="P71" s="15">
        <f t="shared" si="4"/>
        <v>100</v>
      </c>
      <c r="Q71" s="11" t="s">
        <v>1701</v>
      </c>
      <c r="R71" s="11" t="s">
        <v>1</v>
      </c>
      <c r="S71" s="97">
        <v>40</v>
      </c>
      <c r="T71" s="15" t="str">
        <f>VLOOKUP($S71,[3]definitions_list_lookup!$N$15:$P$20,2,TRUE)</f>
        <v>substantial</v>
      </c>
      <c r="U71" s="15">
        <f>VLOOKUP($S71,[3]definitions_list_lookup!$N$15:$P$20,3,TRUE)</f>
        <v>3</v>
      </c>
      <c r="V71" s="11" t="s">
        <v>1707</v>
      </c>
      <c r="Y71" s="11">
        <v>85</v>
      </c>
      <c r="Z71" s="11">
        <v>15</v>
      </c>
      <c r="AR71" s="15" t="str">
        <f>VLOOKUP($AQ71,[3]definitions_list_lookup!$N$15:$P$20,2,TRUE)</f>
        <v>fresh</v>
      </c>
      <c r="AS71" s="15">
        <f>VLOOKUP($AQ71,[3]definitions_list_lookup!$N$15:$P$20,3,TRUE)</f>
        <v>0</v>
      </c>
      <c r="BL71" s="11" t="s">
        <v>1797</v>
      </c>
      <c r="BM71" s="11">
        <v>85</v>
      </c>
      <c r="BN71" s="15" t="str">
        <f>VLOOKUP($BM71,[3]definitions_list_lookup!$N$15:$P$20,2,TRUE)</f>
        <v>extensive</v>
      </c>
      <c r="BO71" s="15">
        <f>VLOOKUP($BM71,[3]definitions_list_lookup!$N$15:$P$20,3,TRUE)</f>
        <v>4</v>
      </c>
      <c r="BP71" s="11" t="s">
        <v>1798</v>
      </c>
      <c r="BS71" s="11">
        <v>80</v>
      </c>
      <c r="BT71" s="11">
        <v>15</v>
      </c>
      <c r="BU71" s="11">
        <v>5</v>
      </c>
      <c r="CJ71" s="15" t="str">
        <f>VLOOKUP($CI71,[3]definitions_list_lookup!$N$15:$P$20,2,TRUE)</f>
        <v>fresh</v>
      </c>
      <c r="CK71" s="15">
        <f>VLOOKUP($CI71,[3]definitions_list_lookup!$N$15:$P$20,3,TRUE)</f>
        <v>0</v>
      </c>
      <c r="DD71" s="15">
        <f t="shared" si="5"/>
        <v>43.150000000000006</v>
      </c>
      <c r="DE71" s="15" t="str">
        <f>VLOOKUP($DD71,[3]definitions_list_lookup!$N$15:$P$20,2,TRUE)</f>
        <v>substantial</v>
      </c>
      <c r="DF71" s="15">
        <f>VLOOKUP($DD71,[3]definitions_list_lookup!$N$15:$P$20,3,TRUE)</f>
        <v>3</v>
      </c>
      <c r="DG71" s="11" t="s">
        <v>1799</v>
      </c>
    </row>
    <row r="72" spans="1:111" s="11" customFormat="1">
      <c r="A72" s="88">
        <v>42934.25</v>
      </c>
      <c r="B72" s="11" t="s">
        <v>1618</v>
      </c>
      <c r="C72" s="2" t="s">
        <v>1450</v>
      </c>
      <c r="D72" s="2" t="s">
        <v>1575</v>
      </c>
      <c r="E72" s="11">
        <v>17</v>
      </c>
      <c r="F72" s="11">
        <v>3</v>
      </c>
      <c r="G72" s="15" t="str">
        <f t="shared" si="3"/>
        <v>17-3</v>
      </c>
      <c r="H72" s="11">
        <v>1</v>
      </c>
      <c r="I72" s="11">
        <v>79</v>
      </c>
      <c r="J72" s="38">
        <f>(VLOOKUP($G72,Depth_Lookup_CCL!$A$3:$Z$549,11,FALSE))+(H72/100)</f>
        <v>34.71</v>
      </c>
      <c r="K72" s="38">
        <f>(VLOOKUP($G72,Depth_Lookup_CCL!$A$3:$Z$549,11,FALSE))+(I72/100)</f>
        <v>35.49</v>
      </c>
      <c r="L72" s="11">
        <v>100</v>
      </c>
      <c r="P72" s="15">
        <f t="shared" si="4"/>
        <v>100</v>
      </c>
      <c r="Q72" s="11" t="s">
        <v>1701</v>
      </c>
      <c r="R72" s="11" t="s">
        <v>1</v>
      </c>
      <c r="S72" s="97">
        <v>40</v>
      </c>
      <c r="T72" s="15" t="str">
        <f>VLOOKUP($S72,[3]definitions_list_lookup!$N$15:$P$20,2,TRUE)</f>
        <v>substantial</v>
      </c>
      <c r="U72" s="15">
        <f>VLOOKUP($S72,[3]definitions_list_lookup!$N$15:$P$20,3,TRUE)</f>
        <v>3</v>
      </c>
      <c r="V72" s="11" t="s">
        <v>1707</v>
      </c>
      <c r="Y72" s="11">
        <v>85</v>
      </c>
      <c r="Z72" s="11">
        <v>15</v>
      </c>
      <c r="AR72" s="15" t="str">
        <f>VLOOKUP($AQ72,[3]definitions_list_lookup!$N$15:$P$20,2,TRUE)</f>
        <v>fresh</v>
      </c>
      <c r="AS72" s="15">
        <f>VLOOKUP($AQ72,[3]definitions_list_lookup!$N$15:$P$20,3,TRUE)</f>
        <v>0</v>
      </c>
      <c r="BN72" s="15" t="str">
        <f>VLOOKUP($BM72,[3]definitions_list_lookup!$N$15:$P$20,2,TRUE)</f>
        <v>fresh</v>
      </c>
      <c r="BO72" s="15">
        <f>VLOOKUP($BM72,[3]definitions_list_lookup!$N$15:$P$20,3,TRUE)</f>
        <v>0</v>
      </c>
      <c r="CJ72" s="15" t="str">
        <f>VLOOKUP($CI72,[3]definitions_list_lookup!$N$15:$P$20,2,TRUE)</f>
        <v>fresh</v>
      </c>
      <c r="CK72" s="15">
        <f>VLOOKUP($CI72,[3]definitions_list_lookup!$N$15:$P$20,3,TRUE)</f>
        <v>0</v>
      </c>
      <c r="DD72" s="15">
        <f t="shared" si="5"/>
        <v>40</v>
      </c>
      <c r="DE72" s="15" t="str">
        <f>VLOOKUP($DD72,[3]definitions_list_lookup!$N$15:$P$20,2,TRUE)</f>
        <v>substantial</v>
      </c>
      <c r="DF72" s="15">
        <f>VLOOKUP($DD72,[3]definitions_list_lookup!$N$15:$P$20,3,TRUE)</f>
        <v>3</v>
      </c>
      <c r="DG72" s="11" t="s">
        <v>1800</v>
      </c>
    </row>
    <row r="73" spans="1:111" s="11" customFormat="1">
      <c r="A73" s="88">
        <v>42934.25</v>
      </c>
      <c r="B73" s="11" t="s">
        <v>1618</v>
      </c>
      <c r="C73" s="2" t="s">
        <v>1450</v>
      </c>
      <c r="D73" s="2" t="s">
        <v>1575</v>
      </c>
      <c r="E73" s="11">
        <v>17</v>
      </c>
      <c r="F73" s="11">
        <v>4</v>
      </c>
      <c r="G73" s="15" t="str">
        <f t="shared" si="3"/>
        <v>17-4</v>
      </c>
      <c r="H73" s="11">
        <v>0</v>
      </c>
      <c r="I73" s="11">
        <v>79</v>
      </c>
      <c r="J73" s="38">
        <f>(VLOOKUP($G73,Depth_Lookup_CCL!$A$3:$Z$549,11,FALSE))+(H73/100)</f>
        <v>35.484999999999999</v>
      </c>
      <c r="K73" s="38">
        <f>(VLOOKUP($G73,Depth_Lookup_CCL!$A$3:$Z$549,11,FALSE))+(I73/100)</f>
        <v>36.274999999999999</v>
      </c>
      <c r="L73" s="11">
        <v>93</v>
      </c>
      <c r="N73" s="11">
        <v>7</v>
      </c>
      <c r="P73" s="15">
        <f t="shared" si="4"/>
        <v>100</v>
      </c>
      <c r="Q73" s="11" t="s">
        <v>1701</v>
      </c>
      <c r="R73" s="11" t="s">
        <v>1</v>
      </c>
      <c r="S73" s="97">
        <v>40</v>
      </c>
      <c r="T73" s="15" t="str">
        <f>VLOOKUP($S73,[3]definitions_list_lookup!$N$15:$P$20,2,TRUE)</f>
        <v>substantial</v>
      </c>
      <c r="U73" s="15">
        <f>VLOOKUP($S73,[3]definitions_list_lookup!$N$15:$P$20,3,TRUE)</f>
        <v>3</v>
      </c>
      <c r="V73" s="11" t="s">
        <v>1801</v>
      </c>
      <c r="Y73" s="11">
        <v>85</v>
      </c>
      <c r="Z73" s="11">
        <v>15</v>
      </c>
      <c r="AR73" s="15" t="str">
        <f>VLOOKUP($AQ73,[3]definitions_list_lookup!$N$15:$P$20,2,TRUE)</f>
        <v>fresh</v>
      </c>
      <c r="AS73" s="15">
        <f>VLOOKUP($AQ73,[3]definitions_list_lookup!$N$15:$P$20,3,TRUE)</f>
        <v>0</v>
      </c>
      <c r="BL73" s="11" t="s">
        <v>1802</v>
      </c>
      <c r="BM73" s="11">
        <v>88</v>
      </c>
      <c r="BN73" s="15" t="str">
        <f>VLOOKUP($BM73,[3]definitions_list_lookup!$N$15:$P$20,2,TRUE)</f>
        <v>extensive</v>
      </c>
      <c r="BO73" s="15">
        <f>VLOOKUP($BM73,[3]definitions_list_lookup!$N$15:$P$20,3,TRUE)</f>
        <v>4</v>
      </c>
      <c r="BP73" s="11" t="s">
        <v>1803</v>
      </c>
      <c r="BQ73" s="11">
        <v>5</v>
      </c>
      <c r="BS73" s="11">
        <v>80</v>
      </c>
      <c r="BT73" s="11">
        <v>10</v>
      </c>
      <c r="BU73" s="11">
        <v>5</v>
      </c>
      <c r="CJ73" s="15" t="str">
        <f>VLOOKUP($CI73,[3]definitions_list_lookup!$N$15:$P$20,2,TRUE)</f>
        <v>fresh</v>
      </c>
      <c r="CK73" s="15">
        <f>VLOOKUP($CI73,[3]definitions_list_lookup!$N$15:$P$20,3,TRUE)</f>
        <v>0</v>
      </c>
      <c r="DD73" s="15">
        <f t="shared" si="5"/>
        <v>43.36</v>
      </c>
      <c r="DE73" s="15" t="str">
        <f>VLOOKUP($DD73,[3]definitions_list_lookup!$N$15:$P$20,2,TRUE)</f>
        <v>substantial</v>
      </c>
      <c r="DF73" s="15">
        <f>VLOOKUP($DD73,[3]definitions_list_lookup!$N$15:$P$20,3,TRUE)</f>
        <v>3</v>
      </c>
      <c r="DG73" s="11" t="s">
        <v>1774</v>
      </c>
    </row>
    <row r="74" spans="1:111" s="11" customFormat="1">
      <c r="A74" s="88">
        <v>42934.25</v>
      </c>
      <c r="B74" s="11" t="s">
        <v>1618</v>
      </c>
      <c r="C74" s="2" t="s">
        <v>1450</v>
      </c>
      <c r="D74" s="2" t="s">
        <v>1575</v>
      </c>
      <c r="E74" s="11">
        <v>18</v>
      </c>
      <c r="F74" s="11">
        <v>1</v>
      </c>
      <c r="G74" s="15" t="str">
        <f t="shared" si="3"/>
        <v>18-1</v>
      </c>
      <c r="H74" s="11">
        <v>1</v>
      </c>
      <c r="I74" s="11">
        <v>75</v>
      </c>
      <c r="J74" s="38">
        <f>(VLOOKUP($G74,Depth_Lookup_CCL!$A$3:$Z$549,11,FALSE))+(H74/100)</f>
        <v>36.26</v>
      </c>
      <c r="K74" s="38">
        <f>(VLOOKUP($G74,Depth_Lookup_CCL!$A$3:$Z$549,11,FALSE))+(I74/100)</f>
        <v>37</v>
      </c>
      <c r="L74" s="11">
        <v>88</v>
      </c>
      <c r="N74" s="11">
        <v>12</v>
      </c>
      <c r="P74" s="15">
        <f t="shared" si="4"/>
        <v>100</v>
      </c>
      <c r="Q74" s="11" t="s">
        <v>1701</v>
      </c>
      <c r="R74" s="11" t="s">
        <v>1</v>
      </c>
      <c r="S74" s="97">
        <v>40</v>
      </c>
      <c r="T74" s="15" t="str">
        <f>VLOOKUP($S74,[3]definitions_list_lookup!$N$15:$P$20,2,TRUE)</f>
        <v>substantial</v>
      </c>
      <c r="U74" s="15">
        <f>VLOOKUP($S74,[3]definitions_list_lookup!$N$15:$P$20,3,TRUE)</f>
        <v>3</v>
      </c>
      <c r="V74" s="11" t="s">
        <v>1801</v>
      </c>
      <c r="Y74" s="11">
        <v>85</v>
      </c>
      <c r="Z74" s="11">
        <v>15</v>
      </c>
      <c r="AR74" s="15" t="str">
        <f>VLOOKUP($AQ74,[3]definitions_list_lookup!$N$15:$P$20,2,TRUE)</f>
        <v>fresh</v>
      </c>
      <c r="AS74" s="15">
        <f>VLOOKUP($AQ74,[3]definitions_list_lookup!$N$15:$P$20,3,TRUE)</f>
        <v>0</v>
      </c>
      <c r="BL74" s="11" t="s">
        <v>1797</v>
      </c>
      <c r="BM74" s="11">
        <v>88</v>
      </c>
      <c r="BN74" s="15" t="str">
        <f>VLOOKUP($BM74,[3]definitions_list_lookup!$N$15:$P$20,2,TRUE)</f>
        <v>extensive</v>
      </c>
      <c r="BO74" s="15">
        <f>VLOOKUP($BM74,[3]definitions_list_lookup!$N$15:$P$20,3,TRUE)</f>
        <v>4</v>
      </c>
      <c r="BP74" s="11" t="s">
        <v>1804</v>
      </c>
      <c r="BQ74" s="11">
        <v>10</v>
      </c>
      <c r="BS74" s="11">
        <v>75</v>
      </c>
      <c r="BT74" s="11">
        <v>10</v>
      </c>
      <c r="BU74" s="11">
        <v>5</v>
      </c>
      <c r="CJ74" s="15" t="str">
        <f>VLOOKUP($CI74,[3]definitions_list_lookup!$N$15:$P$20,2,TRUE)</f>
        <v>fresh</v>
      </c>
      <c r="CK74" s="15">
        <f>VLOOKUP($CI74,[3]definitions_list_lookup!$N$15:$P$20,3,TRUE)</f>
        <v>0</v>
      </c>
      <c r="DD74" s="15">
        <f t="shared" si="5"/>
        <v>45.760000000000005</v>
      </c>
      <c r="DE74" s="15" t="str">
        <f>VLOOKUP($DD74,[3]definitions_list_lookup!$N$15:$P$20,2,TRUE)</f>
        <v>substantial</v>
      </c>
      <c r="DF74" s="15">
        <f>VLOOKUP($DD74,[3]definitions_list_lookup!$N$15:$P$20,3,TRUE)</f>
        <v>3</v>
      </c>
      <c r="DG74" s="11" t="s">
        <v>1805</v>
      </c>
    </row>
    <row r="75" spans="1:111" s="11" customFormat="1">
      <c r="A75" s="88">
        <v>42934.25</v>
      </c>
      <c r="B75" s="11" t="s">
        <v>1618</v>
      </c>
      <c r="C75" s="2" t="s">
        <v>1450</v>
      </c>
      <c r="D75" s="2" t="s">
        <v>1575</v>
      </c>
      <c r="E75" s="11">
        <v>18</v>
      </c>
      <c r="F75" s="11">
        <v>2</v>
      </c>
      <c r="G75" s="15" t="str">
        <f t="shared" si="3"/>
        <v>18-2</v>
      </c>
      <c r="H75" s="11">
        <v>1</v>
      </c>
      <c r="I75" s="11">
        <v>79</v>
      </c>
      <c r="J75" s="38">
        <f>(VLOOKUP($G75,Depth_Lookup_CCL!$A$3:$Z$549,11,FALSE))+(H75/100)</f>
        <v>37.01</v>
      </c>
      <c r="K75" s="38">
        <f>(VLOOKUP($G75,Depth_Lookup_CCL!$A$3:$Z$549,11,FALSE))+(I75/100)</f>
        <v>37.79</v>
      </c>
      <c r="L75" s="11">
        <v>88</v>
      </c>
      <c r="N75" s="11">
        <v>12</v>
      </c>
      <c r="P75" s="15">
        <f t="shared" si="4"/>
        <v>100</v>
      </c>
      <c r="Q75" s="11" t="s">
        <v>1701</v>
      </c>
      <c r="R75" s="11" t="s">
        <v>1</v>
      </c>
      <c r="S75" s="97">
        <v>40</v>
      </c>
      <c r="T75" s="15" t="str">
        <f>VLOOKUP($S75,[3]definitions_list_lookup!$N$15:$P$20,2,TRUE)</f>
        <v>substantial</v>
      </c>
      <c r="U75" s="15">
        <f>VLOOKUP($S75,[3]definitions_list_lookup!$N$15:$P$20,3,TRUE)</f>
        <v>3</v>
      </c>
      <c r="V75" s="11" t="s">
        <v>1806</v>
      </c>
      <c r="Y75" s="11">
        <v>85</v>
      </c>
      <c r="Z75" s="11">
        <v>15</v>
      </c>
      <c r="AR75" s="15" t="str">
        <f>VLOOKUP($AQ75,[3]definitions_list_lookup!$N$15:$P$20,2,TRUE)</f>
        <v>fresh</v>
      </c>
      <c r="AS75" s="15">
        <f>VLOOKUP($AQ75,[3]definitions_list_lookup!$N$15:$P$20,3,TRUE)</f>
        <v>0</v>
      </c>
      <c r="BL75" s="11" t="s">
        <v>1797</v>
      </c>
      <c r="BM75" s="11">
        <v>85</v>
      </c>
      <c r="BN75" s="15" t="str">
        <f>VLOOKUP($BM75,[3]definitions_list_lookup!$N$15:$P$20,2,TRUE)</f>
        <v>extensive</v>
      </c>
      <c r="BO75" s="15">
        <f>VLOOKUP($BM75,[3]definitions_list_lookup!$N$15:$P$20,3,TRUE)</f>
        <v>4</v>
      </c>
      <c r="BP75" s="11" t="s">
        <v>1807</v>
      </c>
      <c r="BQ75" s="11">
        <v>10</v>
      </c>
      <c r="BS75" s="11">
        <v>80</v>
      </c>
      <c r="BT75" s="11">
        <v>5</v>
      </c>
      <c r="BU75" s="11">
        <v>5</v>
      </c>
      <c r="CJ75" s="15" t="str">
        <f>VLOOKUP($CI75,[3]definitions_list_lookup!$N$15:$P$20,2,TRUE)</f>
        <v>fresh</v>
      </c>
      <c r="CK75" s="15">
        <f>VLOOKUP($CI75,[3]definitions_list_lookup!$N$15:$P$20,3,TRUE)</f>
        <v>0</v>
      </c>
      <c r="DD75" s="15">
        <f t="shared" si="5"/>
        <v>45.400000000000006</v>
      </c>
      <c r="DE75" s="15" t="str">
        <f>VLOOKUP($DD75,[3]definitions_list_lookup!$N$15:$P$20,2,TRUE)</f>
        <v>substantial</v>
      </c>
      <c r="DF75" s="15">
        <f>VLOOKUP($DD75,[3]definitions_list_lookup!$N$15:$P$20,3,TRUE)</f>
        <v>3</v>
      </c>
      <c r="DG75" s="11" t="s">
        <v>1808</v>
      </c>
    </row>
    <row r="76" spans="1:111" s="11" customFormat="1">
      <c r="A76" s="88">
        <v>42934.25</v>
      </c>
      <c r="B76" s="11" t="s">
        <v>1618</v>
      </c>
      <c r="C76" s="2" t="s">
        <v>1450</v>
      </c>
      <c r="D76" s="2" t="s">
        <v>1575</v>
      </c>
      <c r="E76" s="11">
        <v>18</v>
      </c>
      <c r="F76" s="11">
        <v>3</v>
      </c>
      <c r="G76" s="15" t="str">
        <f t="shared" si="3"/>
        <v>18-3</v>
      </c>
      <c r="H76" s="11">
        <v>5</v>
      </c>
      <c r="I76" s="11">
        <v>75</v>
      </c>
      <c r="J76" s="38">
        <f>(VLOOKUP($G76,Depth_Lookup_CCL!$A$3:$Z$549,11,FALSE))+(H76/100)</f>
        <v>37.864999999999995</v>
      </c>
      <c r="K76" s="38">
        <f>(VLOOKUP($G76,Depth_Lookup_CCL!$A$3:$Z$549,11,FALSE))+(I76/100)</f>
        <v>38.564999999999998</v>
      </c>
      <c r="L76" s="11">
        <v>79</v>
      </c>
      <c r="N76" s="11">
        <v>21</v>
      </c>
      <c r="P76" s="15">
        <f t="shared" si="4"/>
        <v>100</v>
      </c>
      <c r="Q76" s="11" t="s">
        <v>1780</v>
      </c>
      <c r="R76" s="11" t="s">
        <v>114</v>
      </c>
      <c r="S76" s="97">
        <v>75</v>
      </c>
      <c r="T76" s="15" t="str">
        <f>VLOOKUP($S76,[3]definitions_list_lookup!$N$15:$P$20,2,TRUE)</f>
        <v>extensive</v>
      </c>
      <c r="U76" s="15">
        <f>VLOOKUP($S76,[3]definitions_list_lookup!$N$15:$P$20,3,TRUE)</f>
        <v>4</v>
      </c>
      <c r="V76" s="11" t="s">
        <v>1809</v>
      </c>
      <c r="W76" s="11">
        <v>15</v>
      </c>
      <c r="Y76" s="11">
        <v>70</v>
      </c>
      <c r="Z76" s="11">
        <v>15</v>
      </c>
      <c r="AR76" s="15" t="str">
        <f>VLOOKUP($AQ76,[3]definitions_list_lookup!$N$15:$P$20,2,TRUE)</f>
        <v>fresh</v>
      </c>
      <c r="AS76" s="15">
        <f>VLOOKUP($AQ76,[3]definitions_list_lookup!$N$15:$P$20,3,TRUE)</f>
        <v>0</v>
      </c>
      <c r="BL76" s="11" t="s">
        <v>1810</v>
      </c>
      <c r="BM76" s="11">
        <v>85</v>
      </c>
      <c r="BN76" s="15" t="str">
        <f>VLOOKUP($BM76,[3]definitions_list_lookup!$N$15:$P$20,2,TRUE)</f>
        <v>extensive</v>
      </c>
      <c r="BO76" s="15">
        <f>VLOOKUP($BM76,[3]definitions_list_lookup!$N$15:$P$20,3,TRUE)</f>
        <v>4</v>
      </c>
      <c r="BP76" s="11" t="s">
        <v>1811</v>
      </c>
      <c r="BQ76" s="11">
        <v>15</v>
      </c>
      <c r="BS76" s="11">
        <v>70</v>
      </c>
      <c r="BT76" s="11">
        <v>15</v>
      </c>
      <c r="CJ76" s="15" t="str">
        <f>VLOOKUP($CI76,[3]definitions_list_lookup!$N$15:$P$20,2,TRUE)</f>
        <v>fresh</v>
      </c>
      <c r="CK76" s="15">
        <f>VLOOKUP($CI76,[3]definitions_list_lookup!$N$15:$P$20,3,TRUE)</f>
        <v>0</v>
      </c>
      <c r="DD76" s="15">
        <f t="shared" si="5"/>
        <v>77.099999999999994</v>
      </c>
      <c r="DE76" s="15" t="str">
        <f>VLOOKUP($DD76,[3]definitions_list_lookup!$N$15:$P$20,2,TRUE)</f>
        <v>extensive</v>
      </c>
      <c r="DF76" s="15">
        <f>VLOOKUP($DD76,[3]definitions_list_lookup!$N$15:$P$20,3,TRUE)</f>
        <v>4</v>
      </c>
      <c r="DG76" s="11" t="s">
        <v>1812</v>
      </c>
    </row>
    <row r="77" spans="1:111" s="11" customFormat="1">
      <c r="A77" s="88">
        <v>42933.5</v>
      </c>
      <c r="B77" s="11" t="s">
        <v>1618</v>
      </c>
      <c r="C77" s="2" t="s">
        <v>1450</v>
      </c>
      <c r="D77" s="2" t="s">
        <v>1575</v>
      </c>
      <c r="E77" s="11">
        <v>18</v>
      </c>
      <c r="F77" s="11">
        <v>4</v>
      </c>
      <c r="G77" s="15" t="str">
        <f t="shared" si="3"/>
        <v>18-4</v>
      </c>
      <c r="H77" s="11">
        <v>10</v>
      </c>
      <c r="I77" s="11">
        <v>77</v>
      </c>
      <c r="J77" s="38">
        <f>(VLOOKUP($G77,Depth_Lookup_CCL!$A$3:$Z$549,11,FALSE))+(H77/100)</f>
        <v>38.76</v>
      </c>
      <c r="K77" s="38">
        <f>(VLOOKUP($G77,Depth_Lookup_CCL!$A$3:$Z$549,11,FALSE))+(I77/100)</f>
        <v>39.43</v>
      </c>
      <c r="L77" s="11">
        <v>91</v>
      </c>
      <c r="N77" s="11">
        <v>9</v>
      </c>
      <c r="P77" s="15">
        <f t="shared" si="4"/>
        <v>100</v>
      </c>
      <c r="Q77" s="11" t="s">
        <v>1674</v>
      </c>
      <c r="R77" s="11" t="s">
        <v>1</v>
      </c>
      <c r="S77" s="97">
        <v>25</v>
      </c>
      <c r="T77" s="15" t="str">
        <f>VLOOKUP($S77,[3]definitions_list_lookup!$N$15:$P$20,2,TRUE)</f>
        <v>moderate</v>
      </c>
      <c r="U77" s="15">
        <f>VLOOKUP($S77,[3]definitions_list_lookup!$N$15:$P$20,3,TRUE)</f>
        <v>2</v>
      </c>
      <c r="V77" s="11" t="s">
        <v>1800</v>
      </c>
      <c r="Y77" s="11">
        <v>85</v>
      </c>
      <c r="Z77" s="11">
        <v>15</v>
      </c>
      <c r="AR77" s="15" t="str">
        <f>VLOOKUP($AQ77,[3]definitions_list_lookup!$N$15:$P$20,2,TRUE)</f>
        <v>fresh</v>
      </c>
      <c r="AS77" s="15">
        <f>VLOOKUP($AQ77,[3]definitions_list_lookup!$N$15:$P$20,3,TRUE)</f>
        <v>0</v>
      </c>
      <c r="BL77" s="11" t="s">
        <v>1802</v>
      </c>
      <c r="BM77" s="11">
        <v>75</v>
      </c>
      <c r="BN77" s="15" t="str">
        <f>VLOOKUP($BM77,[3]definitions_list_lookup!$N$15:$P$20,2,TRUE)</f>
        <v>extensive</v>
      </c>
      <c r="BO77" s="15">
        <f>VLOOKUP($BM77,[3]definitions_list_lookup!$N$15:$P$20,3,TRUE)</f>
        <v>4</v>
      </c>
      <c r="BP77" s="11" t="s">
        <v>1813</v>
      </c>
      <c r="BQ77" s="11">
        <v>5</v>
      </c>
      <c r="BS77" s="11">
        <v>70</v>
      </c>
      <c r="BT77" s="11">
        <v>10</v>
      </c>
      <c r="BU77" s="11">
        <v>5</v>
      </c>
      <c r="CJ77" s="15" t="str">
        <f>VLOOKUP($CI77,[3]definitions_list_lookup!$N$15:$P$20,2,TRUE)</f>
        <v>fresh</v>
      </c>
      <c r="CK77" s="15">
        <f>VLOOKUP($CI77,[3]definitions_list_lookup!$N$15:$P$20,3,TRUE)</f>
        <v>0</v>
      </c>
      <c r="DD77" s="15">
        <f t="shared" si="5"/>
        <v>29.5</v>
      </c>
      <c r="DE77" s="15" t="str">
        <f>VLOOKUP($DD77,[3]definitions_list_lookup!$N$15:$P$20,2,TRUE)</f>
        <v>moderate</v>
      </c>
      <c r="DF77" s="15">
        <f>VLOOKUP($DD77,[3]definitions_list_lookup!$N$15:$P$20,3,TRUE)</f>
        <v>2</v>
      </c>
      <c r="DG77" s="11" t="s">
        <v>1799</v>
      </c>
    </row>
    <row r="78" spans="1:111" s="11" customFormat="1">
      <c r="A78" s="88">
        <v>42934.5</v>
      </c>
      <c r="B78" s="11" t="s">
        <v>1618</v>
      </c>
      <c r="C78" s="2" t="s">
        <v>1450</v>
      </c>
      <c r="D78" s="2" t="s">
        <v>1575</v>
      </c>
      <c r="E78" s="11">
        <v>19</v>
      </c>
      <c r="F78" s="11">
        <v>1</v>
      </c>
      <c r="G78" s="15" t="str">
        <f t="shared" si="3"/>
        <v>19-1</v>
      </c>
      <c r="H78" s="11">
        <v>4</v>
      </c>
      <c r="I78" s="11">
        <v>87</v>
      </c>
      <c r="J78" s="38">
        <f>(VLOOKUP($G78,Depth_Lookup_CCL!$A$3:$Z$549,11,FALSE))+(H78/100)</f>
        <v>39.339999999999996</v>
      </c>
      <c r="K78" s="38">
        <f>(VLOOKUP($G78,Depth_Lookup_CCL!$A$3:$Z$549,11,FALSE))+(I78/100)</f>
        <v>40.169999999999995</v>
      </c>
      <c r="L78" s="11">
        <v>99</v>
      </c>
      <c r="N78" s="11">
        <v>1</v>
      </c>
      <c r="P78" s="15">
        <f t="shared" si="4"/>
        <v>100</v>
      </c>
      <c r="Q78" s="11" t="s">
        <v>1674</v>
      </c>
      <c r="R78" s="11" t="s">
        <v>1</v>
      </c>
      <c r="S78" s="97">
        <v>25</v>
      </c>
      <c r="T78" s="15" t="str">
        <f>VLOOKUP($S78,[3]definitions_list_lookup!$N$15:$P$20,2,TRUE)</f>
        <v>moderate</v>
      </c>
      <c r="U78" s="15">
        <f>VLOOKUP($S78,[3]definitions_list_lookup!$N$15:$P$20,3,TRUE)</f>
        <v>2</v>
      </c>
      <c r="V78" s="11" t="s">
        <v>1800</v>
      </c>
      <c r="Y78" s="11">
        <v>85</v>
      </c>
      <c r="Z78" s="11">
        <v>15</v>
      </c>
      <c r="AR78" s="15" t="str">
        <f>VLOOKUP($AQ78,[3]definitions_list_lookup!$N$15:$P$20,2,TRUE)</f>
        <v>fresh</v>
      </c>
      <c r="AS78" s="15">
        <f>VLOOKUP($AQ78,[3]definitions_list_lookup!$N$15:$P$20,3,TRUE)</f>
        <v>0</v>
      </c>
      <c r="BL78" s="11" t="s">
        <v>1802</v>
      </c>
      <c r="BM78" s="11">
        <v>75</v>
      </c>
      <c r="BN78" s="15" t="str">
        <f>VLOOKUP($BM78,[3]definitions_list_lookup!$N$15:$P$20,2,TRUE)</f>
        <v>extensive</v>
      </c>
      <c r="BO78" s="15">
        <f>VLOOKUP($BM78,[3]definitions_list_lookup!$N$15:$P$20,3,TRUE)</f>
        <v>4</v>
      </c>
      <c r="BP78" s="11" t="s">
        <v>1813</v>
      </c>
      <c r="BQ78" s="11">
        <v>5</v>
      </c>
      <c r="BS78" s="11">
        <v>70</v>
      </c>
      <c r="BT78" s="11">
        <v>10</v>
      </c>
      <c r="BU78" s="11">
        <v>5</v>
      </c>
      <c r="CJ78" s="15" t="str">
        <f>VLOOKUP($CI78,[3]definitions_list_lookup!$N$15:$P$20,2,TRUE)</f>
        <v>fresh</v>
      </c>
      <c r="CK78" s="15">
        <f>VLOOKUP($CI78,[3]definitions_list_lookup!$N$15:$P$20,3,TRUE)</f>
        <v>0</v>
      </c>
      <c r="DD78" s="15">
        <f t="shared" si="5"/>
        <v>25.5</v>
      </c>
      <c r="DE78" s="15" t="str">
        <f>VLOOKUP($DD78,[3]definitions_list_lookup!$N$15:$P$20,2,TRUE)</f>
        <v>moderate</v>
      </c>
      <c r="DF78" s="15">
        <f>VLOOKUP($DD78,[3]definitions_list_lookup!$N$15:$P$20,3,TRUE)</f>
        <v>2</v>
      </c>
      <c r="DG78" s="11" t="s">
        <v>1799</v>
      </c>
    </row>
    <row r="79" spans="1:111" s="11" customFormat="1">
      <c r="A79" s="88">
        <v>42934.5</v>
      </c>
      <c r="B79" s="11" t="s">
        <v>1618</v>
      </c>
      <c r="C79" s="2" t="s">
        <v>1450</v>
      </c>
      <c r="D79" s="2" t="s">
        <v>1575</v>
      </c>
      <c r="E79" s="11">
        <v>19</v>
      </c>
      <c r="F79" s="11">
        <v>2</v>
      </c>
      <c r="G79" s="15" t="str">
        <f t="shared" si="3"/>
        <v>19-2</v>
      </c>
      <c r="H79" s="11">
        <v>0</v>
      </c>
      <c r="I79" s="11">
        <v>78</v>
      </c>
      <c r="J79" s="38">
        <f>(VLOOKUP($G79,Depth_Lookup_CCL!$A$3:$Z$549,11,FALSE))+(H79/100)</f>
        <v>40.169999999999995</v>
      </c>
      <c r="K79" s="38">
        <f>(VLOOKUP($G79,Depth_Lookup_CCL!$A$3:$Z$549,11,FALSE))+(I79/100)</f>
        <v>40.949999999999996</v>
      </c>
      <c r="L79" s="11">
        <v>99</v>
      </c>
      <c r="N79" s="11">
        <v>1</v>
      </c>
      <c r="P79" s="15">
        <f t="shared" si="4"/>
        <v>100</v>
      </c>
      <c r="Q79" s="11" t="s">
        <v>1723</v>
      </c>
      <c r="R79" s="11" t="s">
        <v>1</v>
      </c>
      <c r="S79" s="97">
        <v>25</v>
      </c>
      <c r="T79" s="15" t="str">
        <f>VLOOKUP($S79,[3]definitions_list_lookup!$N$15:$P$20,2,TRUE)</f>
        <v>moderate</v>
      </c>
      <c r="U79" s="15">
        <f>VLOOKUP($S79,[3]definitions_list_lookup!$N$15:$P$20,3,TRUE)</f>
        <v>2</v>
      </c>
      <c r="V79" s="11" t="s">
        <v>1814</v>
      </c>
      <c r="Y79" s="11">
        <v>85</v>
      </c>
      <c r="Z79" s="11">
        <v>15</v>
      </c>
      <c r="AR79" s="15" t="str">
        <f>VLOOKUP($AQ79,[3]definitions_list_lookup!$N$15:$P$20,2,TRUE)</f>
        <v>fresh</v>
      </c>
      <c r="AS79" s="15">
        <f>VLOOKUP($AQ79,[3]definitions_list_lookup!$N$15:$P$20,3,TRUE)</f>
        <v>0</v>
      </c>
      <c r="BL79" s="11" t="s">
        <v>1674</v>
      </c>
      <c r="BM79" s="11">
        <v>75</v>
      </c>
      <c r="BN79" s="15" t="str">
        <f>VLOOKUP($BM79,[3]definitions_list_lookup!$N$15:$P$20,2,TRUE)</f>
        <v>extensive</v>
      </c>
      <c r="BO79" s="15">
        <f>VLOOKUP($BM79,[3]definitions_list_lookup!$N$15:$P$20,3,TRUE)</f>
        <v>4</v>
      </c>
      <c r="BP79" s="11" t="s">
        <v>1815</v>
      </c>
      <c r="BS79" s="11">
        <v>75</v>
      </c>
      <c r="BT79" s="11">
        <v>25</v>
      </c>
      <c r="CJ79" s="15" t="str">
        <f>VLOOKUP($CI79,[3]definitions_list_lookup!$N$15:$P$20,2,TRUE)</f>
        <v>fresh</v>
      </c>
      <c r="CK79" s="15">
        <f>VLOOKUP($CI79,[3]definitions_list_lookup!$N$15:$P$20,3,TRUE)</f>
        <v>0</v>
      </c>
      <c r="DD79" s="15">
        <f t="shared" si="5"/>
        <v>25.5</v>
      </c>
      <c r="DE79" s="15" t="str">
        <f>VLOOKUP($DD79,[3]definitions_list_lookup!$N$15:$P$20,2,TRUE)</f>
        <v>moderate</v>
      </c>
      <c r="DF79" s="15">
        <f>VLOOKUP($DD79,[3]definitions_list_lookup!$N$15:$P$20,3,TRUE)</f>
        <v>2</v>
      </c>
      <c r="DG79" s="11" t="s">
        <v>1816</v>
      </c>
    </row>
    <row r="80" spans="1:111" s="11" customFormat="1">
      <c r="A80" s="88">
        <v>42934.5</v>
      </c>
      <c r="B80" s="11" t="s">
        <v>1618</v>
      </c>
      <c r="C80" s="2" t="s">
        <v>1450</v>
      </c>
      <c r="D80" s="2" t="s">
        <v>1575</v>
      </c>
      <c r="E80" s="11">
        <v>19</v>
      </c>
      <c r="F80" s="11">
        <v>3</v>
      </c>
      <c r="G80" s="15" t="str">
        <f t="shared" si="3"/>
        <v>19-3</v>
      </c>
      <c r="H80" s="11">
        <v>2</v>
      </c>
      <c r="I80" s="11">
        <v>77</v>
      </c>
      <c r="J80" s="38">
        <f>(VLOOKUP($G80,Depth_Lookup_CCL!$A$3:$Z$549,11,FALSE))+(H80/100)</f>
        <v>41.004999999999995</v>
      </c>
      <c r="K80" s="38">
        <f>(VLOOKUP($G80,Depth_Lookup_CCL!$A$3:$Z$549,11,FALSE))+(I80/100)</f>
        <v>41.754999999999995</v>
      </c>
      <c r="L80" s="11">
        <v>88</v>
      </c>
      <c r="N80" s="11">
        <v>12</v>
      </c>
      <c r="P80" s="15">
        <f t="shared" si="4"/>
        <v>100</v>
      </c>
      <c r="Q80" s="11" t="s">
        <v>1723</v>
      </c>
      <c r="R80" s="11" t="s">
        <v>1</v>
      </c>
      <c r="S80" s="97">
        <v>25</v>
      </c>
      <c r="T80" s="15" t="str">
        <f>VLOOKUP($S80,[3]definitions_list_lookup!$N$15:$P$20,2,TRUE)</f>
        <v>moderate</v>
      </c>
      <c r="U80" s="15">
        <f>VLOOKUP($S80,[3]definitions_list_lookup!$N$15:$P$20,3,TRUE)</f>
        <v>2</v>
      </c>
      <c r="V80" s="11" t="s">
        <v>1814</v>
      </c>
      <c r="Y80" s="11">
        <v>85</v>
      </c>
      <c r="Z80" s="11">
        <v>15</v>
      </c>
      <c r="AR80" s="15" t="str">
        <f>VLOOKUP($AQ80,[3]definitions_list_lookup!$N$15:$P$20,2,TRUE)</f>
        <v>fresh</v>
      </c>
      <c r="AS80" s="15">
        <f>VLOOKUP($AQ80,[3]definitions_list_lookup!$N$15:$P$20,3,TRUE)</f>
        <v>0</v>
      </c>
      <c r="BL80" s="11" t="s">
        <v>1817</v>
      </c>
      <c r="BM80" s="11">
        <v>75</v>
      </c>
      <c r="BN80" s="15" t="str">
        <f>VLOOKUP($BM80,[3]definitions_list_lookup!$N$15:$P$20,2,TRUE)</f>
        <v>extensive</v>
      </c>
      <c r="BO80" s="15">
        <f>VLOOKUP($BM80,[3]definitions_list_lookup!$N$15:$P$20,3,TRUE)</f>
        <v>4</v>
      </c>
      <c r="BP80" s="11" t="s">
        <v>1818</v>
      </c>
      <c r="BQ80" s="11">
        <v>15</v>
      </c>
      <c r="BS80" s="11">
        <v>65</v>
      </c>
      <c r="BT80" s="11">
        <v>15</v>
      </c>
      <c r="BU80" s="11">
        <v>5</v>
      </c>
      <c r="CJ80" s="15" t="str">
        <f>VLOOKUP($CI80,[3]definitions_list_lookup!$N$15:$P$20,2,TRUE)</f>
        <v>fresh</v>
      </c>
      <c r="CK80" s="15">
        <f>VLOOKUP($CI80,[3]definitions_list_lookup!$N$15:$P$20,3,TRUE)</f>
        <v>0</v>
      </c>
      <c r="DD80" s="15">
        <f t="shared" si="5"/>
        <v>31</v>
      </c>
      <c r="DE80" s="15" t="str">
        <f>VLOOKUP($DD80,[3]definitions_list_lookup!$N$15:$P$20,2,TRUE)</f>
        <v>substantial</v>
      </c>
      <c r="DF80" s="15">
        <f>VLOOKUP($DD80,[3]definitions_list_lookup!$N$15:$P$20,3,TRUE)</f>
        <v>3</v>
      </c>
      <c r="DG80" s="11" t="s">
        <v>1800</v>
      </c>
    </row>
    <row r="81" spans="1:111" s="11" customFormat="1">
      <c r="A81" s="88">
        <v>42934.5</v>
      </c>
      <c r="B81" s="11" t="s">
        <v>1618</v>
      </c>
      <c r="C81" s="2" t="s">
        <v>1450</v>
      </c>
      <c r="D81" s="2" t="s">
        <v>1575</v>
      </c>
      <c r="E81" s="11">
        <v>19</v>
      </c>
      <c r="F81" s="11">
        <v>4</v>
      </c>
      <c r="G81" s="15" t="str">
        <f t="shared" si="3"/>
        <v>19-4</v>
      </c>
      <c r="H81" s="11">
        <v>1</v>
      </c>
      <c r="I81" s="11">
        <v>77</v>
      </c>
      <c r="J81" s="38">
        <f>(VLOOKUP($G81,Depth_Lookup_CCL!$A$3:$Z$549,11,FALSE))+(H81/100)</f>
        <v>41.774999999999991</v>
      </c>
      <c r="K81" s="38">
        <f>(VLOOKUP($G81,Depth_Lookup_CCL!$A$3:$Z$549,11,FALSE))+(I81/100)</f>
        <v>42.534999999999997</v>
      </c>
      <c r="L81" s="11">
        <v>90</v>
      </c>
      <c r="N81" s="11">
        <v>10</v>
      </c>
      <c r="P81" s="15">
        <f t="shared" si="4"/>
        <v>100</v>
      </c>
      <c r="Q81" s="11" t="s">
        <v>1723</v>
      </c>
      <c r="R81" s="11" t="s">
        <v>1</v>
      </c>
      <c r="S81" s="97">
        <v>25</v>
      </c>
      <c r="T81" s="15" t="str">
        <f>VLOOKUP($S81,[3]definitions_list_lookup!$N$15:$P$20,2,TRUE)</f>
        <v>moderate</v>
      </c>
      <c r="U81" s="15">
        <f>VLOOKUP($S81,[3]definitions_list_lookup!$N$15:$P$20,3,TRUE)</f>
        <v>2</v>
      </c>
      <c r="V81" s="11" t="s">
        <v>1819</v>
      </c>
      <c r="Y81" s="11">
        <v>85</v>
      </c>
      <c r="Z81" s="11">
        <v>15</v>
      </c>
      <c r="AR81" s="15" t="str">
        <f>VLOOKUP($AQ81,[3]definitions_list_lookup!$N$15:$P$20,2,TRUE)</f>
        <v>fresh</v>
      </c>
      <c r="AS81" s="15">
        <f>VLOOKUP($AQ81,[3]definitions_list_lookup!$N$15:$P$20,3,TRUE)</f>
        <v>0</v>
      </c>
      <c r="BL81" s="11" t="s">
        <v>1797</v>
      </c>
      <c r="BM81" s="11">
        <v>85</v>
      </c>
      <c r="BN81" s="15" t="str">
        <f>VLOOKUP($BM81,[3]definitions_list_lookup!$N$15:$P$20,2,TRUE)</f>
        <v>extensive</v>
      </c>
      <c r="BO81" s="15">
        <f>VLOOKUP($BM81,[3]definitions_list_lookup!$N$15:$P$20,3,TRUE)</f>
        <v>4</v>
      </c>
      <c r="BP81" s="11" t="s">
        <v>1820</v>
      </c>
      <c r="BQ81" s="11">
        <v>5</v>
      </c>
      <c r="BS81" s="11">
        <v>65</v>
      </c>
      <c r="BT81" s="11">
        <v>25</v>
      </c>
      <c r="BY81" s="11">
        <v>5</v>
      </c>
      <c r="CJ81" s="15" t="str">
        <f>VLOOKUP($CI81,[3]definitions_list_lookup!$N$15:$P$20,2,TRUE)</f>
        <v>fresh</v>
      </c>
      <c r="CK81" s="15">
        <f>VLOOKUP($CI81,[3]definitions_list_lookup!$N$15:$P$20,3,TRUE)</f>
        <v>0</v>
      </c>
      <c r="DD81" s="15">
        <f t="shared" si="5"/>
        <v>31</v>
      </c>
      <c r="DE81" s="15" t="str">
        <f>VLOOKUP($DD81,[3]definitions_list_lookup!$N$15:$P$20,2,TRUE)</f>
        <v>substantial</v>
      </c>
      <c r="DF81" s="15">
        <f>VLOOKUP($DD81,[3]definitions_list_lookup!$N$15:$P$20,3,TRUE)</f>
        <v>3</v>
      </c>
      <c r="DG81" s="11" t="s">
        <v>1800</v>
      </c>
    </row>
    <row r="82" spans="1:111" s="11" customFormat="1">
      <c r="A82" s="88">
        <v>42934.5</v>
      </c>
      <c r="B82" s="11" t="s">
        <v>1618</v>
      </c>
      <c r="C82" s="2" t="s">
        <v>1450</v>
      </c>
      <c r="D82" s="2" t="s">
        <v>1575</v>
      </c>
      <c r="E82" s="11">
        <v>20</v>
      </c>
      <c r="F82" s="11">
        <v>1</v>
      </c>
      <c r="G82" s="15" t="str">
        <f t="shared" si="3"/>
        <v>20-1</v>
      </c>
      <c r="H82" s="11">
        <v>0</v>
      </c>
      <c r="I82" s="11">
        <v>63</v>
      </c>
      <c r="J82" s="38">
        <f>(VLOOKUP($G82,Depth_Lookup_CCL!$A$3:$Z$549,11,FALSE))+(H82/100)</f>
        <v>42.35</v>
      </c>
      <c r="K82" s="38">
        <f>(VLOOKUP($G82,Depth_Lookup_CCL!$A$3:$Z$549,11,FALSE))+(I82/100)</f>
        <v>42.980000000000004</v>
      </c>
      <c r="L82" s="11">
        <v>75</v>
      </c>
      <c r="N82" s="11">
        <v>25</v>
      </c>
      <c r="P82" s="15">
        <f t="shared" si="4"/>
        <v>100</v>
      </c>
      <c r="Q82" s="11" t="s">
        <v>1723</v>
      </c>
      <c r="R82" s="11" t="s">
        <v>1</v>
      </c>
      <c r="S82" s="97">
        <v>25</v>
      </c>
      <c r="T82" s="15" t="str">
        <f>VLOOKUP($S82,[3]definitions_list_lookup!$N$15:$P$20,2,TRUE)</f>
        <v>moderate</v>
      </c>
      <c r="U82" s="15">
        <f>VLOOKUP($S82,[3]definitions_list_lookup!$N$15:$P$20,3,TRUE)</f>
        <v>2</v>
      </c>
      <c r="V82" s="11" t="s">
        <v>1800</v>
      </c>
      <c r="Y82" s="11">
        <v>85</v>
      </c>
      <c r="Z82" s="11">
        <v>15</v>
      </c>
      <c r="AR82" s="15" t="str">
        <f>VLOOKUP($AQ82,[3]definitions_list_lookup!$N$15:$P$20,2,TRUE)</f>
        <v>fresh</v>
      </c>
      <c r="AS82" s="15">
        <f>VLOOKUP($AQ82,[3]definitions_list_lookup!$N$15:$P$20,3,TRUE)</f>
        <v>0</v>
      </c>
      <c r="BL82" s="11" t="s">
        <v>1817</v>
      </c>
      <c r="BM82" s="11">
        <v>75</v>
      </c>
      <c r="BN82" s="15" t="str">
        <f>VLOOKUP($BM82,[3]definitions_list_lookup!$N$15:$P$20,2,TRUE)</f>
        <v>extensive</v>
      </c>
      <c r="BO82" s="15">
        <f>VLOOKUP($BM82,[3]definitions_list_lookup!$N$15:$P$20,3,TRUE)</f>
        <v>4</v>
      </c>
      <c r="BP82" s="11" t="s">
        <v>1821</v>
      </c>
      <c r="BQ82" s="11">
        <v>15</v>
      </c>
      <c r="BS82" s="11">
        <v>60</v>
      </c>
      <c r="BT82" s="11">
        <v>15</v>
      </c>
      <c r="BU82" s="11">
        <v>10</v>
      </c>
      <c r="CJ82" s="15" t="str">
        <f>VLOOKUP($CI82,[3]definitions_list_lookup!$N$15:$P$20,2,TRUE)</f>
        <v>fresh</v>
      </c>
      <c r="CK82" s="15">
        <f>VLOOKUP($CI82,[3]definitions_list_lookup!$N$15:$P$20,3,TRUE)</f>
        <v>0</v>
      </c>
      <c r="DD82" s="15">
        <f t="shared" si="5"/>
        <v>37.5</v>
      </c>
      <c r="DE82" s="15" t="str">
        <f>VLOOKUP($DD82,[3]definitions_list_lookup!$N$15:$P$20,2,TRUE)</f>
        <v>substantial</v>
      </c>
      <c r="DF82" s="15">
        <f>VLOOKUP($DD82,[3]definitions_list_lookup!$N$15:$P$20,3,TRUE)</f>
        <v>3</v>
      </c>
      <c r="DG82" s="11" t="s">
        <v>1800</v>
      </c>
    </row>
    <row r="83" spans="1:111" s="11" customFormat="1">
      <c r="A83" s="88">
        <v>42934.5</v>
      </c>
      <c r="B83" s="11" t="s">
        <v>1618</v>
      </c>
      <c r="C83" s="2" t="s">
        <v>1450</v>
      </c>
      <c r="D83" s="2" t="s">
        <v>1575</v>
      </c>
      <c r="E83" s="11">
        <v>20</v>
      </c>
      <c r="F83" s="11">
        <v>2</v>
      </c>
      <c r="G83" s="15" t="str">
        <f t="shared" si="3"/>
        <v>20-2</v>
      </c>
      <c r="H83" s="11">
        <v>1</v>
      </c>
      <c r="I83" s="11">
        <v>81</v>
      </c>
      <c r="J83" s="38">
        <f>(VLOOKUP($G83,Depth_Lookup_CCL!$A$3:$Z$549,11,FALSE))+(H83/100)</f>
        <v>43</v>
      </c>
      <c r="K83" s="38">
        <f>(VLOOKUP($G83,Depth_Lookup_CCL!$A$3:$Z$549,11,FALSE))+(I83/100)</f>
        <v>43.800000000000004</v>
      </c>
      <c r="L83" s="11">
        <v>40</v>
      </c>
      <c r="N83" s="11">
        <v>60</v>
      </c>
      <c r="P83" s="15">
        <f t="shared" si="4"/>
        <v>100</v>
      </c>
      <c r="Q83" s="11" t="s">
        <v>1723</v>
      </c>
      <c r="R83" s="11" t="s">
        <v>1</v>
      </c>
      <c r="S83" s="97">
        <v>25</v>
      </c>
      <c r="T83" s="15" t="str">
        <f>VLOOKUP($S83,[3]definitions_list_lookup!$N$15:$P$20,2,TRUE)</f>
        <v>moderate</v>
      </c>
      <c r="U83" s="15">
        <f>VLOOKUP($S83,[3]definitions_list_lookup!$N$15:$P$20,3,TRUE)</f>
        <v>2</v>
      </c>
      <c r="V83" s="11" t="s">
        <v>1800</v>
      </c>
      <c r="W83" s="11">
        <v>10</v>
      </c>
      <c r="Y83" s="11">
        <v>75</v>
      </c>
      <c r="Z83" s="11">
        <v>15</v>
      </c>
      <c r="AR83" s="15" t="str">
        <f>VLOOKUP($AQ83,[3]definitions_list_lookup!$N$15:$P$20,2,TRUE)</f>
        <v>fresh</v>
      </c>
      <c r="AS83" s="15">
        <f>VLOOKUP($AQ83,[3]definitions_list_lookup!$N$15:$P$20,3,TRUE)</f>
        <v>0</v>
      </c>
      <c r="BL83" s="11" t="s">
        <v>1822</v>
      </c>
      <c r="BM83" s="11">
        <v>90</v>
      </c>
      <c r="BN83" s="15" t="str">
        <f>VLOOKUP($BM83,[3]definitions_list_lookup!$N$15:$P$20,2,TRUE)</f>
        <v>extensive</v>
      </c>
      <c r="BO83" s="15">
        <f>VLOOKUP($BM83,[3]definitions_list_lookup!$N$15:$P$20,3,TRUE)</f>
        <v>4</v>
      </c>
      <c r="BP83" s="11" t="s">
        <v>1823</v>
      </c>
      <c r="BQ83" s="11">
        <v>20</v>
      </c>
      <c r="BS83" s="11">
        <v>60</v>
      </c>
      <c r="BT83" s="11">
        <v>10</v>
      </c>
      <c r="BU83" s="11">
        <v>10</v>
      </c>
      <c r="CJ83" s="15" t="str">
        <f>VLOOKUP($CI83,[3]definitions_list_lookup!$N$15:$P$20,2,TRUE)</f>
        <v>fresh</v>
      </c>
      <c r="CK83" s="15">
        <f>VLOOKUP($CI83,[3]definitions_list_lookup!$N$15:$P$20,3,TRUE)</f>
        <v>0</v>
      </c>
      <c r="DD83" s="15">
        <f t="shared" si="5"/>
        <v>64</v>
      </c>
      <c r="DE83" s="15" t="str">
        <f>VLOOKUP($DD83,[3]definitions_list_lookup!$N$15:$P$20,2,TRUE)</f>
        <v>extensive</v>
      </c>
      <c r="DF83" s="15">
        <f>VLOOKUP($DD83,[3]definitions_list_lookup!$N$15:$P$20,3,TRUE)</f>
        <v>4</v>
      </c>
      <c r="DG83" s="11" t="s">
        <v>1824</v>
      </c>
    </row>
    <row r="84" spans="1:111" s="11" customFormat="1">
      <c r="A84" s="88">
        <v>42934.5</v>
      </c>
      <c r="B84" s="11" t="s">
        <v>1618</v>
      </c>
      <c r="C84" s="2" t="s">
        <v>1450</v>
      </c>
      <c r="D84" s="2" t="s">
        <v>1575</v>
      </c>
      <c r="E84" s="11">
        <v>20</v>
      </c>
      <c r="F84" s="11">
        <v>3</v>
      </c>
      <c r="G84" s="15" t="str">
        <f t="shared" si="3"/>
        <v>20-3</v>
      </c>
      <c r="H84" s="11">
        <v>4</v>
      </c>
      <c r="I84" s="11">
        <v>71</v>
      </c>
      <c r="J84" s="38">
        <f>(VLOOKUP($G84,Depth_Lookup_CCL!$A$3:$Z$549,11,FALSE))+(H84/100)</f>
        <v>43.875</v>
      </c>
      <c r="K84" s="38">
        <f>(VLOOKUP($G84,Depth_Lookup_CCL!$A$3:$Z$549,11,FALSE))+(I84/100)</f>
        <v>44.545000000000002</v>
      </c>
      <c r="L84" s="11">
        <v>90</v>
      </c>
      <c r="N84" s="11">
        <v>10</v>
      </c>
      <c r="P84" s="15">
        <f t="shared" si="4"/>
        <v>100</v>
      </c>
      <c r="Q84" s="11" t="s">
        <v>1723</v>
      </c>
      <c r="R84" s="11" t="s">
        <v>1</v>
      </c>
      <c r="S84" s="97">
        <v>25</v>
      </c>
      <c r="T84" s="15" t="str">
        <f>VLOOKUP($S84,[3]definitions_list_lookup!$N$15:$P$20,2,TRUE)</f>
        <v>moderate</v>
      </c>
      <c r="U84" s="15">
        <f>VLOOKUP($S84,[3]definitions_list_lookup!$N$15:$P$20,3,TRUE)</f>
        <v>2</v>
      </c>
      <c r="V84" s="11" t="s">
        <v>1800</v>
      </c>
      <c r="W84" s="11">
        <v>10</v>
      </c>
      <c r="Y84" s="11">
        <v>75</v>
      </c>
      <c r="Z84" s="11">
        <v>15</v>
      </c>
      <c r="AR84" s="15" t="str">
        <f>VLOOKUP($AQ84,[3]definitions_list_lookup!$N$15:$P$20,2,TRUE)</f>
        <v>fresh</v>
      </c>
      <c r="AS84" s="15">
        <f>VLOOKUP($AQ84,[3]definitions_list_lookup!$N$15:$P$20,3,TRUE)</f>
        <v>0</v>
      </c>
      <c r="BL84" s="11" t="s">
        <v>1825</v>
      </c>
      <c r="BM84" s="11">
        <v>75</v>
      </c>
      <c r="BN84" s="15" t="str">
        <f>VLOOKUP($BM84,[3]definitions_list_lookup!$N$15:$P$20,2,TRUE)</f>
        <v>extensive</v>
      </c>
      <c r="BO84" s="15">
        <f>VLOOKUP($BM84,[3]definitions_list_lookup!$N$15:$P$20,3,TRUE)</f>
        <v>4</v>
      </c>
      <c r="BP84" s="11" t="s">
        <v>1826</v>
      </c>
      <c r="BQ84" s="11">
        <v>15</v>
      </c>
      <c r="BS84" s="11">
        <v>60</v>
      </c>
      <c r="BT84" s="11">
        <v>15</v>
      </c>
      <c r="BU84" s="11">
        <v>10</v>
      </c>
      <c r="CJ84" s="15" t="str">
        <f>VLOOKUP($CI84,[3]definitions_list_lookup!$N$15:$P$20,2,TRUE)</f>
        <v>fresh</v>
      </c>
      <c r="CK84" s="15">
        <f>VLOOKUP($CI84,[3]definitions_list_lookup!$N$15:$P$20,3,TRUE)</f>
        <v>0</v>
      </c>
      <c r="DD84" s="15">
        <f t="shared" si="5"/>
        <v>30</v>
      </c>
      <c r="DE84" s="15" t="str">
        <f>VLOOKUP($DD84,[3]definitions_list_lookup!$N$15:$P$20,2,TRUE)</f>
        <v>moderate</v>
      </c>
      <c r="DF84" s="15">
        <f>VLOOKUP($DD84,[3]definitions_list_lookup!$N$15:$P$20,3,TRUE)</f>
        <v>2</v>
      </c>
      <c r="DG84" s="11" t="s">
        <v>1824</v>
      </c>
    </row>
    <row r="85" spans="1:111" s="11" customFormat="1">
      <c r="A85" s="88">
        <v>42934.5</v>
      </c>
      <c r="B85" s="11" t="s">
        <v>1618</v>
      </c>
      <c r="C85" s="2" t="s">
        <v>1450</v>
      </c>
      <c r="D85" s="2" t="s">
        <v>1575</v>
      </c>
      <c r="E85" s="11">
        <v>20</v>
      </c>
      <c r="F85" s="11">
        <v>3</v>
      </c>
      <c r="G85" s="15" t="str">
        <f t="shared" si="3"/>
        <v>20-3</v>
      </c>
      <c r="H85" s="11">
        <v>71</v>
      </c>
      <c r="I85" s="11">
        <v>89</v>
      </c>
      <c r="J85" s="38">
        <f>(VLOOKUP($G85,Depth_Lookup_CCL!$A$3:$Z$549,11,FALSE))+(H85/100)</f>
        <v>44.545000000000002</v>
      </c>
      <c r="K85" s="38">
        <f>(VLOOKUP($G85,Depth_Lookup_CCL!$A$3:$Z$549,11,FALSE))+(I85/100)</f>
        <v>44.725000000000001</v>
      </c>
      <c r="O85" s="11">
        <v>100</v>
      </c>
      <c r="P85" s="15">
        <f t="shared" si="4"/>
        <v>100</v>
      </c>
      <c r="S85" s="97"/>
      <c r="T85" s="15" t="str">
        <f>VLOOKUP($S85,[3]definitions_list_lookup!$N$15:$P$20,2,TRUE)</f>
        <v>fresh</v>
      </c>
      <c r="U85" s="15">
        <f>VLOOKUP($S85,[3]definitions_list_lookup!$N$15:$P$20,3,TRUE)</f>
        <v>0</v>
      </c>
      <c r="AR85" s="15" t="str">
        <f>VLOOKUP($AQ85,[3]definitions_list_lookup!$N$15:$P$20,2,TRUE)</f>
        <v>fresh</v>
      </c>
      <c r="AS85" s="15">
        <f>VLOOKUP($AQ85,[3]definitions_list_lookup!$N$15:$P$20,3,TRUE)</f>
        <v>0</v>
      </c>
      <c r="BN85" s="15" t="str">
        <f>VLOOKUP($BM85,[3]definitions_list_lookup!$N$15:$P$20,2,TRUE)</f>
        <v>fresh</v>
      </c>
      <c r="BO85" s="15">
        <f>VLOOKUP($BM85,[3]definitions_list_lookup!$N$15:$P$20,3,TRUE)</f>
        <v>0</v>
      </c>
      <c r="CH85" s="11" t="s">
        <v>1827</v>
      </c>
      <c r="CI85" s="11">
        <v>90</v>
      </c>
      <c r="CJ85" s="15" t="str">
        <f>VLOOKUP($CI85,[3]definitions_list_lookup!$N$15:$P$20,2,TRUE)</f>
        <v>extensive</v>
      </c>
      <c r="CK85" s="15">
        <f>VLOOKUP($CI85,[3]definitions_list_lookup!$N$15:$P$20,3,TRUE)</f>
        <v>4</v>
      </c>
      <c r="CM85" s="11">
        <v>10</v>
      </c>
      <c r="CO85" s="11">
        <v>40</v>
      </c>
      <c r="CP85" s="11">
        <v>20</v>
      </c>
      <c r="CQ85" s="11">
        <v>20</v>
      </c>
      <c r="CU85" s="11">
        <v>10</v>
      </c>
      <c r="DD85" s="15">
        <f t="shared" si="5"/>
        <v>90</v>
      </c>
      <c r="DE85" s="15" t="str">
        <f>VLOOKUP($DD85,[3]definitions_list_lookup!$N$15:$P$20,2,TRUE)</f>
        <v>extensive</v>
      </c>
      <c r="DF85" s="15">
        <f>VLOOKUP($DD85,[3]definitions_list_lookup!$N$15:$P$20,3,TRUE)</f>
        <v>4</v>
      </c>
      <c r="DG85" s="11" t="s">
        <v>1828</v>
      </c>
    </row>
    <row r="86" spans="1:111" s="11" customFormat="1">
      <c r="A86" s="88">
        <v>42934.5</v>
      </c>
      <c r="B86" s="11" t="s">
        <v>1618</v>
      </c>
      <c r="C86" s="2" t="s">
        <v>1450</v>
      </c>
      <c r="D86" s="2" t="s">
        <v>1575</v>
      </c>
      <c r="E86" s="11">
        <v>20</v>
      </c>
      <c r="F86" s="11">
        <v>3</v>
      </c>
      <c r="G86" s="15" t="str">
        <f t="shared" si="3"/>
        <v>20-3</v>
      </c>
      <c r="H86" s="11">
        <v>89</v>
      </c>
      <c r="I86" s="11">
        <v>96</v>
      </c>
      <c r="J86" s="38">
        <f>(VLOOKUP($G86,Depth_Lookup_CCL!$A$3:$Z$549,11,FALSE))+(H86/100)</f>
        <v>44.725000000000001</v>
      </c>
      <c r="K86" s="38">
        <f>(VLOOKUP($G86,Depth_Lookup_CCL!$A$3:$Z$549,11,FALSE))+(I86/100)</f>
        <v>44.795000000000002</v>
      </c>
      <c r="L86" s="11">
        <v>100</v>
      </c>
      <c r="P86" s="15">
        <f t="shared" si="4"/>
        <v>100</v>
      </c>
      <c r="Q86" s="11" t="s">
        <v>1723</v>
      </c>
      <c r="R86" s="11" t="s">
        <v>1</v>
      </c>
      <c r="S86" s="97">
        <v>25</v>
      </c>
      <c r="T86" s="15" t="str">
        <f>VLOOKUP($S86,[3]definitions_list_lookup!$N$15:$P$20,2,TRUE)</f>
        <v>moderate</v>
      </c>
      <c r="U86" s="15">
        <f>VLOOKUP($S86,[3]definitions_list_lookup!$N$15:$P$20,3,TRUE)</f>
        <v>2</v>
      </c>
      <c r="V86" s="11" t="s">
        <v>1800</v>
      </c>
      <c r="W86" s="11">
        <v>10</v>
      </c>
      <c r="Y86" s="11">
        <v>75</v>
      </c>
      <c r="Z86" s="11">
        <v>15</v>
      </c>
      <c r="AR86" s="15" t="str">
        <f>VLOOKUP($AQ86,[3]definitions_list_lookup!$N$15:$P$20,2,TRUE)</f>
        <v>fresh</v>
      </c>
      <c r="AS86" s="15">
        <f>VLOOKUP($AQ86,[3]definitions_list_lookup!$N$15:$P$20,3,TRUE)</f>
        <v>0</v>
      </c>
      <c r="BN86" s="15" t="str">
        <f>VLOOKUP($BM86,[3]definitions_list_lookup!$N$15:$P$20,2,TRUE)</f>
        <v>fresh</v>
      </c>
      <c r="BO86" s="15">
        <f>VLOOKUP($BM86,[3]definitions_list_lookup!$N$15:$P$20,3,TRUE)</f>
        <v>0</v>
      </c>
      <c r="CJ86" s="15" t="str">
        <f>VLOOKUP($CI86,[3]definitions_list_lookup!$N$15:$P$20,2,TRUE)</f>
        <v>fresh</v>
      </c>
      <c r="CK86" s="15">
        <f>VLOOKUP($CI86,[3]definitions_list_lookup!$N$15:$P$20,3,TRUE)</f>
        <v>0</v>
      </c>
      <c r="DD86" s="15">
        <f t="shared" si="5"/>
        <v>25</v>
      </c>
      <c r="DE86" s="15" t="str">
        <f>VLOOKUP($DD86,[3]definitions_list_lookup!$N$15:$P$20,2,TRUE)</f>
        <v>moderate</v>
      </c>
      <c r="DF86" s="15">
        <f>VLOOKUP($DD86,[3]definitions_list_lookup!$N$15:$P$20,3,TRUE)</f>
        <v>2</v>
      </c>
      <c r="DG86" s="11" t="s">
        <v>1829</v>
      </c>
    </row>
    <row r="87" spans="1:111" s="11" customFormat="1">
      <c r="A87" s="88">
        <v>42934.5</v>
      </c>
      <c r="B87" s="11" t="s">
        <v>1618</v>
      </c>
      <c r="C87" s="2" t="s">
        <v>1450</v>
      </c>
      <c r="D87" s="2" t="s">
        <v>1575</v>
      </c>
      <c r="E87" s="11">
        <v>20</v>
      </c>
      <c r="F87" s="11">
        <v>4</v>
      </c>
      <c r="G87" s="15" t="str">
        <f t="shared" si="3"/>
        <v>20-4</v>
      </c>
      <c r="H87" s="11">
        <v>1</v>
      </c>
      <c r="I87" s="11">
        <v>72</v>
      </c>
      <c r="J87" s="38">
        <f>(VLOOKUP($G87,Depth_Lookup_CCL!$A$3:$Z$549,11,FALSE))+(H87/100)</f>
        <v>44.81</v>
      </c>
      <c r="K87" s="38">
        <f>(VLOOKUP($G87,Depth_Lookup_CCL!$A$3:$Z$549,11,FALSE))+(I87/100)</f>
        <v>45.52</v>
      </c>
      <c r="L87" s="11">
        <v>79</v>
      </c>
      <c r="N87" s="11">
        <v>17</v>
      </c>
      <c r="O87" s="11">
        <v>4</v>
      </c>
      <c r="P87" s="15">
        <f t="shared" si="4"/>
        <v>100</v>
      </c>
      <c r="Q87" s="11" t="s">
        <v>1602</v>
      </c>
      <c r="R87" s="11" t="s">
        <v>1</v>
      </c>
      <c r="S87" s="97">
        <v>25</v>
      </c>
      <c r="T87" s="15" t="str">
        <f>VLOOKUP($S87,[3]definitions_list_lookup!$N$15:$P$20,2,TRUE)</f>
        <v>moderate</v>
      </c>
      <c r="U87" s="15">
        <f>VLOOKUP($S87,[3]definitions_list_lookup!$N$15:$P$20,3,TRUE)</f>
        <v>2</v>
      </c>
      <c r="V87" s="11" t="s">
        <v>1800</v>
      </c>
      <c r="W87" s="11">
        <v>10</v>
      </c>
      <c r="Y87" s="11">
        <v>70</v>
      </c>
      <c r="Z87" s="11">
        <v>20</v>
      </c>
      <c r="AR87" s="15" t="str">
        <f>VLOOKUP($AQ87,[3]definitions_list_lookup!$N$15:$P$20,2,TRUE)</f>
        <v>fresh</v>
      </c>
      <c r="AS87" s="15">
        <f>VLOOKUP($AQ87,[3]definitions_list_lookup!$N$15:$P$20,3,TRUE)</f>
        <v>0</v>
      </c>
      <c r="BL87" s="11" t="s">
        <v>1797</v>
      </c>
      <c r="BM87" s="11">
        <v>85</v>
      </c>
      <c r="BN87" s="15" t="str">
        <f>VLOOKUP($BM87,[3]definitions_list_lookup!$N$15:$P$20,2,TRUE)</f>
        <v>extensive</v>
      </c>
      <c r="BO87" s="15">
        <f>VLOOKUP($BM87,[3]definitions_list_lookup!$N$15:$P$20,3,TRUE)</f>
        <v>4</v>
      </c>
      <c r="BP87" s="11" t="s">
        <v>1773</v>
      </c>
      <c r="BQ87" s="11">
        <v>10</v>
      </c>
      <c r="BS87" s="11">
        <v>55</v>
      </c>
      <c r="BT87" s="11">
        <v>20</v>
      </c>
      <c r="BU87" s="11">
        <v>15</v>
      </c>
      <c r="CH87" s="11" t="s">
        <v>1830</v>
      </c>
      <c r="CI87" s="11">
        <v>88</v>
      </c>
      <c r="CJ87" s="15" t="str">
        <f>VLOOKUP($CI87,[3]definitions_list_lookup!$N$15:$P$20,2,TRUE)</f>
        <v>extensive</v>
      </c>
      <c r="CK87" s="15">
        <f>VLOOKUP($CI87,[3]definitions_list_lookup!$N$15:$P$20,3,TRUE)</f>
        <v>4</v>
      </c>
      <c r="CL87" s="11" t="s">
        <v>1831</v>
      </c>
      <c r="CO87" s="11">
        <v>50</v>
      </c>
      <c r="CP87" s="11">
        <v>35</v>
      </c>
      <c r="CQ87" s="11">
        <v>10</v>
      </c>
      <c r="CU87" s="11">
        <v>5</v>
      </c>
      <c r="DD87" s="15">
        <f t="shared" si="5"/>
        <v>37.720000000000006</v>
      </c>
      <c r="DE87" s="15" t="str">
        <f>VLOOKUP($DD87,[3]definitions_list_lookup!$N$15:$P$20,2,TRUE)</f>
        <v>substantial</v>
      </c>
      <c r="DF87" s="15">
        <f>VLOOKUP($DD87,[3]definitions_list_lookup!$N$15:$P$20,3,TRUE)</f>
        <v>3</v>
      </c>
      <c r="DG87" s="11" t="s">
        <v>1832</v>
      </c>
    </row>
    <row r="88" spans="1:111" s="11" customFormat="1">
      <c r="A88" s="88">
        <v>42934.5</v>
      </c>
      <c r="B88" s="11" t="s">
        <v>1618</v>
      </c>
      <c r="C88" s="2" t="s">
        <v>1450</v>
      </c>
      <c r="D88" s="2" t="s">
        <v>1575</v>
      </c>
      <c r="E88" s="11">
        <v>21</v>
      </c>
      <c r="F88" s="11">
        <v>1</v>
      </c>
      <c r="G88" s="15" t="str">
        <f t="shared" si="3"/>
        <v>21-1</v>
      </c>
      <c r="H88" s="11">
        <v>3</v>
      </c>
      <c r="I88" s="11">
        <v>92</v>
      </c>
      <c r="J88" s="38">
        <f>(VLOOKUP($G88,Depth_Lookup_CCL!$A$3:$Z$549,11,FALSE))+(H88/100)</f>
        <v>45.43</v>
      </c>
      <c r="K88" s="38">
        <f>(VLOOKUP($G88,Depth_Lookup_CCL!$A$3:$Z$549,11,FALSE))+(I88/100)</f>
        <v>46.32</v>
      </c>
      <c r="L88" s="11">
        <v>100</v>
      </c>
      <c r="P88" s="15">
        <f t="shared" si="4"/>
        <v>100</v>
      </c>
      <c r="Q88" s="11" t="s">
        <v>1833</v>
      </c>
      <c r="R88" s="11" t="s">
        <v>1</v>
      </c>
      <c r="S88" s="97">
        <v>40</v>
      </c>
      <c r="T88" s="15" t="str">
        <f>VLOOKUP($S88,[3]definitions_list_lookup!$N$15:$P$20,2,TRUE)</f>
        <v>substantial</v>
      </c>
      <c r="U88" s="15">
        <f>VLOOKUP($S88,[3]definitions_list_lookup!$N$15:$P$20,3,TRUE)</f>
        <v>3</v>
      </c>
      <c r="V88" s="11" t="s">
        <v>1834</v>
      </c>
      <c r="W88" s="11">
        <v>5</v>
      </c>
      <c r="Y88" s="11">
        <v>60</v>
      </c>
      <c r="Z88" s="11">
        <v>30</v>
      </c>
      <c r="AA88" s="11">
        <v>5</v>
      </c>
      <c r="AR88" s="15" t="str">
        <f>VLOOKUP($AQ88,[3]definitions_list_lookup!$N$15:$P$20,2,TRUE)</f>
        <v>fresh</v>
      </c>
      <c r="AS88" s="15">
        <f>VLOOKUP($AQ88,[3]definitions_list_lookup!$N$15:$P$20,3,TRUE)</f>
        <v>0</v>
      </c>
      <c r="BN88" s="15" t="str">
        <f>VLOOKUP($BM88,[3]definitions_list_lookup!$N$15:$P$20,2,TRUE)</f>
        <v>fresh</v>
      </c>
      <c r="BO88" s="15">
        <f>VLOOKUP($BM88,[3]definitions_list_lookup!$N$15:$P$20,3,TRUE)</f>
        <v>0</v>
      </c>
      <c r="CJ88" s="15" t="str">
        <f>VLOOKUP($CI88,[3]definitions_list_lookup!$N$15:$P$20,2,TRUE)</f>
        <v>fresh</v>
      </c>
      <c r="CK88" s="15">
        <f>VLOOKUP($CI88,[3]definitions_list_lookup!$N$15:$P$20,3,TRUE)</f>
        <v>0</v>
      </c>
      <c r="DD88" s="15">
        <f t="shared" si="5"/>
        <v>40</v>
      </c>
      <c r="DE88" s="15" t="str">
        <f>VLOOKUP($DD88,[3]definitions_list_lookup!$N$15:$P$20,2,TRUE)</f>
        <v>substantial</v>
      </c>
      <c r="DF88" s="15">
        <f>VLOOKUP($DD88,[3]definitions_list_lookup!$N$15:$P$20,3,TRUE)</f>
        <v>3</v>
      </c>
      <c r="DG88" s="11" t="s">
        <v>1829</v>
      </c>
    </row>
    <row r="89" spans="1:111" s="11" customFormat="1">
      <c r="A89" s="88">
        <v>42934.5</v>
      </c>
      <c r="B89" s="11" t="s">
        <v>1618</v>
      </c>
      <c r="C89" s="2" t="s">
        <v>1450</v>
      </c>
      <c r="D89" s="2" t="s">
        <v>1575</v>
      </c>
      <c r="E89" s="11">
        <v>21</v>
      </c>
      <c r="F89" s="11">
        <v>2</v>
      </c>
      <c r="G89" s="15" t="str">
        <f t="shared" si="3"/>
        <v>21-2</v>
      </c>
      <c r="H89" s="11">
        <v>1</v>
      </c>
      <c r="I89" s="11">
        <v>95</v>
      </c>
      <c r="J89" s="38">
        <f>(VLOOKUP($G89,Depth_Lookup_CCL!$A$3:$Z$549,11,FALSE))+(H89/100)</f>
        <v>46.33</v>
      </c>
      <c r="K89" s="38">
        <f>(VLOOKUP($G89,Depth_Lookup_CCL!$A$3:$Z$549,11,FALSE))+(I89/100)</f>
        <v>47.27</v>
      </c>
      <c r="L89" s="11">
        <v>95</v>
      </c>
      <c r="N89" s="11">
        <v>5</v>
      </c>
      <c r="P89" s="15">
        <f t="shared" si="4"/>
        <v>100</v>
      </c>
      <c r="Q89" s="11" t="s">
        <v>1674</v>
      </c>
      <c r="R89" s="11" t="s">
        <v>1</v>
      </c>
      <c r="S89" s="97">
        <v>15</v>
      </c>
      <c r="T89" s="15" t="str">
        <f>VLOOKUP($S89,[3]definitions_list_lookup!$N$15:$P$20,2,TRUE)</f>
        <v>moderate</v>
      </c>
      <c r="U89" s="15">
        <f>VLOOKUP($S89,[3]definitions_list_lookup!$N$15:$P$20,3,TRUE)</f>
        <v>2</v>
      </c>
      <c r="V89" s="11" t="s">
        <v>1707</v>
      </c>
      <c r="W89" s="11">
        <v>5</v>
      </c>
      <c r="Y89" s="11">
        <v>80</v>
      </c>
      <c r="Z89" s="11">
        <v>15</v>
      </c>
      <c r="AR89" s="15" t="str">
        <f>VLOOKUP($AQ89,[3]definitions_list_lookup!$N$15:$P$20,2,TRUE)</f>
        <v>fresh</v>
      </c>
      <c r="AS89" s="15">
        <f>VLOOKUP($AQ89,[3]definitions_list_lookup!$N$15:$P$20,3,TRUE)</f>
        <v>0</v>
      </c>
      <c r="BL89" s="11" t="s">
        <v>1712</v>
      </c>
      <c r="BM89" s="11">
        <v>85</v>
      </c>
      <c r="BN89" s="15" t="str">
        <f>VLOOKUP($BM89,[3]definitions_list_lookup!$N$15:$P$20,2,TRUE)</f>
        <v>extensive</v>
      </c>
      <c r="BO89" s="15">
        <f>VLOOKUP($BM89,[3]definitions_list_lookup!$N$15:$P$20,3,TRUE)</f>
        <v>4</v>
      </c>
      <c r="BP89" s="11" t="s">
        <v>1835</v>
      </c>
      <c r="BS89" s="11">
        <v>65</v>
      </c>
      <c r="BT89" s="11">
        <v>20</v>
      </c>
      <c r="BU89" s="11">
        <v>10</v>
      </c>
      <c r="BY89" s="11">
        <v>5</v>
      </c>
      <c r="CJ89" s="15" t="str">
        <f>VLOOKUP($CI89,[3]definitions_list_lookup!$N$15:$P$20,2,TRUE)</f>
        <v>fresh</v>
      </c>
      <c r="CK89" s="15">
        <f>VLOOKUP($CI89,[3]definitions_list_lookup!$N$15:$P$20,3,TRUE)</f>
        <v>0</v>
      </c>
      <c r="DD89" s="15">
        <f t="shared" si="5"/>
        <v>18.5</v>
      </c>
      <c r="DE89" s="15" t="str">
        <f>VLOOKUP($DD89,[3]definitions_list_lookup!$N$15:$P$20,2,TRUE)</f>
        <v>moderate</v>
      </c>
      <c r="DF89" s="15">
        <f>VLOOKUP($DD89,[3]definitions_list_lookup!$N$15:$P$20,3,TRUE)</f>
        <v>2</v>
      </c>
      <c r="DG89" s="11" t="s">
        <v>1829</v>
      </c>
    </row>
    <row r="90" spans="1:111" s="11" customFormat="1">
      <c r="A90" s="88">
        <v>42934.5</v>
      </c>
      <c r="B90" s="11" t="s">
        <v>1618</v>
      </c>
      <c r="C90" s="2" t="s">
        <v>1450</v>
      </c>
      <c r="D90" s="2" t="s">
        <v>1575</v>
      </c>
      <c r="E90" s="11">
        <v>21</v>
      </c>
      <c r="F90" s="11">
        <v>3</v>
      </c>
      <c r="G90" s="15" t="str">
        <f t="shared" si="3"/>
        <v>21-3</v>
      </c>
      <c r="H90" s="11">
        <v>0</v>
      </c>
      <c r="I90" s="11">
        <v>65</v>
      </c>
      <c r="J90" s="38">
        <f>(VLOOKUP($G90,Depth_Lookup_CCL!$A$3:$Z$549,11,FALSE))+(H90/100)</f>
        <v>47.265000000000001</v>
      </c>
      <c r="K90" s="38">
        <f>(VLOOKUP($G90,Depth_Lookup_CCL!$A$3:$Z$549,11,FALSE))+(I90/100)</f>
        <v>47.914999999999999</v>
      </c>
      <c r="L90" s="11">
        <v>80</v>
      </c>
      <c r="N90" s="11">
        <v>20</v>
      </c>
      <c r="P90" s="15">
        <f t="shared" si="4"/>
        <v>100</v>
      </c>
      <c r="Q90" s="11" t="s">
        <v>1674</v>
      </c>
      <c r="R90" s="11" t="s">
        <v>1</v>
      </c>
      <c r="S90" s="97">
        <v>25</v>
      </c>
      <c r="T90" s="15" t="str">
        <f>VLOOKUP($S90,[3]definitions_list_lookup!$N$15:$P$20,2,TRUE)</f>
        <v>moderate</v>
      </c>
      <c r="U90" s="15">
        <f>VLOOKUP($S90,[3]definitions_list_lookup!$N$15:$P$20,3,TRUE)</f>
        <v>2</v>
      </c>
      <c r="V90" s="11" t="s">
        <v>1836</v>
      </c>
      <c r="W90" s="11">
        <v>15</v>
      </c>
      <c r="Y90" s="11">
        <v>60</v>
      </c>
      <c r="Z90" s="11">
        <v>25</v>
      </c>
      <c r="AR90" s="15" t="str">
        <f>VLOOKUP($AQ90,[3]definitions_list_lookup!$N$15:$P$20,2,TRUE)</f>
        <v>fresh</v>
      </c>
      <c r="AS90" s="15">
        <f>VLOOKUP($AQ90,[3]definitions_list_lookup!$N$15:$P$20,3,TRUE)</f>
        <v>0</v>
      </c>
      <c r="BL90" s="11" t="s">
        <v>1837</v>
      </c>
      <c r="BM90" s="11">
        <v>85</v>
      </c>
      <c r="BN90" s="15" t="str">
        <f>VLOOKUP($BM90,[3]definitions_list_lookup!$N$15:$P$20,2,TRUE)</f>
        <v>extensive</v>
      </c>
      <c r="BO90" s="15">
        <f>VLOOKUP($BM90,[3]definitions_list_lookup!$N$15:$P$20,3,TRUE)</f>
        <v>4</v>
      </c>
      <c r="BP90" s="11" t="s">
        <v>1838</v>
      </c>
      <c r="BQ90" s="11">
        <v>10</v>
      </c>
      <c r="BS90" s="11">
        <v>65</v>
      </c>
      <c r="BT90" s="11">
        <v>20</v>
      </c>
      <c r="BU90" s="11">
        <v>5</v>
      </c>
      <c r="CJ90" s="15" t="str">
        <f>VLOOKUP($CI90,[3]definitions_list_lookup!$N$15:$P$20,2,TRUE)</f>
        <v>fresh</v>
      </c>
      <c r="CK90" s="15">
        <f>VLOOKUP($CI90,[3]definitions_list_lookup!$N$15:$P$20,3,TRUE)</f>
        <v>0</v>
      </c>
      <c r="DD90" s="15">
        <f t="shared" si="5"/>
        <v>37</v>
      </c>
      <c r="DE90" s="15" t="str">
        <f>VLOOKUP($DD90,[3]definitions_list_lookup!$N$15:$P$20,2,TRUE)</f>
        <v>substantial</v>
      </c>
      <c r="DF90" s="15">
        <f>VLOOKUP($DD90,[3]definitions_list_lookup!$N$15:$P$20,3,TRUE)</f>
        <v>3</v>
      </c>
      <c r="DG90" s="11" t="s">
        <v>1839</v>
      </c>
    </row>
    <row r="91" spans="1:111" s="11" customFormat="1">
      <c r="A91" s="88">
        <v>42934.5</v>
      </c>
      <c r="B91" s="11" t="s">
        <v>1618</v>
      </c>
      <c r="C91" s="2" t="s">
        <v>1450</v>
      </c>
      <c r="D91" s="2" t="s">
        <v>1575</v>
      </c>
      <c r="E91" s="11">
        <v>21</v>
      </c>
      <c r="F91" s="11">
        <v>4</v>
      </c>
      <c r="G91" s="15" t="str">
        <f t="shared" si="3"/>
        <v>21-4</v>
      </c>
      <c r="H91" s="11">
        <v>1</v>
      </c>
      <c r="I91" s="11">
        <v>66</v>
      </c>
      <c r="J91" s="38">
        <f>(VLOOKUP($G91,Depth_Lookup_CCL!$A$3:$Z$549,11,FALSE))+(H91/100)</f>
        <v>47.934999999999995</v>
      </c>
      <c r="K91" s="38">
        <f>(VLOOKUP($G91,Depth_Lookup_CCL!$A$3:$Z$549,11,FALSE))+(I91/100)</f>
        <v>48.584999999999994</v>
      </c>
      <c r="L91" s="11">
        <v>95</v>
      </c>
      <c r="N91" s="11">
        <v>5</v>
      </c>
      <c r="P91" s="15">
        <f t="shared" si="4"/>
        <v>100</v>
      </c>
      <c r="Q91" s="11" t="s">
        <v>1674</v>
      </c>
      <c r="R91" s="11" t="s">
        <v>1</v>
      </c>
      <c r="S91" s="97">
        <v>25</v>
      </c>
      <c r="T91" s="15" t="str">
        <f>VLOOKUP($S91,[3]definitions_list_lookup!$N$15:$P$20,2,TRUE)</f>
        <v>moderate</v>
      </c>
      <c r="U91" s="15">
        <f>VLOOKUP($S91,[3]definitions_list_lookup!$N$15:$P$20,3,TRUE)</f>
        <v>2</v>
      </c>
      <c r="V91" s="11" t="s">
        <v>1707</v>
      </c>
      <c r="W91" s="11">
        <v>15</v>
      </c>
      <c r="Y91" s="11">
        <v>60</v>
      </c>
      <c r="Z91" s="11">
        <v>25</v>
      </c>
      <c r="AR91" s="15" t="str">
        <f>VLOOKUP($AQ91,[3]definitions_list_lookup!$N$15:$P$20,2,TRUE)</f>
        <v>fresh</v>
      </c>
      <c r="AS91" s="15">
        <f>VLOOKUP($AQ91,[3]definitions_list_lookup!$N$15:$P$20,3,TRUE)</f>
        <v>0</v>
      </c>
      <c r="BL91" s="11" t="s">
        <v>1840</v>
      </c>
      <c r="BM91" s="11">
        <v>85</v>
      </c>
      <c r="BN91" s="15" t="str">
        <f>VLOOKUP($BM91,[3]definitions_list_lookup!$N$15:$P$20,2,TRUE)</f>
        <v>extensive</v>
      </c>
      <c r="BO91" s="15">
        <f>VLOOKUP($BM91,[3]definitions_list_lookup!$N$15:$P$20,3,TRUE)</f>
        <v>4</v>
      </c>
      <c r="BP91" s="11" t="s">
        <v>1838</v>
      </c>
      <c r="BQ91" s="11">
        <v>30</v>
      </c>
      <c r="BS91" s="11">
        <v>50</v>
      </c>
      <c r="BT91" s="11">
        <v>20</v>
      </c>
      <c r="CJ91" s="15" t="str">
        <f>VLOOKUP($CI91,[3]definitions_list_lookup!$N$15:$P$20,2,TRUE)</f>
        <v>fresh</v>
      </c>
      <c r="CK91" s="15">
        <f>VLOOKUP($CI91,[3]definitions_list_lookup!$N$15:$P$20,3,TRUE)</f>
        <v>0</v>
      </c>
      <c r="DD91" s="15">
        <f t="shared" si="5"/>
        <v>28</v>
      </c>
      <c r="DE91" s="15" t="str">
        <f>VLOOKUP($DD91,[3]definitions_list_lookup!$N$15:$P$20,2,TRUE)</f>
        <v>moderate</v>
      </c>
      <c r="DF91" s="15">
        <f>VLOOKUP($DD91,[3]definitions_list_lookup!$N$15:$P$20,3,TRUE)</f>
        <v>2</v>
      </c>
      <c r="DG91" s="11" t="s">
        <v>1829</v>
      </c>
    </row>
    <row r="92" spans="1:111" s="11" customFormat="1">
      <c r="A92" s="88">
        <v>42934.5</v>
      </c>
      <c r="B92" s="11" t="s">
        <v>1618</v>
      </c>
      <c r="C92" s="2" t="s">
        <v>1450</v>
      </c>
      <c r="D92" s="2" t="s">
        <v>1575</v>
      </c>
      <c r="E92" s="11">
        <v>22</v>
      </c>
      <c r="F92" s="11">
        <v>1</v>
      </c>
      <c r="G92" s="15" t="str">
        <f t="shared" si="3"/>
        <v>22-1</v>
      </c>
      <c r="H92" s="11">
        <v>1</v>
      </c>
      <c r="I92" s="11">
        <v>64</v>
      </c>
      <c r="J92" s="38">
        <f>(VLOOKUP($G92,Depth_Lookup_CCL!$A$3:$Z$549,11,FALSE))+(H92/100)</f>
        <v>48.46</v>
      </c>
      <c r="K92" s="38">
        <f>(VLOOKUP($G92,Depth_Lookup_CCL!$A$3:$Z$549,11,FALSE))+(I92/100)</f>
        <v>49.09</v>
      </c>
      <c r="L92" s="11">
        <v>100</v>
      </c>
      <c r="P92" s="15">
        <f t="shared" si="4"/>
        <v>100</v>
      </c>
      <c r="Q92" s="11" t="s">
        <v>1674</v>
      </c>
      <c r="R92" s="11" t="s">
        <v>1</v>
      </c>
      <c r="S92" s="97">
        <v>25</v>
      </c>
      <c r="T92" s="15" t="str">
        <f>VLOOKUP($S92,[3]definitions_list_lookup!$N$15:$P$20,2,TRUE)</f>
        <v>moderate</v>
      </c>
      <c r="U92" s="15">
        <f>VLOOKUP($S92,[3]definitions_list_lookup!$N$15:$P$20,3,TRUE)</f>
        <v>2</v>
      </c>
      <c r="V92" s="11" t="s">
        <v>1707</v>
      </c>
      <c r="W92" s="11">
        <v>15</v>
      </c>
      <c r="Y92" s="11">
        <v>60</v>
      </c>
      <c r="Z92" s="11">
        <v>25</v>
      </c>
      <c r="AR92" s="15" t="str">
        <f>VLOOKUP($AQ92,[3]definitions_list_lookup!$N$15:$P$20,2,TRUE)</f>
        <v>fresh</v>
      </c>
      <c r="AS92" s="15">
        <f>VLOOKUP($AQ92,[3]definitions_list_lookup!$N$15:$P$20,3,TRUE)</f>
        <v>0</v>
      </c>
      <c r="BN92" s="15" t="str">
        <f>VLOOKUP($BM92,[3]definitions_list_lookup!$N$15:$P$20,2,TRUE)</f>
        <v>fresh</v>
      </c>
      <c r="BO92" s="15">
        <f>VLOOKUP($BM92,[3]definitions_list_lookup!$N$15:$P$20,3,TRUE)</f>
        <v>0</v>
      </c>
      <c r="CJ92" s="15" t="str">
        <f>VLOOKUP($CI92,[3]definitions_list_lookup!$N$15:$P$20,2,TRUE)</f>
        <v>fresh</v>
      </c>
      <c r="CK92" s="15">
        <f>VLOOKUP($CI92,[3]definitions_list_lookup!$N$15:$P$20,3,TRUE)</f>
        <v>0</v>
      </c>
      <c r="DD92" s="15">
        <f t="shared" si="5"/>
        <v>25</v>
      </c>
      <c r="DE92" s="15" t="str">
        <f>VLOOKUP($DD92,[3]definitions_list_lookup!$N$15:$P$20,2,TRUE)</f>
        <v>moderate</v>
      </c>
      <c r="DF92" s="15">
        <f>VLOOKUP($DD92,[3]definitions_list_lookup!$N$15:$P$20,3,TRUE)</f>
        <v>2</v>
      </c>
      <c r="DG92" s="11" t="s">
        <v>1829</v>
      </c>
    </row>
    <row r="93" spans="1:111" s="11" customFormat="1">
      <c r="A93" s="88">
        <v>42934.5</v>
      </c>
      <c r="B93" s="11" t="s">
        <v>1618</v>
      </c>
      <c r="C93" s="2" t="s">
        <v>1450</v>
      </c>
      <c r="D93" s="2" t="s">
        <v>1575</v>
      </c>
      <c r="E93" s="11">
        <v>22</v>
      </c>
      <c r="F93" s="11">
        <v>2</v>
      </c>
      <c r="G93" s="15" t="str">
        <f t="shared" si="3"/>
        <v>22-2</v>
      </c>
      <c r="H93" s="11">
        <v>1</v>
      </c>
      <c r="I93" s="11">
        <v>65</v>
      </c>
      <c r="J93" s="38">
        <f>(VLOOKUP($G93,Depth_Lookup_CCL!$A$3:$Z$549,11,FALSE))+(H93/100)</f>
        <v>49.105000000000004</v>
      </c>
      <c r="K93" s="38">
        <f>(VLOOKUP($G93,Depth_Lookup_CCL!$A$3:$Z$549,11,FALSE))+(I93/100)</f>
        <v>49.745000000000005</v>
      </c>
      <c r="L93" s="11">
        <v>94</v>
      </c>
      <c r="N93" s="11">
        <v>6</v>
      </c>
      <c r="P93" s="15">
        <f t="shared" si="4"/>
        <v>100</v>
      </c>
      <c r="Q93" s="11" t="s">
        <v>1674</v>
      </c>
      <c r="R93" s="11" t="s">
        <v>1</v>
      </c>
      <c r="S93" s="97">
        <v>25</v>
      </c>
      <c r="T93" s="15" t="str">
        <f>VLOOKUP($S93,[3]definitions_list_lookup!$N$15:$P$20,2,TRUE)</f>
        <v>moderate</v>
      </c>
      <c r="U93" s="15">
        <f>VLOOKUP($S93,[3]definitions_list_lookup!$N$15:$P$20,3,TRUE)</f>
        <v>2</v>
      </c>
      <c r="V93" s="11" t="s">
        <v>1707</v>
      </c>
      <c r="W93" s="11">
        <v>15</v>
      </c>
      <c r="Y93" s="11">
        <v>60</v>
      </c>
      <c r="Z93" s="11">
        <v>25</v>
      </c>
      <c r="AR93" s="15" t="str">
        <f>VLOOKUP($AQ93,[3]definitions_list_lookup!$N$15:$P$20,2,TRUE)</f>
        <v>fresh</v>
      </c>
      <c r="AS93" s="15">
        <f>VLOOKUP($AQ93,[3]definitions_list_lookup!$N$15:$P$20,3,TRUE)</f>
        <v>0</v>
      </c>
      <c r="BL93" s="11" t="s">
        <v>1841</v>
      </c>
      <c r="BM93" s="11">
        <v>80</v>
      </c>
      <c r="BN93" s="15" t="str">
        <f>VLOOKUP($BM93,[3]definitions_list_lookup!$N$15:$P$20,2,TRUE)</f>
        <v>extensive</v>
      </c>
      <c r="BO93" s="15">
        <f>VLOOKUP($BM93,[3]definitions_list_lookup!$N$15:$P$20,3,TRUE)</f>
        <v>4</v>
      </c>
      <c r="BP93" s="11" t="s">
        <v>1838</v>
      </c>
      <c r="BQ93" s="11">
        <v>30</v>
      </c>
      <c r="BS93" s="11">
        <v>40</v>
      </c>
      <c r="BT93" s="11">
        <v>30</v>
      </c>
      <c r="CJ93" s="15" t="str">
        <f>VLOOKUP($CI93,[3]definitions_list_lookup!$N$15:$P$20,2,TRUE)</f>
        <v>fresh</v>
      </c>
      <c r="CK93" s="15">
        <f>VLOOKUP($CI93,[3]definitions_list_lookup!$N$15:$P$20,3,TRUE)</f>
        <v>0</v>
      </c>
      <c r="DD93" s="15">
        <f t="shared" si="5"/>
        <v>28.3</v>
      </c>
      <c r="DE93" s="15" t="str">
        <f>VLOOKUP($DD93,[3]definitions_list_lookup!$N$15:$P$20,2,TRUE)</f>
        <v>moderate</v>
      </c>
      <c r="DF93" s="15">
        <f>VLOOKUP($DD93,[3]definitions_list_lookup!$N$15:$P$20,3,TRUE)</f>
        <v>2</v>
      </c>
      <c r="DG93" s="11" t="s">
        <v>1829</v>
      </c>
    </row>
    <row r="94" spans="1:111" s="11" customFormat="1">
      <c r="A94" s="88">
        <v>42935.25</v>
      </c>
      <c r="B94" s="11" t="s">
        <v>1618</v>
      </c>
      <c r="C94" s="2" t="s">
        <v>1450</v>
      </c>
      <c r="D94" s="2" t="s">
        <v>1575</v>
      </c>
      <c r="E94" s="11">
        <v>22</v>
      </c>
      <c r="F94" s="11">
        <v>3</v>
      </c>
      <c r="G94" s="15" t="str">
        <f t="shared" si="3"/>
        <v>22-3</v>
      </c>
      <c r="H94" s="11">
        <v>1</v>
      </c>
      <c r="I94" s="11">
        <v>82</v>
      </c>
      <c r="J94" s="38">
        <f>(VLOOKUP($G94,Depth_Lookup_CCL!$A$3:$Z$549,11,FALSE))+(H94/100)</f>
        <v>49.750000000000007</v>
      </c>
      <c r="K94" s="38">
        <f>(VLOOKUP($G94,Depth_Lookup_CCL!$A$3:$Z$549,11,FALSE))+(I94/100)</f>
        <v>50.560000000000009</v>
      </c>
      <c r="L94" s="11">
        <v>100</v>
      </c>
      <c r="P94" s="15">
        <f t="shared" si="4"/>
        <v>100</v>
      </c>
      <c r="Q94" s="11" t="s">
        <v>1931</v>
      </c>
      <c r="R94" s="11" t="s">
        <v>1</v>
      </c>
      <c r="S94" s="97">
        <v>40</v>
      </c>
      <c r="T94" s="15" t="str">
        <f>VLOOKUP($S94,[4]definitions_list_lookup!$N$15:$P$20,2,TRUE)</f>
        <v>substantial</v>
      </c>
      <c r="U94" s="15">
        <f>VLOOKUP($S94,[4]definitions_list_lookup!$N$15:$P$20,3,TRUE)</f>
        <v>3</v>
      </c>
      <c r="V94" s="11" t="s">
        <v>1637</v>
      </c>
      <c r="W94" s="11">
        <v>10</v>
      </c>
      <c r="Y94" s="11">
        <v>75</v>
      </c>
      <c r="Z94" s="11">
        <v>15</v>
      </c>
      <c r="AR94" s="15" t="str">
        <f>VLOOKUP($AQ94,[4]definitions_list_lookup!$N$15:$P$20,2,TRUE)</f>
        <v>fresh</v>
      </c>
      <c r="AS94" s="15">
        <f>VLOOKUP($AQ94,[4]definitions_list_lookup!$N$15:$P$20,3,TRUE)</f>
        <v>0</v>
      </c>
      <c r="BN94" s="15" t="str">
        <f>VLOOKUP($BM94,[4]definitions_list_lookup!$N$15:$P$20,2,TRUE)</f>
        <v>fresh</v>
      </c>
      <c r="BO94" s="15">
        <f>VLOOKUP($BM94,[4]definitions_list_lookup!$N$15:$P$20,3,TRUE)</f>
        <v>0</v>
      </c>
      <c r="CJ94" s="15" t="str">
        <f>VLOOKUP($CI94,[4]definitions_list_lookup!$N$15:$P$20,2,TRUE)</f>
        <v>fresh</v>
      </c>
      <c r="CK94" s="15">
        <f>VLOOKUP($CI94,[4]definitions_list_lookup!$N$15:$P$20,3,TRUE)</f>
        <v>0</v>
      </c>
      <c r="DD94" s="15">
        <f t="shared" si="5"/>
        <v>40</v>
      </c>
      <c r="DE94" s="15" t="str">
        <f>VLOOKUP($DD94,[4]definitions_list_lookup!$N$15:$P$20,2,TRUE)</f>
        <v>substantial</v>
      </c>
      <c r="DF94" s="15">
        <f>VLOOKUP($DD94,[4]definitions_list_lookup!$N$15:$P$20,3,TRUE)</f>
        <v>3</v>
      </c>
      <c r="DG94" s="11" t="s">
        <v>1932</v>
      </c>
    </row>
    <row r="95" spans="1:111" s="11" customFormat="1">
      <c r="A95" s="88">
        <v>42935.25</v>
      </c>
      <c r="B95" s="11" t="s">
        <v>1618</v>
      </c>
      <c r="C95" s="2" t="s">
        <v>1450</v>
      </c>
      <c r="D95" s="2" t="s">
        <v>1575</v>
      </c>
      <c r="E95" s="11">
        <v>22</v>
      </c>
      <c r="F95" s="11">
        <v>4</v>
      </c>
      <c r="G95" s="15" t="str">
        <f t="shared" si="3"/>
        <v>22-4</v>
      </c>
      <c r="H95" s="11">
        <v>1</v>
      </c>
      <c r="I95" s="11">
        <v>87</v>
      </c>
      <c r="J95" s="38">
        <f>(VLOOKUP($G95,Depth_Lookup_CCL!$A$3:$Z$549,11,FALSE))+(H95/100)</f>
        <v>50.570000000000007</v>
      </c>
      <c r="K95" s="38">
        <f>(VLOOKUP($G95,Depth_Lookup_CCL!$A$3:$Z$549,11,FALSE))+(I95/100)</f>
        <v>51.430000000000007</v>
      </c>
      <c r="L95" s="11">
        <v>98</v>
      </c>
      <c r="O95" s="11">
        <v>2</v>
      </c>
      <c r="P95" s="15">
        <f t="shared" si="4"/>
        <v>100</v>
      </c>
      <c r="Q95" s="11" t="s">
        <v>1931</v>
      </c>
      <c r="R95" s="11" t="s">
        <v>1</v>
      </c>
      <c r="S95" s="97">
        <v>40</v>
      </c>
      <c r="T95" s="15" t="str">
        <f>VLOOKUP($S95,[4]definitions_list_lookup!$N$15:$P$20,2,TRUE)</f>
        <v>substantial</v>
      </c>
      <c r="U95" s="15">
        <f>VLOOKUP($S95,[4]definitions_list_lookup!$N$15:$P$20,3,TRUE)</f>
        <v>3</v>
      </c>
      <c r="V95" s="11" t="s">
        <v>1933</v>
      </c>
      <c r="W95" s="11">
        <v>10</v>
      </c>
      <c r="Y95" s="11">
        <v>75</v>
      </c>
      <c r="Z95" s="11">
        <v>15</v>
      </c>
      <c r="AR95" s="15" t="str">
        <f>VLOOKUP($AQ95,[4]definitions_list_lookup!$N$15:$P$20,2,TRUE)</f>
        <v>fresh</v>
      </c>
      <c r="AS95" s="15">
        <f>VLOOKUP($AQ95,[4]definitions_list_lookup!$N$15:$P$20,3,TRUE)</f>
        <v>0</v>
      </c>
      <c r="BN95" s="15" t="str">
        <f>VLOOKUP($BM95,[4]definitions_list_lookup!$N$15:$P$20,2,TRUE)</f>
        <v>fresh</v>
      </c>
      <c r="BO95" s="15">
        <f>VLOOKUP($BM95,[4]definitions_list_lookup!$N$15:$P$20,3,TRUE)</f>
        <v>0</v>
      </c>
      <c r="CH95" s="11" t="s">
        <v>1934</v>
      </c>
      <c r="CI95" s="11">
        <v>90</v>
      </c>
      <c r="CJ95" s="15" t="str">
        <f>VLOOKUP($CI95,[4]definitions_list_lookup!$N$15:$P$20,2,TRUE)</f>
        <v>extensive</v>
      </c>
      <c r="CK95" s="15">
        <f>VLOOKUP($CI95,[4]definitions_list_lookup!$N$15:$P$20,3,TRUE)</f>
        <v>4</v>
      </c>
      <c r="CL95" s="11" t="s">
        <v>1935</v>
      </c>
      <c r="CM95" s="11">
        <v>10</v>
      </c>
      <c r="CO95" s="11">
        <v>65</v>
      </c>
      <c r="CP95" s="11">
        <v>10</v>
      </c>
      <c r="CQ95" s="11">
        <v>15</v>
      </c>
      <c r="DD95" s="15">
        <f t="shared" si="5"/>
        <v>41</v>
      </c>
      <c r="DE95" s="15" t="str">
        <f>VLOOKUP($DD95,[4]definitions_list_lookup!$N$15:$P$20,2,TRUE)</f>
        <v>substantial</v>
      </c>
      <c r="DF95" s="15">
        <f>VLOOKUP($DD95,[4]definitions_list_lookup!$N$15:$P$20,3,TRUE)</f>
        <v>3</v>
      </c>
      <c r="DG95" s="11" t="s">
        <v>1936</v>
      </c>
    </row>
    <row r="96" spans="1:111" s="11" customFormat="1">
      <c r="A96" s="88">
        <v>42935.25</v>
      </c>
      <c r="B96" s="11" t="s">
        <v>1618</v>
      </c>
      <c r="C96" s="2" t="s">
        <v>1450</v>
      </c>
      <c r="D96" s="2" t="s">
        <v>1575</v>
      </c>
      <c r="E96" s="11">
        <v>23</v>
      </c>
      <c r="F96" s="11">
        <v>1</v>
      </c>
      <c r="G96" s="15" t="str">
        <f t="shared" si="3"/>
        <v>23-1</v>
      </c>
      <c r="H96" s="11">
        <v>2</v>
      </c>
      <c r="I96" s="11">
        <v>64</v>
      </c>
      <c r="J96" s="38">
        <f>(VLOOKUP($G96,Depth_Lookup_CCL!$A$3:$Z$549,11,FALSE))+(H96/100)</f>
        <v>51.52</v>
      </c>
      <c r="K96" s="38">
        <f>(VLOOKUP($G96,Depth_Lookup_CCL!$A$3:$Z$549,11,FALSE))+(I96/100)</f>
        <v>52.14</v>
      </c>
      <c r="L96" s="11">
        <v>100</v>
      </c>
      <c r="P96" s="15">
        <f t="shared" si="4"/>
        <v>100</v>
      </c>
      <c r="Q96" s="11" t="s">
        <v>1674</v>
      </c>
      <c r="R96" s="11" t="s">
        <v>114</v>
      </c>
      <c r="S96" s="97">
        <v>40</v>
      </c>
      <c r="T96" s="15" t="str">
        <f>VLOOKUP($S96,[4]definitions_list_lookup!$N$15:$P$20,2,TRUE)</f>
        <v>substantial</v>
      </c>
      <c r="U96" s="15">
        <f>VLOOKUP($S96,[4]definitions_list_lookup!$N$15:$P$20,3,TRUE)</f>
        <v>3</v>
      </c>
      <c r="V96" s="11" t="s">
        <v>1937</v>
      </c>
      <c r="W96" s="11">
        <v>5</v>
      </c>
      <c r="Y96" s="11">
        <v>85</v>
      </c>
      <c r="Z96" s="11">
        <v>10</v>
      </c>
      <c r="AR96" s="15" t="str">
        <f>VLOOKUP($AQ96,[4]definitions_list_lookup!$N$15:$P$20,2,TRUE)</f>
        <v>fresh</v>
      </c>
      <c r="AS96" s="15">
        <f>VLOOKUP($AQ96,[4]definitions_list_lookup!$N$15:$P$20,3,TRUE)</f>
        <v>0</v>
      </c>
      <c r="BN96" s="15" t="str">
        <f>VLOOKUP($BM96,[4]definitions_list_lookup!$N$15:$P$20,2,TRUE)</f>
        <v>fresh</v>
      </c>
      <c r="BO96" s="15">
        <f>VLOOKUP($BM96,[4]definitions_list_lookup!$N$15:$P$20,3,TRUE)</f>
        <v>0</v>
      </c>
      <c r="CJ96" s="15" t="str">
        <f>VLOOKUP($CI96,[4]definitions_list_lookup!$N$15:$P$20,2,TRUE)</f>
        <v>fresh</v>
      </c>
      <c r="CK96" s="15">
        <f>VLOOKUP($CI96,[4]definitions_list_lookup!$N$15:$P$20,3,TRUE)</f>
        <v>0</v>
      </c>
      <c r="DD96" s="15">
        <f t="shared" si="5"/>
        <v>40</v>
      </c>
      <c r="DE96" s="15" t="str">
        <f>VLOOKUP($DD96,[4]definitions_list_lookup!$N$15:$P$20,2,TRUE)</f>
        <v>substantial</v>
      </c>
      <c r="DF96" s="15">
        <f>VLOOKUP($DD96,[4]definitions_list_lookup!$N$15:$P$20,3,TRUE)</f>
        <v>3</v>
      </c>
      <c r="DG96" s="11" t="s">
        <v>1938</v>
      </c>
    </row>
    <row r="97" spans="1:111" s="11" customFormat="1">
      <c r="A97" s="88">
        <v>42935.25</v>
      </c>
      <c r="B97" s="11" t="s">
        <v>1618</v>
      </c>
      <c r="C97" s="2" t="s">
        <v>1450</v>
      </c>
      <c r="D97" s="2" t="s">
        <v>1575</v>
      </c>
      <c r="E97" s="11">
        <v>23</v>
      </c>
      <c r="F97" s="11">
        <v>2</v>
      </c>
      <c r="G97" s="15" t="str">
        <f t="shared" si="3"/>
        <v>23-2</v>
      </c>
      <c r="H97" s="11">
        <v>1</v>
      </c>
      <c r="I97" s="11">
        <v>97</v>
      </c>
      <c r="J97" s="38">
        <f>(VLOOKUP($G97,Depth_Lookup_CCL!$A$3:$Z$549,11,FALSE))+(H97/100)</f>
        <v>52.155000000000001</v>
      </c>
      <c r="K97" s="38">
        <f>(VLOOKUP($G97,Depth_Lookup_CCL!$A$3:$Z$549,11,FALSE))+(I97/100)</f>
        <v>53.115000000000002</v>
      </c>
      <c r="L97" s="11">
        <v>94</v>
      </c>
      <c r="N97" s="11">
        <v>6</v>
      </c>
      <c r="P97" s="15">
        <f t="shared" si="4"/>
        <v>100</v>
      </c>
      <c r="Q97" s="11" t="s">
        <v>1674</v>
      </c>
      <c r="R97" s="11" t="s">
        <v>1</v>
      </c>
      <c r="S97" s="97">
        <v>40</v>
      </c>
      <c r="T97" s="15" t="str">
        <f>VLOOKUP($S97,[4]definitions_list_lookup!$N$15:$P$20,2,TRUE)</f>
        <v>substantial</v>
      </c>
      <c r="U97" s="15">
        <f>VLOOKUP($S97,[4]definitions_list_lookup!$N$15:$P$20,3,TRUE)</f>
        <v>3</v>
      </c>
      <c r="V97" s="11" t="s">
        <v>1637</v>
      </c>
      <c r="W97" s="11">
        <v>5</v>
      </c>
      <c r="Y97" s="11">
        <v>80</v>
      </c>
      <c r="Z97" s="11">
        <v>15</v>
      </c>
      <c r="AR97" s="15" t="str">
        <f>VLOOKUP($AQ97,[4]definitions_list_lookup!$N$15:$P$20,2,TRUE)</f>
        <v>fresh</v>
      </c>
      <c r="AS97" s="15">
        <f>VLOOKUP($AQ97,[4]definitions_list_lookup!$N$15:$P$20,3,TRUE)</f>
        <v>0</v>
      </c>
      <c r="BL97" s="11" t="s">
        <v>1797</v>
      </c>
      <c r="BM97" s="11">
        <v>85</v>
      </c>
      <c r="BN97" s="15" t="str">
        <f>VLOOKUP($BM97,[4]definitions_list_lookup!$N$15:$P$20,2,TRUE)</f>
        <v>extensive</v>
      </c>
      <c r="BO97" s="15">
        <f>VLOOKUP($BM97,[4]definitions_list_lookup!$N$15:$P$20,3,TRUE)</f>
        <v>4</v>
      </c>
      <c r="BP97" s="11" t="s">
        <v>1939</v>
      </c>
      <c r="BQ97" s="11">
        <v>10</v>
      </c>
      <c r="BS97" s="11">
        <v>80</v>
      </c>
      <c r="BT97" s="11">
        <v>10</v>
      </c>
      <c r="CJ97" s="15" t="str">
        <f>VLOOKUP($CI97,[4]definitions_list_lookup!$N$15:$P$20,2,TRUE)</f>
        <v>fresh</v>
      </c>
      <c r="CK97" s="15">
        <f>VLOOKUP($CI97,[4]definitions_list_lookup!$N$15:$P$20,3,TRUE)</f>
        <v>0</v>
      </c>
      <c r="DD97" s="15">
        <f t="shared" si="5"/>
        <v>42.699999999999996</v>
      </c>
      <c r="DE97" s="15" t="str">
        <f>VLOOKUP($DD97,[4]definitions_list_lookup!$N$15:$P$20,2,TRUE)</f>
        <v>substantial</v>
      </c>
      <c r="DF97" s="15">
        <f>VLOOKUP($DD97,[4]definitions_list_lookup!$N$15:$P$20,3,TRUE)</f>
        <v>3</v>
      </c>
      <c r="DG97" s="11" t="s">
        <v>1932</v>
      </c>
    </row>
    <row r="98" spans="1:111" s="11" customFormat="1">
      <c r="A98" s="88">
        <v>42935.25</v>
      </c>
      <c r="B98" s="11" t="s">
        <v>1618</v>
      </c>
      <c r="C98" s="2" t="s">
        <v>1450</v>
      </c>
      <c r="D98" s="2" t="s">
        <v>1575</v>
      </c>
      <c r="E98" s="11">
        <v>23</v>
      </c>
      <c r="F98" s="11">
        <v>3</v>
      </c>
      <c r="G98" s="15" t="str">
        <f t="shared" si="3"/>
        <v>23-3</v>
      </c>
      <c r="H98" s="11">
        <v>1</v>
      </c>
      <c r="I98" s="11">
        <v>65</v>
      </c>
      <c r="J98" s="38">
        <f>(VLOOKUP($G98,Depth_Lookup_CCL!$A$3:$Z$549,11,FALSE))+(H98/100)</f>
        <v>53.145000000000003</v>
      </c>
      <c r="K98" s="38">
        <f>(VLOOKUP($G98,Depth_Lookup_CCL!$A$3:$Z$549,11,FALSE))+(I98/100)</f>
        <v>53.785000000000004</v>
      </c>
      <c r="L98" s="11">
        <v>91</v>
      </c>
      <c r="N98" s="11">
        <v>9</v>
      </c>
      <c r="P98" s="15">
        <f t="shared" si="4"/>
        <v>100</v>
      </c>
      <c r="Q98" s="11" t="s">
        <v>1674</v>
      </c>
      <c r="R98" s="11" t="s">
        <v>1</v>
      </c>
      <c r="S98" s="97">
        <v>40</v>
      </c>
      <c r="T98" s="15" t="str">
        <f>VLOOKUP($S98,[4]definitions_list_lookup!$N$15:$P$20,2,TRUE)</f>
        <v>substantial</v>
      </c>
      <c r="U98" s="15">
        <f>VLOOKUP($S98,[4]definitions_list_lookup!$N$15:$P$20,3,TRUE)</f>
        <v>3</v>
      </c>
      <c r="V98" s="11" t="s">
        <v>1940</v>
      </c>
      <c r="W98" s="11">
        <v>5</v>
      </c>
      <c r="Y98" s="11">
        <v>80</v>
      </c>
      <c r="Z98" s="11">
        <v>15</v>
      </c>
      <c r="AR98" s="15" t="str">
        <f>VLOOKUP($AQ98,[4]definitions_list_lookup!$N$15:$P$20,2,TRUE)</f>
        <v>fresh</v>
      </c>
      <c r="AS98" s="15">
        <f>VLOOKUP($AQ98,[4]definitions_list_lookup!$N$15:$P$20,3,TRUE)</f>
        <v>0</v>
      </c>
      <c r="BL98" s="11" t="s">
        <v>1797</v>
      </c>
      <c r="BM98" s="11">
        <v>90</v>
      </c>
      <c r="BN98" s="15" t="str">
        <f>VLOOKUP($BM98,[4]definitions_list_lookup!$N$15:$P$20,2,TRUE)</f>
        <v>extensive</v>
      </c>
      <c r="BO98" s="15">
        <f>VLOOKUP($BM98,[4]definitions_list_lookup!$N$15:$P$20,3,TRUE)</f>
        <v>4</v>
      </c>
      <c r="BP98" s="11" t="s">
        <v>1939</v>
      </c>
      <c r="BQ98" s="11">
        <v>15</v>
      </c>
      <c r="BS98" s="11">
        <v>80</v>
      </c>
      <c r="BT98" s="11">
        <v>5</v>
      </c>
      <c r="CJ98" s="15" t="str">
        <f>VLOOKUP($CI98,[4]definitions_list_lookup!$N$15:$P$20,2,TRUE)</f>
        <v>fresh</v>
      </c>
      <c r="CK98" s="15">
        <f>VLOOKUP($CI98,[4]definitions_list_lookup!$N$15:$P$20,3,TRUE)</f>
        <v>0</v>
      </c>
      <c r="DD98" s="15">
        <f t="shared" si="5"/>
        <v>44.5</v>
      </c>
      <c r="DE98" s="15" t="str">
        <f>VLOOKUP($DD98,[4]definitions_list_lookup!$N$15:$P$20,2,TRUE)</f>
        <v>substantial</v>
      </c>
      <c r="DF98" s="15">
        <f>VLOOKUP($DD98,[4]definitions_list_lookup!$N$15:$P$20,3,TRUE)</f>
        <v>3</v>
      </c>
      <c r="DG98" s="11" t="s">
        <v>1932</v>
      </c>
    </row>
    <row r="99" spans="1:111" s="11" customFormat="1">
      <c r="A99" s="88">
        <v>42935.25</v>
      </c>
      <c r="B99" s="11" t="s">
        <v>1618</v>
      </c>
      <c r="C99" s="2" t="s">
        <v>1450</v>
      </c>
      <c r="D99" s="2" t="s">
        <v>1575</v>
      </c>
      <c r="E99" s="11">
        <v>23</v>
      </c>
      <c r="F99" s="11">
        <v>4</v>
      </c>
      <c r="G99" s="15" t="str">
        <f t="shared" si="3"/>
        <v>23-4</v>
      </c>
      <c r="H99" s="11">
        <v>1</v>
      </c>
      <c r="I99" s="11">
        <v>85</v>
      </c>
      <c r="J99" s="38">
        <f>(VLOOKUP($G99,Depth_Lookup_CCL!$A$3:$Z$549,11,FALSE))+(H99/100)</f>
        <v>53.82</v>
      </c>
      <c r="K99" s="38">
        <f>(VLOOKUP($G99,Depth_Lookup_CCL!$A$3:$Z$549,11,FALSE))+(I99/100)</f>
        <v>54.660000000000004</v>
      </c>
      <c r="L99" s="11">
        <v>94</v>
      </c>
      <c r="N99" s="11">
        <v>6</v>
      </c>
      <c r="P99" s="15">
        <f t="shared" si="4"/>
        <v>100</v>
      </c>
      <c r="Q99" s="11" t="s">
        <v>1674</v>
      </c>
      <c r="R99" s="11" t="s">
        <v>1</v>
      </c>
      <c r="S99" s="97">
        <v>25</v>
      </c>
      <c r="T99" s="15" t="str">
        <f>VLOOKUP($S99,[4]definitions_list_lookup!$N$15:$P$20,2,TRUE)</f>
        <v>moderate</v>
      </c>
      <c r="U99" s="15">
        <f>VLOOKUP($S99,[4]definitions_list_lookup!$N$15:$P$20,3,TRUE)</f>
        <v>2</v>
      </c>
      <c r="V99" s="11" t="s">
        <v>1941</v>
      </c>
      <c r="W99" s="11">
        <v>10</v>
      </c>
      <c r="Y99" s="11">
        <v>80</v>
      </c>
      <c r="Z99" s="11">
        <v>10</v>
      </c>
      <c r="AR99" s="15" t="str">
        <f>VLOOKUP($AQ99,[4]definitions_list_lookup!$N$15:$P$20,2,TRUE)</f>
        <v>fresh</v>
      </c>
      <c r="AS99" s="15">
        <f>VLOOKUP($AQ99,[4]definitions_list_lookup!$N$15:$P$20,3,TRUE)</f>
        <v>0</v>
      </c>
      <c r="BL99" s="11" t="s">
        <v>1797</v>
      </c>
      <c r="BM99" s="11">
        <v>80</v>
      </c>
      <c r="BN99" s="15" t="str">
        <f>VLOOKUP($BM99,[4]definitions_list_lookup!$N$15:$P$20,2,TRUE)</f>
        <v>extensive</v>
      </c>
      <c r="BO99" s="15">
        <f>VLOOKUP($BM99,[4]definitions_list_lookup!$N$15:$P$20,3,TRUE)</f>
        <v>4</v>
      </c>
      <c r="BP99" s="11" t="s">
        <v>1939</v>
      </c>
      <c r="BQ99" s="11">
        <v>15</v>
      </c>
      <c r="BS99" s="11">
        <v>80</v>
      </c>
      <c r="BT99" s="11">
        <v>5</v>
      </c>
      <c r="CJ99" s="15" t="str">
        <f>VLOOKUP($CI99,[4]definitions_list_lookup!$N$15:$P$20,2,TRUE)</f>
        <v>fresh</v>
      </c>
      <c r="CK99" s="15">
        <f>VLOOKUP($CI99,[4]definitions_list_lookup!$N$15:$P$20,3,TRUE)</f>
        <v>0</v>
      </c>
      <c r="DD99" s="15">
        <f t="shared" si="5"/>
        <v>28.3</v>
      </c>
      <c r="DE99" s="15" t="str">
        <f>VLOOKUP($DD99,[4]definitions_list_lookup!$N$15:$P$20,2,TRUE)</f>
        <v>moderate</v>
      </c>
      <c r="DF99" s="15">
        <f>VLOOKUP($DD99,[4]definitions_list_lookup!$N$15:$P$20,3,TRUE)</f>
        <v>2</v>
      </c>
      <c r="DG99" s="11" t="s">
        <v>1932</v>
      </c>
    </row>
    <row r="100" spans="1:111" s="11" customFormat="1">
      <c r="A100" s="88">
        <v>42935.25</v>
      </c>
      <c r="B100" s="11" t="s">
        <v>1618</v>
      </c>
      <c r="C100" s="2" t="s">
        <v>1450</v>
      </c>
      <c r="D100" s="2" t="s">
        <v>1575</v>
      </c>
      <c r="E100" s="11">
        <v>24</v>
      </c>
      <c r="F100" s="11">
        <v>1</v>
      </c>
      <c r="G100" s="15" t="str">
        <f t="shared" si="3"/>
        <v>24-1</v>
      </c>
      <c r="H100" s="11">
        <v>3</v>
      </c>
      <c r="I100" s="11">
        <v>76</v>
      </c>
      <c r="J100" s="38">
        <f>(VLOOKUP($G100,Depth_Lookup_CCL!$A$3:$Z$549,11,FALSE))+(H100/100)</f>
        <v>54.58</v>
      </c>
      <c r="K100" s="38">
        <f>(VLOOKUP($G100,Depth_Lookup_CCL!$A$3:$Z$549,11,FALSE))+(I100/100)</f>
        <v>55.309999999999995</v>
      </c>
      <c r="L100" s="11">
        <v>85</v>
      </c>
      <c r="N100" s="11">
        <v>15</v>
      </c>
      <c r="P100" s="15">
        <f t="shared" si="4"/>
        <v>100</v>
      </c>
      <c r="Q100" s="11" t="s">
        <v>1674</v>
      </c>
      <c r="R100" s="11" t="s">
        <v>1</v>
      </c>
      <c r="S100" s="97">
        <v>40</v>
      </c>
      <c r="T100" s="15" t="str">
        <f>VLOOKUP($S100,[4]definitions_list_lookup!$N$15:$P$20,2,TRUE)</f>
        <v>substantial</v>
      </c>
      <c r="U100" s="15">
        <f>VLOOKUP($S100,[4]definitions_list_lookup!$N$15:$P$20,3,TRUE)</f>
        <v>3</v>
      </c>
      <c r="V100" s="11" t="s">
        <v>1942</v>
      </c>
      <c r="W100" s="11">
        <v>15</v>
      </c>
      <c r="Y100" s="11">
        <v>70</v>
      </c>
      <c r="Z100" s="11">
        <v>15</v>
      </c>
      <c r="AR100" s="15" t="str">
        <f>VLOOKUP($AQ100,[4]definitions_list_lookup!$N$15:$P$20,2,TRUE)</f>
        <v>fresh</v>
      </c>
      <c r="AS100" s="15">
        <f>VLOOKUP($AQ100,[4]definitions_list_lookup!$N$15:$P$20,3,TRUE)</f>
        <v>0</v>
      </c>
      <c r="BL100" s="11" t="s">
        <v>1797</v>
      </c>
      <c r="BM100" s="11">
        <v>80</v>
      </c>
      <c r="BN100" s="15" t="str">
        <f>VLOOKUP($BM100,[4]definitions_list_lookup!$N$15:$P$20,2,TRUE)</f>
        <v>extensive</v>
      </c>
      <c r="BO100" s="15">
        <f>VLOOKUP($BM100,[4]definitions_list_lookup!$N$15:$P$20,3,TRUE)</f>
        <v>4</v>
      </c>
      <c r="BP100" s="11" t="s">
        <v>1943</v>
      </c>
      <c r="BQ100" s="11">
        <v>10</v>
      </c>
      <c r="BS100" s="11">
        <v>75</v>
      </c>
      <c r="BT100" s="11">
        <v>15</v>
      </c>
      <c r="CJ100" s="15" t="str">
        <f>VLOOKUP($CI100,[4]definitions_list_lookup!$N$15:$P$20,2,TRUE)</f>
        <v>fresh</v>
      </c>
      <c r="CK100" s="15">
        <f>VLOOKUP($CI100,[4]definitions_list_lookup!$N$15:$P$20,3,TRUE)</f>
        <v>0</v>
      </c>
      <c r="DD100" s="15">
        <f t="shared" si="5"/>
        <v>46</v>
      </c>
      <c r="DE100" s="15" t="str">
        <f>VLOOKUP($DD100,[4]definitions_list_lookup!$N$15:$P$20,2,TRUE)</f>
        <v>substantial</v>
      </c>
      <c r="DF100" s="15">
        <f>VLOOKUP($DD100,[4]definitions_list_lookup!$N$15:$P$20,3,TRUE)</f>
        <v>3</v>
      </c>
      <c r="DG100" s="11" t="s">
        <v>1944</v>
      </c>
    </row>
    <row r="101" spans="1:111" s="11" customFormat="1">
      <c r="A101" s="88">
        <v>42935.25</v>
      </c>
      <c r="B101" s="11" t="s">
        <v>1618</v>
      </c>
      <c r="C101" s="2" t="s">
        <v>1450</v>
      </c>
      <c r="D101" s="2" t="s">
        <v>1575</v>
      </c>
      <c r="E101" s="11">
        <v>24</v>
      </c>
      <c r="F101" s="11">
        <v>2</v>
      </c>
      <c r="G101" s="15" t="str">
        <f t="shared" si="3"/>
        <v>24-2</v>
      </c>
      <c r="H101" s="11">
        <v>3</v>
      </c>
      <c r="I101" s="11">
        <v>89</v>
      </c>
      <c r="J101" s="38">
        <f>(VLOOKUP($G101,Depth_Lookup_CCL!$A$3:$Z$549,11,FALSE))+(H101/100)</f>
        <v>55.344999999999999</v>
      </c>
      <c r="K101" s="38">
        <f>(VLOOKUP($G101,Depth_Lookup_CCL!$A$3:$Z$549,11,FALSE))+(I101/100)</f>
        <v>56.204999999999998</v>
      </c>
      <c r="L101" s="11">
        <v>93</v>
      </c>
      <c r="N101" s="11">
        <v>7</v>
      </c>
      <c r="P101" s="15">
        <f t="shared" si="4"/>
        <v>100</v>
      </c>
      <c r="Q101" s="11" t="s">
        <v>1674</v>
      </c>
      <c r="R101" s="11" t="s">
        <v>1</v>
      </c>
      <c r="S101" s="97">
        <v>40</v>
      </c>
      <c r="T101" s="15" t="str">
        <f>VLOOKUP($S101,[4]definitions_list_lookup!$N$15:$P$20,2,TRUE)</f>
        <v>substantial</v>
      </c>
      <c r="U101" s="15">
        <f>VLOOKUP($S101,[4]definitions_list_lookup!$N$15:$P$20,3,TRUE)</f>
        <v>3</v>
      </c>
      <c r="V101" s="11" t="s">
        <v>1945</v>
      </c>
      <c r="W101" s="11">
        <v>10</v>
      </c>
      <c r="Y101" s="11">
        <v>80</v>
      </c>
      <c r="Z101" s="11">
        <v>10</v>
      </c>
      <c r="AR101" s="15" t="str">
        <f>VLOOKUP($AQ101,[4]definitions_list_lookup!$N$15:$P$20,2,TRUE)</f>
        <v>fresh</v>
      </c>
      <c r="AS101" s="15">
        <f>VLOOKUP($AQ101,[4]definitions_list_lookup!$N$15:$P$20,3,TRUE)</f>
        <v>0</v>
      </c>
      <c r="BL101" s="11" t="s">
        <v>1797</v>
      </c>
      <c r="BM101" s="11">
        <v>85</v>
      </c>
      <c r="BN101" s="15" t="str">
        <f>VLOOKUP($BM101,[4]definitions_list_lookup!$N$15:$P$20,2,TRUE)</f>
        <v>extensive</v>
      </c>
      <c r="BO101" s="15">
        <f>VLOOKUP($BM101,[4]definitions_list_lookup!$N$15:$P$20,3,TRUE)</f>
        <v>4</v>
      </c>
      <c r="BP101" s="11" t="s">
        <v>1946</v>
      </c>
      <c r="BQ101" s="11">
        <v>20</v>
      </c>
      <c r="BS101" s="11">
        <v>75</v>
      </c>
      <c r="BT101" s="11">
        <v>5</v>
      </c>
      <c r="CJ101" s="15" t="str">
        <f>VLOOKUP($CI101,[4]definitions_list_lookup!$N$15:$P$20,2,TRUE)</f>
        <v>fresh</v>
      </c>
      <c r="CK101" s="15">
        <f>VLOOKUP($CI101,[4]definitions_list_lookup!$N$15:$P$20,3,TRUE)</f>
        <v>0</v>
      </c>
      <c r="DD101" s="15">
        <f t="shared" si="5"/>
        <v>43.150000000000006</v>
      </c>
      <c r="DE101" s="15" t="str">
        <f>VLOOKUP($DD101,[4]definitions_list_lookup!$N$15:$P$20,2,TRUE)</f>
        <v>substantial</v>
      </c>
      <c r="DF101" s="15">
        <f>VLOOKUP($DD101,[4]definitions_list_lookup!$N$15:$P$20,3,TRUE)</f>
        <v>3</v>
      </c>
      <c r="DG101" s="11" t="s">
        <v>1947</v>
      </c>
    </row>
    <row r="102" spans="1:111" s="11" customFormat="1">
      <c r="A102" s="88">
        <v>42935.25</v>
      </c>
      <c r="B102" s="11" t="s">
        <v>1618</v>
      </c>
      <c r="C102" s="2" t="s">
        <v>1450</v>
      </c>
      <c r="D102" s="2" t="s">
        <v>1575</v>
      </c>
      <c r="E102" s="11">
        <v>24</v>
      </c>
      <c r="F102" s="11">
        <v>3</v>
      </c>
      <c r="G102" s="15" t="str">
        <f t="shared" si="3"/>
        <v>24-3</v>
      </c>
      <c r="H102" s="11">
        <v>1</v>
      </c>
      <c r="I102" s="11">
        <v>77</v>
      </c>
      <c r="J102" s="38">
        <f>(VLOOKUP($G102,Depth_Lookup_CCL!$A$3:$Z$549,11,FALSE))+(H102/100)</f>
        <v>56.204999999999998</v>
      </c>
      <c r="K102" s="38">
        <f>(VLOOKUP($G102,Depth_Lookup_CCL!$A$3:$Z$549,11,FALSE))+(I102/100)</f>
        <v>56.965000000000003</v>
      </c>
      <c r="L102" s="11">
        <v>93</v>
      </c>
      <c r="N102" s="11">
        <v>7</v>
      </c>
      <c r="P102" s="15">
        <f t="shared" si="4"/>
        <v>100</v>
      </c>
      <c r="Q102" s="11" t="s">
        <v>1674</v>
      </c>
      <c r="R102" s="11" t="s">
        <v>1</v>
      </c>
      <c r="S102" s="97">
        <v>25</v>
      </c>
      <c r="T102" s="15" t="str">
        <f>VLOOKUP($S102,[4]definitions_list_lookup!$N$15:$P$20,2,TRUE)</f>
        <v>moderate</v>
      </c>
      <c r="U102" s="15">
        <f>VLOOKUP($S102,[4]definitions_list_lookup!$N$15:$P$20,3,TRUE)</f>
        <v>2</v>
      </c>
      <c r="V102" s="11" t="s">
        <v>1948</v>
      </c>
      <c r="W102" s="11">
        <v>5</v>
      </c>
      <c r="Y102" s="11">
        <v>85</v>
      </c>
      <c r="Z102" s="11">
        <v>10</v>
      </c>
      <c r="AR102" s="15" t="str">
        <f>VLOOKUP($AQ102,[4]definitions_list_lookup!$N$15:$P$20,2,TRUE)</f>
        <v>fresh</v>
      </c>
      <c r="AS102" s="15">
        <f>VLOOKUP($AQ102,[4]definitions_list_lookup!$N$15:$P$20,3,TRUE)</f>
        <v>0</v>
      </c>
      <c r="BL102" s="11" t="s">
        <v>1797</v>
      </c>
      <c r="BM102" s="11">
        <v>85</v>
      </c>
      <c r="BN102" s="15" t="str">
        <f>VLOOKUP($BM102,[4]definitions_list_lookup!$N$15:$P$20,2,TRUE)</f>
        <v>extensive</v>
      </c>
      <c r="BO102" s="15">
        <f>VLOOKUP($BM102,[4]definitions_list_lookup!$N$15:$P$20,3,TRUE)</f>
        <v>4</v>
      </c>
      <c r="BP102" s="11" t="s">
        <v>1949</v>
      </c>
      <c r="BQ102" s="11">
        <v>10</v>
      </c>
      <c r="BS102" s="11">
        <v>80</v>
      </c>
      <c r="BT102" s="11">
        <v>10</v>
      </c>
      <c r="CJ102" s="15" t="str">
        <f>VLOOKUP($CI102,[4]definitions_list_lookup!$N$15:$P$20,2,TRUE)</f>
        <v>fresh</v>
      </c>
      <c r="CK102" s="15">
        <f>VLOOKUP($CI102,[4]definitions_list_lookup!$N$15:$P$20,3,TRUE)</f>
        <v>0</v>
      </c>
      <c r="DD102" s="15">
        <f t="shared" si="5"/>
        <v>29.2</v>
      </c>
      <c r="DE102" s="15" t="str">
        <f>VLOOKUP($DD102,[4]definitions_list_lookup!$N$15:$P$20,2,TRUE)</f>
        <v>moderate</v>
      </c>
      <c r="DF102" s="15">
        <f>VLOOKUP($DD102,[4]definitions_list_lookup!$N$15:$P$20,3,TRUE)</f>
        <v>2</v>
      </c>
      <c r="DG102" s="11" t="s">
        <v>1950</v>
      </c>
    </row>
    <row r="103" spans="1:111" s="11" customFormat="1">
      <c r="A103" s="88">
        <v>42935.25</v>
      </c>
      <c r="B103" s="11" t="s">
        <v>1618</v>
      </c>
      <c r="C103" s="2" t="s">
        <v>1450</v>
      </c>
      <c r="D103" s="2" t="s">
        <v>1575</v>
      </c>
      <c r="E103" s="11">
        <v>24</v>
      </c>
      <c r="F103" s="11">
        <v>4</v>
      </c>
      <c r="G103" s="15" t="str">
        <f t="shared" si="3"/>
        <v>24-4</v>
      </c>
      <c r="H103" s="11">
        <v>4</v>
      </c>
      <c r="I103" s="11">
        <v>81</v>
      </c>
      <c r="J103" s="38">
        <f>(VLOOKUP($G103,Depth_Lookup_CCL!$A$3:$Z$549,11,FALSE))+(H103/100)</f>
        <v>57.019999999999996</v>
      </c>
      <c r="K103" s="38">
        <f>(VLOOKUP($G103,Depth_Lookup_CCL!$A$3:$Z$549,11,FALSE))+(I103/100)</f>
        <v>57.79</v>
      </c>
      <c r="L103" s="11">
        <v>91</v>
      </c>
      <c r="N103" s="11">
        <v>9</v>
      </c>
      <c r="P103" s="15">
        <f t="shared" si="4"/>
        <v>100</v>
      </c>
      <c r="Q103" s="11" t="s">
        <v>1674</v>
      </c>
      <c r="R103" s="11" t="s">
        <v>1</v>
      </c>
      <c r="S103" s="97">
        <v>25</v>
      </c>
      <c r="T103" s="15" t="str">
        <f>VLOOKUP($S103,[4]definitions_list_lookup!$N$15:$P$20,2,TRUE)</f>
        <v>moderate</v>
      </c>
      <c r="U103" s="15">
        <f>VLOOKUP($S103,[4]definitions_list_lookup!$N$15:$P$20,3,TRUE)</f>
        <v>2</v>
      </c>
      <c r="V103" s="11" t="s">
        <v>1951</v>
      </c>
      <c r="W103" s="11">
        <v>5</v>
      </c>
      <c r="Y103" s="11">
        <v>85</v>
      </c>
      <c r="Z103" s="11">
        <v>10</v>
      </c>
      <c r="AR103" s="15" t="str">
        <f>VLOOKUP($AQ103,[4]definitions_list_lookup!$N$15:$P$20,2,TRUE)</f>
        <v>fresh</v>
      </c>
      <c r="AS103" s="15">
        <f>VLOOKUP($AQ103,[4]definitions_list_lookup!$N$15:$P$20,3,TRUE)</f>
        <v>0</v>
      </c>
      <c r="BL103" s="11" t="s">
        <v>1797</v>
      </c>
      <c r="BM103" s="11">
        <v>80</v>
      </c>
      <c r="BN103" s="15" t="str">
        <f>VLOOKUP($BM103,[4]definitions_list_lookup!$N$15:$P$20,2,TRUE)</f>
        <v>extensive</v>
      </c>
      <c r="BO103" s="15">
        <f>VLOOKUP($BM103,[4]definitions_list_lookup!$N$15:$P$20,3,TRUE)</f>
        <v>4</v>
      </c>
      <c r="BP103" s="11" t="s">
        <v>1952</v>
      </c>
      <c r="BQ103" s="11">
        <v>5</v>
      </c>
      <c r="BS103" s="11">
        <v>75</v>
      </c>
      <c r="BT103" s="11">
        <v>20</v>
      </c>
      <c r="CJ103" s="15" t="str">
        <f>VLOOKUP($CI103,[4]definitions_list_lookup!$N$15:$P$20,2,TRUE)</f>
        <v>fresh</v>
      </c>
      <c r="CK103" s="15">
        <f>VLOOKUP($CI103,[4]definitions_list_lookup!$N$15:$P$20,3,TRUE)</f>
        <v>0</v>
      </c>
      <c r="DD103" s="15">
        <f t="shared" si="5"/>
        <v>29.95</v>
      </c>
      <c r="DE103" s="15" t="str">
        <f>VLOOKUP($DD103,[4]definitions_list_lookup!$N$15:$P$20,2,TRUE)</f>
        <v>moderate</v>
      </c>
      <c r="DF103" s="15">
        <f>VLOOKUP($DD103,[4]definitions_list_lookup!$N$15:$P$20,3,TRUE)</f>
        <v>2</v>
      </c>
      <c r="DG103" s="11" t="s">
        <v>1950</v>
      </c>
    </row>
    <row r="104" spans="1:111" s="11" customFormat="1">
      <c r="A104" s="88">
        <v>42935.25</v>
      </c>
      <c r="B104" s="11" t="s">
        <v>1618</v>
      </c>
      <c r="C104" s="2" t="s">
        <v>1450</v>
      </c>
      <c r="D104" s="2" t="s">
        <v>1575</v>
      </c>
      <c r="E104" s="11">
        <v>25</v>
      </c>
      <c r="F104" s="11">
        <v>1</v>
      </c>
      <c r="G104" s="15" t="str">
        <f t="shared" si="3"/>
        <v>25-1</v>
      </c>
      <c r="H104" s="11">
        <v>1</v>
      </c>
      <c r="I104" s="11">
        <v>97</v>
      </c>
      <c r="J104" s="38">
        <f>(VLOOKUP($G104,Depth_Lookup_CCL!$A$3:$Z$549,11,FALSE))+(H104/100)</f>
        <v>57.61</v>
      </c>
      <c r="K104" s="38">
        <f>(VLOOKUP($G104,Depth_Lookup_CCL!$A$3:$Z$549,11,FALSE))+(I104/100)</f>
        <v>58.57</v>
      </c>
      <c r="L104" s="11">
        <v>92</v>
      </c>
      <c r="N104" s="11">
        <v>2</v>
      </c>
      <c r="O104" s="11">
        <v>6</v>
      </c>
      <c r="P104" s="15">
        <f t="shared" si="4"/>
        <v>100</v>
      </c>
      <c r="Q104" s="11" t="s">
        <v>1674</v>
      </c>
      <c r="R104" s="11" t="s">
        <v>1</v>
      </c>
      <c r="S104" s="97">
        <v>40</v>
      </c>
      <c r="T104" s="15" t="str">
        <f>VLOOKUP($S104,[4]definitions_list_lookup!$N$15:$P$20,2,TRUE)</f>
        <v>substantial</v>
      </c>
      <c r="U104" s="15">
        <f>VLOOKUP($S104,[4]definitions_list_lookup!$N$15:$P$20,3,TRUE)</f>
        <v>3</v>
      </c>
      <c r="V104" s="11" t="s">
        <v>1948</v>
      </c>
      <c r="W104" s="11">
        <v>10</v>
      </c>
      <c r="Y104" s="11">
        <v>75</v>
      </c>
      <c r="Z104" s="11">
        <v>15</v>
      </c>
      <c r="AR104" s="15" t="str">
        <f>VLOOKUP($AQ104,[4]definitions_list_lookup!$N$15:$P$20,2,TRUE)</f>
        <v>fresh</v>
      </c>
      <c r="AS104" s="15">
        <f>VLOOKUP($AQ104,[4]definitions_list_lookup!$N$15:$P$20,3,TRUE)</f>
        <v>0</v>
      </c>
      <c r="BL104" s="11" t="s">
        <v>1802</v>
      </c>
      <c r="BM104" s="11">
        <v>80</v>
      </c>
      <c r="BN104" s="15" t="str">
        <f>VLOOKUP($BM104,[4]definitions_list_lookup!$N$15:$P$20,2,TRUE)</f>
        <v>extensive</v>
      </c>
      <c r="BO104" s="15">
        <f>VLOOKUP($BM104,[4]definitions_list_lookup!$N$15:$P$20,3,TRUE)</f>
        <v>4</v>
      </c>
      <c r="BP104" s="11" t="s">
        <v>1811</v>
      </c>
      <c r="BS104" s="11">
        <v>85</v>
      </c>
      <c r="BT104" s="11">
        <v>15</v>
      </c>
      <c r="CH104" s="11" t="s">
        <v>1953</v>
      </c>
      <c r="CI104" s="11">
        <v>85</v>
      </c>
      <c r="CJ104" s="15" t="str">
        <f>VLOOKUP($CI104,[4]definitions_list_lookup!$N$15:$P$20,2,TRUE)</f>
        <v>extensive</v>
      </c>
      <c r="CK104" s="15">
        <f>VLOOKUP($CI104,[4]definitions_list_lookup!$N$15:$P$20,3,TRUE)</f>
        <v>4</v>
      </c>
      <c r="CL104" s="11" t="s">
        <v>1954</v>
      </c>
      <c r="CM104" s="11">
        <v>10</v>
      </c>
      <c r="CO104" s="11">
        <v>80</v>
      </c>
      <c r="CP104" s="11">
        <v>10</v>
      </c>
      <c r="DD104" s="15">
        <f t="shared" si="5"/>
        <v>43.500000000000007</v>
      </c>
      <c r="DE104" s="15" t="str">
        <f>VLOOKUP($DD104,[4]definitions_list_lookup!$N$15:$P$20,2,TRUE)</f>
        <v>substantial</v>
      </c>
      <c r="DF104" s="15">
        <f>VLOOKUP($DD104,[4]definitions_list_lookup!$N$15:$P$20,3,TRUE)</f>
        <v>3</v>
      </c>
      <c r="DG104" s="11" t="s">
        <v>1955</v>
      </c>
    </row>
    <row r="105" spans="1:111" s="11" customFormat="1">
      <c r="A105" s="88">
        <v>42935.25</v>
      </c>
      <c r="B105" s="11" t="s">
        <v>1618</v>
      </c>
      <c r="C105" s="2" t="s">
        <v>1450</v>
      </c>
      <c r="D105" s="2" t="s">
        <v>1575</v>
      </c>
      <c r="E105" s="11">
        <v>25</v>
      </c>
      <c r="F105" s="11">
        <v>2</v>
      </c>
      <c r="G105" s="15" t="str">
        <f t="shared" si="3"/>
        <v>25-2</v>
      </c>
      <c r="H105" s="11">
        <v>1</v>
      </c>
      <c r="I105" s="11">
        <v>84</v>
      </c>
      <c r="J105" s="38">
        <f>(VLOOKUP($G105,Depth_Lookup_CCL!$A$3:$Z$549,11,FALSE))+(H105/100)</f>
        <v>58.575000000000003</v>
      </c>
      <c r="K105" s="38">
        <f>(VLOOKUP($G105,Depth_Lookup_CCL!$A$3:$Z$549,11,FALSE))+(I105/100)</f>
        <v>59.405000000000008</v>
      </c>
      <c r="L105" s="11">
        <v>77</v>
      </c>
      <c r="N105" s="11">
        <v>7</v>
      </c>
      <c r="O105" s="11">
        <v>16</v>
      </c>
      <c r="P105" s="15">
        <f t="shared" si="4"/>
        <v>100</v>
      </c>
      <c r="Q105" s="11" t="s">
        <v>1674</v>
      </c>
      <c r="R105" s="11" t="s">
        <v>1</v>
      </c>
      <c r="S105" s="97">
        <v>25</v>
      </c>
      <c r="T105" s="15" t="str">
        <f>VLOOKUP($S105,[4]definitions_list_lookup!$N$15:$P$20,2,TRUE)</f>
        <v>moderate</v>
      </c>
      <c r="U105" s="15">
        <f>VLOOKUP($S105,[4]definitions_list_lookup!$N$15:$P$20,3,TRUE)</f>
        <v>2</v>
      </c>
      <c r="V105" s="11" t="s">
        <v>1956</v>
      </c>
      <c r="W105" s="11">
        <v>10</v>
      </c>
      <c r="Y105" s="11">
        <v>75</v>
      </c>
      <c r="Z105" s="11">
        <v>15</v>
      </c>
      <c r="AR105" s="15" t="str">
        <f>VLOOKUP($AQ105,[4]definitions_list_lookup!$N$15:$P$20,2,TRUE)</f>
        <v>fresh</v>
      </c>
      <c r="AS105" s="15">
        <f>VLOOKUP($AQ105,[4]definitions_list_lookup!$N$15:$P$20,3,TRUE)</f>
        <v>0</v>
      </c>
      <c r="BL105" s="11" t="s">
        <v>1957</v>
      </c>
      <c r="BM105" s="11">
        <v>85</v>
      </c>
      <c r="BN105" s="15" t="str">
        <f>VLOOKUP($BM105,[4]definitions_list_lookup!$N$15:$P$20,2,TRUE)</f>
        <v>extensive</v>
      </c>
      <c r="BO105" s="15">
        <f>VLOOKUP($BM105,[4]definitions_list_lookup!$N$15:$P$20,3,TRUE)</f>
        <v>4</v>
      </c>
      <c r="BP105" s="11" t="s">
        <v>1815</v>
      </c>
      <c r="BQ105" s="11">
        <v>15</v>
      </c>
      <c r="BS105" s="11">
        <v>75</v>
      </c>
      <c r="BT105" s="11">
        <v>10</v>
      </c>
      <c r="CH105" s="11" t="s">
        <v>1958</v>
      </c>
      <c r="CI105" s="11">
        <v>93</v>
      </c>
      <c r="CJ105" s="15" t="str">
        <f>VLOOKUP($CI105,[4]definitions_list_lookup!$N$15:$P$20,2,TRUE)</f>
        <v>complete</v>
      </c>
      <c r="CK105" s="15">
        <f>VLOOKUP($CI105,[4]definitions_list_lookup!$N$15:$P$20,3,TRUE)</f>
        <v>5</v>
      </c>
      <c r="CL105" s="11" t="s">
        <v>1959</v>
      </c>
      <c r="CM105" s="11">
        <v>10</v>
      </c>
      <c r="CO105" s="11">
        <v>35</v>
      </c>
      <c r="CP105" s="11">
        <v>20</v>
      </c>
      <c r="CQ105" s="11">
        <v>30</v>
      </c>
      <c r="CR105" s="11">
        <v>5</v>
      </c>
      <c r="DD105" s="15">
        <f t="shared" si="5"/>
        <v>40.08</v>
      </c>
      <c r="DE105" s="15" t="str">
        <f>VLOOKUP($DD105,[4]definitions_list_lookup!$N$15:$P$20,2,TRUE)</f>
        <v>substantial</v>
      </c>
      <c r="DF105" s="15">
        <f>VLOOKUP($DD105,[4]definitions_list_lookup!$N$15:$P$20,3,TRUE)</f>
        <v>3</v>
      </c>
      <c r="DG105" s="11" t="s">
        <v>1960</v>
      </c>
    </row>
    <row r="106" spans="1:111" s="11" customFormat="1">
      <c r="A106" s="88">
        <v>42935.25</v>
      </c>
      <c r="B106" s="11" t="s">
        <v>1618</v>
      </c>
      <c r="C106" s="2" t="s">
        <v>1450</v>
      </c>
      <c r="D106" s="2" t="s">
        <v>1575</v>
      </c>
      <c r="E106" s="11">
        <v>25</v>
      </c>
      <c r="F106" s="11">
        <v>3</v>
      </c>
      <c r="G106" s="15" t="str">
        <f t="shared" si="3"/>
        <v>25-3</v>
      </c>
      <c r="H106" s="11">
        <v>2</v>
      </c>
      <c r="I106" s="11">
        <v>69</v>
      </c>
      <c r="J106" s="38">
        <f>(VLOOKUP($G106,Depth_Lookup_CCL!$A$3:$Z$549,11,FALSE))+(H106/100)</f>
        <v>59.430000000000007</v>
      </c>
      <c r="K106" s="38">
        <f>(VLOOKUP($G106,Depth_Lookup_CCL!$A$3:$Z$549,11,FALSE))+(I106/100)</f>
        <v>60.1</v>
      </c>
      <c r="L106" s="11">
        <v>100</v>
      </c>
      <c r="P106" s="15">
        <f t="shared" si="4"/>
        <v>100</v>
      </c>
      <c r="Q106" s="11" t="s">
        <v>1674</v>
      </c>
      <c r="R106" s="11" t="s">
        <v>1</v>
      </c>
      <c r="S106" s="97">
        <v>40</v>
      </c>
      <c r="T106" s="15" t="str">
        <f>VLOOKUP($S106,[4]definitions_list_lookup!$N$15:$P$20,2,TRUE)</f>
        <v>substantial</v>
      </c>
      <c r="U106" s="15">
        <f>VLOOKUP($S106,[4]definitions_list_lookup!$N$15:$P$20,3,TRUE)</f>
        <v>3</v>
      </c>
      <c r="V106" s="11" t="s">
        <v>1961</v>
      </c>
      <c r="W106" s="11">
        <v>5</v>
      </c>
      <c r="Y106" s="11">
        <v>80</v>
      </c>
      <c r="Z106" s="11">
        <v>10</v>
      </c>
      <c r="AB106" s="11">
        <v>5</v>
      </c>
      <c r="AR106" s="15" t="str">
        <f>VLOOKUP($AQ106,[4]definitions_list_lookup!$N$15:$P$20,2,TRUE)</f>
        <v>fresh</v>
      </c>
      <c r="AS106" s="15">
        <f>VLOOKUP($AQ106,[4]definitions_list_lookup!$N$15:$P$20,3,TRUE)</f>
        <v>0</v>
      </c>
      <c r="BN106" s="15" t="str">
        <f>VLOOKUP($BM106,[4]definitions_list_lookup!$N$15:$P$20,2,TRUE)</f>
        <v>fresh</v>
      </c>
      <c r="BO106" s="15">
        <f>VLOOKUP($BM106,[4]definitions_list_lookup!$N$15:$P$20,3,TRUE)</f>
        <v>0</v>
      </c>
      <c r="CJ106" s="15" t="str">
        <f>VLOOKUP($CI106,[4]definitions_list_lookup!$N$15:$P$20,2,TRUE)</f>
        <v>fresh</v>
      </c>
      <c r="CK106" s="15">
        <f>VLOOKUP($CI106,[4]definitions_list_lookup!$N$15:$P$20,3,TRUE)</f>
        <v>0</v>
      </c>
      <c r="DD106" s="15">
        <f t="shared" si="5"/>
        <v>40</v>
      </c>
      <c r="DE106" s="15" t="str">
        <f>VLOOKUP($DD106,[4]definitions_list_lookup!$N$15:$P$20,2,TRUE)</f>
        <v>substantial</v>
      </c>
      <c r="DF106" s="15">
        <f>VLOOKUP($DD106,[4]definitions_list_lookup!$N$15:$P$20,3,TRUE)</f>
        <v>3</v>
      </c>
      <c r="DG106" s="11" t="s">
        <v>1962</v>
      </c>
    </row>
    <row r="107" spans="1:111" s="11" customFormat="1">
      <c r="A107" s="88">
        <v>42935.25</v>
      </c>
      <c r="B107" s="11" t="s">
        <v>1618</v>
      </c>
      <c r="C107" s="2" t="s">
        <v>1450</v>
      </c>
      <c r="D107" s="2" t="s">
        <v>1575</v>
      </c>
      <c r="E107" s="11">
        <v>25</v>
      </c>
      <c r="F107" s="11">
        <v>4</v>
      </c>
      <c r="G107" s="15" t="str">
        <f t="shared" si="3"/>
        <v>25-4</v>
      </c>
      <c r="H107" s="11">
        <v>1</v>
      </c>
      <c r="I107" s="11">
        <v>40</v>
      </c>
      <c r="J107" s="38">
        <f>(VLOOKUP($G107,Depth_Lookup_CCL!$A$3:$Z$549,11,FALSE))+(H107/100)</f>
        <v>60.115000000000002</v>
      </c>
      <c r="K107" s="38">
        <f>(VLOOKUP($G107,Depth_Lookup_CCL!$A$3:$Z$549,11,FALSE))+(I107/100)</f>
        <v>60.505000000000003</v>
      </c>
      <c r="L107" s="11">
        <v>93</v>
      </c>
      <c r="N107" s="11">
        <v>7</v>
      </c>
      <c r="P107" s="15">
        <f t="shared" si="4"/>
        <v>100</v>
      </c>
      <c r="Q107" s="11" t="s">
        <v>1674</v>
      </c>
      <c r="R107" s="11" t="s">
        <v>1</v>
      </c>
      <c r="S107" s="97">
        <v>40</v>
      </c>
      <c r="T107" s="15" t="str">
        <f>VLOOKUP($S107,[4]definitions_list_lookup!$N$15:$P$20,2,TRUE)</f>
        <v>substantial</v>
      </c>
      <c r="U107" s="15">
        <f>VLOOKUP($S107,[4]definitions_list_lookup!$N$15:$P$20,3,TRUE)</f>
        <v>3</v>
      </c>
      <c r="V107" s="11" t="s">
        <v>1836</v>
      </c>
      <c r="W107" s="11">
        <v>5</v>
      </c>
      <c r="Y107" s="11">
        <v>80</v>
      </c>
      <c r="Z107" s="11">
        <v>15</v>
      </c>
      <c r="AR107" s="15" t="str">
        <f>VLOOKUP($AQ107,[4]definitions_list_lookup!$N$15:$P$20,2,TRUE)</f>
        <v>fresh</v>
      </c>
      <c r="AS107" s="15">
        <f>VLOOKUP($AQ107,[4]definitions_list_lookup!$N$15:$P$20,3,TRUE)</f>
        <v>0</v>
      </c>
      <c r="BL107" s="11" t="s">
        <v>1723</v>
      </c>
      <c r="BM107" s="11">
        <v>75</v>
      </c>
      <c r="BN107" s="15" t="str">
        <f>VLOOKUP($BM107,[4]definitions_list_lookup!$N$15:$P$20,2,TRUE)</f>
        <v>extensive</v>
      </c>
      <c r="BO107" s="15">
        <f>VLOOKUP($BM107,[4]definitions_list_lookup!$N$15:$P$20,3,TRUE)</f>
        <v>4</v>
      </c>
      <c r="BP107" s="11" t="s">
        <v>1773</v>
      </c>
      <c r="BQ107" s="11">
        <v>5</v>
      </c>
      <c r="BS107" s="11">
        <v>85</v>
      </c>
      <c r="BT107" s="11">
        <v>10</v>
      </c>
      <c r="CJ107" s="15" t="str">
        <f>VLOOKUP($CI107,[4]definitions_list_lookup!$N$15:$P$20,2,TRUE)</f>
        <v>fresh</v>
      </c>
      <c r="CK107" s="15">
        <f>VLOOKUP($CI107,[4]definitions_list_lookup!$N$15:$P$20,3,TRUE)</f>
        <v>0</v>
      </c>
      <c r="DD107" s="15">
        <f t="shared" si="5"/>
        <v>42.45</v>
      </c>
      <c r="DE107" s="15" t="str">
        <f>VLOOKUP($DD107,[4]definitions_list_lookup!$N$15:$P$20,2,TRUE)</f>
        <v>substantial</v>
      </c>
      <c r="DF107" s="15">
        <f>VLOOKUP($DD107,[4]definitions_list_lookup!$N$15:$P$20,3,TRUE)</f>
        <v>3</v>
      </c>
      <c r="DG107" s="11" t="s">
        <v>1932</v>
      </c>
    </row>
    <row r="108" spans="1:111" s="11" customFormat="1">
      <c r="A108" s="88">
        <v>42935.25</v>
      </c>
      <c r="B108" s="11" t="s">
        <v>1618</v>
      </c>
      <c r="C108" s="2" t="s">
        <v>1450</v>
      </c>
      <c r="D108" s="2" t="s">
        <v>1575</v>
      </c>
      <c r="E108" s="11">
        <v>25</v>
      </c>
      <c r="F108" s="11">
        <v>4</v>
      </c>
      <c r="G108" s="15" t="str">
        <f t="shared" si="3"/>
        <v>25-4</v>
      </c>
      <c r="H108" s="11">
        <v>40</v>
      </c>
      <c r="I108" s="11">
        <v>60</v>
      </c>
      <c r="J108" s="38">
        <f>(VLOOKUP($G108,Depth_Lookup_CCL!$A$3:$Z$549,11,FALSE))+(H108/100)</f>
        <v>60.505000000000003</v>
      </c>
      <c r="K108" s="38">
        <f>(VLOOKUP($G108,Depth_Lookup_CCL!$A$3:$Z$549,11,FALSE))+(I108/100)</f>
        <v>60.705000000000005</v>
      </c>
      <c r="L108" s="11">
        <v>100</v>
      </c>
      <c r="P108" s="15">
        <f t="shared" si="4"/>
        <v>100</v>
      </c>
      <c r="Q108" s="11" t="s">
        <v>1723</v>
      </c>
      <c r="R108" s="11" t="s">
        <v>1</v>
      </c>
      <c r="S108" s="97">
        <v>80</v>
      </c>
      <c r="T108" s="15" t="str">
        <f>VLOOKUP($S108,[4]definitions_list_lookup!$N$15:$P$20,2,TRUE)</f>
        <v>extensive</v>
      </c>
      <c r="U108" s="15">
        <f>VLOOKUP($S108,[4]definitions_list_lookup!$N$15:$P$20,3,TRUE)</f>
        <v>4</v>
      </c>
      <c r="V108" s="11" t="s">
        <v>1707</v>
      </c>
      <c r="W108" s="11">
        <v>20</v>
      </c>
      <c r="Y108" s="11">
        <v>60</v>
      </c>
      <c r="Z108" s="11">
        <v>20</v>
      </c>
      <c r="AR108" s="15" t="str">
        <f>VLOOKUP($AQ108,[4]definitions_list_lookup!$N$15:$P$20,2,TRUE)</f>
        <v>fresh</v>
      </c>
      <c r="AS108" s="15">
        <f>VLOOKUP($AQ108,[4]definitions_list_lookup!$N$15:$P$20,3,TRUE)</f>
        <v>0</v>
      </c>
      <c r="BN108" s="15" t="str">
        <f>VLOOKUP($BM108,[4]definitions_list_lookup!$N$15:$P$20,2,TRUE)</f>
        <v>fresh</v>
      </c>
      <c r="BO108" s="15">
        <f>VLOOKUP($BM108,[4]definitions_list_lookup!$N$15:$P$20,3,TRUE)</f>
        <v>0</v>
      </c>
      <c r="CJ108" s="15" t="str">
        <f>VLOOKUP($CI108,[4]definitions_list_lookup!$N$15:$P$20,2,TRUE)</f>
        <v>fresh</v>
      </c>
      <c r="CK108" s="15">
        <f>VLOOKUP($CI108,[4]definitions_list_lookup!$N$15:$P$20,3,TRUE)</f>
        <v>0</v>
      </c>
      <c r="DD108" s="15">
        <f t="shared" si="5"/>
        <v>80</v>
      </c>
      <c r="DE108" s="15" t="str">
        <f>VLOOKUP($DD108,[4]definitions_list_lookup!$N$15:$P$20,2,TRUE)</f>
        <v>extensive</v>
      </c>
      <c r="DF108" s="15">
        <f>VLOOKUP($DD108,[4]definitions_list_lookup!$N$15:$P$20,3,TRUE)</f>
        <v>4</v>
      </c>
      <c r="DG108" s="11" t="s">
        <v>1963</v>
      </c>
    </row>
    <row r="109" spans="1:111" s="11" customFormat="1">
      <c r="A109" s="88">
        <v>42935.25</v>
      </c>
      <c r="B109" s="11" t="s">
        <v>1618</v>
      </c>
      <c r="C109" s="2" t="s">
        <v>1450</v>
      </c>
      <c r="D109" s="2" t="s">
        <v>1575</v>
      </c>
      <c r="E109" s="11">
        <v>26</v>
      </c>
      <c r="F109" s="11">
        <v>1</v>
      </c>
      <c r="G109" s="15" t="str">
        <f t="shared" si="3"/>
        <v>26-1</v>
      </c>
      <c r="H109" s="11">
        <v>1</v>
      </c>
      <c r="I109" s="11">
        <v>78</v>
      </c>
      <c r="J109" s="38">
        <f>(VLOOKUP($G109,Depth_Lookup_CCL!$A$3:$Z$549,11,FALSE))+(H109/100)</f>
        <v>60.66</v>
      </c>
      <c r="K109" s="38">
        <f>(VLOOKUP($G109,Depth_Lookup_CCL!$A$3:$Z$549,11,FALSE))+(I109/100)</f>
        <v>61.43</v>
      </c>
      <c r="L109" s="11">
        <v>96</v>
      </c>
      <c r="N109" s="11">
        <v>4</v>
      </c>
      <c r="P109" s="15">
        <f t="shared" si="4"/>
        <v>100</v>
      </c>
      <c r="Q109" s="11" t="s">
        <v>1723</v>
      </c>
      <c r="R109" s="11" t="s">
        <v>1</v>
      </c>
      <c r="S109" s="97">
        <v>75</v>
      </c>
      <c r="T109" s="15" t="str">
        <f>VLOOKUP($S109,[4]definitions_list_lookup!$N$15:$P$20,2,TRUE)</f>
        <v>extensive</v>
      </c>
      <c r="U109" s="15">
        <f>VLOOKUP($S109,[4]definitions_list_lookup!$N$15:$P$20,3,TRUE)</f>
        <v>4</v>
      </c>
      <c r="V109" s="11" t="s">
        <v>1964</v>
      </c>
      <c r="W109" s="11">
        <v>20</v>
      </c>
      <c r="Y109" s="11">
        <v>60</v>
      </c>
      <c r="Z109" s="11">
        <v>20</v>
      </c>
      <c r="AR109" s="15" t="str">
        <f>VLOOKUP($AQ109,[4]definitions_list_lookup!$N$15:$P$20,2,TRUE)</f>
        <v>fresh</v>
      </c>
      <c r="AS109" s="15">
        <f>VLOOKUP($AQ109,[4]definitions_list_lookup!$N$15:$P$20,3,TRUE)</f>
        <v>0</v>
      </c>
      <c r="BL109" s="11" t="s">
        <v>1753</v>
      </c>
      <c r="BM109" s="11">
        <v>90</v>
      </c>
      <c r="BN109" s="15" t="str">
        <f>VLOOKUP($BM109,[4]definitions_list_lookup!$N$15:$P$20,2,TRUE)</f>
        <v>extensive</v>
      </c>
      <c r="BO109" s="15">
        <f>VLOOKUP($BM109,[4]definitions_list_lookup!$N$15:$P$20,3,TRUE)</f>
        <v>4</v>
      </c>
      <c r="BP109" s="11" t="s">
        <v>1965</v>
      </c>
      <c r="BQ109" s="11">
        <v>5</v>
      </c>
      <c r="BS109" s="11">
        <v>65</v>
      </c>
      <c r="BT109" s="11">
        <v>20</v>
      </c>
      <c r="CF109" s="11">
        <v>10</v>
      </c>
      <c r="CJ109" s="15" t="str">
        <f>VLOOKUP($CI109,[4]definitions_list_lookup!$N$15:$P$20,2,TRUE)</f>
        <v>fresh</v>
      </c>
      <c r="CK109" s="15">
        <f>VLOOKUP($CI109,[4]definitions_list_lookup!$N$15:$P$20,3,TRUE)</f>
        <v>0</v>
      </c>
      <c r="DD109" s="15">
        <f t="shared" si="5"/>
        <v>75.599999999999994</v>
      </c>
      <c r="DE109" s="15" t="str">
        <f>VLOOKUP($DD109,[4]definitions_list_lookup!$N$15:$P$20,2,TRUE)</f>
        <v>extensive</v>
      </c>
      <c r="DF109" s="15">
        <f>VLOOKUP($DD109,[4]definitions_list_lookup!$N$15:$P$20,3,TRUE)</f>
        <v>4</v>
      </c>
      <c r="DG109" s="11" t="s">
        <v>1966</v>
      </c>
    </row>
    <row r="110" spans="1:111" s="11" customFormat="1">
      <c r="A110" s="88">
        <v>42935.25</v>
      </c>
      <c r="B110" s="11" t="s">
        <v>1618</v>
      </c>
      <c r="C110" s="2" t="s">
        <v>1450</v>
      </c>
      <c r="D110" s="2" t="s">
        <v>1575</v>
      </c>
      <c r="E110" s="11">
        <v>26</v>
      </c>
      <c r="F110" s="11">
        <v>2</v>
      </c>
      <c r="G110" s="15" t="str">
        <f t="shared" si="3"/>
        <v>26-2</v>
      </c>
      <c r="H110" s="11">
        <v>0</v>
      </c>
      <c r="I110" s="11">
        <v>89</v>
      </c>
      <c r="J110" s="38">
        <f>(VLOOKUP($G110,Depth_Lookup_CCL!$A$3:$Z$549,11,FALSE))+(H110/100)</f>
        <v>61.43</v>
      </c>
      <c r="K110" s="38">
        <f>(VLOOKUP($G110,Depth_Lookup_CCL!$A$3:$Z$549,11,FALSE))+(I110/100)</f>
        <v>62.32</v>
      </c>
      <c r="L110" s="11">
        <v>92</v>
      </c>
      <c r="N110" s="11">
        <v>8</v>
      </c>
      <c r="P110" s="15">
        <f t="shared" si="4"/>
        <v>100</v>
      </c>
      <c r="Q110" s="11" t="s">
        <v>1723</v>
      </c>
      <c r="R110" s="11" t="s">
        <v>1</v>
      </c>
      <c r="S110" s="97">
        <v>80</v>
      </c>
      <c r="T110" s="15" t="str">
        <f>VLOOKUP($S110,[4]definitions_list_lookup!$N$15:$P$20,2,TRUE)</f>
        <v>extensive</v>
      </c>
      <c r="U110" s="15">
        <f>VLOOKUP($S110,[4]definitions_list_lookup!$N$15:$P$20,3,TRUE)</f>
        <v>4</v>
      </c>
      <c r="V110" s="11" t="s">
        <v>1964</v>
      </c>
      <c r="W110" s="11">
        <v>20</v>
      </c>
      <c r="Y110" s="11">
        <v>60</v>
      </c>
      <c r="Z110" s="11">
        <v>20</v>
      </c>
      <c r="AR110" s="15" t="str">
        <f>VLOOKUP($AQ110,[4]definitions_list_lookup!$N$15:$P$20,2,TRUE)</f>
        <v>fresh</v>
      </c>
      <c r="AS110" s="15">
        <f>VLOOKUP($AQ110,[4]definitions_list_lookup!$N$15:$P$20,3,TRUE)</f>
        <v>0</v>
      </c>
      <c r="BL110" s="11" t="s">
        <v>1723</v>
      </c>
      <c r="BM110" s="11">
        <v>90</v>
      </c>
      <c r="BN110" s="15" t="str">
        <f>VLOOKUP($BM110,[4]definitions_list_lookup!$N$15:$P$20,2,TRUE)</f>
        <v>extensive</v>
      </c>
      <c r="BO110" s="15">
        <f>VLOOKUP($BM110,[4]definitions_list_lookup!$N$15:$P$20,3,TRUE)</f>
        <v>4</v>
      </c>
      <c r="BP110" s="11" t="s">
        <v>1811</v>
      </c>
      <c r="BQ110" s="11">
        <v>10</v>
      </c>
      <c r="BS110" s="11">
        <v>75</v>
      </c>
      <c r="BT110" s="11">
        <v>10</v>
      </c>
      <c r="CF110" s="11">
        <v>5</v>
      </c>
      <c r="CJ110" s="15" t="str">
        <f>VLOOKUP($CI110,[4]definitions_list_lookup!$N$15:$P$20,2,TRUE)</f>
        <v>fresh</v>
      </c>
      <c r="CK110" s="15">
        <f>VLOOKUP($CI110,[4]definitions_list_lookup!$N$15:$P$20,3,TRUE)</f>
        <v>0</v>
      </c>
      <c r="DD110" s="15">
        <f t="shared" si="5"/>
        <v>80.800000000000011</v>
      </c>
      <c r="DE110" s="15" t="str">
        <f>VLOOKUP($DD110,[4]definitions_list_lookup!$N$15:$P$20,2,TRUE)</f>
        <v>extensive</v>
      </c>
      <c r="DF110" s="15">
        <f>VLOOKUP($DD110,[4]definitions_list_lookup!$N$15:$P$20,3,TRUE)</f>
        <v>4</v>
      </c>
      <c r="DG110" s="11" t="s">
        <v>1966</v>
      </c>
    </row>
    <row r="111" spans="1:111" s="11" customFormat="1">
      <c r="A111" s="88">
        <v>42935.25</v>
      </c>
      <c r="B111" s="11" t="s">
        <v>1618</v>
      </c>
      <c r="C111" s="2" t="s">
        <v>1450</v>
      </c>
      <c r="D111" s="2" t="s">
        <v>1575</v>
      </c>
      <c r="E111" s="11">
        <v>26</v>
      </c>
      <c r="F111" s="11">
        <v>3</v>
      </c>
      <c r="G111" s="15" t="str">
        <f t="shared" si="3"/>
        <v>26-3</v>
      </c>
      <c r="H111" s="11">
        <v>1</v>
      </c>
      <c r="I111" s="11">
        <v>88</v>
      </c>
      <c r="J111" s="38">
        <f>(VLOOKUP($G111,Depth_Lookup_CCL!$A$3:$Z$549,11,FALSE))+(H111/100)</f>
        <v>62.324999999999996</v>
      </c>
      <c r="K111" s="38">
        <f>(VLOOKUP($G111,Depth_Lookup_CCL!$A$3:$Z$549,11,FALSE))+(I111/100)</f>
        <v>63.195</v>
      </c>
      <c r="L111" s="11">
        <v>95</v>
      </c>
      <c r="M111" s="11">
        <v>3</v>
      </c>
      <c r="N111" s="11">
        <v>2</v>
      </c>
      <c r="P111" s="15">
        <f t="shared" si="4"/>
        <v>100</v>
      </c>
      <c r="Q111" s="11" t="s">
        <v>1723</v>
      </c>
      <c r="R111" s="11" t="s">
        <v>1</v>
      </c>
      <c r="S111" s="97">
        <v>80</v>
      </c>
      <c r="T111" s="15" t="str">
        <f>VLOOKUP($S111,[4]definitions_list_lookup!$N$15:$P$20,2,TRUE)</f>
        <v>extensive</v>
      </c>
      <c r="U111" s="15">
        <f>VLOOKUP($S111,[4]definitions_list_lookup!$N$15:$P$20,3,TRUE)</f>
        <v>4</v>
      </c>
      <c r="V111" s="11" t="s">
        <v>1964</v>
      </c>
      <c r="W111" s="11">
        <v>20</v>
      </c>
      <c r="Y111" s="11">
        <v>55</v>
      </c>
      <c r="Z111" s="11">
        <v>25</v>
      </c>
      <c r="AN111" s="11" t="s">
        <v>1967</v>
      </c>
      <c r="AO111" s="11" t="s">
        <v>1411</v>
      </c>
      <c r="AP111" s="11" t="s">
        <v>1464</v>
      </c>
      <c r="AQ111" s="11">
        <v>85</v>
      </c>
      <c r="AR111" s="15" t="str">
        <f>VLOOKUP($AQ111,[4]definitions_list_lookup!$N$15:$P$20,2,TRUE)</f>
        <v>extensive</v>
      </c>
      <c r="AS111" s="15">
        <f>VLOOKUP($AQ111,[4]definitions_list_lookup!$N$15:$P$20,3,TRUE)</f>
        <v>4</v>
      </c>
      <c r="AT111" s="11" t="s">
        <v>1968</v>
      </c>
      <c r="AU111" s="11">
        <v>10</v>
      </c>
      <c r="AW111" s="11">
        <v>85</v>
      </c>
      <c r="AX111" s="11">
        <v>5</v>
      </c>
      <c r="BL111" s="11" t="s">
        <v>1969</v>
      </c>
      <c r="BM111" s="11">
        <v>85</v>
      </c>
      <c r="BN111" s="15" t="str">
        <f>VLOOKUP($BM111,[4]definitions_list_lookup!$N$15:$P$20,2,TRUE)</f>
        <v>extensive</v>
      </c>
      <c r="BO111" s="15">
        <f>VLOOKUP($BM111,[4]definitions_list_lookup!$N$15:$P$20,3,TRUE)</f>
        <v>4</v>
      </c>
      <c r="BP111" s="11" t="s">
        <v>1815</v>
      </c>
      <c r="BQ111" s="11">
        <v>15</v>
      </c>
      <c r="BS111" s="11">
        <v>50</v>
      </c>
      <c r="BT111" s="11">
        <v>5</v>
      </c>
      <c r="BV111" s="11">
        <v>30</v>
      </c>
      <c r="CJ111" s="15" t="str">
        <f>VLOOKUP($CI111,[4]definitions_list_lookup!$N$15:$P$20,2,TRUE)</f>
        <v>fresh</v>
      </c>
      <c r="CK111" s="15">
        <f>VLOOKUP($CI111,[4]definitions_list_lookup!$N$15:$P$20,3,TRUE)</f>
        <v>0</v>
      </c>
      <c r="DD111" s="15">
        <f t="shared" si="5"/>
        <v>80.25</v>
      </c>
      <c r="DE111" s="15" t="str">
        <f>VLOOKUP($DD111,[4]definitions_list_lookup!$N$15:$P$20,2,TRUE)</f>
        <v>extensive</v>
      </c>
      <c r="DF111" s="15">
        <f>VLOOKUP($DD111,[4]definitions_list_lookup!$N$15:$P$20,3,TRUE)</f>
        <v>4</v>
      </c>
      <c r="DG111" s="11" t="s">
        <v>1963</v>
      </c>
    </row>
    <row r="112" spans="1:111" s="11" customFormat="1">
      <c r="A112" s="88">
        <v>42935.25</v>
      </c>
      <c r="B112" s="11" t="s">
        <v>1618</v>
      </c>
      <c r="C112" s="2" t="s">
        <v>1450</v>
      </c>
      <c r="D112" s="2" t="s">
        <v>1575</v>
      </c>
      <c r="E112" s="11">
        <v>27</v>
      </c>
      <c r="F112" s="11">
        <v>1</v>
      </c>
      <c r="G112" s="15" t="str">
        <f t="shared" si="3"/>
        <v>27-1</v>
      </c>
      <c r="H112" s="11">
        <v>1</v>
      </c>
      <c r="I112" s="11">
        <v>52</v>
      </c>
      <c r="J112" s="38">
        <f>(VLOOKUP($G112,Depth_Lookup_CCL!$A$3:$Z$549,11,FALSE))+(H112/100)</f>
        <v>63.16</v>
      </c>
      <c r="K112" s="38">
        <f>(VLOOKUP($G112,Depth_Lookup_CCL!$A$3:$Z$549,11,FALSE))+(I112/100)</f>
        <v>63.67</v>
      </c>
      <c r="L112" s="11">
        <v>100</v>
      </c>
      <c r="P112" s="15">
        <f t="shared" si="4"/>
        <v>100</v>
      </c>
      <c r="Q112" s="11" t="s">
        <v>1723</v>
      </c>
      <c r="R112" s="11" t="s">
        <v>114</v>
      </c>
      <c r="S112" s="97">
        <v>80</v>
      </c>
      <c r="T112" s="15" t="str">
        <f>VLOOKUP($S112,[4]definitions_list_lookup!$N$15:$P$20,2,TRUE)</f>
        <v>extensive</v>
      </c>
      <c r="U112" s="15">
        <f>VLOOKUP($S112,[4]definitions_list_lookup!$N$15:$P$20,3,TRUE)</f>
        <v>4</v>
      </c>
      <c r="V112" s="11" t="s">
        <v>1970</v>
      </c>
      <c r="W112" s="11">
        <v>20</v>
      </c>
      <c r="Y112" s="11">
        <v>60</v>
      </c>
      <c r="Z112" s="11">
        <v>20</v>
      </c>
      <c r="AR112" s="15" t="str">
        <f>VLOOKUP($AQ112,[4]definitions_list_lookup!$N$15:$P$20,2,TRUE)</f>
        <v>fresh</v>
      </c>
      <c r="AS112" s="15">
        <f>VLOOKUP($AQ112,[4]definitions_list_lookup!$N$15:$P$20,3,TRUE)</f>
        <v>0</v>
      </c>
      <c r="BN112" s="15" t="str">
        <f>VLOOKUP($BM112,[4]definitions_list_lookup!$N$15:$P$20,2,TRUE)</f>
        <v>fresh</v>
      </c>
      <c r="BO112" s="15">
        <f>VLOOKUP($BM112,[4]definitions_list_lookup!$N$15:$P$20,3,TRUE)</f>
        <v>0</v>
      </c>
      <c r="CJ112" s="15" t="str">
        <f>VLOOKUP($CI112,[4]definitions_list_lookup!$N$15:$P$20,2,TRUE)</f>
        <v>fresh</v>
      </c>
      <c r="CK112" s="15">
        <f>VLOOKUP($CI112,[4]definitions_list_lookup!$N$15:$P$20,3,TRUE)</f>
        <v>0</v>
      </c>
      <c r="DD112" s="15">
        <f t="shared" si="5"/>
        <v>80</v>
      </c>
      <c r="DE112" s="15" t="str">
        <f>VLOOKUP($DD112,[4]definitions_list_lookup!$N$15:$P$20,2,TRUE)</f>
        <v>extensive</v>
      </c>
      <c r="DF112" s="15">
        <f>VLOOKUP($DD112,[4]definitions_list_lookup!$N$15:$P$20,3,TRUE)</f>
        <v>4</v>
      </c>
      <c r="DG112" s="11" t="s">
        <v>1963</v>
      </c>
    </row>
    <row r="113" spans="1:111" s="11" customFormat="1">
      <c r="A113" s="88">
        <v>42935.25</v>
      </c>
      <c r="B113" s="11" t="s">
        <v>1618</v>
      </c>
      <c r="C113" s="2" t="s">
        <v>1450</v>
      </c>
      <c r="D113" s="2" t="s">
        <v>1575</v>
      </c>
      <c r="E113" s="11">
        <v>28</v>
      </c>
      <c r="F113" s="11">
        <v>1</v>
      </c>
      <c r="G113" s="15" t="str">
        <f t="shared" si="3"/>
        <v>28-1</v>
      </c>
      <c r="H113" s="11">
        <v>1</v>
      </c>
      <c r="I113" s="11">
        <v>48</v>
      </c>
      <c r="J113" s="38">
        <f>(VLOOKUP($G113,Depth_Lookup_CCL!$A$3:$Z$549,11,FALSE))+(H113/100)</f>
        <v>63.71</v>
      </c>
      <c r="K113" s="38">
        <f>(VLOOKUP($G113,Depth_Lookup_CCL!$A$3:$Z$549,11,FALSE))+(I113/100)</f>
        <v>64.180000000000007</v>
      </c>
      <c r="L113" s="11">
        <v>90</v>
      </c>
      <c r="N113" s="11">
        <v>10</v>
      </c>
      <c r="P113" s="15">
        <f t="shared" si="4"/>
        <v>100</v>
      </c>
      <c r="Q113" s="11" t="s">
        <v>1723</v>
      </c>
      <c r="R113" s="11" t="s">
        <v>1</v>
      </c>
      <c r="S113" s="97">
        <v>75</v>
      </c>
      <c r="T113" s="15" t="str">
        <f>VLOOKUP($S113,[4]definitions_list_lookup!$N$15:$P$20,2,TRUE)</f>
        <v>extensive</v>
      </c>
      <c r="U113" s="15">
        <f>VLOOKUP($S113,[4]definitions_list_lookup!$N$15:$P$20,3,TRUE)</f>
        <v>4</v>
      </c>
      <c r="V113" s="11" t="s">
        <v>1971</v>
      </c>
      <c r="W113" s="11">
        <v>20</v>
      </c>
      <c r="Y113" s="11">
        <v>60</v>
      </c>
      <c r="Z113" s="11">
        <v>20</v>
      </c>
      <c r="AR113" s="15" t="str">
        <f>VLOOKUP($AQ113,[4]definitions_list_lookup!$N$15:$P$20,2,TRUE)</f>
        <v>fresh</v>
      </c>
      <c r="AS113" s="15">
        <f>VLOOKUP($AQ113,[4]definitions_list_lookup!$N$15:$P$20,3,TRUE)</f>
        <v>0</v>
      </c>
      <c r="BL113" s="11" t="s">
        <v>1739</v>
      </c>
      <c r="BM113" s="11">
        <v>88</v>
      </c>
      <c r="BN113" s="15" t="str">
        <f>VLOOKUP($BM113,[4]definitions_list_lookup!$N$15:$P$20,2,TRUE)</f>
        <v>extensive</v>
      </c>
      <c r="BO113" s="15">
        <f>VLOOKUP($BM113,[4]definitions_list_lookup!$N$15:$P$20,3,TRUE)</f>
        <v>4</v>
      </c>
      <c r="BP113" s="11" t="s">
        <v>1815</v>
      </c>
      <c r="BQ113" s="11">
        <v>10</v>
      </c>
      <c r="BS113" s="11">
        <v>80</v>
      </c>
      <c r="BT113" s="11">
        <v>5</v>
      </c>
      <c r="BV113" s="11">
        <v>5</v>
      </c>
      <c r="CJ113" s="15" t="str">
        <f>VLOOKUP($CI113,[4]definitions_list_lookup!$N$15:$P$20,2,TRUE)</f>
        <v>fresh</v>
      </c>
      <c r="CK113" s="15">
        <f>VLOOKUP($CI113,[4]definitions_list_lookup!$N$15:$P$20,3,TRUE)</f>
        <v>0</v>
      </c>
      <c r="DD113" s="15">
        <f t="shared" si="5"/>
        <v>76.3</v>
      </c>
      <c r="DE113" s="15" t="str">
        <f>VLOOKUP($DD113,[4]definitions_list_lookup!$N$15:$P$20,2,TRUE)</f>
        <v>extensive</v>
      </c>
      <c r="DF113" s="15">
        <f>VLOOKUP($DD113,[4]definitions_list_lookup!$N$15:$P$20,3,TRUE)</f>
        <v>4</v>
      </c>
      <c r="DG113" s="11" t="s">
        <v>1963</v>
      </c>
    </row>
    <row r="114" spans="1:111" s="11" customFormat="1">
      <c r="A114" s="88">
        <v>42935.25</v>
      </c>
      <c r="B114" s="11" t="s">
        <v>1618</v>
      </c>
      <c r="C114" s="2" t="s">
        <v>1450</v>
      </c>
      <c r="D114" s="2" t="s">
        <v>1575</v>
      </c>
      <c r="E114" s="11">
        <v>28</v>
      </c>
      <c r="F114" s="11">
        <v>2</v>
      </c>
      <c r="G114" s="15" t="str">
        <f t="shared" si="3"/>
        <v>28-2</v>
      </c>
      <c r="H114" s="11">
        <v>3</v>
      </c>
      <c r="I114" s="11">
        <v>81</v>
      </c>
      <c r="J114" s="38">
        <f>(VLOOKUP($G114,Depth_Lookup_CCL!$A$3:$Z$549,11,FALSE))+(H114/100)</f>
        <v>64.240000000000009</v>
      </c>
      <c r="K114" s="38">
        <f>(VLOOKUP($G114,Depth_Lookup_CCL!$A$3:$Z$549,11,FALSE))+(I114/100)</f>
        <v>65.02000000000001</v>
      </c>
      <c r="L114" s="11">
        <v>72</v>
      </c>
      <c r="N114" s="11">
        <v>28</v>
      </c>
      <c r="P114" s="15">
        <f t="shared" si="4"/>
        <v>100</v>
      </c>
      <c r="Q114" s="11" t="s">
        <v>1723</v>
      </c>
      <c r="R114" s="11" t="s">
        <v>1</v>
      </c>
      <c r="S114" s="97">
        <v>75</v>
      </c>
      <c r="T114" s="15" t="str">
        <f>VLOOKUP($S114,[4]definitions_list_lookup!$N$15:$P$20,2,TRUE)</f>
        <v>extensive</v>
      </c>
      <c r="U114" s="15">
        <f>VLOOKUP($S114,[4]definitions_list_lookup!$N$15:$P$20,3,TRUE)</f>
        <v>4</v>
      </c>
      <c r="V114" s="11" t="s">
        <v>1971</v>
      </c>
      <c r="W114" s="11">
        <v>20</v>
      </c>
      <c r="Y114" s="11">
        <v>60</v>
      </c>
      <c r="Z114" s="11">
        <v>20</v>
      </c>
      <c r="AR114" s="15" t="str">
        <f>VLOOKUP($AQ114,[4]definitions_list_lookup!$N$15:$P$20,2,TRUE)</f>
        <v>fresh</v>
      </c>
      <c r="AS114" s="15">
        <f>VLOOKUP($AQ114,[4]definitions_list_lookup!$N$15:$P$20,3,TRUE)</f>
        <v>0</v>
      </c>
      <c r="BL114" s="11" t="s">
        <v>1972</v>
      </c>
      <c r="BM114" s="11">
        <v>92</v>
      </c>
      <c r="BN114" s="15" t="str">
        <f>VLOOKUP($BM114,[4]definitions_list_lookup!$N$15:$P$20,2,TRUE)</f>
        <v>complete</v>
      </c>
      <c r="BO114" s="15">
        <f>VLOOKUP($BM114,[4]definitions_list_lookup!$N$15:$P$20,3,TRUE)</f>
        <v>5</v>
      </c>
      <c r="BP114" s="11" t="s">
        <v>1973</v>
      </c>
      <c r="BQ114" s="11">
        <v>10</v>
      </c>
      <c r="BS114" s="11">
        <v>10</v>
      </c>
      <c r="BT114" s="11">
        <v>15</v>
      </c>
      <c r="BU114" s="11">
        <v>10</v>
      </c>
      <c r="BV114" s="11">
        <v>45</v>
      </c>
      <c r="BW114" s="11">
        <v>10</v>
      </c>
      <c r="CJ114" s="15" t="str">
        <f>VLOOKUP($CI114,[4]definitions_list_lookup!$N$15:$P$20,2,TRUE)</f>
        <v>fresh</v>
      </c>
      <c r="CK114" s="15">
        <f>VLOOKUP($CI114,[4]definitions_list_lookup!$N$15:$P$20,3,TRUE)</f>
        <v>0</v>
      </c>
      <c r="DD114" s="15">
        <f t="shared" si="5"/>
        <v>79.760000000000005</v>
      </c>
      <c r="DE114" s="15" t="str">
        <f>VLOOKUP($DD114,[4]definitions_list_lookup!$N$15:$P$20,2,TRUE)</f>
        <v>extensive</v>
      </c>
      <c r="DF114" s="15">
        <f>VLOOKUP($DD114,[4]definitions_list_lookup!$N$15:$P$20,3,TRUE)</f>
        <v>4</v>
      </c>
      <c r="DG114" s="11" t="s">
        <v>1974</v>
      </c>
    </row>
    <row r="115" spans="1:111" s="11" customFormat="1">
      <c r="A115" s="88">
        <v>42935.25</v>
      </c>
      <c r="B115" s="11" t="s">
        <v>1618</v>
      </c>
      <c r="C115" s="2" t="s">
        <v>1450</v>
      </c>
      <c r="D115" s="2" t="s">
        <v>1575</v>
      </c>
      <c r="E115" s="11">
        <v>28</v>
      </c>
      <c r="F115" s="11">
        <v>3</v>
      </c>
      <c r="G115" s="15" t="str">
        <f t="shared" si="3"/>
        <v>28-3</v>
      </c>
      <c r="H115" s="11">
        <v>2</v>
      </c>
      <c r="I115" s="11">
        <v>81</v>
      </c>
      <c r="J115" s="38">
        <f>(VLOOKUP($G115,Depth_Lookup_CCL!$A$3:$Z$549,11,FALSE))+(H115/100)</f>
        <v>65.06</v>
      </c>
      <c r="K115" s="38">
        <f>(VLOOKUP($G115,Depth_Lookup_CCL!$A$3:$Z$549,11,FALSE))+(I115/100)</f>
        <v>65.850000000000009</v>
      </c>
      <c r="L115" s="11">
        <v>25</v>
      </c>
      <c r="N115" s="11">
        <v>75</v>
      </c>
      <c r="P115" s="15">
        <f t="shared" si="4"/>
        <v>100</v>
      </c>
      <c r="Q115" s="11" t="s">
        <v>1723</v>
      </c>
      <c r="R115" s="11" t="s">
        <v>1</v>
      </c>
      <c r="S115" s="97">
        <v>80</v>
      </c>
      <c r="T115" s="15" t="str">
        <f>VLOOKUP($S115,[4]definitions_list_lookup!$N$15:$P$20,2,TRUE)</f>
        <v>extensive</v>
      </c>
      <c r="U115" s="15">
        <f>VLOOKUP($S115,[4]definitions_list_lookup!$N$15:$P$20,3,TRUE)</f>
        <v>4</v>
      </c>
      <c r="V115" s="11" t="s">
        <v>1971</v>
      </c>
      <c r="W115" s="11">
        <v>20</v>
      </c>
      <c r="Y115" s="11">
        <v>60</v>
      </c>
      <c r="Z115" s="11">
        <v>20</v>
      </c>
      <c r="AR115" s="15" t="str">
        <f>VLOOKUP($AQ115,[4]definitions_list_lookup!$N$15:$P$20,2,TRUE)</f>
        <v>fresh</v>
      </c>
      <c r="AS115" s="15">
        <f>VLOOKUP($AQ115,[4]definitions_list_lookup!$N$15:$P$20,3,TRUE)</f>
        <v>0</v>
      </c>
      <c r="BL115" s="11" t="s">
        <v>1975</v>
      </c>
      <c r="BM115" s="11">
        <v>90</v>
      </c>
      <c r="BN115" s="15" t="str">
        <f>VLOOKUP($BM115,[4]definitions_list_lookup!$N$15:$P$20,2,TRUE)</f>
        <v>extensive</v>
      </c>
      <c r="BO115" s="15">
        <f>VLOOKUP($BM115,[4]definitions_list_lookup!$N$15:$P$20,3,TRUE)</f>
        <v>4</v>
      </c>
      <c r="BP115" s="11" t="s">
        <v>1976</v>
      </c>
      <c r="BQ115" s="11">
        <v>20</v>
      </c>
      <c r="BS115" s="11">
        <v>30</v>
      </c>
      <c r="BT115" s="11">
        <v>15</v>
      </c>
      <c r="BU115" s="11">
        <v>5</v>
      </c>
      <c r="BV115" s="11">
        <v>30</v>
      </c>
      <c r="CJ115" s="15" t="str">
        <f>VLOOKUP($CI115,[4]definitions_list_lookup!$N$15:$P$20,2,TRUE)</f>
        <v>fresh</v>
      </c>
      <c r="CK115" s="15">
        <f>VLOOKUP($CI115,[4]definitions_list_lookup!$N$15:$P$20,3,TRUE)</f>
        <v>0</v>
      </c>
      <c r="DD115" s="15">
        <f t="shared" si="5"/>
        <v>87.5</v>
      </c>
      <c r="DE115" s="15" t="str">
        <f>VLOOKUP($DD115,[4]definitions_list_lookup!$N$15:$P$20,2,TRUE)</f>
        <v>extensive</v>
      </c>
      <c r="DF115" s="15">
        <f>VLOOKUP($DD115,[4]definitions_list_lookup!$N$15:$P$20,3,TRUE)</f>
        <v>4</v>
      </c>
      <c r="DG115" s="11" t="s">
        <v>1977</v>
      </c>
    </row>
    <row r="116" spans="1:111" s="11" customFormat="1">
      <c r="A116" s="88">
        <v>42935.25</v>
      </c>
      <c r="B116" s="11" t="s">
        <v>1618</v>
      </c>
      <c r="C116" s="2" t="s">
        <v>1450</v>
      </c>
      <c r="D116" s="2" t="s">
        <v>1575</v>
      </c>
      <c r="E116" s="11">
        <v>28</v>
      </c>
      <c r="F116" s="11">
        <v>4</v>
      </c>
      <c r="G116" s="15" t="str">
        <f t="shared" si="3"/>
        <v>28-4</v>
      </c>
      <c r="H116" s="11">
        <v>4</v>
      </c>
      <c r="I116" s="11">
        <v>83</v>
      </c>
      <c r="J116" s="38">
        <f>(VLOOKUP($G116,Depth_Lookup_CCL!$A$3:$Z$549,11,FALSE))+(H116/100)</f>
        <v>65.925000000000011</v>
      </c>
      <c r="K116" s="38">
        <f>(VLOOKUP($G116,Depth_Lookup_CCL!$A$3:$Z$549,11,FALSE))+(I116/100)</f>
        <v>66.715000000000003</v>
      </c>
      <c r="L116" s="11">
        <v>61</v>
      </c>
      <c r="N116" s="11">
        <v>30</v>
      </c>
      <c r="O116" s="11">
        <v>9</v>
      </c>
      <c r="P116" s="15">
        <f t="shared" si="4"/>
        <v>100</v>
      </c>
      <c r="Q116" s="11" t="s">
        <v>1723</v>
      </c>
      <c r="R116" s="11" t="s">
        <v>1</v>
      </c>
      <c r="S116" s="97">
        <v>80</v>
      </c>
      <c r="T116" s="15" t="str">
        <f>VLOOKUP($S116,[4]definitions_list_lookup!$N$15:$P$20,2,TRUE)</f>
        <v>extensive</v>
      </c>
      <c r="U116" s="15">
        <f>VLOOKUP($S116,[4]definitions_list_lookup!$N$15:$P$20,3,TRUE)</f>
        <v>4</v>
      </c>
      <c r="V116" s="11" t="s">
        <v>1978</v>
      </c>
      <c r="W116" s="11">
        <v>15</v>
      </c>
      <c r="Y116" s="11">
        <v>65</v>
      </c>
      <c r="Z116" s="11">
        <v>20</v>
      </c>
      <c r="AR116" s="15" t="str">
        <f>VLOOKUP($AQ116,[4]definitions_list_lookup!$N$15:$P$20,2,TRUE)</f>
        <v>fresh</v>
      </c>
      <c r="AS116" s="15">
        <f>VLOOKUP($AQ116,[4]definitions_list_lookup!$N$15:$P$20,3,TRUE)</f>
        <v>0</v>
      </c>
      <c r="BL116" s="11" t="s">
        <v>1979</v>
      </c>
      <c r="BM116" s="11">
        <v>90</v>
      </c>
      <c r="BN116" s="15" t="str">
        <f>VLOOKUP($BM116,[4]definitions_list_lookup!$N$15:$P$20,2,TRUE)</f>
        <v>extensive</v>
      </c>
      <c r="BO116" s="15">
        <f>VLOOKUP($BM116,[4]definitions_list_lookup!$N$15:$P$20,3,TRUE)</f>
        <v>4</v>
      </c>
      <c r="BP116" s="11" t="s">
        <v>1980</v>
      </c>
      <c r="BQ116" s="11">
        <v>10</v>
      </c>
      <c r="BS116" s="11">
        <v>40</v>
      </c>
      <c r="BT116" s="11">
        <v>10</v>
      </c>
      <c r="BU116" s="11">
        <v>5</v>
      </c>
      <c r="BV116" s="11">
        <v>30</v>
      </c>
      <c r="CF116" s="11">
        <v>5</v>
      </c>
      <c r="CH116" s="11" t="s">
        <v>1981</v>
      </c>
      <c r="CI116" s="11">
        <v>85</v>
      </c>
      <c r="CJ116" s="15" t="str">
        <f>VLOOKUP($CI116,[4]definitions_list_lookup!$N$15:$P$20,2,TRUE)</f>
        <v>extensive</v>
      </c>
      <c r="CK116" s="15">
        <f>VLOOKUP($CI116,[4]definitions_list_lookup!$N$15:$P$20,3,TRUE)</f>
        <v>4</v>
      </c>
      <c r="CL116" s="11" t="s">
        <v>1982</v>
      </c>
      <c r="CM116" s="11">
        <v>15</v>
      </c>
      <c r="CO116" s="11">
        <v>45</v>
      </c>
      <c r="CP116" s="11">
        <v>15</v>
      </c>
      <c r="CQ116" s="11">
        <v>5</v>
      </c>
      <c r="CR116" s="11">
        <v>15</v>
      </c>
      <c r="DB116" s="11">
        <v>5</v>
      </c>
      <c r="DD116" s="15">
        <f t="shared" si="5"/>
        <v>83.45</v>
      </c>
      <c r="DE116" s="15" t="str">
        <f>VLOOKUP($DD116,[4]definitions_list_lookup!$N$15:$P$20,2,TRUE)</f>
        <v>extensive</v>
      </c>
      <c r="DF116" s="15">
        <f>VLOOKUP($DD116,[4]definitions_list_lookup!$N$15:$P$20,3,TRUE)</f>
        <v>4</v>
      </c>
      <c r="DG116" s="11" t="s">
        <v>1983</v>
      </c>
    </row>
    <row r="117" spans="1:111" s="11" customFormat="1">
      <c r="A117" s="88">
        <v>42935.25</v>
      </c>
      <c r="B117" s="11" t="s">
        <v>1618</v>
      </c>
      <c r="C117" s="2" t="s">
        <v>1450</v>
      </c>
      <c r="D117" s="2" t="s">
        <v>1575</v>
      </c>
      <c r="E117" s="11">
        <v>29</v>
      </c>
      <c r="F117" s="11">
        <v>1</v>
      </c>
      <c r="G117" s="15" t="str">
        <f t="shared" si="3"/>
        <v>29-1</v>
      </c>
      <c r="H117" s="11">
        <v>4</v>
      </c>
      <c r="I117" s="11">
        <v>96</v>
      </c>
      <c r="J117" s="38">
        <f>(VLOOKUP($G117,Depth_Lookup_CCL!$A$3:$Z$549,11,FALSE))+(H117/100)</f>
        <v>66.790000000000006</v>
      </c>
      <c r="K117" s="38">
        <f>(VLOOKUP($G117,Depth_Lookup_CCL!$A$3:$Z$549,11,FALSE))+(I117/100)</f>
        <v>67.709999999999994</v>
      </c>
      <c r="L117" s="11">
        <v>85</v>
      </c>
      <c r="N117" s="11">
        <v>15</v>
      </c>
      <c r="P117" s="15">
        <f t="shared" si="4"/>
        <v>100</v>
      </c>
      <c r="Q117" s="11" t="s">
        <v>1723</v>
      </c>
      <c r="R117" s="11" t="s">
        <v>1</v>
      </c>
      <c r="S117" s="97">
        <v>75</v>
      </c>
      <c r="T117" s="15" t="str">
        <f>VLOOKUP($S117,[4]definitions_list_lookup!$N$15:$P$20,2,TRUE)</f>
        <v>extensive</v>
      </c>
      <c r="U117" s="15">
        <f>VLOOKUP($S117,[4]definitions_list_lookup!$N$15:$P$20,3,TRUE)</f>
        <v>4</v>
      </c>
      <c r="V117" s="11" t="s">
        <v>1984</v>
      </c>
      <c r="W117" s="11">
        <v>20</v>
      </c>
      <c r="Y117" s="11">
        <v>70</v>
      </c>
      <c r="Z117" s="11">
        <v>10</v>
      </c>
      <c r="AR117" s="15" t="str">
        <f>VLOOKUP($AQ117,[4]definitions_list_lookup!$N$15:$P$20,2,TRUE)</f>
        <v>fresh</v>
      </c>
      <c r="AS117" s="15">
        <f>VLOOKUP($AQ117,[4]definitions_list_lookup!$N$15:$P$20,3,TRUE)</f>
        <v>0</v>
      </c>
      <c r="BL117" s="11" t="s">
        <v>1985</v>
      </c>
      <c r="BM117" s="11">
        <v>92</v>
      </c>
      <c r="BN117" s="15" t="str">
        <f>VLOOKUP($BM117,[4]definitions_list_lookup!$N$15:$P$20,2,TRUE)</f>
        <v>complete</v>
      </c>
      <c r="BO117" s="15">
        <f>VLOOKUP($BM117,[4]definitions_list_lookup!$N$15:$P$20,3,TRUE)</f>
        <v>5</v>
      </c>
      <c r="BP117" s="11" t="s">
        <v>1815</v>
      </c>
      <c r="BQ117" s="11">
        <v>20</v>
      </c>
      <c r="BS117" s="11">
        <v>35</v>
      </c>
      <c r="BT117" s="11">
        <v>5</v>
      </c>
      <c r="BU117" s="11">
        <v>5</v>
      </c>
      <c r="BV117" s="11">
        <v>30</v>
      </c>
      <c r="CF117" s="11">
        <v>5</v>
      </c>
      <c r="CJ117" s="15" t="str">
        <f>VLOOKUP($CI117,[4]definitions_list_lookup!$N$15:$P$20,2,TRUE)</f>
        <v>fresh</v>
      </c>
      <c r="CK117" s="15">
        <f>VLOOKUP($CI117,[4]definitions_list_lookup!$N$15:$P$20,3,TRUE)</f>
        <v>0</v>
      </c>
      <c r="DD117" s="15">
        <f t="shared" si="5"/>
        <v>77.55</v>
      </c>
      <c r="DE117" s="15" t="str">
        <f>VLOOKUP($DD117,[4]definitions_list_lookup!$N$15:$P$20,2,TRUE)</f>
        <v>extensive</v>
      </c>
      <c r="DF117" s="15">
        <f>VLOOKUP($DD117,[4]definitions_list_lookup!$N$15:$P$20,3,TRUE)</f>
        <v>4</v>
      </c>
      <c r="DG117" s="11" t="s">
        <v>1986</v>
      </c>
    </row>
    <row r="118" spans="1:111" s="11" customFormat="1">
      <c r="A118" s="88">
        <v>42935.25</v>
      </c>
      <c r="B118" s="11" t="s">
        <v>1618</v>
      </c>
      <c r="C118" s="2" t="s">
        <v>1450</v>
      </c>
      <c r="D118" s="2" t="s">
        <v>1575</v>
      </c>
      <c r="E118" s="11">
        <v>29</v>
      </c>
      <c r="F118" s="11">
        <v>2</v>
      </c>
      <c r="G118" s="15" t="str">
        <f t="shared" si="3"/>
        <v>29-2</v>
      </c>
      <c r="H118" s="11">
        <v>2</v>
      </c>
      <c r="I118" s="11">
        <v>75</v>
      </c>
      <c r="J118" s="38">
        <f>(VLOOKUP($G118,Depth_Lookup_CCL!$A$3:$Z$549,11,FALSE))+(H118/100)</f>
        <v>67.75</v>
      </c>
      <c r="K118" s="38">
        <f>(VLOOKUP($G118,Depth_Lookup_CCL!$A$3:$Z$549,11,FALSE))+(I118/100)</f>
        <v>68.48</v>
      </c>
      <c r="L118" s="11">
        <v>50</v>
      </c>
      <c r="N118" s="11">
        <v>50</v>
      </c>
      <c r="P118" s="15">
        <f t="shared" si="4"/>
        <v>100</v>
      </c>
      <c r="Q118" s="11" t="s">
        <v>1723</v>
      </c>
      <c r="R118" s="11" t="s">
        <v>1</v>
      </c>
      <c r="S118" s="97">
        <v>55</v>
      </c>
      <c r="T118" s="15" t="str">
        <f>VLOOKUP($S118,[4]definitions_list_lookup!$N$15:$P$20,2,TRUE)</f>
        <v>substantial</v>
      </c>
      <c r="U118" s="15">
        <f>VLOOKUP($S118,[4]definitions_list_lookup!$N$15:$P$20,3,TRUE)</f>
        <v>3</v>
      </c>
      <c r="V118" s="11" t="s">
        <v>1987</v>
      </c>
      <c r="W118" s="11">
        <v>5</v>
      </c>
      <c r="Y118" s="11">
        <v>85</v>
      </c>
      <c r="Z118" s="11">
        <v>10</v>
      </c>
      <c r="AR118" s="15" t="str">
        <f>VLOOKUP($AQ118,[4]definitions_list_lookup!$N$15:$P$20,2,TRUE)</f>
        <v>fresh</v>
      </c>
      <c r="AS118" s="15">
        <f>VLOOKUP($AQ118,[4]definitions_list_lookup!$N$15:$P$20,3,TRUE)</f>
        <v>0</v>
      </c>
      <c r="BL118" s="11" t="s">
        <v>1797</v>
      </c>
      <c r="BM118" s="11">
        <v>85</v>
      </c>
      <c r="BN118" s="15" t="str">
        <f>VLOOKUP($BM118,[4]definitions_list_lookup!$N$15:$P$20,2,TRUE)</f>
        <v>extensive</v>
      </c>
      <c r="BO118" s="15">
        <f>VLOOKUP($BM118,[4]definitions_list_lookup!$N$15:$P$20,3,TRUE)</f>
        <v>4</v>
      </c>
      <c r="BP118" s="11" t="s">
        <v>1988</v>
      </c>
      <c r="BQ118" s="11">
        <v>20</v>
      </c>
      <c r="BS118" s="11">
        <v>60</v>
      </c>
      <c r="BT118" s="11">
        <v>15</v>
      </c>
      <c r="BV118" s="11">
        <v>5</v>
      </c>
      <c r="CJ118" s="15" t="str">
        <f>VLOOKUP($CI118,[4]definitions_list_lookup!$N$15:$P$20,2,TRUE)</f>
        <v>fresh</v>
      </c>
      <c r="CK118" s="15">
        <f>VLOOKUP($CI118,[4]definitions_list_lookup!$N$15:$P$20,3,TRUE)</f>
        <v>0</v>
      </c>
      <c r="DD118" s="15">
        <f t="shared" si="5"/>
        <v>70</v>
      </c>
      <c r="DE118" s="15" t="str">
        <f>VLOOKUP($DD118,[4]definitions_list_lookup!$N$15:$P$20,2,TRUE)</f>
        <v>extensive</v>
      </c>
      <c r="DF118" s="15">
        <f>VLOOKUP($DD118,[4]definitions_list_lookup!$N$15:$P$20,3,TRUE)</f>
        <v>4</v>
      </c>
      <c r="DG118" s="11" t="s">
        <v>1989</v>
      </c>
    </row>
    <row r="119" spans="1:111" s="11" customFormat="1">
      <c r="A119" s="88">
        <v>42935.25</v>
      </c>
      <c r="B119" s="11" t="s">
        <v>1618</v>
      </c>
      <c r="C119" s="2" t="s">
        <v>1450</v>
      </c>
      <c r="D119" s="2" t="s">
        <v>1575</v>
      </c>
      <c r="E119" s="11">
        <v>29</v>
      </c>
      <c r="F119" s="11">
        <v>3</v>
      </c>
      <c r="G119" s="15" t="str">
        <f t="shared" si="3"/>
        <v>29-3</v>
      </c>
      <c r="H119" s="11">
        <v>0</v>
      </c>
      <c r="I119" s="11">
        <v>68</v>
      </c>
      <c r="J119" s="38">
        <f>(VLOOKUP($G119,Depth_Lookup_CCL!$A$3:$Z$549,11,FALSE))+(H119/100)</f>
        <v>68.48</v>
      </c>
      <c r="K119" s="38">
        <f>(VLOOKUP($G119,Depth_Lookup_CCL!$A$3:$Z$549,11,FALSE))+(I119/100)</f>
        <v>69.160000000000011</v>
      </c>
      <c r="L119" s="11">
        <v>93</v>
      </c>
      <c r="N119" s="11">
        <v>7</v>
      </c>
      <c r="P119" s="15">
        <f t="shared" si="4"/>
        <v>100</v>
      </c>
      <c r="Q119" s="11" t="s">
        <v>1636</v>
      </c>
      <c r="R119" s="11" t="s">
        <v>1</v>
      </c>
      <c r="S119" s="97">
        <v>70</v>
      </c>
      <c r="T119" s="15" t="str">
        <f>VLOOKUP($S119,[4]definitions_list_lookup!$N$15:$P$20,2,TRUE)</f>
        <v>extensive</v>
      </c>
      <c r="U119" s="15">
        <f>VLOOKUP($S119,[4]definitions_list_lookup!$N$15:$P$20,3,TRUE)</f>
        <v>4</v>
      </c>
      <c r="V119" s="11" t="s">
        <v>1698</v>
      </c>
      <c r="W119" s="11">
        <v>10</v>
      </c>
      <c r="Y119" s="11">
        <v>75</v>
      </c>
      <c r="Z119" s="11">
        <v>15</v>
      </c>
      <c r="AR119" s="15" t="str">
        <f>VLOOKUP($AQ119,[4]definitions_list_lookup!$N$15:$P$20,2,TRUE)</f>
        <v>fresh</v>
      </c>
      <c r="AS119" s="15">
        <f>VLOOKUP($AQ119,[4]definitions_list_lookup!$N$15:$P$20,3,TRUE)</f>
        <v>0</v>
      </c>
      <c r="BL119" s="11" t="s">
        <v>1990</v>
      </c>
      <c r="BM119" s="11">
        <v>88</v>
      </c>
      <c r="BN119" s="15" t="str">
        <f>VLOOKUP($BM119,[4]definitions_list_lookup!$N$15:$P$20,2,TRUE)</f>
        <v>extensive</v>
      </c>
      <c r="BO119" s="15">
        <f>VLOOKUP($BM119,[4]definitions_list_lookup!$N$15:$P$20,3,TRUE)</f>
        <v>4</v>
      </c>
      <c r="BP119" s="11" t="s">
        <v>1815</v>
      </c>
      <c r="BQ119" s="11">
        <v>20</v>
      </c>
      <c r="BS119" s="11">
        <v>75</v>
      </c>
      <c r="BT119" s="11">
        <v>5</v>
      </c>
      <c r="CJ119" s="15" t="str">
        <f>VLOOKUP($CI119,[4]definitions_list_lookup!$N$15:$P$20,2,TRUE)</f>
        <v>fresh</v>
      </c>
      <c r="CK119" s="15">
        <f>VLOOKUP($CI119,[4]definitions_list_lookup!$N$15:$P$20,3,TRUE)</f>
        <v>0</v>
      </c>
      <c r="DD119" s="15">
        <f t="shared" si="5"/>
        <v>71.260000000000005</v>
      </c>
      <c r="DE119" s="15" t="str">
        <f>VLOOKUP($DD119,[4]definitions_list_lookup!$N$15:$P$20,2,TRUE)</f>
        <v>extensive</v>
      </c>
      <c r="DF119" s="15">
        <f>VLOOKUP($DD119,[4]definitions_list_lookup!$N$15:$P$20,3,TRUE)</f>
        <v>4</v>
      </c>
      <c r="DG119" s="11" t="s">
        <v>1991</v>
      </c>
    </row>
    <row r="120" spans="1:111" s="11" customFormat="1">
      <c r="A120" s="88">
        <v>42935.25</v>
      </c>
      <c r="B120" s="11" t="s">
        <v>1618</v>
      </c>
      <c r="C120" s="2" t="s">
        <v>1450</v>
      </c>
      <c r="D120" s="2" t="s">
        <v>1575</v>
      </c>
      <c r="E120" s="11">
        <v>29</v>
      </c>
      <c r="F120" s="11">
        <v>4</v>
      </c>
      <c r="G120" s="15" t="str">
        <f t="shared" si="3"/>
        <v>29-4</v>
      </c>
      <c r="H120" s="11">
        <v>3</v>
      </c>
      <c r="I120" s="11">
        <v>82</v>
      </c>
      <c r="J120" s="38">
        <f>(VLOOKUP($G120,Depth_Lookup_CCL!$A$3:$Z$549,11,FALSE))+(H120/100)</f>
        <v>69.23</v>
      </c>
      <c r="K120" s="38">
        <f>(VLOOKUP($G120,Depth_Lookup_CCL!$A$3:$Z$549,11,FALSE))+(I120/100)</f>
        <v>70.02</v>
      </c>
      <c r="L120" s="11">
        <v>90</v>
      </c>
      <c r="N120" s="11">
        <v>10</v>
      </c>
      <c r="P120" s="15">
        <f t="shared" si="4"/>
        <v>100</v>
      </c>
      <c r="Q120" s="11" t="s">
        <v>1636</v>
      </c>
      <c r="R120" s="11" t="s">
        <v>1</v>
      </c>
      <c r="S120" s="97">
        <v>70</v>
      </c>
      <c r="T120" s="15" t="str">
        <f>VLOOKUP($S120,[4]definitions_list_lookup!$N$15:$P$20,2,TRUE)</f>
        <v>extensive</v>
      </c>
      <c r="U120" s="15">
        <f>VLOOKUP($S120,[4]definitions_list_lookup!$N$15:$P$20,3,TRUE)</f>
        <v>4</v>
      </c>
      <c r="V120" s="11" t="s">
        <v>1698</v>
      </c>
      <c r="W120" s="11">
        <v>10</v>
      </c>
      <c r="Y120" s="11">
        <v>75</v>
      </c>
      <c r="Z120" s="11">
        <v>15</v>
      </c>
      <c r="AR120" s="15" t="str">
        <f>VLOOKUP($AQ120,[4]definitions_list_lookup!$N$15:$P$20,2,TRUE)</f>
        <v>fresh</v>
      </c>
      <c r="AS120" s="15">
        <f>VLOOKUP($AQ120,[4]definitions_list_lookup!$N$15:$P$20,3,TRUE)</f>
        <v>0</v>
      </c>
      <c r="BL120" s="11" t="s">
        <v>1990</v>
      </c>
      <c r="BM120" s="11">
        <v>88</v>
      </c>
      <c r="BN120" s="15" t="str">
        <f>VLOOKUP($BM120,[4]definitions_list_lookup!$N$15:$P$20,2,TRUE)</f>
        <v>extensive</v>
      </c>
      <c r="BO120" s="15">
        <f>VLOOKUP($BM120,[4]definitions_list_lookup!$N$15:$P$20,3,TRUE)</f>
        <v>4</v>
      </c>
      <c r="BP120" s="11" t="s">
        <v>1815</v>
      </c>
      <c r="BQ120" s="11">
        <v>20</v>
      </c>
      <c r="BS120" s="11">
        <v>75</v>
      </c>
      <c r="BT120" s="11">
        <v>5</v>
      </c>
      <c r="CJ120" s="15" t="str">
        <f>VLOOKUP($CI120,[4]definitions_list_lookup!$N$15:$P$20,2,TRUE)</f>
        <v>fresh</v>
      </c>
      <c r="CK120" s="15">
        <f>VLOOKUP($CI120,[4]definitions_list_lookup!$N$15:$P$20,3,TRUE)</f>
        <v>0</v>
      </c>
      <c r="DD120" s="15">
        <f t="shared" si="5"/>
        <v>71.8</v>
      </c>
      <c r="DE120" s="15" t="str">
        <f>VLOOKUP($DD120,[4]definitions_list_lookup!$N$15:$P$20,2,TRUE)</f>
        <v>extensive</v>
      </c>
      <c r="DF120" s="15">
        <f>VLOOKUP($DD120,[4]definitions_list_lookup!$N$15:$P$20,3,TRUE)</f>
        <v>4</v>
      </c>
      <c r="DG120" s="11" t="s">
        <v>1991</v>
      </c>
    </row>
    <row r="121" spans="1:111" s="11" customFormat="1">
      <c r="A121" s="88">
        <v>42935.25</v>
      </c>
      <c r="B121" s="11" t="s">
        <v>1618</v>
      </c>
      <c r="C121" s="2" t="s">
        <v>1450</v>
      </c>
      <c r="D121" s="2" t="s">
        <v>1575</v>
      </c>
      <c r="E121" s="11">
        <v>30</v>
      </c>
      <c r="F121" s="11">
        <v>1</v>
      </c>
      <c r="G121" s="15" t="str">
        <f t="shared" si="3"/>
        <v>30-1</v>
      </c>
      <c r="H121" s="11">
        <v>0</v>
      </c>
      <c r="I121" s="11">
        <v>98</v>
      </c>
      <c r="J121" s="38">
        <f>(VLOOKUP($G121,Depth_Lookup_CCL!$A$3:$Z$549,11,FALSE))+(H121/100)</f>
        <v>69.8</v>
      </c>
      <c r="K121" s="38">
        <f>(VLOOKUP($G121,Depth_Lookup_CCL!$A$3:$Z$549,11,FALSE))+(I121/100)</f>
        <v>70.78</v>
      </c>
      <c r="L121" s="11">
        <v>96</v>
      </c>
      <c r="N121" s="11">
        <v>4</v>
      </c>
      <c r="P121" s="15">
        <f t="shared" si="4"/>
        <v>100</v>
      </c>
      <c r="Q121" s="11" t="s">
        <v>1755</v>
      </c>
      <c r="R121" s="11" t="s">
        <v>114</v>
      </c>
      <c r="S121" s="97">
        <v>55</v>
      </c>
      <c r="T121" s="15" t="str">
        <f>VLOOKUP($S121,[4]definitions_list_lookup!$N$15:$P$20,2,TRUE)</f>
        <v>substantial</v>
      </c>
      <c r="U121" s="15">
        <f>VLOOKUP($S121,[4]definitions_list_lookup!$N$15:$P$20,3,TRUE)</f>
        <v>3</v>
      </c>
      <c r="V121" s="11" t="s">
        <v>1992</v>
      </c>
      <c r="W121" s="11">
        <v>5</v>
      </c>
      <c r="Y121" s="11">
        <v>85</v>
      </c>
      <c r="Z121" s="11">
        <v>10</v>
      </c>
      <c r="AR121" s="15" t="str">
        <f>VLOOKUP($AQ121,[4]definitions_list_lookup!$N$15:$P$20,2,TRUE)</f>
        <v>fresh</v>
      </c>
      <c r="AS121" s="15">
        <f>VLOOKUP($AQ121,[4]definitions_list_lookup!$N$15:$P$20,3,TRUE)</f>
        <v>0</v>
      </c>
      <c r="BL121" s="11" t="s">
        <v>1739</v>
      </c>
      <c r="BM121" s="11">
        <v>85</v>
      </c>
      <c r="BN121" s="15" t="str">
        <f>VLOOKUP($BM121,[4]definitions_list_lookup!$N$15:$P$20,2,TRUE)</f>
        <v>extensive</v>
      </c>
      <c r="BO121" s="15">
        <f>VLOOKUP($BM121,[4]definitions_list_lookup!$N$15:$P$20,3,TRUE)</f>
        <v>4</v>
      </c>
      <c r="BP121" s="11" t="s">
        <v>1993</v>
      </c>
      <c r="BS121" s="11">
        <v>90</v>
      </c>
      <c r="BT121" s="11">
        <v>10</v>
      </c>
      <c r="CJ121" s="15" t="str">
        <f>VLOOKUP($CI121,[4]definitions_list_lookup!$N$15:$P$20,2,TRUE)</f>
        <v>fresh</v>
      </c>
      <c r="CK121" s="15">
        <f>VLOOKUP($CI121,[4]definitions_list_lookup!$N$15:$P$20,3,TRUE)</f>
        <v>0</v>
      </c>
      <c r="DD121" s="15">
        <f t="shared" si="5"/>
        <v>56.199999999999996</v>
      </c>
      <c r="DE121" s="15" t="str">
        <f>VLOOKUP($DD121,[4]definitions_list_lookup!$N$15:$P$20,2,TRUE)</f>
        <v>substantial</v>
      </c>
      <c r="DF121" s="15">
        <f>VLOOKUP($DD121,[4]definitions_list_lookup!$N$15:$P$20,3,TRUE)</f>
        <v>3</v>
      </c>
      <c r="DG121" s="11" t="s">
        <v>1994</v>
      </c>
    </row>
    <row r="122" spans="1:111" s="11" customFormat="1">
      <c r="A122" s="88">
        <v>42935.5</v>
      </c>
      <c r="B122" s="11" t="s">
        <v>1995</v>
      </c>
      <c r="C122" s="2" t="s">
        <v>1450</v>
      </c>
      <c r="D122" s="2" t="s">
        <v>1575</v>
      </c>
      <c r="E122" s="11">
        <v>30</v>
      </c>
      <c r="F122" s="11">
        <v>2</v>
      </c>
      <c r="G122" s="15" t="str">
        <f t="shared" si="3"/>
        <v>30-2</v>
      </c>
      <c r="H122" s="11">
        <v>2</v>
      </c>
      <c r="I122" s="11">
        <v>50</v>
      </c>
      <c r="J122" s="38">
        <f>(VLOOKUP($G122,Depth_Lookup_CCL!$A$3:$Z$549,11,FALSE))+(H122/100)</f>
        <v>70.819999999999993</v>
      </c>
      <c r="K122" s="38">
        <f>(VLOOKUP($G122,Depth_Lookup_CCL!$A$3:$Z$549,11,FALSE))+(I122/100)</f>
        <v>71.3</v>
      </c>
      <c r="L122" s="11">
        <v>100</v>
      </c>
      <c r="P122" s="15">
        <f t="shared" si="4"/>
        <v>100</v>
      </c>
      <c r="Q122" s="11" t="s">
        <v>1833</v>
      </c>
      <c r="R122" s="11" t="s">
        <v>114</v>
      </c>
      <c r="S122" s="97">
        <v>70</v>
      </c>
      <c r="T122" s="15" t="str">
        <f>VLOOKUP($S122,[4]definitions_list_lookup!$N$15:$P$20,2,TRUE)</f>
        <v>extensive</v>
      </c>
      <c r="U122" s="15">
        <f>VLOOKUP($S122,[4]definitions_list_lookup!$N$15:$P$20,3,TRUE)</f>
        <v>4</v>
      </c>
      <c r="V122" s="11" t="s">
        <v>1996</v>
      </c>
      <c r="W122" s="11">
        <v>10</v>
      </c>
      <c r="Y122" s="11">
        <v>75</v>
      </c>
      <c r="Z122" s="11">
        <v>15</v>
      </c>
      <c r="AR122" s="15" t="str">
        <f>VLOOKUP($AQ122,[4]definitions_list_lookup!$N$15:$P$20,2,TRUE)</f>
        <v>fresh</v>
      </c>
      <c r="AS122" s="15">
        <f>VLOOKUP($AQ122,[4]definitions_list_lookup!$N$15:$P$20,3,TRUE)</f>
        <v>0</v>
      </c>
      <c r="BN122" s="15" t="str">
        <f>VLOOKUP($BM122,[4]definitions_list_lookup!$N$15:$P$20,2,TRUE)</f>
        <v>fresh</v>
      </c>
      <c r="BO122" s="15">
        <f>VLOOKUP($BM122,[4]definitions_list_lookup!$N$15:$P$20,3,TRUE)</f>
        <v>0</v>
      </c>
      <c r="CJ122" s="15" t="str">
        <f>VLOOKUP($CI122,[4]definitions_list_lookup!$N$15:$P$20,2,TRUE)</f>
        <v>fresh</v>
      </c>
      <c r="CK122" s="15">
        <f>VLOOKUP($CI122,[4]definitions_list_lookup!$N$15:$P$20,3,TRUE)</f>
        <v>0</v>
      </c>
      <c r="DD122" s="15">
        <f t="shared" si="5"/>
        <v>70</v>
      </c>
      <c r="DE122" s="15" t="str">
        <f>VLOOKUP($DD122,[4]definitions_list_lookup!$N$15:$P$20,2,TRUE)</f>
        <v>extensive</v>
      </c>
      <c r="DF122" s="15">
        <f>VLOOKUP($DD122,[4]definitions_list_lookup!$N$15:$P$20,3,TRUE)</f>
        <v>4</v>
      </c>
      <c r="DG122" s="11" t="s">
        <v>1997</v>
      </c>
    </row>
    <row r="123" spans="1:111" s="11" customFormat="1">
      <c r="A123" s="88">
        <v>42935.5</v>
      </c>
      <c r="B123" s="11" t="s">
        <v>1995</v>
      </c>
      <c r="C123" s="2" t="s">
        <v>1450</v>
      </c>
      <c r="D123" s="2" t="s">
        <v>1575</v>
      </c>
      <c r="E123" s="11">
        <v>30</v>
      </c>
      <c r="F123" s="11">
        <v>2</v>
      </c>
      <c r="G123" s="15" t="str">
        <f t="shared" si="3"/>
        <v>30-2</v>
      </c>
      <c r="H123" s="11">
        <v>51</v>
      </c>
      <c r="I123" s="11">
        <v>59</v>
      </c>
      <c r="J123" s="38">
        <f>(VLOOKUP($G123,Depth_Lookup_CCL!$A$3:$Z$549,11,FALSE))+(H123/100)</f>
        <v>71.31</v>
      </c>
      <c r="K123" s="38">
        <f>(VLOOKUP($G123,Depth_Lookup_CCL!$A$3:$Z$549,11,FALSE))+(I123/100)</f>
        <v>71.39</v>
      </c>
      <c r="L123" s="11">
        <v>90</v>
      </c>
      <c r="N123" s="11">
        <v>10</v>
      </c>
      <c r="P123" s="15">
        <f t="shared" si="4"/>
        <v>100</v>
      </c>
      <c r="Q123" s="11" t="s">
        <v>1723</v>
      </c>
      <c r="R123" s="11" t="s">
        <v>1</v>
      </c>
      <c r="S123" s="97">
        <v>85</v>
      </c>
      <c r="T123" s="15" t="str">
        <f>VLOOKUP($S123,[4]definitions_list_lookup!$N$15:$P$20,2,TRUE)</f>
        <v>extensive</v>
      </c>
      <c r="U123" s="15">
        <f>VLOOKUP($S123,[4]definitions_list_lookup!$N$15:$P$20,3,TRUE)</f>
        <v>4</v>
      </c>
      <c r="V123" s="11" t="s">
        <v>1637</v>
      </c>
      <c r="W123" s="11">
        <v>15</v>
      </c>
      <c r="Y123" s="11">
        <v>70</v>
      </c>
      <c r="Z123" s="11">
        <v>15</v>
      </c>
      <c r="AR123" s="15" t="str">
        <f>VLOOKUP($AQ123,[4]definitions_list_lookup!$N$15:$P$20,2,TRUE)</f>
        <v>fresh</v>
      </c>
      <c r="AS123" s="15">
        <f>VLOOKUP($AQ123,[4]definitions_list_lookup!$N$15:$P$20,3,TRUE)</f>
        <v>0</v>
      </c>
      <c r="BL123" s="11" t="s">
        <v>1802</v>
      </c>
      <c r="BM123" s="11">
        <v>90</v>
      </c>
      <c r="BN123" s="15" t="str">
        <f>VLOOKUP($BM123,[4]definitions_list_lookup!$N$15:$P$20,2,TRUE)</f>
        <v>extensive</v>
      </c>
      <c r="BO123" s="15">
        <f>VLOOKUP($BM123,[4]definitions_list_lookup!$N$15:$P$20,3,TRUE)</f>
        <v>4</v>
      </c>
      <c r="BP123" s="11" t="s">
        <v>1815</v>
      </c>
      <c r="BS123" s="11">
        <v>80</v>
      </c>
      <c r="BT123" s="11">
        <v>20</v>
      </c>
      <c r="CJ123" s="15" t="str">
        <f>VLOOKUP($CI123,[4]definitions_list_lookup!$N$15:$P$20,2,TRUE)</f>
        <v>fresh</v>
      </c>
      <c r="CK123" s="15">
        <f>VLOOKUP($CI123,[4]definitions_list_lookup!$N$15:$P$20,3,TRUE)</f>
        <v>0</v>
      </c>
      <c r="DD123" s="15">
        <f t="shared" si="5"/>
        <v>85.5</v>
      </c>
      <c r="DE123" s="15" t="str">
        <f>VLOOKUP($DD123,[4]definitions_list_lookup!$N$15:$P$20,2,TRUE)</f>
        <v>extensive</v>
      </c>
      <c r="DF123" s="15">
        <f>VLOOKUP($DD123,[4]definitions_list_lookup!$N$15:$P$20,3,TRUE)</f>
        <v>4</v>
      </c>
      <c r="DG123" s="11" t="s">
        <v>1997</v>
      </c>
    </row>
    <row r="124" spans="1:111" s="11" customFormat="1">
      <c r="A124" s="88">
        <v>42935.5</v>
      </c>
      <c r="B124" s="11" t="s">
        <v>1995</v>
      </c>
      <c r="C124" s="2" t="s">
        <v>1450</v>
      </c>
      <c r="D124" s="2" t="s">
        <v>1575</v>
      </c>
      <c r="E124" s="11">
        <v>30</v>
      </c>
      <c r="F124" s="11">
        <v>3</v>
      </c>
      <c r="G124" s="15" t="str">
        <f t="shared" si="3"/>
        <v>30-3</v>
      </c>
      <c r="H124" s="11">
        <v>2</v>
      </c>
      <c r="I124" s="11">
        <v>84</v>
      </c>
      <c r="J124" s="38">
        <f>(VLOOKUP($G124,Depth_Lookup_CCL!$A$3:$Z$549,11,FALSE))+(H124/100)</f>
        <v>71.429999999999993</v>
      </c>
      <c r="K124" s="38">
        <f>(VLOOKUP($G124,Depth_Lookup_CCL!$A$3:$Z$549,11,FALSE))+(I124/100)</f>
        <v>72.25</v>
      </c>
      <c r="L124" s="11">
        <v>79</v>
      </c>
      <c r="N124" s="11">
        <v>21</v>
      </c>
      <c r="P124" s="15">
        <f t="shared" si="4"/>
        <v>100</v>
      </c>
      <c r="Q124" s="11" t="s">
        <v>1723</v>
      </c>
      <c r="R124" s="11" t="s">
        <v>1</v>
      </c>
      <c r="S124" s="97">
        <v>85</v>
      </c>
      <c r="T124" s="15" t="str">
        <f>VLOOKUP($S124,[4]definitions_list_lookup!$N$15:$P$20,2,TRUE)</f>
        <v>extensive</v>
      </c>
      <c r="U124" s="15">
        <f>VLOOKUP($S124,[4]definitions_list_lookup!$N$15:$P$20,3,TRUE)</f>
        <v>4</v>
      </c>
      <c r="V124" s="11" t="s">
        <v>1637</v>
      </c>
      <c r="W124" s="11">
        <v>15</v>
      </c>
      <c r="Y124" s="11">
        <v>70</v>
      </c>
      <c r="Z124" s="11">
        <v>15</v>
      </c>
      <c r="AR124" s="15" t="str">
        <f>VLOOKUP($AQ124,[4]definitions_list_lookup!$N$15:$P$20,2,TRUE)</f>
        <v>fresh</v>
      </c>
      <c r="AS124" s="15">
        <f>VLOOKUP($AQ124,[4]definitions_list_lookup!$N$15:$P$20,3,TRUE)</f>
        <v>0</v>
      </c>
      <c r="BL124" s="11" t="s">
        <v>1797</v>
      </c>
      <c r="BM124" s="11">
        <v>90</v>
      </c>
      <c r="BN124" s="15" t="str">
        <f>VLOOKUP($BM124,[4]definitions_list_lookup!$N$15:$P$20,2,TRUE)</f>
        <v>extensive</v>
      </c>
      <c r="BO124" s="15">
        <f>VLOOKUP($BM124,[4]definitions_list_lookup!$N$15:$P$20,3,TRUE)</f>
        <v>4</v>
      </c>
      <c r="BP124" s="11" t="s">
        <v>1998</v>
      </c>
      <c r="BQ124" s="11">
        <v>15</v>
      </c>
      <c r="BS124" s="11">
        <v>60</v>
      </c>
      <c r="BT124" s="11">
        <v>20</v>
      </c>
      <c r="BU124" s="11">
        <v>5</v>
      </c>
      <c r="CJ124" s="15" t="str">
        <f>VLOOKUP($CI124,[4]definitions_list_lookup!$N$15:$P$20,2,TRUE)</f>
        <v>fresh</v>
      </c>
      <c r="CK124" s="15">
        <f>VLOOKUP($CI124,[4]definitions_list_lookup!$N$15:$P$20,3,TRUE)</f>
        <v>0</v>
      </c>
      <c r="DD124" s="15">
        <f t="shared" si="5"/>
        <v>86.050000000000011</v>
      </c>
      <c r="DE124" s="15" t="str">
        <f>VLOOKUP($DD124,[4]definitions_list_lookup!$N$15:$P$20,2,TRUE)</f>
        <v>extensive</v>
      </c>
      <c r="DF124" s="15">
        <f>VLOOKUP($DD124,[4]definitions_list_lookup!$N$15:$P$20,3,TRUE)</f>
        <v>4</v>
      </c>
      <c r="DG124" s="11" t="s">
        <v>1997</v>
      </c>
    </row>
    <row r="125" spans="1:111" s="11" customFormat="1">
      <c r="A125" s="88">
        <v>42935.5</v>
      </c>
      <c r="B125" s="11" t="s">
        <v>1995</v>
      </c>
      <c r="C125" s="2" t="s">
        <v>1450</v>
      </c>
      <c r="D125" s="2" t="s">
        <v>1575</v>
      </c>
      <c r="E125" s="11">
        <v>30</v>
      </c>
      <c r="F125" s="11">
        <v>4</v>
      </c>
      <c r="G125" s="15" t="str">
        <f t="shared" si="3"/>
        <v>30-4</v>
      </c>
      <c r="H125" s="11">
        <v>3</v>
      </c>
      <c r="I125" s="11">
        <v>82</v>
      </c>
      <c r="J125" s="38">
        <f>(VLOOKUP($G125,Depth_Lookup_CCL!$A$3:$Z$549,11,FALSE))+(H125/100)</f>
        <v>72.319999999999993</v>
      </c>
      <c r="K125" s="38">
        <f>(VLOOKUP($G125,Depth_Lookup_CCL!$A$3:$Z$549,11,FALSE))+(I125/100)</f>
        <v>73.109999999999985</v>
      </c>
      <c r="L125" s="11">
        <v>94</v>
      </c>
      <c r="N125" s="11">
        <v>6</v>
      </c>
      <c r="P125" s="15">
        <f t="shared" si="4"/>
        <v>100</v>
      </c>
      <c r="Q125" s="11" t="s">
        <v>1723</v>
      </c>
      <c r="R125" s="11" t="s">
        <v>114</v>
      </c>
      <c r="S125" s="97">
        <v>70</v>
      </c>
      <c r="T125" s="15" t="str">
        <f>VLOOKUP($S125,[4]definitions_list_lookup!$N$15:$P$20,2,TRUE)</f>
        <v>extensive</v>
      </c>
      <c r="U125" s="15">
        <f>VLOOKUP($S125,[4]definitions_list_lookup!$N$15:$P$20,3,TRUE)</f>
        <v>4</v>
      </c>
      <c r="V125" s="11" t="s">
        <v>1992</v>
      </c>
      <c r="W125" s="11">
        <v>10</v>
      </c>
      <c r="Y125" s="11">
        <v>80</v>
      </c>
      <c r="Z125" s="11">
        <v>10</v>
      </c>
      <c r="AR125" s="15" t="str">
        <f>VLOOKUP($AQ125,[4]definitions_list_lookup!$N$15:$P$20,2,TRUE)</f>
        <v>fresh</v>
      </c>
      <c r="AS125" s="15">
        <f>VLOOKUP($AQ125,[4]definitions_list_lookup!$N$15:$P$20,3,TRUE)</f>
        <v>0</v>
      </c>
      <c r="BL125" s="11" t="s">
        <v>1797</v>
      </c>
      <c r="BM125" s="11">
        <v>85</v>
      </c>
      <c r="BN125" s="15" t="str">
        <f>VLOOKUP($BM125,[4]definitions_list_lookup!$N$15:$P$20,2,TRUE)</f>
        <v>extensive</v>
      </c>
      <c r="BO125" s="15">
        <f>VLOOKUP($BM125,[4]definitions_list_lookup!$N$15:$P$20,3,TRUE)</f>
        <v>4</v>
      </c>
      <c r="BP125" s="11" t="s">
        <v>1815</v>
      </c>
      <c r="BQ125" s="11">
        <v>10</v>
      </c>
      <c r="BS125" s="11">
        <v>70</v>
      </c>
      <c r="BT125" s="11">
        <v>20</v>
      </c>
      <c r="CJ125" s="15" t="str">
        <f>VLOOKUP($CI125,[4]definitions_list_lookup!$N$15:$P$20,2,TRUE)</f>
        <v>fresh</v>
      </c>
      <c r="CK125" s="15">
        <f>VLOOKUP($CI125,[4]definitions_list_lookup!$N$15:$P$20,3,TRUE)</f>
        <v>0</v>
      </c>
      <c r="DD125" s="15">
        <f t="shared" si="5"/>
        <v>70.899999999999991</v>
      </c>
      <c r="DE125" s="15" t="str">
        <f>VLOOKUP($DD125,[4]definitions_list_lookup!$N$15:$P$20,2,TRUE)</f>
        <v>extensive</v>
      </c>
      <c r="DF125" s="15">
        <f>VLOOKUP($DD125,[4]definitions_list_lookup!$N$15:$P$20,3,TRUE)</f>
        <v>4</v>
      </c>
      <c r="DG125" s="11" t="s">
        <v>1997</v>
      </c>
    </row>
    <row r="126" spans="1:111" s="11" customFormat="1">
      <c r="A126" s="88">
        <v>42935.5</v>
      </c>
      <c r="B126" s="11" t="s">
        <v>1995</v>
      </c>
      <c r="C126" s="2" t="s">
        <v>1450</v>
      </c>
      <c r="D126" s="2" t="s">
        <v>1575</v>
      </c>
      <c r="E126" s="11">
        <v>31</v>
      </c>
      <c r="F126" s="11">
        <v>1</v>
      </c>
      <c r="G126" s="15" t="str">
        <f t="shared" si="3"/>
        <v>31-1</v>
      </c>
      <c r="H126" s="11">
        <v>0</v>
      </c>
      <c r="I126" s="11">
        <v>84</v>
      </c>
      <c r="J126" s="38">
        <f>(VLOOKUP($G126,Depth_Lookup_CCL!$A$3:$Z$549,11,FALSE))+(H126/100)</f>
        <v>72.849999999999994</v>
      </c>
      <c r="K126" s="38">
        <f>(VLOOKUP($G126,Depth_Lookup_CCL!$A$3:$Z$549,11,FALSE))+(I126/100)</f>
        <v>73.69</v>
      </c>
      <c r="L126" s="11">
        <v>98</v>
      </c>
      <c r="N126" s="11">
        <v>2</v>
      </c>
      <c r="P126" s="15">
        <f t="shared" si="4"/>
        <v>100</v>
      </c>
      <c r="Q126" s="11" t="s">
        <v>1723</v>
      </c>
      <c r="R126" s="11" t="s">
        <v>114</v>
      </c>
      <c r="S126" s="97">
        <v>70</v>
      </c>
      <c r="T126" s="15" t="str">
        <f>VLOOKUP($S126,[4]definitions_list_lookup!$N$15:$P$20,2,TRUE)</f>
        <v>extensive</v>
      </c>
      <c r="U126" s="15">
        <f>VLOOKUP($S126,[4]definitions_list_lookup!$N$15:$P$20,3,TRUE)</f>
        <v>4</v>
      </c>
      <c r="V126" s="11" t="s">
        <v>1999</v>
      </c>
      <c r="W126" s="11">
        <v>10</v>
      </c>
      <c r="Y126" s="11">
        <v>80</v>
      </c>
      <c r="Z126" s="11">
        <v>10</v>
      </c>
      <c r="AR126" s="15" t="str">
        <f>VLOOKUP($AQ126,[4]definitions_list_lookup!$N$15:$P$20,2,TRUE)</f>
        <v>fresh</v>
      </c>
      <c r="AS126" s="15">
        <f>VLOOKUP($AQ126,[4]definitions_list_lookup!$N$15:$P$20,3,TRUE)</f>
        <v>0</v>
      </c>
      <c r="BL126" s="11" t="s">
        <v>2000</v>
      </c>
      <c r="BM126" s="11">
        <v>80</v>
      </c>
      <c r="BN126" s="15" t="str">
        <f>VLOOKUP($BM126,[4]definitions_list_lookup!$N$15:$P$20,2,TRUE)</f>
        <v>extensive</v>
      </c>
      <c r="BO126" s="15">
        <f>VLOOKUP($BM126,[4]definitions_list_lookup!$N$15:$P$20,3,TRUE)</f>
        <v>4</v>
      </c>
      <c r="BP126" s="11" t="s">
        <v>1965</v>
      </c>
      <c r="BQ126" s="11">
        <v>5</v>
      </c>
      <c r="BS126" s="11">
        <v>75</v>
      </c>
      <c r="BT126" s="11">
        <v>15</v>
      </c>
      <c r="CF126" s="11">
        <v>5</v>
      </c>
      <c r="CJ126" s="15" t="str">
        <f>VLOOKUP($CI126,[4]definitions_list_lookup!$N$15:$P$20,2,TRUE)</f>
        <v>fresh</v>
      </c>
      <c r="CK126" s="15">
        <f>VLOOKUP($CI126,[4]definitions_list_lookup!$N$15:$P$20,3,TRUE)</f>
        <v>0</v>
      </c>
      <c r="DD126" s="15">
        <f t="shared" si="5"/>
        <v>70.199999999999989</v>
      </c>
      <c r="DE126" s="15" t="str">
        <f>VLOOKUP($DD126,[4]definitions_list_lookup!$N$15:$P$20,2,TRUE)</f>
        <v>extensive</v>
      </c>
      <c r="DF126" s="15">
        <f>VLOOKUP($DD126,[4]definitions_list_lookup!$N$15:$P$20,3,TRUE)</f>
        <v>4</v>
      </c>
      <c r="DG126" s="11" t="s">
        <v>1997</v>
      </c>
    </row>
    <row r="127" spans="1:111" s="11" customFormat="1">
      <c r="A127" s="88">
        <v>42935.5</v>
      </c>
      <c r="B127" s="11" t="s">
        <v>1995</v>
      </c>
      <c r="C127" s="2" t="s">
        <v>1450</v>
      </c>
      <c r="D127" s="2" t="s">
        <v>1575</v>
      </c>
      <c r="E127" s="11">
        <v>31</v>
      </c>
      <c r="F127" s="11">
        <v>2</v>
      </c>
      <c r="G127" s="15" t="str">
        <f t="shared" si="3"/>
        <v>31-2</v>
      </c>
      <c r="H127" s="11">
        <v>0</v>
      </c>
      <c r="I127" s="11">
        <v>89</v>
      </c>
      <c r="J127" s="38">
        <f>(VLOOKUP($G127,Depth_Lookup_CCL!$A$3:$Z$549,11,FALSE))+(H127/100)</f>
        <v>73.699999999999989</v>
      </c>
      <c r="K127" s="38">
        <f>(VLOOKUP($G127,Depth_Lookup_CCL!$A$3:$Z$549,11,FALSE))+(I127/100)</f>
        <v>74.589999999999989</v>
      </c>
      <c r="L127" s="11">
        <v>94</v>
      </c>
      <c r="N127" s="11">
        <v>6</v>
      </c>
      <c r="P127" s="15">
        <f t="shared" si="4"/>
        <v>100</v>
      </c>
      <c r="Q127" s="11" t="s">
        <v>1723</v>
      </c>
      <c r="R127" s="11" t="s">
        <v>114</v>
      </c>
      <c r="S127" s="97">
        <v>70</v>
      </c>
      <c r="T127" s="15" t="str">
        <f>VLOOKUP($S127,[4]definitions_list_lookup!$N$15:$P$20,2,TRUE)</f>
        <v>extensive</v>
      </c>
      <c r="U127" s="15">
        <f>VLOOKUP($S127,[4]definitions_list_lookup!$N$15:$P$20,3,TRUE)</f>
        <v>4</v>
      </c>
      <c r="V127" s="11" t="s">
        <v>1992</v>
      </c>
      <c r="W127" s="11">
        <v>10</v>
      </c>
      <c r="Y127" s="11">
        <v>80</v>
      </c>
      <c r="Z127" s="11">
        <v>10</v>
      </c>
      <c r="AR127" s="15" t="str">
        <f>VLOOKUP($AQ127,[4]definitions_list_lookup!$N$15:$P$20,2,TRUE)</f>
        <v>fresh</v>
      </c>
      <c r="AS127" s="15">
        <f>VLOOKUP($AQ127,[4]definitions_list_lookup!$N$15:$P$20,3,TRUE)</f>
        <v>0</v>
      </c>
      <c r="BL127" s="11" t="s">
        <v>1797</v>
      </c>
      <c r="BM127" s="11">
        <v>85</v>
      </c>
      <c r="BN127" s="15" t="str">
        <f>VLOOKUP($BM127,[4]definitions_list_lookup!$N$15:$P$20,2,TRUE)</f>
        <v>extensive</v>
      </c>
      <c r="BO127" s="15">
        <f>VLOOKUP($BM127,[4]definitions_list_lookup!$N$15:$P$20,3,TRUE)</f>
        <v>4</v>
      </c>
      <c r="BP127" s="11" t="s">
        <v>2001</v>
      </c>
      <c r="BQ127" s="11">
        <v>5</v>
      </c>
      <c r="BS127" s="11">
        <v>80</v>
      </c>
      <c r="BT127" s="11">
        <v>10</v>
      </c>
      <c r="BU127" s="11">
        <v>5</v>
      </c>
      <c r="CJ127" s="15" t="str">
        <f>VLOOKUP($CI127,[4]definitions_list_lookup!$N$15:$P$20,2,TRUE)</f>
        <v>fresh</v>
      </c>
      <c r="CK127" s="15">
        <f>VLOOKUP($CI127,[4]definitions_list_lookup!$N$15:$P$20,3,TRUE)</f>
        <v>0</v>
      </c>
      <c r="DD127" s="15">
        <f t="shared" si="5"/>
        <v>70.899999999999991</v>
      </c>
      <c r="DE127" s="15" t="str">
        <f>VLOOKUP($DD127,[4]definitions_list_lookup!$N$15:$P$20,2,TRUE)</f>
        <v>extensive</v>
      </c>
      <c r="DF127" s="15">
        <f>VLOOKUP($DD127,[4]definitions_list_lookup!$N$15:$P$20,3,TRUE)</f>
        <v>4</v>
      </c>
      <c r="DG127" s="11" t="s">
        <v>1997</v>
      </c>
    </row>
    <row r="128" spans="1:111" s="11" customFormat="1">
      <c r="A128" s="88">
        <v>42935.5</v>
      </c>
      <c r="B128" s="11" t="s">
        <v>1995</v>
      </c>
      <c r="C128" s="2" t="s">
        <v>1450</v>
      </c>
      <c r="D128" s="2" t="s">
        <v>1575</v>
      </c>
      <c r="E128" s="11">
        <v>31</v>
      </c>
      <c r="F128" s="11">
        <v>3</v>
      </c>
      <c r="G128" s="15" t="str">
        <f t="shared" si="3"/>
        <v>31-3</v>
      </c>
      <c r="H128" s="11">
        <v>1</v>
      </c>
      <c r="I128" s="11">
        <v>68</v>
      </c>
      <c r="J128" s="38">
        <f>(VLOOKUP($G128,Depth_Lookup_CCL!$A$3:$Z$549,11,FALSE))+(H128/100)</f>
        <v>74.61</v>
      </c>
      <c r="K128" s="38">
        <f>(VLOOKUP($G128,Depth_Lookup_CCL!$A$3:$Z$549,11,FALSE))+(I128/100)</f>
        <v>75.28</v>
      </c>
      <c r="L128" s="11">
        <v>97</v>
      </c>
      <c r="M128" s="11">
        <v>3</v>
      </c>
      <c r="P128" s="15">
        <f t="shared" si="4"/>
        <v>100</v>
      </c>
      <c r="Q128" s="11" t="s">
        <v>2002</v>
      </c>
      <c r="R128" s="11" t="s">
        <v>1</v>
      </c>
      <c r="S128" s="97">
        <v>70</v>
      </c>
      <c r="T128" s="15" t="str">
        <f>VLOOKUP($S128,[4]definitions_list_lookup!$N$15:$P$20,2,TRUE)</f>
        <v>extensive</v>
      </c>
      <c r="U128" s="15">
        <f>VLOOKUP($S128,[4]definitions_list_lookup!$N$15:$P$20,3,TRUE)</f>
        <v>4</v>
      </c>
      <c r="V128" s="11" t="s">
        <v>2003</v>
      </c>
      <c r="W128" s="11">
        <v>10</v>
      </c>
      <c r="Y128" s="11">
        <v>80</v>
      </c>
      <c r="Z128" s="11">
        <v>10</v>
      </c>
      <c r="AN128" s="11" t="s">
        <v>2004</v>
      </c>
      <c r="AO128" s="11" t="s">
        <v>1447</v>
      </c>
      <c r="AP128" s="11" t="s">
        <v>1464</v>
      </c>
      <c r="AQ128" s="11">
        <v>88</v>
      </c>
      <c r="AR128" s="15" t="str">
        <f>VLOOKUP($AQ128,[4]definitions_list_lookup!$N$15:$P$20,2,TRUE)</f>
        <v>extensive</v>
      </c>
      <c r="AS128" s="15">
        <f>VLOOKUP($AQ128,[4]definitions_list_lookup!$N$15:$P$20,3,TRUE)</f>
        <v>4</v>
      </c>
      <c r="AT128" s="11" t="s">
        <v>2005</v>
      </c>
      <c r="AU128" s="11">
        <v>10</v>
      </c>
      <c r="AW128" s="11">
        <v>30</v>
      </c>
      <c r="AX128" s="11">
        <v>10</v>
      </c>
      <c r="AY128" s="11">
        <v>50</v>
      </c>
      <c r="BN128" s="15" t="str">
        <f>VLOOKUP($BM128,[4]definitions_list_lookup!$N$15:$P$20,2,TRUE)</f>
        <v>fresh</v>
      </c>
      <c r="BO128" s="15">
        <f>VLOOKUP($BM128,[4]definitions_list_lookup!$N$15:$P$20,3,TRUE)</f>
        <v>0</v>
      </c>
      <c r="CJ128" s="15" t="str">
        <f>VLOOKUP($CI128,[4]definitions_list_lookup!$N$15:$P$20,2,TRUE)</f>
        <v>fresh</v>
      </c>
      <c r="CK128" s="15">
        <f>VLOOKUP($CI128,[4]definitions_list_lookup!$N$15:$P$20,3,TRUE)</f>
        <v>0</v>
      </c>
      <c r="DD128" s="15">
        <f t="shared" si="5"/>
        <v>70.539999999999992</v>
      </c>
      <c r="DE128" s="15" t="str">
        <f>VLOOKUP($DD128,[4]definitions_list_lookup!$N$15:$P$20,2,TRUE)</f>
        <v>extensive</v>
      </c>
      <c r="DF128" s="15">
        <f>VLOOKUP($DD128,[4]definitions_list_lookup!$N$15:$P$20,3,TRUE)</f>
        <v>4</v>
      </c>
      <c r="DG128" s="11" t="s">
        <v>1997</v>
      </c>
    </row>
    <row r="129" spans="1:111" s="11" customFormat="1">
      <c r="A129" s="88">
        <v>42935.5</v>
      </c>
      <c r="B129" s="11" t="s">
        <v>1995</v>
      </c>
      <c r="C129" s="2" t="s">
        <v>1450</v>
      </c>
      <c r="D129" s="2" t="s">
        <v>1575</v>
      </c>
      <c r="E129" s="11">
        <v>31</v>
      </c>
      <c r="F129" s="11">
        <v>4</v>
      </c>
      <c r="G129" s="15" t="str">
        <f t="shared" si="3"/>
        <v>31-4</v>
      </c>
      <c r="H129" s="11">
        <v>1</v>
      </c>
      <c r="I129" s="11">
        <v>65</v>
      </c>
      <c r="J129" s="38">
        <f>(VLOOKUP($G129,Depth_Lookup_CCL!$A$3:$Z$549,11,FALSE))+(H129/100)</f>
        <v>75.284999999999997</v>
      </c>
      <c r="K129" s="38">
        <f>(VLOOKUP($G129,Depth_Lookup_CCL!$A$3:$Z$549,11,FALSE))+(I129/100)</f>
        <v>75.924999999999997</v>
      </c>
      <c r="L129" s="11">
        <v>100</v>
      </c>
      <c r="P129" s="15">
        <f t="shared" si="4"/>
        <v>100</v>
      </c>
      <c r="Q129" s="11" t="s">
        <v>2002</v>
      </c>
      <c r="R129" s="11" t="s">
        <v>114</v>
      </c>
      <c r="S129" s="97">
        <v>70</v>
      </c>
      <c r="T129" s="15" t="str">
        <f>VLOOKUP($S129,[4]definitions_list_lookup!$N$15:$P$20,2,TRUE)</f>
        <v>extensive</v>
      </c>
      <c r="U129" s="15">
        <f>VLOOKUP($S129,[4]definitions_list_lookup!$N$15:$P$20,3,TRUE)</f>
        <v>4</v>
      </c>
      <c r="V129" s="11" t="s">
        <v>2006</v>
      </c>
      <c r="W129" s="11">
        <v>10</v>
      </c>
      <c r="Y129" s="11">
        <v>80</v>
      </c>
      <c r="Z129" s="11">
        <v>10</v>
      </c>
      <c r="AR129" s="15" t="str">
        <f>VLOOKUP($AQ129,[4]definitions_list_lookup!$N$15:$P$20,2,TRUE)</f>
        <v>fresh</v>
      </c>
      <c r="AS129" s="15">
        <f>VLOOKUP($AQ129,[4]definitions_list_lookup!$N$15:$P$20,3,TRUE)</f>
        <v>0</v>
      </c>
      <c r="BN129" s="15" t="str">
        <f>VLOOKUP($BM129,[4]definitions_list_lookup!$N$15:$P$20,2,TRUE)</f>
        <v>fresh</v>
      </c>
      <c r="BO129" s="15">
        <f>VLOOKUP($BM129,[4]definitions_list_lookup!$N$15:$P$20,3,TRUE)</f>
        <v>0</v>
      </c>
      <c r="CJ129" s="15" t="str">
        <f>VLOOKUP($CI129,[4]definitions_list_lookup!$N$15:$P$20,2,TRUE)</f>
        <v>fresh</v>
      </c>
      <c r="CK129" s="15">
        <f>VLOOKUP($CI129,[4]definitions_list_lookup!$N$15:$P$20,3,TRUE)</f>
        <v>0</v>
      </c>
      <c r="DD129" s="15">
        <f t="shared" si="5"/>
        <v>70</v>
      </c>
      <c r="DE129" s="15" t="str">
        <f>VLOOKUP($DD129,[4]definitions_list_lookup!$N$15:$P$20,2,TRUE)</f>
        <v>extensive</v>
      </c>
      <c r="DF129" s="15">
        <f>VLOOKUP($DD129,[4]definitions_list_lookup!$N$15:$P$20,3,TRUE)</f>
        <v>4</v>
      </c>
      <c r="DG129" s="11" t="s">
        <v>1997</v>
      </c>
    </row>
    <row r="130" spans="1:111" s="11" customFormat="1">
      <c r="A130" s="88">
        <v>42935.5</v>
      </c>
      <c r="B130" s="11" t="s">
        <v>1995</v>
      </c>
      <c r="C130" s="2" t="s">
        <v>1450</v>
      </c>
      <c r="D130" s="2" t="s">
        <v>1575</v>
      </c>
      <c r="E130" s="11">
        <v>32</v>
      </c>
      <c r="F130" s="11">
        <v>1</v>
      </c>
      <c r="G130" s="15" t="str">
        <f t="shared" si="3"/>
        <v>32-1</v>
      </c>
      <c r="H130" s="11">
        <v>3</v>
      </c>
      <c r="I130" s="11">
        <v>70</v>
      </c>
      <c r="J130" s="38">
        <f>(VLOOKUP($G130,Depth_Lookup_CCL!$A$3:$Z$549,11,FALSE))+(H130/100)</f>
        <v>75.930000000000007</v>
      </c>
      <c r="K130" s="38">
        <f>(VLOOKUP($G130,Depth_Lookup_CCL!$A$3:$Z$549,11,FALSE))+(I130/100)</f>
        <v>76.600000000000009</v>
      </c>
      <c r="L130" s="11">
        <v>91</v>
      </c>
      <c r="N130" s="11">
        <v>9</v>
      </c>
      <c r="P130" s="15">
        <f t="shared" si="4"/>
        <v>100</v>
      </c>
      <c r="Q130" s="11" t="s">
        <v>2002</v>
      </c>
      <c r="R130" s="11" t="s">
        <v>114</v>
      </c>
      <c r="S130" s="97">
        <v>70</v>
      </c>
      <c r="T130" s="15" t="str">
        <f>VLOOKUP($S130,[4]definitions_list_lookup!$N$15:$P$20,2,TRUE)</f>
        <v>extensive</v>
      </c>
      <c r="U130" s="15">
        <f>VLOOKUP($S130,[4]definitions_list_lookup!$N$15:$P$20,3,TRUE)</f>
        <v>4</v>
      </c>
      <c r="V130" s="11" t="s">
        <v>2007</v>
      </c>
      <c r="W130" s="11">
        <v>5</v>
      </c>
      <c r="Y130" s="11">
        <v>85</v>
      </c>
      <c r="Z130" s="11">
        <v>10</v>
      </c>
      <c r="AR130" s="15" t="str">
        <f>VLOOKUP($AQ130,[4]definitions_list_lookup!$N$15:$P$20,2,TRUE)</f>
        <v>fresh</v>
      </c>
      <c r="AS130" s="15">
        <f>VLOOKUP($AQ130,[4]definitions_list_lookup!$N$15:$P$20,3,TRUE)</f>
        <v>0</v>
      </c>
      <c r="BL130" s="11" t="s">
        <v>1797</v>
      </c>
      <c r="BM130" s="11">
        <v>90</v>
      </c>
      <c r="BN130" s="15" t="str">
        <f>VLOOKUP($BM130,[4]definitions_list_lookup!$N$15:$P$20,2,TRUE)</f>
        <v>extensive</v>
      </c>
      <c r="BO130" s="15">
        <f>VLOOKUP($BM130,[4]definitions_list_lookup!$N$15:$P$20,3,TRUE)</f>
        <v>4</v>
      </c>
      <c r="BP130" s="11" t="s">
        <v>1965</v>
      </c>
      <c r="BQ130" s="11">
        <v>5</v>
      </c>
      <c r="BS130" s="11">
        <v>80</v>
      </c>
      <c r="BT130" s="11">
        <v>10</v>
      </c>
      <c r="BU130" s="11">
        <v>5</v>
      </c>
      <c r="CJ130" s="15" t="str">
        <f>VLOOKUP($CI130,[4]definitions_list_lookup!$N$15:$P$20,2,TRUE)</f>
        <v>fresh</v>
      </c>
      <c r="CK130" s="15">
        <f>VLOOKUP($CI130,[4]definitions_list_lookup!$N$15:$P$20,3,TRUE)</f>
        <v>0</v>
      </c>
      <c r="DD130" s="15">
        <f t="shared" si="5"/>
        <v>71.8</v>
      </c>
      <c r="DE130" s="15" t="str">
        <f>VLOOKUP($DD130,[4]definitions_list_lookup!$N$15:$P$20,2,TRUE)</f>
        <v>extensive</v>
      </c>
      <c r="DF130" s="15">
        <f>VLOOKUP($DD130,[4]definitions_list_lookup!$N$15:$P$20,3,TRUE)</f>
        <v>4</v>
      </c>
      <c r="DG130" s="11" t="s">
        <v>2008</v>
      </c>
    </row>
    <row r="131" spans="1:111" s="11" customFormat="1">
      <c r="A131" s="88">
        <v>42935.5</v>
      </c>
      <c r="B131" s="11" t="s">
        <v>1995</v>
      </c>
      <c r="C131" s="2" t="s">
        <v>1450</v>
      </c>
      <c r="D131" s="2" t="s">
        <v>1575</v>
      </c>
      <c r="E131" s="11">
        <v>32</v>
      </c>
      <c r="F131" s="11">
        <v>2</v>
      </c>
      <c r="G131" s="15" t="str">
        <f t="shared" ref="G131:G194" si="6">E131&amp;"-"&amp;F131</f>
        <v>32-2</v>
      </c>
      <c r="H131" s="11">
        <v>1</v>
      </c>
      <c r="I131" s="11">
        <v>28</v>
      </c>
      <c r="J131" s="38">
        <f>(VLOOKUP($G131,Depth_Lookup_CCL!$A$3:$Z$549,11,FALSE))+(H131/100)</f>
        <v>76.605000000000004</v>
      </c>
      <c r="K131" s="38">
        <f>(VLOOKUP($G131,Depth_Lookup_CCL!$A$3:$Z$549,11,FALSE))+(I131/100)</f>
        <v>76.875</v>
      </c>
      <c r="L131" s="11">
        <v>90</v>
      </c>
      <c r="N131" s="11">
        <v>10</v>
      </c>
      <c r="P131" s="15">
        <f t="shared" ref="P131:P194" si="7">SUM(L131:O131)</f>
        <v>100</v>
      </c>
      <c r="Q131" s="11" t="s">
        <v>1755</v>
      </c>
      <c r="R131" s="11" t="s">
        <v>114</v>
      </c>
      <c r="S131" s="97">
        <v>70</v>
      </c>
      <c r="T131" s="15" t="str">
        <f>VLOOKUP($S131,[4]definitions_list_lookup!$N$15:$P$20,2,TRUE)</f>
        <v>extensive</v>
      </c>
      <c r="U131" s="15">
        <f>VLOOKUP($S131,[4]definitions_list_lookup!$N$15:$P$20,3,TRUE)</f>
        <v>4</v>
      </c>
      <c r="V131" s="11" t="s">
        <v>1707</v>
      </c>
      <c r="W131" s="11">
        <v>5</v>
      </c>
      <c r="Y131" s="11">
        <v>80</v>
      </c>
      <c r="Z131" s="11">
        <v>15</v>
      </c>
      <c r="AR131" s="15" t="str">
        <f>VLOOKUP($AQ131,[4]definitions_list_lookup!$N$15:$P$20,2,TRUE)</f>
        <v>fresh</v>
      </c>
      <c r="AS131" s="15">
        <f>VLOOKUP($AQ131,[4]definitions_list_lookup!$N$15:$P$20,3,TRUE)</f>
        <v>0</v>
      </c>
      <c r="BL131" s="11" t="s">
        <v>2009</v>
      </c>
      <c r="BM131" s="11">
        <v>85</v>
      </c>
      <c r="BN131" s="15" t="str">
        <f>VLOOKUP($BM131,[4]definitions_list_lookup!$N$15:$P$20,2,TRUE)</f>
        <v>extensive</v>
      </c>
      <c r="BO131" s="15">
        <f>VLOOKUP($BM131,[4]definitions_list_lookup!$N$15:$P$20,3,TRUE)</f>
        <v>4</v>
      </c>
      <c r="BP131" s="11" t="s">
        <v>2010</v>
      </c>
      <c r="BQ131" s="11">
        <v>5</v>
      </c>
      <c r="BS131" s="11">
        <v>80</v>
      </c>
      <c r="BT131" s="11">
        <v>5</v>
      </c>
      <c r="BU131" s="11">
        <v>10</v>
      </c>
      <c r="CJ131" s="15" t="str">
        <f>VLOOKUP($CI131,[4]definitions_list_lookup!$N$15:$P$20,2,TRUE)</f>
        <v>fresh</v>
      </c>
      <c r="CK131" s="15">
        <f>VLOOKUP($CI131,[4]definitions_list_lookup!$N$15:$P$20,3,TRUE)</f>
        <v>0</v>
      </c>
      <c r="DD131" s="15">
        <f t="shared" si="5"/>
        <v>71.5</v>
      </c>
      <c r="DE131" s="15" t="str">
        <f>VLOOKUP($DD131,[4]definitions_list_lookup!$N$15:$P$20,2,TRUE)</f>
        <v>extensive</v>
      </c>
      <c r="DF131" s="15">
        <f>VLOOKUP($DD131,[4]definitions_list_lookup!$N$15:$P$20,3,TRUE)</f>
        <v>4</v>
      </c>
      <c r="DG131" s="11" t="s">
        <v>2008</v>
      </c>
    </row>
    <row r="132" spans="1:111" s="11" customFormat="1">
      <c r="A132" s="88">
        <v>42935.5</v>
      </c>
      <c r="B132" s="11" t="s">
        <v>1995</v>
      </c>
      <c r="C132" s="2" t="s">
        <v>1450</v>
      </c>
      <c r="D132" s="2" t="s">
        <v>1575</v>
      </c>
      <c r="E132" s="11">
        <v>32</v>
      </c>
      <c r="F132" s="11">
        <v>2</v>
      </c>
      <c r="G132" s="15" t="str">
        <f t="shared" si="6"/>
        <v>32-2</v>
      </c>
      <c r="H132" s="11">
        <v>28</v>
      </c>
      <c r="I132" s="11">
        <v>40</v>
      </c>
      <c r="J132" s="38">
        <f>(VLOOKUP($G132,Depth_Lookup_CCL!$A$3:$Z$549,11,FALSE))+(H132/100)</f>
        <v>76.875</v>
      </c>
      <c r="K132" s="38">
        <f>(VLOOKUP($G132,Depth_Lookup_CCL!$A$3:$Z$549,11,FALSE))+(I132/100)</f>
        <v>76.995000000000005</v>
      </c>
      <c r="O132" s="11">
        <v>100</v>
      </c>
      <c r="P132" s="15">
        <f t="shared" si="7"/>
        <v>100</v>
      </c>
      <c r="S132" s="97"/>
      <c r="T132" s="15" t="str">
        <f>VLOOKUP($S132,[4]definitions_list_lookup!$N$15:$P$20,2,TRUE)</f>
        <v>fresh</v>
      </c>
      <c r="U132" s="15">
        <f>VLOOKUP($S132,[4]definitions_list_lookup!$N$15:$P$20,3,TRUE)</f>
        <v>0</v>
      </c>
      <c r="AR132" s="15" t="str">
        <f>VLOOKUP($AQ132,[4]definitions_list_lookup!$N$15:$P$20,2,TRUE)</f>
        <v>fresh</v>
      </c>
      <c r="AS132" s="15">
        <f>VLOOKUP($AQ132,[4]definitions_list_lookup!$N$15:$P$20,3,TRUE)</f>
        <v>0</v>
      </c>
      <c r="BN132" s="15" t="str">
        <f>VLOOKUP($BM132,[4]definitions_list_lookup!$N$15:$P$20,2,TRUE)</f>
        <v>fresh</v>
      </c>
      <c r="BO132" s="15">
        <f>VLOOKUP($BM132,[4]definitions_list_lookup!$N$15:$P$20,3,TRUE)</f>
        <v>0</v>
      </c>
      <c r="CH132" s="11" t="s">
        <v>2011</v>
      </c>
      <c r="CI132" s="11">
        <v>95</v>
      </c>
      <c r="CJ132" s="15" t="str">
        <f>VLOOKUP($CI132,[4]definitions_list_lookup!$N$15:$P$20,2,TRUE)</f>
        <v>complete</v>
      </c>
      <c r="CK132" s="15">
        <f>VLOOKUP($CI132,[4]definitions_list_lookup!$N$15:$P$20,3,TRUE)</f>
        <v>5</v>
      </c>
      <c r="CL132" s="11" t="s">
        <v>2012</v>
      </c>
      <c r="CM132" s="11">
        <v>10</v>
      </c>
      <c r="CO132" s="11">
        <v>35</v>
      </c>
      <c r="CP132" s="11">
        <v>20</v>
      </c>
      <c r="CQ132" s="11">
        <v>10</v>
      </c>
      <c r="CR132" s="11">
        <v>10</v>
      </c>
      <c r="CS132" s="11">
        <v>15</v>
      </c>
      <c r="DD132" s="15">
        <f t="shared" ref="DD132:DD195" si="8">((L132/100)*S132)+((M132/100)*AQ132)+((N132/100)*BM132)+((O132/100)*CI132)</f>
        <v>95</v>
      </c>
      <c r="DE132" s="15" t="str">
        <f>VLOOKUP($DD132,[4]definitions_list_lookup!$N$15:$P$20,2,TRUE)</f>
        <v>complete</v>
      </c>
      <c r="DF132" s="15">
        <f>VLOOKUP($DD132,[4]definitions_list_lookup!$N$15:$P$20,3,TRUE)</f>
        <v>5</v>
      </c>
      <c r="DG132" s="11" t="s">
        <v>2013</v>
      </c>
    </row>
    <row r="133" spans="1:111" s="11" customFormat="1">
      <c r="A133" s="88">
        <v>42935.5</v>
      </c>
      <c r="B133" s="11" t="s">
        <v>1995</v>
      </c>
      <c r="C133" s="2" t="s">
        <v>1450</v>
      </c>
      <c r="D133" s="2" t="s">
        <v>1575</v>
      </c>
      <c r="E133" s="11">
        <v>32</v>
      </c>
      <c r="F133" s="11">
        <v>2</v>
      </c>
      <c r="G133" s="15" t="str">
        <f t="shared" si="6"/>
        <v>32-2</v>
      </c>
      <c r="H133" s="11">
        <v>40</v>
      </c>
      <c r="I133" s="11">
        <v>66</v>
      </c>
      <c r="J133" s="38">
        <f>(VLOOKUP($G133,Depth_Lookup_CCL!$A$3:$Z$549,11,FALSE))+(H133/100)</f>
        <v>76.995000000000005</v>
      </c>
      <c r="K133" s="38">
        <f>(VLOOKUP($G133,Depth_Lookup_CCL!$A$3:$Z$549,11,FALSE))+(I133/100)</f>
        <v>77.254999999999995</v>
      </c>
      <c r="L133" s="11">
        <v>60</v>
      </c>
      <c r="N133" s="11">
        <v>40</v>
      </c>
      <c r="P133" s="15">
        <f t="shared" si="7"/>
        <v>100</v>
      </c>
      <c r="Q133" s="11" t="s">
        <v>1755</v>
      </c>
      <c r="R133" s="11" t="s">
        <v>1</v>
      </c>
      <c r="S133" s="97">
        <v>70</v>
      </c>
      <c r="T133" s="15" t="str">
        <f>VLOOKUP($S133,[4]definitions_list_lookup!$N$15:$P$20,2,TRUE)</f>
        <v>extensive</v>
      </c>
      <c r="U133" s="15">
        <f>VLOOKUP($S133,[4]definitions_list_lookup!$N$15:$P$20,3,TRUE)</f>
        <v>4</v>
      </c>
      <c r="V133" s="11" t="s">
        <v>1707</v>
      </c>
      <c r="W133" s="11">
        <v>5</v>
      </c>
      <c r="Y133" s="11">
        <v>80</v>
      </c>
      <c r="Z133" s="11">
        <v>15</v>
      </c>
      <c r="AR133" s="15" t="str">
        <f>VLOOKUP($AQ133,[4]definitions_list_lookup!$N$15:$P$20,2,TRUE)</f>
        <v>fresh</v>
      </c>
      <c r="AS133" s="15">
        <f>VLOOKUP($AQ133,[4]definitions_list_lookup!$N$15:$P$20,3,TRUE)</f>
        <v>0</v>
      </c>
      <c r="BL133" s="11" t="s">
        <v>2014</v>
      </c>
      <c r="BM133" s="11">
        <v>85</v>
      </c>
      <c r="BN133" s="15" t="str">
        <f>VLOOKUP($BM133,[4]definitions_list_lookup!$N$15:$P$20,2,TRUE)</f>
        <v>extensive</v>
      </c>
      <c r="BO133" s="15">
        <f>VLOOKUP($BM133,[4]definitions_list_lookup!$N$15:$P$20,3,TRUE)</f>
        <v>4</v>
      </c>
      <c r="BP133" s="11" t="s">
        <v>2015</v>
      </c>
      <c r="BQ133" s="11">
        <v>20</v>
      </c>
      <c r="BS133" s="11">
        <v>60</v>
      </c>
      <c r="BT133" s="11">
        <v>15</v>
      </c>
      <c r="BU133" s="11">
        <v>5</v>
      </c>
      <c r="CJ133" s="15" t="str">
        <f>VLOOKUP($CI133,[4]definitions_list_lookup!$N$15:$P$20,2,TRUE)</f>
        <v>fresh</v>
      </c>
      <c r="CK133" s="15">
        <f>VLOOKUP($CI133,[4]definitions_list_lookup!$N$15:$P$20,3,TRUE)</f>
        <v>0</v>
      </c>
      <c r="DD133" s="15">
        <f t="shared" si="8"/>
        <v>76</v>
      </c>
      <c r="DE133" s="15" t="str">
        <f>VLOOKUP($DD133,[4]definitions_list_lookup!$N$15:$P$20,2,TRUE)</f>
        <v>extensive</v>
      </c>
      <c r="DF133" s="15">
        <f>VLOOKUP($DD133,[4]definitions_list_lookup!$N$15:$P$20,3,TRUE)</f>
        <v>4</v>
      </c>
      <c r="DG133" s="11" t="s">
        <v>1997</v>
      </c>
    </row>
    <row r="134" spans="1:111" s="11" customFormat="1">
      <c r="A134" s="88">
        <v>42935.5</v>
      </c>
      <c r="B134" s="11" t="s">
        <v>1995</v>
      </c>
      <c r="C134" s="2" t="s">
        <v>1450</v>
      </c>
      <c r="D134" s="2" t="s">
        <v>1575</v>
      </c>
      <c r="E134" s="11">
        <v>32</v>
      </c>
      <c r="F134" s="11">
        <v>3</v>
      </c>
      <c r="G134" s="15" t="str">
        <f t="shared" si="6"/>
        <v>32-3</v>
      </c>
      <c r="H134" s="11">
        <v>1</v>
      </c>
      <c r="I134" s="11">
        <v>76</v>
      </c>
      <c r="J134" s="38">
        <f>(VLOOKUP($G134,Depth_Lookup_CCL!$A$3:$Z$549,11,FALSE))+(H134/100)</f>
        <v>77.27000000000001</v>
      </c>
      <c r="K134" s="38">
        <f>(VLOOKUP($G134,Depth_Lookup_CCL!$A$3:$Z$549,11,FALSE))+(I134/100)</f>
        <v>78.02000000000001</v>
      </c>
      <c r="L134" s="11">
        <v>65</v>
      </c>
      <c r="M134" s="11">
        <v>11</v>
      </c>
      <c r="N134" s="11">
        <v>24</v>
      </c>
      <c r="P134" s="15">
        <f t="shared" si="7"/>
        <v>100</v>
      </c>
      <c r="Q134" s="11" t="s">
        <v>1833</v>
      </c>
      <c r="R134" s="11" t="s">
        <v>1</v>
      </c>
      <c r="S134" s="97">
        <v>70</v>
      </c>
      <c r="T134" s="15" t="str">
        <f>VLOOKUP($S134,[4]definitions_list_lookup!$N$15:$P$20,2,TRUE)</f>
        <v>extensive</v>
      </c>
      <c r="U134" s="15">
        <f>VLOOKUP($S134,[4]definitions_list_lookup!$N$15:$P$20,3,TRUE)</f>
        <v>4</v>
      </c>
      <c r="V134" s="11" t="s">
        <v>1637</v>
      </c>
      <c r="W134" s="11">
        <v>5</v>
      </c>
      <c r="Y134" s="11">
        <v>80</v>
      </c>
      <c r="Z134" s="11">
        <v>15</v>
      </c>
      <c r="AN134" s="11" t="s">
        <v>1827</v>
      </c>
      <c r="AO134" s="11" t="s">
        <v>1411</v>
      </c>
      <c r="AP134" s="11" t="s">
        <v>1465</v>
      </c>
      <c r="AQ134" s="11">
        <v>85</v>
      </c>
      <c r="AR134" s="15" t="str">
        <f>VLOOKUP($AQ134,[4]definitions_list_lookup!$N$15:$P$20,2,TRUE)</f>
        <v>extensive</v>
      </c>
      <c r="AS134" s="15">
        <f>VLOOKUP($AQ134,[4]definitions_list_lookup!$N$15:$P$20,3,TRUE)</f>
        <v>4</v>
      </c>
      <c r="AT134" s="11" t="s">
        <v>2016</v>
      </c>
      <c r="AU134" s="11">
        <v>10</v>
      </c>
      <c r="AW134" s="11">
        <v>75</v>
      </c>
      <c r="AX134" s="11">
        <v>10</v>
      </c>
      <c r="AY134" s="11">
        <v>5</v>
      </c>
      <c r="BL134" s="11" t="s">
        <v>1827</v>
      </c>
      <c r="BM134" s="11">
        <v>85</v>
      </c>
      <c r="BN134" s="15" t="str">
        <f>VLOOKUP($BM134,[4]definitions_list_lookup!$N$15:$P$20,2,TRUE)</f>
        <v>extensive</v>
      </c>
      <c r="BO134" s="15">
        <f>VLOOKUP($BM134,[4]definitions_list_lookup!$N$15:$P$20,3,TRUE)</f>
        <v>4</v>
      </c>
      <c r="BP134" s="11" t="s">
        <v>2017</v>
      </c>
      <c r="BQ134" s="11">
        <v>10</v>
      </c>
      <c r="BS134" s="11">
        <v>65</v>
      </c>
      <c r="BT134" s="11">
        <v>10</v>
      </c>
      <c r="BU134" s="11">
        <v>15</v>
      </c>
      <c r="CJ134" s="15" t="str">
        <f>VLOOKUP($CI134,[4]definitions_list_lookup!$N$15:$P$20,2,TRUE)</f>
        <v>fresh</v>
      </c>
      <c r="CK134" s="15">
        <f>VLOOKUP($CI134,[4]definitions_list_lookup!$N$15:$P$20,3,TRUE)</f>
        <v>0</v>
      </c>
      <c r="DD134" s="15">
        <f t="shared" si="8"/>
        <v>75.25</v>
      </c>
      <c r="DE134" s="15" t="str">
        <f>VLOOKUP($DD134,[4]definitions_list_lookup!$N$15:$P$20,2,TRUE)</f>
        <v>extensive</v>
      </c>
      <c r="DF134" s="15">
        <f>VLOOKUP($DD134,[4]definitions_list_lookup!$N$15:$P$20,3,TRUE)</f>
        <v>4</v>
      </c>
      <c r="DG134" s="11" t="s">
        <v>2018</v>
      </c>
    </row>
    <row r="135" spans="1:111" s="11" customFormat="1">
      <c r="A135" s="88">
        <v>42935.5</v>
      </c>
      <c r="B135" s="11" t="s">
        <v>1995</v>
      </c>
      <c r="C135" s="2" t="s">
        <v>1450</v>
      </c>
      <c r="D135" s="2" t="s">
        <v>1575</v>
      </c>
      <c r="E135" s="11">
        <v>32</v>
      </c>
      <c r="F135" s="11">
        <v>4</v>
      </c>
      <c r="G135" s="15" t="str">
        <f t="shared" si="6"/>
        <v>32-4</v>
      </c>
      <c r="H135" s="11">
        <v>1</v>
      </c>
      <c r="I135" s="11">
        <v>45</v>
      </c>
      <c r="J135" s="38">
        <f>(VLOOKUP($G135,Depth_Lookup_CCL!$A$3:$Z$549,11,FALSE))+(H135/100)</f>
        <v>78.025000000000006</v>
      </c>
      <c r="K135" s="38">
        <f>(VLOOKUP($G135,Depth_Lookup_CCL!$A$3:$Z$549,11,FALSE))+(I135/100)</f>
        <v>78.465000000000003</v>
      </c>
      <c r="L135" s="11">
        <v>89</v>
      </c>
      <c r="N135" s="11">
        <v>11</v>
      </c>
      <c r="P135" s="15">
        <f t="shared" si="7"/>
        <v>100</v>
      </c>
      <c r="Q135" s="11" t="s">
        <v>1723</v>
      </c>
      <c r="R135" s="11" t="s">
        <v>114</v>
      </c>
      <c r="S135" s="97">
        <v>75</v>
      </c>
      <c r="T135" s="15" t="str">
        <f>VLOOKUP($S135,[4]definitions_list_lookup!$N$15:$P$20,2,TRUE)</f>
        <v>extensive</v>
      </c>
      <c r="U135" s="15">
        <f>VLOOKUP($S135,[4]definitions_list_lookup!$N$15:$P$20,3,TRUE)</f>
        <v>4</v>
      </c>
      <c r="V135" s="11" t="s">
        <v>1961</v>
      </c>
      <c r="W135" s="11">
        <v>5</v>
      </c>
      <c r="Y135" s="11">
        <v>85</v>
      </c>
      <c r="Z135" s="11">
        <v>10</v>
      </c>
      <c r="AR135" s="15" t="str">
        <f>VLOOKUP($AQ135,[4]definitions_list_lookup!$N$15:$P$20,2,TRUE)</f>
        <v>fresh</v>
      </c>
      <c r="AS135" s="15">
        <f>VLOOKUP($AQ135,[4]definitions_list_lookup!$N$15:$P$20,3,TRUE)</f>
        <v>0</v>
      </c>
      <c r="BL135" s="11" t="s">
        <v>2019</v>
      </c>
      <c r="BM135" s="11">
        <v>88</v>
      </c>
      <c r="BN135" s="15" t="str">
        <f>VLOOKUP($BM135,[4]definitions_list_lookup!$N$15:$P$20,2,TRUE)</f>
        <v>extensive</v>
      </c>
      <c r="BO135" s="15">
        <f>VLOOKUP($BM135,[4]definitions_list_lookup!$N$15:$P$20,3,TRUE)</f>
        <v>4</v>
      </c>
      <c r="BP135" s="11" t="s">
        <v>2020</v>
      </c>
      <c r="BQ135" s="11">
        <v>15</v>
      </c>
      <c r="BS135" s="11">
        <v>20</v>
      </c>
      <c r="BT135" s="11">
        <v>40</v>
      </c>
      <c r="BV135" s="11">
        <v>20</v>
      </c>
      <c r="CD135" s="11">
        <v>5</v>
      </c>
      <c r="CJ135" s="15" t="str">
        <f>VLOOKUP($CI135,[4]definitions_list_lookup!$N$15:$P$20,2,TRUE)</f>
        <v>fresh</v>
      </c>
      <c r="CK135" s="15">
        <f>VLOOKUP($CI135,[4]definitions_list_lookup!$N$15:$P$20,3,TRUE)</f>
        <v>0</v>
      </c>
      <c r="DD135" s="15">
        <f t="shared" si="8"/>
        <v>76.430000000000007</v>
      </c>
      <c r="DE135" s="15" t="str">
        <f>VLOOKUP($DD135,[4]definitions_list_lookup!$N$15:$P$20,2,TRUE)</f>
        <v>extensive</v>
      </c>
      <c r="DF135" s="15">
        <f>VLOOKUP($DD135,[4]definitions_list_lookup!$N$15:$P$20,3,TRUE)</f>
        <v>4</v>
      </c>
      <c r="DG135" s="11" t="s">
        <v>2021</v>
      </c>
    </row>
    <row r="136" spans="1:111" s="11" customFormat="1">
      <c r="A136" s="88">
        <v>42935.5</v>
      </c>
      <c r="B136" s="11" t="s">
        <v>1995</v>
      </c>
      <c r="C136" s="2" t="s">
        <v>1450</v>
      </c>
      <c r="D136" s="2" t="s">
        <v>1575</v>
      </c>
      <c r="E136" s="11">
        <v>32</v>
      </c>
      <c r="F136" s="11">
        <v>4</v>
      </c>
      <c r="G136" s="15" t="str">
        <f t="shared" si="6"/>
        <v>32-4</v>
      </c>
      <c r="H136" s="11">
        <v>45</v>
      </c>
      <c r="I136" s="11">
        <v>61</v>
      </c>
      <c r="J136" s="38">
        <f>(VLOOKUP($G136,Depth_Lookup_CCL!$A$3:$Z$549,11,FALSE))+(H136/100)</f>
        <v>78.465000000000003</v>
      </c>
      <c r="K136" s="38">
        <f>(VLOOKUP($G136,Depth_Lookup_CCL!$A$3:$Z$549,11,FALSE))+(I136/100)</f>
        <v>78.625</v>
      </c>
      <c r="M136" s="11">
        <v>100</v>
      </c>
      <c r="P136" s="15">
        <f t="shared" si="7"/>
        <v>100</v>
      </c>
      <c r="S136" s="97"/>
      <c r="T136" s="15" t="str">
        <f>VLOOKUP($S136,[4]definitions_list_lookup!$N$15:$P$20,2,TRUE)</f>
        <v>fresh</v>
      </c>
      <c r="U136" s="15">
        <f>VLOOKUP($S136,[4]definitions_list_lookup!$N$15:$P$20,3,TRUE)</f>
        <v>0</v>
      </c>
      <c r="AN136" s="11" t="s">
        <v>2022</v>
      </c>
      <c r="AO136" s="11" t="s">
        <v>1411</v>
      </c>
      <c r="AP136" s="11" t="s">
        <v>1465</v>
      </c>
      <c r="AQ136" s="11">
        <v>92</v>
      </c>
      <c r="AR136" s="15" t="str">
        <f>VLOOKUP($AQ136,[4]definitions_list_lookup!$N$15:$P$20,2,TRUE)</f>
        <v>complete</v>
      </c>
      <c r="AS136" s="15">
        <f>VLOOKUP($AQ136,[4]definitions_list_lookup!$N$15:$P$20,3,TRUE)</f>
        <v>5</v>
      </c>
      <c r="AU136" s="11">
        <v>10</v>
      </c>
      <c r="AW136" s="11">
        <v>60</v>
      </c>
      <c r="AX136" s="11">
        <v>5</v>
      </c>
      <c r="AY136" s="11">
        <v>20</v>
      </c>
      <c r="BC136" s="11">
        <v>5</v>
      </c>
      <c r="BN136" s="15" t="str">
        <f>VLOOKUP($BM136,[4]definitions_list_lookup!$N$15:$P$20,2,TRUE)</f>
        <v>fresh</v>
      </c>
      <c r="BO136" s="15">
        <f>VLOOKUP($BM136,[4]definitions_list_lookup!$N$15:$P$20,3,TRUE)</f>
        <v>0</v>
      </c>
      <c r="CJ136" s="15" t="str">
        <f>VLOOKUP($CI136,[4]definitions_list_lookup!$N$15:$P$20,2,TRUE)</f>
        <v>fresh</v>
      </c>
      <c r="CK136" s="15">
        <f>VLOOKUP($CI136,[4]definitions_list_lookup!$N$15:$P$20,3,TRUE)</f>
        <v>0</v>
      </c>
      <c r="DD136" s="15">
        <f t="shared" si="8"/>
        <v>92</v>
      </c>
      <c r="DE136" s="15" t="str">
        <f>VLOOKUP($DD136,[4]definitions_list_lookup!$N$15:$P$20,2,TRUE)</f>
        <v>complete</v>
      </c>
      <c r="DF136" s="15">
        <f>VLOOKUP($DD136,[4]definitions_list_lookup!$N$15:$P$20,3,TRUE)</f>
        <v>5</v>
      </c>
      <c r="DG136" s="11" t="s">
        <v>2023</v>
      </c>
    </row>
    <row r="137" spans="1:111" s="11" customFormat="1">
      <c r="A137" s="88">
        <v>42935.5</v>
      </c>
      <c r="B137" s="11" t="s">
        <v>1995</v>
      </c>
      <c r="C137" s="2" t="s">
        <v>1450</v>
      </c>
      <c r="D137" s="2" t="s">
        <v>1575</v>
      </c>
      <c r="E137" s="11">
        <v>32</v>
      </c>
      <c r="F137" s="11">
        <v>4</v>
      </c>
      <c r="G137" s="15" t="str">
        <f t="shared" si="6"/>
        <v>32-4</v>
      </c>
      <c r="H137" s="11">
        <v>61</v>
      </c>
      <c r="I137" s="11">
        <v>78</v>
      </c>
      <c r="J137" s="38">
        <f>(VLOOKUP($G137,Depth_Lookup_CCL!$A$3:$Z$549,11,FALSE))+(H137/100)</f>
        <v>78.625</v>
      </c>
      <c r="K137" s="38">
        <f>(VLOOKUP($G137,Depth_Lookup_CCL!$A$3:$Z$549,11,FALSE))+(I137/100)</f>
        <v>78.795000000000002</v>
      </c>
      <c r="N137" s="11">
        <v>100</v>
      </c>
      <c r="P137" s="15">
        <f t="shared" si="7"/>
        <v>100</v>
      </c>
      <c r="S137" s="97"/>
      <c r="T137" s="15" t="str">
        <f>VLOOKUP($S137,[4]definitions_list_lookup!$N$15:$P$20,2,TRUE)</f>
        <v>fresh</v>
      </c>
      <c r="U137" s="15">
        <f>VLOOKUP($S137,[4]definitions_list_lookup!$N$15:$P$20,3,TRUE)</f>
        <v>0</v>
      </c>
      <c r="AR137" s="15" t="str">
        <f>VLOOKUP($AQ137,[4]definitions_list_lookup!$N$15:$P$20,2,TRUE)</f>
        <v>fresh</v>
      </c>
      <c r="AS137" s="15">
        <f>VLOOKUP($AQ137,[4]definitions_list_lookup!$N$15:$P$20,3,TRUE)</f>
        <v>0</v>
      </c>
      <c r="BL137" s="11" t="s">
        <v>2024</v>
      </c>
      <c r="BM137" s="11">
        <v>90</v>
      </c>
      <c r="BN137" s="15" t="str">
        <f>VLOOKUP($BM137,[4]definitions_list_lookup!$N$15:$P$20,2,TRUE)</f>
        <v>extensive</v>
      </c>
      <c r="BO137" s="15">
        <f>VLOOKUP($BM137,[4]definitions_list_lookup!$N$15:$P$20,3,TRUE)</f>
        <v>4</v>
      </c>
      <c r="BP137" s="11" t="s">
        <v>2025</v>
      </c>
      <c r="BQ137" s="11">
        <v>10</v>
      </c>
      <c r="BS137" s="11">
        <v>55</v>
      </c>
      <c r="BT137" s="11">
        <v>15</v>
      </c>
      <c r="BU137" s="11">
        <v>10</v>
      </c>
      <c r="BY137" s="11">
        <v>10</v>
      </c>
      <c r="CJ137" s="15" t="str">
        <f>VLOOKUP($CI137,[4]definitions_list_lookup!$N$15:$P$20,2,TRUE)</f>
        <v>fresh</v>
      </c>
      <c r="CK137" s="15">
        <f>VLOOKUP($CI137,[4]definitions_list_lookup!$N$15:$P$20,3,TRUE)</f>
        <v>0</v>
      </c>
      <c r="DD137" s="15">
        <f t="shared" si="8"/>
        <v>90</v>
      </c>
      <c r="DE137" s="15" t="str">
        <f>VLOOKUP($DD137,[4]definitions_list_lookup!$N$15:$P$20,2,TRUE)</f>
        <v>extensive</v>
      </c>
      <c r="DF137" s="15">
        <f>VLOOKUP($DD137,[4]definitions_list_lookup!$N$15:$P$20,3,TRUE)</f>
        <v>4</v>
      </c>
      <c r="DG137" s="11" t="s">
        <v>2026</v>
      </c>
    </row>
    <row r="138" spans="1:111" s="11" customFormat="1">
      <c r="A138" s="88">
        <v>42935.5</v>
      </c>
      <c r="B138" s="11" t="s">
        <v>1995</v>
      </c>
      <c r="C138" s="2" t="s">
        <v>1450</v>
      </c>
      <c r="D138" s="2" t="s">
        <v>1575</v>
      </c>
      <c r="E138" s="11">
        <v>33</v>
      </c>
      <c r="F138" s="11">
        <v>1</v>
      </c>
      <c r="G138" s="15" t="str">
        <f t="shared" si="6"/>
        <v>33-1</v>
      </c>
      <c r="H138" s="11">
        <v>3</v>
      </c>
      <c r="I138" s="11">
        <v>93</v>
      </c>
      <c r="J138" s="38">
        <f>(VLOOKUP($G138,Depth_Lookup_CCL!$A$3:$Z$549,11,FALSE))+(H138/100)</f>
        <v>78.98</v>
      </c>
      <c r="K138" s="38">
        <f>(VLOOKUP($G138,Depth_Lookup_CCL!$A$3:$Z$549,11,FALSE))+(I138/100)</f>
        <v>79.88000000000001</v>
      </c>
      <c r="L138" s="11">
        <v>74</v>
      </c>
      <c r="N138" s="11">
        <v>26</v>
      </c>
      <c r="P138" s="15">
        <f t="shared" si="7"/>
        <v>100</v>
      </c>
      <c r="Q138" s="11" t="s">
        <v>1674</v>
      </c>
      <c r="R138" s="11" t="s">
        <v>1</v>
      </c>
      <c r="S138" s="97">
        <v>40</v>
      </c>
      <c r="T138" s="15" t="str">
        <f>VLOOKUP($S138,[4]definitions_list_lookup!$N$15:$P$20,2,TRUE)</f>
        <v>substantial</v>
      </c>
      <c r="U138" s="15">
        <f>VLOOKUP($S138,[4]definitions_list_lookup!$N$15:$P$20,3,TRUE)</f>
        <v>3</v>
      </c>
      <c r="V138" s="11" t="s">
        <v>1707</v>
      </c>
      <c r="W138" s="11">
        <v>5</v>
      </c>
      <c r="Y138" s="11">
        <v>70</v>
      </c>
      <c r="Z138" s="11">
        <v>25</v>
      </c>
      <c r="AR138" s="15" t="str">
        <f>VLOOKUP($AQ138,[4]definitions_list_lookup!$N$15:$P$20,2,TRUE)</f>
        <v>fresh</v>
      </c>
      <c r="AS138" s="15">
        <f>VLOOKUP($AQ138,[4]definitions_list_lookup!$N$15:$P$20,3,TRUE)</f>
        <v>0</v>
      </c>
      <c r="BL138" s="11" t="s">
        <v>1797</v>
      </c>
      <c r="BM138" s="11">
        <v>85</v>
      </c>
      <c r="BN138" s="15" t="str">
        <f>VLOOKUP($BM138,[4]definitions_list_lookup!$N$15:$P$20,2,TRUE)</f>
        <v>extensive</v>
      </c>
      <c r="BO138" s="15">
        <f>VLOOKUP($BM138,[4]definitions_list_lookup!$N$15:$P$20,3,TRUE)</f>
        <v>4</v>
      </c>
      <c r="BP138" s="11" t="s">
        <v>2027</v>
      </c>
      <c r="BQ138" s="11">
        <v>10</v>
      </c>
      <c r="BS138" s="11">
        <v>60</v>
      </c>
      <c r="BT138" s="11">
        <v>20</v>
      </c>
      <c r="BU138" s="11">
        <v>5</v>
      </c>
      <c r="BV138" s="11">
        <v>5</v>
      </c>
      <c r="CJ138" s="15" t="str">
        <f>VLOOKUP($CI138,[4]definitions_list_lookup!$N$15:$P$20,2,TRUE)</f>
        <v>fresh</v>
      </c>
      <c r="CK138" s="15">
        <f>VLOOKUP($CI138,[4]definitions_list_lookup!$N$15:$P$20,3,TRUE)</f>
        <v>0</v>
      </c>
      <c r="DD138" s="15">
        <f t="shared" si="8"/>
        <v>51.7</v>
      </c>
      <c r="DE138" s="15" t="str">
        <f>VLOOKUP($DD138,[4]definitions_list_lookup!$N$15:$P$20,2,TRUE)</f>
        <v>substantial</v>
      </c>
      <c r="DF138" s="15">
        <f>VLOOKUP($DD138,[4]definitions_list_lookup!$N$15:$P$20,3,TRUE)</f>
        <v>3</v>
      </c>
      <c r="DG138" s="11" t="s">
        <v>2028</v>
      </c>
    </row>
    <row r="139" spans="1:111" s="11" customFormat="1">
      <c r="A139" s="88">
        <v>42935.5</v>
      </c>
      <c r="B139" s="11" t="s">
        <v>1995</v>
      </c>
      <c r="C139" s="2" t="s">
        <v>1450</v>
      </c>
      <c r="D139" s="2" t="s">
        <v>1575</v>
      </c>
      <c r="E139" s="11">
        <v>33</v>
      </c>
      <c r="F139" s="11">
        <v>2</v>
      </c>
      <c r="G139" s="15" t="str">
        <f t="shared" si="6"/>
        <v>33-2</v>
      </c>
      <c r="H139" s="11">
        <v>3</v>
      </c>
      <c r="I139" s="11">
        <v>61</v>
      </c>
      <c r="J139" s="38">
        <f>(VLOOKUP($G139,Depth_Lookup_CCL!$A$3:$Z$549,11,FALSE))+(H139/100)</f>
        <v>79.935000000000002</v>
      </c>
      <c r="K139" s="38">
        <f>(VLOOKUP($G139,Depth_Lookup_CCL!$A$3:$Z$549,11,FALSE))+(I139/100)</f>
        <v>80.515000000000001</v>
      </c>
      <c r="L139" s="11">
        <v>98</v>
      </c>
      <c r="N139" s="11">
        <v>2</v>
      </c>
      <c r="P139" s="15">
        <f t="shared" si="7"/>
        <v>100</v>
      </c>
      <c r="Q139" s="11" t="s">
        <v>2029</v>
      </c>
      <c r="R139" s="11" t="s">
        <v>1</v>
      </c>
      <c r="S139" s="97">
        <v>55</v>
      </c>
      <c r="T139" s="15" t="str">
        <f>VLOOKUP($S139,[4]definitions_list_lookup!$N$15:$P$20,2,TRUE)</f>
        <v>substantial</v>
      </c>
      <c r="U139" s="15">
        <f>VLOOKUP($S139,[4]definitions_list_lookup!$N$15:$P$20,3,TRUE)</f>
        <v>3</v>
      </c>
      <c r="V139" s="11" t="s">
        <v>2030</v>
      </c>
      <c r="W139" s="11">
        <v>10</v>
      </c>
      <c r="Y139" s="11">
        <v>65</v>
      </c>
      <c r="Z139" s="11">
        <v>25</v>
      </c>
      <c r="AR139" s="15" t="str">
        <f>VLOOKUP($AQ139,[4]definitions_list_lookup!$N$15:$P$20,2,TRUE)</f>
        <v>fresh</v>
      </c>
      <c r="AS139" s="15">
        <f>VLOOKUP($AQ139,[4]definitions_list_lookup!$N$15:$P$20,3,TRUE)</f>
        <v>0</v>
      </c>
      <c r="BL139" s="11" t="s">
        <v>1739</v>
      </c>
      <c r="BM139" s="11">
        <v>80</v>
      </c>
      <c r="BN139" s="15" t="str">
        <f>VLOOKUP($BM139,[4]definitions_list_lookup!$N$15:$P$20,2,TRUE)</f>
        <v>extensive</v>
      </c>
      <c r="BO139" s="15">
        <f>VLOOKUP($BM139,[4]definitions_list_lookup!$N$15:$P$20,3,TRUE)</f>
        <v>4</v>
      </c>
      <c r="BP139" s="11" t="s">
        <v>1965</v>
      </c>
      <c r="BS139" s="11">
        <v>60</v>
      </c>
      <c r="BT139" s="11">
        <v>40</v>
      </c>
      <c r="CJ139" s="15" t="str">
        <f>VLOOKUP($CI139,[4]definitions_list_lookup!$N$15:$P$20,2,TRUE)</f>
        <v>fresh</v>
      </c>
      <c r="CK139" s="15">
        <f>VLOOKUP($CI139,[4]definitions_list_lookup!$N$15:$P$20,3,TRUE)</f>
        <v>0</v>
      </c>
      <c r="DD139" s="15">
        <f t="shared" si="8"/>
        <v>55.5</v>
      </c>
      <c r="DE139" s="15" t="str">
        <f>VLOOKUP($DD139,[4]definitions_list_lookup!$N$15:$P$20,2,TRUE)</f>
        <v>substantial</v>
      </c>
      <c r="DF139" s="15">
        <f>VLOOKUP($DD139,[4]definitions_list_lookup!$N$15:$P$20,3,TRUE)</f>
        <v>3</v>
      </c>
      <c r="DG139" s="11" t="s">
        <v>2031</v>
      </c>
    </row>
    <row r="140" spans="1:111" s="11" customFormat="1">
      <c r="A140" s="88">
        <v>42935.5</v>
      </c>
      <c r="B140" s="11" t="s">
        <v>1995</v>
      </c>
      <c r="C140" s="2" t="s">
        <v>1450</v>
      </c>
      <c r="D140" s="2" t="s">
        <v>1575</v>
      </c>
      <c r="E140" s="11">
        <v>33</v>
      </c>
      <c r="F140" s="11">
        <v>3</v>
      </c>
      <c r="G140" s="15" t="str">
        <f t="shared" si="6"/>
        <v>33-3</v>
      </c>
      <c r="H140" s="11">
        <v>3</v>
      </c>
      <c r="I140" s="11">
        <v>87</v>
      </c>
      <c r="J140" s="38">
        <f>(VLOOKUP($G140,Depth_Lookup_CCL!$A$3:$Z$549,11,FALSE))+(H140/100)</f>
        <v>80.58</v>
      </c>
      <c r="K140" s="38">
        <f>(VLOOKUP($G140,Depth_Lookup_CCL!$A$3:$Z$549,11,FALSE))+(I140/100)</f>
        <v>81.42</v>
      </c>
      <c r="L140" s="11">
        <v>100</v>
      </c>
      <c r="P140" s="15">
        <f t="shared" si="7"/>
        <v>100</v>
      </c>
      <c r="Q140" s="11" t="s">
        <v>1723</v>
      </c>
      <c r="R140" s="11" t="s">
        <v>114</v>
      </c>
      <c r="S140" s="97">
        <v>75</v>
      </c>
      <c r="T140" s="15" t="str">
        <f>VLOOKUP($S140,[4]definitions_list_lookup!$N$15:$P$20,2,TRUE)</f>
        <v>extensive</v>
      </c>
      <c r="U140" s="15">
        <f>VLOOKUP($S140,[4]definitions_list_lookup!$N$15:$P$20,3,TRUE)</f>
        <v>4</v>
      </c>
      <c r="V140" s="11" t="s">
        <v>2032</v>
      </c>
      <c r="W140" s="11">
        <v>5</v>
      </c>
      <c r="Y140" s="11">
        <v>80</v>
      </c>
      <c r="Z140" s="11">
        <v>15</v>
      </c>
      <c r="AR140" s="15" t="str">
        <f>VLOOKUP($AQ140,[4]definitions_list_lookup!$N$15:$P$20,2,TRUE)</f>
        <v>fresh</v>
      </c>
      <c r="AS140" s="15">
        <f>VLOOKUP($AQ140,[4]definitions_list_lookup!$N$15:$P$20,3,TRUE)</f>
        <v>0</v>
      </c>
      <c r="BN140" s="15" t="str">
        <f>VLOOKUP($BM140,[4]definitions_list_lookup!$N$15:$P$20,2,TRUE)</f>
        <v>fresh</v>
      </c>
      <c r="BO140" s="15">
        <f>VLOOKUP($BM140,[4]definitions_list_lookup!$N$15:$P$20,3,TRUE)</f>
        <v>0</v>
      </c>
      <c r="CJ140" s="15" t="str">
        <f>VLOOKUP($CI140,[4]definitions_list_lookup!$N$15:$P$20,2,TRUE)</f>
        <v>fresh</v>
      </c>
      <c r="CK140" s="15">
        <f>VLOOKUP($CI140,[4]definitions_list_lookup!$N$15:$P$20,3,TRUE)</f>
        <v>0</v>
      </c>
      <c r="DD140" s="15">
        <f t="shared" si="8"/>
        <v>75</v>
      </c>
      <c r="DE140" s="15" t="str">
        <f>VLOOKUP($DD140,[4]definitions_list_lookup!$N$15:$P$20,2,TRUE)</f>
        <v>extensive</v>
      </c>
      <c r="DF140" s="15">
        <f>VLOOKUP($DD140,[4]definitions_list_lookup!$N$15:$P$20,3,TRUE)</f>
        <v>4</v>
      </c>
      <c r="DG140" s="11" t="s">
        <v>1963</v>
      </c>
    </row>
    <row r="141" spans="1:111" s="11" customFormat="1">
      <c r="A141" s="88">
        <v>42935.5</v>
      </c>
      <c r="B141" s="11" t="s">
        <v>1995</v>
      </c>
      <c r="C141" s="2" t="s">
        <v>1450</v>
      </c>
      <c r="D141" s="2" t="s">
        <v>1575</v>
      </c>
      <c r="E141" s="11">
        <v>33</v>
      </c>
      <c r="F141" s="11">
        <v>4</v>
      </c>
      <c r="G141" s="15" t="str">
        <f t="shared" si="6"/>
        <v>33-4</v>
      </c>
      <c r="H141" s="11">
        <v>4</v>
      </c>
      <c r="I141" s="11">
        <v>81</v>
      </c>
      <c r="J141" s="38">
        <f>(VLOOKUP($G141,Depth_Lookup_CCL!$A$3:$Z$549,11,FALSE))+(H141/100)</f>
        <v>81.515000000000001</v>
      </c>
      <c r="K141" s="38">
        <f>(VLOOKUP($G141,Depth_Lookup_CCL!$A$3:$Z$549,11,FALSE))+(I141/100)</f>
        <v>82.284999999999997</v>
      </c>
      <c r="L141" s="11">
        <v>87</v>
      </c>
      <c r="M141" s="11">
        <v>10</v>
      </c>
      <c r="N141" s="11">
        <v>3</v>
      </c>
      <c r="P141" s="15">
        <f t="shared" si="7"/>
        <v>100</v>
      </c>
      <c r="Q141" s="11" t="s">
        <v>1723</v>
      </c>
      <c r="R141" s="11" t="s">
        <v>114</v>
      </c>
      <c r="S141" s="97">
        <v>75</v>
      </c>
      <c r="T141" s="15" t="str">
        <f>VLOOKUP($S141,[4]definitions_list_lookup!$N$15:$P$20,2,TRUE)</f>
        <v>extensive</v>
      </c>
      <c r="U141" s="15">
        <f>VLOOKUP($S141,[4]definitions_list_lookup!$N$15:$P$20,3,TRUE)</f>
        <v>4</v>
      </c>
      <c r="V141" s="11" t="s">
        <v>2033</v>
      </c>
      <c r="W141" s="11">
        <v>5</v>
      </c>
      <c r="Y141" s="11">
        <v>80</v>
      </c>
      <c r="Z141" s="11">
        <v>15</v>
      </c>
      <c r="AN141" s="11" t="s">
        <v>2034</v>
      </c>
      <c r="AO141" s="11" t="s">
        <v>1411</v>
      </c>
      <c r="AP141" s="11" t="s">
        <v>1465</v>
      </c>
      <c r="AQ141" s="11">
        <v>90</v>
      </c>
      <c r="AR141" s="15" t="str">
        <f>VLOOKUP($AQ141,[4]definitions_list_lookup!$N$15:$P$20,2,TRUE)</f>
        <v>extensive</v>
      </c>
      <c r="AS141" s="15">
        <f>VLOOKUP($AQ141,[4]definitions_list_lookup!$N$15:$P$20,3,TRUE)</f>
        <v>4</v>
      </c>
      <c r="AT141" s="11" t="s">
        <v>2035</v>
      </c>
      <c r="AU141" s="11">
        <v>10</v>
      </c>
      <c r="AW141" s="11">
        <v>60</v>
      </c>
      <c r="AX141" s="11">
        <v>10</v>
      </c>
      <c r="AY141" s="11">
        <v>20</v>
      </c>
      <c r="BL141" s="11" t="s">
        <v>2036</v>
      </c>
      <c r="BM141" s="11">
        <v>85</v>
      </c>
      <c r="BN141" s="15" t="str">
        <f>VLOOKUP($BM141,[4]definitions_list_lookup!$N$15:$P$20,2,TRUE)</f>
        <v>extensive</v>
      </c>
      <c r="BO141" s="15">
        <f>VLOOKUP($BM141,[4]definitions_list_lookup!$N$15:$P$20,3,TRUE)</f>
        <v>4</v>
      </c>
      <c r="BP141" s="11" t="s">
        <v>1965</v>
      </c>
      <c r="BQ141" s="11">
        <v>5</v>
      </c>
      <c r="BS141" s="11">
        <v>75</v>
      </c>
      <c r="BT141" s="11">
        <v>10</v>
      </c>
      <c r="BU141" s="11">
        <v>10</v>
      </c>
      <c r="CJ141" s="15" t="str">
        <f>VLOOKUP($CI141,[4]definitions_list_lookup!$N$15:$P$20,2,TRUE)</f>
        <v>fresh</v>
      </c>
      <c r="CK141" s="15">
        <f>VLOOKUP($CI141,[4]definitions_list_lookup!$N$15:$P$20,3,TRUE)</f>
        <v>0</v>
      </c>
      <c r="DD141" s="15">
        <f t="shared" si="8"/>
        <v>76.8</v>
      </c>
      <c r="DE141" s="15" t="str">
        <f>VLOOKUP($DD141,[4]definitions_list_lookup!$N$15:$P$20,2,TRUE)</f>
        <v>extensive</v>
      </c>
      <c r="DF141" s="15">
        <f>VLOOKUP($DD141,[4]definitions_list_lookup!$N$15:$P$20,3,TRUE)</f>
        <v>4</v>
      </c>
      <c r="DG141" s="11" t="s">
        <v>1963</v>
      </c>
    </row>
    <row r="142" spans="1:111" s="11" customFormat="1">
      <c r="A142" s="88">
        <v>42935.5</v>
      </c>
      <c r="B142" s="11" t="s">
        <v>1995</v>
      </c>
      <c r="C142" s="2" t="s">
        <v>1450</v>
      </c>
      <c r="D142" s="2" t="s">
        <v>1575</v>
      </c>
      <c r="E142" s="11">
        <v>34</v>
      </c>
      <c r="F142" s="11">
        <v>1</v>
      </c>
      <c r="G142" s="15" t="str">
        <f t="shared" si="6"/>
        <v>34-1</v>
      </c>
      <c r="H142" s="11">
        <v>1</v>
      </c>
      <c r="I142" s="11">
        <v>70</v>
      </c>
      <c r="J142" s="38">
        <f>(VLOOKUP($G142,Depth_Lookup_CCL!$A$3:$Z$549,11,FALSE))+(H142/100)</f>
        <v>82.01</v>
      </c>
      <c r="K142" s="38">
        <f>(VLOOKUP($G142,Depth_Lookup_CCL!$A$3:$Z$549,11,FALSE))+(I142/100)</f>
        <v>82.7</v>
      </c>
      <c r="L142" s="11">
        <v>25</v>
      </c>
      <c r="N142" s="11">
        <v>75</v>
      </c>
      <c r="P142" s="15">
        <f t="shared" si="7"/>
        <v>100</v>
      </c>
      <c r="Q142" s="11" t="s">
        <v>1723</v>
      </c>
      <c r="R142" s="11" t="s">
        <v>114</v>
      </c>
      <c r="S142" s="97">
        <v>70</v>
      </c>
      <c r="T142" s="15" t="str">
        <f>VLOOKUP($S142,[4]definitions_list_lookup!$N$15:$P$20,2,TRUE)</f>
        <v>extensive</v>
      </c>
      <c r="U142" s="15">
        <f>VLOOKUP($S142,[4]definitions_list_lookup!$N$15:$P$20,3,TRUE)</f>
        <v>4</v>
      </c>
      <c r="V142" s="11" t="s">
        <v>1698</v>
      </c>
      <c r="W142" s="11">
        <v>5</v>
      </c>
      <c r="Y142" s="11">
        <v>85</v>
      </c>
      <c r="Z142" s="11">
        <v>10</v>
      </c>
      <c r="AR142" s="15" t="str">
        <f>VLOOKUP($AQ142,[4]definitions_list_lookup!$N$15:$P$20,2,TRUE)</f>
        <v>fresh</v>
      </c>
      <c r="AS142" s="15">
        <f>VLOOKUP($AQ142,[4]definitions_list_lookup!$N$15:$P$20,3,TRUE)</f>
        <v>0</v>
      </c>
      <c r="BL142" s="11" t="s">
        <v>2036</v>
      </c>
      <c r="BM142" s="11">
        <v>85</v>
      </c>
      <c r="BN142" s="15" t="str">
        <f>VLOOKUP($BM142,[4]definitions_list_lookup!$N$15:$P$20,2,TRUE)</f>
        <v>extensive</v>
      </c>
      <c r="BO142" s="15">
        <f>VLOOKUP($BM142,[4]definitions_list_lookup!$N$15:$P$20,3,TRUE)</f>
        <v>4</v>
      </c>
      <c r="BP142" s="11" t="s">
        <v>2037</v>
      </c>
      <c r="BQ142" s="11">
        <v>5</v>
      </c>
      <c r="BS142" s="11">
        <v>75</v>
      </c>
      <c r="BT142" s="11">
        <v>10</v>
      </c>
      <c r="BU142" s="11">
        <v>10</v>
      </c>
      <c r="CJ142" s="15" t="str">
        <f>VLOOKUP($CI142,[4]definitions_list_lookup!$N$15:$P$20,2,TRUE)</f>
        <v>fresh</v>
      </c>
      <c r="CK142" s="15">
        <f>VLOOKUP($CI142,[4]definitions_list_lookup!$N$15:$P$20,3,TRUE)</f>
        <v>0</v>
      </c>
      <c r="DD142" s="15">
        <f t="shared" si="8"/>
        <v>81.25</v>
      </c>
      <c r="DE142" s="15" t="str">
        <f>VLOOKUP($DD142,[4]definitions_list_lookup!$N$15:$P$20,2,TRUE)</f>
        <v>extensive</v>
      </c>
      <c r="DF142" s="15">
        <f>VLOOKUP($DD142,[4]definitions_list_lookup!$N$15:$P$20,3,TRUE)</f>
        <v>4</v>
      </c>
      <c r="DG142" s="11" t="s">
        <v>2038</v>
      </c>
    </row>
    <row r="143" spans="1:111" s="11" customFormat="1">
      <c r="A143" s="88">
        <v>42935.5</v>
      </c>
      <c r="B143" s="11" t="s">
        <v>1995</v>
      </c>
      <c r="C143" s="2" t="s">
        <v>1450</v>
      </c>
      <c r="D143" s="2" t="s">
        <v>1575</v>
      </c>
      <c r="E143" s="11">
        <v>34</v>
      </c>
      <c r="F143" s="11">
        <v>2</v>
      </c>
      <c r="G143" s="15" t="str">
        <f t="shared" si="6"/>
        <v>34-2</v>
      </c>
      <c r="H143" s="11">
        <v>0</v>
      </c>
      <c r="I143" s="11">
        <v>74</v>
      </c>
      <c r="J143" s="38">
        <f>(VLOOKUP($G143,Depth_Lookup_CCL!$A$3:$Z$549,11,FALSE))+(H143/100)</f>
        <v>82.694999999999993</v>
      </c>
      <c r="K143" s="38">
        <f>(VLOOKUP($G143,Depth_Lookup_CCL!$A$3:$Z$549,11,FALSE))+(I143/100)</f>
        <v>83.434999999999988</v>
      </c>
      <c r="L143" s="11">
        <v>70</v>
      </c>
      <c r="N143" s="11">
        <v>30</v>
      </c>
      <c r="P143" s="15">
        <f t="shared" si="7"/>
        <v>100</v>
      </c>
      <c r="Q143" s="11" t="s">
        <v>1723</v>
      </c>
      <c r="R143" s="11" t="s">
        <v>114</v>
      </c>
      <c r="S143" s="97">
        <v>70</v>
      </c>
      <c r="T143" s="15" t="str">
        <f>VLOOKUP($S143,[4]definitions_list_lookup!$N$15:$P$20,2,TRUE)</f>
        <v>extensive</v>
      </c>
      <c r="U143" s="15">
        <f>VLOOKUP($S143,[4]definitions_list_lookup!$N$15:$P$20,3,TRUE)</f>
        <v>4</v>
      </c>
      <c r="V143" s="11" t="s">
        <v>1698</v>
      </c>
      <c r="W143" s="11">
        <v>5</v>
      </c>
      <c r="Y143" s="11">
        <v>85</v>
      </c>
      <c r="Z143" s="11">
        <v>10</v>
      </c>
      <c r="AR143" s="15" t="str">
        <f>VLOOKUP($AQ143,[4]definitions_list_lookup!$N$15:$P$20,2,TRUE)</f>
        <v>fresh</v>
      </c>
      <c r="AS143" s="15">
        <f>VLOOKUP($AQ143,[4]definitions_list_lookup!$N$15:$P$20,3,TRUE)</f>
        <v>0</v>
      </c>
      <c r="BL143" s="11" t="s">
        <v>2039</v>
      </c>
      <c r="BM143" s="11">
        <v>88</v>
      </c>
      <c r="BN143" s="15" t="str">
        <f>VLOOKUP($BM143,[4]definitions_list_lookup!$N$15:$P$20,2,TRUE)</f>
        <v>extensive</v>
      </c>
      <c r="BO143" s="15">
        <f>VLOOKUP($BM143,[4]definitions_list_lookup!$N$15:$P$20,3,TRUE)</f>
        <v>4</v>
      </c>
      <c r="BP143" s="11" t="s">
        <v>1965</v>
      </c>
      <c r="BQ143" s="11">
        <v>15</v>
      </c>
      <c r="BS143" s="11">
        <v>50</v>
      </c>
      <c r="BT143" s="11">
        <v>10</v>
      </c>
      <c r="BU143" s="11">
        <v>5</v>
      </c>
      <c r="BV143" s="11">
        <v>20</v>
      </c>
      <c r="CJ143" s="15" t="str">
        <f>VLOOKUP($CI143,[4]definitions_list_lookup!$N$15:$P$20,2,TRUE)</f>
        <v>fresh</v>
      </c>
      <c r="CK143" s="15">
        <f>VLOOKUP($CI143,[4]definitions_list_lookup!$N$15:$P$20,3,TRUE)</f>
        <v>0</v>
      </c>
      <c r="DD143" s="15">
        <f t="shared" si="8"/>
        <v>75.400000000000006</v>
      </c>
      <c r="DE143" s="15" t="str">
        <f>VLOOKUP($DD143,[4]definitions_list_lookup!$N$15:$P$20,2,TRUE)</f>
        <v>extensive</v>
      </c>
      <c r="DF143" s="15">
        <f>VLOOKUP($DD143,[4]definitions_list_lookup!$N$15:$P$20,3,TRUE)</f>
        <v>4</v>
      </c>
      <c r="DG143" s="11" t="s">
        <v>2040</v>
      </c>
    </row>
    <row r="144" spans="1:111" s="11" customFormat="1">
      <c r="A144" s="88">
        <v>42935.5</v>
      </c>
      <c r="B144" s="11" t="s">
        <v>1995</v>
      </c>
      <c r="C144" s="2" t="s">
        <v>1450</v>
      </c>
      <c r="D144" s="2" t="s">
        <v>1575</v>
      </c>
      <c r="E144" s="11">
        <v>34</v>
      </c>
      <c r="F144" s="11">
        <v>3</v>
      </c>
      <c r="G144" s="15" t="str">
        <f t="shared" si="6"/>
        <v>34-3</v>
      </c>
      <c r="H144" s="11">
        <v>1</v>
      </c>
      <c r="I144" s="11">
        <v>71</v>
      </c>
      <c r="J144" s="38">
        <f>(VLOOKUP($G144,Depth_Lookup_CCL!$A$3:$Z$549,11,FALSE))+(H144/100)</f>
        <v>83.45</v>
      </c>
      <c r="K144" s="38">
        <f>(VLOOKUP($G144,Depth_Lookup_CCL!$A$3:$Z$549,11,FALSE))+(I144/100)</f>
        <v>84.149999999999991</v>
      </c>
      <c r="L144" s="11">
        <v>72</v>
      </c>
      <c r="N144" s="11">
        <v>20</v>
      </c>
      <c r="O144" s="11">
        <v>8</v>
      </c>
      <c r="P144" s="15">
        <f t="shared" si="7"/>
        <v>100</v>
      </c>
      <c r="Q144" s="11" t="s">
        <v>1723</v>
      </c>
      <c r="R144" s="11" t="s">
        <v>114</v>
      </c>
      <c r="S144" s="97">
        <v>70</v>
      </c>
      <c r="T144" s="15" t="str">
        <f>VLOOKUP($S144,[4]definitions_list_lookup!$N$15:$P$20,2,TRUE)</f>
        <v>extensive</v>
      </c>
      <c r="U144" s="15">
        <f>VLOOKUP($S144,[4]definitions_list_lookup!$N$15:$P$20,3,TRUE)</f>
        <v>4</v>
      </c>
      <c r="V144" s="11" t="s">
        <v>1698</v>
      </c>
      <c r="W144" s="11">
        <v>5</v>
      </c>
      <c r="Y144" s="11">
        <v>85</v>
      </c>
      <c r="Z144" s="11">
        <v>10</v>
      </c>
      <c r="AR144" s="15" t="str">
        <f>VLOOKUP($AQ144,[4]definitions_list_lookup!$N$15:$P$20,2,TRUE)</f>
        <v>fresh</v>
      </c>
      <c r="AS144" s="15">
        <f>VLOOKUP($AQ144,[4]definitions_list_lookup!$N$15:$P$20,3,TRUE)</f>
        <v>0</v>
      </c>
      <c r="BL144" s="11" t="s">
        <v>2039</v>
      </c>
      <c r="BM144" s="11">
        <v>88</v>
      </c>
      <c r="BN144" s="15" t="str">
        <f>VLOOKUP($BM144,[4]definitions_list_lookup!$N$15:$P$20,2,TRUE)</f>
        <v>extensive</v>
      </c>
      <c r="BO144" s="15">
        <f>VLOOKUP($BM144,[4]definitions_list_lookup!$N$15:$P$20,3,TRUE)</f>
        <v>4</v>
      </c>
      <c r="BP144" s="11" t="s">
        <v>1965</v>
      </c>
      <c r="BQ144" s="11">
        <v>15</v>
      </c>
      <c r="BS144" s="11">
        <v>65</v>
      </c>
      <c r="BT144" s="11">
        <v>10</v>
      </c>
      <c r="BU144" s="11">
        <v>10</v>
      </c>
      <c r="CH144" s="11" t="s">
        <v>2041</v>
      </c>
      <c r="CI144" s="11">
        <v>95</v>
      </c>
      <c r="CJ144" s="15" t="str">
        <f>VLOOKUP($CI144,[4]definitions_list_lookup!$N$15:$P$20,2,TRUE)</f>
        <v>complete</v>
      </c>
      <c r="CK144" s="15">
        <f>VLOOKUP($CI144,[4]definitions_list_lookup!$N$15:$P$20,3,TRUE)</f>
        <v>5</v>
      </c>
      <c r="CL144" s="11" t="s">
        <v>2042</v>
      </c>
      <c r="CP144" s="11">
        <v>10</v>
      </c>
      <c r="CS144" s="11">
        <v>10</v>
      </c>
      <c r="CX144" s="11">
        <v>80</v>
      </c>
      <c r="DD144" s="15">
        <f t="shared" si="8"/>
        <v>75.599999999999994</v>
      </c>
      <c r="DE144" s="15" t="str">
        <f>VLOOKUP($DD144,[4]definitions_list_lookup!$N$15:$P$20,2,TRUE)</f>
        <v>extensive</v>
      </c>
      <c r="DF144" s="15">
        <f>VLOOKUP($DD144,[4]definitions_list_lookup!$N$15:$P$20,3,TRUE)</f>
        <v>4</v>
      </c>
      <c r="DG144" s="11" t="s">
        <v>1963</v>
      </c>
    </row>
    <row r="145" spans="1:111" s="11" customFormat="1">
      <c r="A145" s="88">
        <v>42935.5</v>
      </c>
      <c r="B145" s="11" t="s">
        <v>1995</v>
      </c>
      <c r="C145" s="2" t="s">
        <v>1450</v>
      </c>
      <c r="D145" s="2" t="s">
        <v>1575</v>
      </c>
      <c r="E145" s="11">
        <v>34</v>
      </c>
      <c r="F145" s="11">
        <v>4</v>
      </c>
      <c r="G145" s="15" t="str">
        <f t="shared" si="6"/>
        <v>34-4</v>
      </c>
      <c r="H145" s="11">
        <v>2</v>
      </c>
      <c r="I145" s="11">
        <v>55</v>
      </c>
      <c r="J145" s="38">
        <f>(VLOOKUP($G145,Depth_Lookup_CCL!$A$3:$Z$549,11,FALSE))+(H145/100)</f>
        <v>84.21</v>
      </c>
      <c r="K145" s="38">
        <f>(VLOOKUP($G145,Depth_Lookup_CCL!$A$3:$Z$549,11,FALSE))+(I145/100)</f>
        <v>84.74</v>
      </c>
      <c r="L145" s="11">
        <v>50</v>
      </c>
      <c r="N145" s="11">
        <v>50</v>
      </c>
      <c r="P145" s="15">
        <f t="shared" si="7"/>
        <v>100</v>
      </c>
      <c r="Q145" s="11" t="s">
        <v>1957</v>
      </c>
      <c r="R145" s="11" t="s">
        <v>114</v>
      </c>
      <c r="S145" s="97">
        <v>80</v>
      </c>
      <c r="T145" s="15" t="str">
        <f>VLOOKUP($S145,[4]definitions_list_lookup!$N$15:$P$20,2,TRUE)</f>
        <v>extensive</v>
      </c>
      <c r="U145" s="15">
        <f>VLOOKUP($S145,[4]definitions_list_lookup!$N$15:$P$20,3,TRUE)</f>
        <v>4</v>
      </c>
      <c r="V145" s="11" t="s">
        <v>1698</v>
      </c>
      <c r="W145" s="11">
        <v>10</v>
      </c>
      <c r="Y145" s="11">
        <v>65</v>
      </c>
      <c r="Z145" s="11">
        <v>25</v>
      </c>
      <c r="AR145" s="15" t="str">
        <f>VLOOKUP($AQ145,[4]definitions_list_lookup!$N$15:$P$20,2,TRUE)</f>
        <v>fresh</v>
      </c>
      <c r="AS145" s="15">
        <f>VLOOKUP($AQ145,[4]definitions_list_lookup!$N$15:$P$20,3,TRUE)</f>
        <v>0</v>
      </c>
      <c r="BL145" s="11" t="s">
        <v>1827</v>
      </c>
      <c r="BM145" s="11">
        <v>92</v>
      </c>
      <c r="BN145" s="15" t="str">
        <f>VLOOKUP($BM145,[4]definitions_list_lookup!$N$15:$P$20,2,TRUE)</f>
        <v>complete</v>
      </c>
      <c r="BO145" s="15">
        <f>VLOOKUP($BM145,[4]definitions_list_lookup!$N$15:$P$20,3,TRUE)</f>
        <v>5</v>
      </c>
      <c r="BP145" s="11" t="s">
        <v>1965</v>
      </c>
      <c r="BQ145" s="11">
        <v>15</v>
      </c>
      <c r="BS145" s="11">
        <v>65</v>
      </c>
      <c r="BT145" s="11">
        <v>10</v>
      </c>
      <c r="BU145" s="11">
        <v>15</v>
      </c>
      <c r="CJ145" s="15" t="str">
        <f>VLOOKUP($CI145,[4]definitions_list_lookup!$N$15:$P$20,2,TRUE)</f>
        <v>fresh</v>
      </c>
      <c r="CK145" s="15">
        <f>VLOOKUP($CI145,[4]definitions_list_lookup!$N$15:$P$20,3,TRUE)</f>
        <v>0</v>
      </c>
      <c r="DD145" s="15">
        <f t="shared" si="8"/>
        <v>86</v>
      </c>
      <c r="DE145" s="15" t="str">
        <f>VLOOKUP($DD145,[4]definitions_list_lookup!$N$15:$P$20,2,TRUE)</f>
        <v>extensive</v>
      </c>
      <c r="DF145" s="15">
        <f>VLOOKUP($DD145,[4]definitions_list_lookup!$N$15:$P$20,3,TRUE)</f>
        <v>4</v>
      </c>
      <c r="DG145" s="11" t="s">
        <v>2043</v>
      </c>
    </row>
    <row r="146" spans="1:111" s="11" customFormat="1">
      <c r="A146" s="88">
        <v>42935.5</v>
      </c>
      <c r="B146" s="11" t="s">
        <v>1995</v>
      </c>
      <c r="C146" s="2" t="s">
        <v>1450</v>
      </c>
      <c r="D146" s="2" t="s">
        <v>1575</v>
      </c>
      <c r="E146" s="11">
        <v>34</v>
      </c>
      <c r="F146" s="11">
        <v>4</v>
      </c>
      <c r="G146" s="15" t="str">
        <f t="shared" si="6"/>
        <v>34-4</v>
      </c>
      <c r="H146" s="11">
        <v>55</v>
      </c>
      <c r="I146" s="11">
        <v>97</v>
      </c>
      <c r="J146" s="38">
        <f>(VLOOKUP($G146,Depth_Lookup_CCL!$A$3:$Z$549,11,FALSE))+(H146/100)</f>
        <v>84.74</v>
      </c>
      <c r="K146" s="38">
        <f>(VLOOKUP($G146,Depth_Lookup_CCL!$A$3:$Z$549,11,FALSE))+(I146/100)</f>
        <v>85.16</v>
      </c>
      <c r="O146" s="11">
        <v>100</v>
      </c>
      <c r="P146" s="15">
        <f t="shared" si="7"/>
        <v>100</v>
      </c>
      <c r="S146" s="97"/>
      <c r="T146" s="15" t="str">
        <f>VLOOKUP($S146,[4]definitions_list_lookup!$N$15:$P$20,2,TRUE)</f>
        <v>fresh</v>
      </c>
      <c r="U146" s="15">
        <f>VLOOKUP($S146,[4]definitions_list_lookup!$N$15:$P$20,3,TRUE)</f>
        <v>0</v>
      </c>
      <c r="AR146" s="15" t="str">
        <f>VLOOKUP($AQ146,[4]definitions_list_lookup!$N$15:$P$20,2,TRUE)</f>
        <v>fresh</v>
      </c>
      <c r="AS146" s="15">
        <f>VLOOKUP($AQ146,[4]definitions_list_lookup!$N$15:$P$20,3,TRUE)</f>
        <v>0</v>
      </c>
      <c r="BN146" s="15" t="str">
        <f>VLOOKUP($BM146,[4]definitions_list_lookup!$N$15:$P$20,2,TRUE)</f>
        <v>fresh</v>
      </c>
      <c r="BO146" s="15">
        <f>VLOOKUP($BM146,[4]definitions_list_lookup!$N$15:$P$20,3,TRUE)</f>
        <v>0</v>
      </c>
      <c r="CH146" s="11" t="s">
        <v>2044</v>
      </c>
      <c r="CI146" s="11">
        <v>92</v>
      </c>
      <c r="CJ146" s="15" t="str">
        <f>VLOOKUP($CI146,[4]definitions_list_lookup!$N$15:$P$20,2,TRUE)</f>
        <v>complete</v>
      </c>
      <c r="CK146" s="15">
        <f>VLOOKUP($CI146,[4]definitions_list_lookup!$N$15:$P$20,3,TRUE)</f>
        <v>5</v>
      </c>
      <c r="CL146" s="11" t="s">
        <v>2045</v>
      </c>
      <c r="CM146" s="11">
        <v>15</v>
      </c>
      <c r="CO146" s="11">
        <v>25</v>
      </c>
      <c r="CP146" s="11">
        <v>25</v>
      </c>
      <c r="CQ146" s="11">
        <v>15</v>
      </c>
      <c r="CU146" s="11">
        <v>10</v>
      </c>
      <c r="CX146" s="11">
        <v>10</v>
      </c>
      <c r="DD146" s="15">
        <f t="shared" si="8"/>
        <v>92</v>
      </c>
      <c r="DE146" s="15" t="str">
        <f>VLOOKUP($DD146,[4]definitions_list_lookup!$N$15:$P$20,2,TRUE)</f>
        <v>complete</v>
      </c>
      <c r="DF146" s="15">
        <f>VLOOKUP($DD146,[4]definitions_list_lookup!$N$15:$P$20,3,TRUE)</f>
        <v>5</v>
      </c>
      <c r="DG146" s="11" t="s">
        <v>2046</v>
      </c>
    </row>
    <row r="147" spans="1:111" s="11" customFormat="1">
      <c r="A147" s="88">
        <v>42935.5</v>
      </c>
      <c r="B147" s="11" t="s">
        <v>1995</v>
      </c>
      <c r="C147" s="2" t="s">
        <v>1450</v>
      </c>
      <c r="D147" s="2" t="s">
        <v>1575</v>
      </c>
      <c r="E147" s="11">
        <v>35</v>
      </c>
      <c r="F147" s="11">
        <v>1</v>
      </c>
      <c r="G147" s="15" t="str">
        <f t="shared" si="6"/>
        <v>35-1</v>
      </c>
      <c r="H147" s="11">
        <v>2</v>
      </c>
      <c r="I147" s="11">
        <v>27</v>
      </c>
      <c r="J147" s="38">
        <f>(VLOOKUP($G147,Depth_Lookup_CCL!$A$3:$Z$549,11,FALSE))+(H147/100)</f>
        <v>85.07</v>
      </c>
      <c r="K147" s="38">
        <f>(VLOOKUP($G147,Depth_Lookup_CCL!$A$3:$Z$549,11,FALSE))+(I147/100)</f>
        <v>85.32</v>
      </c>
      <c r="O147" s="11">
        <v>100</v>
      </c>
      <c r="P147" s="15">
        <f t="shared" si="7"/>
        <v>100</v>
      </c>
      <c r="S147" s="97"/>
      <c r="T147" s="15" t="str">
        <f>VLOOKUP($S147,[4]definitions_list_lookup!$N$15:$P$20,2,TRUE)</f>
        <v>fresh</v>
      </c>
      <c r="U147" s="15">
        <f>VLOOKUP($S147,[4]definitions_list_lookup!$N$15:$P$20,3,TRUE)</f>
        <v>0</v>
      </c>
      <c r="AR147" s="15" t="str">
        <f>VLOOKUP($AQ147,[4]definitions_list_lookup!$N$15:$P$20,2,TRUE)</f>
        <v>fresh</v>
      </c>
      <c r="AS147" s="15">
        <f>VLOOKUP($AQ147,[4]definitions_list_lookup!$N$15:$P$20,3,TRUE)</f>
        <v>0</v>
      </c>
      <c r="BN147" s="15" t="str">
        <f>VLOOKUP($BM147,[4]definitions_list_lookup!$N$15:$P$20,2,TRUE)</f>
        <v>fresh</v>
      </c>
      <c r="BO147" s="15">
        <f>VLOOKUP($BM147,[4]definitions_list_lookup!$N$15:$P$20,3,TRUE)</f>
        <v>0</v>
      </c>
      <c r="CH147" s="11" t="s">
        <v>2044</v>
      </c>
      <c r="CI147" s="11">
        <v>92</v>
      </c>
      <c r="CJ147" s="15" t="str">
        <f>VLOOKUP($CI147,[4]definitions_list_lookup!$N$15:$P$20,2,TRUE)</f>
        <v>complete</v>
      </c>
      <c r="CK147" s="15">
        <f>VLOOKUP($CI147,[4]definitions_list_lookup!$N$15:$P$20,3,TRUE)</f>
        <v>5</v>
      </c>
      <c r="CL147" s="11" t="s">
        <v>2047</v>
      </c>
      <c r="CM147" s="11">
        <v>15</v>
      </c>
      <c r="CO147" s="11">
        <v>20</v>
      </c>
      <c r="CP147" s="11">
        <v>30</v>
      </c>
      <c r="CQ147" s="11">
        <v>15</v>
      </c>
      <c r="CU147" s="11">
        <v>10</v>
      </c>
      <c r="CX147" s="11">
        <v>10</v>
      </c>
      <c r="DD147" s="15">
        <f t="shared" si="8"/>
        <v>92</v>
      </c>
      <c r="DE147" s="15" t="str">
        <f>VLOOKUP($DD147,[4]definitions_list_lookup!$N$15:$P$20,2,TRUE)</f>
        <v>complete</v>
      </c>
      <c r="DF147" s="15">
        <f>VLOOKUP($DD147,[4]definitions_list_lookup!$N$15:$P$20,3,TRUE)</f>
        <v>5</v>
      </c>
      <c r="DG147" s="11" t="s">
        <v>2046</v>
      </c>
    </row>
    <row r="148" spans="1:111" s="11" customFormat="1">
      <c r="A148" s="88">
        <v>42936.25</v>
      </c>
      <c r="B148" s="11" t="s">
        <v>1742</v>
      </c>
      <c r="C148" s="2" t="s">
        <v>1450</v>
      </c>
      <c r="D148" s="2" t="s">
        <v>1575</v>
      </c>
      <c r="E148" s="11">
        <v>36</v>
      </c>
      <c r="F148" s="11">
        <v>1</v>
      </c>
      <c r="G148" s="15" t="str">
        <f t="shared" si="6"/>
        <v>36-1</v>
      </c>
      <c r="H148" s="11">
        <v>1</v>
      </c>
      <c r="I148" s="11">
        <v>81</v>
      </c>
      <c r="J148" s="38">
        <f>(VLOOKUP($G148,Depth_Lookup_CCL!$A$3:$Z$549,11,FALSE))+(H148/100)</f>
        <v>85.26</v>
      </c>
      <c r="K148" s="38">
        <f>(VLOOKUP($G148,Depth_Lookup_CCL!$A$3:$Z$549,11,FALSE))+(I148/100)</f>
        <v>86.06</v>
      </c>
      <c r="O148" s="11">
        <v>100</v>
      </c>
      <c r="P148" s="15">
        <f t="shared" si="7"/>
        <v>100</v>
      </c>
      <c r="S148" s="97"/>
      <c r="T148" s="15" t="str">
        <f>VLOOKUP($S148,[5]definitions_list_lookup!$N$15:$P$20,2,TRUE)</f>
        <v>fresh</v>
      </c>
      <c r="U148" s="15">
        <f>VLOOKUP($S148,[5]definitions_list_lookup!$N$15:$P$20,3,TRUE)</f>
        <v>0</v>
      </c>
      <c r="AR148" s="15" t="str">
        <f>VLOOKUP($AQ148,[5]definitions_list_lookup!$N$15:$P$20,2,TRUE)</f>
        <v>fresh</v>
      </c>
      <c r="AS148" s="15">
        <f>VLOOKUP($AQ148,[5]definitions_list_lookup!$N$15:$P$20,3,TRUE)</f>
        <v>0</v>
      </c>
      <c r="BN148" s="15" t="str">
        <f>VLOOKUP($BM148,[5]definitions_list_lookup!$N$15:$P$20,2,TRUE)</f>
        <v>fresh</v>
      </c>
      <c r="BO148" s="15">
        <f>VLOOKUP($BM148,[5]definitions_list_lookup!$N$15:$P$20,3,TRUE)</f>
        <v>0</v>
      </c>
      <c r="CH148" s="11" t="s">
        <v>2205</v>
      </c>
      <c r="CI148" s="11">
        <v>98</v>
      </c>
      <c r="CJ148" s="15" t="str">
        <f>VLOOKUP($CI148,[5]definitions_list_lookup!$N$15:$P$20,2,TRUE)</f>
        <v>complete</v>
      </c>
      <c r="CK148" s="15">
        <f>VLOOKUP($CI148,[5]definitions_list_lookup!$N$15:$P$20,3,TRUE)</f>
        <v>5</v>
      </c>
      <c r="CL148" s="11" t="s">
        <v>2206</v>
      </c>
      <c r="CM148" s="11">
        <v>10</v>
      </c>
      <c r="CP148" s="11">
        <v>60</v>
      </c>
      <c r="CS148" s="11">
        <v>10</v>
      </c>
      <c r="CU148" s="11">
        <v>10</v>
      </c>
      <c r="CX148" s="11">
        <v>10</v>
      </c>
      <c r="DD148" s="15">
        <f t="shared" si="8"/>
        <v>98</v>
      </c>
      <c r="DE148" s="15" t="str">
        <f>VLOOKUP($DD148,[5]definitions_list_lookup!$N$15:$P$20,2,TRUE)</f>
        <v>complete</v>
      </c>
      <c r="DF148" s="15">
        <f>VLOOKUP($DD148,[5]definitions_list_lookup!$N$15:$P$20,3,TRUE)</f>
        <v>5</v>
      </c>
      <c r="DG148" s="11" t="s">
        <v>2207</v>
      </c>
    </row>
    <row r="149" spans="1:111" s="11" customFormat="1">
      <c r="A149" s="88">
        <v>42936.25</v>
      </c>
      <c r="B149" s="11" t="s">
        <v>1742</v>
      </c>
      <c r="C149" s="2" t="s">
        <v>1450</v>
      </c>
      <c r="D149" s="2" t="s">
        <v>1575</v>
      </c>
      <c r="E149" s="11">
        <v>36</v>
      </c>
      <c r="F149" s="11">
        <v>2</v>
      </c>
      <c r="G149" s="15" t="str">
        <f t="shared" si="6"/>
        <v>36-2</v>
      </c>
      <c r="H149" s="11">
        <v>0</v>
      </c>
      <c r="I149" s="11">
        <v>49</v>
      </c>
      <c r="J149" s="38">
        <f>(VLOOKUP($G149,Depth_Lookup_CCL!$A$3:$Z$549,11,FALSE))+(H149/100)</f>
        <v>86.055000000000007</v>
      </c>
      <c r="K149" s="38">
        <f>(VLOOKUP($G149,Depth_Lookup_CCL!$A$3:$Z$549,11,FALSE))+(I149/100)</f>
        <v>86.545000000000002</v>
      </c>
      <c r="L149" s="11">
        <v>100</v>
      </c>
      <c r="P149" s="15">
        <f t="shared" si="7"/>
        <v>100</v>
      </c>
      <c r="Q149" s="11" t="s">
        <v>2208</v>
      </c>
      <c r="R149" s="11" t="s">
        <v>1</v>
      </c>
      <c r="S149" s="97">
        <v>90</v>
      </c>
      <c r="T149" s="15" t="str">
        <f>VLOOKUP($S149,[5]definitions_list_lookup!$N$15:$P$20,2,TRUE)</f>
        <v>extensive</v>
      </c>
      <c r="U149" s="15">
        <f>VLOOKUP($S149,[5]definitions_list_lookup!$N$15:$P$20,3,TRUE)</f>
        <v>4</v>
      </c>
      <c r="V149" s="11" t="s">
        <v>2209</v>
      </c>
      <c r="W149" s="11">
        <v>10</v>
      </c>
      <c r="Y149" s="11">
        <v>40</v>
      </c>
      <c r="Z149" s="11">
        <v>40</v>
      </c>
      <c r="AE149" s="11">
        <v>10</v>
      </c>
      <c r="AR149" s="15" t="str">
        <f>VLOOKUP($AQ149,[5]definitions_list_lookup!$N$15:$P$20,2,TRUE)</f>
        <v>fresh</v>
      </c>
      <c r="AS149" s="15">
        <f>VLOOKUP($AQ149,[5]definitions_list_lookup!$N$15:$P$20,3,TRUE)</f>
        <v>0</v>
      </c>
      <c r="BN149" s="15" t="str">
        <f>VLOOKUP($BM149,[5]definitions_list_lookup!$N$15:$P$20,2,TRUE)</f>
        <v>fresh</v>
      </c>
      <c r="BO149" s="15">
        <f>VLOOKUP($BM149,[5]definitions_list_lookup!$N$15:$P$20,3,TRUE)</f>
        <v>0</v>
      </c>
      <c r="CJ149" s="15" t="str">
        <f>VLOOKUP($CI149,[5]definitions_list_lookup!$N$15:$P$20,2,TRUE)</f>
        <v>fresh</v>
      </c>
      <c r="CK149" s="15">
        <f>VLOOKUP($CI149,[5]definitions_list_lookup!$N$15:$P$20,3,TRUE)</f>
        <v>0</v>
      </c>
      <c r="DD149" s="15">
        <f t="shared" si="8"/>
        <v>90</v>
      </c>
      <c r="DE149" s="15" t="str">
        <f>VLOOKUP($DD149,[5]definitions_list_lookup!$N$15:$P$20,2,TRUE)</f>
        <v>extensive</v>
      </c>
      <c r="DF149" s="15">
        <f>VLOOKUP($DD149,[5]definitions_list_lookup!$N$15:$P$20,3,TRUE)</f>
        <v>4</v>
      </c>
      <c r="DG149" s="11" t="s">
        <v>2210</v>
      </c>
    </row>
    <row r="150" spans="1:111" s="11" customFormat="1">
      <c r="A150" s="88">
        <v>42936.25</v>
      </c>
      <c r="B150" s="11" t="s">
        <v>1742</v>
      </c>
      <c r="C150" s="2" t="s">
        <v>1450</v>
      </c>
      <c r="D150" s="2" t="s">
        <v>1575</v>
      </c>
      <c r="E150" s="11">
        <v>36</v>
      </c>
      <c r="F150" s="11">
        <v>2</v>
      </c>
      <c r="G150" s="15" t="str">
        <f t="shared" si="6"/>
        <v>36-2</v>
      </c>
      <c r="H150" s="11">
        <v>49</v>
      </c>
      <c r="I150" s="11">
        <v>69</v>
      </c>
      <c r="J150" s="38">
        <f>(VLOOKUP($G150,Depth_Lookup_CCL!$A$3:$Z$549,11,FALSE))+(H150/100)</f>
        <v>86.545000000000002</v>
      </c>
      <c r="K150" s="38">
        <f>(VLOOKUP($G150,Depth_Lookup_CCL!$A$3:$Z$549,11,FALSE))+(I150/100)</f>
        <v>86.745000000000005</v>
      </c>
      <c r="O150" s="11">
        <v>100</v>
      </c>
      <c r="P150" s="15">
        <f t="shared" si="7"/>
        <v>100</v>
      </c>
      <c r="S150" s="97"/>
      <c r="T150" s="15" t="str">
        <f>VLOOKUP($S150,[5]definitions_list_lookup!$N$15:$P$20,2,TRUE)</f>
        <v>fresh</v>
      </c>
      <c r="U150" s="15">
        <f>VLOOKUP($S150,[5]definitions_list_lookup!$N$15:$P$20,3,TRUE)</f>
        <v>0</v>
      </c>
      <c r="AR150" s="15" t="str">
        <f>VLOOKUP($AQ150,[5]definitions_list_lookup!$N$15:$P$20,2,TRUE)</f>
        <v>fresh</v>
      </c>
      <c r="AS150" s="15">
        <f>VLOOKUP($AQ150,[5]definitions_list_lookup!$N$15:$P$20,3,TRUE)</f>
        <v>0</v>
      </c>
      <c r="BN150" s="15" t="str">
        <f>VLOOKUP($BM150,[5]definitions_list_lookup!$N$15:$P$20,2,TRUE)</f>
        <v>fresh</v>
      </c>
      <c r="BO150" s="15">
        <f>VLOOKUP($BM150,[5]definitions_list_lookup!$N$15:$P$20,3,TRUE)</f>
        <v>0</v>
      </c>
      <c r="CH150" s="11" t="s">
        <v>2211</v>
      </c>
      <c r="CI150" s="11">
        <v>95</v>
      </c>
      <c r="CJ150" s="15" t="str">
        <f>VLOOKUP($CI150,[5]definitions_list_lookup!$N$15:$P$20,2,TRUE)</f>
        <v>complete</v>
      </c>
      <c r="CK150" s="15">
        <f>VLOOKUP($CI150,[5]definitions_list_lookup!$N$15:$P$20,3,TRUE)</f>
        <v>5</v>
      </c>
      <c r="CL150" s="11" t="s">
        <v>2212</v>
      </c>
      <c r="CM150" s="11">
        <v>10</v>
      </c>
      <c r="CP150" s="11">
        <v>60</v>
      </c>
      <c r="CQ150" s="11">
        <v>15</v>
      </c>
      <c r="CX150" s="11">
        <v>15</v>
      </c>
      <c r="DD150" s="15">
        <f t="shared" si="8"/>
        <v>95</v>
      </c>
      <c r="DE150" s="15" t="str">
        <f>VLOOKUP($DD150,[5]definitions_list_lookup!$N$15:$P$20,2,TRUE)</f>
        <v>complete</v>
      </c>
      <c r="DF150" s="15">
        <f>VLOOKUP($DD150,[5]definitions_list_lookup!$N$15:$P$20,3,TRUE)</f>
        <v>5</v>
      </c>
      <c r="DG150" s="11" t="s">
        <v>2213</v>
      </c>
    </row>
    <row r="151" spans="1:111" s="11" customFormat="1">
      <c r="A151" s="88">
        <v>42936.25</v>
      </c>
      <c r="B151" s="11" t="s">
        <v>1742</v>
      </c>
      <c r="C151" s="2" t="s">
        <v>1450</v>
      </c>
      <c r="D151" s="2" t="s">
        <v>1575</v>
      </c>
      <c r="E151" s="11">
        <v>36</v>
      </c>
      <c r="F151" s="11">
        <v>3</v>
      </c>
      <c r="G151" s="15" t="str">
        <f t="shared" si="6"/>
        <v>36-3</v>
      </c>
      <c r="H151" s="11">
        <v>4</v>
      </c>
      <c r="I151" s="11">
        <v>71</v>
      </c>
      <c r="J151" s="38">
        <f>(VLOOKUP($G151,Depth_Lookup_CCL!$A$3:$Z$549,11,FALSE))+(H151/100)</f>
        <v>87.02500000000002</v>
      </c>
      <c r="K151" s="38">
        <f>(VLOOKUP($G151,Depth_Lookup_CCL!$A$3:$Z$549,11,FALSE))+(I151/100)</f>
        <v>87.695000000000007</v>
      </c>
      <c r="O151" s="11">
        <v>100</v>
      </c>
      <c r="P151" s="15">
        <f t="shared" si="7"/>
        <v>100</v>
      </c>
      <c r="S151" s="97"/>
      <c r="T151" s="15" t="str">
        <f>VLOOKUP($S151,[5]definitions_list_lookup!$N$15:$P$20,2,TRUE)</f>
        <v>fresh</v>
      </c>
      <c r="U151" s="15">
        <f>VLOOKUP($S151,[5]definitions_list_lookup!$N$15:$P$20,3,TRUE)</f>
        <v>0</v>
      </c>
      <c r="AR151" s="15" t="str">
        <f>VLOOKUP($AQ151,[5]definitions_list_lookup!$N$15:$P$20,2,TRUE)</f>
        <v>fresh</v>
      </c>
      <c r="AS151" s="15">
        <f>VLOOKUP($AQ151,[5]definitions_list_lookup!$N$15:$P$20,3,TRUE)</f>
        <v>0</v>
      </c>
      <c r="BN151" s="15" t="str">
        <f>VLOOKUP($BM151,[5]definitions_list_lookup!$N$15:$P$20,2,TRUE)</f>
        <v>fresh</v>
      </c>
      <c r="BO151" s="15">
        <f>VLOOKUP($BM151,[5]definitions_list_lookup!$N$15:$P$20,3,TRUE)</f>
        <v>0</v>
      </c>
      <c r="CH151" s="11" t="s">
        <v>2211</v>
      </c>
      <c r="CI151" s="11">
        <v>95</v>
      </c>
      <c r="CJ151" s="15" t="str">
        <f>VLOOKUP($CI151,[5]definitions_list_lookup!$N$15:$P$20,2,TRUE)</f>
        <v>complete</v>
      </c>
      <c r="CK151" s="15">
        <f>VLOOKUP($CI151,[5]definitions_list_lookup!$N$15:$P$20,3,TRUE)</f>
        <v>5</v>
      </c>
      <c r="CL151" s="11" t="s">
        <v>2214</v>
      </c>
      <c r="CM151" s="11">
        <v>10</v>
      </c>
      <c r="CP151" s="11">
        <v>60</v>
      </c>
      <c r="CQ151" s="11">
        <v>10</v>
      </c>
      <c r="CS151" s="11">
        <v>5</v>
      </c>
      <c r="CU151" s="11">
        <v>5</v>
      </c>
      <c r="CX151" s="11">
        <v>10</v>
      </c>
      <c r="DD151" s="15">
        <f t="shared" si="8"/>
        <v>95</v>
      </c>
      <c r="DE151" s="15" t="str">
        <f>VLOOKUP($DD151,[5]definitions_list_lookup!$N$15:$P$20,2,TRUE)</f>
        <v>complete</v>
      </c>
      <c r="DF151" s="15">
        <f>VLOOKUP($DD151,[5]definitions_list_lookup!$N$15:$P$20,3,TRUE)</f>
        <v>5</v>
      </c>
      <c r="DG151" s="11" t="s">
        <v>2207</v>
      </c>
    </row>
    <row r="152" spans="1:111" s="11" customFormat="1">
      <c r="A152" s="88">
        <v>42936.25</v>
      </c>
      <c r="B152" s="11" t="s">
        <v>1742</v>
      </c>
      <c r="C152" s="2" t="s">
        <v>1450</v>
      </c>
      <c r="D152" s="2" t="s">
        <v>1575</v>
      </c>
      <c r="E152" s="11">
        <v>37</v>
      </c>
      <c r="F152" s="11">
        <v>1</v>
      </c>
      <c r="G152" s="15" t="str">
        <f t="shared" si="6"/>
        <v>37-1</v>
      </c>
      <c r="H152" s="11">
        <v>0</v>
      </c>
      <c r="I152" s="11">
        <v>6</v>
      </c>
      <c r="J152" s="38">
        <f>(VLOOKUP($G152,Depth_Lookup_CCL!$A$3:$Z$549,11,FALSE))+(H152/100)</f>
        <v>88.1</v>
      </c>
      <c r="K152" s="38">
        <f>(VLOOKUP($G152,Depth_Lookup_CCL!$A$3:$Z$549,11,FALSE))+(I152/100)</f>
        <v>88.16</v>
      </c>
      <c r="O152" s="11">
        <v>100</v>
      </c>
      <c r="P152" s="15">
        <f t="shared" si="7"/>
        <v>100</v>
      </c>
      <c r="S152" s="97"/>
      <c r="T152" s="15" t="str">
        <f>VLOOKUP($S152,[5]definitions_list_lookup!$N$15:$P$20,2,TRUE)</f>
        <v>fresh</v>
      </c>
      <c r="U152" s="15">
        <f>VLOOKUP($S152,[5]definitions_list_lookup!$N$15:$P$20,3,TRUE)</f>
        <v>0</v>
      </c>
      <c r="AR152" s="15" t="str">
        <f>VLOOKUP($AQ152,[5]definitions_list_lookup!$N$15:$P$20,2,TRUE)</f>
        <v>fresh</v>
      </c>
      <c r="AS152" s="15">
        <f>VLOOKUP($AQ152,[5]definitions_list_lookup!$N$15:$P$20,3,TRUE)</f>
        <v>0</v>
      </c>
      <c r="BN152" s="15" t="str">
        <f>VLOOKUP($BM152,[5]definitions_list_lookup!$N$15:$P$20,2,TRUE)</f>
        <v>fresh</v>
      </c>
      <c r="BO152" s="15">
        <f>VLOOKUP($BM152,[5]definitions_list_lookup!$N$15:$P$20,3,TRUE)</f>
        <v>0</v>
      </c>
      <c r="CH152" s="11" t="s">
        <v>2215</v>
      </c>
      <c r="CI152" s="11">
        <v>100</v>
      </c>
      <c r="CJ152" s="15" t="str">
        <f>VLOOKUP($CI152,[5]definitions_list_lookup!$N$15:$P$20,2,TRUE)</f>
        <v>complete</v>
      </c>
      <c r="CK152" s="15">
        <f>VLOOKUP($CI152,[5]definitions_list_lookup!$N$15:$P$20,3,TRUE)</f>
        <v>5</v>
      </c>
      <c r="CL152" s="11" t="s">
        <v>2216</v>
      </c>
      <c r="CM152" s="11">
        <v>10</v>
      </c>
      <c r="CP152" s="11">
        <v>90</v>
      </c>
      <c r="DD152" s="15">
        <f t="shared" si="8"/>
        <v>100</v>
      </c>
      <c r="DE152" s="15" t="str">
        <f>VLOOKUP($DD152,[5]definitions_list_lookup!$N$15:$P$20,2,TRUE)</f>
        <v>complete</v>
      </c>
      <c r="DF152" s="15">
        <f>VLOOKUP($DD152,[5]definitions_list_lookup!$N$15:$P$20,3,TRUE)</f>
        <v>5</v>
      </c>
      <c r="DG152" s="11" t="s">
        <v>2207</v>
      </c>
    </row>
    <row r="153" spans="1:111" s="11" customFormat="1">
      <c r="A153" s="88">
        <v>42936.25</v>
      </c>
      <c r="B153" s="11" t="s">
        <v>1742</v>
      </c>
      <c r="C153" s="2" t="s">
        <v>1450</v>
      </c>
      <c r="D153" s="2" t="s">
        <v>1575</v>
      </c>
      <c r="E153" s="11">
        <v>37</v>
      </c>
      <c r="F153" s="11">
        <v>1</v>
      </c>
      <c r="G153" s="15" t="str">
        <f t="shared" si="6"/>
        <v>37-1</v>
      </c>
      <c r="H153" s="11">
        <v>6</v>
      </c>
      <c r="I153" s="11">
        <v>75</v>
      </c>
      <c r="J153" s="38">
        <f>(VLOOKUP($G153,Depth_Lookup_CCL!$A$3:$Z$549,11,FALSE))+(H153/100)</f>
        <v>88.16</v>
      </c>
      <c r="K153" s="38">
        <f>(VLOOKUP($G153,Depth_Lookup_CCL!$A$3:$Z$549,11,FALSE))+(I153/100)</f>
        <v>88.85</v>
      </c>
      <c r="L153" s="11">
        <v>98</v>
      </c>
      <c r="N153" s="11">
        <v>2</v>
      </c>
      <c r="P153" s="15">
        <f t="shared" si="7"/>
        <v>100</v>
      </c>
      <c r="Q153" s="11" t="s">
        <v>2217</v>
      </c>
      <c r="R153" s="11" t="s">
        <v>1</v>
      </c>
      <c r="S153" s="97">
        <v>20</v>
      </c>
      <c r="T153" s="15" t="str">
        <f>VLOOKUP($S153,[5]definitions_list_lookup!$N$15:$P$20,2,TRUE)</f>
        <v>moderate</v>
      </c>
      <c r="U153" s="15">
        <f>VLOOKUP($S153,[5]definitions_list_lookup!$N$15:$P$20,3,TRUE)</f>
        <v>2</v>
      </c>
      <c r="V153" s="11" t="s">
        <v>2218</v>
      </c>
      <c r="W153" s="11">
        <v>10</v>
      </c>
      <c r="Y153" s="11">
        <v>80</v>
      </c>
      <c r="Z153" s="11">
        <v>10</v>
      </c>
      <c r="AR153" s="15" t="str">
        <f>VLOOKUP($AQ153,[5]definitions_list_lookup!$N$15:$P$20,2,TRUE)</f>
        <v>fresh</v>
      </c>
      <c r="AS153" s="15">
        <f>VLOOKUP($AQ153,[5]definitions_list_lookup!$N$15:$P$20,3,TRUE)</f>
        <v>0</v>
      </c>
      <c r="BL153" s="11" t="s">
        <v>2219</v>
      </c>
      <c r="BM153" s="11">
        <v>80</v>
      </c>
      <c r="BN153" s="15" t="str">
        <f>VLOOKUP($BM153,[5]definitions_list_lookup!$N$15:$P$20,2,TRUE)</f>
        <v>extensive</v>
      </c>
      <c r="BO153" s="15">
        <f>VLOOKUP($BM153,[5]definitions_list_lookup!$N$15:$P$20,3,TRUE)</f>
        <v>4</v>
      </c>
      <c r="BP153" s="11" t="s">
        <v>2220</v>
      </c>
      <c r="BQ153" s="11">
        <v>30</v>
      </c>
      <c r="BS153" s="11">
        <v>60</v>
      </c>
      <c r="BT153" s="11">
        <v>10</v>
      </c>
      <c r="CJ153" s="15" t="str">
        <f>VLOOKUP($CI153,[5]definitions_list_lookup!$N$15:$P$20,2,TRUE)</f>
        <v>fresh</v>
      </c>
      <c r="CK153" s="15">
        <f>VLOOKUP($CI153,[5]definitions_list_lookup!$N$15:$P$20,3,TRUE)</f>
        <v>0</v>
      </c>
      <c r="DD153" s="15">
        <f t="shared" si="8"/>
        <v>21.200000000000003</v>
      </c>
      <c r="DE153" s="15" t="str">
        <f>VLOOKUP($DD153,[5]definitions_list_lookup!$N$15:$P$20,2,TRUE)</f>
        <v>moderate</v>
      </c>
      <c r="DF153" s="15">
        <f>VLOOKUP($DD153,[5]definitions_list_lookup!$N$15:$P$20,3,TRUE)</f>
        <v>2</v>
      </c>
      <c r="DG153" s="11" t="s">
        <v>1932</v>
      </c>
    </row>
    <row r="154" spans="1:111" s="11" customFormat="1">
      <c r="A154" s="88">
        <v>42936.25</v>
      </c>
      <c r="B154" s="11" t="s">
        <v>1742</v>
      </c>
      <c r="C154" s="2" t="s">
        <v>1450</v>
      </c>
      <c r="D154" s="2" t="s">
        <v>1575</v>
      </c>
      <c r="E154" s="11">
        <v>37</v>
      </c>
      <c r="F154" s="11">
        <v>2</v>
      </c>
      <c r="G154" s="15" t="str">
        <f t="shared" si="6"/>
        <v>37-2</v>
      </c>
      <c r="H154" s="11">
        <v>1</v>
      </c>
      <c r="I154" s="11">
        <v>83</v>
      </c>
      <c r="J154" s="38">
        <f>(VLOOKUP($G154,Depth_Lookup_CCL!$A$3:$Z$549,11,FALSE))+(H154/100)</f>
        <v>88.864999999999995</v>
      </c>
      <c r="K154" s="38">
        <f>(VLOOKUP($G154,Depth_Lookup_CCL!$A$3:$Z$549,11,FALSE))+(I154/100)</f>
        <v>89.684999999999988</v>
      </c>
      <c r="L154" s="11">
        <v>78</v>
      </c>
      <c r="N154" s="11">
        <v>20</v>
      </c>
      <c r="O154" s="11">
        <v>2</v>
      </c>
      <c r="P154" s="15">
        <f t="shared" si="7"/>
        <v>100</v>
      </c>
      <c r="Q154" s="11" t="s">
        <v>2217</v>
      </c>
      <c r="R154" s="11" t="s">
        <v>1</v>
      </c>
      <c r="S154" s="97">
        <v>20</v>
      </c>
      <c r="T154" s="15" t="str">
        <f>VLOOKUP($S154,[5]definitions_list_lookup!$N$15:$P$20,2,TRUE)</f>
        <v>moderate</v>
      </c>
      <c r="U154" s="15">
        <f>VLOOKUP($S154,[5]definitions_list_lookup!$N$15:$P$20,3,TRUE)</f>
        <v>2</v>
      </c>
      <c r="V154" s="11" t="s">
        <v>2221</v>
      </c>
      <c r="W154" s="11">
        <v>5</v>
      </c>
      <c r="Y154" s="11">
        <v>80</v>
      </c>
      <c r="Z154" s="11">
        <v>15</v>
      </c>
      <c r="AR154" s="15" t="str">
        <f>VLOOKUP($AQ154,[5]definitions_list_lookup!$N$15:$P$20,2,TRUE)</f>
        <v>fresh</v>
      </c>
      <c r="AS154" s="15">
        <f>VLOOKUP($AQ154,[5]definitions_list_lookup!$N$15:$P$20,3,TRUE)</f>
        <v>0</v>
      </c>
      <c r="BL154" s="11" t="s">
        <v>1797</v>
      </c>
      <c r="BM154" s="11">
        <v>85</v>
      </c>
      <c r="BN154" s="15" t="str">
        <f>VLOOKUP($BM154,[5]definitions_list_lookup!$N$15:$P$20,2,TRUE)</f>
        <v>extensive</v>
      </c>
      <c r="BO154" s="15">
        <f>VLOOKUP($BM154,[5]definitions_list_lookup!$N$15:$P$20,3,TRUE)</f>
        <v>4</v>
      </c>
      <c r="BP154" s="11" t="s">
        <v>1815</v>
      </c>
      <c r="BQ154" s="11">
        <v>10</v>
      </c>
      <c r="BS154" s="11">
        <v>60</v>
      </c>
      <c r="BT154" s="11">
        <v>10</v>
      </c>
      <c r="BU154" s="11">
        <v>20</v>
      </c>
      <c r="CH154" s="11" t="s">
        <v>2222</v>
      </c>
      <c r="CI154" s="11">
        <v>93</v>
      </c>
      <c r="CJ154" s="15" t="str">
        <f>VLOOKUP($CI154,[5]definitions_list_lookup!$N$15:$P$20,2,TRUE)</f>
        <v>complete</v>
      </c>
      <c r="CK154" s="15">
        <f>VLOOKUP($CI154,[5]definitions_list_lookup!$N$15:$P$20,3,TRUE)</f>
        <v>5</v>
      </c>
      <c r="CL154" s="11" t="s">
        <v>2212</v>
      </c>
      <c r="CM154" s="11">
        <v>15</v>
      </c>
      <c r="CO154" s="11">
        <v>50</v>
      </c>
      <c r="CP154" s="11">
        <v>15</v>
      </c>
      <c r="CS154" s="11">
        <v>10</v>
      </c>
      <c r="CX154" s="11">
        <v>10</v>
      </c>
      <c r="DD154" s="15">
        <f t="shared" si="8"/>
        <v>34.46</v>
      </c>
      <c r="DE154" s="15" t="str">
        <f>VLOOKUP($DD154,[5]definitions_list_lookup!$N$15:$P$20,2,TRUE)</f>
        <v>substantial</v>
      </c>
      <c r="DF154" s="15">
        <f>VLOOKUP($DD154,[5]definitions_list_lookup!$N$15:$P$20,3,TRUE)</f>
        <v>3</v>
      </c>
      <c r="DG154" s="11" t="s">
        <v>2223</v>
      </c>
    </row>
    <row r="155" spans="1:111" s="11" customFormat="1">
      <c r="A155" s="88">
        <v>42936.25</v>
      </c>
      <c r="B155" s="11" t="s">
        <v>1742</v>
      </c>
      <c r="C155" s="2" t="s">
        <v>1450</v>
      </c>
      <c r="D155" s="2" t="s">
        <v>1575</v>
      </c>
      <c r="E155" s="11">
        <v>37</v>
      </c>
      <c r="F155" s="11">
        <v>3</v>
      </c>
      <c r="G155" s="15" t="str">
        <f t="shared" si="6"/>
        <v>37-3</v>
      </c>
      <c r="H155" s="11">
        <v>0</v>
      </c>
      <c r="I155" s="11">
        <v>65</v>
      </c>
      <c r="J155" s="38">
        <f>(VLOOKUP($G155,Depth_Lookup_CCL!$A$3:$Z$549,11,FALSE))+(H155/100)</f>
        <v>89.699999999999989</v>
      </c>
      <c r="K155" s="38">
        <f>(VLOOKUP($G155,Depth_Lookup_CCL!$A$3:$Z$549,11,FALSE))+(I155/100)</f>
        <v>90.35</v>
      </c>
      <c r="L155" s="11">
        <v>50</v>
      </c>
      <c r="N155" s="11">
        <v>50</v>
      </c>
      <c r="P155" s="15">
        <f t="shared" si="7"/>
        <v>100</v>
      </c>
      <c r="Q155" s="11" t="s">
        <v>2217</v>
      </c>
      <c r="R155" s="11" t="s">
        <v>1</v>
      </c>
      <c r="S155" s="97">
        <v>20</v>
      </c>
      <c r="T155" s="15" t="str">
        <f>VLOOKUP($S155,[5]definitions_list_lookup!$N$15:$P$20,2,TRUE)</f>
        <v>moderate</v>
      </c>
      <c r="U155" s="15">
        <f>VLOOKUP($S155,[5]definitions_list_lookup!$N$15:$P$20,3,TRUE)</f>
        <v>2</v>
      </c>
      <c r="V155" s="11" t="s">
        <v>2221</v>
      </c>
      <c r="W155" s="11">
        <v>10</v>
      </c>
      <c r="Y155" s="11">
        <v>80</v>
      </c>
      <c r="Z155" s="11">
        <v>10</v>
      </c>
      <c r="AR155" s="15" t="str">
        <f>VLOOKUP($AQ155,[5]definitions_list_lookup!$N$15:$P$20,2,TRUE)</f>
        <v>fresh</v>
      </c>
      <c r="AS155" s="15">
        <f>VLOOKUP($AQ155,[5]definitions_list_lookup!$N$15:$P$20,3,TRUE)</f>
        <v>0</v>
      </c>
      <c r="BL155" s="11" t="s">
        <v>2224</v>
      </c>
      <c r="BM155" s="11">
        <v>88</v>
      </c>
      <c r="BN155" s="15" t="str">
        <f>VLOOKUP($BM155,[5]definitions_list_lookup!$N$15:$P$20,2,TRUE)</f>
        <v>extensive</v>
      </c>
      <c r="BO155" s="15">
        <f>VLOOKUP($BM155,[5]definitions_list_lookup!$N$15:$P$20,3,TRUE)</f>
        <v>4</v>
      </c>
      <c r="BP155" s="11" t="s">
        <v>2225</v>
      </c>
      <c r="BQ155" s="11">
        <v>20</v>
      </c>
      <c r="BS155" s="11">
        <v>60</v>
      </c>
      <c r="BT155" s="11">
        <v>5</v>
      </c>
      <c r="BU155" s="11">
        <v>15</v>
      </c>
      <c r="CJ155" s="15" t="str">
        <f>VLOOKUP($CI155,[5]definitions_list_lookup!$N$15:$P$20,2,TRUE)</f>
        <v>fresh</v>
      </c>
      <c r="CK155" s="15">
        <f>VLOOKUP($CI155,[5]definitions_list_lookup!$N$15:$P$20,3,TRUE)</f>
        <v>0</v>
      </c>
      <c r="DD155" s="15">
        <f t="shared" si="8"/>
        <v>54</v>
      </c>
      <c r="DE155" s="15" t="str">
        <f>VLOOKUP($DD155,[5]definitions_list_lookup!$N$15:$P$20,2,TRUE)</f>
        <v>substantial</v>
      </c>
      <c r="DF155" s="15">
        <f>VLOOKUP($DD155,[5]definitions_list_lookup!$N$15:$P$20,3,TRUE)</f>
        <v>3</v>
      </c>
      <c r="DG155" s="11" t="s">
        <v>2226</v>
      </c>
    </row>
    <row r="156" spans="1:111" s="11" customFormat="1">
      <c r="A156" s="88">
        <v>42936.25</v>
      </c>
      <c r="B156" s="11" t="s">
        <v>1742</v>
      </c>
      <c r="C156" s="2" t="s">
        <v>1450</v>
      </c>
      <c r="D156" s="2" t="s">
        <v>1575</v>
      </c>
      <c r="E156" s="11">
        <v>37</v>
      </c>
      <c r="F156" s="11">
        <v>4</v>
      </c>
      <c r="G156" s="15" t="str">
        <f t="shared" si="6"/>
        <v>37-4</v>
      </c>
      <c r="H156" s="11">
        <v>1</v>
      </c>
      <c r="I156" s="11">
        <v>80</v>
      </c>
      <c r="J156" s="38">
        <f>(VLOOKUP($G156,Depth_Lookup_CCL!$A$3:$Z$549,11,FALSE))+(H156/100)</f>
        <v>90.375</v>
      </c>
      <c r="K156" s="38">
        <f>(VLOOKUP($G156,Depth_Lookup_CCL!$A$3:$Z$549,11,FALSE))+(I156/100)</f>
        <v>91.164999999999992</v>
      </c>
      <c r="L156" s="11">
        <v>92</v>
      </c>
      <c r="M156" s="11">
        <v>8</v>
      </c>
      <c r="P156" s="15">
        <f t="shared" si="7"/>
        <v>100</v>
      </c>
      <c r="Q156" s="11" t="s">
        <v>2217</v>
      </c>
      <c r="R156" s="11" t="s">
        <v>1</v>
      </c>
      <c r="S156" s="97">
        <v>20</v>
      </c>
      <c r="T156" s="15" t="str">
        <f>VLOOKUP($S156,[5]definitions_list_lookup!$N$15:$P$20,2,TRUE)</f>
        <v>moderate</v>
      </c>
      <c r="U156" s="15">
        <f>VLOOKUP($S156,[5]definitions_list_lookup!$N$15:$P$20,3,TRUE)</f>
        <v>2</v>
      </c>
      <c r="V156" s="11" t="s">
        <v>2227</v>
      </c>
      <c r="W156" s="11">
        <v>10</v>
      </c>
      <c r="Y156" s="11">
        <v>80</v>
      </c>
      <c r="Z156" s="11">
        <v>10</v>
      </c>
      <c r="AN156" s="11" t="s">
        <v>2228</v>
      </c>
      <c r="AO156" s="11" t="s">
        <v>1411</v>
      </c>
      <c r="AP156" s="11" t="s">
        <v>1465</v>
      </c>
      <c r="AQ156" s="11">
        <v>92</v>
      </c>
      <c r="AR156" s="15" t="str">
        <f>VLOOKUP($AQ156,[5]definitions_list_lookup!$N$15:$P$20,2,TRUE)</f>
        <v>complete</v>
      </c>
      <c r="AS156" s="15">
        <f>VLOOKUP($AQ156,[5]definitions_list_lookup!$N$15:$P$20,3,TRUE)</f>
        <v>5</v>
      </c>
      <c r="AU156" s="11">
        <v>20</v>
      </c>
      <c r="AW156" s="11">
        <v>40</v>
      </c>
      <c r="AX156" s="11">
        <v>35</v>
      </c>
      <c r="BH156" s="11">
        <v>5</v>
      </c>
      <c r="BN156" s="15" t="str">
        <f>VLOOKUP($BM156,[5]definitions_list_lookup!$N$15:$P$20,2,TRUE)</f>
        <v>fresh</v>
      </c>
      <c r="BO156" s="15">
        <f>VLOOKUP($BM156,[5]definitions_list_lookup!$N$15:$P$20,3,TRUE)</f>
        <v>0</v>
      </c>
      <c r="CJ156" s="15" t="str">
        <f>VLOOKUP($CI156,[5]definitions_list_lookup!$N$15:$P$20,2,TRUE)</f>
        <v>fresh</v>
      </c>
      <c r="CK156" s="15">
        <f>VLOOKUP($CI156,[5]definitions_list_lookup!$N$15:$P$20,3,TRUE)</f>
        <v>0</v>
      </c>
      <c r="DD156" s="15">
        <f t="shared" si="8"/>
        <v>25.76</v>
      </c>
      <c r="DE156" s="15" t="str">
        <f>VLOOKUP($DD156,[5]definitions_list_lookup!$N$15:$P$20,2,TRUE)</f>
        <v>moderate</v>
      </c>
      <c r="DF156" s="15">
        <f>VLOOKUP($DD156,[5]definitions_list_lookup!$N$15:$P$20,3,TRUE)</f>
        <v>2</v>
      </c>
      <c r="DG156" s="11" t="s">
        <v>2229</v>
      </c>
    </row>
    <row r="157" spans="1:111" s="11" customFormat="1">
      <c r="A157" s="88">
        <v>42936.25</v>
      </c>
      <c r="B157" s="11" t="s">
        <v>1742</v>
      </c>
      <c r="C157" s="2" t="s">
        <v>1450</v>
      </c>
      <c r="D157" s="2" t="s">
        <v>1575</v>
      </c>
      <c r="E157" s="11">
        <v>38</v>
      </c>
      <c r="F157" s="11">
        <v>1</v>
      </c>
      <c r="G157" s="15" t="str">
        <f t="shared" si="6"/>
        <v>38-1</v>
      </c>
      <c r="H157" s="11">
        <v>2</v>
      </c>
      <c r="I157" s="11">
        <v>87</v>
      </c>
      <c r="J157" s="38">
        <f>(VLOOKUP($G157,Depth_Lookup_CCL!$A$3:$Z$549,11,FALSE))+(H157/100)</f>
        <v>91.17</v>
      </c>
      <c r="K157" s="38">
        <f>(VLOOKUP($G157,Depth_Lookup_CCL!$A$3:$Z$549,11,FALSE))+(I157/100)</f>
        <v>92.02000000000001</v>
      </c>
      <c r="L157" s="11">
        <v>70</v>
      </c>
      <c r="N157" s="11">
        <v>30</v>
      </c>
      <c r="P157" s="15">
        <f t="shared" si="7"/>
        <v>100</v>
      </c>
      <c r="Q157" s="11" t="s">
        <v>2230</v>
      </c>
      <c r="R157" s="11" t="s">
        <v>1</v>
      </c>
      <c r="S157" s="97">
        <v>25</v>
      </c>
      <c r="T157" s="15" t="str">
        <f>VLOOKUP($S157,[5]definitions_list_lookup!$N$15:$P$20,2,TRUE)</f>
        <v>moderate</v>
      </c>
      <c r="U157" s="15">
        <f>VLOOKUP($S157,[5]definitions_list_lookup!$N$15:$P$20,3,TRUE)</f>
        <v>2</v>
      </c>
      <c r="V157" s="11" t="s">
        <v>1637</v>
      </c>
      <c r="W157" s="11">
        <v>15</v>
      </c>
      <c r="Y157" s="11">
        <v>75</v>
      </c>
      <c r="Z157" s="11">
        <v>10</v>
      </c>
      <c r="AR157" s="15" t="str">
        <f>VLOOKUP($AQ157,[5]definitions_list_lookup!$N$15:$P$20,2,TRUE)</f>
        <v>fresh</v>
      </c>
      <c r="AS157" s="15">
        <f>VLOOKUP($AQ157,[5]definitions_list_lookup!$N$15:$P$20,3,TRUE)</f>
        <v>0</v>
      </c>
      <c r="BL157" s="11" t="s">
        <v>1658</v>
      </c>
      <c r="BM157" s="11">
        <v>90</v>
      </c>
      <c r="BN157" s="15" t="str">
        <f>VLOOKUP($BM157,[5]definitions_list_lookup!$N$15:$P$20,2,TRUE)</f>
        <v>extensive</v>
      </c>
      <c r="BO157" s="15">
        <f>VLOOKUP($BM157,[5]definitions_list_lookup!$N$15:$P$20,3,TRUE)</f>
        <v>4</v>
      </c>
      <c r="BP157" s="11" t="s">
        <v>1815</v>
      </c>
      <c r="BQ157" s="11">
        <v>15</v>
      </c>
      <c r="BS157" s="11">
        <v>60</v>
      </c>
      <c r="BT157" s="11">
        <v>15</v>
      </c>
      <c r="BU157" s="11">
        <v>10</v>
      </c>
      <c r="CJ157" s="15" t="str">
        <f>VLOOKUP($CI157,[5]definitions_list_lookup!$N$15:$P$20,2,TRUE)</f>
        <v>fresh</v>
      </c>
      <c r="CK157" s="15">
        <f>VLOOKUP($CI157,[5]definitions_list_lookup!$N$15:$P$20,3,TRUE)</f>
        <v>0</v>
      </c>
      <c r="DD157" s="15">
        <f t="shared" si="8"/>
        <v>44.5</v>
      </c>
      <c r="DE157" s="15" t="str">
        <f>VLOOKUP($DD157,[5]definitions_list_lookup!$N$15:$P$20,2,TRUE)</f>
        <v>substantial</v>
      </c>
      <c r="DF157" s="15">
        <f>VLOOKUP($DD157,[5]definitions_list_lookup!$N$15:$P$20,3,TRUE)</f>
        <v>3</v>
      </c>
      <c r="DG157" s="11" t="s">
        <v>1932</v>
      </c>
    </row>
    <row r="158" spans="1:111" s="11" customFormat="1">
      <c r="A158" s="88">
        <v>42936.25</v>
      </c>
      <c r="B158" s="11" t="s">
        <v>1742</v>
      </c>
      <c r="C158" s="2" t="s">
        <v>1450</v>
      </c>
      <c r="D158" s="2" t="s">
        <v>1575</v>
      </c>
      <c r="E158" s="11">
        <v>38</v>
      </c>
      <c r="F158" s="11">
        <v>2</v>
      </c>
      <c r="G158" s="15" t="str">
        <f t="shared" si="6"/>
        <v>38-2</v>
      </c>
      <c r="H158" s="11">
        <v>0</v>
      </c>
      <c r="I158" s="11">
        <v>91</v>
      </c>
      <c r="J158" s="38">
        <f>(VLOOKUP($G158,Depth_Lookup_CCL!$A$3:$Z$549,11,FALSE))+(H158/100)</f>
        <v>92.02000000000001</v>
      </c>
      <c r="K158" s="38">
        <f>(VLOOKUP($G158,Depth_Lookup_CCL!$A$3:$Z$549,11,FALSE))+(I158/100)</f>
        <v>92.93</v>
      </c>
      <c r="L158" s="11">
        <v>88</v>
      </c>
      <c r="M158" s="11">
        <v>12</v>
      </c>
      <c r="P158" s="15">
        <f t="shared" si="7"/>
        <v>100</v>
      </c>
      <c r="Q158" s="11" t="s">
        <v>2231</v>
      </c>
      <c r="R158" s="11" t="s">
        <v>1</v>
      </c>
      <c r="S158" s="97">
        <v>25</v>
      </c>
      <c r="T158" s="15" t="str">
        <f>VLOOKUP($S158,[5]definitions_list_lookup!$N$15:$P$20,2,TRUE)</f>
        <v>moderate</v>
      </c>
      <c r="U158" s="15">
        <f>VLOOKUP($S158,[5]definitions_list_lookup!$N$15:$P$20,3,TRUE)</f>
        <v>2</v>
      </c>
      <c r="V158" s="11" t="s">
        <v>1637</v>
      </c>
      <c r="W158" s="11">
        <v>10</v>
      </c>
      <c r="Y158" s="11">
        <v>75</v>
      </c>
      <c r="Z158" s="11">
        <v>15</v>
      </c>
      <c r="AN158" s="11" t="s">
        <v>2232</v>
      </c>
      <c r="AO158" s="11" t="s">
        <v>1447</v>
      </c>
      <c r="AP158" s="11" t="s">
        <v>1465</v>
      </c>
      <c r="AQ158" s="11">
        <v>85</v>
      </c>
      <c r="AR158" s="15" t="str">
        <f>VLOOKUP($AQ158,[5]definitions_list_lookup!$N$15:$P$20,2,TRUE)</f>
        <v>extensive</v>
      </c>
      <c r="AS158" s="15">
        <f>VLOOKUP($AQ158,[5]definitions_list_lookup!$N$15:$P$20,3,TRUE)</f>
        <v>4</v>
      </c>
      <c r="AT158" s="11" t="s">
        <v>2233</v>
      </c>
      <c r="AU158" s="11">
        <v>35</v>
      </c>
      <c r="AW158" s="11">
        <v>30</v>
      </c>
      <c r="AX158" s="11">
        <v>35</v>
      </c>
      <c r="BN158" s="15" t="str">
        <f>VLOOKUP($BM158,[5]definitions_list_lookup!$N$15:$P$20,2,TRUE)</f>
        <v>fresh</v>
      </c>
      <c r="BO158" s="15">
        <f>VLOOKUP($BM158,[5]definitions_list_lookup!$N$15:$P$20,3,TRUE)</f>
        <v>0</v>
      </c>
      <c r="CJ158" s="15" t="str">
        <f>VLOOKUP($CI158,[5]definitions_list_lookup!$N$15:$P$20,2,TRUE)</f>
        <v>fresh</v>
      </c>
      <c r="CK158" s="15">
        <f>VLOOKUP($CI158,[5]definitions_list_lookup!$N$15:$P$20,3,TRUE)</f>
        <v>0</v>
      </c>
      <c r="DD158" s="15">
        <f t="shared" si="8"/>
        <v>32.200000000000003</v>
      </c>
      <c r="DE158" s="15" t="str">
        <f>VLOOKUP($DD158,[5]definitions_list_lookup!$N$15:$P$20,2,TRUE)</f>
        <v>substantial</v>
      </c>
      <c r="DF158" s="15">
        <f>VLOOKUP($DD158,[5]definitions_list_lookup!$N$15:$P$20,3,TRUE)</f>
        <v>3</v>
      </c>
      <c r="DG158" s="11" t="s">
        <v>2234</v>
      </c>
    </row>
    <row r="159" spans="1:111" s="11" customFormat="1">
      <c r="A159" s="88">
        <v>42936.25</v>
      </c>
      <c r="B159" s="11" t="s">
        <v>1742</v>
      </c>
      <c r="C159" s="2" t="s">
        <v>1450</v>
      </c>
      <c r="D159" s="2" t="s">
        <v>1575</v>
      </c>
      <c r="E159" s="11">
        <v>38</v>
      </c>
      <c r="F159" s="11">
        <v>3</v>
      </c>
      <c r="G159" s="15" t="str">
        <f t="shared" si="6"/>
        <v>38-3</v>
      </c>
      <c r="H159" s="11">
        <v>0</v>
      </c>
      <c r="I159" s="11">
        <v>67</v>
      </c>
      <c r="J159" s="38">
        <f>(VLOOKUP($G159,Depth_Lookup_CCL!$A$3:$Z$549,11,FALSE))+(H159/100)</f>
        <v>92.945000000000007</v>
      </c>
      <c r="K159" s="38">
        <f>(VLOOKUP($G159,Depth_Lookup_CCL!$A$3:$Z$549,11,FALSE))+(I159/100)</f>
        <v>93.615000000000009</v>
      </c>
      <c r="L159" s="11">
        <v>98</v>
      </c>
      <c r="N159" s="11">
        <v>2</v>
      </c>
      <c r="P159" s="15">
        <f t="shared" si="7"/>
        <v>100</v>
      </c>
      <c r="Q159" s="11" t="s">
        <v>2231</v>
      </c>
      <c r="R159" s="11" t="s">
        <v>1</v>
      </c>
      <c r="S159" s="97">
        <v>25</v>
      </c>
      <c r="T159" s="15" t="str">
        <f>VLOOKUP($S159,[5]definitions_list_lookup!$N$15:$P$20,2,TRUE)</f>
        <v>moderate</v>
      </c>
      <c r="U159" s="15">
        <f>VLOOKUP($S159,[5]definitions_list_lookup!$N$15:$P$20,3,TRUE)</f>
        <v>2</v>
      </c>
      <c r="V159" s="11" t="s">
        <v>1637</v>
      </c>
      <c r="W159" s="11">
        <v>10</v>
      </c>
      <c r="Y159" s="11">
        <v>75</v>
      </c>
      <c r="Z159" s="11">
        <v>15</v>
      </c>
      <c r="AR159" s="15" t="str">
        <f>VLOOKUP($AQ159,[5]definitions_list_lookup!$N$15:$P$20,2,TRUE)</f>
        <v>fresh</v>
      </c>
      <c r="AS159" s="15">
        <f>VLOOKUP($AQ159,[5]definitions_list_lookup!$N$15:$P$20,3,TRUE)</f>
        <v>0</v>
      </c>
      <c r="BL159" s="11" t="s">
        <v>1712</v>
      </c>
      <c r="BM159" s="11">
        <v>80</v>
      </c>
      <c r="BN159" s="15" t="str">
        <f>VLOOKUP($BM159,[5]definitions_list_lookup!$N$15:$P$20,2,TRUE)</f>
        <v>extensive</v>
      </c>
      <c r="BO159" s="15">
        <f>VLOOKUP($BM159,[5]definitions_list_lookup!$N$15:$P$20,3,TRUE)</f>
        <v>4</v>
      </c>
      <c r="BP159" s="11" t="s">
        <v>1815</v>
      </c>
      <c r="BQ159" s="11">
        <v>15</v>
      </c>
      <c r="BS159" s="11">
        <v>75</v>
      </c>
      <c r="BT159" s="11">
        <v>10</v>
      </c>
      <c r="CJ159" s="15" t="str">
        <f>VLOOKUP($CI159,[5]definitions_list_lookup!$N$15:$P$20,2,TRUE)</f>
        <v>fresh</v>
      </c>
      <c r="CK159" s="15">
        <f>VLOOKUP($CI159,[5]definitions_list_lookup!$N$15:$P$20,3,TRUE)</f>
        <v>0</v>
      </c>
      <c r="DD159" s="15">
        <f t="shared" si="8"/>
        <v>26.1</v>
      </c>
      <c r="DE159" s="15" t="str">
        <f>VLOOKUP($DD159,[5]definitions_list_lookup!$N$15:$P$20,2,TRUE)</f>
        <v>moderate</v>
      </c>
      <c r="DF159" s="15">
        <f>VLOOKUP($DD159,[5]definitions_list_lookup!$N$15:$P$20,3,TRUE)</f>
        <v>2</v>
      </c>
      <c r="DG159" s="11" t="s">
        <v>1932</v>
      </c>
    </row>
    <row r="160" spans="1:111" s="11" customFormat="1">
      <c r="A160" s="88">
        <v>42936.25</v>
      </c>
      <c r="B160" s="11" t="s">
        <v>1742</v>
      </c>
      <c r="C160" s="2" t="s">
        <v>1450</v>
      </c>
      <c r="D160" s="2" t="s">
        <v>1575</v>
      </c>
      <c r="E160" s="11">
        <v>38</v>
      </c>
      <c r="F160" s="11">
        <v>4</v>
      </c>
      <c r="G160" s="15" t="str">
        <f t="shared" si="6"/>
        <v>38-4</v>
      </c>
      <c r="H160" s="11">
        <v>1</v>
      </c>
      <c r="I160" s="11">
        <v>67</v>
      </c>
      <c r="J160" s="38">
        <f>(VLOOKUP($G160,Depth_Lookup_CCL!$A$3:$Z$549,11,FALSE))+(H160/100)</f>
        <v>93.64500000000001</v>
      </c>
      <c r="K160" s="38">
        <f>(VLOOKUP($G160,Depth_Lookup_CCL!$A$3:$Z$549,11,FALSE))+(I160/100)</f>
        <v>94.305000000000007</v>
      </c>
      <c r="L160" s="11">
        <v>100</v>
      </c>
      <c r="P160" s="15">
        <f t="shared" si="7"/>
        <v>100</v>
      </c>
      <c r="Q160" s="11" t="s">
        <v>2231</v>
      </c>
      <c r="R160" s="11" t="s">
        <v>1</v>
      </c>
      <c r="S160" s="97">
        <v>25</v>
      </c>
      <c r="T160" s="15" t="str">
        <f>VLOOKUP($S160,[5]definitions_list_lookup!$N$15:$P$20,2,TRUE)</f>
        <v>moderate</v>
      </c>
      <c r="U160" s="15">
        <f>VLOOKUP($S160,[5]definitions_list_lookup!$N$15:$P$20,3,TRUE)</f>
        <v>2</v>
      </c>
      <c r="V160" s="11" t="s">
        <v>1637</v>
      </c>
      <c r="W160" s="11">
        <v>10</v>
      </c>
      <c r="Y160" s="11">
        <v>75</v>
      </c>
      <c r="Z160" s="11">
        <v>15</v>
      </c>
      <c r="AR160" s="15" t="str">
        <f>VLOOKUP($AQ160,[5]definitions_list_lookup!$N$15:$P$20,2,TRUE)</f>
        <v>fresh</v>
      </c>
      <c r="AS160" s="15">
        <f>VLOOKUP($AQ160,[5]definitions_list_lookup!$N$15:$P$20,3,TRUE)</f>
        <v>0</v>
      </c>
      <c r="BN160" s="15" t="str">
        <f>VLOOKUP($BM160,[5]definitions_list_lookup!$N$15:$P$20,2,TRUE)</f>
        <v>fresh</v>
      </c>
      <c r="BO160" s="15">
        <f>VLOOKUP($BM160,[5]definitions_list_lookup!$N$15:$P$20,3,TRUE)</f>
        <v>0</v>
      </c>
      <c r="CJ160" s="15" t="str">
        <f>VLOOKUP($CI160,[5]definitions_list_lookup!$N$15:$P$20,2,TRUE)</f>
        <v>fresh</v>
      </c>
      <c r="CK160" s="15">
        <f>VLOOKUP($CI160,[5]definitions_list_lookup!$N$15:$P$20,3,TRUE)</f>
        <v>0</v>
      </c>
      <c r="DD160" s="15">
        <f t="shared" si="8"/>
        <v>25</v>
      </c>
      <c r="DE160" s="15" t="str">
        <f>VLOOKUP($DD160,[5]definitions_list_lookup!$N$15:$P$20,2,TRUE)</f>
        <v>moderate</v>
      </c>
      <c r="DF160" s="15">
        <f>VLOOKUP($DD160,[5]definitions_list_lookup!$N$15:$P$20,3,TRUE)</f>
        <v>2</v>
      </c>
      <c r="DG160" s="11" t="s">
        <v>1932</v>
      </c>
    </row>
    <row r="161" spans="1:111" s="11" customFormat="1">
      <c r="A161" s="88">
        <v>42936.25</v>
      </c>
      <c r="B161" s="11" t="s">
        <v>1742</v>
      </c>
      <c r="C161" s="2" t="s">
        <v>1450</v>
      </c>
      <c r="D161" s="2" t="s">
        <v>1575</v>
      </c>
      <c r="E161" s="11">
        <v>39</v>
      </c>
      <c r="F161" s="11">
        <v>1</v>
      </c>
      <c r="G161" s="15" t="str">
        <f t="shared" si="6"/>
        <v>39-1</v>
      </c>
      <c r="H161" s="11">
        <v>1</v>
      </c>
      <c r="I161" s="11">
        <v>45</v>
      </c>
      <c r="J161" s="38">
        <f>(VLOOKUP($G161,Depth_Lookup_CCL!$A$3:$Z$549,11,FALSE))+(H161/100)</f>
        <v>94.210000000000008</v>
      </c>
      <c r="K161" s="38">
        <f>(VLOOKUP($G161,Depth_Lookup_CCL!$A$3:$Z$549,11,FALSE))+(I161/100)</f>
        <v>94.65</v>
      </c>
      <c r="L161" s="11">
        <v>90</v>
      </c>
      <c r="O161" s="11">
        <v>10</v>
      </c>
      <c r="P161" s="15">
        <f t="shared" si="7"/>
        <v>100</v>
      </c>
      <c r="Q161" s="11" t="s">
        <v>1674</v>
      </c>
      <c r="R161" s="11" t="s">
        <v>1</v>
      </c>
      <c r="S161" s="97">
        <v>25</v>
      </c>
      <c r="T161" s="15" t="str">
        <f>VLOOKUP($S161,[5]definitions_list_lookup!$N$15:$P$20,2,TRUE)</f>
        <v>moderate</v>
      </c>
      <c r="U161" s="15">
        <f>VLOOKUP($S161,[5]definitions_list_lookup!$N$15:$P$20,3,TRUE)</f>
        <v>2</v>
      </c>
      <c r="V161" s="11" t="s">
        <v>2235</v>
      </c>
      <c r="W161" s="11">
        <v>10</v>
      </c>
      <c r="Y161" s="11">
        <v>80</v>
      </c>
      <c r="Z161" s="11">
        <v>10</v>
      </c>
      <c r="AR161" s="15" t="str">
        <f>VLOOKUP($AQ161,[5]definitions_list_lookup!$N$15:$P$20,2,TRUE)</f>
        <v>fresh</v>
      </c>
      <c r="AS161" s="15">
        <f>VLOOKUP($AQ161,[5]definitions_list_lookup!$N$15:$P$20,3,TRUE)</f>
        <v>0</v>
      </c>
      <c r="BN161" s="15" t="str">
        <f>VLOOKUP($BM161,[5]definitions_list_lookup!$N$15:$P$20,2,TRUE)</f>
        <v>fresh</v>
      </c>
      <c r="BO161" s="15">
        <f>VLOOKUP($BM161,[5]definitions_list_lookup!$N$15:$P$20,3,TRUE)</f>
        <v>0</v>
      </c>
      <c r="CH161" s="11" t="s">
        <v>2236</v>
      </c>
      <c r="CI161" s="11">
        <v>100</v>
      </c>
      <c r="CJ161" s="15" t="str">
        <f>VLOOKUP($CI161,[5]definitions_list_lookup!$N$15:$P$20,2,TRUE)</f>
        <v>complete</v>
      </c>
      <c r="CK161" s="15">
        <f>VLOOKUP($CI161,[5]definitions_list_lookup!$N$15:$P$20,3,TRUE)</f>
        <v>5</v>
      </c>
      <c r="CL161" s="11" t="s">
        <v>2237</v>
      </c>
      <c r="CP161" s="11">
        <v>100</v>
      </c>
      <c r="DD161" s="15">
        <f t="shared" si="8"/>
        <v>32.5</v>
      </c>
      <c r="DE161" s="15" t="str">
        <f>VLOOKUP($DD161,[5]definitions_list_lookup!$N$15:$P$20,2,TRUE)</f>
        <v>substantial</v>
      </c>
      <c r="DF161" s="15">
        <f>VLOOKUP($DD161,[5]definitions_list_lookup!$N$15:$P$20,3,TRUE)</f>
        <v>3</v>
      </c>
      <c r="DG161" s="11" t="s">
        <v>1932</v>
      </c>
    </row>
    <row r="162" spans="1:111" s="11" customFormat="1">
      <c r="A162" s="88">
        <v>42936.25</v>
      </c>
      <c r="B162" s="11" t="s">
        <v>1742</v>
      </c>
      <c r="C162" s="2" t="s">
        <v>1450</v>
      </c>
      <c r="D162" s="2" t="s">
        <v>1575</v>
      </c>
      <c r="E162" s="11">
        <v>39</v>
      </c>
      <c r="F162" s="11">
        <v>1</v>
      </c>
      <c r="G162" s="15" t="str">
        <f t="shared" si="6"/>
        <v>39-1</v>
      </c>
      <c r="H162" s="11">
        <v>45</v>
      </c>
      <c r="I162" s="11">
        <v>85</v>
      </c>
      <c r="J162" s="38">
        <f>(VLOOKUP($G162,Depth_Lookup_CCL!$A$3:$Z$549,11,FALSE))+(H162/100)</f>
        <v>94.65</v>
      </c>
      <c r="K162" s="38">
        <f>(VLOOKUP($G162,Depth_Lookup_CCL!$A$3:$Z$549,11,FALSE))+(I162/100)</f>
        <v>95.05</v>
      </c>
      <c r="L162" s="11">
        <v>100</v>
      </c>
      <c r="P162" s="15">
        <f t="shared" si="7"/>
        <v>100</v>
      </c>
      <c r="Q162" s="11" t="s">
        <v>1744</v>
      </c>
      <c r="R162" s="11" t="s">
        <v>1</v>
      </c>
      <c r="S162" s="97">
        <v>75</v>
      </c>
      <c r="T162" s="15" t="str">
        <f>VLOOKUP($S162,[5]definitions_list_lookup!$N$15:$P$20,2,TRUE)</f>
        <v>extensive</v>
      </c>
      <c r="U162" s="15">
        <f>VLOOKUP($S162,[5]definitions_list_lookup!$N$15:$P$20,3,TRUE)</f>
        <v>4</v>
      </c>
      <c r="V162" s="11" t="s">
        <v>2238</v>
      </c>
      <c r="W162" s="11">
        <v>20</v>
      </c>
      <c r="Y162" s="11">
        <v>50</v>
      </c>
      <c r="Z162" s="11">
        <v>25</v>
      </c>
      <c r="AA162" s="11">
        <v>5</v>
      </c>
      <c r="AR162" s="15" t="str">
        <f>VLOOKUP($AQ162,[5]definitions_list_lookup!$N$15:$P$20,2,TRUE)</f>
        <v>fresh</v>
      </c>
      <c r="AS162" s="15">
        <f>VLOOKUP($AQ162,[5]definitions_list_lookup!$N$15:$P$20,3,TRUE)</f>
        <v>0</v>
      </c>
      <c r="BN162" s="15" t="str">
        <f>VLOOKUP($BM162,[5]definitions_list_lookup!$N$15:$P$20,2,TRUE)</f>
        <v>fresh</v>
      </c>
      <c r="BO162" s="15">
        <f>VLOOKUP($BM162,[5]definitions_list_lookup!$N$15:$P$20,3,TRUE)</f>
        <v>0</v>
      </c>
      <c r="CJ162" s="15" t="str">
        <f>VLOOKUP($CI162,[5]definitions_list_lookup!$N$15:$P$20,2,TRUE)</f>
        <v>fresh</v>
      </c>
      <c r="CK162" s="15">
        <f>VLOOKUP($CI162,[5]definitions_list_lookup!$N$15:$P$20,3,TRUE)</f>
        <v>0</v>
      </c>
      <c r="DD162" s="15">
        <f t="shared" si="8"/>
        <v>75</v>
      </c>
      <c r="DE162" s="15" t="str">
        <f>VLOOKUP($DD162,[5]definitions_list_lookup!$N$15:$P$20,2,TRUE)</f>
        <v>extensive</v>
      </c>
      <c r="DF162" s="15">
        <f>VLOOKUP($DD162,[5]definitions_list_lookup!$N$15:$P$20,3,TRUE)</f>
        <v>4</v>
      </c>
      <c r="DG162" s="11" t="s">
        <v>1932</v>
      </c>
    </row>
    <row r="163" spans="1:111" s="11" customFormat="1">
      <c r="A163" s="88">
        <v>42936.25</v>
      </c>
      <c r="B163" s="11" t="s">
        <v>1742</v>
      </c>
      <c r="C163" s="2" t="s">
        <v>1450</v>
      </c>
      <c r="D163" s="2" t="s">
        <v>1575</v>
      </c>
      <c r="E163" s="11">
        <v>39</v>
      </c>
      <c r="F163" s="11">
        <v>2</v>
      </c>
      <c r="G163" s="15" t="str">
        <f t="shared" si="6"/>
        <v>39-2</v>
      </c>
      <c r="H163" s="11">
        <v>1</v>
      </c>
      <c r="I163" s="11">
        <v>96</v>
      </c>
      <c r="J163" s="38">
        <f>(VLOOKUP($G163,Depth_Lookup_CCL!$A$3:$Z$549,11,FALSE))+(H163/100)</f>
        <v>95.065000000000012</v>
      </c>
      <c r="K163" s="38">
        <f>(VLOOKUP($G163,Depth_Lookup_CCL!$A$3:$Z$549,11,FALSE))+(I163/100)</f>
        <v>96.015000000000001</v>
      </c>
      <c r="L163" s="11">
        <v>98</v>
      </c>
      <c r="N163" s="11">
        <v>2</v>
      </c>
      <c r="P163" s="15">
        <f t="shared" si="7"/>
        <v>100</v>
      </c>
      <c r="Q163" s="11" t="s">
        <v>1788</v>
      </c>
      <c r="R163" s="11" t="s">
        <v>114</v>
      </c>
      <c r="S163" s="97">
        <v>75</v>
      </c>
      <c r="T163" s="15" t="str">
        <f>VLOOKUP($S163,[5]definitions_list_lookup!$N$15:$P$20,2,TRUE)</f>
        <v>extensive</v>
      </c>
      <c r="U163" s="15">
        <f>VLOOKUP($S163,[5]definitions_list_lookup!$N$15:$P$20,3,TRUE)</f>
        <v>4</v>
      </c>
      <c r="V163" s="11" t="s">
        <v>2239</v>
      </c>
      <c r="W163" s="11">
        <v>10</v>
      </c>
      <c r="Y163" s="11">
        <v>80</v>
      </c>
      <c r="Z163" s="11">
        <v>10</v>
      </c>
      <c r="AR163" s="15" t="str">
        <f>VLOOKUP($AQ163,[5]definitions_list_lookup!$N$15:$P$20,2,TRUE)</f>
        <v>fresh</v>
      </c>
      <c r="AS163" s="15">
        <f>VLOOKUP($AQ163,[5]definitions_list_lookup!$N$15:$P$20,3,TRUE)</f>
        <v>0</v>
      </c>
      <c r="BL163" s="11" t="s">
        <v>2240</v>
      </c>
      <c r="BM163" s="11">
        <v>85</v>
      </c>
      <c r="BN163" s="15" t="str">
        <f>VLOOKUP($BM163,[5]definitions_list_lookup!$N$15:$P$20,2,TRUE)</f>
        <v>extensive</v>
      </c>
      <c r="BO163" s="15">
        <f>VLOOKUP($BM163,[5]definitions_list_lookup!$N$15:$P$20,3,TRUE)</f>
        <v>4</v>
      </c>
      <c r="BP163" s="11" t="s">
        <v>1815</v>
      </c>
      <c r="BQ163" s="11">
        <v>5</v>
      </c>
      <c r="BS163" s="11">
        <v>80</v>
      </c>
      <c r="BT163" s="11">
        <v>10</v>
      </c>
      <c r="BU163" s="11">
        <v>5</v>
      </c>
      <c r="CJ163" s="15" t="str">
        <f>VLOOKUP($CI163,[5]definitions_list_lookup!$N$15:$P$20,2,TRUE)</f>
        <v>fresh</v>
      </c>
      <c r="CK163" s="15">
        <f>VLOOKUP($CI163,[5]definitions_list_lookup!$N$15:$P$20,3,TRUE)</f>
        <v>0</v>
      </c>
      <c r="DD163" s="15">
        <f t="shared" si="8"/>
        <v>75.2</v>
      </c>
      <c r="DE163" s="15" t="str">
        <f>VLOOKUP($DD163,[5]definitions_list_lookup!$N$15:$P$20,2,TRUE)</f>
        <v>extensive</v>
      </c>
      <c r="DF163" s="15">
        <f>VLOOKUP($DD163,[5]definitions_list_lookup!$N$15:$P$20,3,TRUE)</f>
        <v>4</v>
      </c>
      <c r="DG163" s="11" t="s">
        <v>2241</v>
      </c>
    </row>
    <row r="164" spans="1:111" s="11" customFormat="1">
      <c r="A164" s="88">
        <v>42936.25</v>
      </c>
      <c r="B164" s="11" t="s">
        <v>1742</v>
      </c>
      <c r="C164" s="2" t="s">
        <v>1450</v>
      </c>
      <c r="D164" s="2" t="s">
        <v>1575</v>
      </c>
      <c r="E164" s="11">
        <v>39</v>
      </c>
      <c r="F164" s="11">
        <v>3</v>
      </c>
      <c r="G164" s="15" t="str">
        <f t="shared" si="6"/>
        <v>39-3</v>
      </c>
      <c r="H164" s="11">
        <v>0</v>
      </c>
      <c r="I164" s="11">
        <v>89</v>
      </c>
      <c r="J164" s="38">
        <f>(VLOOKUP($G164,Depth_Lookup_CCL!$A$3:$Z$549,11,FALSE))+(H164/100)</f>
        <v>96.04</v>
      </c>
      <c r="K164" s="38">
        <f>(VLOOKUP($G164,Depth_Lookup_CCL!$A$3:$Z$549,11,FALSE))+(I164/100)</f>
        <v>96.93</v>
      </c>
      <c r="L164" s="11">
        <v>68</v>
      </c>
      <c r="M164" s="11">
        <v>9</v>
      </c>
      <c r="O164" s="11">
        <v>23</v>
      </c>
      <c r="P164" s="15">
        <f t="shared" si="7"/>
        <v>100</v>
      </c>
      <c r="Q164" s="11" t="s">
        <v>2217</v>
      </c>
      <c r="R164" s="11" t="s">
        <v>1</v>
      </c>
      <c r="S164" s="97">
        <v>55</v>
      </c>
      <c r="T164" s="15" t="str">
        <f>VLOOKUP($S164,[5]definitions_list_lookup!$N$15:$P$20,2,TRUE)</f>
        <v>substantial</v>
      </c>
      <c r="U164" s="15">
        <f>VLOOKUP($S164,[5]definitions_list_lookup!$N$15:$P$20,3,TRUE)</f>
        <v>3</v>
      </c>
      <c r="V164" s="11" t="s">
        <v>1637</v>
      </c>
      <c r="W164" s="11">
        <v>5</v>
      </c>
      <c r="Y164" s="11">
        <v>65</v>
      </c>
      <c r="Z164" s="11">
        <v>30</v>
      </c>
      <c r="AN164" s="11" t="s">
        <v>1712</v>
      </c>
      <c r="AO164" s="11" t="s">
        <v>1411</v>
      </c>
      <c r="AP164" s="11" t="s">
        <v>1465</v>
      </c>
      <c r="AQ164" s="11">
        <v>90</v>
      </c>
      <c r="AR164" s="15" t="str">
        <f>VLOOKUP($AQ164,[5]definitions_list_lookup!$N$15:$P$20,2,TRUE)</f>
        <v>extensive</v>
      </c>
      <c r="AS164" s="15">
        <f>VLOOKUP($AQ164,[5]definitions_list_lookup!$N$15:$P$20,3,TRUE)</f>
        <v>4</v>
      </c>
      <c r="AT164" s="11" t="s">
        <v>1698</v>
      </c>
      <c r="AU164" s="11">
        <v>5</v>
      </c>
      <c r="AW164" s="11">
        <v>65</v>
      </c>
      <c r="AX164" s="11">
        <v>10</v>
      </c>
      <c r="AY164" s="11">
        <v>10</v>
      </c>
      <c r="BC164" s="11">
        <v>5</v>
      </c>
      <c r="BF164" s="11">
        <v>5</v>
      </c>
      <c r="BN164" s="15" t="str">
        <f>VLOOKUP($BM164,[5]definitions_list_lookup!$N$15:$P$20,2,TRUE)</f>
        <v>fresh</v>
      </c>
      <c r="BO164" s="15">
        <f>VLOOKUP($BM164,[5]definitions_list_lookup!$N$15:$P$20,3,TRUE)</f>
        <v>0</v>
      </c>
      <c r="CH164" s="11" t="s">
        <v>2242</v>
      </c>
      <c r="CI164" s="11">
        <v>98</v>
      </c>
      <c r="CJ164" s="15" t="str">
        <f>VLOOKUP($CI164,[5]definitions_list_lookup!$N$15:$P$20,2,TRUE)</f>
        <v>complete</v>
      </c>
      <c r="CK164" s="15">
        <f>VLOOKUP($CI164,[5]definitions_list_lookup!$N$15:$P$20,3,TRUE)</f>
        <v>5</v>
      </c>
      <c r="CL164" s="11" t="s">
        <v>2243</v>
      </c>
      <c r="CM164" s="11">
        <v>5</v>
      </c>
      <c r="CP164" s="11">
        <v>75</v>
      </c>
      <c r="CQ164" s="11">
        <v>15</v>
      </c>
      <c r="CX164" s="11">
        <v>5</v>
      </c>
      <c r="DD164" s="15">
        <f t="shared" si="8"/>
        <v>68.040000000000006</v>
      </c>
      <c r="DE164" s="15" t="str">
        <f>VLOOKUP($DD164,[5]definitions_list_lookup!$N$15:$P$20,2,TRUE)</f>
        <v>extensive</v>
      </c>
      <c r="DF164" s="15">
        <f>VLOOKUP($DD164,[5]definitions_list_lookup!$N$15:$P$20,3,TRUE)</f>
        <v>4</v>
      </c>
      <c r="DG164" s="11" t="s">
        <v>2244</v>
      </c>
    </row>
    <row r="165" spans="1:111" s="11" customFormat="1">
      <c r="A165" s="88">
        <v>42936.25</v>
      </c>
      <c r="B165" s="11" t="s">
        <v>1742</v>
      </c>
      <c r="C165" s="2" t="s">
        <v>1450</v>
      </c>
      <c r="D165" s="2" t="s">
        <v>1575</v>
      </c>
      <c r="E165" s="11">
        <v>40</v>
      </c>
      <c r="F165" s="11">
        <v>1</v>
      </c>
      <c r="G165" s="15" t="str">
        <f t="shared" si="6"/>
        <v>40-1</v>
      </c>
      <c r="H165" s="11">
        <v>1</v>
      </c>
      <c r="I165" s="11">
        <v>51</v>
      </c>
      <c r="J165" s="38">
        <f>(VLOOKUP($G165,Depth_Lookup_CCL!$A$3:$Z$549,11,FALSE))+(H165/100)</f>
        <v>96.710000000000008</v>
      </c>
      <c r="K165" s="38">
        <f>(VLOOKUP($G165,Depth_Lookup_CCL!$A$3:$Z$549,11,FALSE))+(I165/100)</f>
        <v>97.210000000000008</v>
      </c>
      <c r="L165" s="11">
        <v>100</v>
      </c>
      <c r="P165" s="15">
        <f t="shared" si="7"/>
        <v>100</v>
      </c>
      <c r="Q165" s="11" t="s">
        <v>1718</v>
      </c>
      <c r="R165" s="11" t="s">
        <v>1</v>
      </c>
      <c r="S165" s="97">
        <v>40</v>
      </c>
      <c r="T165" s="15" t="str">
        <f>VLOOKUP($S165,[5]definitions_list_lookup!$N$15:$P$20,2,TRUE)</f>
        <v>substantial</v>
      </c>
      <c r="U165" s="15">
        <f>VLOOKUP($S165,[5]definitions_list_lookup!$N$15:$P$20,3,TRUE)</f>
        <v>3</v>
      </c>
      <c r="V165" s="11" t="s">
        <v>1637</v>
      </c>
      <c r="W165" s="11">
        <v>5</v>
      </c>
      <c r="Y165" s="11">
        <v>55</v>
      </c>
      <c r="Z165" s="11">
        <v>40</v>
      </c>
      <c r="AR165" s="15" t="str">
        <f>VLOOKUP($AQ165,[5]definitions_list_lookup!$N$15:$P$20,2,TRUE)</f>
        <v>fresh</v>
      </c>
      <c r="AS165" s="15">
        <f>VLOOKUP($AQ165,[5]definitions_list_lookup!$N$15:$P$20,3,TRUE)</f>
        <v>0</v>
      </c>
      <c r="BN165" s="15" t="str">
        <f>VLOOKUP($BM165,[5]definitions_list_lookup!$N$15:$P$20,2,TRUE)</f>
        <v>fresh</v>
      </c>
      <c r="BO165" s="15">
        <f>VLOOKUP($BM165,[5]definitions_list_lookup!$N$15:$P$20,3,TRUE)</f>
        <v>0</v>
      </c>
      <c r="CJ165" s="15" t="str">
        <f>VLOOKUP($CI165,[5]definitions_list_lookup!$N$15:$P$20,2,TRUE)</f>
        <v>fresh</v>
      </c>
      <c r="CK165" s="15">
        <f>VLOOKUP($CI165,[5]definitions_list_lookup!$N$15:$P$20,3,TRUE)</f>
        <v>0</v>
      </c>
      <c r="DD165" s="15">
        <f t="shared" si="8"/>
        <v>40</v>
      </c>
      <c r="DE165" s="15" t="str">
        <f>VLOOKUP($DD165,[5]definitions_list_lookup!$N$15:$P$20,2,TRUE)</f>
        <v>substantial</v>
      </c>
      <c r="DF165" s="15">
        <f>VLOOKUP($DD165,[5]definitions_list_lookup!$N$15:$P$20,3,TRUE)</f>
        <v>3</v>
      </c>
      <c r="DG165" s="11" t="s">
        <v>1932</v>
      </c>
    </row>
    <row r="166" spans="1:111" s="11" customFormat="1">
      <c r="A166" s="88">
        <v>42936.25</v>
      </c>
      <c r="B166" s="11" t="s">
        <v>1742</v>
      </c>
      <c r="C166" s="2" t="s">
        <v>1450</v>
      </c>
      <c r="D166" s="2" t="s">
        <v>1575</v>
      </c>
      <c r="E166" s="11">
        <v>41</v>
      </c>
      <c r="F166" s="11">
        <v>1</v>
      </c>
      <c r="G166" s="15" t="str">
        <f t="shared" si="6"/>
        <v>41-1</v>
      </c>
      <c r="H166" s="11">
        <v>4</v>
      </c>
      <c r="I166" s="11">
        <v>95</v>
      </c>
      <c r="J166" s="38">
        <f>(VLOOKUP($G166,Depth_Lookup_CCL!$A$3:$Z$549,11,FALSE))+(H166/100)</f>
        <v>97.29</v>
      </c>
      <c r="K166" s="38">
        <f>(VLOOKUP($G166,Depth_Lookup_CCL!$A$3:$Z$549,11,FALSE))+(I166/100)</f>
        <v>98.2</v>
      </c>
      <c r="L166" s="11">
        <v>100</v>
      </c>
      <c r="P166" s="15">
        <f t="shared" si="7"/>
        <v>100</v>
      </c>
      <c r="Q166" s="11" t="s">
        <v>1718</v>
      </c>
      <c r="R166" s="11" t="s">
        <v>1</v>
      </c>
      <c r="S166" s="97">
        <v>40</v>
      </c>
      <c r="T166" s="15" t="str">
        <f>VLOOKUP($S166,[5]definitions_list_lookup!$N$15:$P$20,2,TRUE)</f>
        <v>substantial</v>
      </c>
      <c r="U166" s="15">
        <f>VLOOKUP($S166,[5]definitions_list_lookup!$N$15:$P$20,3,TRUE)</f>
        <v>3</v>
      </c>
      <c r="V166" s="11" t="s">
        <v>1637</v>
      </c>
      <c r="W166" s="11">
        <v>5</v>
      </c>
      <c r="Y166" s="11">
        <v>55</v>
      </c>
      <c r="Z166" s="11">
        <v>40</v>
      </c>
      <c r="AR166" s="15" t="str">
        <f>VLOOKUP($AQ166,[5]definitions_list_lookup!$N$15:$P$20,2,TRUE)</f>
        <v>fresh</v>
      </c>
      <c r="AS166" s="15">
        <f>VLOOKUP($AQ166,[5]definitions_list_lookup!$N$15:$P$20,3,TRUE)</f>
        <v>0</v>
      </c>
      <c r="BN166" s="15" t="str">
        <f>VLOOKUP($BM166,[5]definitions_list_lookup!$N$15:$P$20,2,TRUE)</f>
        <v>fresh</v>
      </c>
      <c r="BO166" s="15">
        <f>VLOOKUP($BM166,[5]definitions_list_lookup!$N$15:$P$20,3,TRUE)</f>
        <v>0</v>
      </c>
      <c r="CJ166" s="15" t="str">
        <f>VLOOKUP($CI166,[5]definitions_list_lookup!$N$15:$P$20,2,TRUE)</f>
        <v>fresh</v>
      </c>
      <c r="CK166" s="15">
        <f>VLOOKUP($CI166,[5]definitions_list_lookup!$N$15:$P$20,3,TRUE)</f>
        <v>0</v>
      </c>
      <c r="DD166" s="15">
        <f t="shared" si="8"/>
        <v>40</v>
      </c>
      <c r="DE166" s="15" t="str">
        <f>VLOOKUP($DD166,[5]definitions_list_lookup!$N$15:$P$20,2,TRUE)</f>
        <v>substantial</v>
      </c>
      <c r="DF166" s="15">
        <f>VLOOKUP($DD166,[5]definitions_list_lookup!$N$15:$P$20,3,TRUE)</f>
        <v>3</v>
      </c>
      <c r="DG166" s="11" t="s">
        <v>1932</v>
      </c>
    </row>
    <row r="167" spans="1:111" s="11" customFormat="1">
      <c r="A167" s="88">
        <v>42936.25</v>
      </c>
      <c r="B167" s="11" t="s">
        <v>1742</v>
      </c>
      <c r="C167" s="2" t="s">
        <v>1450</v>
      </c>
      <c r="D167" s="2" t="s">
        <v>1575</v>
      </c>
      <c r="E167" s="11">
        <v>41</v>
      </c>
      <c r="F167" s="11">
        <v>2</v>
      </c>
      <c r="G167" s="15" t="str">
        <f t="shared" si="6"/>
        <v>41-2</v>
      </c>
      <c r="H167" s="11">
        <v>4</v>
      </c>
      <c r="I167" s="11">
        <v>94</v>
      </c>
      <c r="J167" s="38">
        <f>(VLOOKUP($G167,Depth_Lookup_CCL!$A$3:$Z$549,11,FALSE))+(H167/100)</f>
        <v>98.26</v>
      </c>
      <c r="K167" s="38">
        <f>(VLOOKUP($G167,Depth_Lookup_CCL!$A$3:$Z$549,11,FALSE))+(I167/100)</f>
        <v>99.16</v>
      </c>
      <c r="L167" s="11">
        <v>97</v>
      </c>
      <c r="N167" s="11">
        <v>3</v>
      </c>
      <c r="P167" s="15">
        <f t="shared" si="7"/>
        <v>100</v>
      </c>
      <c r="Q167" s="11" t="s">
        <v>2245</v>
      </c>
      <c r="R167" s="11" t="s">
        <v>1</v>
      </c>
      <c r="S167" s="97">
        <v>55</v>
      </c>
      <c r="T167" s="15" t="str">
        <f>VLOOKUP($S167,[5]definitions_list_lookup!$N$15:$P$20,2,TRUE)</f>
        <v>substantial</v>
      </c>
      <c r="U167" s="15">
        <f>VLOOKUP($S167,[5]definitions_list_lookup!$N$15:$P$20,3,TRUE)</f>
        <v>3</v>
      </c>
      <c r="V167" s="11" t="s">
        <v>1637</v>
      </c>
      <c r="W167" s="11">
        <v>10</v>
      </c>
      <c r="Y167" s="11">
        <v>60</v>
      </c>
      <c r="Z167" s="11">
        <v>30</v>
      </c>
      <c r="AR167" s="15" t="str">
        <f>VLOOKUP($AQ167,[5]definitions_list_lookup!$N$15:$P$20,2,TRUE)</f>
        <v>fresh</v>
      </c>
      <c r="AS167" s="15">
        <f>VLOOKUP($AQ167,[5]definitions_list_lookup!$N$15:$P$20,3,TRUE)</f>
        <v>0</v>
      </c>
      <c r="BL167" s="11" t="s">
        <v>2246</v>
      </c>
      <c r="BM167" s="11">
        <v>80</v>
      </c>
      <c r="BN167" s="15" t="str">
        <f>VLOOKUP($BM167,[5]definitions_list_lookup!$N$15:$P$20,2,TRUE)</f>
        <v>extensive</v>
      </c>
      <c r="BO167" s="15">
        <f>VLOOKUP($BM167,[5]definitions_list_lookup!$N$15:$P$20,3,TRUE)</f>
        <v>4</v>
      </c>
      <c r="BP167" s="11" t="s">
        <v>2247</v>
      </c>
      <c r="BQ167" s="11">
        <v>20</v>
      </c>
      <c r="BT167" s="11">
        <v>80</v>
      </c>
      <c r="CJ167" s="15" t="str">
        <f>VLOOKUP($CI167,[5]definitions_list_lookup!$N$15:$P$20,2,TRUE)</f>
        <v>fresh</v>
      </c>
      <c r="CK167" s="15">
        <f>VLOOKUP($CI167,[5]definitions_list_lookup!$N$15:$P$20,3,TRUE)</f>
        <v>0</v>
      </c>
      <c r="DD167" s="15">
        <f t="shared" si="8"/>
        <v>55.75</v>
      </c>
      <c r="DE167" s="15" t="str">
        <f>VLOOKUP($DD167,[5]definitions_list_lookup!$N$15:$P$20,2,TRUE)</f>
        <v>substantial</v>
      </c>
      <c r="DF167" s="15">
        <f>VLOOKUP($DD167,[5]definitions_list_lookup!$N$15:$P$20,3,TRUE)</f>
        <v>3</v>
      </c>
      <c r="DG167" s="11" t="s">
        <v>2248</v>
      </c>
    </row>
    <row r="168" spans="1:111" s="11" customFormat="1">
      <c r="A168" s="88">
        <v>42936.25</v>
      </c>
      <c r="B168" s="11" t="s">
        <v>1742</v>
      </c>
      <c r="C168" s="2" t="s">
        <v>1450</v>
      </c>
      <c r="D168" s="2" t="s">
        <v>1575</v>
      </c>
      <c r="E168" s="11">
        <v>41</v>
      </c>
      <c r="F168" s="11">
        <v>3</v>
      </c>
      <c r="G168" s="15" t="str">
        <f t="shared" si="6"/>
        <v>41-3</v>
      </c>
      <c r="H168" s="11">
        <v>0</v>
      </c>
      <c r="I168" s="11">
        <v>87</v>
      </c>
      <c r="J168" s="38">
        <f>(VLOOKUP($G168,Depth_Lookup_CCL!$A$3:$Z$549,11,FALSE))+(H168/100)</f>
        <v>99.15</v>
      </c>
      <c r="K168" s="38">
        <f>(VLOOKUP($G168,Depth_Lookup_CCL!$A$3:$Z$549,11,FALSE))+(I168/100)</f>
        <v>100.02000000000001</v>
      </c>
      <c r="L168" s="11">
        <v>94</v>
      </c>
      <c r="N168" s="11">
        <v>6</v>
      </c>
      <c r="P168" s="15">
        <f t="shared" si="7"/>
        <v>100</v>
      </c>
      <c r="Q168" s="11" t="s">
        <v>2245</v>
      </c>
      <c r="R168" s="11" t="s">
        <v>1</v>
      </c>
      <c r="S168" s="97">
        <v>55</v>
      </c>
      <c r="T168" s="15" t="str">
        <f>VLOOKUP($S168,[5]definitions_list_lookup!$N$15:$P$20,2,TRUE)</f>
        <v>substantial</v>
      </c>
      <c r="U168" s="15">
        <f>VLOOKUP($S168,[5]definitions_list_lookup!$N$15:$P$20,3,TRUE)</f>
        <v>3</v>
      </c>
      <c r="V168" s="11" t="s">
        <v>1637</v>
      </c>
      <c r="W168" s="11">
        <v>10</v>
      </c>
      <c r="Y168" s="11">
        <v>60</v>
      </c>
      <c r="Z168" s="11">
        <v>30</v>
      </c>
      <c r="AR168" s="15" t="str">
        <f>VLOOKUP($AQ168,[5]definitions_list_lookup!$N$15:$P$20,2,TRUE)</f>
        <v>fresh</v>
      </c>
      <c r="AS168" s="15">
        <f>VLOOKUP($AQ168,[5]definitions_list_lookup!$N$15:$P$20,3,TRUE)</f>
        <v>0</v>
      </c>
      <c r="BL168" s="11" t="s">
        <v>2246</v>
      </c>
      <c r="BM168" s="11">
        <v>80</v>
      </c>
      <c r="BN168" s="15" t="str">
        <f>VLOOKUP($BM168,[5]definitions_list_lookup!$N$15:$P$20,2,TRUE)</f>
        <v>extensive</v>
      </c>
      <c r="BO168" s="15">
        <f>VLOOKUP($BM168,[5]definitions_list_lookup!$N$15:$P$20,3,TRUE)</f>
        <v>4</v>
      </c>
      <c r="BP168" s="11" t="s">
        <v>2247</v>
      </c>
      <c r="BQ168" s="11">
        <v>20</v>
      </c>
      <c r="BS168" s="11">
        <v>10</v>
      </c>
      <c r="BT168" s="11">
        <v>70</v>
      </c>
      <c r="CJ168" s="15" t="str">
        <f>VLOOKUP($CI168,[5]definitions_list_lookup!$N$15:$P$20,2,TRUE)</f>
        <v>fresh</v>
      </c>
      <c r="CK168" s="15">
        <f>VLOOKUP($CI168,[5]definitions_list_lookup!$N$15:$P$20,3,TRUE)</f>
        <v>0</v>
      </c>
      <c r="DD168" s="15">
        <f t="shared" si="8"/>
        <v>56.499999999999993</v>
      </c>
      <c r="DE168" s="15" t="str">
        <f>VLOOKUP($DD168,[5]definitions_list_lookup!$N$15:$P$20,2,TRUE)</f>
        <v>substantial</v>
      </c>
      <c r="DF168" s="15">
        <f>VLOOKUP($DD168,[5]definitions_list_lookup!$N$15:$P$20,3,TRUE)</f>
        <v>3</v>
      </c>
      <c r="DG168" s="11" t="s">
        <v>2248</v>
      </c>
    </row>
    <row r="169" spans="1:111" s="11" customFormat="1">
      <c r="A169" s="88">
        <v>42936.25</v>
      </c>
      <c r="B169" s="11" t="s">
        <v>1742</v>
      </c>
      <c r="C169" s="2" t="s">
        <v>1450</v>
      </c>
      <c r="D169" s="2" t="s">
        <v>1575</v>
      </c>
      <c r="E169" s="11">
        <v>42</v>
      </c>
      <c r="F169" s="11">
        <v>1</v>
      </c>
      <c r="G169" s="15" t="str">
        <f t="shared" si="6"/>
        <v>42-1</v>
      </c>
      <c r="H169" s="11">
        <v>1</v>
      </c>
      <c r="I169" s="11">
        <v>46</v>
      </c>
      <c r="J169" s="38">
        <f>(VLOOKUP($G169,Depth_Lookup_CCL!$A$3:$Z$549,11,FALSE))+(H169/100)</f>
        <v>99.86</v>
      </c>
      <c r="K169" s="38">
        <f>(VLOOKUP($G169,Depth_Lookup_CCL!$A$3:$Z$549,11,FALSE))+(I169/100)</f>
        <v>100.30999999999999</v>
      </c>
      <c r="L169" s="11">
        <v>100</v>
      </c>
      <c r="P169" s="15">
        <f t="shared" si="7"/>
        <v>100</v>
      </c>
      <c r="Q169" s="11" t="s">
        <v>2245</v>
      </c>
      <c r="R169" s="11" t="s">
        <v>1</v>
      </c>
      <c r="S169" s="97">
        <v>55</v>
      </c>
      <c r="T169" s="15" t="str">
        <f>VLOOKUP($S169,[5]definitions_list_lookup!$N$15:$P$20,2,TRUE)</f>
        <v>substantial</v>
      </c>
      <c r="U169" s="15">
        <f>VLOOKUP($S169,[5]definitions_list_lookup!$N$15:$P$20,3,TRUE)</f>
        <v>3</v>
      </c>
      <c r="V169" s="11" t="s">
        <v>1637</v>
      </c>
      <c r="W169" s="11">
        <v>10</v>
      </c>
      <c r="Y169" s="11">
        <v>60</v>
      </c>
      <c r="Z169" s="11">
        <v>30</v>
      </c>
      <c r="AR169" s="15" t="str">
        <f>VLOOKUP($AQ169,[5]definitions_list_lookup!$N$15:$P$20,2,TRUE)</f>
        <v>fresh</v>
      </c>
      <c r="AS169" s="15">
        <f>VLOOKUP($AQ169,[5]definitions_list_lookup!$N$15:$P$20,3,TRUE)</f>
        <v>0</v>
      </c>
      <c r="BN169" s="15" t="str">
        <f>VLOOKUP($BM169,[5]definitions_list_lookup!$N$15:$P$20,2,TRUE)</f>
        <v>fresh</v>
      </c>
      <c r="BO169" s="15">
        <f>VLOOKUP($BM169,[5]definitions_list_lookup!$N$15:$P$20,3,TRUE)</f>
        <v>0</v>
      </c>
      <c r="CJ169" s="15" t="str">
        <f>VLOOKUP($CI169,[5]definitions_list_lookup!$N$15:$P$20,2,TRUE)</f>
        <v>fresh</v>
      </c>
      <c r="CK169" s="15">
        <f>VLOOKUP($CI169,[5]definitions_list_lookup!$N$15:$P$20,3,TRUE)</f>
        <v>0</v>
      </c>
      <c r="DD169" s="15">
        <f t="shared" si="8"/>
        <v>55</v>
      </c>
      <c r="DE169" s="15" t="str">
        <f>VLOOKUP($DD169,[5]definitions_list_lookup!$N$15:$P$20,2,TRUE)</f>
        <v>substantial</v>
      </c>
      <c r="DF169" s="15">
        <f>VLOOKUP($DD169,[5]definitions_list_lookup!$N$15:$P$20,3,TRUE)</f>
        <v>3</v>
      </c>
      <c r="DG169" s="11" t="s">
        <v>2248</v>
      </c>
    </row>
    <row r="170" spans="1:111" s="11" customFormat="1">
      <c r="A170" s="88">
        <v>42936.25</v>
      </c>
      <c r="B170" s="11" t="s">
        <v>1742</v>
      </c>
      <c r="C170" s="2" t="s">
        <v>1450</v>
      </c>
      <c r="D170" s="2" t="s">
        <v>1575</v>
      </c>
      <c r="E170" s="11">
        <v>43</v>
      </c>
      <c r="F170" s="11">
        <v>1</v>
      </c>
      <c r="G170" s="15" t="str">
        <f t="shared" si="6"/>
        <v>43-1</v>
      </c>
      <c r="H170" s="11">
        <v>1</v>
      </c>
      <c r="I170" s="11">
        <v>60</v>
      </c>
      <c r="J170" s="38">
        <f>(VLOOKUP($G170,Depth_Lookup_CCL!$A$3:$Z$549,11,FALSE))+(H170/100)</f>
        <v>100.31</v>
      </c>
      <c r="K170" s="38">
        <f>(VLOOKUP($G170,Depth_Lookup_CCL!$A$3:$Z$549,11,FALSE))+(I170/100)</f>
        <v>100.89999999999999</v>
      </c>
      <c r="L170" s="11">
        <v>75</v>
      </c>
      <c r="N170" s="11">
        <v>25</v>
      </c>
      <c r="P170" s="15">
        <f t="shared" si="7"/>
        <v>100</v>
      </c>
      <c r="Q170" s="11" t="s">
        <v>2245</v>
      </c>
      <c r="R170" s="11" t="s">
        <v>1</v>
      </c>
      <c r="S170" s="97">
        <v>55</v>
      </c>
      <c r="T170" s="15" t="str">
        <f>VLOOKUP($S170,[5]definitions_list_lookup!$N$15:$P$20,2,TRUE)</f>
        <v>substantial</v>
      </c>
      <c r="U170" s="15">
        <f>VLOOKUP($S170,[5]definitions_list_lookup!$N$15:$P$20,3,TRUE)</f>
        <v>3</v>
      </c>
      <c r="V170" s="11" t="s">
        <v>1637</v>
      </c>
      <c r="W170" s="11">
        <v>10</v>
      </c>
      <c r="Y170" s="11">
        <v>60</v>
      </c>
      <c r="Z170" s="11">
        <v>30</v>
      </c>
      <c r="AR170" s="15" t="str">
        <f>VLOOKUP($AQ170,[5]definitions_list_lookup!$N$15:$P$20,2,TRUE)</f>
        <v>fresh</v>
      </c>
      <c r="AS170" s="15">
        <f>VLOOKUP($AQ170,[5]definitions_list_lookup!$N$15:$P$20,3,TRUE)</f>
        <v>0</v>
      </c>
      <c r="BL170" s="11" t="s">
        <v>1744</v>
      </c>
      <c r="BM170" s="11">
        <v>80</v>
      </c>
      <c r="BN170" s="15" t="str">
        <f>VLOOKUP($BM170,[5]definitions_list_lookup!$N$15:$P$20,2,TRUE)</f>
        <v>extensive</v>
      </c>
      <c r="BO170" s="15">
        <f>VLOOKUP($BM170,[5]definitions_list_lookup!$N$15:$P$20,3,TRUE)</f>
        <v>4</v>
      </c>
      <c r="BP170" s="11" t="s">
        <v>1815</v>
      </c>
      <c r="BQ170" s="11">
        <v>20</v>
      </c>
      <c r="BS170" s="11">
        <v>40</v>
      </c>
      <c r="BT170" s="11">
        <v>40</v>
      </c>
      <c r="CJ170" s="15" t="str">
        <f>VLOOKUP($CI170,[5]definitions_list_lookup!$N$15:$P$20,2,TRUE)</f>
        <v>fresh</v>
      </c>
      <c r="CK170" s="15">
        <f>VLOOKUP($CI170,[5]definitions_list_lookup!$N$15:$P$20,3,TRUE)</f>
        <v>0</v>
      </c>
      <c r="DD170" s="15">
        <f t="shared" si="8"/>
        <v>61.25</v>
      </c>
      <c r="DE170" s="15" t="str">
        <f>VLOOKUP($DD170,[5]definitions_list_lookup!$N$15:$P$20,2,TRUE)</f>
        <v>extensive</v>
      </c>
      <c r="DF170" s="15">
        <f>VLOOKUP($DD170,[5]definitions_list_lookup!$N$15:$P$20,3,TRUE)</f>
        <v>4</v>
      </c>
      <c r="DG170" s="11" t="s">
        <v>2248</v>
      </c>
    </row>
    <row r="171" spans="1:111" s="11" customFormat="1">
      <c r="A171" s="88">
        <v>42936.25</v>
      </c>
      <c r="B171" s="11" t="s">
        <v>1742</v>
      </c>
      <c r="C171" s="2" t="s">
        <v>1450</v>
      </c>
      <c r="D171" s="2" t="s">
        <v>1575</v>
      </c>
      <c r="E171" s="11">
        <v>44</v>
      </c>
      <c r="F171" s="11">
        <v>1</v>
      </c>
      <c r="G171" s="15" t="str">
        <f t="shared" si="6"/>
        <v>44-1</v>
      </c>
      <c r="H171" s="11">
        <v>1</v>
      </c>
      <c r="I171" s="11">
        <v>69</v>
      </c>
      <c r="J171" s="38">
        <f>(VLOOKUP($G171,Depth_Lookup_CCL!$A$3:$Z$549,11,FALSE))+(H171/100)</f>
        <v>100.91000000000001</v>
      </c>
      <c r="K171" s="38">
        <f>(VLOOKUP($G171,Depth_Lookup_CCL!$A$3:$Z$549,11,FALSE))+(I171/100)</f>
        <v>101.59</v>
      </c>
      <c r="L171" s="11">
        <v>82</v>
      </c>
      <c r="N171" s="11">
        <v>18</v>
      </c>
      <c r="P171" s="15">
        <f t="shared" si="7"/>
        <v>100</v>
      </c>
      <c r="Q171" s="11" t="s">
        <v>2024</v>
      </c>
      <c r="R171" s="11" t="s">
        <v>1</v>
      </c>
      <c r="S171" s="97">
        <v>55</v>
      </c>
      <c r="T171" s="15" t="str">
        <f>VLOOKUP($S171,[5]definitions_list_lookup!$N$15:$P$20,2,TRUE)</f>
        <v>substantial</v>
      </c>
      <c r="U171" s="15">
        <f>VLOOKUP($S171,[5]definitions_list_lookup!$N$15:$P$20,3,TRUE)</f>
        <v>3</v>
      </c>
      <c r="V171" s="11" t="s">
        <v>2249</v>
      </c>
      <c r="W171" s="11">
        <v>5</v>
      </c>
      <c r="Y171" s="11">
        <v>70</v>
      </c>
      <c r="Z171" s="11">
        <v>25</v>
      </c>
      <c r="AR171" s="15" t="str">
        <f>VLOOKUP($AQ171,[5]definitions_list_lookup!$N$15:$P$20,2,TRUE)</f>
        <v>fresh</v>
      </c>
      <c r="AS171" s="15">
        <f>VLOOKUP($AQ171,[5]definitions_list_lookup!$N$15:$P$20,3,TRUE)</f>
        <v>0</v>
      </c>
      <c r="BL171" s="11" t="s">
        <v>1744</v>
      </c>
      <c r="BM171" s="11">
        <v>80</v>
      </c>
      <c r="BN171" s="15" t="str">
        <f>VLOOKUP($BM171,[5]definitions_list_lookup!$N$15:$P$20,2,TRUE)</f>
        <v>extensive</v>
      </c>
      <c r="BO171" s="15">
        <f>VLOOKUP($BM171,[5]definitions_list_lookup!$N$15:$P$20,3,TRUE)</f>
        <v>4</v>
      </c>
      <c r="BP171" s="11" t="s">
        <v>1815</v>
      </c>
      <c r="BQ171" s="11">
        <v>15</v>
      </c>
      <c r="BS171" s="11">
        <v>50</v>
      </c>
      <c r="BT171" s="11">
        <v>35</v>
      </c>
      <c r="CJ171" s="15" t="str">
        <f>VLOOKUP($CI171,[5]definitions_list_lookup!$N$15:$P$20,2,TRUE)</f>
        <v>fresh</v>
      </c>
      <c r="CK171" s="15">
        <f>VLOOKUP($CI171,[5]definitions_list_lookup!$N$15:$P$20,3,TRUE)</f>
        <v>0</v>
      </c>
      <c r="DD171" s="15">
        <f t="shared" si="8"/>
        <v>59.499999999999993</v>
      </c>
      <c r="DE171" s="15" t="str">
        <f>VLOOKUP($DD171,[5]definitions_list_lookup!$N$15:$P$20,2,TRUE)</f>
        <v>substantial</v>
      </c>
      <c r="DF171" s="15">
        <f>VLOOKUP($DD171,[5]definitions_list_lookup!$N$15:$P$20,3,TRUE)</f>
        <v>3</v>
      </c>
      <c r="DG171" s="11" t="s">
        <v>2250</v>
      </c>
    </row>
    <row r="172" spans="1:111" s="11" customFormat="1">
      <c r="A172" s="88">
        <v>42936.25</v>
      </c>
      <c r="B172" s="11" t="s">
        <v>1742</v>
      </c>
      <c r="C172" s="2" t="s">
        <v>1450</v>
      </c>
      <c r="D172" s="2" t="s">
        <v>1575</v>
      </c>
      <c r="E172" s="11">
        <v>44</v>
      </c>
      <c r="F172" s="11">
        <v>1</v>
      </c>
      <c r="G172" s="15" t="str">
        <f t="shared" si="6"/>
        <v>44-1</v>
      </c>
      <c r="H172" s="11">
        <v>69</v>
      </c>
      <c r="I172" s="11">
        <v>74</v>
      </c>
      <c r="J172" s="38">
        <f>(VLOOKUP($G172,Depth_Lookup_CCL!$A$3:$Z$549,11,FALSE))+(H172/100)</f>
        <v>101.59</v>
      </c>
      <c r="K172" s="38">
        <f>(VLOOKUP($G172,Depth_Lookup_CCL!$A$3:$Z$549,11,FALSE))+(I172/100)</f>
        <v>101.64</v>
      </c>
      <c r="L172" s="11">
        <v>100</v>
      </c>
      <c r="P172" s="15">
        <f t="shared" si="7"/>
        <v>100</v>
      </c>
      <c r="Q172" s="11" t="s">
        <v>1636</v>
      </c>
      <c r="R172" s="11" t="s">
        <v>1</v>
      </c>
      <c r="S172" s="97">
        <v>90</v>
      </c>
      <c r="T172" s="15" t="str">
        <f>VLOOKUP($S172,[5]definitions_list_lookup!$N$15:$P$20,2,TRUE)</f>
        <v>extensive</v>
      </c>
      <c r="U172" s="15">
        <f>VLOOKUP($S172,[5]definitions_list_lookup!$N$15:$P$20,3,TRUE)</f>
        <v>4</v>
      </c>
      <c r="V172" s="11" t="s">
        <v>1637</v>
      </c>
      <c r="Y172" s="11">
        <v>50</v>
      </c>
      <c r="Z172" s="11">
        <v>40</v>
      </c>
      <c r="AA172" s="11">
        <v>10</v>
      </c>
      <c r="AR172" s="15" t="str">
        <f>VLOOKUP($AQ172,[5]definitions_list_lookup!$N$15:$P$20,2,TRUE)</f>
        <v>fresh</v>
      </c>
      <c r="AS172" s="15">
        <f>VLOOKUP($AQ172,[5]definitions_list_lookup!$N$15:$P$20,3,TRUE)</f>
        <v>0</v>
      </c>
      <c r="BN172" s="15" t="str">
        <f>VLOOKUP($BM172,[5]definitions_list_lookup!$N$15:$P$20,2,TRUE)</f>
        <v>fresh</v>
      </c>
      <c r="BO172" s="15">
        <f>VLOOKUP($BM172,[5]definitions_list_lookup!$N$15:$P$20,3,TRUE)</f>
        <v>0</v>
      </c>
      <c r="CJ172" s="15" t="str">
        <f>VLOOKUP($CI172,[5]definitions_list_lookup!$N$15:$P$20,2,TRUE)</f>
        <v>fresh</v>
      </c>
      <c r="CK172" s="15">
        <f>VLOOKUP($CI172,[5]definitions_list_lookup!$N$15:$P$20,3,TRUE)</f>
        <v>0</v>
      </c>
      <c r="DD172" s="15">
        <f t="shared" si="8"/>
        <v>90</v>
      </c>
      <c r="DE172" s="15" t="str">
        <f>VLOOKUP($DD172,[5]definitions_list_lookup!$N$15:$P$20,2,TRUE)</f>
        <v>extensive</v>
      </c>
      <c r="DF172" s="15">
        <f>VLOOKUP($DD172,[5]definitions_list_lookup!$N$15:$P$20,3,TRUE)</f>
        <v>4</v>
      </c>
      <c r="DG172" s="11" t="s">
        <v>2248</v>
      </c>
    </row>
    <row r="173" spans="1:111" s="11" customFormat="1">
      <c r="A173" s="88">
        <v>42936.25</v>
      </c>
      <c r="B173" s="11" t="s">
        <v>1742</v>
      </c>
      <c r="C173" s="2" t="s">
        <v>1450</v>
      </c>
      <c r="D173" s="2" t="s">
        <v>1575</v>
      </c>
      <c r="E173" s="11">
        <v>44</v>
      </c>
      <c r="F173" s="11">
        <v>2</v>
      </c>
      <c r="G173" s="15" t="str">
        <f t="shared" si="6"/>
        <v>44-2</v>
      </c>
      <c r="H173" s="11">
        <v>7</v>
      </c>
      <c r="I173" s="11">
        <v>82</v>
      </c>
      <c r="J173" s="38">
        <f>(VLOOKUP($G173,Depth_Lookup_CCL!$A$3:$Z$549,11,FALSE))+(H173/100)</f>
        <v>101.765</v>
      </c>
      <c r="K173" s="38">
        <f>(VLOOKUP($G173,Depth_Lookup_CCL!$A$3:$Z$549,11,FALSE))+(I173/100)</f>
        <v>102.515</v>
      </c>
      <c r="L173" s="11">
        <v>87</v>
      </c>
      <c r="M173" s="11">
        <v>9</v>
      </c>
      <c r="N173" s="11">
        <v>4</v>
      </c>
      <c r="P173" s="15">
        <f t="shared" si="7"/>
        <v>100</v>
      </c>
      <c r="Q173" s="11" t="s">
        <v>2251</v>
      </c>
      <c r="R173" s="11" t="s">
        <v>1</v>
      </c>
      <c r="S173" s="97">
        <v>55</v>
      </c>
      <c r="T173" s="15" t="str">
        <f>VLOOKUP($S173,[5]definitions_list_lookup!$N$15:$P$20,2,TRUE)</f>
        <v>substantial</v>
      </c>
      <c r="U173" s="15">
        <f>VLOOKUP($S173,[5]definitions_list_lookup!$N$15:$P$20,3,TRUE)</f>
        <v>3</v>
      </c>
      <c r="V173" s="11" t="s">
        <v>1637</v>
      </c>
      <c r="W173" s="11">
        <v>15</v>
      </c>
      <c r="Y173" s="11">
        <v>55</v>
      </c>
      <c r="Z173" s="11">
        <v>30</v>
      </c>
      <c r="AN173" s="11" t="s">
        <v>1797</v>
      </c>
      <c r="AO173" s="11" t="s">
        <v>1411</v>
      </c>
      <c r="AP173" s="11" t="s">
        <v>1464</v>
      </c>
      <c r="AQ173" s="11">
        <v>85</v>
      </c>
      <c r="AR173" s="15" t="str">
        <f>VLOOKUP($AQ173,[5]definitions_list_lookup!$N$15:$P$20,2,TRUE)</f>
        <v>extensive</v>
      </c>
      <c r="AS173" s="15">
        <f>VLOOKUP($AQ173,[5]definitions_list_lookup!$N$15:$P$20,3,TRUE)</f>
        <v>4</v>
      </c>
      <c r="AU173" s="11">
        <v>20</v>
      </c>
      <c r="AW173" s="11">
        <v>65</v>
      </c>
      <c r="AX173" s="11">
        <v>10</v>
      </c>
      <c r="BF173" s="11">
        <v>5</v>
      </c>
      <c r="BL173" s="11" t="s">
        <v>2252</v>
      </c>
      <c r="BM173" s="11">
        <v>75</v>
      </c>
      <c r="BN173" s="15" t="str">
        <f>VLOOKUP($BM173,[5]definitions_list_lookup!$N$15:$P$20,2,TRUE)</f>
        <v>extensive</v>
      </c>
      <c r="BO173" s="15">
        <f>VLOOKUP($BM173,[5]definitions_list_lookup!$N$15:$P$20,3,TRUE)</f>
        <v>4</v>
      </c>
      <c r="BP173" s="11" t="s">
        <v>1815</v>
      </c>
      <c r="BQ173" s="11">
        <v>25</v>
      </c>
      <c r="BS173" s="11">
        <v>65</v>
      </c>
      <c r="BT173" s="11">
        <v>10</v>
      </c>
      <c r="CJ173" s="15" t="str">
        <f>VLOOKUP($CI173,[5]definitions_list_lookup!$N$15:$P$20,2,TRUE)</f>
        <v>fresh</v>
      </c>
      <c r="CK173" s="15">
        <f>VLOOKUP($CI173,[5]definitions_list_lookup!$N$15:$P$20,3,TRUE)</f>
        <v>0</v>
      </c>
      <c r="DD173" s="15">
        <f t="shared" si="8"/>
        <v>58.5</v>
      </c>
      <c r="DE173" s="15" t="str">
        <f>VLOOKUP($DD173,[5]definitions_list_lookup!$N$15:$P$20,2,TRUE)</f>
        <v>substantial</v>
      </c>
      <c r="DF173" s="15">
        <f>VLOOKUP($DD173,[5]definitions_list_lookup!$N$15:$P$20,3,TRUE)</f>
        <v>3</v>
      </c>
      <c r="DG173" s="11" t="s">
        <v>1963</v>
      </c>
    </row>
    <row r="174" spans="1:111" s="11" customFormat="1">
      <c r="A174" s="88">
        <v>42936.25</v>
      </c>
      <c r="B174" s="11" t="s">
        <v>1742</v>
      </c>
      <c r="C174" s="2" t="s">
        <v>1450</v>
      </c>
      <c r="D174" s="2" t="s">
        <v>1575</v>
      </c>
      <c r="E174" s="11">
        <v>44</v>
      </c>
      <c r="F174" s="11">
        <v>3</v>
      </c>
      <c r="G174" s="15" t="str">
        <f t="shared" si="6"/>
        <v>44-3</v>
      </c>
      <c r="H174" s="11">
        <v>0</v>
      </c>
      <c r="I174" s="11">
        <v>84</v>
      </c>
      <c r="J174" s="38">
        <f>(VLOOKUP($G174,Depth_Lookup_CCL!$A$3:$Z$549,11,FALSE))+(H174/100)</f>
        <v>102.52000000000001</v>
      </c>
      <c r="K174" s="38">
        <f>(VLOOKUP($G174,Depth_Lookup_CCL!$A$3:$Z$549,11,FALSE))+(I174/100)</f>
        <v>103.36000000000001</v>
      </c>
      <c r="L174" s="11">
        <v>93</v>
      </c>
      <c r="N174" s="11">
        <v>7</v>
      </c>
      <c r="P174" s="15">
        <f t="shared" si="7"/>
        <v>100</v>
      </c>
      <c r="Q174" s="11" t="s">
        <v>1833</v>
      </c>
      <c r="R174" s="11" t="s">
        <v>1</v>
      </c>
      <c r="S174" s="97">
        <v>55</v>
      </c>
      <c r="T174" s="15" t="str">
        <f>VLOOKUP($S174,[5]definitions_list_lookup!$N$15:$P$20,2,TRUE)</f>
        <v>substantial</v>
      </c>
      <c r="U174" s="15">
        <f>VLOOKUP($S174,[5]definitions_list_lookup!$N$15:$P$20,3,TRUE)</f>
        <v>3</v>
      </c>
      <c r="V174" s="11" t="s">
        <v>1637</v>
      </c>
      <c r="W174" s="11">
        <v>20</v>
      </c>
      <c r="Y174" s="11">
        <v>55</v>
      </c>
      <c r="Z174" s="11">
        <v>25</v>
      </c>
      <c r="AR174" s="15" t="str">
        <f>VLOOKUP($AQ174,[5]definitions_list_lookup!$N$15:$P$20,2,TRUE)</f>
        <v>fresh</v>
      </c>
      <c r="AS174" s="15">
        <f>VLOOKUP($AQ174,[5]definitions_list_lookup!$N$15:$P$20,3,TRUE)</f>
        <v>0</v>
      </c>
      <c r="BL174" s="11" t="s">
        <v>2253</v>
      </c>
      <c r="BM174" s="11">
        <v>80</v>
      </c>
      <c r="BN174" s="15" t="str">
        <f>VLOOKUP($BM174,[5]definitions_list_lookup!$N$15:$P$20,2,TRUE)</f>
        <v>extensive</v>
      </c>
      <c r="BO174" s="15">
        <f>VLOOKUP($BM174,[5]definitions_list_lookup!$N$15:$P$20,3,TRUE)</f>
        <v>4</v>
      </c>
      <c r="BP174" s="11" t="s">
        <v>1815</v>
      </c>
      <c r="BQ174" s="11">
        <v>15</v>
      </c>
      <c r="BS174" s="11">
        <v>80</v>
      </c>
      <c r="BT174" s="11">
        <v>5</v>
      </c>
      <c r="CJ174" s="15" t="str">
        <f>VLOOKUP($CI174,[5]definitions_list_lookup!$N$15:$P$20,2,TRUE)</f>
        <v>fresh</v>
      </c>
      <c r="CK174" s="15">
        <f>VLOOKUP($CI174,[5]definitions_list_lookup!$N$15:$P$20,3,TRUE)</f>
        <v>0</v>
      </c>
      <c r="DD174" s="15">
        <f t="shared" si="8"/>
        <v>56.750000000000007</v>
      </c>
      <c r="DE174" s="15" t="str">
        <f>VLOOKUP($DD174,[5]definitions_list_lookup!$N$15:$P$20,2,TRUE)</f>
        <v>substantial</v>
      </c>
      <c r="DF174" s="15">
        <f>VLOOKUP($DD174,[5]definitions_list_lookup!$N$15:$P$20,3,TRUE)</f>
        <v>3</v>
      </c>
      <c r="DG174" s="11" t="s">
        <v>1963</v>
      </c>
    </row>
    <row r="175" spans="1:111" s="11" customFormat="1">
      <c r="A175" s="88">
        <v>42936.25</v>
      </c>
      <c r="B175" s="11" t="s">
        <v>1742</v>
      </c>
      <c r="C175" s="2" t="s">
        <v>1450</v>
      </c>
      <c r="D175" s="2" t="s">
        <v>1575</v>
      </c>
      <c r="E175" s="11">
        <v>45</v>
      </c>
      <c r="F175" s="11">
        <v>1</v>
      </c>
      <c r="G175" s="15" t="str">
        <f t="shared" si="6"/>
        <v>45-1</v>
      </c>
      <c r="H175" s="11">
        <v>2</v>
      </c>
      <c r="I175" s="11">
        <v>98</v>
      </c>
      <c r="J175" s="38">
        <f>(VLOOKUP($G175,Depth_Lookup_CCL!$A$3:$Z$549,11,FALSE))+(H175/100)</f>
        <v>103.36999999999999</v>
      </c>
      <c r="K175" s="38">
        <f>(VLOOKUP($G175,Depth_Lookup_CCL!$A$3:$Z$549,11,FALSE))+(I175/100)</f>
        <v>104.33</v>
      </c>
      <c r="L175" s="11">
        <v>98</v>
      </c>
      <c r="N175" s="11">
        <v>2</v>
      </c>
      <c r="P175" s="15">
        <f t="shared" si="7"/>
        <v>100</v>
      </c>
      <c r="Q175" s="11" t="s">
        <v>1755</v>
      </c>
      <c r="R175" s="11" t="s">
        <v>1459</v>
      </c>
      <c r="S175" s="97">
        <v>40</v>
      </c>
      <c r="T175" s="15" t="str">
        <f>VLOOKUP($S175,[5]definitions_list_lookup!$N$15:$P$20,2,TRUE)</f>
        <v>substantial</v>
      </c>
      <c r="U175" s="15">
        <f>VLOOKUP($S175,[5]definitions_list_lookup!$N$15:$P$20,3,TRUE)</f>
        <v>3</v>
      </c>
      <c r="V175" s="11" t="s">
        <v>2254</v>
      </c>
      <c r="W175" s="11">
        <v>20</v>
      </c>
      <c r="Y175" s="11">
        <v>50</v>
      </c>
      <c r="Z175" s="11">
        <v>30</v>
      </c>
      <c r="AR175" s="15" t="str">
        <f>VLOOKUP($AQ175,[5]definitions_list_lookup!$N$15:$P$20,2,TRUE)</f>
        <v>fresh</v>
      </c>
      <c r="AS175" s="15">
        <f>VLOOKUP($AQ175,[5]definitions_list_lookup!$N$15:$P$20,3,TRUE)</f>
        <v>0</v>
      </c>
      <c r="BL175" s="11" t="s">
        <v>2255</v>
      </c>
      <c r="BM175" s="11">
        <v>85</v>
      </c>
      <c r="BN175" s="15" t="str">
        <f>VLOOKUP($BM175,[5]definitions_list_lookup!$N$15:$P$20,2,TRUE)</f>
        <v>extensive</v>
      </c>
      <c r="BO175" s="15">
        <f>VLOOKUP($BM175,[5]definitions_list_lookup!$N$15:$P$20,3,TRUE)</f>
        <v>4</v>
      </c>
      <c r="BP175" s="11" t="s">
        <v>1815</v>
      </c>
      <c r="BQ175" s="11">
        <v>50</v>
      </c>
      <c r="BS175" s="11">
        <v>50</v>
      </c>
      <c r="CJ175" s="15" t="str">
        <f>VLOOKUP($CI175,[5]definitions_list_lookup!$N$15:$P$20,2,TRUE)</f>
        <v>fresh</v>
      </c>
      <c r="CK175" s="15">
        <f>VLOOKUP($CI175,[5]definitions_list_lookup!$N$15:$P$20,3,TRUE)</f>
        <v>0</v>
      </c>
      <c r="DD175" s="15">
        <f t="shared" si="8"/>
        <v>40.900000000000006</v>
      </c>
      <c r="DE175" s="15" t="str">
        <f>VLOOKUP($DD175,[5]definitions_list_lookup!$N$15:$P$20,2,TRUE)</f>
        <v>substantial</v>
      </c>
      <c r="DF175" s="15">
        <f>VLOOKUP($DD175,[5]definitions_list_lookup!$N$15:$P$20,3,TRUE)</f>
        <v>3</v>
      </c>
      <c r="DG175" s="11" t="s">
        <v>1932</v>
      </c>
    </row>
    <row r="176" spans="1:111" s="11" customFormat="1">
      <c r="A176" s="88">
        <v>42936.25</v>
      </c>
      <c r="B176" s="11" t="s">
        <v>1742</v>
      </c>
      <c r="C176" s="2" t="s">
        <v>1450</v>
      </c>
      <c r="D176" s="2" t="s">
        <v>1575</v>
      </c>
      <c r="E176" s="11">
        <v>45</v>
      </c>
      <c r="F176" s="11">
        <v>2</v>
      </c>
      <c r="G176" s="15" t="str">
        <f t="shared" si="6"/>
        <v>45-2</v>
      </c>
      <c r="H176" s="11">
        <v>0</v>
      </c>
      <c r="I176" s="11">
        <v>97</v>
      </c>
      <c r="J176" s="38">
        <f>(VLOOKUP($G176,Depth_Lookup_CCL!$A$3:$Z$549,11,FALSE))+(H176/100)</f>
        <v>104.32</v>
      </c>
      <c r="K176" s="38">
        <f>(VLOOKUP($G176,Depth_Lookup_CCL!$A$3:$Z$549,11,FALSE))+(I176/100)</f>
        <v>105.28999999999999</v>
      </c>
      <c r="L176" s="11">
        <v>95</v>
      </c>
      <c r="N176" s="11">
        <v>5</v>
      </c>
      <c r="P176" s="15">
        <f t="shared" si="7"/>
        <v>100</v>
      </c>
      <c r="Q176" s="11" t="s">
        <v>1674</v>
      </c>
      <c r="R176" s="11" t="s">
        <v>1</v>
      </c>
      <c r="S176" s="97">
        <v>25</v>
      </c>
      <c r="T176" s="15" t="str">
        <f>VLOOKUP($S176,[5]definitions_list_lookup!$N$15:$P$20,2,TRUE)</f>
        <v>moderate</v>
      </c>
      <c r="U176" s="15">
        <f>VLOOKUP($S176,[5]definitions_list_lookup!$N$15:$P$20,3,TRUE)</f>
        <v>2</v>
      </c>
      <c r="V176" s="11" t="s">
        <v>1691</v>
      </c>
      <c r="W176" s="11">
        <v>10</v>
      </c>
      <c r="Y176" s="11">
        <v>60</v>
      </c>
      <c r="Z176" s="11">
        <v>30</v>
      </c>
      <c r="AR176" s="15" t="str">
        <f>VLOOKUP($AQ176,[5]definitions_list_lookup!$N$15:$P$20,2,TRUE)</f>
        <v>fresh</v>
      </c>
      <c r="AS176" s="15">
        <f>VLOOKUP($AQ176,[5]definitions_list_lookup!$N$15:$P$20,3,TRUE)</f>
        <v>0</v>
      </c>
      <c r="BL176" s="11" t="s">
        <v>1797</v>
      </c>
      <c r="BM176" s="11">
        <v>85</v>
      </c>
      <c r="BN176" s="15" t="str">
        <f>VLOOKUP($BM176,[5]definitions_list_lookup!$N$15:$P$20,2,TRUE)</f>
        <v>extensive</v>
      </c>
      <c r="BO176" s="15">
        <f>VLOOKUP($BM176,[5]definitions_list_lookup!$N$15:$P$20,3,TRUE)</f>
        <v>4</v>
      </c>
      <c r="BP176" s="11" t="s">
        <v>1815</v>
      </c>
      <c r="BQ176" s="11">
        <v>10</v>
      </c>
      <c r="BS176" s="11">
        <v>65</v>
      </c>
      <c r="BT176" s="11">
        <v>25</v>
      </c>
      <c r="CJ176" s="15" t="str">
        <f>VLOOKUP($CI176,[5]definitions_list_lookup!$N$15:$P$20,2,TRUE)</f>
        <v>fresh</v>
      </c>
      <c r="CK176" s="15">
        <f>VLOOKUP($CI176,[5]definitions_list_lookup!$N$15:$P$20,3,TRUE)</f>
        <v>0</v>
      </c>
      <c r="DD176" s="15">
        <f t="shared" si="8"/>
        <v>28</v>
      </c>
      <c r="DE176" s="15" t="str">
        <f>VLOOKUP($DD176,[5]definitions_list_lookup!$N$15:$P$20,2,TRUE)</f>
        <v>moderate</v>
      </c>
      <c r="DF176" s="15">
        <f>VLOOKUP($DD176,[5]definitions_list_lookup!$N$15:$P$20,3,TRUE)</f>
        <v>2</v>
      </c>
      <c r="DG176" s="11" t="s">
        <v>1932</v>
      </c>
    </row>
    <row r="177" spans="1:111" s="11" customFormat="1">
      <c r="A177" s="88">
        <v>42936.25</v>
      </c>
      <c r="B177" s="11" t="s">
        <v>1742</v>
      </c>
      <c r="C177" s="2" t="s">
        <v>1450</v>
      </c>
      <c r="D177" s="2" t="s">
        <v>1575</v>
      </c>
      <c r="E177" s="11">
        <v>45</v>
      </c>
      <c r="F177" s="11">
        <v>3</v>
      </c>
      <c r="G177" s="15" t="str">
        <f t="shared" si="6"/>
        <v>45-3</v>
      </c>
      <c r="H177" s="11">
        <v>2</v>
      </c>
      <c r="I177" s="11">
        <v>79</v>
      </c>
      <c r="J177" s="38">
        <f>(VLOOKUP($G177,Depth_Lookup_CCL!$A$3:$Z$549,11,FALSE))+(H177/100)</f>
        <v>105.32499999999999</v>
      </c>
      <c r="K177" s="38">
        <f>(VLOOKUP($G177,Depth_Lookup_CCL!$A$3:$Z$549,11,FALSE))+(I177/100)</f>
        <v>106.095</v>
      </c>
      <c r="L177" s="11">
        <v>78</v>
      </c>
      <c r="N177" s="11">
        <v>22</v>
      </c>
      <c r="P177" s="15">
        <f t="shared" si="7"/>
        <v>100</v>
      </c>
      <c r="Q177" s="11" t="s">
        <v>1674</v>
      </c>
      <c r="R177" s="11" t="s">
        <v>1</v>
      </c>
      <c r="S177" s="97">
        <v>40</v>
      </c>
      <c r="T177" s="15" t="str">
        <f>VLOOKUP($S177,[5]definitions_list_lookup!$N$15:$P$20,2,TRUE)</f>
        <v>substantial</v>
      </c>
      <c r="U177" s="15">
        <f>VLOOKUP($S177,[5]definitions_list_lookup!$N$15:$P$20,3,TRUE)</f>
        <v>3</v>
      </c>
      <c r="V177" s="11" t="s">
        <v>2256</v>
      </c>
      <c r="W177" s="11">
        <v>15</v>
      </c>
      <c r="Y177" s="11">
        <v>60</v>
      </c>
      <c r="Z177" s="11">
        <v>25</v>
      </c>
      <c r="AR177" s="15" t="str">
        <f>VLOOKUP($AQ177,[5]definitions_list_lookup!$N$15:$P$20,2,TRUE)</f>
        <v>fresh</v>
      </c>
      <c r="AS177" s="15">
        <f>VLOOKUP($AQ177,[5]definitions_list_lookup!$N$15:$P$20,3,TRUE)</f>
        <v>0</v>
      </c>
      <c r="BL177" s="11" t="s">
        <v>1797</v>
      </c>
      <c r="BM177" s="11">
        <v>88</v>
      </c>
      <c r="BN177" s="15" t="str">
        <f>VLOOKUP($BM177,[5]definitions_list_lookup!$N$15:$P$20,2,TRUE)</f>
        <v>extensive</v>
      </c>
      <c r="BO177" s="15">
        <f>VLOOKUP($BM177,[5]definitions_list_lookup!$N$15:$P$20,3,TRUE)</f>
        <v>4</v>
      </c>
      <c r="BP177" s="11" t="s">
        <v>2257</v>
      </c>
      <c r="BQ177" s="11">
        <v>10</v>
      </c>
      <c r="BS177" s="11">
        <v>75</v>
      </c>
      <c r="BT177" s="11">
        <v>10</v>
      </c>
      <c r="BU177" s="11">
        <v>5</v>
      </c>
      <c r="CJ177" s="15" t="str">
        <f>VLOOKUP($CI177,[5]definitions_list_lookup!$N$15:$P$20,2,TRUE)</f>
        <v>fresh</v>
      </c>
      <c r="CK177" s="15">
        <f>VLOOKUP($CI177,[5]definitions_list_lookup!$N$15:$P$20,3,TRUE)</f>
        <v>0</v>
      </c>
      <c r="DD177" s="15">
        <f t="shared" si="8"/>
        <v>50.56</v>
      </c>
      <c r="DE177" s="15" t="str">
        <f>VLOOKUP($DD177,[5]definitions_list_lookup!$N$15:$P$20,2,TRUE)</f>
        <v>substantial</v>
      </c>
      <c r="DF177" s="15">
        <f>VLOOKUP($DD177,[5]definitions_list_lookup!$N$15:$P$20,3,TRUE)</f>
        <v>3</v>
      </c>
      <c r="DG177" s="11" t="s">
        <v>1932</v>
      </c>
    </row>
    <row r="178" spans="1:111" s="11" customFormat="1">
      <c r="A178" s="88">
        <v>42936.25</v>
      </c>
      <c r="B178" s="11" t="s">
        <v>1742</v>
      </c>
      <c r="C178" s="2" t="s">
        <v>1450</v>
      </c>
      <c r="D178" s="2" t="s">
        <v>1575</v>
      </c>
      <c r="E178" s="11">
        <v>45</v>
      </c>
      <c r="F178" s="11">
        <v>4</v>
      </c>
      <c r="G178" s="15" t="str">
        <f t="shared" si="6"/>
        <v>45-4</v>
      </c>
      <c r="H178" s="11">
        <v>2</v>
      </c>
      <c r="I178" s="11">
        <v>42</v>
      </c>
      <c r="J178" s="38">
        <f>(VLOOKUP($G178,Depth_Lookup_CCL!$A$3:$Z$549,11,FALSE))+(H178/100)</f>
        <v>106.13999999999999</v>
      </c>
      <c r="K178" s="38">
        <f>(VLOOKUP($G178,Depth_Lookup_CCL!$A$3:$Z$549,11,FALSE))+(I178/100)</f>
        <v>106.53999999999999</v>
      </c>
      <c r="L178" s="11">
        <v>50</v>
      </c>
      <c r="N178" s="11">
        <v>50</v>
      </c>
      <c r="P178" s="15">
        <f t="shared" si="7"/>
        <v>100</v>
      </c>
      <c r="Q178" s="11" t="s">
        <v>1674</v>
      </c>
      <c r="R178" s="11" t="s">
        <v>1</v>
      </c>
      <c r="S178" s="97">
        <v>40</v>
      </c>
      <c r="T178" s="15" t="str">
        <f>VLOOKUP($S178,[5]definitions_list_lookup!$N$15:$P$20,2,TRUE)</f>
        <v>substantial</v>
      </c>
      <c r="U178" s="15">
        <f>VLOOKUP($S178,[5]definitions_list_lookup!$N$15:$P$20,3,TRUE)</f>
        <v>3</v>
      </c>
      <c r="V178" s="11" t="s">
        <v>2256</v>
      </c>
      <c r="W178" s="11">
        <v>10</v>
      </c>
      <c r="Y178" s="11">
        <v>60</v>
      </c>
      <c r="Z178" s="11">
        <v>30</v>
      </c>
      <c r="AR178" s="15" t="str">
        <f>VLOOKUP($AQ178,[5]definitions_list_lookup!$N$15:$P$20,2,TRUE)</f>
        <v>fresh</v>
      </c>
      <c r="AS178" s="15">
        <f>VLOOKUP($AQ178,[5]definitions_list_lookup!$N$15:$P$20,3,TRUE)</f>
        <v>0</v>
      </c>
      <c r="BL178" s="11" t="s">
        <v>1744</v>
      </c>
      <c r="BM178" s="11">
        <v>88</v>
      </c>
      <c r="BN178" s="15" t="str">
        <f>VLOOKUP($BM178,[5]definitions_list_lookup!$N$15:$P$20,2,TRUE)</f>
        <v>extensive</v>
      </c>
      <c r="BO178" s="15">
        <f>VLOOKUP($BM178,[5]definitions_list_lookup!$N$15:$P$20,3,TRUE)</f>
        <v>4</v>
      </c>
      <c r="BP178" s="11" t="s">
        <v>2257</v>
      </c>
      <c r="BQ178" s="11">
        <v>10</v>
      </c>
      <c r="BS178" s="11">
        <v>55</v>
      </c>
      <c r="BT178" s="11">
        <v>15</v>
      </c>
      <c r="BU178" s="11">
        <v>10</v>
      </c>
      <c r="BY178" s="11">
        <v>10</v>
      </c>
      <c r="CJ178" s="15" t="str">
        <f>VLOOKUP($CI178,[5]definitions_list_lookup!$N$15:$P$20,2,TRUE)</f>
        <v>fresh</v>
      </c>
      <c r="CK178" s="15">
        <f>VLOOKUP($CI178,[5]definitions_list_lookup!$N$15:$P$20,3,TRUE)</f>
        <v>0</v>
      </c>
      <c r="DD178" s="15">
        <f t="shared" si="8"/>
        <v>64</v>
      </c>
      <c r="DE178" s="15" t="str">
        <f>VLOOKUP($DD178,[5]definitions_list_lookup!$N$15:$P$20,2,TRUE)</f>
        <v>extensive</v>
      </c>
      <c r="DF178" s="15">
        <f>VLOOKUP($DD178,[5]definitions_list_lookup!$N$15:$P$20,3,TRUE)</f>
        <v>4</v>
      </c>
      <c r="DG178" s="11" t="s">
        <v>2258</v>
      </c>
    </row>
    <row r="179" spans="1:111" s="11" customFormat="1">
      <c r="A179" s="88">
        <v>42936.25</v>
      </c>
      <c r="B179" s="11" t="s">
        <v>1742</v>
      </c>
      <c r="C179" s="2" t="s">
        <v>1450</v>
      </c>
      <c r="D179" s="2" t="s">
        <v>1575</v>
      </c>
      <c r="E179" s="11">
        <v>46</v>
      </c>
      <c r="F179" s="11">
        <v>1</v>
      </c>
      <c r="G179" s="15" t="str">
        <f t="shared" si="6"/>
        <v>46-1</v>
      </c>
      <c r="H179" s="11">
        <v>2</v>
      </c>
      <c r="I179" s="11">
        <v>63</v>
      </c>
      <c r="J179" s="38">
        <f>(VLOOKUP($G179,Depth_Lookup_CCL!$A$3:$Z$549,11,FALSE))+(H179/100)</f>
        <v>106.42</v>
      </c>
      <c r="K179" s="38">
        <f>(VLOOKUP($G179,Depth_Lookup_CCL!$A$3:$Z$549,11,FALSE))+(I179/100)</f>
        <v>107.03</v>
      </c>
      <c r="L179" s="11">
        <v>75</v>
      </c>
      <c r="N179" s="11">
        <v>25</v>
      </c>
      <c r="P179" s="15">
        <f t="shared" si="7"/>
        <v>100</v>
      </c>
      <c r="Q179" s="11" t="s">
        <v>1636</v>
      </c>
      <c r="R179" s="11" t="s">
        <v>1</v>
      </c>
      <c r="S179" s="97">
        <v>40</v>
      </c>
      <c r="T179" s="15" t="str">
        <f>VLOOKUP($S179,[5]definitions_list_lookup!$N$15:$P$20,2,TRUE)</f>
        <v>substantial</v>
      </c>
      <c r="U179" s="15">
        <f>VLOOKUP($S179,[5]definitions_list_lookup!$N$15:$P$20,3,TRUE)</f>
        <v>3</v>
      </c>
      <c r="V179" s="11" t="s">
        <v>2259</v>
      </c>
      <c r="W179" s="11">
        <v>10</v>
      </c>
      <c r="Y179" s="11">
        <v>50</v>
      </c>
      <c r="Z179" s="11">
        <v>40</v>
      </c>
      <c r="AR179" s="15" t="str">
        <f>VLOOKUP($AQ179,[5]definitions_list_lookup!$N$15:$P$20,2,TRUE)</f>
        <v>fresh</v>
      </c>
      <c r="AS179" s="15">
        <f>VLOOKUP($AQ179,[5]definitions_list_lookup!$N$15:$P$20,3,TRUE)</f>
        <v>0</v>
      </c>
      <c r="BL179" s="11" t="s">
        <v>2024</v>
      </c>
      <c r="BM179" s="11">
        <v>85</v>
      </c>
      <c r="BN179" s="15" t="str">
        <f>VLOOKUP($BM179,[5]definitions_list_lookup!$N$15:$P$20,2,TRUE)</f>
        <v>extensive</v>
      </c>
      <c r="BO179" s="15">
        <f>VLOOKUP($BM179,[5]definitions_list_lookup!$N$15:$P$20,3,TRUE)</f>
        <v>4</v>
      </c>
      <c r="BP179" s="11" t="s">
        <v>2260</v>
      </c>
      <c r="BQ179" s="11">
        <v>15</v>
      </c>
      <c r="BS179" s="11">
        <v>50</v>
      </c>
      <c r="BT179" s="11">
        <v>25</v>
      </c>
      <c r="BU179" s="11">
        <v>5</v>
      </c>
      <c r="BY179" s="11">
        <v>5</v>
      </c>
      <c r="CJ179" s="15" t="str">
        <f>VLOOKUP($CI179,[5]definitions_list_lookup!$N$15:$P$20,2,TRUE)</f>
        <v>fresh</v>
      </c>
      <c r="CK179" s="15">
        <f>VLOOKUP($CI179,[5]definitions_list_lookup!$N$15:$P$20,3,TRUE)</f>
        <v>0</v>
      </c>
      <c r="DD179" s="15">
        <f t="shared" si="8"/>
        <v>51.25</v>
      </c>
      <c r="DE179" s="15" t="str">
        <f>VLOOKUP($DD179,[5]definitions_list_lookup!$N$15:$P$20,2,TRUE)</f>
        <v>substantial</v>
      </c>
      <c r="DF179" s="15">
        <f>VLOOKUP($DD179,[5]definitions_list_lookup!$N$15:$P$20,3,TRUE)</f>
        <v>3</v>
      </c>
      <c r="DG179" s="11" t="s">
        <v>2258</v>
      </c>
    </row>
    <row r="180" spans="1:111" s="11" customFormat="1">
      <c r="A180" s="88">
        <v>42936.25</v>
      </c>
      <c r="B180" s="11" t="s">
        <v>1742</v>
      </c>
      <c r="C180" s="2" t="s">
        <v>1450</v>
      </c>
      <c r="D180" s="2" t="s">
        <v>1575</v>
      </c>
      <c r="E180" s="11">
        <v>46</v>
      </c>
      <c r="F180" s="11">
        <v>1</v>
      </c>
      <c r="G180" s="15" t="str">
        <f t="shared" si="6"/>
        <v>46-1</v>
      </c>
      <c r="H180" s="11">
        <v>63</v>
      </c>
      <c r="I180" s="11">
        <v>98</v>
      </c>
      <c r="J180" s="38">
        <f>(VLOOKUP($G180,Depth_Lookup_CCL!$A$3:$Z$549,11,FALSE))+(H180/100)</f>
        <v>107.03</v>
      </c>
      <c r="K180" s="38">
        <f>(VLOOKUP($G180,Depth_Lookup_CCL!$A$3:$Z$549,11,FALSE))+(I180/100)</f>
        <v>107.38000000000001</v>
      </c>
      <c r="L180" s="11">
        <v>95</v>
      </c>
      <c r="N180" s="11">
        <v>5</v>
      </c>
      <c r="P180" s="15">
        <f t="shared" si="7"/>
        <v>100</v>
      </c>
      <c r="Q180" s="11" t="s">
        <v>2261</v>
      </c>
      <c r="R180" s="11" t="s">
        <v>1</v>
      </c>
      <c r="S180" s="97">
        <v>85</v>
      </c>
      <c r="T180" s="15" t="str">
        <f>VLOOKUP($S180,[5]definitions_list_lookup!$N$15:$P$20,2,TRUE)</f>
        <v>extensive</v>
      </c>
      <c r="U180" s="15">
        <f>VLOOKUP($S180,[5]definitions_list_lookup!$N$15:$P$20,3,TRUE)</f>
        <v>4</v>
      </c>
      <c r="V180" s="11" t="s">
        <v>1971</v>
      </c>
      <c r="W180" s="11">
        <v>5</v>
      </c>
      <c r="X180" s="11">
        <v>15</v>
      </c>
      <c r="Y180" s="11">
        <v>70</v>
      </c>
      <c r="AA180" s="11">
        <v>10</v>
      </c>
      <c r="AR180" s="15" t="str">
        <f>VLOOKUP($AQ180,[5]definitions_list_lookup!$N$15:$P$20,2,TRUE)</f>
        <v>fresh</v>
      </c>
      <c r="AS180" s="15">
        <f>VLOOKUP($AQ180,[5]definitions_list_lookup!$N$15:$P$20,3,TRUE)</f>
        <v>0</v>
      </c>
      <c r="BL180" s="11" t="s">
        <v>2262</v>
      </c>
      <c r="BM180" s="11">
        <v>92</v>
      </c>
      <c r="BN180" s="15" t="str">
        <f>VLOOKUP($BM180,[5]definitions_list_lookup!$N$15:$P$20,2,TRUE)</f>
        <v>complete</v>
      </c>
      <c r="BO180" s="15">
        <f>VLOOKUP($BM180,[5]definitions_list_lookup!$N$15:$P$20,3,TRUE)</f>
        <v>5</v>
      </c>
      <c r="BP180" s="11" t="s">
        <v>1706</v>
      </c>
      <c r="BQ180" s="11">
        <v>20</v>
      </c>
      <c r="BS180" s="11">
        <v>75</v>
      </c>
      <c r="BT180" s="11">
        <v>5</v>
      </c>
      <c r="CJ180" s="15" t="str">
        <f>VLOOKUP($CI180,[5]definitions_list_lookup!$N$15:$P$20,2,TRUE)</f>
        <v>fresh</v>
      </c>
      <c r="CK180" s="15">
        <f>VLOOKUP($CI180,[5]definitions_list_lookup!$N$15:$P$20,3,TRUE)</f>
        <v>0</v>
      </c>
      <c r="DD180" s="15">
        <f t="shared" si="8"/>
        <v>85.35</v>
      </c>
      <c r="DE180" s="15" t="str">
        <f>VLOOKUP($DD180,[5]definitions_list_lookup!$N$15:$P$20,2,TRUE)</f>
        <v>extensive</v>
      </c>
      <c r="DF180" s="15">
        <f>VLOOKUP($DD180,[5]definitions_list_lookup!$N$15:$P$20,3,TRUE)</f>
        <v>4</v>
      </c>
      <c r="DG180" s="11" t="s">
        <v>1963</v>
      </c>
    </row>
    <row r="181" spans="1:111" s="11" customFormat="1">
      <c r="A181" s="88">
        <v>42936.5</v>
      </c>
      <c r="B181" s="11" t="s">
        <v>1742</v>
      </c>
      <c r="C181" s="2" t="s">
        <v>1450</v>
      </c>
      <c r="D181" s="2" t="s">
        <v>1575</v>
      </c>
      <c r="E181" s="11">
        <v>46</v>
      </c>
      <c r="F181" s="11">
        <v>2</v>
      </c>
      <c r="G181" s="15" t="str">
        <f t="shared" si="6"/>
        <v>46-2</v>
      </c>
      <c r="H181" s="11">
        <v>0</v>
      </c>
      <c r="I181" s="11">
        <v>96</v>
      </c>
      <c r="J181" s="38">
        <f>(VLOOKUP($G181,Depth_Lookup_CCL!$A$3:$Z$549,11,FALSE))+(H181/100)</f>
        <v>107.37</v>
      </c>
      <c r="K181" s="38">
        <f>(VLOOKUP($G181,Depth_Lookup_CCL!$A$3:$Z$549,11,FALSE))+(I181/100)</f>
        <v>108.33</v>
      </c>
      <c r="L181" s="11">
        <v>97</v>
      </c>
      <c r="N181" s="11">
        <v>3</v>
      </c>
      <c r="P181" s="15">
        <f t="shared" si="7"/>
        <v>100</v>
      </c>
      <c r="Q181" s="11" t="s">
        <v>1674</v>
      </c>
      <c r="R181" s="11" t="s">
        <v>1</v>
      </c>
      <c r="S181" s="97">
        <v>40</v>
      </c>
      <c r="T181" s="15" t="str">
        <f>VLOOKUP($S181,[5]definitions_list_lookup!$N$15:$P$20,2,TRUE)</f>
        <v>substantial</v>
      </c>
      <c r="U181" s="15">
        <f>VLOOKUP($S181,[5]definitions_list_lookup!$N$15:$P$20,3,TRUE)</f>
        <v>3</v>
      </c>
      <c r="V181" s="11" t="s">
        <v>2263</v>
      </c>
      <c r="W181" s="11">
        <v>10</v>
      </c>
      <c r="Y181" s="11">
        <v>65</v>
      </c>
      <c r="Z181" s="11">
        <v>25</v>
      </c>
      <c r="AR181" s="15" t="str">
        <f>VLOOKUP($AQ181,[5]definitions_list_lookup!$N$15:$P$20,2,TRUE)</f>
        <v>fresh</v>
      </c>
      <c r="AS181" s="15">
        <f>VLOOKUP($AQ181,[5]definitions_list_lookup!$N$15:$P$20,3,TRUE)</f>
        <v>0</v>
      </c>
      <c r="BL181" s="11" t="s">
        <v>1797</v>
      </c>
      <c r="BM181" s="11">
        <v>92</v>
      </c>
      <c r="BN181" s="15" t="str">
        <f>VLOOKUP($BM181,[5]definitions_list_lookup!$N$15:$P$20,2,TRUE)</f>
        <v>complete</v>
      </c>
      <c r="BO181" s="15">
        <f>VLOOKUP($BM181,[5]definitions_list_lookup!$N$15:$P$20,3,TRUE)</f>
        <v>5</v>
      </c>
      <c r="BP181" s="11" t="s">
        <v>1706</v>
      </c>
      <c r="BQ181" s="11">
        <v>5</v>
      </c>
      <c r="BS181" s="11">
        <v>85</v>
      </c>
      <c r="BT181" s="11">
        <v>10</v>
      </c>
      <c r="CJ181" s="15" t="str">
        <f>VLOOKUP($CI181,[5]definitions_list_lookup!$N$15:$P$20,2,TRUE)</f>
        <v>fresh</v>
      </c>
      <c r="CK181" s="15">
        <f>VLOOKUP($CI181,[5]definitions_list_lookup!$N$15:$P$20,3,TRUE)</f>
        <v>0</v>
      </c>
      <c r="DD181" s="15">
        <f t="shared" si="8"/>
        <v>41.559999999999995</v>
      </c>
      <c r="DE181" s="15" t="str">
        <f>VLOOKUP($DD181,[5]definitions_list_lookup!$N$15:$P$20,2,TRUE)</f>
        <v>substantial</v>
      </c>
      <c r="DF181" s="15">
        <f>VLOOKUP($DD181,[5]definitions_list_lookup!$N$15:$P$20,3,TRUE)</f>
        <v>3</v>
      </c>
      <c r="DG181" s="11" t="s">
        <v>2264</v>
      </c>
    </row>
    <row r="182" spans="1:111" s="11" customFormat="1">
      <c r="A182" s="88">
        <v>42936.5</v>
      </c>
      <c r="B182" s="11" t="s">
        <v>1742</v>
      </c>
      <c r="C182" s="2" t="s">
        <v>1450</v>
      </c>
      <c r="D182" s="2" t="s">
        <v>1575</v>
      </c>
      <c r="E182" s="11">
        <v>46</v>
      </c>
      <c r="F182" s="11">
        <v>3</v>
      </c>
      <c r="G182" s="15" t="str">
        <f t="shared" si="6"/>
        <v>46-3</v>
      </c>
      <c r="H182" s="11">
        <v>3</v>
      </c>
      <c r="I182" s="11">
        <v>71</v>
      </c>
      <c r="J182" s="38">
        <f>(VLOOKUP($G182,Depth_Lookup_CCL!$A$3:$Z$549,11,FALSE))+(H182/100)</f>
        <v>108.38500000000001</v>
      </c>
      <c r="K182" s="38">
        <f>(VLOOKUP($G182,Depth_Lookup_CCL!$A$3:$Z$549,11,FALSE))+(I182/100)</f>
        <v>109.065</v>
      </c>
      <c r="L182" s="11">
        <v>80</v>
      </c>
      <c r="M182" s="11">
        <v>10</v>
      </c>
      <c r="N182" s="11">
        <v>10</v>
      </c>
      <c r="P182" s="15">
        <f t="shared" si="7"/>
        <v>100</v>
      </c>
      <c r="Q182" s="11" t="s">
        <v>1723</v>
      </c>
      <c r="R182" s="11" t="s">
        <v>1</v>
      </c>
      <c r="S182" s="97">
        <v>25</v>
      </c>
      <c r="T182" s="15" t="str">
        <f>VLOOKUP($S182,[5]definitions_list_lookup!$N$15:$P$20,2,TRUE)</f>
        <v>moderate</v>
      </c>
      <c r="U182" s="15">
        <f>VLOOKUP($S182,[5]definitions_list_lookup!$N$15:$P$20,3,TRUE)</f>
        <v>2</v>
      </c>
      <c r="V182" s="11" t="s">
        <v>1707</v>
      </c>
      <c r="W182" s="11">
        <v>10</v>
      </c>
      <c r="Y182" s="11">
        <v>55</v>
      </c>
      <c r="Z182" s="11">
        <v>35</v>
      </c>
      <c r="AN182" s="11" t="s">
        <v>2265</v>
      </c>
      <c r="AO182" s="11" t="s">
        <v>1411</v>
      </c>
      <c r="AP182" s="11" t="s">
        <v>1464</v>
      </c>
      <c r="AQ182" s="11">
        <v>70</v>
      </c>
      <c r="AR182" s="15" t="str">
        <f>VLOOKUP($AQ182,[5]definitions_list_lookup!$N$15:$P$20,2,TRUE)</f>
        <v>extensive</v>
      </c>
      <c r="AS182" s="15">
        <f>VLOOKUP($AQ182,[5]definitions_list_lookup!$N$15:$P$20,3,TRUE)</f>
        <v>4</v>
      </c>
      <c r="AT182" s="11" t="s">
        <v>2266</v>
      </c>
      <c r="AU182" s="11">
        <v>10</v>
      </c>
      <c r="AW182" s="11">
        <v>75</v>
      </c>
      <c r="AX182" s="11">
        <v>15</v>
      </c>
      <c r="BL182" s="11" t="s">
        <v>1797</v>
      </c>
      <c r="BM182" s="11">
        <v>80</v>
      </c>
      <c r="BN182" s="15" t="str">
        <f>VLOOKUP($BM182,[5]definitions_list_lookup!$N$15:$P$20,2,TRUE)</f>
        <v>extensive</v>
      </c>
      <c r="BO182" s="15">
        <f>VLOOKUP($BM182,[5]definitions_list_lookup!$N$15:$P$20,3,TRUE)</f>
        <v>4</v>
      </c>
      <c r="BP182" s="11" t="s">
        <v>1815</v>
      </c>
      <c r="BQ182" s="11">
        <v>20</v>
      </c>
      <c r="BS182" s="11">
        <v>70</v>
      </c>
      <c r="BT182" s="11">
        <v>10</v>
      </c>
      <c r="CJ182" s="15" t="str">
        <f>VLOOKUP($CI182,[5]definitions_list_lookup!$N$15:$P$20,2,TRUE)</f>
        <v>fresh</v>
      </c>
      <c r="CK182" s="15">
        <f>VLOOKUP($CI182,[5]definitions_list_lookup!$N$15:$P$20,3,TRUE)</f>
        <v>0</v>
      </c>
      <c r="DD182" s="15">
        <f t="shared" si="8"/>
        <v>35</v>
      </c>
      <c r="DE182" s="15" t="str">
        <f>VLOOKUP($DD182,[5]definitions_list_lookup!$N$15:$P$20,2,TRUE)</f>
        <v>substantial</v>
      </c>
      <c r="DF182" s="15">
        <f>VLOOKUP($DD182,[5]definitions_list_lookup!$N$15:$P$20,3,TRUE)</f>
        <v>3</v>
      </c>
      <c r="DG182" s="11" t="s">
        <v>1932</v>
      </c>
    </row>
    <row r="183" spans="1:111" s="11" customFormat="1">
      <c r="A183" s="88">
        <v>42936.5</v>
      </c>
      <c r="B183" s="11" t="s">
        <v>1742</v>
      </c>
      <c r="C183" s="2" t="s">
        <v>1450</v>
      </c>
      <c r="D183" s="2" t="s">
        <v>1575</v>
      </c>
      <c r="E183" s="11">
        <v>46</v>
      </c>
      <c r="F183" s="11">
        <v>4</v>
      </c>
      <c r="G183" s="15" t="str">
        <f t="shared" si="6"/>
        <v>46-4</v>
      </c>
      <c r="H183" s="11">
        <v>2</v>
      </c>
      <c r="I183" s="11">
        <v>58</v>
      </c>
      <c r="J183" s="38">
        <f>(VLOOKUP($G183,Depth_Lookup_CCL!$A$3:$Z$549,11,FALSE))+(H183/100)</f>
        <v>109.09</v>
      </c>
      <c r="K183" s="38">
        <f>(VLOOKUP($G183,Depth_Lookup_CCL!$A$3:$Z$549,11,FALSE))+(I183/100)</f>
        <v>109.65</v>
      </c>
      <c r="L183" s="11">
        <v>95</v>
      </c>
      <c r="N183" s="11">
        <v>5</v>
      </c>
      <c r="P183" s="15">
        <f t="shared" si="7"/>
        <v>100</v>
      </c>
      <c r="Q183" s="11" t="s">
        <v>1723</v>
      </c>
      <c r="R183" s="11" t="s">
        <v>1</v>
      </c>
      <c r="S183" s="97">
        <v>20</v>
      </c>
      <c r="T183" s="15" t="str">
        <f>VLOOKUP($S183,[5]definitions_list_lookup!$N$15:$P$20,2,TRUE)</f>
        <v>moderate</v>
      </c>
      <c r="U183" s="15">
        <f>VLOOKUP($S183,[5]definitions_list_lookup!$N$15:$P$20,3,TRUE)</f>
        <v>2</v>
      </c>
      <c r="V183" s="11" t="s">
        <v>1707</v>
      </c>
      <c r="W183" s="11">
        <v>10</v>
      </c>
      <c r="Y183" s="11">
        <v>80</v>
      </c>
      <c r="Z183" s="11">
        <v>10</v>
      </c>
      <c r="AR183" s="15" t="str">
        <f>VLOOKUP($AQ183,[5]definitions_list_lookup!$N$15:$P$20,2,TRUE)</f>
        <v>fresh</v>
      </c>
      <c r="AS183" s="15">
        <f>VLOOKUP($AQ183,[5]definitions_list_lookup!$N$15:$P$20,3,TRUE)</f>
        <v>0</v>
      </c>
      <c r="BL183" s="11" t="s">
        <v>1739</v>
      </c>
      <c r="BM183" s="11">
        <v>90</v>
      </c>
      <c r="BN183" s="15" t="str">
        <f>VLOOKUP($BM183,[5]definitions_list_lookup!$N$15:$P$20,2,TRUE)</f>
        <v>extensive</v>
      </c>
      <c r="BO183" s="15">
        <f>VLOOKUP($BM183,[5]definitions_list_lookup!$N$15:$P$20,3,TRUE)</f>
        <v>4</v>
      </c>
      <c r="BP183" s="11" t="s">
        <v>1815</v>
      </c>
      <c r="BQ183" s="11">
        <v>20</v>
      </c>
      <c r="BS183" s="11">
        <v>60</v>
      </c>
      <c r="BT183" s="11">
        <v>20</v>
      </c>
      <c r="CJ183" s="15" t="str">
        <f>VLOOKUP($CI183,[5]definitions_list_lookup!$N$15:$P$20,2,TRUE)</f>
        <v>fresh</v>
      </c>
      <c r="CK183" s="15">
        <f>VLOOKUP($CI183,[5]definitions_list_lookup!$N$15:$P$20,3,TRUE)</f>
        <v>0</v>
      </c>
      <c r="DD183" s="15">
        <f t="shared" si="8"/>
        <v>23.5</v>
      </c>
      <c r="DE183" s="15" t="str">
        <f>VLOOKUP($DD183,[5]definitions_list_lookup!$N$15:$P$20,2,TRUE)</f>
        <v>moderate</v>
      </c>
      <c r="DF183" s="15">
        <f>VLOOKUP($DD183,[5]definitions_list_lookup!$N$15:$P$20,3,TRUE)</f>
        <v>2</v>
      </c>
      <c r="DG183" s="11" t="s">
        <v>1932</v>
      </c>
    </row>
    <row r="184" spans="1:111" s="11" customFormat="1">
      <c r="A184" s="88">
        <v>42936.5</v>
      </c>
      <c r="B184" s="11" t="s">
        <v>1742</v>
      </c>
      <c r="C184" s="2" t="s">
        <v>1450</v>
      </c>
      <c r="D184" s="2" t="s">
        <v>1575</v>
      </c>
      <c r="E184" s="11">
        <v>47</v>
      </c>
      <c r="F184" s="11">
        <v>1</v>
      </c>
      <c r="G184" s="15" t="str">
        <f t="shared" si="6"/>
        <v>47-1</v>
      </c>
      <c r="H184" s="11">
        <v>1</v>
      </c>
      <c r="I184" s="11">
        <v>88</v>
      </c>
      <c r="J184" s="38">
        <f>(VLOOKUP($G184,Depth_Lookup_CCL!$A$3:$Z$549,11,FALSE))+(H184/100)</f>
        <v>109.46000000000001</v>
      </c>
      <c r="K184" s="38">
        <f>(VLOOKUP($G184,Depth_Lookup_CCL!$A$3:$Z$549,11,FALSE))+(I184/100)</f>
        <v>110.33</v>
      </c>
      <c r="L184" s="11">
        <v>90</v>
      </c>
      <c r="N184" s="11">
        <v>10</v>
      </c>
      <c r="P184" s="15">
        <f t="shared" si="7"/>
        <v>100</v>
      </c>
      <c r="Q184" s="11" t="s">
        <v>1723</v>
      </c>
      <c r="R184" s="11" t="s">
        <v>1</v>
      </c>
      <c r="S184" s="97">
        <v>20</v>
      </c>
      <c r="T184" s="15" t="str">
        <f>VLOOKUP($S184,[5]definitions_list_lookup!$N$15:$P$20,2,TRUE)</f>
        <v>moderate</v>
      </c>
      <c r="U184" s="15">
        <f>VLOOKUP($S184,[5]definitions_list_lookup!$N$15:$P$20,3,TRUE)</f>
        <v>2</v>
      </c>
      <c r="V184" s="11" t="s">
        <v>1707</v>
      </c>
      <c r="W184" s="11">
        <v>10</v>
      </c>
      <c r="Y184" s="11">
        <v>80</v>
      </c>
      <c r="Z184" s="11">
        <v>10</v>
      </c>
      <c r="AR184" s="15" t="str">
        <f>VLOOKUP($AQ184,[5]definitions_list_lookup!$N$15:$P$20,2,TRUE)</f>
        <v>fresh</v>
      </c>
      <c r="AS184" s="15">
        <f>VLOOKUP($AQ184,[5]definitions_list_lookup!$N$15:$P$20,3,TRUE)</f>
        <v>0</v>
      </c>
      <c r="BL184" s="11" t="s">
        <v>2267</v>
      </c>
      <c r="BM184" s="11">
        <v>85</v>
      </c>
      <c r="BN184" s="15" t="str">
        <f>VLOOKUP($BM184,[5]definitions_list_lookup!$N$15:$P$20,2,TRUE)</f>
        <v>extensive</v>
      </c>
      <c r="BO184" s="15">
        <f>VLOOKUP($BM184,[5]definitions_list_lookup!$N$15:$P$20,3,TRUE)</f>
        <v>4</v>
      </c>
      <c r="BP184" s="11" t="s">
        <v>1706</v>
      </c>
      <c r="BQ184" s="11">
        <v>15</v>
      </c>
      <c r="BS184" s="11">
        <v>70</v>
      </c>
      <c r="BT184" s="11">
        <v>15</v>
      </c>
      <c r="CJ184" s="15" t="str">
        <f>VLOOKUP($CI184,[5]definitions_list_lookup!$N$15:$P$20,2,TRUE)</f>
        <v>fresh</v>
      </c>
      <c r="CK184" s="15">
        <f>VLOOKUP($CI184,[5]definitions_list_lookup!$N$15:$P$20,3,TRUE)</f>
        <v>0</v>
      </c>
      <c r="DD184" s="15">
        <f t="shared" si="8"/>
        <v>26.5</v>
      </c>
      <c r="DE184" s="15" t="str">
        <f>VLOOKUP($DD184,[5]definitions_list_lookup!$N$15:$P$20,2,TRUE)</f>
        <v>moderate</v>
      </c>
      <c r="DF184" s="15">
        <f>VLOOKUP($DD184,[5]definitions_list_lookup!$N$15:$P$20,3,TRUE)</f>
        <v>2</v>
      </c>
      <c r="DG184" s="11" t="s">
        <v>1932</v>
      </c>
    </row>
    <row r="185" spans="1:111" s="11" customFormat="1">
      <c r="A185" s="88">
        <v>42936.5</v>
      </c>
      <c r="B185" s="11" t="s">
        <v>1742</v>
      </c>
      <c r="C185" s="2" t="s">
        <v>1450</v>
      </c>
      <c r="D185" s="2" t="s">
        <v>1575</v>
      </c>
      <c r="E185" s="11">
        <v>47</v>
      </c>
      <c r="F185" s="11">
        <v>2</v>
      </c>
      <c r="G185" s="15" t="str">
        <f t="shared" si="6"/>
        <v>47-2</v>
      </c>
      <c r="H185" s="11">
        <v>1</v>
      </c>
      <c r="I185" s="11">
        <v>92</v>
      </c>
      <c r="J185" s="38">
        <f>(VLOOKUP($G185,Depth_Lookup_CCL!$A$3:$Z$549,11,FALSE))+(H185/100)</f>
        <v>110.355</v>
      </c>
      <c r="K185" s="38">
        <f>(VLOOKUP($G185,Depth_Lookup_CCL!$A$3:$Z$549,11,FALSE))+(I185/100)</f>
        <v>111.265</v>
      </c>
      <c r="L185" s="11">
        <v>92</v>
      </c>
      <c r="N185" s="11">
        <v>8</v>
      </c>
      <c r="P185" s="15">
        <f t="shared" si="7"/>
        <v>100</v>
      </c>
      <c r="Q185" s="11" t="s">
        <v>1723</v>
      </c>
      <c r="R185" s="11" t="s">
        <v>1</v>
      </c>
      <c r="S185" s="97">
        <v>20</v>
      </c>
      <c r="T185" s="15" t="str">
        <f>VLOOKUP($S185,[5]definitions_list_lookup!$N$15:$P$20,2,TRUE)</f>
        <v>moderate</v>
      </c>
      <c r="U185" s="15">
        <f>VLOOKUP($S185,[5]definitions_list_lookup!$N$15:$P$20,3,TRUE)</f>
        <v>2</v>
      </c>
      <c r="V185" s="11" t="s">
        <v>1707</v>
      </c>
      <c r="W185" s="11">
        <v>10</v>
      </c>
      <c r="Y185" s="11">
        <v>80</v>
      </c>
      <c r="Z185" s="11">
        <v>10</v>
      </c>
      <c r="AR185" s="15" t="str">
        <f>VLOOKUP($AQ185,[5]definitions_list_lookup!$N$15:$P$20,2,TRUE)</f>
        <v>fresh</v>
      </c>
      <c r="AS185" s="15">
        <f>VLOOKUP($AQ185,[5]definitions_list_lookup!$N$15:$P$20,3,TRUE)</f>
        <v>0</v>
      </c>
      <c r="BL185" s="11" t="s">
        <v>2224</v>
      </c>
      <c r="BM185" s="11">
        <v>90</v>
      </c>
      <c r="BN185" s="15" t="str">
        <f>VLOOKUP($BM185,[5]definitions_list_lookup!$N$15:$P$20,2,TRUE)</f>
        <v>extensive</v>
      </c>
      <c r="BO185" s="15">
        <f>VLOOKUP($BM185,[5]definitions_list_lookup!$N$15:$P$20,3,TRUE)</f>
        <v>4</v>
      </c>
      <c r="BP185" s="11" t="s">
        <v>1815</v>
      </c>
      <c r="BQ185" s="11">
        <v>15</v>
      </c>
      <c r="BS185" s="11">
        <v>70</v>
      </c>
      <c r="BT185" s="11">
        <v>15</v>
      </c>
      <c r="CJ185" s="15" t="str">
        <f>VLOOKUP($CI185,[5]definitions_list_lookup!$N$15:$P$20,2,TRUE)</f>
        <v>fresh</v>
      </c>
      <c r="CK185" s="15">
        <f>VLOOKUP($CI185,[5]definitions_list_lookup!$N$15:$P$20,3,TRUE)</f>
        <v>0</v>
      </c>
      <c r="DD185" s="15">
        <f t="shared" si="8"/>
        <v>25.6</v>
      </c>
      <c r="DE185" s="15" t="str">
        <f>VLOOKUP($DD185,[5]definitions_list_lookup!$N$15:$P$20,2,TRUE)</f>
        <v>moderate</v>
      </c>
      <c r="DF185" s="15">
        <f>VLOOKUP($DD185,[5]definitions_list_lookup!$N$15:$P$20,3,TRUE)</f>
        <v>2</v>
      </c>
      <c r="DG185" s="11" t="s">
        <v>1932</v>
      </c>
    </row>
    <row r="186" spans="1:111" s="11" customFormat="1">
      <c r="A186" s="88">
        <v>42936.5</v>
      </c>
      <c r="B186" s="11" t="s">
        <v>1742</v>
      </c>
      <c r="C186" s="2" t="s">
        <v>1450</v>
      </c>
      <c r="D186" s="2" t="s">
        <v>1575</v>
      </c>
      <c r="E186" s="11">
        <v>47</v>
      </c>
      <c r="F186" s="11">
        <v>3</v>
      </c>
      <c r="G186" s="15" t="str">
        <f t="shared" si="6"/>
        <v>47-3</v>
      </c>
      <c r="H186" s="11">
        <v>1</v>
      </c>
      <c r="I186" s="11">
        <v>56</v>
      </c>
      <c r="J186" s="38">
        <f>(VLOOKUP($G186,Depth_Lookup_CCL!$A$3:$Z$549,11,FALSE))+(H186/100)</f>
        <v>111.27500000000001</v>
      </c>
      <c r="K186" s="38">
        <f>(VLOOKUP($G186,Depth_Lookup_CCL!$A$3:$Z$549,11,FALSE))+(I186/100)</f>
        <v>111.825</v>
      </c>
      <c r="L186" s="11">
        <v>85</v>
      </c>
      <c r="N186" s="11">
        <v>15</v>
      </c>
      <c r="P186" s="15">
        <f t="shared" si="7"/>
        <v>100</v>
      </c>
      <c r="Q186" s="11" t="s">
        <v>1723</v>
      </c>
      <c r="R186" s="11" t="s">
        <v>1</v>
      </c>
      <c r="S186" s="97">
        <v>25</v>
      </c>
      <c r="T186" s="15" t="str">
        <f>VLOOKUP($S186,[5]definitions_list_lookup!$N$15:$P$20,2,TRUE)</f>
        <v>moderate</v>
      </c>
      <c r="U186" s="15">
        <f>VLOOKUP($S186,[5]definitions_list_lookup!$N$15:$P$20,3,TRUE)</f>
        <v>2</v>
      </c>
      <c r="V186" s="11" t="s">
        <v>1707</v>
      </c>
      <c r="W186" s="11">
        <v>10</v>
      </c>
      <c r="Y186" s="11">
        <v>80</v>
      </c>
      <c r="Z186" s="11">
        <v>10</v>
      </c>
      <c r="AR186" s="15" t="str">
        <f>VLOOKUP($AQ186,[5]definitions_list_lookup!$N$15:$P$20,2,TRUE)</f>
        <v>fresh</v>
      </c>
      <c r="AS186" s="15">
        <f>VLOOKUP($AQ186,[5]definitions_list_lookup!$N$15:$P$20,3,TRUE)</f>
        <v>0</v>
      </c>
      <c r="BL186" s="11" t="s">
        <v>2268</v>
      </c>
      <c r="BM186" s="11">
        <v>94</v>
      </c>
      <c r="BN186" s="15" t="str">
        <f>VLOOKUP($BM186,[5]definitions_list_lookup!$N$15:$P$20,2,TRUE)</f>
        <v>complete</v>
      </c>
      <c r="BO186" s="15">
        <f>VLOOKUP($BM186,[5]definitions_list_lookup!$N$15:$P$20,3,TRUE)</f>
        <v>5</v>
      </c>
      <c r="BP186" s="11" t="s">
        <v>2269</v>
      </c>
      <c r="BQ186" s="11">
        <v>15</v>
      </c>
      <c r="BS186" s="11">
        <v>55</v>
      </c>
      <c r="BT186" s="11">
        <v>15</v>
      </c>
      <c r="BU186" s="11">
        <v>15</v>
      </c>
      <c r="CJ186" s="15" t="str">
        <f>VLOOKUP($CI186,[5]definitions_list_lookup!$N$15:$P$20,2,TRUE)</f>
        <v>fresh</v>
      </c>
      <c r="CK186" s="15">
        <f>VLOOKUP($CI186,[5]definitions_list_lookup!$N$15:$P$20,3,TRUE)</f>
        <v>0</v>
      </c>
      <c r="DD186" s="15">
        <f t="shared" si="8"/>
        <v>35.35</v>
      </c>
      <c r="DE186" s="15" t="str">
        <f>VLOOKUP($DD186,[5]definitions_list_lookup!$N$15:$P$20,2,TRUE)</f>
        <v>substantial</v>
      </c>
      <c r="DF186" s="15">
        <f>VLOOKUP($DD186,[5]definitions_list_lookup!$N$15:$P$20,3,TRUE)</f>
        <v>3</v>
      </c>
      <c r="DG186" s="11" t="s">
        <v>1932</v>
      </c>
    </row>
    <row r="187" spans="1:111" s="11" customFormat="1">
      <c r="A187" s="88">
        <v>42936.5</v>
      </c>
      <c r="B187" s="11" t="s">
        <v>1742</v>
      </c>
      <c r="C187" s="2" t="s">
        <v>1450</v>
      </c>
      <c r="D187" s="2" t="s">
        <v>1575</v>
      </c>
      <c r="E187" s="11">
        <v>47</v>
      </c>
      <c r="F187" s="11">
        <v>4</v>
      </c>
      <c r="G187" s="15" t="str">
        <f t="shared" si="6"/>
        <v>47-4</v>
      </c>
      <c r="H187" s="11">
        <v>2</v>
      </c>
      <c r="I187" s="11">
        <v>83</v>
      </c>
      <c r="J187" s="38">
        <f>(VLOOKUP($G187,Depth_Lookup_CCL!$A$3:$Z$549,11,FALSE))+(H187/100)</f>
        <v>111.85</v>
      </c>
      <c r="K187" s="38">
        <f>(VLOOKUP($G187,Depth_Lookup_CCL!$A$3:$Z$549,11,FALSE))+(I187/100)</f>
        <v>112.66</v>
      </c>
      <c r="L187" s="11">
        <v>88</v>
      </c>
      <c r="N187" s="11">
        <v>12</v>
      </c>
      <c r="P187" s="15">
        <f t="shared" si="7"/>
        <v>100</v>
      </c>
      <c r="Q187" s="11" t="s">
        <v>1723</v>
      </c>
      <c r="R187" s="11" t="s">
        <v>1</v>
      </c>
      <c r="S187" s="97">
        <v>25</v>
      </c>
      <c r="T187" s="15" t="str">
        <f>VLOOKUP($S187,[5]definitions_list_lookup!$N$15:$P$20,2,TRUE)</f>
        <v>moderate</v>
      </c>
      <c r="U187" s="15">
        <f>VLOOKUP($S187,[5]definitions_list_lookup!$N$15:$P$20,3,TRUE)</f>
        <v>2</v>
      </c>
      <c r="V187" s="11" t="s">
        <v>1707</v>
      </c>
      <c r="W187" s="11">
        <v>10</v>
      </c>
      <c r="Y187" s="11">
        <v>80</v>
      </c>
      <c r="Z187" s="11">
        <v>10</v>
      </c>
      <c r="AR187" s="15" t="str">
        <f>VLOOKUP($AQ187,[5]definitions_list_lookup!$N$15:$P$20,2,TRUE)</f>
        <v>fresh</v>
      </c>
      <c r="AS187" s="15">
        <f>VLOOKUP($AQ187,[5]definitions_list_lookup!$N$15:$P$20,3,TRUE)</f>
        <v>0</v>
      </c>
      <c r="BL187" s="11" t="s">
        <v>2024</v>
      </c>
      <c r="BM187" s="11">
        <v>85</v>
      </c>
      <c r="BN187" s="15" t="str">
        <f>VLOOKUP($BM187,[5]definitions_list_lookup!$N$15:$P$20,2,TRUE)</f>
        <v>extensive</v>
      </c>
      <c r="BO187" s="15">
        <f>VLOOKUP($BM187,[5]definitions_list_lookup!$N$15:$P$20,3,TRUE)</f>
        <v>4</v>
      </c>
      <c r="BP187" s="11" t="s">
        <v>2270</v>
      </c>
      <c r="BQ187" s="11">
        <v>10</v>
      </c>
      <c r="BS187" s="11">
        <v>70</v>
      </c>
      <c r="BT187" s="11">
        <v>15</v>
      </c>
      <c r="BU187" s="11">
        <v>5</v>
      </c>
      <c r="CJ187" s="15" t="str">
        <f>VLOOKUP($CI187,[5]definitions_list_lookup!$N$15:$P$20,2,TRUE)</f>
        <v>fresh</v>
      </c>
      <c r="CK187" s="15">
        <f>VLOOKUP($CI187,[5]definitions_list_lookup!$N$15:$P$20,3,TRUE)</f>
        <v>0</v>
      </c>
      <c r="DD187" s="15">
        <f t="shared" si="8"/>
        <v>32.200000000000003</v>
      </c>
      <c r="DE187" s="15" t="str">
        <f>VLOOKUP($DD187,[5]definitions_list_lookup!$N$15:$P$20,2,TRUE)</f>
        <v>substantial</v>
      </c>
      <c r="DF187" s="15">
        <f>VLOOKUP($DD187,[5]definitions_list_lookup!$N$15:$P$20,3,TRUE)</f>
        <v>3</v>
      </c>
      <c r="DG187" s="11" t="s">
        <v>1932</v>
      </c>
    </row>
    <row r="188" spans="1:111" s="11" customFormat="1">
      <c r="A188" s="88">
        <v>42936.5</v>
      </c>
      <c r="B188" s="11" t="s">
        <v>1742</v>
      </c>
      <c r="C188" s="2" t="s">
        <v>1450</v>
      </c>
      <c r="D188" s="2" t="s">
        <v>1575</v>
      </c>
      <c r="E188" s="11">
        <v>48</v>
      </c>
      <c r="F188" s="11">
        <v>1</v>
      </c>
      <c r="G188" s="15" t="str">
        <f t="shared" si="6"/>
        <v>48-1</v>
      </c>
      <c r="H188" s="11">
        <v>0</v>
      </c>
      <c r="I188" s="11">
        <v>88</v>
      </c>
      <c r="J188" s="38">
        <f>(VLOOKUP($G188,Depth_Lookup_CCL!$A$3:$Z$549,11,FALSE))+(H188/100)</f>
        <v>112.5</v>
      </c>
      <c r="K188" s="38">
        <f>(VLOOKUP($G188,Depth_Lookup_CCL!$A$3:$Z$549,11,FALSE))+(I188/100)</f>
        <v>113.38</v>
      </c>
      <c r="L188" s="11">
        <v>88</v>
      </c>
      <c r="M188" s="11">
        <v>2</v>
      </c>
      <c r="N188" s="11">
        <v>10</v>
      </c>
      <c r="P188" s="15">
        <f t="shared" si="7"/>
        <v>100</v>
      </c>
      <c r="Q188" s="11" t="s">
        <v>1674</v>
      </c>
      <c r="R188" s="11" t="s">
        <v>1</v>
      </c>
      <c r="S188" s="97">
        <v>25</v>
      </c>
      <c r="T188" s="15" t="str">
        <f>VLOOKUP($S188,[5]definitions_list_lookup!$N$15:$P$20,2,TRUE)</f>
        <v>moderate</v>
      </c>
      <c r="U188" s="15">
        <f>VLOOKUP($S188,[5]definitions_list_lookup!$N$15:$P$20,3,TRUE)</f>
        <v>2</v>
      </c>
      <c r="V188" s="11" t="s">
        <v>1707</v>
      </c>
      <c r="W188" s="11">
        <v>10</v>
      </c>
      <c r="Y188" s="11">
        <v>85</v>
      </c>
      <c r="Z188" s="11">
        <v>5</v>
      </c>
      <c r="AN188" s="11" t="s">
        <v>2271</v>
      </c>
      <c r="AO188" s="11" t="s">
        <v>1411</v>
      </c>
      <c r="AP188" s="11" t="s">
        <v>1463</v>
      </c>
      <c r="AQ188" s="11">
        <v>90</v>
      </c>
      <c r="AR188" s="15" t="str">
        <f>VLOOKUP($AQ188,[5]definitions_list_lookup!$N$15:$P$20,2,TRUE)</f>
        <v>extensive</v>
      </c>
      <c r="AS188" s="15">
        <f>VLOOKUP($AQ188,[5]definitions_list_lookup!$N$15:$P$20,3,TRUE)</f>
        <v>4</v>
      </c>
      <c r="AT188" s="11" t="s">
        <v>2272</v>
      </c>
      <c r="AU188" s="11">
        <v>10</v>
      </c>
      <c r="AW188" s="11">
        <v>30</v>
      </c>
      <c r="AY188" s="11">
        <v>60</v>
      </c>
      <c r="BL188" s="11" t="s">
        <v>1833</v>
      </c>
      <c r="BM188" s="11">
        <v>90</v>
      </c>
      <c r="BN188" s="15" t="str">
        <f>VLOOKUP($BM188,[5]definitions_list_lookup!$N$15:$P$20,2,TRUE)</f>
        <v>extensive</v>
      </c>
      <c r="BO188" s="15">
        <f>VLOOKUP($BM188,[5]definitions_list_lookup!$N$15:$P$20,3,TRUE)</f>
        <v>4</v>
      </c>
      <c r="BP188" s="11" t="s">
        <v>1706</v>
      </c>
      <c r="BQ188" s="11">
        <v>10</v>
      </c>
      <c r="BS188" s="11">
        <v>70</v>
      </c>
      <c r="BT188" s="11">
        <v>15</v>
      </c>
      <c r="BU188" s="11">
        <v>5</v>
      </c>
      <c r="CJ188" s="15" t="str">
        <f>VLOOKUP($CI188,[5]definitions_list_lookup!$N$15:$P$20,2,TRUE)</f>
        <v>fresh</v>
      </c>
      <c r="CK188" s="15">
        <f>VLOOKUP($CI188,[5]definitions_list_lookup!$N$15:$P$20,3,TRUE)</f>
        <v>0</v>
      </c>
      <c r="DD188" s="15">
        <f t="shared" si="8"/>
        <v>32.799999999999997</v>
      </c>
      <c r="DE188" s="15" t="str">
        <f>VLOOKUP($DD188,[5]definitions_list_lookup!$N$15:$P$20,2,TRUE)</f>
        <v>substantial</v>
      </c>
      <c r="DF188" s="15">
        <f>VLOOKUP($DD188,[5]definitions_list_lookup!$N$15:$P$20,3,TRUE)</f>
        <v>3</v>
      </c>
      <c r="DG188" s="11" t="s">
        <v>1932</v>
      </c>
    </row>
    <row r="189" spans="1:111" s="11" customFormat="1">
      <c r="A189" s="88">
        <v>42936.5</v>
      </c>
      <c r="B189" s="11" t="s">
        <v>1742</v>
      </c>
      <c r="C189" s="2" t="s">
        <v>1450</v>
      </c>
      <c r="D189" s="2" t="s">
        <v>1575</v>
      </c>
      <c r="E189" s="11">
        <v>48</v>
      </c>
      <c r="F189" s="11">
        <v>2</v>
      </c>
      <c r="G189" s="15" t="str">
        <f t="shared" si="6"/>
        <v>48-2</v>
      </c>
      <c r="H189" s="11">
        <v>1</v>
      </c>
      <c r="I189" s="11">
        <v>75</v>
      </c>
      <c r="J189" s="38">
        <f>(VLOOKUP($G189,Depth_Lookup_CCL!$A$3:$Z$549,11,FALSE))+(H189/100)</f>
        <v>113.39</v>
      </c>
      <c r="K189" s="38">
        <f>(VLOOKUP($G189,Depth_Lookup_CCL!$A$3:$Z$549,11,FALSE))+(I189/100)</f>
        <v>114.13</v>
      </c>
      <c r="L189" s="11">
        <v>88</v>
      </c>
      <c r="N189" s="11">
        <v>12</v>
      </c>
      <c r="P189" s="15">
        <f t="shared" si="7"/>
        <v>100</v>
      </c>
      <c r="Q189" s="11" t="s">
        <v>2231</v>
      </c>
      <c r="R189" s="11" t="s">
        <v>1</v>
      </c>
      <c r="S189" s="97">
        <v>25</v>
      </c>
      <c r="T189" s="15" t="str">
        <f>VLOOKUP($S189,[5]definitions_list_lookup!$N$15:$P$20,2,TRUE)</f>
        <v>moderate</v>
      </c>
      <c r="U189" s="15">
        <f>VLOOKUP($S189,[5]definitions_list_lookup!$N$15:$P$20,3,TRUE)</f>
        <v>2</v>
      </c>
      <c r="V189" s="11" t="s">
        <v>1641</v>
      </c>
      <c r="W189" s="11">
        <v>10</v>
      </c>
      <c r="Y189" s="11">
        <v>70</v>
      </c>
      <c r="Z189" s="11">
        <v>20</v>
      </c>
      <c r="AR189" s="15" t="str">
        <f>VLOOKUP($AQ189,[5]definitions_list_lookup!$N$15:$P$20,2,TRUE)</f>
        <v>fresh</v>
      </c>
      <c r="AS189" s="15">
        <f>VLOOKUP($AQ189,[5]definitions_list_lookup!$N$15:$P$20,3,TRUE)</f>
        <v>0</v>
      </c>
      <c r="BL189" s="11" t="s">
        <v>2273</v>
      </c>
      <c r="BM189" s="11">
        <v>80</v>
      </c>
      <c r="BN189" s="15" t="str">
        <f>VLOOKUP($BM189,[5]definitions_list_lookup!$N$15:$P$20,2,TRUE)</f>
        <v>extensive</v>
      </c>
      <c r="BO189" s="15">
        <f>VLOOKUP($BM189,[5]definitions_list_lookup!$N$15:$P$20,3,TRUE)</f>
        <v>4</v>
      </c>
      <c r="BP189" s="11" t="s">
        <v>2274</v>
      </c>
      <c r="BQ189" s="11">
        <v>10</v>
      </c>
      <c r="BS189" s="11">
        <v>65</v>
      </c>
      <c r="BT189" s="11">
        <v>25</v>
      </c>
      <c r="CJ189" s="15" t="str">
        <f>VLOOKUP($CI189,[5]definitions_list_lookup!$N$15:$P$20,2,TRUE)</f>
        <v>fresh</v>
      </c>
      <c r="CK189" s="15">
        <f>VLOOKUP($CI189,[5]definitions_list_lookup!$N$15:$P$20,3,TRUE)</f>
        <v>0</v>
      </c>
      <c r="DD189" s="15">
        <f t="shared" si="8"/>
        <v>31.6</v>
      </c>
      <c r="DE189" s="15" t="str">
        <f>VLOOKUP($DD189,[5]definitions_list_lookup!$N$15:$P$20,2,TRUE)</f>
        <v>substantial</v>
      </c>
      <c r="DF189" s="15">
        <f>VLOOKUP($DD189,[5]definitions_list_lookup!$N$15:$P$20,3,TRUE)</f>
        <v>3</v>
      </c>
      <c r="DG189" s="11" t="s">
        <v>2275</v>
      </c>
    </row>
    <row r="190" spans="1:111" s="11" customFormat="1">
      <c r="A190" s="88">
        <v>42936.5</v>
      </c>
      <c r="B190" s="11" t="s">
        <v>1742</v>
      </c>
      <c r="C190" s="2" t="s">
        <v>1450</v>
      </c>
      <c r="D190" s="2" t="s">
        <v>1575</v>
      </c>
      <c r="E190" s="11">
        <v>48</v>
      </c>
      <c r="F190" s="11">
        <v>3</v>
      </c>
      <c r="G190" s="15" t="str">
        <f t="shared" si="6"/>
        <v>48-3</v>
      </c>
      <c r="H190" s="11">
        <v>1</v>
      </c>
      <c r="I190" s="11">
        <v>88</v>
      </c>
      <c r="J190" s="38">
        <f>(VLOOKUP($G190,Depth_Lookup_CCL!$A$3:$Z$549,11,FALSE))+(H190/100)</f>
        <v>114.15</v>
      </c>
      <c r="K190" s="38">
        <f>(VLOOKUP($G190,Depth_Lookup_CCL!$A$3:$Z$549,11,FALSE))+(I190/100)</f>
        <v>115.02</v>
      </c>
      <c r="L190" s="11">
        <v>87</v>
      </c>
      <c r="N190" s="11">
        <v>13</v>
      </c>
      <c r="P190" s="15">
        <f t="shared" si="7"/>
        <v>100</v>
      </c>
      <c r="Q190" s="11" t="s">
        <v>2231</v>
      </c>
      <c r="R190" s="11" t="s">
        <v>1</v>
      </c>
      <c r="S190" s="97">
        <v>25</v>
      </c>
      <c r="T190" s="15" t="str">
        <f>VLOOKUP($S190,[5]definitions_list_lookup!$N$15:$P$20,2,TRUE)</f>
        <v>moderate</v>
      </c>
      <c r="U190" s="15">
        <f>VLOOKUP($S190,[5]definitions_list_lookup!$N$15:$P$20,3,TRUE)</f>
        <v>2</v>
      </c>
      <c r="V190" s="11" t="s">
        <v>2276</v>
      </c>
      <c r="W190" s="11">
        <v>10</v>
      </c>
      <c r="Y190" s="11">
        <v>70</v>
      </c>
      <c r="Z190" s="11">
        <v>20</v>
      </c>
      <c r="AR190" s="15" t="str">
        <f>VLOOKUP($AQ190,[5]definitions_list_lookup!$N$15:$P$20,2,TRUE)</f>
        <v>fresh</v>
      </c>
      <c r="AS190" s="15">
        <f>VLOOKUP($AQ190,[5]definitions_list_lookup!$N$15:$P$20,3,TRUE)</f>
        <v>0</v>
      </c>
      <c r="BL190" s="11" t="s">
        <v>2277</v>
      </c>
      <c r="BM190" s="11">
        <v>92</v>
      </c>
      <c r="BN190" s="15" t="str">
        <f>VLOOKUP($BM190,[5]definitions_list_lookup!$N$15:$P$20,2,TRUE)</f>
        <v>complete</v>
      </c>
      <c r="BO190" s="15">
        <f>VLOOKUP($BM190,[5]definitions_list_lookup!$N$15:$P$20,3,TRUE)</f>
        <v>5</v>
      </c>
      <c r="BP190" s="11" t="s">
        <v>2278</v>
      </c>
      <c r="BQ190" s="11">
        <v>25</v>
      </c>
      <c r="BS190" s="11">
        <v>55</v>
      </c>
      <c r="BT190" s="11">
        <v>15</v>
      </c>
      <c r="BW190" s="11">
        <v>5</v>
      </c>
      <c r="CJ190" s="15" t="str">
        <f>VLOOKUP($CI190,[5]definitions_list_lookup!$N$15:$P$20,2,TRUE)</f>
        <v>fresh</v>
      </c>
      <c r="CK190" s="15">
        <f>VLOOKUP($CI190,[5]definitions_list_lookup!$N$15:$P$20,3,TRUE)</f>
        <v>0</v>
      </c>
      <c r="DD190" s="15">
        <f t="shared" si="8"/>
        <v>33.71</v>
      </c>
      <c r="DE190" s="15" t="str">
        <f>VLOOKUP($DD190,[5]definitions_list_lookup!$N$15:$P$20,2,TRUE)</f>
        <v>substantial</v>
      </c>
      <c r="DF190" s="15">
        <f>VLOOKUP($DD190,[5]definitions_list_lookup!$N$15:$P$20,3,TRUE)</f>
        <v>3</v>
      </c>
      <c r="DG190" s="11" t="s">
        <v>2279</v>
      </c>
    </row>
    <row r="191" spans="1:111" s="11" customFormat="1">
      <c r="A191" s="88">
        <v>42936.5</v>
      </c>
      <c r="B191" s="11" t="s">
        <v>1742</v>
      </c>
      <c r="C191" s="2" t="s">
        <v>1450</v>
      </c>
      <c r="D191" s="2" t="s">
        <v>1575</v>
      </c>
      <c r="E191" s="11">
        <v>48</v>
      </c>
      <c r="F191" s="11">
        <v>4</v>
      </c>
      <c r="G191" s="15" t="str">
        <f t="shared" si="6"/>
        <v>48-4</v>
      </c>
      <c r="H191" s="11">
        <v>3</v>
      </c>
      <c r="I191" s="11">
        <v>16</v>
      </c>
      <c r="J191" s="38">
        <f>(VLOOKUP($G191,Depth_Lookup_CCL!$A$3:$Z$549,11,FALSE))+(H191/100)</f>
        <v>115.08</v>
      </c>
      <c r="K191" s="38">
        <f>(VLOOKUP($G191,Depth_Lookup_CCL!$A$3:$Z$549,11,FALSE))+(I191/100)</f>
        <v>115.21</v>
      </c>
      <c r="O191" s="11">
        <v>100</v>
      </c>
      <c r="P191" s="15">
        <f t="shared" si="7"/>
        <v>100</v>
      </c>
      <c r="S191" s="97"/>
      <c r="T191" s="15" t="str">
        <f>VLOOKUP($S191,[5]definitions_list_lookup!$N$15:$P$20,2,TRUE)</f>
        <v>fresh</v>
      </c>
      <c r="U191" s="15">
        <f>VLOOKUP($S191,[5]definitions_list_lookup!$N$15:$P$20,3,TRUE)</f>
        <v>0</v>
      </c>
      <c r="AR191" s="15" t="str">
        <f>VLOOKUP($AQ191,[5]definitions_list_lookup!$N$15:$P$20,2,TRUE)</f>
        <v>fresh</v>
      </c>
      <c r="AS191" s="15">
        <f>VLOOKUP($AQ191,[5]definitions_list_lookup!$N$15:$P$20,3,TRUE)</f>
        <v>0</v>
      </c>
      <c r="BN191" s="15" t="str">
        <f>VLOOKUP($BM191,[5]definitions_list_lookup!$N$15:$P$20,2,TRUE)</f>
        <v>fresh</v>
      </c>
      <c r="BO191" s="15">
        <f>VLOOKUP($BM191,[5]definitions_list_lookup!$N$15:$P$20,3,TRUE)</f>
        <v>0</v>
      </c>
      <c r="CH191" s="11" t="s">
        <v>2280</v>
      </c>
      <c r="CI191" s="11">
        <v>98</v>
      </c>
      <c r="CJ191" s="15" t="str">
        <f>VLOOKUP($CI191,[5]definitions_list_lookup!$N$15:$P$20,2,TRUE)</f>
        <v>complete</v>
      </c>
      <c r="CK191" s="15">
        <f>VLOOKUP($CI191,[5]definitions_list_lookup!$N$15:$P$20,3,TRUE)</f>
        <v>5</v>
      </c>
      <c r="CL191" s="11" t="s">
        <v>2281</v>
      </c>
      <c r="CP191" s="11">
        <v>60</v>
      </c>
      <c r="CQ191" s="11">
        <v>25</v>
      </c>
      <c r="CS191" s="11">
        <v>10</v>
      </c>
      <c r="CX191" s="11">
        <v>5</v>
      </c>
      <c r="DD191" s="15">
        <f t="shared" si="8"/>
        <v>98</v>
      </c>
      <c r="DE191" s="15" t="str">
        <f>VLOOKUP($DD191,[5]definitions_list_lookup!$N$15:$P$20,2,TRUE)</f>
        <v>complete</v>
      </c>
      <c r="DF191" s="15">
        <f>VLOOKUP($DD191,[5]definitions_list_lookup!$N$15:$P$20,3,TRUE)</f>
        <v>5</v>
      </c>
      <c r="DG191" s="11" t="s">
        <v>2282</v>
      </c>
    </row>
    <row r="192" spans="1:111" s="11" customFormat="1">
      <c r="A192" s="88">
        <v>42936.5</v>
      </c>
      <c r="B192" s="11" t="s">
        <v>1742</v>
      </c>
      <c r="C192" s="2" t="s">
        <v>1450</v>
      </c>
      <c r="D192" s="2" t="s">
        <v>1575</v>
      </c>
      <c r="E192" s="11">
        <v>48</v>
      </c>
      <c r="F192" s="11">
        <v>4</v>
      </c>
      <c r="G192" s="15" t="str">
        <f t="shared" si="6"/>
        <v>48-4</v>
      </c>
      <c r="H192" s="11">
        <v>16</v>
      </c>
      <c r="I192" s="11">
        <v>49</v>
      </c>
      <c r="J192" s="38">
        <f>(VLOOKUP($G192,Depth_Lookup_CCL!$A$3:$Z$549,11,FALSE))+(H192/100)</f>
        <v>115.21</v>
      </c>
      <c r="K192" s="38">
        <f>(VLOOKUP($G192,Depth_Lookup_CCL!$A$3:$Z$549,11,FALSE))+(I192/100)</f>
        <v>115.53999999999999</v>
      </c>
      <c r="N192" s="11">
        <v>100</v>
      </c>
      <c r="P192" s="15">
        <f t="shared" si="7"/>
        <v>100</v>
      </c>
      <c r="S192" s="97"/>
      <c r="T192" s="15" t="str">
        <f>VLOOKUP($S192,[5]definitions_list_lookup!$N$15:$P$20,2,TRUE)</f>
        <v>fresh</v>
      </c>
      <c r="U192" s="15">
        <f>VLOOKUP($S192,[5]definitions_list_lookup!$N$15:$P$20,3,TRUE)</f>
        <v>0</v>
      </c>
      <c r="AR192" s="15" t="str">
        <f>VLOOKUP($AQ192,[5]definitions_list_lookup!$N$15:$P$20,2,TRUE)</f>
        <v>fresh</v>
      </c>
      <c r="AS192" s="15">
        <f>VLOOKUP($AQ192,[5]definitions_list_lookup!$N$15:$P$20,3,TRUE)</f>
        <v>0</v>
      </c>
      <c r="BL192" s="11" t="s">
        <v>2255</v>
      </c>
      <c r="BM192" s="11">
        <v>92</v>
      </c>
      <c r="BN192" s="15" t="str">
        <f>VLOOKUP($BM192,[5]definitions_list_lookup!$N$15:$P$20,2,TRUE)</f>
        <v>complete</v>
      </c>
      <c r="BO192" s="15">
        <f>VLOOKUP($BM192,[5]definitions_list_lookup!$N$15:$P$20,3,TRUE)</f>
        <v>5</v>
      </c>
      <c r="BP192" s="11" t="s">
        <v>2269</v>
      </c>
      <c r="BQ192" s="11">
        <v>40</v>
      </c>
      <c r="BS192" s="11">
        <v>5</v>
      </c>
      <c r="BT192" s="11">
        <v>40</v>
      </c>
      <c r="BW192" s="11">
        <v>10</v>
      </c>
      <c r="CB192" s="11">
        <v>5</v>
      </c>
      <c r="CJ192" s="15" t="str">
        <f>VLOOKUP($CI192,[5]definitions_list_lookup!$N$15:$P$20,2,TRUE)</f>
        <v>fresh</v>
      </c>
      <c r="CK192" s="15">
        <f>VLOOKUP($CI192,[5]definitions_list_lookup!$N$15:$P$20,3,TRUE)</f>
        <v>0</v>
      </c>
      <c r="DD192" s="15">
        <f t="shared" si="8"/>
        <v>92</v>
      </c>
      <c r="DE192" s="15" t="str">
        <f>VLOOKUP($DD192,[5]definitions_list_lookup!$N$15:$P$20,2,TRUE)</f>
        <v>complete</v>
      </c>
      <c r="DF192" s="15">
        <f>VLOOKUP($DD192,[5]definitions_list_lookup!$N$15:$P$20,3,TRUE)</f>
        <v>5</v>
      </c>
      <c r="DG192" s="11" t="s">
        <v>2283</v>
      </c>
    </row>
    <row r="193" spans="1:111" s="11" customFormat="1">
      <c r="A193" s="88">
        <v>42936.5</v>
      </c>
      <c r="B193" s="11" t="s">
        <v>1742</v>
      </c>
      <c r="C193" s="2" t="s">
        <v>1450</v>
      </c>
      <c r="D193" s="2" t="s">
        <v>1575</v>
      </c>
      <c r="E193" s="11">
        <v>49</v>
      </c>
      <c r="F193" s="11">
        <v>1</v>
      </c>
      <c r="G193" s="15" t="str">
        <f t="shared" si="6"/>
        <v>49-1</v>
      </c>
      <c r="H193" s="11">
        <v>1</v>
      </c>
      <c r="I193" s="11">
        <v>96</v>
      </c>
      <c r="J193" s="38">
        <f>(VLOOKUP($G193,Depth_Lookup_CCL!$A$3:$Z$549,11,FALSE))+(H193/100)</f>
        <v>115.56</v>
      </c>
      <c r="K193" s="38">
        <f>(VLOOKUP($G193,Depth_Lookup_CCL!$A$3:$Z$549,11,FALSE))+(I193/100)</f>
        <v>116.50999999999999</v>
      </c>
      <c r="L193" s="11">
        <v>90</v>
      </c>
      <c r="N193" s="11">
        <v>10</v>
      </c>
      <c r="P193" s="15">
        <f t="shared" si="7"/>
        <v>100</v>
      </c>
      <c r="Q193" s="11" t="s">
        <v>2240</v>
      </c>
      <c r="R193" s="11" t="s">
        <v>1</v>
      </c>
      <c r="S193" s="97">
        <v>40</v>
      </c>
      <c r="T193" s="15" t="str">
        <f>VLOOKUP($S193,[5]definitions_list_lookup!$N$15:$P$20,2,TRUE)</f>
        <v>substantial</v>
      </c>
      <c r="U193" s="15">
        <f>VLOOKUP($S193,[5]definitions_list_lookup!$N$15:$P$20,3,TRUE)</f>
        <v>3</v>
      </c>
      <c r="V193" s="11" t="s">
        <v>2284</v>
      </c>
      <c r="W193" s="11">
        <v>15</v>
      </c>
      <c r="Y193" s="11">
        <v>65</v>
      </c>
      <c r="Z193" s="11">
        <v>20</v>
      </c>
      <c r="AR193" s="15" t="str">
        <f>VLOOKUP($AQ193,[5]definitions_list_lookup!$N$15:$P$20,2,TRUE)</f>
        <v>fresh</v>
      </c>
      <c r="AS193" s="15">
        <f>VLOOKUP($AQ193,[5]definitions_list_lookup!$N$15:$P$20,3,TRUE)</f>
        <v>0</v>
      </c>
      <c r="BL193" s="11" t="s">
        <v>2285</v>
      </c>
      <c r="BM193" s="11">
        <v>92</v>
      </c>
      <c r="BN193" s="15" t="str">
        <f>VLOOKUP($BM193,[5]definitions_list_lookup!$N$15:$P$20,2,TRUE)</f>
        <v>complete</v>
      </c>
      <c r="BO193" s="15">
        <f>VLOOKUP($BM193,[5]definitions_list_lookup!$N$15:$P$20,3,TRUE)</f>
        <v>5</v>
      </c>
      <c r="BP193" s="11" t="s">
        <v>2269</v>
      </c>
      <c r="BQ193" s="11">
        <v>20</v>
      </c>
      <c r="BS193" s="11">
        <v>40</v>
      </c>
      <c r="BT193" s="11">
        <v>30</v>
      </c>
      <c r="BU193" s="11">
        <v>10</v>
      </c>
      <c r="CJ193" s="15" t="str">
        <f>VLOOKUP($CI193,[5]definitions_list_lookup!$N$15:$P$20,2,TRUE)</f>
        <v>fresh</v>
      </c>
      <c r="CK193" s="15">
        <f>VLOOKUP($CI193,[5]definitions_list_lookup!$N$15:$P$20,3,TRUE)</f>
        <v>0</v>
      </c>
      <c r="DD193" s="15">
        <f t="shared" si="8"/>
        <v>45.2</v>
      </c>
      <c r="DE193" s="15" t="str">
        <f>VLOOKUP($DD193,[5]definitions_list_lookup!$N$15:$P$20,2,TRUE)</f>
        <v>substantial</v>
      </c>
      <c r="DF193" s="15">
        <f>VLOOKUP($DD193,[5]definitions_list_lookup!$N$15:$P$20,3,TRUE)</f>
        <v>3</v>
      </c>
      <c r="DG193" s="11" t="s">
        <v>1932</v>
      </c>
    </row>
    <row r="194" spans="1:111" s="11" customFormat="1">
      <c r="A194" s="88">
        <v>42936.5</v>
      </c>
      <c r="B194" s="11" t="s">
        <v>1742</v>
      </c>
      <c r="C194" s="2" t="s">
        <v>1450</v>
      </c>
      <c r="D194" s="2" t="s">
        <v>1575</v>
      </c>
      <c r="E194" s="11">
        <v>49</v>
      </c>
      <c r="F194" s="11">
        <v>2</v>
      </c>
      <c r="G194" s="15" t="str">
        <f t="shared" si="6"/>
        <v>49-2</v>
      </c>
      <c r="H194" s="11">
        <v>5</v>
      </c>
      <c r="I194" s="11">
        <v>76</v>
      </c>
      <c r="J194" s="38">
        <f>(VLOOKUP($G194,Depth_Lookup_CCL!$A$3:$Z$549,11,FALSE))+(H194/100)</f>
        <v>116.58999999999999</v>
      </c>
      <c r="K194" s="38">
        <f>(VLOOKUP($G194,Depth_Lookup_CCL!$A$3:$Z$549,11,FALSE))+(I194/100)</f>
        <v>117.3</v>
      </c>
      <c r="L194" s="11">
        <v>86</v>
      </c>
      <c r="N194" s="11">
        <v>14</v>
      </c>
      <c r="P194" s="15">
        <f t="shared" si="7"/>
        <v>100</v>
      </c>
      <c r="Q194" s="11" t="s">
        <v>2240</v>
      </c>
      <c r="R194" s="11" t="s">
        <v>1</v>
      </c>
      <c r="S194" s="97">
        <v>40</v>
      </c>
      <c r="T194" s="15" t="str">
        <f>VLOOKUP($S194,[5]definitions_list_lookup!$N$15:$P$20,2,TRUE)</f>
        <v>substantial</v>
      </c>
      <c r="U194" s="15">
        <f>VLOOKUP($S194,[5]definitions_list_lookup!$N$15:$P$20,3,TRUE)</f>
        <v>3</v>
      </c>
      <c r="V194" s="11" t="s">
        <v>2284</v>
      </c>
      <c r="W194" s="11">
        <v>15</v>
      </c>
      <c r="Y194" s="11">
        <v>65</v>
      </c>
      <c r="Z194" s="11">
        <v>20</v>
      </c>
      <c r="AR194" s="15" t="str">
        <f>VLOOKUP($AQ194,[5]definitions_list_lookup!$N$15:$P$20,2,TRUE)</f>
        <v>fresh</v>
      </c>
      <c r="AS194" s="15">
        <f>VLOOKUP($AQ194,[5]definitions_list_lookup!$N$15:$P$20,3,TRUE)</f>
        <v>0</v>
      </c>
      <c r="BL194" s="11" t="s">
        <v>2224</v>
      </c>
      <c r="BM194" s="11">
        <v>88</v>
      </c>
      <c r="BN194" s="15" t="str">
        <f>VLOOKUP($BM194,[5]definitions_list_lookup!$N$15:$P$20,2,TRUE)</f>
        <v>extensive</v>
      </c>
      <c r="BO194" s="15">
        <f>VLOOKUP($BM194,[5]definitions_list_lookup!$N$15:$P$20,3,TRUE)</f>
        <v>4</v>
      </c>
      <c r="BP194" s="11" t="s">
        <v>2274</v>
      </c>
      <c r="BQ194" s="11">
        <v>30</v>
      </c>
      <c r="BS194" s="11">
        <v>15</v>
      </c>
      <c r="BT194" s="11">
        <v>30</v>
      </c>
      <c r="BU194" s="11">
        <v>10</v>
      </c>
      <c r="BW194" s="11">
        <v>10</v>
      </c>
      <c r="BY194" s="11">
        <v>5</v>
      </c>
      <c r="CJ194" s="15" t="str">
        <f>VLOOKUP($CI194,[5]definitions_list_lookup!$N$15:$P$20,2,TRUE)</f>
        <v>fresh</v>
      </c>
      <c r="CK194" s="15">
        <f>VLOOKUP($CI194,[5]definitions_list_lookup!$N$15:$P$20,3,TRUE)</f>
        <v>0</v>
      </c>
      <c r="DD194" s="15">
        <f t="shared" si="8"/>
        <v>46.72</v>
      </c>
      <c r="DE194" s="15" t="str">
        <f>VLOOKUP($DD194,[5]definitions_list_lookup!$N$15:$P$20,2,TRUE)</f>
        <v>substantial</v>
      </c>
      <c r="DF194" s="15">
        <f>VLOOKUP($DD194,[5]definitions_list_lookup!$N$15:$P$20,3,TRUE)</f>
        <v>3</v>
      </c>
      <c r="DG194" s="11" t="s">
        <v>1932</v>
      </c>
    </row>
    <row r="195" spans="1:111" s="11" customFormat="1">
      <c r="A195" s="88">
        <v>42936.5</v>
      </c>
      <c r="B195" s="11" t="s">
        <v>1742</v>
      </c>
      <c r="C195" s="2" t="s">
        <v>1450</v>
      </c>
      <c r="D195" s="2" t="s">
        <v>1575</v>
      </c>
      <c r="E195" s="11">
        <v>49</v>
      </c>
      <c r="F195" s="11">
        <v>3</v>
      </c>
      <c r="G195" s="15" t="str">
        <f t="shared" ref="G195:G258" si="9">E195&amp;"-"&amp;F195</f>
        <v>49-3</v>
      </c>
      <c r="H195" s="11">
        <v>2</v>
      </c>
      <c r="I195" s="11">
        <v>78</v>
      </c>
      <c r="J195" s="38">
        <f>(VLOOKUP($G195,Depth_Lookup_CCL!$A$3:$Z$549,11,FALSE))+(H195/100)</f>
        <v>117.36999999999999</v>
      </c>
      <c r="K195" s="38">
        <f>(VLOOKUP($G195,Depth_Lookup_CCL!$A$3:$Z$549,11,FALSE))+(I195/100)</f>
        <v>118.13</v>
      </c>
      <c r="L195" s="11">
        <v>97</v>
      </c>
      <c r="N195" s="11">
        <v>3</v>
      </c>
      <c r="P195" s="15">
        <f t="shared" ref="P195:P258" si="10">SUM(L195:O195)</f>
        <v>100</v>
      </c>
      <c r="Q195" s="11" t="s">
        <v>2240</v>
      </c>
      <c r="R195" s="11" t="s">
        <v>1</v>
      </c>
      <c r="S195" s="97">
        <v>40</v>
      </c>
      <c r="T195" s="15" t="str">
        <f>VLOOKUP($S195,[5]definitions_list_lookup!$N$15:$P$20,2,TRUE)</f>
        <v>substantial</v>
      </c>
      <c r="U195" s="15">
        <f>VLOOKUP($S195,[5]definitions_list_lookup!$N$15:$P$20,3,TRUE)</f>
        <v>3</v>
      </c>
      <c r="V195" s="11" t="s">
        <v>2286</v>
      </c>
      <c r="W195" s="11">
        <v>15</v>
      </c>
      <c r="Y195" s="11">
        <v>70</v>
      </c>
      <c r="Z195" s="11">
        <v>15</v>
      </c>
      <c r="AR195" s="15" t="str">
        <f>VLOOKUP($AQ195,[5]definitions_list_lookup!$N$15:$P$20,2,TRUE)</f>
        <v>fresh</v>
      </c>
      <c r="AS195" s="15">
        <f>VLOOKUP($AQ195,[5]definitions_list_lookup!$N$15:$P$20,3,TRUE)</f>
        <v>0</v>
      </c>
      <c r="BL195" s="11" t="s">
        <v>1797</v>
      </c>
      <c r="BM195" s="11">
        <v>88</v>
      </c>
      <c r="BN195" s="15" t="str">
        <f>VLOOKUP($BM195,[5]definitions_list_lookup!$N$15:$P$20,2,TRUE)</f>
        <v>extensive</v>
      </c>
      <c r="BO195" s="15">
        <f>VLOOKUP($BM195,[5]definitions_list_lookup!$N$15:$P$20,3,TRUE)</f>
        <v>4</v>
      </c>
      <c r="BP195" s="11" t="s">
        <v>2287</v>
      </c>
      <c r="BQ195" s="11">
        <v>10</v>
      </c>
      <c r="BS195" s="11">
        <v>80</v>
      </c>
      <c r="BT195" s="11">
        <v>10</v>
      </c>
      <c r="CJ195" s="15" t="str">
        <f>VLOOKUP($CI195,[5]definitions_list_lookup!$N$15:$P$20,2,TRUE)</f>
        <v>fresh</v>
      </c>
      <c r="CK195" s="15">
        <f>VLOOKUP($CI195,[5]definitions_list_lookup!$N$15:$P$20,3,TRUE)</f>
        <v>0</v>
      </c>
      <c r="DD195" s="15">
        <f t="shared" si="8"/>
        <v>41.44</v>
      </c>
      <c r="DE195" s="15" t="str">
        <f>VLOOKUP($DD195,[5]definitions_list_lookup!$N$15:$P$20,2,TRUE)</f>
        <v>substantial</v>
      </c>
      <c r="DF195" s="15">
        <f>VLOOKUP($DD195,[5]definitions_list_lookup!$N$15:$P$20,3,TRUE)</f>
        <v>3</v>
      </c>
      <c r="DG195" s="11" t="s">
        <v>2276</v>
      </c>
    </row>
    <row r="196" spans="1:111" s="11" customFormat="1">
      <c r="A196" s="88">
        <v>42936.5</v>
      </c>
      <c r="B196" s="11" t="s">
        <v>1742</v>
      </c>
      <c r="C196" s="2" t="s">
        <v>1450</v>
      </c>
      <c r="D196" s="2" t="s">
        <v>1575</v>
      </c>
      <c r="E196" s="11">
        <v>49</v>
      </c>
      <c r="F196" s="11">
        <v>4</v>
      </c>
      <c r="G196" s="15" t="str">
        <f t="shared" si="9"/>
        <v>49-4</v>
      </c>
      <c r="H196" s="11">
        <v>8</v>
      </c>
      <c r="I196" s="11">
        <v>74</v>
      </c>
      <c r="J196" s="38">
        <f>(VLOOKUP($G196,Depth_Lookup_CCL!$A$3:$Z$549,11,FALSE))+(H196/100)</f>
        <v>118.27</v>
      </c>
      <c r="K196" s="38">
        <f>(VLOOKUP($G196,Depth_Lookup_CCL!$A$3:$Z$549,11,FALSE))+(I196/100)</f>
        <v>118.92999999999999</v>
      </c>
      <c r="L196" s="11">
        <v>98</v>
      </c>
      <c r="N196" s="11">
        <v>2</v>
      </c>
      <c r="P196" s="15">
        <f t="shared" si="10"/>
        <v>100</v>
      </c>
      <c r="Q196" s="11" t="s">
        <v>2240</v>
      </c>
      <c r="R196" s="11" t="s">
        <v>1</v>
      </c>
      <c r="S196" s="97">
        <v>40</v>
      </c>
      <c r="T196" s="15" t="str">
        <f>VLOOKUP($S196,[5]definitions_list_lookup!$N$15:$P$20,2,TRUE)</f>
        <v>substantial</v>
      </c>
      <c r="U196" s="15">
        <f>VLOOKUP($S196,[5]definitions_list_lookup!$N$15:$P$20,3,TRUE)</f>
        <v>3</v>
      </c>
      <c r="V196" s="11" t="s">
        <v>1707</v>
      </c>
      <c r="W196" s="11">
        <v>15</v>
      </c>
      <c r="Y196" s="11">
        <v>70</v>
      </c>
      <c r="Z196" s="11">
        <v>15</v>
      </c>
      <c r="AR196" s="15" t="str">
        <f>VLOOKUP($AQ196,[5]definitions_list_lookup!$N$15:$P$20,2,TRUE)</f>
        <v>fresh</v>
      </c>
      <c r="AS196" s="15">
        <f>VLOOKUP($AQ196,[5]definitions_list_lookup!$N$15:$P$20,3,TRUE)</f>
        <v>0</v>
      </c>
      <c r="BL196" s="11" t="s">
        <v>1797</v>
      </c>
      <c r="BM196" s="11">
        <v>85</v>
      </c>
      <c r="BN196" s="15" t="str">
        <f>VLOOKUP($BM196,[5]definitions_list_lookup!$N$15:$P$20,2,TRUE)</f>
        <v>extensive</v>
      </c>
      <c r="BO196" s="15">
        <f>VLOOKUP($BM196,[5]definitions_list_lookup!$N$15:$P$20,3,TRUE)</f>
        <v>4</v>
      </c>
      <c r="BP196" s="11" t="s">
        <v>2287</v>
      </c>
      <c r="BQ196" s="11">
        <v>10</v>
      </c>
      <c r="BS196" s="11">
        <v>80</v>
      </c>
      <c r="BT196" s="11">
        <v>10</v>
      </c>
      <c r="CJ196" s="15" t="str">
        <f>VLOOKUP($CI196,[5]definitions_list_lookup!$N$15:$P$20,2,TRUE)</f>
        <v>fresh</v>
      </c>
      <c r="CK196" s="15">
        <f>VLOOKUP($CI196,[5]definitions_list_lookup!$N$15:$P$20,3,TRUE)</f>
        <v>0</v>
      </c>
      <c r="DD196" s="15">
        <f t="shared" ref="DD196:DD259" si="11">((L196/100)*S196)+((M196/100)*AQ196)+((N196/100)*BM196)+((O196/100)*CI196)</f>
        <v>40.900000000000006</v>
      </c>
      <c r="DE196" s="15" t="str">
        <f>VLOOKUP($DD196,[5]definitions_list_lookup!$N$15:$P$20,2,TRUE)</f>
        <v>substantial</v>
      </c>
      <c r="DF196" s="15">
        <f>VLOOKUP($DD196,[5]definitions_list_lookup!$N$15:$P$20,3,TRUE)</f>
        <v>3</v>
      </c>
      <c r="DG196" s="11" t="s">
        <v>2288</v>
      </c>
    </row>
    <row r="197" spans="1:111" s="11" customFormat="1">
      <c r="A197" s="88">
        <v>42936.5</v>
      </c>
      <c r="B197" s="11" t="s">
        <v>1742</v>
      </c>
      <c r="C197" s="2" t="s">
        <v>1450</v>
      </c>
      <c r="D197" s="2" t="s">
        <v>1575</v>
      </c>
      <c r="E197" s="11">
        <v>50</v>
      </c>
      <c r="F197" s="11">
        <v>1</v>
      </c>
      <c r="G197" s="15" t="str">
        <f t="shared" si="9"/>
        <v>50-1</v>
      </c>
      <c r="H197" s="11">
        <v>0</v>
      </c>
      <c r="I197" s="11">
        <v>96</v>
      </c>
      <c r="J197" s="38">
        <f>(VLOOKUP($G197,Depth_Lookup_CCL!$A$3:$Z$549,11,FALSE))+(H197/100)</f>
        <v>118.6</v>
      </c>
      <c r="K197" s="38">
        <f>(VLOOKUP($G197,Depth_Lookup_CCL!$A$3:$Z$549,11,FALSE))+(I197/100)</f>
        <v>119.55999999999999</v>
      </c>
      <c r="L197" s="11">
        <v>98</v>
      </c>
      <c r="N197" s="11">
        <v>2</v>
      </c>
      <c r="P197" s="15">
        <f t="shared" si="10"/>
        <v>100</v>
      </c>
      <c r="Q197" s="11" t="s">
        <v>2240</v>
      </c>
      <c r="R197" s="11" t="s">
        <v>1</v>
      </c>
      <c r="S197" s="97">
        <v>40</v>
      </c>
      <c r="T197" s="15" t="str">
        <f>VLOOKUP($S197,[5]definitions_list_lookup!$N$15:$P$20,2,TRUE)</f>
        <v>substantial</v>
      </c>
      <c r="U197" s="15">
        <f>VLOOKUP($S197,[5]definitions_list_lookup!$N$15:$P$20,3,TRUE)</f>
        <v>3</v>
      </c>
      <c r="V197" s="11" t="s">
        <v>1707</v>
      </c>
      <c r="W197" s="11">
        <v>15</v>
      </c>
      <c r="Y197" s="11">
        <v>70</v>
      </c>
      <c r="Z197" s="11">
        <v>15</v>
      </c>
      <c r="AR197" s="15" t="str">
        <f>VLOOKUP($AQ197,[5]definitions_list_lookup!$N$15:$P$20,2,TRUE)</f>
        <v>fresh</v>
      </c>
      <c r="AS197" s="15">
        <f>VLOOKUP($AQ197,[5]definitions_list_lookup!$N$15:$P$20,3,TRUE)</f>
        <v>0</v>
      </c>
      <c r="BL197" s="11" t="s">
        <v>1797</v>
      </c>
      <c r="BM197" s="11">
        <v>80</v>
      </c>
      <c r="BN197" s="15" t="str">
        <f>VLOOKUP($BM197,[5]definitions_list_lookup!$N$15:$P$20,2,TRUE)</f>
        <v>extensive</v>
      </c>
      <c r="BO197" s="15">
        <f>VLOOKUP($BM197,[5]definitions_list_lookup!$N$15:$P$20,3,TRUE)</f>
        <v>4</v>
      </c>
      <c r="BP197" s="11" t="s">
        <v>2287</v>
      </c>
      <c r="BQ197" s="11">
        <v>10</v>
      </c>
      <c r="BS197" s="11">
        <v>80</v>
      </c>
      <c r="BT197" s="11">
        <v>10</v>
      </c>
      <c r="CJ197" s="15" t="str">
        <f>VLOOKUP($CI197,[5]definitions_list_lookup!$N$15:$P$20,2,TRUE)</f>
        <v>fresh</v>
      </c>
      <c r="CK197" s="15">
        <f>VLOOKUP($CI197,[5]definitions_list_lookup!$N$15:$P$20,3,TRUE)</f>
        <v>0</v>
      </c>
      <c r="DD197" s="15">
        <f t="shared" si="11"/>
        <v>40.800000000000004</v>
      </c>
      <c r="DE197" s="15" t="str">
        <f>VLOOKUP($DD197,[5]definitions_list_lookup!$N$15:$P$20,2,TRUE)</f>
        <v>substantial</v>
      </c>
      <c r="DF197" s="15">
        <f>VLOOKUP($DD197,[5]definitions_list_lookup!$N$15:$P$20,3,TRUE)</f>
        <v>3</v>
      </c>
      <c r="DG197" s="11" t="s">
        <v>2288</v>
      </c>
    </row>
    <row r="198" spans="1:111" s="11" customFormat="1">
      <c r="A198" s="88">
        <v>42936.5</v>
      </c>
      <c r="B198" s="11" t="s">
        <v>1742</v>
      </c>
      <c r="C198" s="2" t="s">
        <v>1450</v>
      </c>
      <c r="D198" s="2" t="s">
        <v>1575</v>
      </c>
      <c r="E198" s="11">
        <v>50</v>
      </c>
      <c r="F198" s="11">
        <v>2</v>
      </c>
      <c r="G198" s="15" t="str">
        <f t="shared" si="9"/>
        <v>50-2</v>
      </c>
      <c r="H198" s="11">
        <v>6</v>
      </c>
      <c r="I198" s="11">
        <v>58</v>
      </c>
      <c r="J198" s="38">
        <f>(VLOOKUP($G198,Depth_Lookup_CCL!$A$3:$Z$549,11,FALSE))+(H198/100)</f>
        <v>119.66499999999999</v>
      </c>
      <c r="K198" s="38">
        <f>(VLOOKUP($G198,Depth_Lookup_CCL!$A$3:$Z$549,11,FALSE))+(I198/100)</f>
        <v>120.18499999999999</v>
      </c>
      <c r="L198" s="11">
        <v>93</v>
      </c>
      <c r="N198" s="11">
        <v>7</v>
      </c>
      <c r="P198" s="15">
        <f t="shared" si="10"/>
        <v>100</v>
      </c>
      <c r="Q198" s="11" t="s">
        <v>1636</v>
      </c>
      <c r="R198" s="11" t="s">
        <v>1</v>
      </c>
      <c r="S198" s="97">
        <v>40</v>
      </c>
      <c r="T198" s="15" t="str">
        <f>VLOOKUP($S198,[5]definitions_list_lookup!$N$15:$P$20,2,TRUE)</f>
        <v>substantial</v>
      </c>
      <c r="U198" s="15">
        <f>VLOOKUP($S198,[5]definitions_list_lookup!$N$15:$P$20,3,TRUE)</f>
        <v>3</v>
      </c>
      <c r="V198" s="11" t="s">
        <v>1707</v>
      </c>
      <c r="W198" s="11">
        <v>15</v>
      </c>
      <c r="Y198" s="11">
        <v>70</v>
      </c>
      <c r="Z198" s="11">
        <v>15</v>
      </c>
      <c r="AR198" s="15" t="str">
        <f>VLOOKUP($AQ198,[5]definitions_list_lookup!$N$15:$P$20,2,TRUE)</f>
        <v>fresh</v>
      </c>
      <c r="AS198" s="15">
        <f>VLOOKUP($AQ198,[5]definitions_list_lookup!$N$15:$P$20,3,TRUE)</f>
        <v>0</v>
      </c>
      <c r="BL198" s="11" t="s">
        <v>1797</v>
      </c>
      <c r="BM198" s="11">
        <v>88</v>
      </c>
      <c r="BN198" s="15" t="str">
        <f>VLOOKUP($BM198,[5]definitions_list_lookup!$N$15:$P$20,2,TRUE)</f>
        <v>extensive</v>
      </c>
      <c r="BO198" s="15">
        <f>VLOOKUP($BM198,[5]definitions_list_lookup!$N$15:$P$20,3,TRUE)</f>
        <v>4</v>
      </c>
      <c r="BP198" s="11" t="s">
        <v>2289</v>
      </c>
      <c r="BQ198" s="11">
        <v>10</v>
      </c>
      <c r="BS198" s="11">
        <v>70</v>
      </c>
      <c r="BT198" s="11">
        <v>20</v>
      </c>
      <c r="CJ198" s="15" t="str">
        <f>VLOOKUP($CI198,[5]definitions_list_lookup!$N$15:$P$20,2,TRUE)</f>
        <v>fresh</v>
      </c>
      <c r="CK198" s="15">
        <f>VLOOKUP($CI198,[5]definitions_list_lookup!$N$15:$P$20,3,TRUE)</f>
        <v>0</v>
      </c>
      <c r="DD198" s="15">
        <f t="shared" si="11"/>
        <v>43.36</v>
      </c>
      <c r="DE198" s="15" t="str">
        <f>VLOOKUP($DD198,[5]definitions_list_lookup!$N$15:$P$20,2,TRUE)</f>
        <v>substantial</v>
      </c>
      <c r="DF198" s="15">
        <f>VLOOKUP($DD198,[5]definitions_list_lookup!$N$15:$P$20,3,TRUE)</f>
        <v>3</v>
      </c>
      <c r="DG198" s="11" t="s">
        <v>2288</v>
      </c>
    </row>
    <row r="199" spans="1:111" s="11" customFormat="1">
      <c r="A199" s="88">
        <v>42936.5</v>
      </c>
      <c r="B199" s="11" t="s">
        <v>1742</v>
      </c>
      <c r="C199" s="2" t="s">
        <v>1450</v>
      </c>
      <c r="D199" s="2" t="s">
        <v>1575</v>
      </c>
      <c r="E199" s="11">
        <v>50</v>
      </c>
      <c r="F199" s="11">
        <v>3</v>
      </c>
      <c r="G199" s="15" t="str">
        <f t="shared" si="9"/>
        <v>50-3</v>
      </c>
      <c r="H199" s="11">
        <v>3</v>
      </c>
      <c r="I199" s="11">
        <v>75</v>
      </c>
      <c r="J199" s="38">
        <f>(VLOOKUP($G199,Depth_Lookup_CCL!$A$3:$Z$549,11,FALSE))+(H199/100)</f>
        <v>120.23499999999999</v>
      </c>
      <c r="K199" s="38">
        <f>(VLOOKUP($G199,Depth_Lookup_CCL!$A$3:$Z$549,11,FALSE))+(I199/100)</f>
        <v>120.95499999999998</v>
      </c>
      <c r="L199" s="11">
        <v>95</v>
      </c>
      <c r="N199" s="11">
        <v>5</v>
      </c>
      <c r="P199" s="15">
        <f t="shared" si="10"/>
        <v>100</v>
      </c>
      <c r="Q199" s="11" t="s">
        <v>1636</v>
      </c>
      <c r="R199" s="11" t="s">
        <v>1459</v>
      </c>
      <c r="S199" s="97">
        <v>40</v>
      </c>
      <c r="T199" s="15" t="str">
        <f>VLOOKUP($S199,[5]definitions_list_lookup!$N$15:$P$20,2,TRUE)</f>
        <v>substantial</v>
      </c>
      <c r="U199" s="15">
        <f>VLOOKUP($S199,[5]definitions_list_lookup!$N$15:$P$20,3,TRUE)</f>
        <v>3</v>
      </c>
      <c r="V199" s="11" t="s">
        <v>2290</v>
      </c>
      <c r="W199" s="11">
        <v>15</v>
      </c>
      <c r="Y199" s="11">
        <v>70</v>
      </c>
      <c r="Z199" s="11">
        <v>15</v>
      </c>
      <c r="AR199" s="15" t="str">
        <f>VLOOKUP($AQ199,[5]definitions_list_lookup!$N$15:$P$20,2,TRUE)</f>
        <v>fresh</v>
      </c>
      <c r="AS199" s="15">
        <f>VLOOKUP($AQ199,[5]definitions_list_lookup!$N$15:$P$20,3,TRUE)</f>
        <v>0</v>
      </c>
      <c r="BL199" s="11" t="s">
        <v>1990</v>
      </c>
      <c r="BM199" s="11">
        <v>85</v>
      </c>
      <c r="BN199" s="15" t="str">
        <f>VLOOKUP($BM199,[5]definitions_list_lookup!$N$15:$P$20,2,TRUE)</f>
        <v>extensive</v>
      </c>
      <c r="BO199" s="15">
        <f>VLOOKUP($BM199,[5]definitions_list_lookup!$N$15:$P$20,3,TRUE)</f>
        <v>4</v>
      </c>
      <c r="BP199" s="11" t="s">
        <v>2287</v>
      </c>
      <c r="BQ199" s="11">
        <v>10</v>
      </c>
      <c r="BS199" s="11">
        <v>80</v>
      </c>
      <c r="BT199" s="11">
        <v>10</v>
      </c>
      <c r="CJ199" s="15" t="str">
        <f>VLOOKUP($CI199,[5]definitions_list_lookup!$N$15:$P$20,2,TRUE)</f>
        <v>fresh</v>
      </c>
      <c r="CK199" s="15">
        <f>VLOOKUP($CI199,[5]definitions_list_lookup!$N$15:$P$20,3,TRUE)</f>
        <v>0</v>
      </c>
      <c r="DD199" s="15">
        <f t="shared" si="11"/>
        <v>42.25</v>
      </c>
      <c r="DE199" s="15" t="str">
        <f>VLOOKUP($DD199,[5]definitions_list_lookup!$N$15:$P$20,2,TRUE)</f>
        <v>substantial</v>
      </c>
      <c r="DF199" s="15">
        <f>VLOOKUP($DD199,[5]definitions_list_lookup!$N$15:$P$20,3,TRUE)</f>
        <v>3</v>
      </c>
      <c r="DG199" s="11" t="s">
        <v>2291</v>
      </c>
    </row>
    <row r="200" spans="1:111" s="11" customFormat="1">
      <c r="A200" s="88">
        <v>42936.5</v>
      </c>
      <c r="B200" s="11" t="s">
        <v>1742</v>
      </c>
      <c r="C200" s="2" t="s">
        <v>1450</v>
      </c>
      <c r="D200" s="2" t="s">
        <v>1575</v>
      </c>
      <c r="E200" s="11">
        <v>50</v>
      </c>
      <c r="F200" s="11">
        <v>4</v>
      </c>
      <c r="G200" s="15" t="str">
        <f t="shared" si="9"/>
        <v>50-4</v>
      </c>
      <c r="H200" s="11">
        <v>2</v>
      </c>
      <c r="I200" s="11">
        <v>91</v>
      </c>
      <c r="J200" s="38">
        <f>(VLOOKUP($G200,Depth_Lookup_CCL!$A$3:$Z$549,11,FALSE))+(H200/100)</f>
        <v>120.98499999999999</v>
      </c>
      <c r="K200" s="38">
        <f>(VLOOKUP($G200,Depth_Lookup_CCL!$A$3:$Z$549,11,FALSE))+(I200/100)</f>
        <v>121.87499999999999</v>
      </c>
      <c r="L200" s="11">
        <v>83</v>
      </c>
      <c r="N200" s="11">
        <v>10</v>
      </c>
      <c r="O200" s="11">
        <v>7</v>
      </c>
      <c r="P200" s="15">
        <f t="shared" si="10"/>
        <v>100</v>
      </c>
      <c r="Q200" s="11" t="s">
        <v>1636</v>
      </c>
      <c r="R200" s="11" t="s">
        <v>1459</v>
      </c>
      <c r="S200" s="97">
        <v>40</v>
      </c>
      <c r="T200" s="15" t="str">
        <f>VLOOKUP($S200,[5]definitions_list_lookup!$N$15:$P$20,2,TRUE)</f>
        <v>substantial</v>
      </c>
      <c r="U200" s="15">
        <f>VLOOKUP($S200,[5]definitions_list_lookup!$N$15:$P$20,3,TRUE)</f>
        <v>3</v>
      </c>
      <c r="V200" s="11" t="s">
        <v>2290</v>
      </c>
      <c r="W200" s="11">
        <v>15</v>
      </c>
      <c r="Y200" s="11">
        <v>70</v>
      </c>
      <c r="Z200" s="11">
        <v>15</v>
      </c>
      <c r="AR200" s="15" t="str">
        <f>VLOOKUP($AQ200,[5]definitions_list_lookup!$N$15:$P$20,2,TRUE)</f>
        <v>fresh</v>
      </c>
      <c r="AS200" s="15">
        <f>VLOOKUP($AQ200,[5]definitions_list_lookup!$N$15:$P$20,3,TRUE)</f>
        <v>0</v>
      </c>
      <c r="BL200" s="11" t="s">
        <v>2292</v>
      </c>
      <c r="BM200" s="11">
        <v>90</v>
      </c>
      <c r="BN200" s="15" t="str">
        <f>VLOOKUP($BM200,[5]definitions_list_lookup!$N$15:$P$20,2,TRUE)</f>
        <v>extensive</v>
      </c>
      <c r="BO200" s="15">
        <f>VLOOKUP($BM200,[5]definitions_list_lookup!$N$15:$P$20,3,TRUE)</f>
        <v>4</v>
      </c>
      <c r="BP200" s="11" t="s">
        <v>2269</v>
      </c>
      <c r="BQ200" s="11">
        <v>15</v>
      </c>
      <c r="BS200" s="11">
        <v>45</v>
      </c>
      <c r="BT200" s="11">
        <v>15</v>
      </c>
      <c r="BU200" s="11">
        <v>15</v>
      </c>
      <c r="BV200" s="11">
        <v>10</v>
      </c>
      <c r="CH200" s="11" t="s">
        <v>1658</v>
      </c>
      <c r="CI200" s="11">
        <v>93</v>
      </c>
      <c r="CJ200" s="15" t="str">
        <f>VLOOKUP($CI200,[5]definitions_list_lookup!$N$15:$P$20,2,TRUE)</f>
        <v>complete</v>
      </c>
      <c r="CK200" s="15">
        <f>VLOOKUP($CI200,[5]definitions_list_lookup!$N$15:$P$20,3,TRUE)</f>
        <v>5</v>
      </c>
      <c r="CL200" s="11" t="s">
        <v>2293</v>
      </c>
      <c r="CM200" s="11">
        <v>15</v>
      </c>
      <c r="CO200" s="11">
        <v>25</v>
      </c>
      <c r="CP200" s="11">
        <v>50</v>
      </c>
      <c r="CS200" s="11">
        <v>5</v>
      </c>
      <c r="CX200" s="11">
        <v>5</v>
      </c>
      <c r="DD200" s="15">
        <f t="shared" si="11"/>
        <v>48.709999999999994</v>
      </c>
      <c r="DE200" s="15" t="str">
        <f>VLOOKUP($DD200,[5]definitions_list_lookup!$N$15:$P$20,2,TRUE)</f>
        <v>substantial</v>
      </c>
      <c r="DF200" s="15">
        <f>VLOOKUP($DD200,[5]definitions_list_lookup!$N$15:$P$20,3,TRUE)</f>
        <v>3</v>
      </c>
      <c r="DG200" s="11" t="s">
        <v>2294</v>
      </c>
    </row>
    <row r="201" spans="1:111" s="11" customFormat="1">
      <c r="A201" s="88">
        <v>42936.5</v>
      </c>
      <c r="B201" s="11" t="s">
        <v>1742</v>
      </c>
      <c r="C201" s="2" t="s">
        <v>1450</v>
      </c>
      <c r="D201" s="2" t="s">
        <v>1575</v>
      </c>
      <c r="E201" s="11">
        <v>51</v>
      </c>
      <c r="F201" s="11">
        <v>1</v>
      </c>
      <c r="G201" s="15" t="str">
        <f t="shared" si="9"/>
        <v>51-1</v>
      </c>
      <c r="H201" s="11">
        <v>1</v>
      </c>
      <c r="I201" s="11">
        <v>82</v>
      </c>
      <c r="J201" s="38">
        <f>(VLOOKUP($G201,Depth_Lookup_CCL!$A$3:$Z$549,11,FALSE))+(H201/100)</f>
        <v>121.66000000000001</v>
      </c>
      <c r="K201" s="38">
        <f>(VLOOKUP($G201,Depth_Lookup_CCL!$A$3:$Z$549,11,FALSE))+(I201/100)</f>
        <v>122.47</v>
      </c>
      <c r="L201" s="11">
        <v>95</v>
      </c>
      <c r="N201" s="11">
        <v>5</v>
      </c>
      <c r="P201" s="15">
        <f t="shared" si="10"/>
        <v>100</v>
      </c>
      <c r="Q201" s="11" t="s">
        <v>1636</v>
      </c>
      <c r="R201" s="11" t="s">
        <v>1459</v>
      </c>
      <c r="S201" s="97">
        <v>40</v>
      </c>
      <c r="T201" s="15" t="str">
        <f>VLOOKUP($S201,[5]definitions_list_lookup!$N$15:$P$20,2,TRUE)</f>
        <v>substantial</v>
      </c>
      <c r="U201" s="15">
        <f>VLOOKUP($S201,[5]definitions_list_lookup!$N$15:$P$20,3,TRUE)</f>
        <v>3</v>
      </c>
      <c r="V201" s="11" t="s">
        <v>2290</v>
      </c>
      <c r="W201" s="11">
        <v>15</v>
      </c>
      <c r="Y201" s="11">
        <v>70</v>
      </c>
      <c r="Z201" s="11">
        <v>15</v>
      </c>
      <c r="AR201" s="15" t="str">
        <f>VLOOKUP($AQ201,[5]definitions_list_lookup!$N$15:$P$20,2,TRUE)</f>
        <v>fresh</v>
      </c>
      <c r="AS201" s="15">
        <f>VLOOKUP($AQ201,[5]definitions_list_lookup!$N$15:$P$20,3,TRUE)</f>
        <v>0</v>
      </c>
      <c r="BL201" s="11" t="s">
        <v>1797</v>
      </c>
      <c r="BM201" s="11">
        <v>85</v>
      </c>
      <c r="BN201" s="15" t="str">
        <f>VLOOKUP($BM201,[5]definitions_list_lookup!$N$15:$P$20,2,TRUE)</f>
        <v>extensive</v>
      </c>
      <c r="BO201" s="15">
        <f>VLOOKUP($BM201,[5]definitions_list_lookup!$N$15:$P$20,3,TRUE)</f>
        <v>4</v>
      </c>
      <c r="BP201" s="11" t="s">
        <v>2289</v>
      </c>
      <c r="BQ201" s="11">
        <v>15</v>
      </c>
      <c r="BS201" s="11">
        <v>70</v>
      </c>
      <c r="BT201" s="11">
        <v>15</v>
      </c>
      <c r="CJ201" s="15" t="str">
        <f>VLOOKUP($CI201,[5]definitions_list_lookup!$N$15:$P$20,2,TRUE)</f>
        <v>fresh</v>
      </c>
      <c r="CK201" s="15">
        <f>VLOOKUP($CI201,[5]definitions_list_lookup!$N$15:$P$20,3,TRUE)</f>
        <v>0</v>
      </c>
      <c r="DD201" s="15">
        <f t="shared" si="11"/>
        <v>42.25</v>
      </c>
      <c r="DE201" s="15" t="str">
        <f>VLOOKUP($DD201,[5]definitions_list_lookup!$N$15:$P$20,2,TRUE)</f>
        <v>substantial</v>
      </c>
      <c r="DF201" s="15">
        <f>VLOOKUP($DD201,[5]definitions_list_lookup!$N$15:$P$20,3,TRUE)</f>
        <v>3</v>
      </c>
      <c r="DG201" s="11" t="s">
        <v>2291</v>
      </c>
    </row>
    <row r="202" spans="1:111" s="11" customFormat="1">
      <c r="A202" s="88">
        <v>42936.5</v>
      </c>
      <c r="B202" s="11" t="s">
        <v>1742</v>
      </c>
      <c r="C202" s="2" t="s">
        <v>1450</v>
      </c>
      <c r="D202" s="2" t="s">
        <v>1575</v>
      </c>
      <c r="E202" s="11">
        <v>51</v>
      </c>
      <c r="F202" s="11">
        <v>2</v>
      </c>
      <c r="G202" s="15" t="str">
        <f t="shared" si="9"/>
        <v>51-2</v>
      </c>
      <c r="H202" s="11">
        <v>1</v>
      </c>
      <c r="I202" s="11">
        <v>68</v>
      </c>
      <c r="J202" s="38">
        <f>(VLOOKUP($G202,Depth_Lookup_CCL!$A$3:$Z$549,11,FALSE))+(H202/100)</f>
        <v>122.48500000000001</v>
      </c>
      <c r="K202" s="38">
        <f>(VLOOKUP($G202,Depth_Lookup_CCL!$A$3:$Z$549,11,FALSE))+(I202/100)</f>
        <v>123.15500000000002</v>
      </c>
      <c r="L202" s="11">
        <v>70</v>
      </c>
      <c r="M202" s="11">
        <v>20</v>
      </c>
      <c r="N202" s="11">
        <v>10</v>
      </c>
      <c r="P202" s="15">
        <f t="shared" si="10"/>
        <v>100</v>
      </c>
      <c r="Q202" s="11" t="s">
        <v>1636</v>
      </c>
      <c r="R202" s="11" t="s">
        <v>1</v>
      </c>
      <c r="S202" s="97">
        <v>40</v>
      </c>
      <c r="T202" s="15" t="str">
        <f>VLOOKUP($S202,[5]definitions_list_lookup!$N$15:$P$20,2,TRUE)</f>
        <v>substantial</v>
      </c>
      <c r="U202" s="15">
        <f>VLOOKUP($S202,[5]definitions_list_lookup!$N$15:$P$20,3,TRUE)</f>
        <v>3</v>
      </c>
      <c r="V202" s="11" t="s">
        <v>2295</v>
      </c>
      <c r="W202" s="11">
        <v>15</v>
      </c>
      <c r="Y202" s="11">
        <v>70</v>
      </c>
      <c r="Z202" s="11">
        <v>15</v>
      </c>
      <c r="AN202" s="11" t="s">
        <v>1797</v>
      </c>
      <c r="AO202" s="11" t="s">
        <v>1411</v>
      </c>
      <c r="AP202" s="11" t="s">
        <v>1465</v>
      </c>
      <c r="AQ202" s="11">
        <v>90</v>
      </c>
      <c r="AR202" s="15" t="str">
        <f>VLOOKUP($AQ202,[5]definitions_list_lookup!$N$15:$P$20,2,TRUE)</f>
        <v>extensive</v>
      </c>
      <c r="AS202" s="15">
        <f>VLOOKUP($AQ202,[5]definitions_list_lookup!$N$15:$P$20,3,TRUE)</f>
        <v>4</v>
      </c>
      <c r="AT202" s="11" t="s">
        <v>2296</v>
      </c>
      <c r="AU202" s="11">
        <v>20</v>
      </c>
      <c r="AW202" s="11">
        <v>55</v>
      </c>
      <c r="AX202" s="11">
        <v>15</v>
      </c>
      <c r="AZ202" s="11">
        <v>5</v>
      </c>
      <c r="BF202" s="11">
        <v>5</v>
      </c>
      <c r="BL202" s="11" t="s">
        <v>1658</v>
      </c>
      <c r="BM202" s="11">
        <v>85</v>
      </c>
      <c r="BN202" s="15" t="str">
        <f>VLOOKUP($BM202,[5]definitions_list_lookup!$N$15:$P$20,2,TRUE)</f>
        <v>extensive</v>
      </c>
      <c r="BO202" s="15">
        <f>VLOOKUP($BM202,[5]definitions_list_lookup!$N$15:$P$20,3,TRUE)</f>
        <v>4</v>
      </c>
      <c r="BP202" s="11" t="s">
        <v>2289</v>
      </c>
      <c r="BQ202" s="11">
        <v>10</v>
      </c>
      <c r="BS202" s="11">
        <v>80</v>
      </c>
      <c r="BT202" s="11">
        <v>10</v>
      </c>
      <c r="CJ202" s="15" t="str">
        <f>VLOOKUP($CI202,[5]definitions_list_lookup!$N$15:$P$20,2,TRUE)</f>
        <v>fresh</v>
      </c>
      <c r="CK202" s="15">
        <f>VLOOKUP($CI202,[5]definitions_list_lookup!$N$15:$P$20,3,TRUE)</f>
        <v>0</v>
      </c>
      <c r="DD202" s="15">
        <f t="shared" si="11"/>
        <v>54.5</v>
      </c>
      <c r="DE202" s="15" t="str">
        <f>VLOOKUP($DD202,[5]definitions_list_lookup!$N$15:$P$20,2,TRUE)</f>
        <v>substantial</v>
      </c>
      <c r="DF202" s="15">
        <f>VLOOKUP($DD202,[5]definitions_list_lookup!$N$15:$P$20,3,TRUE)</f>
        <v>3</v>
      </c>
      <c r="DG202" s="11" t="s">
        <v>2297</v>
      </c>
    </row>
    <row r="203" spans="1:111" s="11" customFormat="1">
      <c r="A203" s="88">
        <v>42936.5</v>
      </c>
      <c r="B203" s="11" t="s">
        <v>1742</v>
      </c>
      <c r="C203" s="2" t="s">
        <v>1450</v>
      </c>
      <c r="D203" s="2" t="s">
        <v>1575</v>
      </c>
      <c r="E203" s="11">
        <v>51</v>
      </c>
      <c r="F203" s="11">
        <v>3</v>
      </c>
      <c r="G203" s="15" t="str">
        <f t="shared" si="9"/>
        <v>51-3</v>
      </c>
      <c r="H203" s="11">
        <v>0</v>
      </c>
      <c r="I203" s="11">
        <v>35</v>
      </c>
      <c r="J203" s="38">
        <f>(VLOOKUP($G203,Depth_Lookup_CCL!$A$3:$Z$549,11,FALSE))+(H203/100)</f>
        <v>123.16000000000001</v>
      </c>
      <c r="K203" s="38">
        <f>(VLOOKUP($G203,Depth_Lookup_CCL!$A$3:$Z$549,11,FALSE))+(I203/100)</f>
        <v>123.51</v>
      </c>
      <c r="L203" s="11">
        <v>85</v>
      </c>
      <c r="N203" s="11">
        <v>15</v>
      </c>
      <c r="P203" s="15">
        <f t="shared" si="10"/>
        <v>100</v>
      </c>
      <c r="Q203" s="11" t="s">
        <v>1723</v>
      </c>
      <c r="R203" s="11" t="s">
        <v>1</v>
      </c>
      <c r="S203" s="97">
        <v>55</v>
      </c>
      <c r="T203" s="15" t="str">
        <f>VLOOKUP($S203,[5]definitions_list_lookup!$N$15:$P$20,2,TRUE)</f>
        <v>substantial</v>
      </c>
      <c r="U203" s="15">
        <f>VLOOKUP($S203,[5]definitions_list_lookup!$N$15:$P$20,3,TRUE)</f>
        <v>3</v>
      </c>
      <c r="V203" s="11" t="s">
        <v>2276</v>
      </c>
      <c r="W203" s="11">
        <v>15</v>
      </c>
      <c r="Y203" s="11">
        <v>65</v>
      </c>
      <c r="Z203" s="11">
        <v>20</v>
      </c>
      <c r="AR203" s="15" t="str">
        <f>VLOOKUP($AQ203,[5]definitions_list_lookup!$N$15:$P$20,2,TRUE)</f>
        <v>fresh</v>
      </c>
      <c r="AS203" s="15">
        <f>VLOOKUP($AQ203,[5]definitions_list_lookup!$N$15:$P$20,3,TRUE)</f>
        <v>0</v>
      </c>
      <c r="BL203" s="11" t="s">
        <v>1797</v>
      </c>
      <c r="BM203" s="11">
        <v>85</v>
      </c>
      <c r="BN203" s="15" t="str">
        <f>VLOOKUP($BM203,[5]definitions_list_lookup!$N$15:$P$20,2,TRUE)</f>
        <v>extensive</v>
      </c>
      <c r="BO203" s="15">
        <f>VLOOKUP($BM203,[5]definitions_list_lookup!$N$15:$P$20,3,TRUE)</f>
        <v>4</v>
      </c>
      <c r="BP203" s="11" t="s">
        <v>2287</v>
      </c>
      <c r="BQ203" s="11">
        <v>10</v>
      </c>
      <c r="BS203" s="11">
        <v>80</v>
      </c>
      <c r="BT203" s="11">
        <v>10</v>
      </c>
      <c r="CJ203" s="15" t="str">
        <f>VLOOKUP($CI203,[5]definitions_list_lookup!$N$15:$P$20,2,TRUE)</f>
        <v>fresh</v>
      </c>
      <c r="CK203" s="15">
        <f>VLOOKUP($CI203,[5]definitions_list_lookup!$N$15:$P$20,3,TRUE)</f>
        <v>0</v>
      </c>
      <c r="DD203" s="15">
        <f t="shared" si="11"/>
        <v>59.5</v>
      </c>
      <c r="DE203" s="15" t="str">
        <f>VLOOKUP($DD203,[5]definitions_list_lookup!$N$15:$P$20,2,TRUE)</f>
        <v>substantial</v>
      </c>
      <c r="DF203" s="15">
        <f>VLOOKUP($DD203,[5]definitions_list_lookup!$N$15:$P$20,3,TRUE)</f>
        <v>3</v>
      </c>
      <c r="DG203" s="11" t="s">
        <v>2288</v>
      </c>
    </row>
    <row r="204" spans="1:111" s="11" customFormat="1">
      <c r="A204" s="88">
        <v>42936.5</v>
      </c>
      <c r="B204" s="11" t="s">
        <v>1742</v>
      </c>
      <c r="C204" s="2" t="s">
        <v>1450</v>
      </c>
      <c r="D204" s="2" t="s">
        <v>1575</v>
      </c>
      <c r="E204" s="11">
        <v>51</v>
      </c>
      <c r="F204" s="11">
        <v>3</v>
      </c>
      <c r="G204" s="15" t="str">
        <f t="shared" si="9"/>
        <v>51-3</v>
      </c>
      <c r="H204" s="11">
        <v>35</v>
      </c>
      <c r="I204" s="11">
        <v>44</v>
      </c>
      <c r="J204" s="38">
        <f>(VLOOKUP($G204,Depth_Lookup_CCL!$A$3:$Z$549,11,FALSE))+(H204/100)</f>
        <v>123.51</v>
      </c>
      <c r="K204" s="38">
        <f>(VLOOKUP($G204,Depth_Lookup_CCL!$A$3:$Z$549,11,FALSE))+(I204/100)</f>
        <v>123.60000000000001</v>
      </c>
      <c r="L204" s="11">
        <v>100</v>
      </c>
      <c r="P204" s="15">
        <f t="shared" si="10"/>
        <v>100</v>
      </c>
      <c r="Q204" s="11" t="s">
        <v>2298</v>
      </c>
      <c r="R204" s="11" t="s">
        <v>1</v>
      </c>
      <c r="S204" s="97">
        <v>80</v>
      </c>
      <c r="T204" s="15" t="str">
        <f>VLOOKUP($S204,[5]definitions_list_lookup!$N$15:$P$20,2,TRUE)</f>
        <v>extensive</v>
      </c>
      <c r="U204" s="15">
        <f>VLOOKUP($S204,[5]definitions_list_lookup!$N$15:$P$20,3,TRUE)</f>
        <v>4</v>
      </c>
      <c r="V204" s="11" t="s">
        <v>1707</v>
      </c>
      <c r="W204" s="11">
        <v>10</v>
      </c>
      <c r="Y204" s="11">
        <v>60</v>
      </c>
      <c r="Z204" s="11">
        <v>30</v>
      </c>
      <c r="AR204" s="15" t="str">
        <f>VLOOKUP($AQ204,[5]definitions_list_lookup!$N$15:$P$20,2,TRUE)</f>
        <v>fresh</v>
      </c>
      <c r="AS204" s="15">
        <f>VLOOKUP($AQ204,[5]definitions_list_lookup!$N$15:$P$20,3,TRUE)</f>
        <v>0</v>
      </c>
      <c r="BN204" s="15" t="str">
        <f>VLOOKUP($BM204,[5]definitions_list_lookup!$N$15:$P$20,2,TRUE)</f>
        <v>fresh</v>
      </c>
      <c r="BO204" s="15">
        <f>VLOOKUP($BM204,[5]definitions_list_lookup!$N$15:$P$20,3,TRUE)</f>
        <v>0</v>
      </c>
      <c r="CJ204" s="15" t="str">
        <f>VLOOKUP($CI204,[5]definitions_list_lookup!$N$15:$P$20,2,TRUE)</f>
        <v>fresh</v>
      </c>
      <c r="CK204" s="15">
        <f>VLOOKUP($CI204,[5]definitions_list_lookup!$N$15:$P$20,3,TRUE)</f>
        <v>0</v>
      </c>
      <c r="DD204" s="15">
        <f t="shared" si="11"/>
        <v>80</v>
      </c>
      <c r="DE204" s="15" t="str">
        <f>VLOOKUP($DD204,[5]definitions_list_lookup!$N$15:$P$20,2,TRUE)</f>
        <v>extensive</v>
      </c>
      <c r="DF204" s="15">
        <f>VLOOKUP($DD204,[5]definitions_list_lookup!$N$15:$P$20,3,TRUE)</f>
        <v>4</v>
      </c>
      <c r="DG204" s="11" t="s">
        <v>2299</v>
      </c>
    </row>
    <row r="205" spans="1:111" s="11" customFormat="1">
      <c r="A205" s="88">
        <v>42936.5</v>
      </c>
      <c r="B205" s="11" t="s">
        <v>1742</v>
      </c>
      <c r="C205" s="2" t="s">
        <v>1450</v>
      </c>
      <c r="D205" s="2" t="s">
        <v>1575</v>
      </c>
      <c r="E205" s="11">
        <v>51</v>
      </c>
      <c r="F205" s="11">
        <v>3</v>
      </c>
      <c r="G205" s="15" t="str">
        <f t="shared" si="9"/>
        <v>51-3</v>
      </c>
      <c r="H205" s="11">
        <v>44</v>
      </c>
      <c r="I205" s="11">
        <v>78</v>
      </c>
      <c r="J205" s="38">
        <f>(VLOOKUP($G205,Depth_Lookup_CCL!$A$3:$Z$549,11,FALSE))+(H205/100)</f>
        <v>123.60000000000001</v>
      </c>
      <c r="K205" s="38">
        <f>(VLOOKUP($G205,Depth_Lookup_CCL!$A$3:$Z$549,11,FALSE))+(I205/100)</f>
        <v>123.94000000000001</v>
      </c>
      <c r="L205" s="11">
        <v>65</v>
      </c>
      <c r="N205" s="11">
        <v>35</v>
      </c>
      <c r="P205" s="15">
        <f t="shared" si="10"/>
        <v>100</v>
      </c>
      <c r="Q205" s="11" t="s">
        <v>1723</v>
      </c>
      <c r="R205" s="11" t="s">
        <v>1</v>
      </c>
      <c r="S205" s="97">
        <v>55</v>
      </c>
      <c r="T205" s="15" t="str">
        <f>VLOOKUP($S205,[5]definitions_list_lookup!$N$15:$P$20,2,TRUE)</f>
        <v>substantial</v>
      </c>
      <c r="U205" s="15">
        <f>VLOOKUP($S205,[5]definitions_list_lookup!$N$15:$P$20,3,TRUE)</f>
        <v>3</v>
      </c>
      <c r="V205" s="11" t="s">
        <v>1707</v>
      </c>
      <c r="W205" s="11">
        <v>15</v>
      </c>
      <c r="Y205" s="11">
        <v>70</v>
      </c>
      <c r="Z205" s="11">
        <v>15</v>
      </c>
      <c r="AR205" s="15" t="str">
        <f>VLOOKUP($AQ205,[5]definitions_list_lookup!$N$15:$P$20,2,TRUE)</f>
        <v>fresh</v>
      </c>
      <c r="AS205" s="15">
        <f>VLOOKUP($AQ205,[5]definitions_list_lookup!$N$15:$P$20,3,TRUE)</f>
        <v>0</v>
      </c>
      <c r="BL205" s="11" t="s">
        <v>1797</v>
      </c>
      <c r="BM205" s="11">
        <v>88</v>
      </c>
      <c r="BN205" s="15" t="str">
        <f>VLOOKUP($BM205,[5]definitions_list_lookup!$N$15:$P$20,2,TRUE)</f>
        <v>extensive</v>
      </c>
      <c r="BO205" s="15">
        <f>VLOOKUP($BM205,[5]definitions_list_lookup!$N$15:$P$20,3,TRUE)</f>
        <v>4</v>
      </c>
      <c r="BP205" s="11" t="s">
        <v>2300</v>
      </c>
      <c r="BQ205" s="11">
        <v>20</v>
      </c>
      <c r="BS205" s="11">
        <v>60</v>
      </c>
      <c r="BT205" s="11">
        <v>15</v>
      </c>
      <c r="BU205" s="11">
        <v>5</v>
      </c>
      <c r="CJ205" s="15" t="str">
        <f>VLOOKUP($CI205,[5]definitions_list_lookup!$N$15:$P$20,2,TRUE)</f>
        <v>fresh</v>
      </c>
      <c r="CK205" s="15">
        <f>VLOOKUP($CI205,[5]definitions_list_lookup!$N$15:$P$20,3,TRUE)</f>
        <v>0</v>
      </c>
      <c r="DD205" s="15">
        <f t="shared" si="11"/>
        <v>66.55</v>
      </c>
      <c r="DE205" s="15" t="str">
        <f>VLOOKUP($DD205,[5]definitions_list_lookup!$N$15:$P$20,2,TRUE)</f>
        <v>extensive</v>
      </c>
      <c r="DF205" s="15">
        <f>VLOOKUP($DD205,[5]definitions_list_lookup!$N$15:$P$20,3,TRUE)</f>
        <v>4</v>
      </c>
      <c r="DG205" s="11" t="s">
        <v>2301</v>
      </c>
    </row>
    <row r="206" spans="1:111" s="11" customFormat="1">
      <c r="A206" s="88">
        <v>42936.5</v>
      </c>
      <c r="B206" s="11" t="s">
        <v>1742</v>
      </c>
      <c r="C206" s="2" t="s">
        <v>1450</v>
      </c>
      <c r="D206" s="2" t="s">
        <v>1575</v>
      </c>
      <c r="E206" s="11">
        <v>51</v>
      </c>
      <c r="F206" s="11">
        <v>4</v>
      </c>
      <c r="G206" s="15" t="str">
        <f t="shared" si="9"/>
        <v>51-4</v>
      </c>
      <c r="H206" s="11">
        <v>3</v>
      </c>
      <c r="I206" s="11">
        <v>38</v>
      </c>
      <c r="J206" s="38">
        <f>(VLOOKUP($G206,Depth_Lookup_CCL!$A$3:$Z$549,11,FALSE))+(H206/100)</f>
        <v>124.00500000000001</v>
      </c>
      <c r="K206" s="38">
        <f>(VLOOKUP($G206,Depth_Lookup_CCL!$A$3:$Z$549,11,FALSE))+(I206/100)</f>
        <v>124.355</v>
      </c>
      <c r="L206" s="11">
        <v>90</v>
      </c>
      <c r="N206" s="11">
        <v>10</v>
      </c>
      <c r="P206" s="15">
        <f t="shared" si="10"/>
        <v>100</v>
      </c>
      <c r="Q206" s="11" t="s">
        <v>2240</v>
      </c>
      <c r="R206" s="11" t="s">
        <v>1</v>
      </c>
      <c r="S206" s="97">
        <v>40</v>
      </c>
      <c r="T206" s="15" t="str">
        <f>VLOOKUP($S206,[5]definitions_list_lookup!$N$15:$P$20,2,TRUE)</f>
        <v>substantial</v>
      </c>
      <c r="U206" s="15">
        <f>VLOOKUP($S206,[5]definitions_list_lookup!$N$15:$P$20,3,TRUE)</f>
        <v>3</v>
      </c>
      <c r="V206" s="11" t="s">
        <v>1707</v>
      </c>
      <c r="W206" s="11">
        <v>10</v>
      </c>
      <c r="Y206" s="11">
        <v>75</v>
      </c>
      <c r="Z206" s="11">
        <v>15</v>
      </c>
      <c r="AR206" s="15" t="str">
        <f>VLOOKUP($AQ206,[5]definitions_list_lookup!$N$15:$P$20,2,TRUE)</f>
        <v>fresh</v>
      </c>
      <c r="AS206" s="15">
        <f>VLOOKUP($AQ206,[5]definitions_list_lookup!$N$15:$P$20,3,TRUE)</f>
        <v>0</v>
      </c>
      <c r="BL206" s="11" t="s">
        <v>1658</v>
      </c>
      <c r="BM206" s="11">
        <v>85</v>
      </c>
      <c r="BN206" s="15" t="str">
        <f>VLOOKUP($BM206,[5]definitions_list_lookup!$N$15:$P$20,2,TRUE)</f>
        <v>extensive</v>
      </c>
      <c r="BO206" s="15">
        <f>VLOOKUP($BM206,[5]definitions_list_lookup!$N$15:$P$20,3,TRUE)</f>
        <v>4</v>
      </c>
      <c r="BP206" s="11" t="s">
        <v>2302</v>
      </c>
      <c r="BQ206" s="11">
        <v>15</v>
      </c>
      <c r="BS206" s="11">
        <v>65</v>
      </c>
      <c r="BT206" s="11">
        <v>20</v>
      </c>
      <c r="CJ206" s="15" t="str">
        <f>VLOOKUP($CI206,[5]definitions_list_lookup!$N$15:$P$20,2,TRUE)</f>
        <v>fresh</v>
      </c>
      <c r="CK206" s="15">
        <f>VLOOKUP($CI206,[5]definitions_list_lookup!$N$15:$P$20,3,TRUE)</f>
        <v>0</v>
      </c>
      <c r="DD206" s="15">
        <f t="shared" si="11"/>
        <v>44.5</v>
      </c>
      <c r="DE206" s="15" t="str">
        <f>VLOOKUP($DD206,[5]definitions_list_lookup!$N$15:$P$20,2,TRUE)</f>
        <v>substantial</v>
      </c>
      <c r="DF206" s="15">
        <f>VLOOKUP($DD206,[5]definitions_list_lookup!$N$15:$P$20,3,TRUE)</f>
        <v>3</v>
      </c>
      <c r="DG206" s="11" t="s">
        <v>2288</v>
      </c>
    </row>
    <row r="207" spans="1:111" s="11" customFormat="1">
      <c r="A207" s="88">
        <v>42936.5</v>
      </c>
      <c r="B207" s="11" t="s">
        <v>1742</v>
      </c>
      <c r="C207" s="2" t="s">
        <v>1450</v>
      </c>
      <c r="D207" s="2" t="s">
        <v>1575</v>
      </c>
      <c r="E207" s="11">
        <v>51</v>
      </c>
      <c r="F207" s="11">
        <v>4</v>
      </c>
      <c r="G207" s="15" t="str">
        <f t="shared" si="9"/>
        <v>51-4</v>
      </c>
      <c r="H207" s="11">
        <v>38</v>
      </c>
      <c r="I207" s="11">
        <v>45</v>
      </c>
      <c r="J207" s="38">
        <f>(VLOOKUP($G207,Depth_Lookup_CCL!$A$3:$Z$549,11,FALSE))+(H207/100)</f>
        <v>124.355</v>
      </c>
      <c r="K207" s="38">
        <f>(VLOOKUP($G207,Depth_Lookup_CCL!$A$3:$Z$549,11,FALSE))+(I207/100)</f>
        <v>124.42500000000001</v>
      </c>
      <c r="O207" s="11">
        <v>100</v>
      </c>
      <c r="P207" s="15">
        <f t="shared" si="10"/>
        <v>100</v>
      </c>
      <c r="S207" s="97"/>
      <c r="T207" s="15" t="str">
        <f>VLOOKUP($S207,[5]definitions_list_lookup!$N$15:$P$20,2,TRUE)</f>
        <v>fresh</v>
      </c>
      <c r="U207" s="15">
        <f>VLOOKUP($S207,[5]definitions_list_lookup!$N$15:$P$20,3,TRUE)</f>
        <v>0</v>
      </c>
      <c r="AR207" s="15" t="str">
        <f>VLOOKUP($AQ207,[5]definitions_list_lookup!$N$15:$P$20,2,TRUE)</f>
        <v>fresh</v>
      </c>
      <c r="AS207" s="15">
        <f>VLOOKUP($AQ207,[5]definitions_list_lookup!$N$15:$P$20,3,TRUE)</f>
        <v>0</v>
      </c>
      <c r="BN207" s="15" t="str">
        <f>VLOOKUP($BM207,[5]definitions_list_lookup!$N$15:$P$20,2,TRUE)</f>
        <v>fresh</v>
      </c>
      <c r="BO207" s="15">
        <f>VLOOKUP($BM207,[5]definitions_list_lookup!$N$15:$P$20,3,TRUE)</f>
        <v>0</v>
      </c>
      <c r="CH207" s="11" t="s">
        <v>2303</v>
      </c>
      <c r="CI207" s="11">
        <v>100</v>
      </c>
      <c r="CJ207" s="15" t="str">
        <f>VLOOKUP($CI207,[5]definitions_list_lookup!$N$15:$P$20,2,TRUE)</f>
        <v>complete</v>
      </c>
      <c r="CK207" s="15">
        <f>VLOOKUP($CI207,[5]definitions_list_lookup!$N$15:$P$20,3,TRUE)</f>
        <v>5</v>
      </c>
      <c r="CL207" s="11" t="s">
        <v>2304</v>
      </c>
      <c r="CP207" s="11">
        <v>90</v>
      </c>
      <c r="CQ207" s="11">
        <v>10</v>
      </c>
      <c r="DD207" s="15">
        <f t="shared" si="11"/>
        <v>100</v>
      </c>
      <c r="DE207" s="15" t="str">
        <f>VLOOKUP($DD207,[5]definitions_list_lookup!$N$15:$P$20,2,TRUE)</f>
        <v>complete</v>
      </c>
      <c r="DF207" s="15">
        <f>VLOOKUP($DD207,[5]definitions_list_lookup!$N$15:$P$20,3,TRUE)</f>
        <v>5</v>
      </c>
      <c r="DG207" s="11" t="s">
        <v>2207</v>
      </c>
    </row>
    <row r="208" spans="1:111" s="11" customFormat="1">
      <c r="A208" s="88">
        <v>42936.5</v>
      </c>
      <c r="B208" s="11" t="s">
        <v>1742</v>
      </c>
      <c r="C208" s="2" t="s">
        <v>1450</v>
      </c>
      <c r="D208" s="2" t="s">
        <v>1575</v>
      </c>
      <c r="E208" s="11">
        <v>51</v>
      </c>
      <c r="F208" s="11">
        <v>4</v>
      </c>
      <c r="G208" s="15" t="str">
        <f t="shared" si="9"/>
        <v>51-4</v>
      </c>
      <c r="H208" s="11">
        <v>45</v>
      </c>
      <c r="I208" s="11">
        <v>85</v>
      </c>
      <c r="J208" s="38">
        <f>(VLOOKUP($G208,Depth_Lookup_CCL!$A$3:$Z$549,11,FALSE))+(H208/100)</f>
        <v>124.42500000000001</v>
      </c>
      <c r="K208" s="38">
        <f>(VLOOKUP($G208,Depth_Lookup_CCL!$A$3:$Z$549,11,FALSE))+(I208/100)</f>
        <v>124.825</v>
      </c>
      <c r="L208" s="11">
        <v>100</v>
      </c>
      <c r="P208" s="15">
        <f t="shared" si="10"/>
        <v>100</v>
      </c>
      <c r="Q208" s="11" t="s">
        <v>2298</v>
      </c>
      <c r="R208" s="11" t="s">
        <v>1</v>
      </c>
      <c r="S208" s="97">
        <v>70</v>
      </c>
      <c r="T208" s="15" t="str">
        <f>VLOOKUP($S208,[5]definitions_list_lookup!$N$15:$P$20,2,TRUE)</f>
        <v>extensive</v>
      </c>
      <c r="U208" s="15">
        <f>VLOOKUP($S208,[5]definitions_list_lookup!$N$15:$P$20,3,TRUE)</f>
        <v>4</v>
      </c>
      <c r="V208" s="11" t="s">
        <v>2305</v>
      </c>
      <c r="W208" s="11">
        <v>30</v>
      </c>
      <c r="Y208" s="11">
        <v>50</v>
      </c>
      <c r="Z208" s="11">
        <v>20</v>
      </c>
      <c r="AR208" s="15" t="str">
        <f>VLOOKUP($AQ208,[5]definitions_list_lookup!$N$15:$P$20,2,TRUE)</f>
        <v>fresh</v>
      </c>
      <c r="AS208" s="15">
        <f>VLOOKUP($AQ208,[5]definitions_list_lookup!$N$15:$P$20,3,TRUE)</f>
        <v>0</v>
      </c>
      <c r="BN208" s="15" t="str">
        <f>VLOOKUP($BM208,[5]definitions_list_lookup!$N$15:$P$20,2,TRUE)</f>
        <v>fresh</v>
      </c>
      <c r="BO208" s="15">
        <f>VLOOKUP($BM208,[5]definitions_list_lookup!$N$15:$P$20,3,TRUE)</f>
        <v>0</v>
      </c>
      <c r="CJ208" s="15" t="str">
        <f>VLOOKUP($CI208,[5]definitions_list_lookup!$N$15:$P$20,2,TRUE)</f>
        <v>fresh</v>
      </c>
      <c r="CK208" s="15">
        <f>VLOOKUP($CI208,[5]definitions_list_lookup!$N$15:$P$20,3,TRUE)</f>
        <v>0</v>
      </c>
      <c r="DD208" s="15">
        <f t="shared" si="11"/>
        <v>70</v>
      </c>
      <c r="DE208" s="15" t="str">
        <f>VLOOKUP($DD208,[5]definitions_list_lookup!$N$15:$P$20,2,TRUE)</f>
        <v>extensive</v>
      </c>
      <c r="DF208" s="15">
        <f>VLOOKUP($DD208,[5]definitions_list_lookup!$N$15:$P$20,3,TRUE)</f>
        <v>4</v>
      </c>
      <c r="DG208" s="11" t="s">
        <v>2306</v>
      </c>
    </row>
    <row r="209" spans="1:111" s="11" customFormat="1">
      <c r="A209" s="88">
        <v>42937.25</v>
      </c>
      <c r="B209" s="11" t="s">
        <v>1742</v>
      </c>
      <c r="C209" s="2" t="s">
        <v>1450</v>
      </c>
      <c r="D209" s="2" t="s">
        <v>1575</v>
      </c>
      <c r="E209" s="11">
        <v>52</v>
      </c>
      <c r="F209" s="11">
        <v>1</v>
      </c>
      <c r="G209" s="15" t="str">
        <f t="shared" si="9"/>
        <v>52-1</v>
      </c>
      <c r="H209" s="11">
        <v>0</v>
      </c>
      <c r="I209" s="11">
        <v>93</v>
      </c>
      <c r="J209" s="38">
        <f>(VLOOKUP($G209,Depth_Lookup_CCL!$A$3:$Z$549,11,FALSE))+(H209/100)</f>
        <v>124.7</v>
      </c>
      <c r="K209" s="38">
        <f>(VLOOKUP($G209,Depth_Lookup_CCL!$A$3:$Z$549,11,FALSE))+(I209/100)</f>
        <v>125.63000000000001</v>
      </c>
      <c r="L209" s="11">
        <v>95</v>
      </c>
      <c r="N209" s="11">
        <v>5</v>
      </c>
      <c r="P209" s="15">
        <f t="shared" si="10"/>
        <v>100</v>
      </c>
      <c r="Q209" s="11" t="s">
        <v>1636</v>
      </c>
      <c r="R209" s="11" t="s">
        <v>1</v>
      </c>
      <c r="S209" s="97">
        <v>25</v>
      </c>
      <c r="T209" s="15" t="str">
        <f>VLOOKUP($S209,[6]definitions_list_lookup!$N$15:$P$20,2,TRUE)</f>
        <v>moderate</v>
      </c>
      <c r="U209" s="15">
        <f>VLOOKUP($S209,[6]definitions_list_lookup!$N$15:$P$20,3,TRUE)</f>
        <v>2</v>
      </c>
      <c r="V209" s="11" t="s">
        <v>1707</v>
      </c>
      <c r="W209" s="11">
        <v>5</v>
      </c>
      <c r="Y209" s="11">
        <v>80</v>
      </c>
      <c r="Z209" s="11">
        <v>15</v>
      </c>
      <c r="AR209" s="15" t="str">
        <f>VLOOKUP($AQ209,[6]definitions_list_lookup!$N$15:$P$20,2,TRUE)</f>
        <v>fresh</v>
      </c>
      <c r="AS209" s="15">
        <f>VLOOKUP($AQ209,[6]definitions_list_lookup!$N$15:$P$20,3,TRUE)</f>
        <v>0</v>
      </c>
      <c r="BL209" s="11" t="s">
        <v>2024</v>
      </c>
      <c r="BM209" s="11">
        <v>80</v>
      </c>
      <c r="BN209" s="15" t="str">
        <f>VLOOKUP($BM209,[6]definitions_list_lookup!$N$15:$P$20,2,TRUE)</f>
        <v>extensive</v>
      </c>
      <c r="BO209" s="15">
        <f>VLOOKUP($BM209,[6]definitions_list_lookup!$N$15:$P$20,3,TRUE)</f>
        <v>4</v>
      </c>
      <c r="BP209" s="11" t="s">
        <v>2289</v>
      </c>
      <c r="BQ209" s="11">
        <v>15</v>
      </c>
      <c r="BS209" s="11">
        <v>65</v>
      </c>
      <c r="BT209" s="11">
        <v>20</v>
      </c>
      <c r="CJ209" s="15" t="str">
        <f>VLOOKUP($CI209,[6]definitions_list_lookup!$N$15:$P$20,2,TRUE)</f>
        <v>fresh</v>
      </c>
      <c r="CK209" s="15">
        <f>VLOOKUP($CI209,[6]definitions_list_lookup!$N$15:$P$20,3,TRUE)</f>
        <v>0</v>
      </c>
      <c r="DD209" s="15">
        <f t="shared" si="11"/>
        <v>27.75</v>
      </c>
      <c r="DE209" s="15" t="str">
        <f>VLOOKUP($DD209,[6]definitions_list_lookup!$N$15:$P$20,2,TRUE)</f>
        <v>moderate</v>
      </c>
      <c r="DF209" s="15">
        <f>VLOOKUP($DD209,[6]definitions_list_lookup!$N$15:$P$20,3,TRUE)</f>
        <v>2</v>
      </c>
      <c r="DG209" s="11" t="s">
        <v>1932</v>
      </c>
    </row>
    <row r="210" spans="1:111" s="11" customFormat="1">
      <c r="A210" s="88">
        <v>42937.25</v>
      </c>
      <c r="B210" s="11" t="s">
        <v>1742</v>
      </c>
      <c r="C210" s="2" t="s">
        <v>1450</v>
      </c>
      <c r="D210" s="2" t="s">
        <v>1575</v>
      </c>
      <c r="E210" s="11">
        <v>52</v>
      </c>
      <c r="F210" s="11">
        <v>2</v>
      </c>
      <c r="G210" s="15" t="str">
        <f t="shared" si="9"/>
        <v>52-2</v>
      </c>
      <c r="H210" s="11">
        <v>0</v>
      </c>
      <c r="I210" s="11">
        <v>88</v>
      </c>
      <c r="J210" s="38">
        <f>(VLOOKUP($G210,Depth_Lookup_CCL!$A$3:$Z$549,11,FALSE))+(H210/100)</f>
        <v>125.63500000000001</v>
      </c>
      <c r="K210" s="38">
        <f>(VLOOKUP($G210,Depth_Lookup_CCL!$A$3:$Z$549,11,FALSE))+(I210/100)</f>
        <v>126.515</v>
      </c>
      <c r="L210" s="11">
        <v>85</v>
      </c>
      <c r="M210" s="11">
        <v>12</v>
      </c>
      <c r="N210" s="11">
        <v>3</v>
      </c>
      <c r="P210" s="15">
        <f t="shared" si="10"/>
        <v>100</v>
      </c>
      <c r="Q210" s="11" t="s">
        <v>2307</v>
      </c>
      <c r="R210" s="11" t="s">
        <v>1</v>
      </c>
      <c r="S210" s="97">
        <v>25</v>
      </c>
      <c r="T210" s="15" t="str">
        <f>VLOOKUP($S210,[6]definitions_list_lookup!$N$15:$P$20,2,TRUE)</f>
        <v>moderate</v>
      </c>
      <c r="U210" s="15">
        <f>VLOOKUP($S210,[6]definitions_list_lookup!$N$15:$P$20,3,TRUE)</f>
        <v>2</v>
      </c>
      <c r="V210" s="11" t="s">
        <v>2308</v>
      </c>
      <c r="W210" s="11">
        <v>5</v>
      </c>
      <c r="Y210" s="11">
        <v>80</v>
      </c>
      <c r="Z210" s="11">
        <v>15</v>
      </c>
      <c r="AN210" s="11" t="s">
        <v>2298</v>
      </c>
      <c r="AO210" s="11" t="s">
        <v>1411</v>
      </c>
      <c r="AP210" s="11" t="s">
        <v>1465</v>
      </c>
      <c r="AQ210" s="11">
        <v>75</v>
      </c>
      <c r="AR210" s="15" t="str">
        <f>VLOOKUP($AQ210,[6]definitions_list_lookup!$N$15:$P$20,2,TRUE)</f>
        <v>extensive</v>
      </c>
      <c r="AS210" s="15">
        <f>VLOOKUP($AQ210,[6]definitions_list_lookup!$N$15:$P$20,3,TRUE)</f>
        <v>4</v>
      </c>
      <c r="AT210" s="11" t="s">
        <v>2309</v>
      </c>
      <c r="AU210" s="11">
        <v>25</v>
      </c>
      <c r="AW210" s="11">
        <v>50</v>
      </c>
      <c r="AX210" s="11">
        <v>25</v>
      </c>
      <c r="BL210" s="11" t="s">
        <v>2310</v>
      </c>
      <c r="BM210" s="11">
        <v>80</v>
      </c>
      <c r="BN210" s="15" t="str">
        <f>VLOOKUP($BM210,[6]definitions_list_lookup!$N$15:$P$20,2,TRUE)</f>
        <v>extensive</v>
      </c>
      <c r="BO210" s="15">
        <f>VLOOKUP($BM210,[6]definitions_list_lookup!$N$15:$P$20,3,TRUE)</f>
        <v>4</v>
      </c>
      <c r="BP210" s="11" t="s">
        <v>1706</v>
      </c>
      <c r="BQ210" s="11">
        <v>5</v>
      </c>
      <c r="BS210" s="11">
        <v>90</v>
      </c>
      <c r="BT210" s="11">
        <v>5</v>
      </c>
      <c r="CJ210" s="15" t="str">
        <f>VLOOKUP($CI210,[6]definitions_list_lookup!$N$15:$P$20,2,TRUE)</f>
        <v>fresh</v>
      </c>
      <c r="CK210" s="15">
        <f>VLOOKUP($CI210,[6]definitions_list_lookup!$N$15:$P$20,3,TRUE)</f>
        <v>0</v>
      </c>
      <c r="DD210" s="15">
        <f t="shared" si="11"/>
        <v>32.65</v>
      </c>
      <c r="DE210" s="15" t="str">
        <f>VLOOKUP($DD210,[6]definitions_list_lookup!$N$15:$P$20,2,TRUE)</f>
        <v>substantial</v>
      </c>
      <c r="DF210" s="15">
        <f>VLOOKUP($DD210,[6]definitions_list_lookup!$N$15:$P$20,3,TRUE)</f>
        <v>3</v>
      </c>
      <c r="DG210" s="11" t="s">
        <v>2311</v>
      </c>
    </row>
    <row r="211" spans="1:111" s="11" customFormat="1">
      <c r="A211" s="88">
        <v>42937.25</v>
      </c>
      <c r="B211" s="11" t="s">
        <v>1742</v>
      </c>
      <c r="C211" s="2" t="s">
        <v>1450</v>
      </c>
      <c r="D211" s="2" t="s">
        <v>1575</v>
      </c>
      <c r="E211" s="11">
        <v>52</v>
      </c>
      <c r="F211" s="11">
        <v>3</v>
      </c>
      <c r="G211" s="15" t="str">
        <f t="shared" si="9"/>
        <v>52-3</v>
      </c>
      <c r="H211" s="11">
        <v>4</v>
      </c>
      <c r="I211" s="11">
        <v>66</v>
      </c>
      <c r="J211" s="38">
        <f>(VLOOKUP($G211,Depth_Lookup_CCL!$A$3:$Z$549,11,FALSE))+(H211/100)</f>
        <v>126.61500000000001</v>
      </c>
      <c r="K211" s="38">
        <f>(VLOOKUP($G211,Depth_Lookup_CCL!$A$3:$Z$549,11,FALSE))+(I211/100)</f>
        <v>127.235</v>
      </c>
      <c r="L211" s="11">
        <v>94</v>
      </c>
      <c r="N211" s="11">
        <v>6</v>
      </c>
      <c r="P211" s="15">
        <f t="shared" si="10"/>
        <v>100</v>
      </c>
      <c r="Q211" s="11" t="s">
        <v>2240</v>
      </c>
      <c r="R211" s="11" t="s">
        <v>1</v>
      </c>
      <c r="S211" s="97">
        <v>25</v>
      </c>
      <c r="T211" s="15" t="str">
        <f>VLOOKUP($S211,[6]definitions_list_lookup!$N$15:$P$20,2,TRUE)</f>
        <v>moderate</v>
      </c>
      <c r="U211" s="15">
        <f>VLOOKUP($S211,[6]definitions_list_lookup!$N$15:$P$20,3,TRUE)</f>
        <v>2</v>
      </c>
      <c r="V211" s="11" t="s">
        <v>1707</v>
      </c>
      <c r="W211" s="11">
        <v>5</v>
      </c>
      <c r="Y211" s="11">
        <v>80</v>
      </c>
      <c r="Z211" s="11">
        <v>15</v>
      </c>
      <c r="AR211" s="15" t="str">
        <f>VLOOKUP($AQ211,[6]definitions_list_lookup!$N$15:$P$20,2,TRUE)</f>
        <v>fresh</v>
      </c>
      <c r="AS211" s="15">
        <f>VLOOKUP($AQ211,[6]definitions_list_lookup!$N$15:$P$20,3,TRUE)</f>
        <v>0</v>
      </c>
      <c r="BL211" s="11" t="s">
        <v>2312</v>
      </c>
      <c r="BM211" s="11">
        <v>80</v>
      </c>
      <c r="BN211" s="15" t="str">
        <f>VLOOKUP($BM211,[6]definitions_list_lookup!$N$15:$P$20,2,TRUE)</f>
        <v>extensive</v>
      </c>
      <c r="BO211" s="15">
        <f>VLOOKUP($BM211,[6]definitions_list_lookup!$N$15:$P$20,3,TRUE)</f>
        <v>4</v>
      </c>
      <c r="BP211" s="11" t="s">
        <v>1706</v>
      </c>
      <c r="BQ211" s="11">
        <v>20</v>
      </c>
      <c r="BS211" s="11">
        <v>75</v>
      </c>
      <c r="BT211" s="11">
        <v>5</v>
      </c>
      <c r="CJ211" s="15" t="str">
        <f>VLOOKUP($CI211,[6]definitions_list_lookup!$N$15:$P$20,2,TRUE)</f>
        <v>fresh</v>
      </c>
      <c r="CK211" s="15">
        <f>VLOOKUP($CI211,[6]definitions_list_lookup!$N$15:$P$20,3,TRUE)</f>
        <v>0</v>
      </c>
      <c r="DD211" s="15">
        <f t="shared" si="11"/>
        <v>28.3</v>
      </c>
      <c r="DE211" s="15" t="str">
        <f>VLOOKUP($DD211,[6]definitions_list_lookup!$N$15:$P$20,2,TRUE)</f>
        <v>moderate</v>
      </c>
      <c r="DF211" s="15">
        <f>VLOOKUP($DD211,[6]definitions_list_lookup!$N$15:$P$20,3,TRUE)</f>
        <v>2</v>
      </c>
      <c r="DG211" s="11" t="s">
        <v>2313</v>
      </c>
    </row>
    <row r="212" spans="1:111" s="11" customFormat="1">
      <c r="A212" s="88">
        <v>42937.25</v>
      </c>
      <c r="B212" s="11" t="s">
        <v>1742</v>
      </c>
      <c r="C212" s="2" t="s">
        <v>1450</v>
      </c>
      <c r="D212" s="2" t="s">
        <v>1575</v>
      </c>
      <c r="E212" s="11">
        <v>52</v>
      </c>
      <c r="F212" s="11">
        <v>4</v>
      </c>
      <c r="G212" s="15" t="str">
        <f t="shared" si="9"/>
        <v>52-4</v>
      </c>
      <c r="H212" s="11">
        <v>1</v>
      </c>
      <c r="I212" s="11">
        <v>52</v>
      </c>
      <c r="J212" s="38">
        <f>(VLOOKUP($G212,Depth_Lookup_CCL!$A$3:$Z$549,11,FALSE))+(H212/100)</f>
        <v>127.31500000000001</v>
      </c>
      <c r="K212" s="38">
        <f>(VLOOKUP($G212,Depth_Lookup_CCL!$A$3:$Z$549,11,FALSE))+(I212/100)</f>
        <v>127.825</v>
      </c>
      <c r="L212" s="11">
        <v>90</v>
      </c>
      <c r="N212" s="11">
        <v>10</v>
      </c>
      <c r="P212" s="15">
        <f t="shared" si="10"/>
        <v>100</v>
      </c>
      <c r="Q212" s="11" t="s">
        <v>2314</v>
      </c>
      <c r="R212" s="11" t="s">
        <v>1</v>
      </c>
      <c r="S212" s="97">
        <v>55</v>
      </c>
      <c r="T212" s="15" t="str">
        <f>VLOOKUP($S212,[6]definitions_list_lookup!$N$15:$P$20,2,TRUE)</f>
        <v>substantial</v>
      </c>
      <c r="U212" s="15">
        <f>VLOOKUP($S212,[6]definitions_list_lookup!$N$15:$P$20,3,TRUE)</f>
        <v>3</v>
      </c>
      <c r="V212" s="11" t="s">
        <v>2315</v>
      </c>
      <c r="W212" s="11">
        <v>5</v>
      </c>
      <c r="Y212" s="11">
        <v>90</v>
      </c>
      <c r="Z212" s="11">
        <v>5</v>
      </c>
      <c r="AR212" s="15" t="str">
        <f>VLOOKUP($AQ212,[6]definitions_list_lookup!$N$15:$P$20,2,TRUE)</f>
        <v>fresh</v>
      </c>
      <c r="AS212" s="15">
        <f>VLOOKUP($AQ212,[6]definitions_list_lookup!$N$15:$P$20,3,TRUE)</f>
        <v>0</v>
      </c>
      <c r="BL212" s="11" t="s">
        <v>2316</v>
      </c>
      <c r="BM212" s="11">
        <v>85</v>
      </c>
      <c r="BN212" s="15" t="str">
        <f>VLOOKUP($BM212,[6]definitions_list_lookup!$N$15:$P$20,2,TRUE)</f>
        <v>extensive</v>
      </c>
      <c r="BO212" s="15">
        <f>VLOOKUP($BM212,[6]definitions_list_lookup!$N$15:$P$20,3,TRUE)</f>
        <v>4</v>
      </c>
      <c r="BP212" s="11" t="s">
        <v>2269</v>
      </c>
      <c r="BQ212" s="11">
        <v>45</v>
      </c>
      <c r="BS212" s="11">
        <v>45</v>
      </c>
      <c r="BT212" s="11">
        <v>10</v>
      </c>
      <c r="CJ212" s="15" t="str">
        <f>VLOOKUP($CI212,[6]definitions_list_lookup!$N$15:$P$20,2,TRUE)</f>
        <v>fresh</v>
      </c>
      <c r="CK212" s="15">
        <f>VLOOKUP($CI212,[6]definitions_list_lookup!$N$15:$P$20,3,TRUE)</f>
        <v>0</v>
      </c>
      <c r="DD212" s="15">
        <f t="shared" si="11"/>
        <v>58</v>
      </c>
      <c r="DE212" s="15" t="str">
        <f>VLOOKUP($DD212,[6]definitions_list_lookup!$N$15:$P$20,2,TRUE)</f>
        <v>substantial</v>
      </c>
      <c r="DF212" s="15">
        <f>VLOOKUP($DD212,[6]definitions_list_lookup!$N$15:$P$20,3,TRUE)</f>
        <v>3</v>
      </c>
      <c r="DG212" s="11" t="s">
        <v>2313</v>
      </c>
    </row>
    <row r="213" spans="1:111" s="11" customFormat="1">
      <c r="A213" s="88">
        <v>42937.25</v>
      </c>
      <c r="B213" s="11" t="s">
        <v>1742</v>
      </c>
      <c r="C213" s="2" t="s">
        <v>1450</v>
      </c>
      <c r="D213" s="2" t="s">
        <v>1575</v>
      </c>
      <c r="E213" s="11">
        <v>53</v>
      </c>
      <c r="F213" s="11">
        <v>1</v>
      </c>
      <c r="G213" s="15" t="str">
        <f t="shared" si="9"/>
        <v>53-1</v>
      </c>
      <c r="H213" s="11">
        <v>0</v>
      </c>
      <c r="I213" s="11">
        <v>60</v>
      </c>
      <c r="J213" s="38">
        <f>(VLOOKUP($G213,Depth_Lookup_CCL!$A$3:$Z$549,11,FALSE))+(H213/100)</f>
        <v>127.75</v>
      </c>
      <c r="K213" s="38">
        <f>(VLOOKUP($G213,Depth_Lookup_CCL!$A$3:$Z$549,11,FALSE))+(I213/100)</f>
        <v>128.35</v>
      </c>
      <c r="L213" s="11">
        <v>82</v>
      </c>
      <c r="N213" s="11">
        <v>18</v>
      </c>
      <c r="P213" s="15">
        <f t="shared" si="10"/>
        <v>100</v>
      </c>
      <c r="Q213" s="11" t="s">
        <v>2314</v>
      </c>
      <c r="R213" s="11" t="s">
        <v>1</v>
      </c>
      <c r="S213" s="97">
        <v>70</v>
      </c>
      <c r="T213" s="15" t="str">
        <f>VLOOKUP($S213,[6]definitions_list_lookup!$N$15:$P$20,2,TRUE)</f>
        <v>extensive</v>
      </c>
      <c r="U213" s="15">
        <f>VLOOKUP($S213,[6]definitions_list_lookup!$N$15:$P$20,3,TRUE)</f>
        <v>4</v>
      </c>
      <c r="V213" s="11" t="s">
        <v>2317</v>
      </c>
      <c r="W213" s="11">
        <v>5</v>
      </c>
      <c r="Y213" s="11">
        <v>85</v>
      </c>
      <c r="Z213" s="11">
        <v>10</v>
      </c>
      <c r="AR213" s="15" t="str">
        <f>VLOOKUP($AQ213,[6]definitions_list_lookup!$N$15:$P$20,2,TRUE)</f>
        <v>fresh</v>
      </c>
      <c r="AS213" s="15">
        <f>VLOOKUP($AQ213,[6]definitions_list_lookup!$N$15:$P$20,3,TRUE)</f>
        <v>0</v>
      </c>
      <c r="BL213" s="11" t="s">
        <v>2318</v>
      </c>
      <c r="BM213" s="11">
        <v>85</v>
      </c>
      <c r="BN213" s="15" t="str">
        <f>VLOOKUP($BM213,[6]definitions_list_lookup!$N$15:$P$20,2,TRUE)</f>
        <v>extensive</v>
      </c>
      <c r="BO213" s="15">
        <f>VLOOKUP($BM213,[6]definitions_list_lookup!$N$15:$P$20,3,TRUE)</f>
        <v>4</v>
      </c>
      <c r="BP213" s="11" t="s">
        <v>2269</v>
      </c>
      <c r="BQ213" s="11">
        <v>10</v>
      </c>
      <c r="BS213" s="11">
        <v>65</v>
      </c>
      <c r="BT213" s="11">
        <v>10</v>
      </c>
      <c r="BY213" s="11">
        <v>15</v>
      </c>
      <c r="CJ213" s="15" t="str">
        <f>VLOOKUP($CI213,[6]definitions_list_lookup!$N$15:$P$20,2,TRUE)</f>
        <v>fresh</v>
      </c>
      <c r="CK213" s="15">
        <f>VLOOKUP($CI213,[6]definitions_list_lookup!$N$15:$P$20,3,TRUE)</f>
        <v>0</v>
      </c>
      <c r="DD213" s="15">
        <f t="shared" si="11"/>
        <v>72.7</v>
      </c>
      <c r="DE213" s="15" t="str">
        <f>VLOOKUP($DD213,[6]definitions_list_lookup!$N$15:$P$20,2,TRUE)</f>
        <v>extensive</v>
      </c>
      <c r="DF213" s="15">
        <f>VLOOKUP($DD213,[6]definitions_list_lookup!$N$15:$P$20,3,TRUE)</f>
        <v>4</v>
      </c>
      <c r="DG213" s="11" t="s">
        <v>2319</v>
      </c>
    </row>
    <row r="214" spans="1:111" s="11" customFormat="1">
      <c r="A214" s="88">
        <v>42937.25</v>
      </c>
      <c r="B214" s="11" t="s">
        <v>1742</v>
      </c>
      <c r="C214" s="2" t="s">
        <v>1450</v>
      </c>
      <c r="D214" s="2" t="s">
        <v>1575</v>
      </c>
      <c r="E214" s="11">
        <v>53</v>
      </c>
      <c r="F214" s="11">
        <v>2</v>
      </c>
      <c r="G214" s="15" t="str">
        <f t="shared" si="9"/>
        <v>53-2</v>
      </c>
      <c r="H214" s="11">
        <v>1</v>
      </c>
      <c r="I214" s="11">
        <v>75</v>
      </c>
      <c r="J214" s="38">
        <f>(VLOOKUP($G214,Depth_Lookup_CCL!$A$3:$Z$549,11,FALSE))+(H214/100)</f>
        <v>128.35499999999999</v>
      </c>
      <c r="K214" s="38">
        <f>(VLOOKUP($G214,Depth_Lookup_CCL!$A$3:$Z$549,11,FALSE))+(I214/100)</f>
        <v>129.095</v>
      </c>
      <c r="L214" s="11">
        <v>83</v>
      </c>
      <c r="N214" s="11">
        <v>17</v>
      </c>
      <c r="P214" s="15">
        <f t="shared" si="10"/>
        <v>100</v>
      </c>
      <c r="Q214" s="11" t="s">
        <v>2320</v>
      </c>
      <c r="R214" s="11" t="s">
        <v>1</v>
      </c>
      <c r="S214" s="97">
        <v>80</v>
      </c>
      <c r="T214" s="15" t="str">
        <f>VLOOKUP($S214,[6]definitions_list_lookup!$N$15:$P$20,2,TRUE)</f>
        <v>extensive</v>
      </c>
      <c r="U214" s="15">
        <f>VLOOKUP($S214,[6]definitions_list_lookup!$N$15:$P$20,3,TRUE)</f>
        <v>4</v>
      </c>
      <c r="V214" s="11" t="s">
        <v>1707</v>
      </c>
      <c r="W214" s="11">
        <v>20</v>
      </c>
      <c r="Y214" s="11">
        <v>65</v>
      </c>
      <c r="Z214" s="11">
        <v>15</v>
      </c>
      <c r="AR214" s="15" t="str">
        <f>VLOOKUP($AQ214,[6]definitions_list_lookup!$N$15:$P$20,2,TRUE)</f>
        <v>fresh</v>
      </c>
      <c r="AS214" s="15">
        <f>VLOOKUP($AQ214,[6]definitions_list_lookup!$N$15:$P$20,3,TRUE)</f>
        <v>0</v>
      </c>
      <c r="BL214" s="11" t="s">
        <v>2321</v>
      </c>
      <c r="BM214" s="11">
        <v>92</v>
      </c>
      <c r="BN214" s="15" t="str">
        <f>VLOOKUP($BM214,[6]definitions_list_lookup!$N$15:$P$20,2,TRUE)</f>
        <v>complete</v>
      </c>
      <c r="BO214" s="15">
        <f>VLOOKUP($BM214,[6]definitions_list_lookup!$N$15:$P$20,3,TRUE)</f>
        <v>5</v>
      </c>
      <c r="BP214" s="11" t="s">
        <v>2287</v>
      </c>
      <c r="BQ214" s="11">
        <v>30</v>
      </c>
      <c r="BS214" s="11">
        <v>60</v>
      </c>
      <c r="BT214" s="11">
        <v>10</v>
      </c>
      <c r="CJ214" s="15" t="str">
        <f>VLOOKUP($CI214,[6]definitions_list_lookup!$N$15:$P$20,2,TRUE)</f>
        <v>fresh</v>
      </c>
      <c r="CK214" s="15">
        <f>VLOOKUP($CI214,[6]definitions_list_lookup!$N$15:$P$20,3,TRUE)</f>
        <v>0</v>
      </c>
      <c r="DD214" s="15">
        <f t="shared" si="11"/>
        <v>82.039999999999992</v>
      </c>
      <c r="DE214" s="15" t="str">
        <f>VLOOKUP($DD214,[6]definitions_list_lookup!$N$15:$P$20,2,TRUE)</f>
        <v>extensive</v>
      </c>
      <c r="DF214" s="15">
        <f>VLOOKUP($DD214,[6]definitions_list_lookup!$N$15:$P$20,3,TRUE)</f>
        <v>4</v>
      </c>
      <c r="DG214" s="11" t="s">
        <v>2319</v>
      </c>
    </row>
    <row r="215" spans="1:111" s="11" customFormat="1">
      <c r="A215" s="88">
        <v>42937.25</v>
      </c>
      <c r="B215" s="11" t="s">
        <v>1742</v>
      </c>
      <c r="C215" s="2" t="s">
        <v>1450</v>
      </c>
      <c r="D215" s="2" t="s">
        <v>1575</v>
      </c>
      <c r="E215" s="11">
        <v>53</v>
      </c>
      <c r="F215" s="11">
        <v>2</v>
      </c>
      <c r="G215" s="15" t="str">
        <f t="shared" si="9"/>
        <v>53-2</v>
      </c>
      <c r="H215" s="11">
        <v>75</v>
      </c>
      <c r="I215" s="11">
        <v>93</v>
      </c>
      <c r="J215" s="38">
        <f>(VLOOKUP($G215,Depth_Lookup_CCL!$A$3:$Z$549,11,FALSE))+(H215/100)</f>
        <v>129.095</v>
      </c>
      <c r="K215" s="38">
        <f>(VLOOKUP($G215,Depth_Lookup_CCL!$A$3:$Z$549,11,FALSE))+(I215/100)</f>
        <v>129.27500000000001</v>
      </c>
      <c r="L215" s="11">
        <v>90</v>
      </c>
      <c r="M215" s="11">
        <v>10</v>
      </c>
      <c r="P215" s="15">
        <f t="shared" si="10"/>
        <v>100</v>
      </c>
      <c r="Q215" s="11" t="s">
        <v>2314</v>
      </c>
      <c r="R215" s="11" t="s">
        <v>1</v>
      </c>
      <c r="S215" s="97">
        <v>70</v>
      </c>
      <c r="T215" s="15" t="str">
        <f>VLOOKUP($S215,[6]definitions_list_lookup!$N$15:$P$20,2,TRUE)</f>
        <v>extensive</v>
      </c>
      <c r="U215" s="15">
        <f>VLOOKUP($S215,[6]definitions_list_lookup!$N$15:$P$20,3,TRUE)</f>
        <v>4</v>
      </c>
      <c r="V215" s="11" t="s">
        <v>1707</v>
      </c>
      <c r="W215" s="11">
        <v>5</v>
      </c>
      <c r="Y215" s="11">
        <v>85</v>
      </c>
      <c r="Z215" s="11">
        <v>10</v>
      </c>
      <c r="AN215" s="11" t="s">
        <v>2322</v>
      </c>
      <c r="AO215" s="11" t="s">
        <v>1447</v>
      </c>
      <c r="AP215" s="11" t="s">
        <v>1464</v>
      </c>
      <c r="AQ215" s="11">
        <v>85</v>
      </c>
      <c r="AR215" s="15" t="str">
        <f>VLOOKUP($AQ215,[6]definitions_list_lookup!$N$15:$P$20,2,TRUE)</f>
        <v>extensive</v>
      </c>
      <c r="AS215" s="15">
        <f>VLOOKUP($AQ215,[6]definitions_list_lookup!$N$15:$P$20,3,TRUE)</f>
        <v>4</v>
      </c>
      <c r="AT215" s="11" t="s">
        <v>2323</v>
      </c>
      <c r="AU215" s="11">
        <v>15</v>
      </c>
      <c r="AW215" s="11">
        <v>80</v>
      </c>
      <c r="AX215" s="11">
        <v>5</v>
      </c>
      <c r="BN215" s="15" t="str">
        <f>VLOOKUP($BM215,[6]definitions_list_lookup!$N$15:$P$20,2,TRUE)</f>
        <v>fresh</v>
      </c>
      <c r="BO215" s="15">
        <f>VLOOKUP($BM215,[6]definitions_list_lookup!$N$15:$P$20,3,TRUE)</f>
        <v>0</v>
      </c>
      <c r="CJ215" s="15" t="str">
        <f>VLOOKUP($CI215,[6]definitions_list_lookup!$N$15:$P$20,2,TRUE)</f>
        <v>fresh</v>
      </c>
      <c r="CK215" s="15">
        <f>VLOOKUP($CI215,[6]definitions_list_lookup!$N$15:$P$20,3,TRUE)</f>
        <v>0</v>
      </c>
      <c r="DD215" s="15">
        <f t="shared" si="11"/>
        <v>71.5</v>
      </c>
      <c r="DE215" s="15" t="str">
        <f>VLOOKUP($DD215,[6]definitions_list_lookup!$N$15:$P$20,2,TRUE)</f>
        <v>extensive</v>
      </c>
      <c r="DF215" s="15">
        <f>VLOOKUP($DD215,[6]definitions_list_lookup!$N$15:$P$20,3,TRUE)</f>
        <v>4</v>
      </c>
      <c r="DG215" s="11" t="s">
        <v>2324</v>
      </c>
    </row>
    <row r="216" spans="1:111" s="11" customFormat="1">
      <c r="A216" s="88">
        <v>42937.25</v>
      </c>
      <c r="B216" s="11" t="s">
        <v>1742</v>
      </c>
      <c r="C216" s="2" t="s">
        <v>1450</v>
      </c>
      <c r="D216" s="2" t="s">
        <v>1575</v>
      </c>
      <c r="E216" s="11">
        <v>53</v>
      </c>
      <c r="F216" s="11">
        <v>3</v>
      </c>
      <c r="G216" s="15" t="str">
        <f t="shared" si="9"/>
        <v>53-3</v>
      </c>
      <c r="H216" s="11">
        <v>1</v>
      </c>
      <c r="I216" s="11">
        <v>91</v>
      </c>
      <c r="J216" s="38">
        <f>(VLOOKUP($G216,Depth_Lookup_CCL!$A$3:$Z$549,11,FALSE))+(H216/100)</f>
        <v>129.29</v>
      </c>
      <c r="K216" s="38">
        <f>(VLOOKUP($G216,Depth_Lookup_CCL!$A$3:$Z$549,11,FALSE))+(I216/100)</f>
        <v>130.19</v>
      </c>
      <c r="L216" s="11">
        <v>87</v>
      </c>
      <c r="N216" s="11">
        <v>13</v>
      </c>
      <c r="P216" s="15">
        <f t="shared" si="10"/>
        <v>100</v>
      </c>
      <c r="Q216" s="11" t="s">
        <v>2325</v>
      </c>
      <c r="R216" s="11" t="s">
        <v>1459</v>
      </c>
      <c r="S216" s="97">
        <v>75</v>
      </c>
      <c r="T216" s="15" t="str">
        <f>VLOOKUP($S216,[6]definitions_list_lookup!$N$15:$P$20,2,TRUE)</f>
        <v>extensive</v>
      </c>
      <c r="U216" s="15">
        <f>VLOOKUP($S216,[6]definitions_list_lookup!$N$15:$P$20,3,TRUE)</f>
        <v>4</v>
      </c>
      <c r="V216" s="11" t="s">
        <v>1707</v>
      </c>
      <c r="W216" s="11">
        <v>20</v>
      </c>
      <c r="Y216" s="11">
        <v>50</v>
      </c>
      <c r="Z216" s="11">
        <v>30</v>
      </c>
      <c r="AR216" s="15" t="str">
        <f>VLOOKUP($AQ216,[6]definitions_list_lookup!$N$15:$P$20,2,TRUE)</f>
        <v>fresh</v>
      </c>
      <c r="AS216" s="15">
        <f>VLOOKUP($AQ216,[6]definitions_list_lookup!$N$15:$P$20,3,TRUE)</f>
        <v>0</v>
      </c>
      <c r="BL216" s="11" t="s">
        <v>2326</v>
      </c>
      <c r="BM216" s="11">
        <v>90</v>
      </c>
      <c r="BN216" s="15" t="str">
        <f>VLOOKUP($BM216,[6]definitions_list_lookup!$N$15:$P$20,2,TRUE)</f>
        <v>extensive</v>
      </c>
      <c r="BO216" s="15">
        <f>VLOOKUP($BM216,[6]definitions_list_lookup!$N$15:$P$20,3,TRUE)</f>
        <v>4</v>
      </c>
      <c r="BP216" s="11" t="s">
        <v>2287</v>
      </c>
      <c r="BQ216" s="11">
        <v>15</v>
      </c>
      <c r="BS216" s="11">
        <v>70</v>
      </c>
      <c r="BT216" s="11">
        <v>15</v>
      </c>
      <c r="CJ216" s="15" t="str">
        <f>VLOOKUP($CI216,[6]definitions_list_lookup!$N$15:$P$20,2,TRUE)</f>
        <v>fresh</v>
      </c>
      <c r="CK216" s="15">
        <f>VLOOKUP($CI216,[6]definitions_list_lookup!$N$15:$P$20,3,TRUE)</f>
        <v>0</v>
      </c>
      <c r="DD216" s="15">
        <f t="shared" si="11"/>
        <v>76.95</v>
      </c>
      <c r="DE216" s="15" t="str">
        <f>VLOOKUP($DD216,[6]definitions_list_lookup!$N$15:$P$20,2,TRUE)</f>
        <v>extensive</v>
      </c>
      <c r="DF216" s="15">
        <f>VLOOKUP($DD216,[6]definitions_list_lookup!$N$15:$P$20,3,TRUE)</f>
        <v>4</v>
      </c>
      <c r="DG216" s="11" t="s">
        <v>2327</v>
      </c>
    </row>
    <row r="217" spans="1:111" s="11" customFormat="1">
      <c r="A217" s="88">
        <v>42937.25</v>
      </c>
      <c r="B217" s="11" t="s">
        <v>1742</v>
      </c>
      <c r="C217" s="2" t="s">
        <v>1450</v>
      </c>
      <c r="D217" s="2" t="s">
        <v>1575</v>
      </c>
      <c r="E217" s="11">
        <v>53</v>
      </c>
      <c r="F217" s="11">
        <v>4</v>
      </c>
      <c r="G217" s="15" t="str">
        <f t="shared" si="9"/>
        <v>53-4</v>
      </c>
      <c r="H217" s="11">
        <v>3</v>
      </c>
      <c r="I217" s="11">
        <v>66</v>
      </c>
      <c r="J217" s="38">
        <f>(VLOOKUP($G217,Depth_Lookup_CCL!$A$3:$Z$549,11,FALSE))+(H217/100)</f>
        <v>130.22999999999999</v>
      </c>
      <c r="K217" s="38">
        <f>(VLOOKUP($G217,Depth_Lookup_CCL!$A$3:$Z$549,11,FALSE))+(I217/100)</f>
        <v>130.85999999999999</v>
      </c>
      <c r="L217" s="11">
        <v>88</v>
      </c>
      <c r="N217" s="11">
        <v>12</v>
      </c>
      <c r="P217" s="15">
        <f t="shared" si="10"/>
        <v>100</v>
      </c>
      <c r="Q217" s="11" t="s">
        <v>2328</v>
      </c>
      <c r="R217" s="11" t="s">
        <v>1</v>
      </c>
      <c r="S217" s="97">
        <v>55</v>
      </c>
      <c r="T217" s="15" t="str">
        <f>VLOOKUP($S217,[6]definitions_list_lookup!$N$15:$P$20,2,TRUE)</f>
        <v>substantial</v>
      </c>
      <c r="U217" s="15">
        <f>VLOOKUP($S217,[6]definitions_list_lookup!$N$15:$P$20,3,TRUE)</f>
        <v>3</v>
      </c>
      <c r="V217" s="11" t="s">
        <v>1707</v>
      </c>
      <c r="W217" s="11">
        <v>10</v>
      </c>
      <c r="Y217" s="11">
        <v>80</v>
      </c>
      <c r="Z217" s="11">
        <v>10</v>
      </c>
      <c r="AR217" s="15" t="str">
        <f>VLOOKUP($AQ217,[6]definitions_list_lookup!$N$15:$P$20,2,TRUE)</f>
        <v>fresh</v>
      </c>
      <c r="AS217" s="15">
        <f>VLOOKUP($AQ217,[6]definitions_list_lookup!$N$15:$P$20,3,TRUE)</f>
        <v>0</v>
      </c>
      <c r="BL217" s="11" t="s">
        <v>1797</v>
      </c>
      <c r="BM217" s="11">
        <v>85</v>
      </c>
      <c r="BN217" s="15" t="str">
        <f>VLOOKUP($BM217,[6]definitions_list_lookup!$N$15:$P$20,2,TRUE)</f>
        <v>extensive</v>
      </c>
      <c r="BO217" s="15">
        <f>VLOOKUP($BM217,[6]definitions_list_lookup!$N$15:$P$20,3,TRUE)</f>
        <v>4</v>
      </c>
      <c r="BP217" s="11" t="s">
        <v>2289</v>
      </c>
      <c r="BQ217" s="11">
        <v>10</v>
      </c>
      <c r="BS217" s="11">
        <v>85</v>
      </c>
      <c r="BT217" s="11">
        <v>5</v>
      </c>
      <c r="CJ217" s="15" t="str">
        <f>VLOOKUP($CI217,[6]definitions_list_lookup!$N$15:$P$20,2,TRUE)</f>
        <v>fresh</v>
      </c>
      <c r="CK217" s="15">
        <f>VLOOKUP($CI217,[6]definitions_list_lookup!$N$15:$P$20,3,TRUE)</f>
        <v>0</v>
      </c>
      <c r="DD217" s="15">
        <f t="shared" si="11"/>
        <v>58.599999999999994</v>
      </c>
      <c r="DE217" s="15" t="str">
        <f>VLOOKUP($DD217,[6]definitions_list_lookup!$N$15:$P$20,2,TRUE)</f>
        <v>substantial</v>
      </c>
      <c r="DF217" s="15">
        <f>VLOOKUP($DD217,[6]definitions_list_lookup!$N$15:$P$20,3,TRUE)</f>
        <v>3</v>
      </c>
      <c r="DG217" s="11" t="s">
        <v>2319</v>
      </c>
    </row>
    <row r="218" spans="1:111" s="11" customFormat="1">
      <c r="A218" s="88">
        <v>42937.25</v>
      </c>
      <c r="B218" s="11" t="s">
        <v>1742</v>
      </c>
      <c r="C218" s="2" t="s">
        <v>1450</v>
      </c>
      <c r="D218" s="2" t="s">
        <v>1575</v>
      </c>
      <c r="E218" s="11">
        <v>54</v>
      </c>
      <c r="F218" s="11">
        <v>1</v>
      </c>
      <c r="G218" s="15" t="str">
        <f t="shared" si="9"/>
        <v>54-1</v>
      </c>
      <c r="H218" s="11">
        <v>1</v>
      </c>
      <c r="I218" s="11">
        <v>78</v>
      </c>
      <c r="J218" s="38">
        <f>(VLOOKUP($G218,Depth_Lookup_CCL!$A$3:$Z$549,11,FALSE))+(H218/100)</f>
        <v>130.81</v>
      </c>
      <c r="K218" s="38">
        <f>(VLOOKUP($G218,Depth_Lookup_CCL!$A$3:$Z$549,11,FALSE))+(I218/100)</f>
        <v>131.58000000000001</v>
      </c>
      <c r="L218" s="11">
        <v>93</v>
      </c>
      <c r="N218" s="11">
        <v>7</v>
      </c>
      <c r="P218" s="15">
        <f t="shared" si="10"/>
        <v>100</v>
      </c>
      <c r="Q218" s="11" t="s">
        <v>2314</v>
      </c>
      <c r="R218" s="11" t="s">
        <v>1</v>
      </c>
      <c r="S218" s="97">
        <v>70</v>
      </c>
      <c r="T218" s="15" t="str">
        <f>VLOOKUP($S218,[6]definitions_list_lookup!$N$15:$P$20,2,TRUE)</f>
        <v>extensive</v>
      </c>
      <c r="U218" s="15">
        <f>VLOOKUP($S218,[6]definitions_list_lookup!$N$15:$P$20,3,TRUE)</f>
        <v>4</v>
      </c>
      <c r="V218" s="11" t="s">
        <v>2329</v>
      </c>
      <c r="W218" s="11">
        <v>5</v>
      </c>
      <c r="Y218" s="11">
        <v>85</v>
      </c>
      <c r="Z218" s="11">
        <v>10</v>
      </c>
      <c r="AR218" s="15" t="str">
        <f>VLOOKUP($AQ218,[6]definitions_list_lookup!$N$15:$P$20,2,TRUE)</f>
        <v>fresh</v>
      </c>
      <c r="AS218" s="15">
        <f>VLOOKUP($AQ218,[6]definitions_list_lookup!$N$15:$P$20,3,TRUE)</f>
        <v>0</v>
      </c>
      <c r="BL218" s="11" t="s">
        <v>1723</v>
      </c>
      <c r="BM218" s="11">
        <v>90</v>
      </c>
      <c r="BN218" s="15" t="str">
        <f>VLOOKUP($BM218,[6]definitions_list_lookup!$N$15:$P$20,2,TRUE)</f>
        <v>extensive</v>
      </c>
      <c r="BO218" s="15">
        <f>VLOOKUP($BM218,[6]definitions_list_lookup!$N$15:$P$20,3,TRUE)</f>
        <v>4</v>
      </c>
      <c r="BP218" s="11" t="s">
        <v>2287</v>
      </c>
      <c r="BQ218" s="11">
        <v>5</v>
      </c>
      <c r="BS218" s="11">
        <v>90</v>
      </c>
      <c r="BT218" s="11">
        <v>5</v>
      </c>
      <c r="CJ218" s="15" t="str">
        <f>VLOOKUP($CI218,[6]definitions_list_lookup!$N$15:$P$20,2,TRUE)</f>
        <v>fresh</v>
      </c>
      <c r="CK218" s="15">
        <f>VLOOKUP($CI218,[6]definitions_list_lookup!$N$15:$P$20,3,TRUE)</f>
        <v>0</v>
      </c>
      <c r="DD218" s="15">
        <f t="shared" si="11"/>
        <v>71.400000000000006</v>
      </c>
      <c r="DE218" s="15" t="str">
        <f>VLOOKUP($DD218,[6]definitions_list_lookup!$N$15:$P$20,2,TRUE)</f>
        <v>extensive</v>
      </c>
      <c r="DF218" s="15">
        <f>VLOOKUP($DD218,[6]definitions_list_lookup!$N$15:$P$20,3,TRUE)</f>
        <v>4</v>
      </c>
      <c r="DG218" s="11" t="s">
        <v>2330</v>
      </c>
    </row>
    <row r="219" spans="1:111" s="11" customFormat="1">
      <c r="A219" s="88">
        <v>42937.25</v>
      </c>
      <c r="B219" s="11" t="s">
        <v>1742</v>
      </c>
      <c r="C219" s="2" t="s">
        <v>1450</v>
      </c>
      <c r="D219" s="2" t="s">
        <v>1575</v>
      </c>
      <c r="E219" s="11">
        <v>54</v>
      </c>
      <c r="F219" s="11">
        <v>2</v>
      </c>
      <c r="G219" s="15" t="str">
        <f t="shared" si="9"/>
        <v>54-2</v>
      </c>
      <c r="H219" s="11">
        <v>4</v>
      </c>
      <c r="I219" s="11">
        <v>77</v>
      </c>
      <c r="J219" s="38">
        <f>(VLOOKUP($G219,Depth_Lookup_CCL!$A$3:$Z$549,11,FALSE))+(H219/100)</f>
        <v>131.77500000000001</v>
      </c>
      <c r="K219" s="38">
        <f>(VLOOKUP($G219,Depth_Lookup_CCL!$A$3:$Z$549,11,FALSE))+(I219/100)</f>
        <v>132.50500000000002</v>
      </c>
      <c r="L219" s="11">
        <v>97</v>
      </c>
      <c r="N219" s="11">
        <v>3</v>
      </c>
      <c r="P219" s="15">
        <f t="shared" si="10"/>
        <v>100</v>
      </c>
      <c r="Q219" s="11" t="s">
        <v>2331</v>
      </c>
      <c r="R219" s="11" t="s">
        <v>1</v>
      </c>
      <c r="S219" s="97">
        <v>55</v>
      </c>
      <c r="T219" s="15" t="str">
        <f>VLOOKUP($S219,[6]definitions_list_lookup!$N$15:$P$20,2,TRUE)</f>
        <v>substantial</v>
      </c>
      <c r="U219" s="15">
        <f>VLOOKUP($S219,[6]definitions_list_lookup!$N$15:$P$20,3,TRUE)</f>
        <v>3</v>
      </c>
      <c r="V219" s="11" t="s">
        <v>1707</v>
      </c>
      <c r="W219" s="11">
        <v>5</v>
      </c>
      <c r="Y219" s="11">
        <v>90</v>
      </c>
      <c r="Z219" s="11">
        <v>5</v>
      </c>
      <c r="AR219" s="15" t="str">
        <f>VLOOKUP($AQ219,[6]definitions_list_lookup!$N$15:$P$20,2,TRUE)</f>
        <v>fresh</v>
      </c>
      <c r="AS219" s="15">
        <f>VLOOKUP($AQ219,[6]definitions_list_lookup!$N$15:$P$20,3,TRUE)</f>
        <v>0</v>
      </c>
      <c r="BL219" s="11" t="s">
        <v>2332</v>
      </c>
      <c r="BM219" s="11">
        <v>92</v>
      </c>
      <c r="BN219" s="15" t="str">
        <f>VLOOKUP($BM219,[6]definitions_list_lookup!$N$15:$P$20,2,TRUE)</f>
        <v>complete</v>
      </c>
      <c r="BO219" s="15">
        <f>VLOOKUP($BM219,[6]definitions_list_lookup!$N$15:$P$20,3,TRUE)</f>
        <v>5</v>
      </c>
      <c r="BP219" s="11" t="s">
        <v>2289</v>
      </c>
      <c r="BQ219" s="11">
        <v>90</v>
      </c>
      <c r="BT219" s="11">
        <v>10</v>
      </c>
      <c r="CJ219" s="15" t="str">
        <f>VLOOKUP($CI219,[6]definitions_list_lookup!$N$15:$P$20,2,TRUE)</f>
        <v>fresh</v>
      </c>
      <c r="CK219" s="15">
        <f>VLOOKUP($CI219,[6]definitions_list_lookup!$N$15:$P$20,3,TRUE)</f>
        <v>0</v>
      </c>
      <c r="DD219" s="15">
        <f t="shared" si="11"/>
        <v>56.11</v>
      </c>
      <c r="DE219" s="15" t="str">
        <f>VLOOKUP($DD219,[6]definitions_list_lookup!$N$15:$P$20,2,TRUE)</f>
        <v>substantial</v>
      </c>
      <c r="DF219" s="15">
        <f>VLOOKUP($DD219,[6]definitions_list_lookup!$N$15:$P$20,3,TRUE)</f>
        <v>3</v>
      </c>
      <c r="DG219" s="11" t="s">
        <v>2319</v>
      </c>
    </row>
    <row r="220" spans="1:111" s="11" customFormat="1">
      <c r="A220" s="88">
        <v>42937.25</v>
      </c>
      <c r="B220" s="11" t="s">
        <v>1742</v>
      </c>
      <c r="C220" s="2" t="s">
        <v>1450</v>
      </c>
      <c r="D220" s="2" t="s">
        <v>1575</v>
      </c>
      <c r="E220" s="11">
        <v>54</v>
      </c>
      <c r="F220" s="11">
        <v>3</v>
      </c>
      <c r="G220" s="15" t="str">
        <f t="shared" si="9"/>
        <v>54-3</v>
      </c>
      <c r="H220" s="11">
        <v>1</v>
      </c>
      <c r="I220" s="11">
        <v>64</v>
      </c>
      <c r="J220" s="38">
        <f>(VLOOKUP($G220,Depth_Lookup_CCL!$A$3:$Z$549,11,FALSE))+(H220/100)</f>
        <v>132.56</v>
      </c>
      <c r="K220" s="38">
        <f>(VLOOKUP($G220,Depth_Lookup_CCL!$A$3:$Z$549,11,FALSE))+(I220/100)</f>
        <v>133.19</v>
      </c>
      <c r="L220" s="11">
        <v>96</v>
      </c>
      <c r="N220" s="11">
        <v>4</v>
      </c>
      <c r="P220" s="15">
        <f t="shared" si="10"/>
        <v>100</v>
      </c>
      <c r="Q220" s="11" t="s">
        <v>2331</v>
      </c>
      <c r="R220" s="11" t="s">
        <v>1</v>
      </c>
      <c r="S220" s="97">
        <v>55</v>
      </c>
      <c r="T220" s="15" t="str">
        <f>VLOOKUP($S220,[6]definitions_list_lookup!$N$15:$P$20,2,TRUE)</f>
        <v>substantial</v>
      </c>
      <c r="U220" s="15">
        <f>VLOOKUP($S220,[6]definitions_list_lookup!$N$15:$P$20,3,TRUE)</f>
        <v>3</v>
      </c>
      <c r="V220" s="11" t="s">
        <v>1707</v>
      </c>
      <c r="W220" s="11">
        <v>5</v>
      </c>
      <c r="Y220" s="11">
        <v>90</v>
      </c>
      <c r="Z220" s="11">
        <v>5</v>
      </c>
      <c r="AR220" s="15" t="str">
        <f>VLOOKUP($AQ220,[6]definitions_list_lookup!$N$15:$P$20,2,TRUE)</f>
        <v>fresh</v>
      </c>
      <c r="AS220" s="15">
        <f>VLOOKUP($AQ220,[6]definitions_list_lookup!$N$15:$P$20,3,TRUE)</f>
        <v>0</v>
      </c>
      <c r="BL220" s="11" t="s">
        <v>1723</v>
      </c>
      <c r="BM220" s="11">
        <v>85</v>
      </c>
      <c r="BN220" s="15" t="str">
        <f>VLOOKUP($BM220,[6]definitions_list_lookup!$N$15:$P$20,2,TRUE)</f>
        <v>extensive</v>
      </c>
      <c r="BO220" s="15">
        <f>VLOOKUP($BM220,[6]definitions_list_lookup!$N$15:$P$20,3,TRUE)</f>
        <v>4</v>
      </c>
      <c r="BP220" s="11" t="s">
        <v>2289</v>
      </c>
      <c r="BS220" s="11">
        <v>80</v>
      </c>
      <c r="BT220" s="11">
        <v>20</v>
      </c>
      <c r="CJ220" s="15" t="str">
        <f>VLOOKUP($CI220,[6]definitions_list_lookup!$N$15:$P$20,2,TRUE)</f>
        <v>fresh</v>
      </c>
      <c r="CK220" s="15">
        <f>VLOOKUP($CI220,[6]definitions_list_lookup!$N$15:$P$20,3,TRUE)</f>
        <v>0</v>
      </c>
      <c r="DD220" s="15">
        <f t="shared" si="11"/>
        <v>56.199999999999996</v>
      </c>
      <c r="DE220" s="15" t="str">
        <f>VLOOKUP($DD220,[6]definitions_list_lookup!$N$15:$P$20,2,TRUE)</f>
        <v>substantial</v>
      </c>
      <c r="DF220" s="15">
        <f>VLOOKUP($DD220,[6]definitions_list_lookup!$N$15:$P$20,3,TRUE)</f>
        <v>3</v>
      </c>
      <c r="DG220" s="11" t="s">
        <v>2319</v>
      </c>
    </row>
    <row r="221" spans="1:111" s="11" customFormat="1">
      <c r="A221" s="88">
        <v>42937.25</v>
      </c>
      <c r="B221" s="11" t="s">
        <v>1742</v>
      </c>
      <c r="C221" s="2" t="s">
        <v>1450</v>
      </c>
      <c r="D221" s="2" t="s">
        <v>1575</v>
      </c>
      <c r="E221" s="11">
        <v>54</v>
      </c>
      <c r="F221" s="11">
        <v>4</v>
      </c>
      <c r="G221" s="15" t="str">
        <f t="shared" si="9"/>
        <v>54-4</v>
      </c>
      <c r="H221" s="11">
        <v>3</v>
      </c>
      <c r="I221" s="11">
        <v>92</v>
      </c>
      <c r="J221" s="38">
        <f>(VLOOKUP($G221,Depth_Lookup_CCL!$A$3:$Z$549,11,FALSE))+(H221/100)</f>
        <v>133.25</v>
      </c>
      <c r="K221" s="38">
        <f>(VLOOKUP($G221,Depth_Lookup_CCL!$A$3:$Z$549,11,FALSE))+(I221/100)</f>
        <v>134.13999999999999</v>
      </c>
      <c r="L221" s="11">
        <v>76</v>
      </c>
      <c r="N221" s="11">
        <v>24</v>
      </c>
      <c r="P221" s="15">
        <f t="shared" si="10"/>
        <v>100</v>
      </c>
      <c r="Q221" s="11" t="s">
        <v>2331</v>
      </c>
      <c r="R221" s="11" t="s">
        <v>1</v>
      </c>
      <c r="S221" s="97">
        <v>55</v>
      </c>
      <c r="T221" s="15" t="str">
        <f>VLOOKUP($S221,[6]definitions_list_lookup!$N$15:$P$20,2,TRUE)</f>
        <v>substantial</v>
      </c>
      <c r="U221" s="15">
        <f>VLOOKUP($S221,[6]definitions_list_lookup!$N$15:$P$20,3,TRUE)</f>
        <v>3</v>
      </c>
      <c r="V221" s="11" t="s">
        <v>2333</v>
      </c>
      <c r="W221" s="11">
        <v>5</v>
      </c>
      <c r="Y221" s="11">
        <v>90</v>
      </c>
      <c r="Z221" s="11">
        <v>5</v>
      </c>
      <c r="AR221" s="15" t="str">
        <f>VLOOKUP($AQ221,[6]definitions_list_lookup!$N$15:$P$20,2,TRUE)</f>
        <v>fresh</v>
      </c>
      <c r="AS221" s="15">
        <f>VLOOKUP($AQ221,[6]definitions_list_lookup!$N$15:$P$20,3,TRUE)</f>
        <v>0</v>
      </c>
      <c r="BL221" s="11" t="s">
        <v>2334</v>
      </c>
      <c r="BM221" s="11">
        <v>85</v>
      </c>
      <c r="BN221" s="15" t="str">
        <f>VLOOKUP($BM221,[6]definitions_list_lookup!$N$15:$P$20,2,TRUE)</f>
        <v>extensive</v>
      </c>
      <c r="BO221" s="15">
        <f>VLOOKUP($BM221,[6]definitions_list_lookup!$N$15:$P$20,3,TRUE)</f>
        <v>4</v>
      </c>
      <c r="BP221" s="11" t="s">
        <v>2335</v>
      </c>
      <c r="BQ221" s="11">
        <v>5</v>
      </c>
      <c r="BS221" s="11">
        <v>85</v>
      </c>
      <c r="BT221" s="11">
        <v>10</v>
      </c>
      <c r="CJ221" s="15" t="str">
        <f>VLOOKUP($CI221,[6]definitions_list_lookup!$N$15:$P$20,2,TRUE)</f>
        <v>fresh</v>
      </c>
      <c r="CK221" s="15">
        <f>VLOOKUP($CI221,[6]definitions_list_lookup!$N$15:$P$20,3,TRUE)</f>
        <v>0</v>
      </c>
      <c r="DD221" s="15">
        <f t="shared" si="11"/>
        <v>62.199999999999996</v>
      </c>
      <c r="DE221" s="15" t="str">
        <f>VLOOKUP($DD221,[6]definitions_list_lookup!$N$15:$P$20,2,TRUE)</f>
        <v>extensive</v>
      </c>
      <c r="DF221" s="15">
        <f>VLOOKUP($DD221,[6]definitions_list_lookup!$N$15:$P$20,3,TRUE)</f>
        <v>4</v>
      </c>
      <c r="DG221" s="11" t="s">
        <v>2336</v>
      </c>
    </row>
    <row r="222" spans="1:111" s="11" customFormat="1">
      <c r="A222" s="88">
        <v>42937.25</v>
      </c>
      <c r="B222" s="11" t="s">
        <v>1742</v>
      </c>
      <c r="C222" s="2" t="s">
        <v>1450</v>
      </c>
      <c r="D222" s="2" t="s">
        <v>1575</v>
      </c>
      <c r="E222" s="11">
        <v>55</v>
      </c>
      <c r="F222" s="11">
        <v>1</v>
      </c>
      <c r="G222" s="15" t="str">
        <f t="shared" si="9"/>
        <v>55-1</v>
      </c>
      <c r="H222" s="11">
        <v>1</v>
      </c>
      <c r="I222" s="11">
        <v>86</v>
      </c>
      <c r="J222" s="38">
        <f>(VLOOKUP($G222,Depth_Lookup_CCL!$A$3:$Z$549,11,FALSE))+(H222/100)</f>
        <v>133.85999999999999</v>
      </c>
      <c r="K222" s="38">
        <f>(VLOOKUP($G222,Depth_Lookup_CCL!$A$3:$Z$549,11,FALSE))+(I222/100)</f>
        <v>134.71</v>
      </c>
      <c r="L222" s="11">
        <v>85</v>
      </c>
      <c r="M222" s="11">
        <v>5</v>
      </c>
      <c r="N222" s="11">
        <v>10</v>
      </c>
      <c r="P222" s="15">
        <f t="shared" si="10"/>
        <v>100</v>
      </c>
      <c r="Q222" s="11" t="s">
        <v>2230</v>
      </c>
      <c r="R222" s="11" t="s">
        <v>1</v>
      </c>
      <c r="S222" s="97">
        <v>55</v>
      </c>
      <c r="T222" s="15" t="str">
        <f>VLOOKUP($S222,[6]definitions_list_lookup!$N$15:$P$20,2,TRUE)</f>
        <v>substantial</v>
      </c>
      <c r="U222" s="15">
        <f>VLOOKUP($S222,[6]definitions_list_lookup!$N$15:$P$20,3,TRUE)</f>
        <v>3</v>
      </c>
      <c r="V222" s="11" t="s">
        <v>1707</v>
      </c>
      <c r="W222" s="11">
        <v>5</v>
      </c>
      <c r="Y222" s="11">
        <v>85</v>
      </c>
      <c r="Z222" s="11">
        <v>10</v>
      </c>
      <c r="AN222" s="11" t="s">
        <v>2337</v>
      </c>
      <c r="AO222" s="11" t="s">
        <v>1411</v>
      </c>
      <c r="AP222" s="11" t="s">
        <v>1464</v>
      </c>
      <c r="AQ222" s="11">
        <v>90</v>
      </c>
      <c r="AR222" s="15" t="str">
        <f>VLOOKUP($AQ222,[6]definitions_list_lookup!$N$15:$P$20,2,TRUE)</f>
        <v>extensive</v>
      </c>
      <c r="AS222" s="15">
        <f>VLOOKUP($AQ222,[6]definitions_list_lookup!$N$15:$P$20,3,TRUE)</f>
        <v>4</v>
      </c>
      <c r="AT222" s="11" t="s">
        <v>2338</v>
      </c>
      <c r="AU222" s="11">
        <v>5</v>
      </c>
      <c r="AW222" s="11">
        <v>90</v>
      </c>
      <c r="AX222" s="11">
        <v>5</v>
      </c>
      <c r="BL222" s="11" t="s">
        <v>1658</v>
      </c>
      <c r="BM222" s="11">
        <v>90</v>
      </c>
      <c r="BN222" s="15" t="str">
        <f>VLOOKUP($BM222,[6]definitions_list_lookup!$N$15:$P$20,2,TRUE)</f>
        <v>extensive</v>
      </c>
      <c r="BO222" s="15">
        <f>VLOOKUP($BM222,[6]definitions_list_lookup!$N$15:$P$20,3,TRUE)</f>
        <v>4</v>
      </c>
      <c r="BP222" s="11" t="s">
        <v>2287</v>
      </c>
      <c r="BQ222" s="11">
        <v>15</v>
      </c>
      <c r="BS222" s="11">
        <v>70</v>
      </c>
      <c r="BT222" s="11">
        <v>15</v>
      </c>
      <c r="CJ222" s="15" t="str">
        <f>VLOOKUP($CI222,[6]definitions_list_lookup!$N$15:$P$20,2,TRUE)</f>
        <v>fresh</v>
      </c>
      <c r="CK222" s="15">
        <f>VLOOKUP($CI222,[6]definitions_list_lookup!$N$15:$P$20,3,TRUE)</f>
        <v>0</v>
      </c>
      <c r="DD222" s="15">
        <f t="shared" si="11"/>
        <v>60.25</v>
      </c>
      <c r="DE222" s="15" t="str">
        <f>VLOOKUP($DD222,[6]definitions_list_lookup!$N$15:$P$20,2,TRUE)</f>
        <v>substantial</v>
      </c>
      <c r="DF222" s="15">
        <f>VLOOKUP($DD222,[6]definitions_list_lookup!$N$15:$P$20,3,TRUE)</f>
        <v>3</v>
      </c>
      <c r="DG222" s="11" t="s">
        <v>2339</v>
      </c>
    </row>
    <row r="223" spans="1:111" s="11" customFormat="1">
      <c r="A223" s="88">
        <v>42937.25</v>
      </c>
      <c r="B223" s="11" t="s">
        <v>1742</v>
      </c>
      <c r="C223" s="2" t="s">
        <v>1450</v>
      </c>
      <c r="D223" s="2" t="s">
        <v>1575</v>
      </c>
      <c r="E223" s="11">
        <v>55</v>
      </c>
      <c r="F223" s="11">
        <v>2</v>
      </c>
      <c r="G223" s="15" t="str">
        <f t="shared" si="9"/>
        <v>55-2</v>
      </c>
      <c r="H223" s="11">
        <v>1</v>
      </c>
      <c r="I223" s="11">
        <v>70</v>
      </c>
      <c r="J223" s="38">
        <f>(VLOOKUP($G223,Depth_Lookup_CCL!$A$3:$Z$549,11,FALSE))+(H223/100)</f>
        <v>134.71499999999997</v>
      </c>
      <c r="K223" s="38">
        <f>(VLOOKUP($G223,Depth_Lookup_CCL!$A$3:$Z$549,11,FALSE))+(I223/100)</f>
        <v>135.40499999999997</v>
      </c>
      <c r="L223" s="11">
        <v>93</v>
      </c>
      <c r="N223" s="11">
        <v>7</v>
      </c>
      <c r="P223" s="15">
        <f t="shared" si="10"/>
        <v>100</v>
      </c>
      <c r="Q223" s="11" t="s">
        <v>2331</v>
      </c>
      <c r="R223" s="11" t="s">
        <v>1</v>
      </c>
      <c r="S223" s="97">
        <v>55</v>
      </c>
      <c r="T223" s="15" t="str">
        <f>VLOOKUP($S223,[6]definitions_list_lookup!$N$15:$P$20,2,TRUE)</f>
        <v>substantial</v>
      </c>
      <c r="U223" s="15">
        <f>VLOOKUP($S223,[6]definitions_list_lookup!$N$15:$P$20,3,TRUE)</f>
        <v>3</v>
      </c>
      <c r="V223" s="11" t="s">
        <v>1707</v>
      </c>
      <c r="W223" s="11">
        <v>5</v>
      </c>
      <c r="Y223" s="11">
        <v>85</v>
      </c>
      <c r="Z223" s="11">
        <v>10</v>
      </c>
      <c r="AR223" s="15" t="str">
        <f>VLOOKUP($AQ223,[6]definitions_list_lookup!$N$15:$P$20,2,TRUE)</f>
        <v>fresh</v>
      </c>
      <c r="AS223" s="15">
        <f>VLOOKUP($AQ223,[6]definitions_list_lookup!$N$15:$P$20,3,TRUE)</f>
        <v>0</v>
      </c>
      <c r="BL223" s="11" t="s">
        <v>1723</v>
      </c>
      <c r="BM223" s="11">
        <v>85</v>
      </c>
      <c r="BN223" s="15" t="str">
        <f>VLOOKUP($BM223,[6]definitions_list_lookup!$N$15:$P$20,2,TRUE)</f>
        <v>extensive</v>
      </c>
      <c r="BO223" s="15">
        <f>VLOOKUP($BM223,[6]definitions_list_lookup!$N$15:$P$20,3,TRUE)</f>
        <v>4</v>
      </c>
      <c r="BP223" s="11" t="s">
        <v>2289</v>
      </c>
      <c r="BQ223" s="11">
        <v>25</v>
      </c>
      <c r="BS223" s="11">
        <v>70</v>
      </c>
      <c r="BT223" s="11">
        <v>5</v>
      </c>
      <c r="CJ223" s="15" t="str">
        <f>VLOOKUP($CI223,[6]definitions_list_lookup!$N$15:$P$20,2,TRUE)</f>
        <v>fresh</v>
      </c>
      <c r="CK223" s="15">
        <f>VLOOKUP($CI223,[6]definitions_list_lookup!$N$15:$P$20,3,TRUE)</f>
        <v>0</v>
      </c>
      <c r="DD223" s="15">
        <f t="shared" si="11"/>
        <v>57.100000000000009</v>
      </c>
      <c r="DE223" s="15" t="str">
        <f>VLOOKUP($DD223,[6]definitions_list_lookup!$N$15:$P$20,2,TRUE)</f>
        <v>substantial</v>
      </c>
      <c r="DF223" s="15">
        <f>VLOOKUP($DD223,[6]definitions_list_lookup!$N$15:$P$20,3,TRUE)</f>
        <v>3</v>
      </c>
      <c r="DG223" s="11" t="s">
        <v>2319</v>
      </c>
    </row>
    <row r="224" spans="1:111" s="11" customFormat="1">
      <c r="A224" s="88">
        <v>42937.25</v>
      </c>
      <c r="B224" s="11" t="s">
        <v>1742</v>
      </c>
      <c r="C224" s="2" t="s">
        <v>1450</v>
      </c>
      <c r="D224" s="2" t="s">
        <v>1575</v>
      </c>
      <c r="E224" s="11">
        <v>55</v>
      </c>
      <c r="F224" s="11">
        <v>3</v>
      </c>
      <c r="G224" s="15" t="str">
        <f t="shared" si="9"/>
        <v>55-3</v>
      </c>
      <c r="H224" s="11">
        <v>2</v>
      </c>
      <c r="I224" s="11">
        <v>79</v>
      </c>
      <c r="J224" s="38">
        <f>(VLOOKUP($G224,Depth_Lookup_CCL!$A$3:$Z$549,11,FALSE))+(H224/100)</f>
        <v>135.44999999999999</v>
      </c>
      <c r="K224" s="38">
        <f>(VLOOKUP($G224,Depth_Lookup_CCL!$A$3:$Z$549,11,FALSE))+(I224/100)</f>
        <v>136.21999999999997</v>
      </c>
      <c r="L224" s="11">
        <v>84</v>
      </c>
      <c r="N224" s="11">
        <v>16</v>
      </c>
      <c r="P224" s="15">
        <f t="shared" si="10"/>
        <v>100</v>
      </c>
      <c r="Q224" s="11" t="s">
        <v>2340</v>
      </c>
      <c r="R224" s="11" t="s">
        <v>1459</v>
      </c>
      <c r="S224" s="97">
        <v>55</v>
      </c>
      <c r="T224" s="15" t="str">
        <f>VLOOKUP($S224,[6]definitions_list_lookup!$N$15:$P$20,2,TRUE)</f>
        <v>substantial</v>
      </c>
      <c r="U224" s="15">
        <f>VLOOKUP($S224,[6]definitions_list_lookup!$N$15:$P$20,3,TRUE)</f>
        <v>3</v>
      </c>
      <c r="V224" s="11" t="s">
        <v>2341</v>
      </c>
      <c r="W224" s="11">
        <v>10</v>
      </c>
      <c r="Y224" s="11">
        <v>75</v>
      </c>
      <c r="Z224" s="11">
        <v>15</v>
      </c>
      <c r="AR224" s="15" t="str">
        <f>VLOOKUP($AQ224,[6]definitions_list_lookup!$N$15:$P$20,2,TRUE)</f>
        <v>fresh</v>
      </c>
      <c r="AS224" s="15">
        <f>VLOOKUP($AQ224,[6]definitions_list_lookup!$N$15:$P$20,3,TRUE)</f>
        <v>0</v>
      </c>
      <c r="BL224" s="11" t="s">
        <v>1723</v>
      </c>
      <c r="BM224" s="11">
        <v>88</v>
      </c>
      <c r="BN224" s="15" t="str">
        <f>VLOOKUP($BM224,[6]definitions_list_lookup!$N$15:$P$20,2,TRUE)</f>
        <v>extensive</v>
      </c>
      <c r="BO224" s="15">
        <f>VLOOKUP($BM224,[6]definitions_list_lookup!$N$15:$P$20,3,TRUE)</f>
        <v>4</v>
      </c>
      <c r="BP224" s="11" t="s">
        <v>2289</v>
      </c>
      <c r="BQ224" s="11">
        <v>20</v>
      </c>
      <c r="BS224" s="11">
        <v>70</v>
      </c>
      <c r="BT224" s="11">
        <v>10</v>
      </c>
      <c r="CJ224" s="15" t="str">
        <f>VLOOKUP($CI224,[6]definitions_list_lookup!$N$15:$P$20,2,TRUE)</f>
        <v>fresh</v>
      </c>
      <c r="CK224" s="15">
        <f>VLOOKUP($CI224,[6]definitions_list_lookup!$N$15:$P$20,3,TRUE)</f>
        <v>0</v>
      </c>
      <c r="DD224" s="15">
        <f t="shared" si="11"/>
        <v>60.279999999999994</v>
      </c>
      <c r="DE224" s="15" t="str">
        <f>VLOOKUP($DD224,[6]definitions_list_lookup!$N$15:$P$20,2,TRUE)</f>
        <v>substantial</v>
      </c>
      <c r="DF224" s="15">
        <f>VLOOKUP($DD224,[6]definitions_list_lookup!$N$15:$P$20,3,TRUE)</f>
        <v>3</v>
      </c>
      <c r="DG224" s="11" t="s">
        <v>2342</v>
      </c>
    </row>
    <row r="225" spans="1:111" s="11" customFormat="1">
      <c r="A225" s="88">
        <v>42937.25</v>
      </c>
      <c r="B225" s="11" t="s">
        <v>1742</v>
      </c>
      <c r="C225" s="2" t="s">
        <v>1450</v>
      </c>
      <c r="D225" s="2" t="s">
        <v>1575</v>
      </c>
      <c r="E225" s="11">
        <v>55</v>
      </c>
      <c r="F225" s="11">
        <v>4</v>
      </c>
      <c r="G225" s="15" t="str">
        <f t="shared" si="9"/>
        <v>55-4</v>
      </c>
      <c r="H225" s="11">
        <v>1</v>
      </c>
      <c r="I225" s="11">
        <v>78</v>
      </c>
      <c r="J225" s="38">
        <f>(VLOOKUP($G225,Depth_Lookup_CCL!$A$3:$Z$549,11,FALSE))+(H225/100)</f>
        <v>136.24499999999998</v>
      </c>
      <c r="K225" s="38">
        <f>(VLOOKUP($G225,Depth_Lookup_CCL!$A$3:$Z$549,11,FALSE))+(I225/100)</f>
        <v>137.01499999999999</v>
      </c>
      <c r="L225" s="11">
        <v>70</v>
      </c>
      <c r="N225" s="11">
        <v>30</v>
      </c>
      <c r="P225" s="15">
        <f t="shared" si="10"/>
        <v>100</v>
      </c>
      <c r="Q225" s="11" t="s">
        <v>2343</v>
      </c>
      <c r="R225" s="11" t="s">
        <v>1</v>
      </c>
      <c r="S225" s="97">
        <v>55</v>
      </c>
      <c r="T225" s="15" t="str">
        <f>VLOOKUP($S225,[6]definitions_list_lookup!$N$15:$P$20,2,TRUE)</f>
        <v>substantial</v>
      </c>
      <c r="U225" s="15">
        <f>VLOOKUP($S225,[6]definitions_list_lookup!$N$15:$P$20,3,TRUE)</f>
        <v>3</v>
      </c>
      <c r="V225" s="11" t="s">
        <v>1707</v>
      </c>
      <c r="W225" s="11">
        <v>10</v>
      </c>
      <c r="Y225" s="11">
        <v>75</v>
      </c>
      <c r="Z225" s="11">
        <v>15</v>
      </c>
      <c r="AR225" s="15" t="str">
        <f>VLOOKUP($AQ225,[6]definitions_list_lookup!$N$15:$P$20,2,TRUE)</f>
        <v>fresh</v>
      </c>
      <c r="AS225" s="15">
        <f>VLOOKUP($AQ225,[6]definitions_list_lookup!$N$15:$P$20,3,TRUE)</f>
        <v>0</v>
      </c>
      <c r="BL225" s="11" t="s">
        <v>2344</v>
      </c>
      <c r="BM225" s="11">
        <v>92</v>
      </c>
      <c r="BN225" s="15" t="str">
        <f>VLOOKUP($BM225,[6]definitions_list_lookup!$N$15:$P$20,2,TRUE)</f>
        <v>complete</v>
      </c>
      <c r="BO225" s="15">
        <f>VLOOKUP($BM225,[6]definitions_list_lookup!$N$15:$P$20,3,TRUE)</f>
        <v>5</v>
      </c>
      <c r="BP225" s="11" t="s">
        <v>2269</v>
      </c>
      <c r="BQ225" s="11">
        <v>30</v>
      </c>
      <c r="BS225" s="11">
        <v>50</v>
      </c>
      <c r="BT225" s="11">
        <v>15</v>
      </c>
      <c r="BU225" s="11">
        <v>5</v>
      </c>
      <c r="CJ225" s="15" t="str">
        <f>VLOOKUP($CI225,[6]definitions_list_lookup!$N$15:$P$20,2,TRUE)</f>
        <v>fresh</v>
      </c>
      <c r="CK225" s="15">
        <f>VLOOKUP($CI225,[6]definitions_list_lookup!$N$15:$P$20,3,TRUE)</f>
        <v>0</v>
      </c>
      <c r="DD225" s="15">
        <f t="shared" si="11"/>
        <v>66.099999999999994</v>
      </c>
      <c r="DE225" s="15" t="str">
        <f>VLOOKUP($DD225,[6]definitions_list_lookup!$N$15:$P$20,2,TRUE)</f>
        <v>extensive</v>
      </c>
      <c r="DF225" s="15">
        <f>VLOOKUP($DD225,[6]definitions_list_lookup!$N$15:$P$20,3,TRUE)</f>
        <v>4</v>
      </c>
      <c r="DG225" s="11" t="s">
        <v>2345</v>
      </c>
    </row>
    <row r="226" spans="1:111" s="11" customFormat="1">
      <c r="A226" s="88">
        <v>42937.25</v>
      </c>
      <c r="B226" s="11" t="s">
        <v>1742</v>
      </c>
      <c r="C226" s="2" t="s">
        <v>1450</v>
      </c>
      <c r="D226" s="2" t="s">
        <v>1575</v>
      </c>
      <c r="E226" s="11">
        <v>56</v>
      </c>
      <c r="F226" s="11">
        <v>1</v>
      </c>
      <c r="G226" s="15" t="str">
        <f t="shared" si="9"/>
        <v>56-1</v>
      </c>
      <c r="H226" s="11">
        <v>1</v>
      </c>
      <c r="I226" s="11">
        <v>85</v>
      </c>
      <c r="J226" s="38">
        <f>(VLOOKUP($G226,Depth_Lookup_CCL!$A$3:$Z$549,11,FALSE))+(H226/100)</f>
        <v>136.91</v>
      </c>
      <c r="K226" s="38">
        <f>(VLOOKUP($G226,Depth_Lookup_CCL!$A$3:$Z$549,11,FALSE))+(I226/100)</f>
        <v>137.75</v>
      </c>
      <c r="L226" s="11">
        <v>79</v>
      </c>
      <c r="N226" s="11">
        <v>21</v>
      </c>
      <c r="P226" s="15">
        <f t="shared" si="10"/>
        <v>100</v>
      </c>
      <c r="Q226" s="11" t="s">
        <v>2346</v>
      </c>
      <c r="R226" s="11" t="s">
        <v>1459</v>
      </c>
      <c r="S226" s="97">
        <v>40</v>
      </c>
      <c r="T226" s="15" t="str">
        <f>VLOOKUP($S226,[6]definitions_list_lookup!$N$15:$P$20,2,TRUE)</f>
        <v>substantial</v>
      </c>
      <c r="U226" s="15">
        <f>VLOOKUP($S226,[6]definitions_list_lookup!$N$15:$P$20,3,TRUE)</f>
        <v>3</v>
      </c>
      <c r="V226" s="11" t="s">
        <v>1641</v>
      </c>
      <c r="W226" s="11">
        <v>5</v>
      </c>
      <c r="Y226" s="11">
        <v>85</v>
      </c>
      <c r="Z226" s="11">
        <v>10</v>
      </c>
      <c r="AR226" s="15" t="str">
        <f>VLOOKUP($AQ226,[6]definitions_list_lookup!$N$15:$P$20,2,TRUE)</f>
        <v>fresh</v>
      </c>
      <c r="AS226" s="15">
        <f>VLOOKUP($AQ226,[6]definitions_list_lookup!$N$15:$P$20,3,TRUE)</f>
        <v>0</v>
      </c>
      <c r="BL226" s="11" t="s">
        <v>2347</v>
      </c>
      <c r="BM226" s="11">
        <v>92</v>
      </c>
      <c r="BN226" s="15" t="str">
        <f>VLOOKUP($BM226,[6]definitions_list_lookup!$N$15:$P$20,2,TRUE)</f>
        <v>complete</v>
      </c>
      <c r="BO226" s="15">
        <f>VLOOKUP($BM226,[6]definitions_list_lookup!$N$15:$P$20,3,TRUE)</f>
        <v>5</v>
      </c>
      <c r="BP226" s="11" t="s">
        <v>2269</v>
      </c>
      <c r="BQ226" s="11">
        <v>25</v>
      </c>
      <c r="BS226" s="11">
        <v>20</v>
      </c>
      <c r="BT226" s="11">
        <v>15</v>
      </c>
      <c r="BU226" s="11">
        <v>20</v>
      </c>
      <c r="BV226" s="11">
        <v>20</v>
      </c>
      <c r="CJ226" s="15" t="str">
        <f>VLOOKUP($CI226,[6]definitions_list_lookup!$N$15:$P$20,2,TRUE)</f>
        <v>fresh</v>
      </c>
      <c r="CK226" s="15">
        <f>VLOOKUP($CI226,[6]definitions_list_lookup!$N$15:$P$20,3,TRUE)</f>
        <v>0</v>
      </c>
      <c r="DD226" s="15">
        <f t="shared" si="11"/>
        <v>50.92</v>
      </c>
      <c r="DE226" s="15" t="str">
        <f>VLOOKUP($DD226,[6]definitions_list_lookup!$N$15:$P$20,2,TRUE)</f>
        <v>substantial</v>
      </c>
      <c r="DF226" s="15">
        <f>VLOOKUP($DD226,[6]definitions_list_lookup!$N$15:$P$20,3,TRUE)</f>
        <v>3</v>
      </c>
      <c r="DG226" s="11" t="s">
        <v>2348</v>
      </c>
    </row>
    <row r="227" spans="1:111" s="11" customFormat="1">
      <c r="A227" s="88">
        <v>42937.25</v>
      </c>
      <c r="B227" s="11" t="s">
        <v>1742</v>
      </c>
      <c r="C227" s="2" t="s">
        <v>1450</v>
      </c>
      <c r="D227" s="2" t="s">
        <v>1575</v>
      </c>
      <c r="E227" s="11">
        <v>56</v>
      </c>
      <c r="F227" s="11">
        <v>2</v>
      </c>
      <c r="G227" s="15" t="str">
        <f t="shared" si="9"/>
        <v>56-2</v>
      </c>
      <c r="H227" s="11">
        <v>0</v>
      </c>
      <c r="I227" s="11">
        <v>21</v>
      </c>
      <c r="J227" s="38">
        <f>(VLOOKUP($G227,Depth_Lookup_CCL!$A$3:$Z$549,11,FALSE))+(H227/100)</f>
        <v>137.77500000000001</v>
      </c>
      <c r="K227" s="38">
        <f>(VLOOKUP($G227,Depth_Lookup_CCL!$A$3:$Z$549,11,FALSE))+(I227/100)</f>
        <v>137.98500000000001</v>
      </c>
      <c r="L227" s="11">
        <v>100</v>
      </c>
      <c r="P227" s="15">
        <f t="shared" si="10"/>
        <v>100</v>
      </c>
      <c r="Q227" s="11" t="s">
        <v>2349</v>
      </c>
      <c r="R227" s="11" t="s">
        <v>1</v>
      </c>
      <c r="S227" s="97">
        <v>85</v>
      </c>
      <c r="T227" s="15" t="str">
        <f>VLOOKUP($S227,[6]definitions_list_lookup!$N$15:$P$20,2,TRUE)</f>
        <v>extensive</v>
      </c>
      <c r="U227" s="15">
        <f>VLOOKUP($S227,[6]definitions_list_lookup!$N$15:$P$20,3,TRUE)</f>
        <v>4</v>
      </c>
      <c r="V227" s="11" t="s">
        <v>2350</v>
      </c>
      <c r="W227" s="11">
        <v>10</v>
      </c>
      <c r="Y227" s="11">
        <v>70</v>
      </c>
      <c r="Z227" s="11">
        <v>20</v>
      </c>
      <c r="AR227" s="15" t="str">
        <f>VLOOKUP($AQ227,[6]definitions_list_lookup!$N$15:$P$20,2,TRUE)</f>
        <v>fresh</v>
      </c>
      <c r="AS227" s="15">
        <f>VLOOKUP($AQ227,[6]definitions_list_lookup!$N$15:$P$20,3,TRUE)</f>
        <v>0</v>
      </c>
      <c r="BN227" s="15" t="str">
        <f>VLOOKUP($BM227,[6]definitions_list_lookup!$N$15:$P$20,2,TRUE)</f>
        <v>fresh</v>
      </c>
      <c r="BO227" s="15">
        <f>VLOOKUP($BM227,[6]definitions_list_lookup!$N$15:$P$20,3,TRUE)</f>
        <v>0</v>
      </c>
      <c r="CJ227" s="15" t="str">
        <f>VLOOKUP($CI227,[6]definitions_list_lookup!$N$15:$P$20,2,TRUE)</f>
        <v>fresh</v>
      </c>
      <c r="CK227" s="15">
        <f>VLOOKUP($CI227,[6]definitions_list_lookup!$N$15:$P$20,3,TRUE)</f>
        <v>0</v>
      </c>
      <c r="DD227" s="15">
        <f t="shared" si="11"/>
        <v>85</v>
      </c>
      <c r="DE227" s="15" t="str">
        <f>VLOOKUP($DD227,[6]definitions_list_lookup!$N$15:$P$20,2,TRUE)</f>
        <v>extensive</v>
      </c>
      <c r="DF227" s="15">
        <f>VLOOKUP($DD227,[6]definitions_list_lookup!$N$15:$P$20,3,TRUE)</f>
        <v>4</v>
      </c>
      <c r="DG227" s="11" t="s">
        <v>2351</v>
      </c>
    </row>
    <row r="228" spans="1:111" s="11" customFormat="1">
      <c r="A228" s="88">
        <v>42937.25</v>
      </c>
      <c r="B228" s="11" t="s">
        <v>1742</v>
      </c>
      <c r="C228" s="2" t="s">
        <v>1450</v>
      </c>
      <c r="D228" s="2" t="s">
        <v>1575</v>
      </c>
      <c r="E228" s="11">
        <v>56</v>
      </c>
      <c r="F228" s="11">
        <v>2</v>
      </c>
      <c r="G228" s="15" t="str">
        <f t="shared" si="9"/>
        <v>56-2</v>
      </c>
      <c r="H228" s="11">
        <v>21</v>
      </c>
      <c r="I228" s="11">
        <v>29</v>
      </c>
      <c r="J228" s="38">
        <f>(VLOOKUP($G228,Depth_Lookup_CCL!$A$3:$Z$549,11,FALSE))+(H228/100)</f>
        <v>137.98500000000001</v>
      </c>
      <c r="K228" s="38">
        <f>(VLOOKUP($G228,Depth_Lookup_CCL!$A$3:$Z$549,11,FALSE))+(I228/100)</f>
        <v>138.065</v>
      </c>
      <c r="L228" s="11">
        <v>100</v>
      </c>
      <c r="P228" s="15">
        <f t="shared" si="10"/>
        <v>100</v>
      </c>
      <c r="Q228" s="11" t="s">
        <v>2240</v>
      </c>
      <c r="R228" s="11" t="s">
        <v>1</v>
      </c>
      <c r="S228" s="97">
        <v>70</v>
      </c>
      <c r="T228" s="15" t="str">
        <f>VLOOKUP($S228,[6]definitions_list_lookup!$N$15:$P$20,2,TRUE)</f>
        <v>extensive</v>
      </c>
      <c r="U228" s="15">
        <f>VLOOKUP($S228,[6]definitions_list_lookup!$N$15:$P$20,3,TRUE)</f>
        <v>4</v>
      </c>
      <c r="V228" s="11" t="s">
        <v>1707</v>
      </c>
      <c r="W228" s="11">
        <v>10</v>
      </c>
      <c r="Y228" s="11">
        <v>70</v>
      </c>
      <c r="Z228" s="11">
        <v>20</v>
      </c>
      <c r="AR228" s="15" t="str">
        <f>VLOOKUP($AQ228,[6]definitions_list_lookup!$N$15:$P$20,2,TRUE)</f>
        <v>fresh</v>
      </c>
      <c r="AS228" s="15">
        <f>VLOOKUP($AQ228,[6]definitions_list_lookup!$N$15:$P$20,3,TRUE)</f>
        <v>0</v>
      </c>
      <c r="BN228" s="15" t="str">
        <f>VLOOKUP($BM228,[6]definitions_list_lookup!$N$15:$P$20,2,TRUE)</f>
        <v>fresh</v>
      </c>
      <c r="BO228" s="15">
        <f>VLOOKUP($BM228,[6]definitions_list_lookup!$N$15:$P$20,3,TRUE)</f>
        <v>0</v>
      </c>
      <c r="CJ228" s="15" t="str">
        <f>VLOOKUP($CI228,[6]definitions_list_lookup!$N$15:$P$20,2,TRUE)</f>
        <v>fresh</v>
      </c>
      <c r="CK228" s="15">
        <f>VLOOKUP($CI228,[6]definitions_list_lookup!$N$15:$P$20,3,TRUE)</f>
        <v>0</v>
      </c>
      <c r="DD228" s="15">
        <f t="shared" si="11"/>
        <v>70</v>
      </c>
      <c r="DE228" s="15" t="str">
        <f>VLOOKUP($DD228,[6]definitions_list_lookup!$N$15:$P$20,2,TRUE)</f>
        <v>extensive</v>
      </c>
      <c r="DF228" s="15">
        <f>VLOOKUP($DD228,[6]definitions_list_lookup!$N$15:$P$20,3,TRUE)</f>
        <v>4</v>
      </c>
      <c r="DG228" s="11" t="s">
        <v>2319</v>
      </c>
    </row>
    <row r="229" spans="1:111" s="11" customFormat="1">
      <c r="A229" s="88">
        <v>42937.25</v>
      </c>
      <c r="B229" s="11" t="s">
        <v>1742</v>
      </c>
      <c r="C229" s="2" t="s">
        <v>1450</v>
      </c>
      <c r="D229" s="2" t="s">
        <v>1575</v>
      </c>
      <c r="E229" s="11">
        <v>57</v>
      </c>
      <c r="F229" s="11">
        <v>1</v>
      </c>
      <c r="G229" s="15" t="str">
        <f t="shared" si="9"/>
        <v>57-1</v>
      </c>
      <c r="H229" s="11">
        <v>0</v>
      </c>
      <c r="I229" s="11">
        <v>75</v>
      </c>
      <c r="J229" s="38">
        <f>(VLOOKUP($G229,Depth_Lookup_CCL!$A$3:$Z$549,11,FALSE))+(H229/100)</f>
        <v>137.9</v>
      </c>
      <c r="K229" s="38">
        <f>(VLOOKUP($G229,Depth_Lookup_CCL!$A$3:$Z$549,11,FALSE))+(I229/100)</f>
        <v>138.65</v>
      </c>
      <c r="L229" s="11">
        <v>89</v>
      </c>
      <c r="N229" s="11">
        <v>11</v>
      </c>
      <c r="P229" s="15">
        <f t="shared" si="10"/>
        <v>100</v>
      </c>
      <c r="Q229" s="11" t="s">
        <v>2240</v>
      </c>
      <c r="R229" s="11" t="s">
        <v>1459</v>
      </c>
      <c r="S229" s="97">
        <v>40</v>
      </c>
      <c r="T229" s="15" t="str">
        <f>VLOOKUP($S229,[6]definitions_list_lookup!$N$15:$P$20,2,TRUE)</f>
        <v>substantial</v>
      </c>
      <c r="U229" s="15">
        <f>VLOOKUP($S229,[6]definitions_list_lookup!$N$15:$P$20,3,TRUE)</f>
        <v>3</v>
      </c>
      <c r="V229" s="11" t="s">
        <v>2352</v>
      </c>
      <c r="W229" s="11">
        <v>10</v>
      </c>
      <c r="Y229" s="11">
        <v>70</v>
      </c>
      <c r="Z229" s="11">
        <v>20</v>
      </c>
      <c r="AR229" s="15" t="str">
        <f>VLOOKUP($AQ229,[6]definitions_list_lookup!$N$15:$P$20,2,TRUE)</f>
        <v>fresh</v>
      </c>
      <c r="AS229" s="15">
        <f>VLOOKUP($AQ229,[6]definitions_list_lookup!$N$15:$P$20,3,TRUE)</f>
        <v>0</v>
      </c>
      <c r="BL229" s="11" t="s">
        <v>2353</v>
      </c>
      <c r="BM229" s="11">
        <v>85</v>
      </c>
      <c r="BN229" s="15" t="str">
        <f>VLOOKUP($BM229,[6]definitions_list_lookup!$N$15:$P$20,2,TRUE)</f>
        <v>extensive</v>
      </c>
      <c r="BO229" s="15">
        <f>VLOOKUP($BM229,[6]definitions_list_lookup!$N$15:$P$20,3,TRUE)</f>
        <v>4</v>
      </c>
      <c r="BP229" s="11" t="s">
        <v>2354</v>
      </c>
      <c r="BQ229" s="11">
        <v>10</v>
      </c>
      <c r="BS229" s="11">
        <v>65</v>
      </c>
      <c r="BT229" s="11">
        <v>20</v>
      </c>
      <c r="BW229" s="11">
        <v>5</v>
      </c>
      <c r="CJ229" s="15" t="str">
        <f>VLOOKUP($CI229,[6]definitions_list_lookup!$N$15:$P$20,2,TRUE)</f>
        <v>fresh</v>
      </c>
      <c r="CK229" s="15">
        <f>VLOOKUP($CI229,[6]definitions_list_lookup!$N$15:$P$20,3,TRUE)</f>
        <v>0</v>
      </c>
      <c r="DD229" s="15">
        <f t="shared" si="11"/>
        <v>44.95</v>
      </c>
      <c r="DE229" s="15" t="str">
        <f>VLOOKUP($DD229,[6]definitions_list_lookup!$N$15:$P$20,2,TRUE)</f>
        <v>substantial</v>
      </c>
      <c r="DF229" s="15">
        <f>VLOOKUP($DD229,[6]definitions_list_lookup!$N$15:$P$20,3,TRUE)</f>
        <v>3</v>
      </c>
      <c r="DG229" s="11" t="s">
        <v>2355</v>
      </c>
    </row>
    <row r="230" spans="1:111" s="11" customFormat="1">
      <c r="A230" s="88">
        <v>42937.25</v>
      </c>
      <c r="B230" s="11" t="s">
        <v>1742</v>
      </c>
      <c r="C230" s="2" t="s">
        <v>1450</v>
      </c>
      <c r="D230" s="2" t="s">
        <v>1575</v>
      </c>
      <c r="E230" s="11">
        <v>57</v>
      </c>
      <c r="F230" s="11">
        <v>2</v>
      </c>
      <c r="G230" s="15" t="str">
        <f t="shared" si="9"/>
        <v>57-2</v>
      </c>
      <c r="H230" s="11">
        <v>2</v>
      </c>
      <c r="I230" s="11">
        <v>49</v>
      </c>
      <c r="J230" s="38">
        <f>(VLOOKUP($G230,Depth_Lookup_CCL!$A$3:$Z$549,11,FALSE))+(H230/100)</f>
        <v>138.685</v>
      </c>
      <c r="K230" s="38">
        <f>(VLOOKUP($G230,Depth_Lookup_CCL!$A$3:$Z$549,11,FALSE))+(I230/100)</f>
        <v>139.155</v>
      </c>
      <c r="L230" s="11">
        <v>40</v>
      </c>
      <c r="N230" s="11">
        <v>60</v>
      </c>
      <c r="P230" s="15">
        <f t="shared" si="10"/>
        <v>100</v>
      </c>
      <c r="Q230" s="11" t="s">
        <v>1636</v>
      </c>
      <c r="R230" s="11" t="s">
        <v>1</v>
      </c>
      <c r="S230" s="97">
        <v>55</v>
      </c>
      <c r="T230" s="15" t="str">
        <f>VLOOKUP($S230,[6]definitions_list_lookup!$N$15:$P$20,2,TRUE)</f>
        <v>substantial</v>
      </c>
      <c r="U230" s="15">
        <f>VLOOKUP($S230,[6]definitions_list_lookup!$N$15:$P$20,3,TRUE)</f>
        <v>3</v>
      </c>
      <c r="V230" s="11" t="s">
        <v>1707</v>
      </c>
      <c r="W230" s="11">
        <v>5</v>
      </c>
      <c r="Y230" s="11">
        <v>85</v>
      </c>
      <c r="Z230" s="11">
        <v>10</v>
      </c>
      <c r="AR230" s="15" t="str">
        <f>VLOOKUP($AQ230,[6]definitions_list_lookup!$N$15:$P$20,2,TRUE)</f>
        <v>fresh</v>
      </c>
      <c r="AS230" s="15">
        <f>VLOOKUP($AQ230,[6]definitions_list_lookup!$N$15:$P$20,3,TRUE)</f>
        <v>0</v>
      </c>
      <c r="BL230" s="11" t="s">
        <v>2356</v>
      </c>
      <c r="BM230" s="11">
        <v>92</v>
      </c>
      <c r="BN230" s="15" t="str">
        <f>VLOOKUP($BM230,[6]definitions_list_lookup!$N$15:$P$20,2,TRUE)</f>
        <v>complete</v>
      </c>
      <c r="BO230" s="15">
        <f>VLOOKUP($BM230,[6]definitions_list_lookup!$N$15:$P$20,3,TRUE)</f>
        <v>5</v>
      </c>
      <c r="BP230" s="11" t="s">
        <v>2357</v>
      </c>
      <c r="BQ230" s="11">
        <v>20</v>
      </c>
      <c r="BS230" s="11">
        <v>55</v>
      </c>
      <c r="BT230" s="11">
        <v>10</v>
      </c>
      <c r="BU230" s="11">
        <v>10</v>
      </c>
      <c r="BW230" s="11">
        <v>5</v>
      </c>
      <c r="CJ230" s="15" t="str">
        <f>VLOOKUP($CI230,[6]definitions_list_lookup!$N$15:$P$20,2,TRUE)</f>
        <v>fresh</v>
      </c>
      <c r="CK230" s="15">
        <f>VLOOKUP($CI230,[6]definitions_list_lookup!$N$15:$P$20,3,TRUE)</f>
        <v>0</v>
      </c>
      <c r="DD230" s="15">
        <f t="shared" si="11"/>
        <v>77.199999999999989</v>
      </c>
      <c r="DE230" s="15" t="str">
        <f>VLOOKUP($DD230,[6]definitions_list_lookup!$N$15:$P$20,2,TRUE)</f>
        <v>extensive</v>
      </c>
      <c r="DF230" s="15">
        <f>VLOOKUP($DD230,[6]definitions_list_lookup!$N$15:$P$20,3,TRUE)</f>
        <v>4</v>
      </c>
      <c r="DG230" s="11" t="s">
        <v>2358</v>
      </c>
    </row>
    <row r="231" spans="1:111" s="11" customFormat="1">
      <c r="A231" s="88">
        <v>42937.25</v>
      </c>
      <c r="B231" s="11" t="s">
        <v>1742</v>
      </c>
      <c r="C231" s="2" t="s">
        <v>1450</v>
      </c>
      <c r="D231" s="2" t="s">
        <v>1575</v>
      </c>
      <c r="E231" s="11">
        <v>57</v>
      </c>
      <c r="F231" s="11">
        <v>3</v>
      </c>
      <c r="G231" s="15" t="str">
        <f t="shared" si="9"/>
        <v>57-3</v>
      </c>
      <c r="H231" s="11">
        <v>2</v>
      </c>
      <c r="I231" s="11">
        <v>83</v>
      </c>
      <c r="J231" s="38">
        <f>(VLOOKUP($G231,Depth_Lookup_CCL!$A$3:$Z$549,11,FALSE))+(H231/100)</f>
        <v>139.19499999999999</v>
      </c>
      <c r="K231" s="38">
        <f>(VLOOKUP($G231,Depth_Lookup_CCL!$A$3:$Z$549,11,FALSE))+(I231/100)</f>
        <v>140.005</v>
      </c>
      <c r="L231" s="11">
        <v>73</v>
      </c>
      <c r="N231" s="11">
        <v>27</v>
      </c>
      <c r="P231" s="15">
        <f t="shared" si="10"/>
        <v>100</v>
      </c>
      <c r="Q231" s="11" t="s">
        <v>2359</v>
      </c>
      <c r="R231" s="11" t="s">
        <v>1</v>
      </c>
      <c r="S231" s="97">
        <v>55</v>
      </c>
      <c r="T231" s="15" t="str">
        <f>VLOOKUP($S231,[6]definitions_list_lookup!$N$15:$P$20,2,TRUE)</f>
        <v>substantial</v>
      </c>
      <c r="U231" s="15">
        <f>VLOOKUP($S231,[6]definitions_list_lookup!$N$15:$P$20,3,TRUE)</f>
        <v>3</v>
      </c>
      <c r="V231" s="11" t="s">
        <v>2360</v>
      </c>
      <c r="W231" s="11">
        <v>5</v>
      </c>
      <c r="Y231" s="11">
        <v>80</v>
      </c>
      <c r="Z231" s="11">
        <v>15</v>
      </c>
      <c r="AR231" s="15" t="str">
        <f>VLOOKUP($AQ231,[6]definitions_list_lookup!$N$15:$P$20,2,TRUE)</f>
        <v>fresh</v>
      </c>
      <c r="AS231" s="15">
        <f>VLOOKUP($AQ231,[6]definitions_list_lookup!$N$15:$P$20,3,TRUE)</f>
        <v>0</v>
      </c>
      <c r="BL231" s="11" t="s">
        <v>1674</v>
      </c>
      <c r="BM231" s="11">
        <v>85</v>
      </c>
      <c r="BN231" s="15" t="str">
        <f>VLOOKUP($BM231,[6]definitions_list_lookup!$N$15:$P$20,2,TRUE)</f>
        <v>extensive</v>
      </c>
      <c r="BO231" s="15">
        <f>VLOOKUP($BM231,[6]definitions_list_lookup!$N$15:$P$20,3,TRUE)</f>
        <v>4</v>
      </c>
      <c r="BP231" s="11" t="s">
        <v>2361</v>
      </c>
      <c r="BS231" s="11">
        <v>80</v>
      </c>
      <c r="BT231" s="11">
        <v>20</v>
      </c>
      <c r="CJ231" s="15" t="str">
        <f>VLOOKUP($CI231,[6]definitions_list_lookup!$N$15:$P$20,2,TRUE)</f>
        <v>fresh</v>
      </c>
      <c r="CK231" s="15">
        <f>VLOOKUP($CI231,[6]definitions_list_lookup!$N$15:$P$20,3,TRUE)</f>
        <v>0</v>
      </c>
      <c r="DD231" s="15">
        <f t="shared" si="11"/>
        <v>63.1</v>
      </c>
      <c r="DE231" s="15" t="str">
        <f>VLOOKUP($DD231,[6]definitions_list_lookup!$N$15:$P$20,2,TRUE)</f>
        <v>extensive</v>
      </c>
      <c r="DF231" s="15">
        <f>VLOOKUP($DD231,[6]definitions_list_lookup!$N$15:$P$20,3,TRUE)</f>
        <v>4</v>
      </c>
      <c r="DG231" s="11" t="s">
        <v>2362</v>
      </c>
    </row>
    <row r="232" spans="1:111" s="11" customFormat="1">
      <c r="A232" s="88">
        <v>42937.25</v>
      </c>
      <c r="B232" s="11" t="s">
        <v>1742</v>
      </c>
      <c r="C232" s="2" t="s">
        <v>1450</v>
      </c>
      <c r="D232" s="2" t="s">
        <v>1575</v>
      </c>
      <c r="E232" s="11">
        <v>58</v>
      </c>
      <c r="F232" s="11">
        <v>1</v>
      </c>
      <c r="G232" s="15" t="str">
        <f t="shared" si="9"/>
        <v>58-1</v>
      </c>
      <c r="H232" s="11">
        <v>5</v>
      </c>
      <c r="I232" s="11">
        <v>56</v>
      </c>
      <c r="J232" s="38">
        <f>(VLOOKUP($G232,Depth_Lookup_CCL!$A$3:$Z$549,11,FALSE))+(H232/100)</f>
        <v>140</v>
      </c>
      <c r="K232" s="38">
        <f>(VLOOKUP($G232,Depth_Lookup_CCL!$A$3:$Z$549,11,FALSE))+(I232/100)</f>
        <v>140.51</v>
      </c>
      <c r="L232" s="11">
        <v>82</v>
      </c>
      <c r="N232" s="11">
        <v>18</v>
      </c>
      <c r="P232" s="15">
        <f t="shared" si="10"/>
        <v>100</v>
      </c>
      <c r="Q232" s="11" t="s">
        <v>1755</v>
      </c>
      <c r="R232" s="11" t="s">
        <v>1</v>
      </c>
      <c r="S232" s="97">
        <v>25</v>
      </c>
      <c r="T232" s="15" t="str">
        <f>VLOOKUP($S232,[6]definitions_list_lookup!$N$15:$P$20,2,TRUE)</f>
        <v>moderate</v>
      </c>
      <c r="U232" s="15">
        <f>VLOOKUP($S232,[6]definitions_list_lookup!$N$15:$P$20,3,TRUE)</f>
        <v>2</v>
      </c>
      <c r="V232" s="11" t="s">
        <v>2363</v>
      </c>
      <c r="W232" s="11">
        <v>10</v>
      </c>
      <c r="Y232" s="11">
        <v>75</v>
      </c>
      <c r="Z232" s="11">
        <v>15</v>
      </c>
      <c r="AR232" s="15" t="str">
        <f>VLOOKUP($AQ232,[6]definitions_list_lookup!$N$15:$P$20,2,TRUE)</f>
        <v>fresh</v>
      </c>
      <c r="AS232" s="15">
        <f>VLOOKUP($AQ232,[6]definitions_list_lookup!$N$15:$P$20,3,TRUE)</f>
        <v>0</v>
      </c>
      <c r="BL232" s="11" t="s">
        <v>1788</v>
      </c>
      <c r="BM232" s="11">
        <v>80</v>
      </c>
      <c r="BN232" s="15" t="str">
        <f>VLOOKUP($BM232,[6]definitions_list_lookup!$N$15:$P$20,2,TRUE)</f>
        <v>extensive</v>
      </c>
      <c r="BO232" s="15">
        <f>VLOOKUP($BM232,[6]definitions_list_lookup!$N$15:$P$20,3,TRUE)</f>
        <v>4</v>
      </c>
      <c r="BP232" s="11" t="s">
        <v>2357</v>
      </c>
      <c r="BQ232" s="11">
        <v>5</v>
      </c>
      <c r="BS232" s="11">
        <v>90</v>
      </c>
      <c r="BT232" s="11">
        <v>5</v>
      </c>
      <c r="CJ232" s="15" t="str">
        <f>VLOOKUP($CI232,[6]definitions_list_lookup!$N$15:$P$20,2,TRUE)</f>
        <v>fresh</v>
      </c>
      <c r="CK232" s="15">
        <f>VLOOKUP($CI232,[6]definitions_list_lookup!$N$15:$P$20,3,TRUE)</f>
        <v>0</v>
      </c>
      <c r="DD232" s="15">
        <f t="shared" si="11"/>
        <v>34.9</v>
      </c>
      <c r="DE232" s="15" t="str">
        <f>VLOOKUP($DD232,[6]definitions_list_lookup!$N$15:$P$20,2,TRUE)</f>
        <v>substantial</v>
      </c>
      <c r="DF232" s="15">
        <f>VLOOKUP($DD232,[6]definitions_list_lookup!$N$15:$P$20,3,TRUE)</f>
        <v>3</v>
      </c>
      <c r="DG232" s="11" t="s">
        <v>2364</v>
      </c>
    </row>
    <row r="233" spans="1:111" s="11" customFormat="1">
      <c r="A233" s="88">
        <v>42937.5</v>
      </c>
      <c r="B233" s="11" t="s">
        <v>1742</v>
      </c>
      <c r="C233" s="2" t="s">
        <v>1450</v>
      </c>
      <c r="D233" s="2" t="s">
        <v>1575</v>
      </c>
      <c r="E233" s="11">
        <v>58</v>
      </c>
      <c r="F233" s="11">
        <v>2</v>
      </c>
      <c r="G233" s="15" t="str">
        <f t="shared" si="9"/>
        <v>58-2</v>
      </c>
      <c r="H233" s="11">
        <v>7</v>
      </c>
      <c r="I233" s="11">
        <v>60</v>
      </c>
      <c r="J233" s="38">
        <f>(VLOOKUP($G233,Depth_Lookup_CCL!$A$3:$Z$549,11,FALSE))+(H233/100)</f>
        <v>140.61999999999998</v>
      </c>
      <c r="K233" s="38">
        <f>(VLOOKUP($G233,Depth_Lookup_CCL!$A$3:$Z$549,11,FALSE))+(I233/100)</f>
        <v>141.14999999999998</v>
      </c>
      <c r="L233" s="11">
        <v>88</v>
      </c>
      <c r="N233" s="11">
        <v>12</v>
      </c>
      <c r="P233" s="15">
        <f t="shared" si="10"/>
        <v>100</v>
      </c>
      <c r="Q233" s="11" t="s">
        <v>1602</v>
      </c>
      <c r="R233" s="11" t="s">
        <v>1</v>
      </c>
      <c r="S233" s="97">
        <v>25</v>
      </c>
      <c r="T233" s="15" t="str">
        <f>VLOOKUP($S233,[6]definitions_list_lookup!$N$15:$P$20,2,TRUE)</f>
        <v>moderate</v>
      </c>
      <c r="U233" s="15">
        <f>VLOOKUP($S233,[6]definitions_list_lookup!$N$15:$P$20,3,TRUE)</f>
        <v>2</v>
      </c>
      <c r="V233" s="11" t="s">
        <v>1707</v>
      </c>
      <c r="W233" s="11">
        <v>5</v>
      </c>
      <c r="Y233" s="11">
        <v>90</v>
      </c>
      <c r="Z233" s="11">
        <v>5</v>
      </c>
      <c r="AR233" s="15" t="str">
        <f>VLOOKUP($AQ233,[6]definitions_list_lookup!$N$15:$P$20,2,TRUE)</f>
        <v>fresh</v>
      </c>
      <c r="AS233" s="15">
        <f>VLOOKUP($AQ233,[6]definitions_list_lookup!$N$15:$P$20,3,TRUE)</f>
        <v>0</v>
      </c>
      <c r="BL233" s="11" t="s">
        <v>1797</v>
      </c>
      <c r="BM233" s="11">
        <v>80</v>
      </c>
      <c r="BN233" s="15" t="str">
        <f>VLOOKUP($BM233,[6]definitions_list_lookup!$N$15:$P$20,2,TRUE)</f>
        <v>extensive</v>
      </c>
      <c r="BO233" s="15">
        <f>VLOOKUP($BM233,[6]definitions_list_lookup!$N$15:$P$20,3,TRUE)</f>
        <v>4</v>
      </c>
      <c r="BP233" s="11" t="s">
        <v>2289</v>
      </c>
      <c r="BQ233" s="11">
        <v>5</v>
      </c>
      <c r="BS233" s="11">
        <v>80</v>
      </c>
      <c r="BT233" s="11">
        <v>15</v>
      </c>
      <c r="CJ233" s="15" t="str">
        <f>VLOOKUP($CI233,[6]definitions_list_lookup!$N$15:$P$20,2,TRUE)</f>
        <v>fresh</v>
      </c>
      <c r="CK233" s="15">
        <f>VLOOKUP($CI233,[6]definitions_list_lookup!$N$15:$P$20,3,TRUE)</f>
        <v>0</v>
      </c>
      <c r="DD233" s="15">
        <f t="shared" si="11"/>
        <v>31.6</v>
      </c>
      <c r="DE233" s="15" t="str">
        <f>VLOOKUP($DD233,[6]definitions_list_lookup!$N$15:$P$20,2,TRUE)</f>
        <v>substantial</v>
      </c>
      <c r="DF233" s="15">
        <f>VLOOKUP($DD233,[6]definitions_list_lookup!$N$15:$P$20,3,TRUE)</f>
        <v>3</v>
      </c>
      <c r="DG233" s="11" t="s">
        <v>2365</v>
      </c>
    </row>
    <row r="234" spans="1:111" s="11" customFormat="1">
      <c r="A234" s="88">
        <v>42937.5</v>
      </c>
      <c r="B234" s="11" t="s">
        <v>1742</v>
      </c>
      <c r="C234" s="2" t="s">
        <v>1450</v>
      </c>
      <c r="D234" s="2" t="s">
        <v>1575</v>
      </c>
      <c r="E234" s="11">
        <v>59</v>
      </c>
      <c r="F234" s="11">
        <v>1</v>
      </c>
      <c r="G234" s="15" t="str">
        <f t="shared" si="9"/>
        <v>59-1</v>
      </c>
      <c r="H234" s="11">
        <v>2</v>
      </c>
      <c r="I234" s="11">
        <v>83</v>
      </c>
      <c r="J234" s="38">
        <f>(VLOOKUP($G234,Depth_Lookup_CCL!$A$3:$Z$549,11,FALSE))+(H234/100)</f>
        <v>140.97</v>
      </c>
      <c r="K234" s="38">
        <f>(VLOOKUP($G234,Depth_Lookup_CCL!$A$3:$Z$549,11,FALSE))+(I234/100)</f>
        <v>141.78</v>
      </c>
      <c r="L234" s="11">
        <v>90</v>
      </c>
      <c r="N234" s="11">
        <v>10</v>
      </c>
      <c r="P234" s="15">
        <f t="shared" si="10"/>
        <v>100</v>
      </c>
      <c r="Q234" s="11" t="s">
        <v>2240</v>
      </c>
      <c r="R234" s="11" t="s">
        <v>1</v>
      </c>
      <c r="S234" s="97">
        <v>40</v>
      </c>
      <c r="T234" s="15" t="str">
        <f>VLOOKUP($S234,[6]definitions_list_lookup!$N$15:$P$20,2,TRUE)</f>
        <v>substantial</v>
      </c>
      <c r="U234" s="15">
        <f>VLOOKUP($S234,[6]definitions_list_lookup!$N$15:$P$20,3,TRUE)</f>
        <v>3</v>
      </c>
      <c r="V234" s="11" t="s">
        <v>2366</v>
      </c>
      <c r="W234" s="11">
        <v>5</v>
      </c>
      <c r="Y234" s="11">
        <v>80</v>
      </c>
      <c r="Z234" s="11">
        <v>15</v>
      </c>
      <c r="AR234" s="15" t="str">
        <f>VLOOKUP($AQ234,[6]definitions_list_lookup!$N$15:$P$20,2,TRUE)</f>
        <v>fresh</v>
      </c>
      <c r="AS234" s="15">
        <f>VLOOKUP($AQ234,[6]definitions_list_lookup!$N$15:$P$20,3,TRUE)</f>
        <v>0</v>
      </c>
      <c r="BL234" s="11" t="s">
        <v>1744</v>
      </c>
      <c r="BM234" s="11">
        <v>85</v>
      </c>
      <c r="BN234" s="15" t="str">
        <f>VLOOKUP($BM234,[6]definitions_list_lookup!$N$15:$P$20,2,TRUE)</f>
        <v>extensive</v>
      </c>
      <c r="BO234" s="15">
        <f>VLOOKUP($BM234,[6]definitions_list_lookup!$N$15:$P$20,3,TRUE)</f>
        <v>4</v>
      </c>
      <c r="BP234" s="11" t="s">
        <v>2289</v>
      </c>
      <c r="BQ234" s="11">
        <v>15</v>
      </c>
      <c r="BS234" s="11">
        <v>60</v>
      </c>
      <c r="BT234" s="11">
        <v>20</v>
      </c>
      <c r="BU234" s="11">
        <v>5</v>
      </c>
      <c r="CJ234" s="15" t="str">
        <f>VLOOKUP($CI234,[6]definitions_list_lookup!$N$15:$P$20,2,TRUE)</f>
        <v>fresh</v>
      </c>
      <c r="CK234" s="15">
        <f>VLOOKUP($CI234,[6]definitions_list_lookup!$N$15:$P$20,3,TRUE)</f>
        <v>0</v>
      </c>
      <c r="DD234" s="15">
        <f t="shared" si="11"/>
        <v>44.5</v>
      </c>
      <c r="DE234" s="15" t="str">
        <f>VLOOKUP($DD234,[6]definitions_list_lookup!$N$15:$P$20,2,TRUE)</f>
        <v>substantial</v>
      </c>
      <c r="DF234" s="15">
        <f>VLOOKUP($DD234,[6]definitions_list_lookup!$N$15:$P$20,3,TRUE)</f>
        <v>3</v>
      </c>
      <c r="DG234" s="11" t="s">
        <v>2367</v>
      </c>
    </row>
    <row r="235" spans="1:111" s="11" customFormat="1">
      <c r="A235" s="88">
        <v>42937.5</v>
      </c>
      <c r="B235" s="11" t="s">
        <v>1742</v>
      </c>
      <c r="C235" s="2" t="s">
        <v>1450</v>
      </c>
      <c r="D235" s="2" t="s">
        <v>1575</v>
      </c>
      <c r="E235" s="11">
        <v>59</v>
      </c>
      <c r="F235" s="11">
        <v>2</v>
      </c>
      <c r="G235" s="15" t="str">
        <f t="shared" si="9"/>
        <v>59-2</v>
      </c>
      <c r="H235" s="11">
        <v>2</v>
      </c>
      <c r="I235" s="11">
        <v>71</v>
      </c>
      <c r="J235" s="38">
        <f>(VLOOKUP($G235,Depth_Lookup_CCL!$A$3:$Z$549,11,FALSE))+(H235/100)</f>
        <v>141.85499999999999</v>
      </c>
      <c r="K235" s="38">
        <f>(VLOOKUP($G235,Depth_Lookup_CCL!$A$3:$Z$549,11,FALSE))+(I235/100)</f>
        <v>142.54499999999999</v>
      </c>
      <c r="L235" s="11">
        <v>90</v>
      </c>
      <c r="N235" s="11">
        <v>10</v>
      </c>
      <c r="P235" s="15">
        <f t="shared" si="10"/>
        <v>100</v>
      </c>
      <c r="Q235" s="11" t="s">
        <v>1755</v>
      </c>
      <c r="R235" s="11" t="s">
        <v>1</v>
      </c>
      <c r="S235" s="97">
        <v>40</v>
      </c>
      <c r="T235" s="15" t="str">
        <f>VLOOKUP($S235,[6]definitions_list_lookup!$N$15:$P$20,2,TRUE)</f>
        <v>substantial</v>
      </c>
      <c r="U235" s="15">
        <f>VLOOKUP($S235,[6]definitions_list_lookup!$N$15:$P$20,3,TRUE)</f>
        <v>3</v>
      </c>
      <c r="V235" s="11" t="s">
        <v>1707</v>
      </c>
      <c r="W235" s="11">
        <v>5</v>
      </c>
      <c r="Y235" s="11">
        <v>85</v>
      </c>
      <c r="Z235" s="11">
        <v>10</v>
      </c>
      <c r="AR235" s="15" t="str">
        <f>VLOOKUP($AQ235,[6]definitions_list_lookup!$N$15:$P$20,2,TRUE)</f>
        <v>fresh</v>
      </c>
      <c r="AS235" s="15">
        <f>VLOOKUP($AQ235,[6]definitions_list_lookup!$N$15:$P$20,3,TRUE)</f>
        <v>0</v>
      </c>
      <c r="BL235" s="11" t="s">
        <v>2024</v>
      </c>
      <c r="BM235" s="11">
        <v>88</v>
      </c>
      <c r="BN235" s="15" t="str">
        <f>VLOOKUP($BM235,[6]definitions_list_lookup!$N$15:$P$20,2,TRUE)</f>
        <v>extensive</v>
      </c>
      <c r="BO235" s="15">
        <f>VLOOKUP($BM235,[6]definitions_list_lookup!$N$15:$P$20,3,TRUE)</f>
        <v>4</v>
      </c>
      <c r="BP235" s="11" t="s">
        <v>2287</v>
      </c>
      <c r="BQ235" s="11">
        <v>15</v>
      </c>
      <c r="BS235" s="11">
        <v>55</v>
      </c>
      <c r="BT235" s="11">
        <v>20</v>
      </c>
      <c r="BW235" s="11">
        <v>10</v>
      </c>
      <c r="CJ235" s="15" t="str">
        <f>VLOOKUP($CI235,[6]definitions_list_lookup!$N$15:$P$20,2,TRUE)</f>
        <v>fresh</v>
      </c>
      <c r="CK235" s="15">
        <f>VLOOKUP($CI235,[6]definitions_list_lookup!$N$15:$P$20,3,TRUE)</f>
        <v>0</v>
      </c>
      <c r="DD235" s="15">
        <f t="shared" si="11"/>
        <v>44.8</v>
      </c>
      <c r="DE235" s="15" t="str">
        <f>VLOOKUP($DD235,[6]definitions_list_lookup!$N$15:$P$20,2,TRUE)</f>
        <v>substantial</v>
      </c>
      <c r="DF235" s="15">
        <f>VLOOKUP($DD235,[6]definitions_list_lookup!$N$15:$P$20,3,TRUE)</f>
        <v>3</v>
      </c>
      <c r="DG235" s="11" t="s">
        <v>2368</v>
      </c>
    </row>
    <row r="236" spans="1:111" s="11" customFormat="1">
      <c r="A236" s="88">
        <v>42937.5</v>
      </c>
      <c r="B236" s="11" t="s">
        <v>1742</v>
      </c>
      <c r="C236" s="2" t="s">
        <v>1450</v>
      </c>
      <c r="D236" s="2" t="s">
        <v>1575</v>
      </c>
      <c r="E236" s="11">
        <v>59</v>
      </c>
      <c r="F236" s="11">
        <v>3</v>
      </c>
      <c r="G236" s="15" t="str">
        <f t="shared" si="9"/>
        <v>59-3</v>
      </c>
      <c r="H236" s="11">
        <v>3</v>
      </c>
      <c r="I236" s="11">
        <v>59</v>
      </c>
      <c r="J236" s="38">
        <f>(VLOOKUP($G236,Depth_Lookup_CCL!$A$3:$Z$549,11,FALSE))+(H236/100)</f>
        <v>142.61499999999998</v>
      </c>
      <c r="K236" s="38">
        <f>(VLOOKUP($G236,Depth_Lookup_CCL!$A$3:$Z$549,11,FALSE))+(I236/100)</f>
        <v>143.17499999999998</v>
      </c>
      <c r="L236" s="11">
        <v>91</v>
      </c>
      <c r="N236" s="11">
        <v>9</v>
      </c>
      <c r="P236" s="15">
        <f t="shared" si="10"/>
        <v>100</v>
      </c>
      <c r="Q236" s="11" t="s">
        <v>2369</v>
      </c>
      <c r="R236" s="11" t="s">
        <v>1</v>
      </c>
      <c r="S236" s="97">
        <v>70</v>
      </c>
      <c r="T236" s="15" t="str">
        <f>VLOOKUP($S236,[6]definitions_list_lookup!$N$15:$P$20,2,TRUE)</f>
        <v>extensive</v>
      </c>
      <c r="U236" s="15">
        <f>VLOOKUP($S236,[6]definitions_list_lookup!$N$15:$P$20,3,TRUE)</f>
        <v>4</v>
      </c>
      <c r="V236" s="11" t="s">
        <v>2308</v>
      </c>
      <c r="W236" s="11">
        <v>5</v>
      </c>
      <c r="Y236" s="11">
        <v>80</v>
      </c>
      <c r="Z236" s="11">
        <v>15</v>
      </c>
      <c r="AR236" s="15" t="str">
        <f>VLOOKUP($AQ236,[6]definitions_list_lookup!$N$15:$P$20,2,TRUE)</f>
        <v>fresh</v>
      </c>
      <c r="AS236" s="15">
        <f>VLOOKUP($AQ236,[6]definitions_list_lookup!$N$15:$P$20,3,TRUE)</f>
        <v>0</v>
      </c>
      <c r="BL236" s="11" t="s">
        <v>1723</v>
      </c>
      <c r="BM236" s="11">
        <v>90</v>
      </c>
      <c r="BN236" s="15" t="str">
        <f>VLOOKUP($BM236,[6]definitions_list_lookup!$N$15:$P$20,2,TRUE)</f>
        <v>extensive</v>
      </c>
      <c r="BO236" s="15">
        <f>VLOOKUP($BM236,[6]definitions_list_lookup!$N$15:$P$20,3,TRUE)</f>
        <v>4</v>
      </c>
      <c r="BP236" s="11" t="s">
        <v>2269</v>
      </c>
      <c r="BQ236" s="11">
        <v>10</v>
      </c>
      <c r="BS236" s="11">
        <v>55</v>
      </c>
      <c r="BT236" s="11">
        <v>20</v>
      </c>
      <c r="BV236" s="11">
        <v>5</v>
      </c>
      <c r="BW236" s="11">
        <v>5</v>
      </c>
      <c r="CB236" s="11">
        <v>5</v>
      </c>
      <c r="CJ236" s="15" t="str">
        <f>VLOOKUP($CI236,[6]definitions_list_lookup!$N$15:$P$20,2,TRUE)</f>
        <v>fresh</v>
      </c>
      <c r="CK236" s="15">
        <f>VLOOKUP($CI236,[6]definitions_list_lookup!$N$15:$P$20,3,TRUE)</f>
        <v>0</v>
      </c>
      <c r="DD236" s="15">
        <f t="shared" si="11"/>
        <v>71.8</v>
      </c>
      <c r="DE236" s="15" t="str">
        <f>VLOOKUP($DD236,[6]definitions_list_lookup!$N$15:$P$20,2,TRUE)</f>
        <v>extensive</v>
      </c>
      <c r="DF236" s="15">
        <f>VLOOKUP($DD236,[6]definitions_list_lookup!$N$15:$P$20,3,TRUE)</f>
        <v>4</v>
      </c>
      <c r="DG236" s="11" t="s">
        <v>1932</v>
      </c>
    </row>
    <row r="237" spans="1:111" s="11" customFormat="1">
      <c r="A237" s="88">
        <v>42937.5</v>
      </c>
      <c r="B237" s="11" t="s">
        <v>1742</v>
      </c>
      <c r="C237" s="2" t="s">
        <v>1450</v>
      </c>
      <c r="D237" s="2" t="s">
        <v>1575</v>
      </c>
      <c r="E237" s="11">
        <v>60</v>
      </c>
      <c r="F237" s="11">
        <v>1</v>
      </c>
      <c r="G237" s="15" t="str">
        <f t="shared" si="9"/>
        <v>60-1</v>
      </c>
      <c r="H237" s="11">
        <v>1</v>
      </c>
      <c r="I237" s="11">
        <v>67</v>
      </c>
      <c r="J237" s="38">
        <f>(VLOOKUP($G237,Depth_Lookup_CCL!$A$3:$Z$549,11,FALSE))+(H237/100)</f>
        <v>143.01</v>
      </c>
      <c r="K237" s="38">
        <f>(VLOOKUP($G237,Depth_Lookup_CCL!$A$3:$Z$549,11,FALSE))+(I237/100)</f>
        <v>143.66999999999999</v>
      </c>
      <c r="L237" s="11">
        <v>71</v>
      </c>
      <c r="N237" s="11">
        <v>29</v>
      </c>
      <c r="P237" s="15">
        <f t="shared" si="10"/>
        <v>100</v>
      </c>
      <c r="Q237" s="11" t="s">
        <v>1602</v>
      </c>
      <c r="R237" s="11" t="s">
        <v>1</v>
      </c>
      <c r="S237" s="97">
        <v>40</v>
      </c>
      <c r="T237" s="15" t="str">
        <f>VLOOKUP($S237,[6]definitions_list_lookup!$N$15:$P$20,2,TRUE)</f>
        <v>substantial</v>
      </c>
      <c r="U237" s="15">
        <f>VLOOKUP($S237,[6]definitions_list_lookup!$N$15:$P$20,3,TRUE)</f>
        <v>3</v>
      </c>
      <c r="V237" s="11" t="s">
        <v>1707</v>
      </c>
      <c r="W237" s="11">
        <v>5</v>
      </c>
      <c r="Y237" s="11">
        <v>80</v>
      </c>
      <c r="Z237" s="11">
        <v>15</v>
      </c>
      <c r="AR237" s="15" t="str">
        <f>VLOOKUP($AQ237,[6]definitions_list_lookup!$N$15:$P$20,2,TRUE)</f>
        <v>fresh</v>
      </c>
      <c r="AS237" s="15">
        <f>VLOOKUP($AQ237,[6]definitions_list_lookup!$N$15:$P$20,3,TRUE)</f>
        <v>0</v>
      </c>
      <c r="BL237" s="11" t="s">
        <v>1797</v>
      </c>
      <c r="BM237" s="11">
        <v>85</v>
      </c>
      <c r="BN237" s="15" t="str">
        <f>VLOOKUP($BM237,[6]definitions_list_lookup!$N$15:$P$20,2,TRUE)</f>
        <v>extensive</v>
      </c>
      <c r="BO237" s="15">
        <f>VLOOKUP($BM237,[6]definitions_list_lookup!$N$15:$P$20,3,TRUE)</f>
        <v>4</v>
      </c>
      <c r="BP237" s="11" t="s">
        <v>2370</v>
      </c>
      <c r="BQ237" s="11">
        <v>10</v>
      </c>
      <c r="BS237" s="11">
        <v>55</v>
      </c>
      <c r="BT237" s="11">
        <v>25</v>
      </c>
      <c r="BU237" s="11">
        <v>5</v>
      </c>
      <c r="CB237" s="11">
        <v>5</v>
      </c>
      <c r="CJ237" s="15" t="str">
        <f>VLOOKUP($CI237,[6]definitions_list_lookup!$N$15:$P$20,2,TRUE)</f>
        <v>fresh</v>
      </c>
      <c r="CK237" s="15">
        <f>VLOOKUP($CI237,[6]definitions_list_lookup!$N$15:$P$20,3,TRUE)</f>
        <v>0</v>
      </c>
      <c r="DD237" s="15">
        <f t="shared" si="11"/>
        <v>53.05</v>
      </c>
      <c r="DE237" s="15" t="str">
        <f>VLOOKUP($DD237,[6]definitions_list_lookup!$N$15:$P$20,2,TRUE)</f>
        <v>substantial</v>
      </c>
      <c r="DF237" s="15">
        <f>VLOOKUP($DD237,[6]definitions_list_lookup!$N$15:$P$20,3,TRUE)</f>
        <v>3</v>
      </c>
      <c r="DG237" s="11" t="s">
        <v>2371</v>
      </c>
    </row>
    <row r="238" spans="1:111" s="11" customFormat="1">
      <c r="A238" s="88">
        <v>42937.5</v>
      </c>
      <c r="B238" s="11" t="s">
        <v>1742</v>
      </c>
      <c r="C238" s="2" t="s">
        <v>1450</v>
      </c>
      <c r="D238" s="2" t="s">
        <v>1575</v>
      </c>
      <c r="E238" s="11">
        <v>60</v>
      </c>
      <c r="F238" s="11">
        <v>2</v>
      </c>
      <c r="G238" s="15" t="str">
        <f t="shared" si="9"/>
        <v>60-2</v>
      </c>
      <c r="H238" s="11">
        <v>4</v>
      </c>
      <c r="I238" s="11">
        <v>76</v>
      </c>
      <c r="J238" s="38">
        <f>(VLOOKUP($G238,Depth_Lookup_CCL!$A$3:$Z$549,11,FALSE))+(H238/100)</f>
        <v>143.75</v>
      </c>
      <c r="K238" s="38">
        <f>(VLOOKUP($G238,Depth_Lookup_CCL!$A$3:$Z$549,11,FALSE))+(I238/100)</f>
        <v>144.47</v>
      </c>
      <c r="L238" s="11">
        <v>15</v>
      </c>
      <c r="N238" s="11">
        <v>85</v>
      </c>
      <c r="P238" s="15">
        <f t="shared" si="10"/>
        <v>100</v>
      </c>
      <c r="Q238" s="11" t="s">
        <v>1602</v>
      </c>
      <c r="R238" s="11" t="s">
        <v>1</v>
      </c>
      <c r="S238" s="97">
        <v>40</v>
      </c>
      <c r="T238" s="15" t="str">
        <f>VLOOKUP($S238,[6]definitions_list_lookup!$N$15:$P$20,2,TRUE)</f>
        <v>substantial</v>
      </c>
      <c r="U238" s="15">
        <f>VLOOKUP($S238,[6]definitions_list_lookup!$N$15:$P$20,3,TRUE)</f>
        <v>3</v>
      </c>
      <c r="V238" s="11" t="s">
        <v>1707</v>
      </c>
      <c r="W238" s="11">
        <v>5</v>
      </c>
      <c r="Y238" s="11">
        <v>80</v>
      </c>
      <c r="Z238" s="11">
        <v>15</v>
      </c>
      <c r="AR238" s="15" t="str">
        <f>VLOOKUP($AQ238,[6]definitions_list_lookup!$N$15:$P$20,2,TRUE)</f>
        <v>fresh</v>
      </c>
      <c r="AS238" s="15">
        <f>VLOOKUP($AQ238,[6]definitions_list_lookup!$N$15:$P$20,3,TRUE)</f>
        <v>0</v>
      </c>
      <c r="BL238" s="11" t="s">
        <v>2372</v>
      </c>
      <c r="BM238" s="11">
        <v>85</v>
      </c>
      <c r="BN238" s="15" t="str">
        <f>VLOOKUP($BM238,[6]definitions_list_lookup!$N$15:$P$20,2,TRUE)</f>
        <v>extensive</v>
      </c>
      <c r="BO238" s="15">
        <f>VLOOKUP($BM238,[6]definitions_list_lookup!$N$15:$P$20,3,TRUE)</f>
        <v>4</v>
      </c>
      <c r="BP238" s="11" t="s">
        <v>2373</v>
      </c>
      <c r="BQ238" s="11">
        <v>20</v>
      </c>
      <c r="BS238" s="11">
        <v>65</v>
      </c>
      <c r="BT238" s="11">
        <v>10</v>
      </c>
      <c r="BW238" s="11">
        <v>5</v>
      </c>
      <c r="CJ238" s="15" t="str">
        <f>VLOOKUP($CI238,[6]definitions_list_lookup!$N$15:$P$20,2,TRUE)</f>
        <v>fresh</v>
      </c>
      <c r="CK238" s="15">
        <f>VLOOKUP($CI238,[6]definitions_list_lookup!$N$15:$P$20,3,TRUE)</f>
        <v>0</v>
      </c>
      <c r="DD238" s="15">
        <f t="shared" si="11"/>
        <v>78.25</v>
      </c>
      <c r="DE238" s="15" t="str">
        <f>VLOOKUP($DD238,[6]definitions_list_lookup!$N$15:$P$20,2,TRUE)</f>
        <v>extensive</v>
      </c>
      <c r="DF238" s="15">
        <f>VLOOKUP($DD238,[6]definitions_list_lookup!$N$15:$P$20,3,TRUE)</f>
        <v>4</v>
      </c>
      <c r="DG238" s="11" t="s">
        <v>2364</v>
      </c>
    </row>
    <row r="239" spans="1:111" s="11" customFormat="1">
      <c r="A239" s="88">
        <v>42937.5</v>
      </c>
      <c r="B239" s="11" t="s">
        <v>1742</v>
      </c>
      <c r="C239" s="2" t="s">
        <v>1450</v>
      </c>
      <c r="D239" s="2" t="s">
        <v>1575</v>
      </c>
      <c r="E239" s="11">
        <v>60</v>
      </c>
      <c r="F239" s="11">
        <v>3</v>
      </c>
      <c r="G239" s="15" t="str">
        <f t="shared" si="9"/>
        <v>60-3</v>
      </c>
      <c r="H239" s="11">
        <v>1</v>
      </c>
      <c r="I239" s="11">
        <v>37</v>
      </c>
      <c r="J239" s="38">
        <f>(VLOOKUP($G239,Depth_Lookup_CCL!$A$3:$Z$549,11,FALSE))+(H239/100)</f>
        <v>144.48499999999999</v>
      </c>
      <c r="K239" s="38">
        <f>(VLOOKUP($G239,Depth_Lookup_CCL!$A$3:$Z$549,11,FALSE))+(I239/100)</f>
        <v>144.845</v>
      </c>
      <c r="L239" s="11">
        <v>50</v>
      </c>
      <c r="N239" s="11">
        <v>50</v>
      </c>
      <c r="P239" s="15">
        <f t="shared" si="10"/>
        <v>100</v>
      </c>
      <c r="Q239" s="11" t="s">
        <v>1602</v>
      </c>
      <c r="R239" s="11" t="s">
        <v>1</v>
      </c>
      <c r="S239" s="97">
        <v>70</v>
      </c>
      <c r="T239" s="15" t="str">
        <f>VLOOKUP($S239,[6]definitions_list_lookup!$N$15:$P$20,2,TRUE)</f>
        <v>extensive</v>
      </c>
      <c r="U239" s="15">
        <f>VLOOKUP($S239,[6]definitions_list_lookup!$N$15:$P$20,3,TRUE)</f>
        <v>4</v>
      </c>
      <c r="V239" s="11" t="s">
        <v>1707</v>
      </c>
      <c r="W239" s="11">
        <v>10</v>
      </c>
      <c r="Y239" s="11">
        <v>75</v>
      </c>
      <c r="Z239" s="11">
        <v>15</v>
      </c>
      <c r="AR239" s="15" t="str">
        <f>VLOOKUP($AQ239,[6]definitions_list_lookup!$N$15:$P$20,2,TRUE)</f>
        <v>fresh</v>
      </c>
      <c r="AS239" s="15">
        <f>VLOOKUP($AQ239,[6]definitions_list_lookup!$N$15:$P$20,3,TRUE)</f>
        <v>0</v>
      </c>
      <c r="BL239" s="11" t="s">
        <v>1636</v>
      </c>
      <c r="BM239" s="11">
        <v>80</v>
      </c>
      <c r="BN239" s="15" t="str">
        <f>VLOOKUP($BM239,[6]definitions_list_lookup!$N$15:$P$20,2,TRUE)</f>
        <v>extensive</v>
      </c>
      <c r="BO239" s="15">
        <f>VLOOKUP($BM239,[6]definitions_list_lookup!$N$15:$P$20,3,TRUE)</f>
        <v>4</v>
      </c>
      <c r="BP239" s="11" t="s">
        <v>2289</v>
      </c>
      <c r="BS239" s="11">
        <v>80</v>
      </c>
      <c r="BT239" s="11">
        <v>20</v>
      </c>
      <c r="CJ239" s="15" t="str">
        <f>VLOOKUP($CI239,[6]definitions_list_lookup!$N$15:$P$20,2,TRUE)</f>
        <v>fresh</v>
      </c>
      <c r="CK239" s="15">
        <f>VLOOKUP($CI239,[6]definitions_list_lookup!$N$15:$P$20,3,TRUE)</f>
        <v>0</v>
      </c>
      <c r="DD239" s="15">
        <f t="shared" si="11"/>
        <v>75</v>
      </c>
      <c r="DE239" s="15" t="str">
        <f>VLOOKUP($DD239,[6]definitions_list_lookup!$N$15:$P$20,2,TRUE)</f>
        <v>extensive</v>
      </c>
      <c r="DF239" s="15">
        <f>VLOOKUP($DD239,[6]definitions_list_lookup!$N$15:$P$20,3,TRUE)</f>
        <v>4</v>
      </c>
      <c r="DG239" s="11" t="s">
        <v>2374</v>
      </c>
    </row>
    <row r="240" spans="1:111" s="11" customFormat="1">
      <c r="A240" s="88">
        <v>42937.5</v>
      </c>
      <c r="B240" s="11" t="s">
        <v>1742</v>
      </c>
      <c r="C240" s="2" t="s">
        <v>1450</v>
      </c>
      <c r="D240" s="2" t="s">
        <v>1575</v>
      </c>
      <c r="E240" s="11">
        <v>60</v>
      </c>
      <c r="F240" s="11">
        <v>3</v>
      </c>
      <c r="G240" s="15" t="str">
        <f t="shared" si="9"/>
        <v>60-3</v>
      </c>
      <c r="H240" s="11">
        <v>37</v>
      </c>
      <c r="I240" s="11">
        <v>83</v>
      </c>
      <c r="J240" s="38">
        <f>(VLOOKUP($G240,Depth_Lookup_CCL!$A$3:$Z$549,11,FALSE))+(H240/100)</f>
        <v>144.845</v>
      </c>
      <c r="K240" s="38">
        <f>(VLOOKUP($G240,Depth_Lookup_CCL!$A$3:$Z$549,11,FALSE))+(I240/100)</f>
        <v>145.30500000000001</v>
      </c>
      <c r="L240" s="11">
        <v>50</v>
      </c>
      <c r="M240" s="11">
        <v>30</v>
      </c>
      <c r="N240" s="11">
        <v>20</v>
      </c>
      <c r="P240" s="15">
        <f t="shared" si="10"/>
        <v>100</v>
      </c>
      <c r="Q240" s="11" t="s">
        <v>2375</v>
      </c>
      <c r="R240" s="11" t="s">
        <v>1</v>
      </c>
      <c r="S240" s="97">
        <v>70</v>
      </c>
      <c r="T240" s="15" t="str">
        <f>VLOOKUP($S240,[6]definitions_list_lookup!$N$15:$P$20,2,TRUE)</f>
        <v>extensive</v>
      </c>
      <c r="U240" s="15">
        <f>VLOOKUP($S240,[6]definitions_list_lookup!$N$15:$P$20,3,TRUE)</f>
        <v>4</v>
      </c>
      <c r="V240" s="11" t="s">
        <v>1641</v>
      </c>
      <c r="W240" s="11">
        <v>5</v>
      </c>
      <c r="Y240" s="11">
        <v>70</v>
      </c>
      <c r="Z240" s="11">
        <v>25</v>
      </c>
      <c r="AN240" s="11" t="s">
        <v>2376</v>
      </c>
      <c r="AO240" s="11" t="s">
        <v>1411</v>
      </c>
      <c r="AP240" s="11" t="s">
        <v>1465</v>
      </c>
      <c r="AQ240" s="11">
        <v>80</v>
      </c>
      <c r="AR240" s="15" t="str">
        <f>VLOOKUP($AQ240,[6]definitions_list_lookup!$N$15:$P$20,2,TRUE)</f>
        <v>extensive</v>
      </c>
      <c r="AS240" s="15">
        <f>VLOOKUP($AQ240,[6]definitions_list_lookup!$N$15:$P$20,3,TRUE)</f>
        <v>4</v>
      </c>
      <c r="AT240" s="11" t="s">
        <v>2377</v>
      </c>
      <c r="AU240" s="11">
        <v>5</v>
      </c>
      <c r="AW240" s="11">
        <v>75</v>
      </c>
      <c r="AX240" s="11">
        <v>15</v>
      </c>
      <c r="BJ240" s="11">
        <v>5</v>
      </c>
      <c r="BL240" s="11" t="s">
        <v>2378</v>
      </c>
      <c r="BM240" s="11">
        <v>90</v>
      </c>
      <c r="BN240" s="15" t="str">
        <f>VLOOKUP($BM240,[6]definitions_list_lookup!$N$15:$P$20,2,TRUE)</f>
        <v>extensive</v>
      </c>
      <c r="BO240" s="15">
        <f>VLOOKUP($BM240,[6]definitions_list_lookup!$N$15:$P$20,3,TRUE)</f>
        <v>4</v>
      </c>
      <c r="BP240" s="11" t="s">
        <v>2269</v>
      </c>
      <c r="BQ240" s="11">
        <v>10</v>
      </c>
      <c r="BS240" s="11">
        <v>60</v>
      </c>
      <c r="BT240" s="11">
        <v>30</v>
      </c>
      <c r="CJ240" s="15" t="str">
        <f>VLOOKUP($CI240,[6]definitions_list_lookup!$N$15:$P$20,2,TRUE)</f>
        <v>fresh</v>
      </c>
      <c r="CK240" s="15">
        <f>VLOOKUP($CI240,[6]definitions_list_lookup!$N$15:$P$20,3,TRUE)</f>
        <v>0</v>
      </c>
      <c r="DD240" s="15">
        <f t="shared" si="11"/>
        <v>77</v>
      </c>
      <c r="DE240" s="15" t="str">
        <f>VLOOKUP($DD240,[6]definitions_list_lookup!$N$15:$P$20,2,TRUE)</f>
        <v>extensive</v>
      </c>
      <c r="DF240" s="15">
        <f>VLOOKUP($DD240,[6]definitions_list_lookup!$N$15:$P$20,3,TRUE)</f>
        <v>4</v>
      </c>
      <c r="DG240" s="11" t="s">
        <v>2379</v>
      </c>
    </row>
    <row r="241" spans="1:111" s="11" customFormat="1">
      <c r="A241" s="88">
        <v>42937.5</v>
      </c>
      <c r="B241" s="11" t="s">
        <v>1742</v>
      </c>
      <c r="C241" s="2" t="s">
        <v>1450</v>
      </c>
      <c r="D241" s="2" t="s">
        <v>1575</v>
      </c>
      <c r="E241" s="11">
        <v>60</v>
      </c>
      <c r="F241" s="11">
        <v>4</v>
      </c>
      <c r="G241" s="15" t="str">
        <f t="shared" si="9"/>
        <v>60-4</v>
      </c>
      <c r="H241" s="11">
        <v>1</v>
      </c>
      <c r="I241" s="11">
        <v>21</v>
      </c>
      <c r="J241" s="38">
        <f>(VLOOKUP($G241,Depth_Lookup_CCL!$A$3:$Z$549,11,FALSE))+(H241/100)</f>
        <v>145.315</v>
      </c>
      <c r="K241" s="38">
        <f>(VLOOKUP($G241,Depth_Lookup_CCL!$A$3:$Z$549,11,FALSE))+(I241/100)</f>
        <v>145.51500000000001</v>
      </c>
      <c r="O241" s="11">
        <v>100</v>
      </c>
      <c r="P241" s="15">
        <f t="shared" si="10"/>
        <v>100</v>
      </c>
      <c r="S241" s="97"/>
      <c r="T241" s="15" t="str">
        <f>VLOOKUP($S241,[6]definitions_list_lookup!$N$15:$P$20,2,TRUE)</f>
        <v>fresh</v>
      </c>
      <c r="U241" s="15">
        <f>VLOOKUP($S241,[6]definitions_list_lookup!$N$15:$P$20,3,TRUE)</f>
        <v>0</v>
      </c>
      <c r="AR241" s="15" t="str">
        <f>VLOOKUP($AQ241,[6]definitions_list_lookup!$N$15:$P$20,2,TRUE)</f>
        <v>fresh</v>
      </c>
      <c r="AS241" s="15">
        <f>VLOOKUP($AQ241,[6]definitions_list_lookup!$N$15:$P$20,3,TRUE)</f>
        <v>0</v>
      </c>
      <c r="BN241" s="15" t="str">
        <f>VLOOKUP($BM241,[6]definitions_list_lookup!$N$15:$P$20,2,TRUE)</f>
        <v>fresh</v>
      </c>
      <c r="BO241" s="15">
        <f>VLOOKUP($BM241,[6]definitions_list_lookup!$N$15:$P$20,3,TRUE)</f>
        <v>0</v>
      </c>
      <c r="CH241" s="11" t="s">
        <v>2380</v>
      </c>
      <c r="CI241" s="11">
        <v>92</v>
      </c>
      <c r="CJ241" s="15" t="str">
        <f>VLOOKUP($CI241,[6]definitions_list_lookup!$N$15:$P$20,2,TRUE)</f>
        <v>complete</v>
      </c>
      <c r="CK241" s="15">
        <f>VLOOKUP($CI241,[6]definitions_list_lookup!$N$15:$P$20,3,TRUE)</f>
        <v>5</v>
      </c>
      <c r="CM241" s="11">
        <v>5</v>
      </c>
      <c r="CO241" s="11">
        <v>60</v>
      </c>
      <c r="CP241" s="11">
        <v>25</v>
      </c>
      <c r="CS241" s="11">
        <v>10</v>
      </c>
      <c r="DD241" s="15">
        <f t="shared" si="11"/>
        <v>92</v>
      </c>
      <c r="DE241" s="15" t="str">
        <f>VLOOKUP($DD241,[6]definitions_list_lookup!$N$15:$P$20,2,TRUE)</f>
        <v>complete</v>
      </c>
      <c r="DF241" s="15">
        <f>VLOOKUP($DD241,[6]definitions_list_lookup!$N$15:$P$20,3,TRUE)</f>
        <v>5</v>
      </c>
      <c r="DG241" s="11" t="s">
        <v>2282</v>
      </c>
    </row>
    <row r="242" spans="1:111" s="11" customFormat="1">
      <c r="A242" s="88">
        <v>42937.5</v>
      </c>
      <c r="B242" s="11" t="s">
        <v>1742</v>
      </c>
      <c r="C242" s="2" t="s">
        <v>1450</v>
      </c>
      <c r="D242" s="2" t="s">
        <v>1575</v>
      </c>
      <c r="E242" s="11">
        <v>60</v>
      </c>
      <c r="F242" s="11">
        <v>4</v>
      </c>
      <c r="G242" s="15" t="str">
        <f t="shared" si="9"/>
        <v>60-4</v>
      </c>
      <c r="H242" s="11">
        <v>21</v>
      </c>
      <c r="I242" s="11">
        <v>89</v>
      </c>
      <c r="J242" s="38">
        <f>(VLOOKUP($G242,Depth_Lookup_CCL!$A$3:$Z$549,11,FALSE))+(H242/100)</f>
        <v>145.51500000000001</v>
      </c>
      <c r="K242" s="38">
        <f>(VLOOKUP($G242,Depth_Lookup_CCL!$A$3:$Z$549,11,FALSE))+(I242/100)</f>
        <v>146.19499999999999</v>
      </c>
      <c r="L242" s="11">
        <v>78</v>
      </c>
      <c r="M242" s="11">
        <v>12</v>
      </c>
      <c r="N242" s="11">
        <v>10</v>
      </c>
      <c r="P242" s="15">
        <f t="shared" si="10"/>
        <v>100</v>
      </c>
      <c r="Q242" s="11" t="s">
        <v>1723</v>
      </c>
      <c r="R242" s="11" t="s">
        <v>1</v>
      </c>
      <c r="S242" s="97">
        <v>55</v>
      </c>
      <c r="T242" s="15" t="str">
        <f>VLOOKUP($S242,[6]definitions_list_lookup!$N$15:$P$20,2,TRUE)</f>
        <v>substantial</v>
      </c>
      <c r="U242" s="15">
        <f>VLOOKUP($S242,[6]definitions_list_lookup!$N$15:$P$20,3,TRUE)</f>
        <v>3</v>
      </c>
      <c r="V242" s="11" t="s">
        <v>1707</v>
      </c>
      <c r="W242" s="11">
        <v>10</v>
      </c>
      <c r="Y242" s="11">
        <v>80</v>
      </c>
      <c r="Z242" s="11">
        <v>10</v>
      </c>
      <c r="AN242" s="11" t="s">
        <v>2321</v>
      </c>
      <c r="AO242" s="11" t="s">
        <v>1411</v>
      </c>
      <c r="AP242" s="11" t="s">
        <v>1465</v>
      </c>
      <c r="AQ242" s="11">
        <v>75</v>
      </c>
      <c r="AR242" s="15" t="str">
        <f>VLOOKUP($AQ242,[6]definitions_list_lookup!$N$15:$P$20,2,TRUE)</f>
        <v>extensive</v>
      </c>
      <c r="AS242" s="15">
        <f>VLOOKUP($AQ242,[6]definitions_list_lookup!$N$15:$P$20,3,TRUE)</f>
        <v>4</v>
      </c>
      <c r="AT242" s="11" t="s">
        <v>2381</v>
      </c>
      <c r="AU242" s="11">
        <v>10</v>
      </c>
      <c r="AW242" s="11">
        <v>65</v>
      </c>
      <c r="AX242" s="11">
        <v>25</v>
      </c>
      <c r="BL242" s="11" t="s">
        <v>2024</v>
      </c>
      <c r="BM242" s="11">
        <v>80</v>
      </c>
      <c r="BN242" s="15" t="str">
        <f>VLOOKUP($BM242,[6]definitions_list_lookup!$N$15:$P$20,2,TRUE)</f>
        <v>extensive</v>
      </c>
      <c r="BO242" s="15">
        <f>VLOOKUP($BM242,[6]definitions_list_lookup!$N$15:$P$20,3,TRUE)</f>
        <v>4</v>
      </c>
      <c r="BP242" s="11" t="s">
        <v>2269</v>
      </c>
      <c r="BQ242" s="11">
        <v>10</v>
      </c>
      <c r="BS242" s="11">
        <v>65</v>
      </c>
      <c r="BT242" s="11">
        <v>20</v>
      </c>
      <c r="CB242" s="11">
        <v>5</v>
      </c>
      <c r="CJ242" s="15" t="str">
        <f>VLOOKUP($CI242,[6]definitions_list_lookup!$N$15:$P$20,2,TRUE)</f>
        <v>fresh</v>
      </c>
      <c r="CK242" s="15">
        <f>VLOOKUP($CI242,[6]definitions_list_lookup!$N$15:$P$20,3,TRUE)</f>
        <v>0</v>
      </c>
      <c r="DD242" s="15">
        <f t="shared" si="11"/>
        <v>59.9</v>
      </c>
      <c r="DE242" s="15" t="str">
        <f>VLOOKUP($DD242,[6]definitions_list_lookup!$N$15:$P$20,2,TRUE)</f>
        <v>substantial</v>
      </c>
      <c r="DF242" s="15">
        <f>VLOOKUP($DD242,[6]definitions_list_lookup!$N$15:$P$20,3,TRUE)</f>
        <v>3</v>
      </c>
      <c r="DG242" s="11" t="s">
        <v>2382</v>
      </c>
    </row>
    <row r="243" spans="1:111" s="11" customFormat="1">
      <c r="A243" s="88">
        <v>42937.5</v>
      </c>
      <c r="B243" s="11" t="s">
        <v>1742</v>
      </c>
      <c r="C243" s="2" t="s">
        <v>1450</v>
      </c>
      <c r="D243" s="2" t="s">
        <v>1575</v>
      </c>
      <c r="E243" s="11">
        <v>61</v>
      </c>
      <c r="F243" s="11">
        <v>1</v>
      </c>
      <c r="G243" s="15" t="str">
        <f t="shared" si="9"/>
        <v>61-1</v>
      </c>
      <c r="H243" s="11">
        <v>1</v>
      </c>
      <c r="I243" s="11">
        <v>73</v>
      </c>
      <c r="J243" s="38">
        <f>(VLOOKUP($G243,Depth_Lookup_CCL!$A$3:$Z$549,11,FALSE))+(H243/100)</f>
        <v>146.06</v>
      </c>
      <c r="K243" s="38">
        <f>(VLOOKUP($G243,Depth_Lookup_CCL!$A$3:$Z$549,11,FALSE))+(I243/100)</f>
        <v>146.78</v>
      </c>
      <c r="L243" s="11">
        <v>70</v>
      </c>
      <c r="N243" s="11">
        <v>30</v>
      </c>
      <c r="P243" s="15">
        <f t="shared" si="10"/>
        <v>100</v>
      </c>
      <c r="Q243" s="11" t="s">
        <v>1636</v>
      </c>
      <c r="R243" s="11" t="s">
        <v>1</v>
      </c>
      <c r="S243" s="97">
        <v>40</v>
      </c>
      <c r="T243" s="15" t="str">
        <f>VLOOKUP($S243,[6]definitions_list_lookup!$N$15:$P$20,2,TRUE)</f>
        <v>substantial</v>
      </c>
      <c r="U243" s="15">
        <f>VLOOKUP($S243,[6]definitions_list_lookup!$N$15:$P$20,3,TRUE)</f>
        <v>3</v>
      </c>
      <c r="V243" s="11" t="s">
        <v>1707</v>
      </c>
      <c r="W243" s="11">
        <v>5</v>
      </c>
      <c r="Y243" s="11">
        <v>85</v>
      </c>
      <c r="Z243" s="11">
        <v>10</v>
      </c>
      <c r="AR243" s="15" t="str">
        <f>VLOOKUP($AQ243,[6]definitions_list_lookup!$N$15:$P$20,2,TRUE)</f>
        <v>fresh</v>
      </c>
      <c r="AS243" s="15">
        <f>VLOOKUP($AQ243,[6]definitions_list_lookup!$N$15:$P$20,3,TRUE)</f>
        <v>0</v>
      </c>
      <c r="BL243" s="11" t="s">
        <v>2024</v>
      </c>
      <c r="BM243" s="11">
        <v>80</v>
      </c>
      <c r="BN243" s="15" t="str">
        <f>VLOOKUP($BM243,[6]definitions_list_lookup!$N$15:$P$20,2,TRUE)</f>
        <v>extensive</v>
      </c>
      <c r="BO243" s="15">
        <f>VLOOKUP($BM243,[6]definitions_list_lookup!$N$15:$P$20,3,TRUE)</f>
        <v>4</v>
      </c>
      <c r="BP243" s="11" t="s">
        <v>2383</v>
      </c>
      <c r="BQ243" s="11">
        <v>10</v>
      </c>
      <c r="BS243" s="11">
        <v>70</v>
      </c>
      <c r="BT243" s="11">
        <v>20</v>
      </c>
      <c r="CJ243" s="15" t="str">
        <f>VLOOKUP($CI243,[6]definitions_list_lookup!$N$15:$P$20,2,TRUE)</f>
        <v>fresh</v>
      </c>
      <c r="CK243" s="15">
        <f>VLOOKUP($CI243,[6]definitions_list_lookup!$N$15:$P$20,3,TRUE)</f>
        <v>0</v>
      </c>
      <c r="DD243" s="15">
        <f t="shared" si="11"/>
        <v>52</v>
      </c>
      <c r="DE243" s="15" t="str">
        <f>VLOOKUP($DD243,[6]definitions_list_lookup!$N$15:$P$20,2,TRUE)</f>
        <v>substantial</v>
      </c>
      <c r="DF243" s="15">
        <f>VLOOKUP($DD243,[6]definitions_list_lookup!$N$15:$P$20,3,TRUE)</f>
        <v>3</v>
      </c>
      <c r="DG243" s="11" t="s">
        <v>2384</v>
      </c>
    </row>
    <row r="244" spans="1:111" s="11" customFormat="1">
      <c r="A244" s="88">
        <v>42937.5</v>
      </c>
      <c r="B244" s="11" t="s">
        <v>1742</v>
      </c>
      <c r="C244" s="2" t="s">
        <v>1450</v>
      </c>
      <c r="D244" s="2" t="s">
        <v>1575</v>
      </c>
      <c r="E244" s="11">
        <v>61</v>
      </c>
      <c r="F244" s="11">
        <v>2</v>
      </c>
      <c r="G244" s="15" t="str">
        <f t="shared" si="9"/>
        <v>61-2</v>
      </c>
      <c r="H244" s="11">
        <v>3</v>
      </c>
      <c r="I244" s="11">
        <v>70</v>
      </c>
      <c r="J244" s="38">
        <f>(VLOOKUP($G244,Depth_Lookup_CCL!$A$3:$Z$549,11,FALSE))+(H244/100)</f>
        <v>146.85000000000002</v>
      </c>
      <c r="K244" s="38">
        <f>(VLOOKUP($G244,Depth_Lookup_CCL!$A$3:$Z$549,11,FALSE))+(I244/100)</f>
        <v>147.52000000000001</v>
      </c>
      <c r="L244" s="11">
        <v>75</v>
      </c>
      <c r="M244" s="11">
        <v>20</v>
      </c>
      <c r="N244" s="11">
        <v>5</v>
      </c>
      <c r="P244" s="15">
        <f t="shared" si="10"/>
        <v>100</v>
      </c>
      <c r="Q244" s="11" t="s">
        <v>1602</v>
      </c>
      <c r="R244" s="11" t="s">
        <v>1</v>
      </c>
      <c r="S244" s="97">
        <v>40</v>
      </c>
      <c r="T244" s="15" t="str">
        <f>VLOOKUP($S244,[6]definitions_list_lookup!$N$15:$P$20,2,TRUE)</f>
        <v>substantial</v>
      </c>
      <c r="U244" s="15">
        <f>VLOOKUP($S244,[6]definitions_list_lookup!$N$15:$P$20,3,TRUE)</f>
        <v>3</v>
      </c>
      <c r="V244" s="11" t="s">
        <v>1707</v>
      </c>
      <c r="W244" s="11">
        <v>5</v>
      </c>
      <c r="Y244" s="11">
        <v>85</v>
      </c>
      <c r="Z244" s="11">
        <v>10</v>
      </c>
      <c r="AN244" s="11" t="s">
        <v>2321</v>
      </c>
      <c r="AO244" s="11" t="s">
        <v>1411</v>
      </c>
      <c r="AP244" s="11" t="s">
        <v>1465</v>
      </c>
      <c r="AQ244" s="11">
        <v>75</v>
      </c>
      <c r="AR244" s="15" t="str">
        <f>VLOOKUP($AQ244,[6]definitions_list_lookup!$N$15:$P$20,2,TRUE)</f>
        <v>extensive</v>
      </c>
      <c r="AS244" s="15">
        <f>VLOOKUP($AQ244,[6]definitions_list_lookup!$N$15:$P$20,3,TRUE)</f>
        <v>4</v>
      </c>
      <c r="AT244" s="11" t="s">
        <v>2385</v>
      </c>
      <c r="AU244" s="11">
        <v>15</v>
      </c>
      <c r="AW244" s="11">
        <v>65</v>
      </c>
      <c r="AX244" s="11">
        <v>20</v>
      </c>
      <c r="BL244" s="11" t="s">
        <v>1788</v>
      </c>
      <c r="BM244" s="11">
        <v>80</v>
      </c>
      <c r="BN244" s="15" t="str">
        <f>VLOOKUP($BM244,[6]definitions_list_lookup!$N$15:$P$20,2,TRUE)</f>
        <v>extensive</v>
      </c>
      <c r="BO244" s="15">
        <f>VLOOKUP($BM244,[6]definitions_list_lookup!$N$15:$P$20,3,TRUE)</f>
        <v>4</v>
      </c>
      <c r="BP244" s="11" t="s">
        <v>2289</v>
      </c>
      <c r="BQ244" s="11">
        <v>10</v>
      </c>
      <c r="BS244" s="11">
        <v>70</v>
      </c>
      <c r="BT244" s="11">
        <v>20</v>
      </c>
      <c r="CJ244" s="15" t="str">
        <f>VLOOKUP($CI244,[6]definitions_list_lookup!$N$15:$P$20,2,TRUE)</f>
        <v>fresh</v>
      </c>
      <c r="CK244" s="15">
        <f>VLOOKUP($CI244,[6]definitions_list_lookup!$N$15:$P$20,3,TRUE)</f>
        <v>0</v>
      </c>
      <c r="DD244" s="15">
        <f t="shared" si="11"/>
        <v>49</v>
      </c>
      <c r="DE244" s="15" t="str">
        <f>VLOOKUP($DD244,[6]definitions_list_lookup!$N$15:$P$20,2,TRUE)</f>
        <v>substantial</v>
      </c>
      <c r="DF244" s="15">
        <f>VLOOKUP($DD244,[6]definitions_list_lookup!$N$15:$P$20,3,TRUE)</f>
        <v>3</v>
      </c>
      <c r="DG244" s="11" t="s">
        <v>2386</v>
      </c>
    </row>
    <row r="245" spans="1:111" s="11" customFormat="1">
      <c r="A245" s="88">
        <v>42937.5</v>
      </c>
      <c r="B245" s="11" t="s">
        <v>1742</v>
      </c>
      <c r="C245" s="2" t="s">
        <v>1450</v>
      </c>
      <c r="D245" s="2" t="s">
        <v>1575</v>
      </c>
      <c r="E245" s="11">
        <v>61</v>
      </c>
      <c r="F245" s="11">
        <v>3</v>
      </c>
      <c r="G245" s="15" t="str">
        <f t="shared" si="9"/>
        <v>61-3</v>
      </c>
      <c r="H245" s="11">
        <v>1</v>
      </c>
      <c r="I245" s="11">
        <v>61</v>
      </c>
      <c r="J245" s="38">
        <f>(VLOOKUP($G245,Depth_Lookup_CCL!$A$3:$Z$549,11,FALSE))+(H245/100)</f>
        <v>147.55000000000001</v>
      </c>
      <c r="K245" s="38">
        <f>(VLOOKUP($G245,Depth_Lookup_CCL!$A$3:$Z$549,11,FALSE))+(I245/100)</f>
        <v>148.15000000000003</v>
      </c>
      <c r="L245" s="11">
        <v>80</v>
      </c>
      <c r="N245" s="11">
        <v>20</v>
      </c>
      <c r="P245" s="15">
        <f t="shared" si="10"/>
        <v>100</v>
      </c>
      <c r="Q245" s="11" t="s">
        <v>1636</v>
      </c>
      <c r="R245" s="11" t="s">
        <v>1</v>
      </c>
      <c r="S245" s="97">
        <v>55</v>
      </c>
      <c r="T245" s="15" t="str">
        <f>VLOOKUP($S245,[6]definitions_list_lookup!$N$15:$P$20,2,TRUE)</f>
        <v>substantial</v>
      </c>
      <c r="U245" s="15">
        <f>VLOOKUP($S245,[6]definitions_list_lookup!$N$15:$P$20,3,TRUE)</f>
        <v>3</v>
      </c>
      <c r="V245" s="11" t="s">
        <v>1707</v>
      </c>
      <c r="W245" s="11">
        <v>10</v>
      </c>
      <c r="Y245" s="11">
        <v>70</v>
      </c>
      <c r="Z245" s="11">
        <v>20</v>
      </c>
      <c r="AR245" s="15" t="str">
        <f>VLOOKUP($AQ245,[6]definitions_list_lookup!$N$15:$P$20,2,TRUE)</f>
        <v>fresh</v>
      </c>
      <c r="AS245" s="15">
        <f>VLOOKUP($AQ245,[6]definitions_list_lookup!$N$15:$P$20,3,TRUE)</f>
        <v>0</v>
      </c>
      <c r="BL245" s="11" t="s">
        <v>1797</v>
      </c>
      <c r="BM245" s="11">
        <v>90</v>
      </c>
      <c r="BN245" s="15" t="str">
        <f>VLOOKUP($BM245,[6]definitions_list_lookup!$N$15:$P$20,2,TRUE)</f>
        <v>extensive</v>
      </c>
      <c r="BO245" s="15">
        <f>VLOOKUP($BM245,[6]definitions_list_lookup!$N$15:$P$20,3,TRUE)</f>
        <v>4</v>
      </c>
      <c r="BP245" s="11" t="s">
        <v>2387</v>
      </c>
      <c r="BQ245" s="11">
        <v>25</v>
      </c>
      <c r="BS245" s="11">
        <v>65</v>
      </c>
      <c r="BT245" s="11">
        <v>10</v>
      </c>
      <c r="CJ245" s="15" t="str">
        <f>VLOOKUP($CI245,[6]definitions_list_lookup!$N$15:$P$20,2,TRUE)</f>
        <v>fresh</v>
      </c>
      <c r="CK245" s="15">
        <f>VLOOKUP($CI245,[6]definitions_list_lookup!$N$15:$P$20,3,TRUE)</f>
        <v>0</v>
      </c>
      <c r="DD245" s="15">
        <f t="shared" si="11"/>
        <v>62</v>
      </c>
      <c r="DE245" s="15" t="str">
        <f>VLOOKUP($DD245,[6]definitions_list_lookup!$N$15:$P$20,2,TRUE)</f>
        <v>extensive</v>
      </c>
      <c r="DF245" s="15">
        <f>VLOOKUP($DD245,[6]definitions_list_lookup!$N$15:$P$20,3,TRUE)</f>
        <v>4</v>
      </c>
      <c r="DG245" s="11" t="s">
        <v>1963</v>
      </c>
    </row>
    <row r="246" spans="1:111" s="11" customFormat="1">
      <c r="A246" s="88">
        <v>42937.5</v>
      </c>
      <c r="B246" s="11" t="s">
        <v>1742</v>
      </c>
      <c r="C246" s="2" t="s">
        <v>1450</v>
      </c>
      <c r="D246" s="2" t="s">
        <v>1575</v>
      </c>
      <c r="E246" s="11">
        <v>61</v>
      </c>
      <c r="F246" s="11">
        <v>4</v>
      </c>
      <c r="G246" s="15" t="str">
        <f t="shared" si="9"/>
        <v>61-4</v>
      </c>
      <c r="H246" s="11">
        <v>1</v>
      </c>
      <c r="I246" s="11">
        <v>87</v>
      </c>
      <c r="J246" s="38">
        <f>(VLOOKUP($G246,Depth_Lookup_CCL!$A$3:$Z$549,11,FALSE))+(H246/100)</f>
        <v>148.18</v>
      </c>
      <c r="K246" s="38">
        <f>(VLOOKUP($G246,Depth_Lookup_CCL!$A$3:$Z$549,11,FALSE))+(I246/100)</f>
        <v>149.04000000000002</v>
      </c>
      <c r="L246" s="11">
        <v>50</v>
      </c>
      <c r="N246" s="11">
        <v>50</v>
      </c>
      <c r="P246" s="15">
        <f t="shared" si="10"/>
        <v>100</v>
      </c>
      <c r="Q246" s="11" t="s">
        <v>1636</v>
      </c>
      <c r="R246" s="11" t="s">
        <v>1</v>
      </c>
      <c r="S246" s="97">
        <v>55</v>
      </c>
      <c r="T246" s="15" t="str">
        <f>VLOOKUP($S246,[6]definitions_list_lookup!$N$15:$P$20,2,TRUE)</f>
        <v>substantial</v>
      </c>
      <c r="U246" s="15">
        <f>VLOOKUP($S246,[6]definitions_list_lookup!$N$15:$P$20,3,TRUE)</f>
        <v>3</v>
      </c>
      <c r="V246" s="11" t="s">
        <v>2388</v>
      </c>
      <c r="W246" s="11">
        <v>10</v>
      </c>
      <c r="Y246" s="11">
        <v>75</v>
      </c>
      <c r="Z246" s="11">
        <v>15</v>
      </c>
      <c r="AR246" s="15" t="str">
        <f>VLOOKUP($AQ246,[6]definitions_list_lookup!$N$15:$P$20,2,TRUE)</f>
        <v>fresh</v>
      </c>
      <c r="AS246" s="15">
        <f>VLOOKUP($AQ246,[6]definitions_list_lookup!$N$15:$P$20,3,TRUE)</f>
        <v>0</v>
      </c>
      <c r="BL246" s="11" t="s">
        <v>2389</v>
      </c>
      <c r="BM246" s="11">
        <v>88</v>
      </c>
      <c r="BN246" s="15" t="str">
        <f>VLOOKUP($BM246,[6]definitions_list_lookup!$N$15:$P$20,2,TRUE)</f>
        <v>extensive</v>
      </c>
      <c r="BO246" s="15">
        <f>VLOOKUP($BM246,[6]definitions_list_lookup!$N$15:$P$20,3,TRUE)</f>
        <v>4</v>
      </c>
      <c r="BP246" s="11" t="s">
        <v>2390</v>
      </c>
      <c r="BQ246" s="11">
        <v>30</v>
      </c>
      <c r="BS246" s="11">
        <v>30</v>
      </c>
      <c r="BT246" s="11">
        <v>30</v>
      </c>
      <c r="BV246" s="11">
        <v>10</v>
      </c>
      <c r="CJ246" s="15" t="str">
        <f>VLOOKUP($CI246,[6]definitions_list_lookup!$N$15:$P$20,2,TRUE)</f>
        <v>fresh</v>
      </c>
      <c r="CK246" s="15">
        <f>VLOOKUP($CI246,[6]definitions_list_lookup!$N$15:$P$20,3,TRUE)</f>
        <v>0</v>
      </c>
      <c r="DD246" s="15">
        <f t="shared" si="11"/>
        <v>71.5</v>
      </c>
      <c r="DE246" s="15" t="str">
        <f>VLOOKUP($DD246,[6]definitions_list_lookup!$N$15:$P$20,2,TRUE)</f>
        <v>extensive</v>
      </c>
      <c r="DF246" s="15">
        <f>VLOOKUP($DD246,[6]definitions_list_lookup!$N$15:$P$20,3,TRUE)</f>
        <v>4</v>
      </c>
      <c r="DG246" s="11" t="s">
        <v>2391</v>
      </c>
    </row>
    <row r="247" spans="1:111" s="11" customFormat="1">
      <c r="A247" s="88">
        <v>42937.5</v>
      </c>
      <c r="B247" s="11" t="s">
        <v>1742</v>
      </c>
      <c r="C247" s="2" t="s">
        <v>1450</v>
      </c>
      <c r="D247" s="2" t="s">
        <v>1575</v>
      </c>
      <c r="E247" s="11">
        <v>62</v>
      </c>
      <c r="F247" s="11">
        <v>1</v>
      </c>
      <c r="G247" s="15" t="str">
        <f t="shared" si="9"/>
        <v>62-1</v>
      </c>
      <c r="H247" s="11">
        <v>1</v>
      </c>
      <c r="I247" s="11">
        <v>89</v>
      </c>
      <c r="J247" s="38">
        <f>(VLOOKUP($G247,Depth_Lookup_CCL!$A$3:$Z$549,11,FALSE))+(H247/100)</f>
        <v>149.10999999999999</v>
      </c>
      <c r="K247" s="38">
        <f>(VLOOKUP($G247,Depth_Lookup_CCL!$A$3:$Z$549,11,FALSE))+(I247/100)</f>
        <v>149.98999999999998</v>
      </c>
      <c r="L247" s="11">
        <v>70</v>
      </c>
      <c r="N247" s="11">
        <v>30</v>
      </c>
      <c r="P247" s="15">
        <f t="shared" si="10"/>
        <v>100</v>
      </c>
      <c r="Q247" s="11" t="s">
        <v>1723</v>
      </c>
      <c r="R247" s="11" t="s">
        <v>1</v>
      </c>
      <c r="S247" s="97">
        <v>75</v>
      </c>
      <c r="T247" s="15" t="str">
        <f>VLOOKUP($S247,[6]definitions_list_lookup!$N$15:$P$20,2,TRUE)</f>
        <v>extensive</v>
      </c>
      <c r="U247" s="15">
        <f>VLOOKUP($S247,[6]definitions_list_lookup!$N$15:$P$20,3,TRUE)</f>
        <v>4</v>
      </c>
      <c r="V247" s="11" t="s">
        <v>2392</v>
      </c>
      <c r="W247" s="11">
        <v>15</v>
      </c>
      <c r="Y247" s="11">
        <v>65</v>
      </c>
      <c r="Z247" s="11">
        <v>20</v>
      </c>
      <c r="AR247" s="15" t="str">
        <f>VLOOKUP($AQ247,[6]definitions_list_lookup!$N$15:$P$20,2,TRUE)</f>
        <v>fresh</v>
      </c>
      <c r="AS247" s="15">
        <f>VLOOKUP($AQ247,[6]definitions_list_lookup!$N$15:$P$20,3,TRUE)</f>
        <v>0</v>
      </c>
      <c r="BL247" s="11" t="s">
        <v>1797</v>
      </c>
      <c r="BM247" s="11">
        <v>93</v>
      </c>
      <c r="BN247" s="15" t="str">
        <f>VLOOKUP($BM247,[6]definitions_list_lookup!$N$15:$P$20,2,TRUE)</f>
        <v>complete</v>
      </c>
      <c r="BO247" s="15">
        <f>VLOOKUP($BM247,[6]definitions_list_lookup!$N$15:$P$20,3,TRUE)</f>
        <v>5</v>
      </c>
      <c r="BP247" s="11" t="s">
        <v>2393</v>
      </c>
      <c r="BQ247" s="11">
        <v>30</v>
      </c>
      <c r="BS247" s="11">
        <v>35</v>
      </c>
      <c r="BT247" s="11">
        <v>30</v>
      </c>
      <c r="BU247" s="11">
        <v>5</v>
      </c>
      <c r="CJ247" s="15" t="str">
        <f>VLOOKUP($CI247,[6]definitions_list_lookup!$N$15:$P$20,2,TRUE)</f>
        <v>fresh</v>
      </c>
      <c r="CK247" s="15">
        <f>VLOOKUP($CI247,[6]definitions_list_lookup!$N$15:$P$20,3,TRUE)</f>
        <v>0</v>
      </c>
      <c r="DD247" s="15">
        <f t="shared" si="11"/>
        <v>80.400000000000006</v>
      </c>
      <c r="DE247" s="15" t="str">
        <f>VLOOKUP($DD247,[6]definitions_list_lookup!$N$15:$P$20,2,TRUE)</f>
        <v>extensive</v>
      </c>
      <c r="DF247" s="15">
        <f>VLOOKUP($DD247,[6]definitions_list_lookup!$N$15:$P$20,3,TRUE)</f>
        <v>4</v>
      </c>
      <c r="DG247" s="11" t="s">
        <v>2394</v>
      </c>
    </row>
    <row r="248" spans="1:111" s="11" customFormat="1">
      <c r="A248" s="88">
        <v>42937.5</v>
      </c>
      <c r="B248" s="11" t="s">
        <v>1742</v>
      </c>
      <c r="C248" s="2" t="s">
        <v>1450</v>
      </c>
      <c r="D248" s="2" t="s">
        <v>1575</v>
      </c>
      <c r="E248" s="11">
        <v>62</v>
      </c>
      <c r="F248" s="11">
        <v>2</v>
      </c>
      <c r="G248" s="15" t="str">
        <f t="shared" si="9"/>
        <v>62-2</v>
      </c>
      <c r="H248" s="11">
        <v>0</v>
      </c>
      <c r="I248" s="11">
        <v>85</v>
      </c>
      <c r="J248" s="38">
        <f>(VLOOKUP($G248,Depth_Lookup_CCL!$A$3:$Z$549,11,FALSE))+(H248/100)</f>
        <v>149.995</v>
      </c>
      <c r="K248" s="38">
        <f>(VLOOKUP($G248,Depth_Lookup_CCL!$A$3:$Z$549,11,FALSE))+(I248/100)</f>
        <v>150.845</v>
      </c>
      <c r="L248" s="11">
        <v>76</v>
      </c>
      <c r="N248" s="11">
        <v>24</v>
      </c>
      <c r="P248" s="15">
        <f t="shared" si="10"/>
        <v>100</v>
      </c>
      <c r="Q248" s="11" t="s">
        <v>1636</v>
      </c>
      <c r="R248" s="11" t="s">
        <v>1</v>
      </c>
      <c r="S248" s="97">
        <v>55</v>
      </c>
      <c r="T248" s="15" t="str">
        <f>VLOOKUP($S248,[6]definitions_list_lookup!$N$15:$P$20,2,TRUE)</f>
        <v>substantial</v>
      </c>
      <c r="U248" s="15">
        <f>VLOOKUP($S248,[6]definitions_list_lookup!$N$15:$P$20,3,TRUE)</f>
        <v>3</v>
      </c>
      <c r="V248" s="11" t="s">
        <v>2395</v>
      </c>
      <c r="W248" s="11">
        <v>10</v>
      </c>
      <c r="Y248" s="11">
        <v>80</v>
      </c>
      <c r="Z248" s="11">
        <v>10</v>
      </c>
      <c r="AR248" s="15" t="str">
        <f>VLOOKUP($AQ248,[6]definitions_list_lookup!$N$15:$P$20,2,TRUE)</f>
        <v>fresh</v>
      </c>
      <c r="AS248" s="15">
        <f>VLOOKUP($AQ248,[6]definitions_list_lookup!$N$15:$P$20,3,TRUE)</f>
        <v>0</v>
      </c>
      <c r="BL248" s="11" t="s">
        <v>2396</v>
      </c>
      <c r="BM248" s="11">
        <v>85</v>
      </c>
      <c r="BN248" s="15" t="str">
        <f>VLOOKUP($BM248,[6]definitions_list_lookup!$N$15:$P$20,2,TRUE)</f>
        <v>extensive</v>
      </c>
      <c r="BO248" s="15">
        <f>VLOOKUP($BM248,[6]definitions_list_lookup!$N$15:$P$20,3,TRUE)</f>
        <v>4</v>
      </c>
      <c r="BP248" s="11" t="s">
        <v>2390</v>
      </c>
      <c r="BQ248" s="11">
        <v>30</v>
      </c>
      <c r="BS248" s="11">
        <v>50</v>
      </c>
      <c r="BT248" s="11">
        <v>20</v>
      </c>
      <c r="CJ248" s="15" t="str">
        <f>VLOOKUP($CI248,[6]definitions_list_lookup!$N$15:$P$20,2,TRUE)</f>
        <v>fresh</v>
      </c>
      <c r="CK248" s="15">
        <f>VLOOKUP($CI248,[6]definitions_list_lookup!$N$15:$P$20,3,TRUE)</f>
        <v>0</v>
      </c>
      <c r="DD248" s="15">
        <f t="shared" si="11"/>
        <v>62.199999999999996</v>
      </c>
      <c r="DE248" s="15" t="str">
        <f>VLOOKUP($DD248,[6]definitions_list_lookup!$N$15:$P$20,2,TRUE)</f>
        <v>extensive</v>
      </c>
      <c r="DF248" s="15">
        <f>VLOOKUP($DD248,[6]definitions_list_lookup!$N$15:$P$20,3,TRUE)</f>
        <v>4</v>
      </c>
      <c r="DG248" s="11" t="s">
        <v>1963</v>
      </c>
    </row>
    <row r="249" spans="1:111" s="11" customFormat="1">
      <c r="A249" s="88">
        <v>42937.5</v>
      </c>
      <c r="B249" s="11" t="s">
        <v>1742</v>
      </c>
      <c r="C249" s="2" t="s">
        <v>1450</v>
      </c>
      <c r="D249" s="2" t="s">
        <v>1575</v>
      </c>
      <c r="E249" s="11">
        <v>62</v>
      </c>
      <c r="F249" s="11">
        <v>3</v>
      </c>
      <c r="G249" s="15" t="str">
        <f t="shared" si="9"/>
        <v>62-3</v>
      </c>
      <c r="H249" s="11">
        <v>0</v>
      </c>
      <c r="I249" s="11">
        <v>82</v>
      </c>
      <c r="J249" s="38">
        <f>(VLOOKUP($G249,Depth_Lookup_CCL!$A$3:$Z$549,11,FALSE))+(H249/100)</f>
        <v>150.84</v>
      </c>
      <c r="K249" s="38">
        <f>(VLOOKUP($G249,Depth_Lookup_CCL!$A$3:$Z$549,11,FALSE))+(I249/100)</f>
        <v>151.66</v>
      </c>
      <c r="L249" s="11">
        <v>80</v>
      </c>
      <c r="M249" s="11">
        <v>10</v>
      </c>
      <c r="N249" s="11">
        <v>10</v>
      </c>
      <c r="P249" s="15">
        <f t="shared" si="10"/>
        <v>100</v>
      </c>
      <c r="Q249" s="11" t="s">
        <v>1636</v>
      </c>
      <c r="R249" s="11" t="s">
        <v>1</v>
      </c>
      <c r="S249" s="97">
        <v>55</v>
      </c>
      <c r="T249" s="15" t="str">
        <f>VLOOKUP($S249,[6]definitions_list_lookup!$N$15:$P$20,2,TRUE)</f>
        <v>substantial</v>
      </c>
      <c r="U249" s="15">
        <f>VLOOKUP($S249,[6]definitions_list_lookup!$N$15:$P$20,3,TRUE)</f>
        <v>3</v>
      </c>
      <c r="V249" s="11" t="s">
        <v>2388</v>
      </c>
      <c r="W249" s="11">
        <v>10</v>
      </c>
      <c r="Y249" s="11">
        <v>65</v>
      </c>
      <c r="Z249" s="11">
        <v>20</v>
      </c>
      <c r="AL249" s="11">
        <v>5</v>
      </c>
      <c r="AN249" s="11" t="s">
        <v>2397</v>
      </c>
      <c r="AO249" s="11" t="s">
        <v>1411</v>
      </c>
      <c r="AP249" s="11" t="s">
        <v>1465</v>
      </c>
      <c r="AQ249" s="11">
        <v>75</v>
      </c>
      <c r="AR249" s="15" t="str">
        <f>VLOOKUP($AQ249,[6]definitions_list_lookup!$N$15:$P$20,2,TRUE)</f>
        <v>extensive</v>
      </c>
      <c r="AS249" s="15">
        <f>VLOOKUP($AQ249,[6]definitions_list_lookup!$N$15:$P$20,3,TRUE)</f>
        <v>4</v>
      </c>
      <c r="AT249" s="11" t="s">
        <v>2398</v>
      </c>
      <c r="AU249" s="11">
        <v>60</v>
      </c>
      <c r="AW249" s="11">
        <v>20</v>
      </c>
      <c r="AX249" s="11">
        <v>20</v>
      </c>
      <c r="BL249" s="11" t="s">
        <v>1658</v>
      </c>
      <c r="BM249" s="11">
        <v>85</v>
      </c>
      <c r="BN249" s="15" t="str">
        <f>VLOOKUP($BM249,[6]definitions_list_lookup!$N$15:$P$20,2,TRUE)</f>
        <v>extensive</v>
      </c>
      <c r="BO249" s="15">
        <f>VLOOKUP($BM249,[6]definitions_list_lookup!$N$15:$P$20,3,TRUE)</f>
        <v>4</v>
      </c>
      <c r="BP249" s="11" t="s">
        <v>2390</v>
      </c>
      <c r="BQ249" s="11">
        <v>20</v>
      </c>
      <c r="BS249" s="11">
        <v>60</v>
      </c>
      <c r="BT249" s="11">
        <v>20</v>
      </c>
      <c r="CJ249" s="15" t="str">
        <f>VLOOKUP($CI249,[6]definitions_list_lookup!$N$15:$P$20,2,TRUE)</f>
        <v>fresh</v>
      </c>
      <c r="CK249" s="15">
        <f>VLOOKUP($CI249,[6]definitions_list_lookup!$N$15:$P$20,3,TRUE)</f>
        <v>0</v>
      </c>
      <c r="DD249" s="15">
        <f t="shared" si="11"/>
        <v>60</v>
      </c>
      <c r="DE249" s="15" t="str">
        <f>VLOOKUP($DD249,[6]definitions_list_lookup!$N$15:$P$20,2,TRUE)</f>
        <v>substantial</v>
      </c>
      <c r="DF249" s="15">
        <f>VLOOKUP($DD249,[6]definitions_list_lookup!$N$15:$P$20,3,TRUE)</f>
        <v>3</v>
      </c>
      <c r="DG249" s="11" t="s">
        <v>1963</v>
      </c>
    </row>
    <row r="250" spans="1:111" s="11" customFormat="1">
      <c r="A250" s="88">
        <v>42937.5</v>
      </c>
      <c r="B250" s="11" t="s">
        <v>1742</v>
      </c>
      <c r="C250" s="2" t="s">
        <v>1450</v>
      </c>
      <c r="D250" s="2" t="s">
        <v>1575</v>
      </c>
      <c r="E250" s="11">
        <v>62</v>
      </c>
      <c r="F250" s="11">
        <v>4</v>
      </c>
      <c r="G250" s="15" t="str">
        <f t="shared" si="9"/>
        <v>62-4</v>
      </c>
      <c r="H250" s="11">
        <v>1</v>
      </c>
      <c r="I250" s="11">
        <v>55</v>
      </c>
      <c r="J250" s="38">
        <f>(VLOOKUP($G250,Depth_Lookup_CCL!$A$3:$Z$549,11,FALSE))+(H250/100)</f>
        <v>151.66999999999999</v>
      </c>
      <c r="K250" s="38">
        <f>(VLOOKUP($G250,Depth_Lookup_CCL!$A$3:$Z$549,11,FALSE))+(I250/100)</f>
        <v>152.21</v>
      </c>
      <c r="L250" s="11">
        <v>74</v>
      </c>
      <c r="M250" s="11">
        <v>10</v>
      </c>
      <c r="N250" s="11">
        <v>16</v>
      </c>
      <c r="P250" s="15">
        <f t="shared" si="10"/>
        <v>100</v>
      </c>
      <c r="Q250" s="11" t="s">
        <v>1636</v>
      </c>
      <c r="R250" s="11" t="s">
        <v>1</v>
      </c>
      <c r="S250" s="97">
        <v>55</v>
      </c>
      <c r="T250" s="15" t="str">
        <f>VLOOKUP($S250,[6]definitions_list_lookup!$N$15:$P$20,2,TRUE)</f>
        <v>substantial</v>
      </c>
      <c r="U250" s="15">
        <f>VLOOKUP($S250,[6]definitions_list_lookup!$N$15:$P$20,3,TRUE)</f>
        <v>3</v>
      </c>
      <c r="V250" s="11" t="s">
        <v>1707</v>
      </c>
      <c r="W250" s="11">
        <v>10</v>
      </c>
      <c r="Y250" s="11">
        <v>65</v>
      </c>
      <c r="Z250" s="11">
        <v>20</v>
      </c>
      <c r="AN250" s="11" t="s">
        <v>2041</v>
      </c>
      <c r="AO250" s="11" t="s">
        <v>1411</v>
      </c>
      <c r="AP250" s="11" t="s">
        <v>1464</v>
      </c>
      <c r="AQ250" s="11">
        <v>85</v>
      </c>
      <c r="AR250" s="15" t="str">
        <f>VLOOKUP($AQ250,[6]definitions_list_lookup!$N$15:$P$20,2,TRUE)</f>
        <v>extensive</v>
      </c>
      <c r="AS250" s="15">
        <f>VLOOKUP($AQ250,[6]definitions_list_lookup!$N$15:$P$20,3,TRUE)</f>
        <v>4</v>
      </c>
      <c r="AT250" s="11" t="s">
        <v>2399</v>
      </c>
      <c r="AU250" s="11">
        <v>15</v>
      </c>
      <c r="AW250" s="11">
        <v>75</v>
      </c>
      <c r="AX250" s="11">
        <v>5</v>
      </c>
      <c r="AZ250" s="11">
        <v>5</v>
      </c>
      <c r="BL250" s="11" t="s">
        <v>2400</v>
      </c>
      <c r="BM250" s="11">
        <v>80</v>
      </c>
      <c r="BN250" s="15" t="str">
        <f>VLOOKUP($BM250,[6]definitions_list_lookup!$N$15:$P$20,2,TRUE)</f>
        <v>extensive</v>
      </c>
      <c r="BO250" s="15">
        <f>VLOOKUP($BM250,[6]definitions_list_lookup!$N$15:$P$20,3,TRUE)</f>
        <v>4</v>
      </c>
      <c r="BP250" s="11" t="s">
        <v>2289</v>
      </c>
      <c r="BQ250" s="11">
        <v>40</v>
      </c>
      <c r="BS250" s="11">
        <v>40</v>
      </c>
      <c r="BT250" s="11">
        <v>20</v>
      </c>
      <c r="CJ250" s="15" t="str">
        <f>VLOOKUP($CI250,[6]definitions_list_lookup!$N$15:$P$20,2,TRUE)</f>
        <v>fresh</v>
      </c>
      <c r="CK250" s="15">
        <f>VLOOKUP($CI250,[6]definitions_list_lookup!$N$15:$P$20,3,TRUE)</f>
        <v>0</v>
      </c>
      <c r="DD250" s="15">
        <f t="shared" si="11"/>
        <v>62</v>
      </c>
      <c r="DE250" s="15" t="str">
        <f>VLOOKUP($DD250,[6]definitions_list_lookup!$N$15:$P$20,2,TRUE)</f>
        <v>extensive</v>
      </c>
      <c r="DF250" s="15">
        <f>VLOOKUP($DD250,[6]definitions_list_lookup!$N$15:$P$20,3,TRUE)</f>
        <v>4</v>
      </c>
      <c r="DG250" s="11" t="s">
        <v>1963</v>
      </c>
    </row>
    <row r="251" spans="1:111" s="11" customFormat="1">
      <c r="A251" s="88">
        <v>42938.25</v>
      </c>
      <c r="B251" s="11" t="s">
        <v>1742</v>
      </c>
      <c r="C251" s="2" t="s">
        <v>1450</v>
      </c>
      <c r="D251" s="2" t="s">
        <v>1575</v>
      </c>
      <c r="E251" s="11">
        <v>63</v>
      </c>
      <c r="F251" s="11">
        <v>1</v>
      </c>
      <c r="G251" s="15" t="str">
        <f t="shared" si="9"/>
        <v>63-1</v>
      </c>
      <c r="H251" s="11">
        <v>1</v>
      </c>
      <c r="I251" s="11">
        <v>49</v>
      </c>
      <c r="J251" s="38">
        <f>(VLOOKUP($G251,Depth_Lookup_CCL!$A$3:$Z$549,11,FALSE))+(H251/100)</f>
        <v>152.16</v>
      </c>
      <c r="K251" s="38">
        <f>(VLOOKUP($G251,Depth_Lookup_CCL!$A$3:$Z$549,11,FALSE))+(I251/100)</f>
        <v>152.64000000000001</v>
      </c>
      <c r="L251" s="11">
        <v>95</v>
      </c>
      <c r="N251" s="11">
        <v>5</v>
      </c>
      <c r="P251" s="15">
        <f t="shared" si="10"/>
        <v>100</v>
      </c>
      <c r="Q251" s="11" t="s">
        <v>2217</v>
      </c>
      <c r="R251" s="11" t="s">
        <v>1</v>
      </c>
      <c r="S251" s="97">
        <v>25</v>
      </c>
      <c r="T251" s="15" t="str">
        <f>VLOOKUP($S251,[7]definitions_list_lookup!$N$15:$P$20,2,TRUE)</f>
        <v>moderate</v>
      </c>
      <c r="U251" s="15">
        <f>VLOOKUP($S251,[7]definitions_list_lookup!$N$15:$P$20,3,TRUE)</f>
        <v>2</v>
      </c>
      <c r="V251" s="11" t="s">
        <v>1707</v>
      </c>
      <c r="W251" s="11">
        <v>5</v>
      </c>
      <c r="Y251" s="11">
        <v>85</v>
      </c>
      <c r="Z251" s="11">
        <v>10</v>
      </c>
      <c r="AR251" s="15" t="str">
        <f>VLOOKUP($AQ251,[7]definitions_list_lookup!$N$15:$P$20,2,TRUE)</f>
        <v>fresh</v>
      </c>
      <c r="AS251" s="15">
        <f>VLOOKUP($AQ251,[7]definitions_list_lookup!$N$15:$P$20,3,TRUE)</f>
        <v>0</v>
      </c>
      <c r="BL251" s="11" t="s">
        <v>1658</v>
      </c>
      <c r="BM251" s="11">
        <v>85</v>
      </c>
      <c r="BN251" s="15" t="str">
        <f>VLOOKUP($BM251,[7]definitions_list_lookup!$N$15:$P$20,2,TRUE)</f>
        <v>extensive</v>
      </c>
      <c r="BO251" s="15">
        <f>VLOOKUP($BM251,[7]definitions_list_lookup!$N$15:$P$20,3,TRUE)</f>
        <v>4</v>
      </c>
      <c r="BP251" s="11" t="s">
        <v>2289</v>
      </c>
      <c r="BQ251" s="11">
        <v>5</v>
      </c>
      <c r="BS251" s="11">
        <v>85</v>
      </c>
      <c r="BT251" s="11">
        <v>10</v>
      </c>
      <c r="CJ251" s="15" t="str">
        <f>VLOOKUP($CI251,[7]definitions_list_lookup!$N$15:$P$20,2,TRUE)</f>
        <v>fresh</v>
      </c>
      <c r="CK251" s="15">
        <f>VLOOKUP($CI251,[7]definitions_list_lookup!$N$15:$P$20,3,TRUE)</f>
        <v>0</v>
      </c>
      <c r="DD251" s="15">
        <f t="shared" si="11"/>
        <v>28</v>
      </c>
      <c r="DE251" s="15" t="str">
        <f>VLOOKUP($DD251,[7]definitions_list_lookup!$N$15:$P$20,2,TRUE)</f>
        <v>moderate</v>
      </c>
      <c r="DF251" s="15">
        <f>VLOOKUP($DD251,[7]definitions_list_lookup!$N$15:$P$20,3,TRUE)</f>
        <v>2</v>
      </c>
      <c r="DG251" s="11" t="s">
        <v>2365</v>
      </c>
    </row>
    <row r="252" spans="1:111" s="11" customFormat="1">
      <c r="A252" s="88">
        <v>42938.25</v>
      </c>
      <c r="B252" s="11" t="s">
        <v>1742</v>
      </c>
      <c r="C252" s="2" t="s">
        <v>1450</v>
      </c>
      <c r="D252" s="2" t="s">
        <v>1575</v>
      </c>
      <c r="E252" s="11">
        <v>63</v>
      </c>
      <c r="F252" s="11">
        <v>2</v>
      </c>
      <c r="G252" s="15" t="str">
        <f t="shared" si="9"/>
        <v>63-2</v>
      </c>
      <c r="H252" s="11">
        <v>1</v>
      </c>
      <c r="I252" s="11">
        <v>53</v>
      </c>
      <c r="J252" s="38">
        <f>(VLOOKUP($G252,Depth_Lookup_CCL!$A$3:$Z$549,11,FALSE))+(H252/100)</f>
        <v>152.81</v>
      </c>
      <c r="K252" s="38">
        <f>(VLOOKUP($G252,Depth_Lookup_CCL!$A$3:$Z$549,11,FALSE))+(I252/100)</f>
        <v>153.33000000000001</v>
      </c>
      <c r="L252" s="11">
        <v>75</v>
      </c>
      <c r="M252" s="11">
        <v>20</v>
      </c>
      <c r="N252" s="11">
        <v>5</v>
      </c>
      <c r="P252" s="15">
        <f t="shared" si="10"/>
        <v>100</v>
      </c>
      <c r="Q252" s="11" t="s">
        <v>2612</v>
      </c>
      <c r="R252" s="11" t="s">
        <v>1459</v>
      </c>
      <c r="S252" s="97">
        <v>55</v>
      </c>
      <c r="T252" s="15" t="str">
        <f>VLOOKUP($S252,[7]definitions_list_lookup!$N$15:$P$20,2,TRUE)</f>
        <v>substantial</v>
      </c>
      <c r="U252" s="15">
        <f>VLOOKUP($S252,[7]definitions_list_lookup!$N$15:$P$20,3,TRUE)</f>
        <v>3</v>
      </c>
      <c r="V252" s="11" t="s">
        <v>2613</v>
      </c>
      <c r="W252" s="11">
        <v>10</v>
      </c>
      <c r="Y252" s="11">
        <v>70</v>
      </c>
      <c r="Z252" s="11">
        <v>20</v>
      </c>
      <c r="AN252" s="11" t="s">
        <v>1658</v>
      </c>
      <c r="AO252" s="11" t="s">
        <v>1411</v>
      </c>
      <c r="AP252" s="11" t="s">
        <v>1464</v>
      </c>
      <c r="AQ252" s="11">
        <v>75</v>
      </c>
      <c r="AR252" s="15" t="str">
        <f>VLOOKUP($AQ252,[7]definitions_list_lookup!$N$15:$P$20,2,TRUE)</f>
        <v>extensive</v>
      </c>
      <c r="AS252" s="15">
        <f>VLOOKUP($AQ252,[7]definitions_list_lookup!$N$15:$P$20,3,TRUE)</f>
        <v>4</v>
      </c>
      <c r="AT252" s="11" t="s">
        <v>2614</v>
      </c>
      <c r="AW252" s="11">
        <v>75</v>
      </c>
      <c r="AX252" s="11">
        <v>15</v>
      </c>
      <c r="AY252" s="11">
        <v>10</v>
      </c>
      <c r="BL252" s="11" t="s">
        <v>2326</v>
      </c>
      <c r="BM252" s="11">
        <v>80</v>
      </c>
      <c r="BN252" s="15" t="str">
        <f>VLOOKUP($BM252,[7]definitions_list_lookup!$N$15:$P$20,2,TRUE)</f>
        <v>extensive</v>
      </c>
      <c r="BO252" s="15">
        <f>VLOOKUP($BM252,[7]definitions_list_lookup!$N$15:$P$20,3,TRUE)</f>
        <v>4</v>
      </c>
      <c r="BP252" s="11" t="s">
        <v>2269</v>
      </c>
      <c r="BQ252" s="11">
        <v>15</v>
      </c>
      <c r="BS252" s="11">
        <v>75</v>
      </c>
      <c r="BT252" s="11">
        <v>10</v>
      </c>
      <c r="CJ252" s="15" t="str">
        <f>VLOOKUP($CI252,[7]definitions_list_lookup!$N$15:$P$20,2,TRUE)</f>
        <v>fresh</v>
      </c>
      <c r="CK252" s="15">
        <f>VLOOKUP($CI252,[7]definitions_list_lookup!$N$15:$P$20,3,TRUE)</f>
        <v>0</v>
      </c>
      <c r="DD252" s="15">
        <f t="shared" si="11"/>
        <v>60.25</v>
      </c>
      <c r="DE252" s="15" t="str">
        <f>VLOOKUP($DD252,[7]definitions_list_lookup!$N$15:$P$20,2,TRUE)</f>
        <v>substantial</v>
      </c>
      <c r="DF252" s="15">
        <f>VLOOKUP($DD252,[7]definitions_list_lookup!$N$15:$P$20,3,TRUE)</f>
        <v>3</v>
      </c>
      <c r="DG252" s="11" t="s">
        <v>2615</v>
      </c>
    </row>
    <row r="253" spans="1:111" s="11" customFormat="1">
      <c r="A253" s="88">
        <v>42938.25</v>
      </c>
      <c r="B253" s="11" t="s">
        <v>1742</v>
      </c>
      <c r="C253" s="2" t="s">
        <v>1450</v>
      </c>
      <c r="D253" s="2" t="s">
        <v>1575</v>
      </c>
      <c r="E253" s="11">
        <v>63</v>
      </c>
      <c r="F253" s="11">
        <v>2</v>
      </c>
      <c r="G253" s="15" t="str">
        <f t="shared" si="9"/>
        <v>63-2</v>
      </c>
      <c r="H253" s="11">
        <v>53</v>
      </c>
      <c r="I253" s="11">
        <v>61</v>
      </c>
      <c r="J253" s="38">
        <f>(VLOOKUP($G253,Depth_Lookup_CCL!$A$3:$Z$549,11,FALSE))+(H253/100)</f>
        <v>153.33000000000001</v>
      </c>
      <c r="K253" s="38">
        <f>(VLOOKUP($G253,Depth_Lookup_CCL!$A$3:$Z$549,11,FALSE))+(I253/100)</f>
        <v>153.41000000000003</v>
      </c>
      <c r="O253" s="11">
        <v>100</v>
      </c>
      <c r="P253" s="15">
        <f t="shared" si="10"/>
        <v>100</v>
      </c>
      <c r="S253" s="97"/>
      <c r="T253" s="15" t="str">
        <f>VLOOKUP($S253,[7]definitions_list_lookup!$N$15:$P$20,2,TRUE)</f>
        <v>fresh</v>
      </c>
      <c r="U253" s="15">
        <f>VLOOKUP($S253,[7]definitions_list_lookup!$N$15:$P$20,3,TRUE)</f>
        <v>0</v>
      </c>
      <c r="AR253" s="15" t="str">
        <f>VLOOKUP($AQ253,[7]definitions_list_lookup!$N$15:$P$20,2,TRUE)</f>
        <v>fresh</v>
      </c>
      <c r="AS253" s="15">
        <f>VLOOKUP($AQ253,[7]definitions_list_lookup!$N$15:$P$20,3,TRUE)</f>
        <v>0</v>
      </c>
      <c r="BN253" s="15" t="str">
        <f>VLOOKUP($BM253,[7]definitions_list_lookup!$N$15:$P$20,2,TRUE)</f>
        <v>fresh</v>
      </c>
      <c r="BO253" s="15">
        <f>VLOOKUP($BM253,[7]definitions_list_lookup!$N$15:$P$20,3,TRUE)</f>
        <v>0</v>
      </c>
      <c r="CH253" s="11" t="s">
        <v>2211</v>
      </c>
      <c r="CI253" s="11">
        <v>92</v>
      </c>
      <c r="CJ253" s="15" t="str">
        <f>VLOOKUP($CI253,[7]definitions_list_lookup!$N$15:$P$20,2,TRUE)</f>
        <v>complete</v>
      </c>
      <c r="CK253" s="15">
        <f>VLOOKUP($CI253,[7]definitions_list_lookup!$N$15:$P$20,3,TRUE)</f>
        <v>5</v>
      </c>
      <c r="CL253" s="11" t="s">
        <v>2616</v>
      </c>
      <c r="CM253" s="11">
        <v>20</v>
      </c>
      <c r="CO253" s="11">
        <v>20</v>
      </c>
      <c r="CP253" s="11">
        <v>50</v>
      </c>
      <c r="CQ253" s="11">
        <v>10</v>
      </c>
      <c r="DD253" s="15">
        <f t="shared" si="11"/>
        <v>92</v>
      </c>
      <c r="DE253" s="15" t="str">
        <f>VLOOKUP($DD253,[7]definitions_list_lookup!$N$15:$P$20,2,TRUE)</f>
        <v>complete</v>
      </c>
      <c r="DF253" s="15">
        <f>VLOOKUP($DD253,[7]definitions_list_lookup!$N$15:$P$20,3,TRUE)</f>
        <v>5</v>
      </c>
      <c r="DG253" s="11" t="s">
        <v>2617</v>
      </c>
    </row>
    <row r="254" spans="1:111" s="11" customFormat="1">
      <c r="A254" s="88">
        <v>42938.25</v>
      </c>
      <c r="B254" s="11" t="s">
        <v>1742</v>
      </c>
      <c r="C254" s="2" t="s">
        <v>1450</v>
      </c>
      <c r="D254" s="2" t="s">
        <v>1575</v>
      </c>
      <c r="E254" s="11">
        <v>63</v>
      </c>
      <c r="F254" s="11">
        <v>2</v>
      </c>
      <c r="G254" s="15" t="str">
        <f t="shared" si="9"/>
        <v>63-2</v>
      </c>
      <c r="H254" s="11">
        <v>61</v>
      </c>
      <c r="I254" s="11">
        <v>92</v>
      </c>
      <c r="J254" s="38">
        <f>(VLOOKUP($G254,Depth_Lookup_CCL!$A$3:$Z$549,11,FALSE))+(H254/100)</f>
        <v>153.41000000000003</v>
      </c>
      <c r="K254" s="38">
        <f>(VLOOKUP($G254,Depth_Lookup_CCL!$A$3:$Z$549,11,FALSE))+(I254/100)</f>
        <v>153.72</v>
      </c>
      <c r="L254" s="11">
        <v>50</v>
      </c>
      <c r="M254" s="11">
        <v>50</v>
      </c>
      <c r="P254" s="15">
        <f t="shared" si="10"/>
        <v>100</v>
      </c>
      <c r="Q254" s="11" t="s">
        <v>2612</v>
      </c>
      <c r="R254" s="11" t="s">
        <v>1</v>
      </c>
      <c r="S254" s="97">
        <v>85</v>
      </c>
      <c r="T254" s="15" t="str">
        <f>VLOOKUP($S254,[7]definitions_list_lookup!$N$15:$P$20,2,TRUE)</f>
        <v>extensive</v>
      </c>
      <c r="U254" s="15">
        <f>VLOOKUP($S254,[7]definitions_list_lookup!$N$15:$P$20,3,TRUE)</f>
        <v>4</v>
      </c>
      <c r="V254" s="11" t="s">
        <v>1707</v>
      </c>
      <c r="W254" s="11">
        <v>25</v>
      </c>
      <c r="Y254" s="11">
        <v>60</v>
      </c>
      <c r="Z254" s="11">
        <v>15</v>
      </c>
      <c r="AN254" s="11" t="s">
        <v>2036</v>
      </c>
      <c r="AO254" s="11" t="s">
        <v>1411</v>
      </c>
      <c r="AP254" s="11" t="s">
        <v>1465</v>
      </c>
      <c r="AQ254" s="11">
        <v>98</v>
      </c>
      <c r="AR254" s="15" t="str">
        <f>VLOOKUP($AQ254,[7]definitions_list_lookup!$N$15:$P$20,2,TRUE)</f>
        <v>complete</v>
      </c>
      <c r="AS254" s="15">
        <f>VLOOKUP($AQ254,[7]definitions_list_lookup!$N$15:$P$20,3,TRUE)</f>
        <v>5</v>
      </c>
      <c r="AT254" s="11" t="s">
        <v>2618</v>
      </c>
      <c r="AU254" s="11">
        <v>10</v>
      </c>
      <c r="AW254" s="11">
        <v>10</v>
      </c>
      <c r="AX254" s="11">
        <v>20</v>
      </c>
      <c r="BF254" s="11">
        <v>60</v>
      </c>
      <c r="BN254" s="15" t="str">
        <f>VLOOKUP($BM254,[7]definitions_list_lookup!$N$15:$P$20,2,TRUE)</f>
        <v>fresh</v>
      </c>
      <c r="BO254" s="15">
        <f>VLOOKUP($BM254,[7]definitions_list_lookup!$N$15:$P$20,3,TRUE)</f>
        <v>0</v>
      </c>
      <c r="CJ254" s="15" t="str">
        <f>VLOOKUP($CI254,[7]definitions_list_lookup!$N$15:$P$20,2,TRUE)</f>
        <v>fresh</v>
      </c>
      <c r="CK254" s="15">
        <f>VLOOKUP($CI254,[7]definitions_list_lookup!$N$15:$P$20,3,TRUE)</f>
        <v>0</v>
      </c>
      <c r="DD254" s="15">
        <f t="shared" si="11"/>
        <v>91.5</v>
      </c>
      <c r="DE254" s="15" t="str">
        <f>VLOOKUP($DD254,[7]definitions_list_lookup!$N$15:$P$20,2,TRUE)</f>
        <v>complete</v>
      </c>
      <c r="DF254" s="15">
        <f>VLOOKUP($DD254,[7]definitions_list_lookup!$N$15:$P$20,3,TRUE)</f>
        <v>5</v>
      </c>
      <c r="DG254" s="11" t="s">
        <v>2619</v>
      </c>
    </row>
    <row r="255" spans="1:111" s="11" customFormat="1">
      <c r="A255" s="88">
        <v>42938.25</v>
      </c>
      <c r="B255" s="11" t="s">
        <v>1742</v>
      </c>
      <c r="C255" s="2" t="s">
        <v>1450</v>
      </c>
      <c r="D255" s="2" t="s">
        <v>1575</v>
      </c>
      <c r="E255" s="11">
        <v>63</v>
      </c>
      <c r="F255" s="11">
        <v>3</v>
      </c>
      <c r="G255" s="15" t="str">
        <f t="shared" si="9"/>
        <v>63-3</v>
      </c>
      <c r="H255" s="11">
        <v>1</v>
      </c>
      <c r="I255" s="11">
        <v>33</v>
      </c>
      <c r="J255" s="38">
        <f>(VLOOKUP($G255,Depth_Lookup_CCL!$A$3:$Z$549,11,FALSE))+(H255/100)</f>
        <v>153.745</v>
      </c>
      <c r="K255" s="38">
        <f>(VLOOKUP($G255,Depth_Lookup_CCL!$A$3:$Z$549,11,FALSE))+(I255/100)</f>
        <v>154.06500000000003</v>
      </c>
      <c r="L255" s="11">
        <v>100</v>
      </c>
      <c r="P255" s="15">
        <f t="shared" si="10"/>
        <v>100</v>
      </c>
      <c r="Q255" s="11" t="s">
        <v>2612</v>
      </c>
      <c r="R255" s="11" t="s">
        <v>1</v>
      </c>
      <c r="S255" s="97">
        <v>85</v>
      </c>
      <c r="T255" s="15" t="str">
        <f>VLOOKUP($S255,[7]definitions_list_lookup!$N$15:$P$20,2,TRUE)</f>
        <v>extensive</v>
      </c>
      <c r="U255" s="15">
        <f>VLOOKUP($S255,[7]definitions_list_lookup!$N$15:$P$20,3,TRUE)</f>
        <v>4</v>
      </c>
      <c r="V255" s="11" t="s">
        <v>1707</v>
      </c>
      <c r="W255" s="11">
        <v>20</v>
      </c>
      <c r="Y255" s="11">
        <v>60</v>
      </c>
      <c r="Z255" s="11">
        <v>20</v>
      </c>
      <c r="AR255" s="15" t="str">
        <f>VLOOKUP($AQ255,[7]definitions_list_lookup!$N$15:$P$20,2,TRUE)</f>
        <v>fresh</v>
      </c>
      <c r="AS255" s="15">
        <f>VLOOKUP($AQ255,[7]definitions_list_lookup!$N$15:$P$20,3,TRUE)</f>
        <v>0</v>
      </c>
      <c r="BN255" s="15" t="str">
        <f>VLOOKUP($BM255,[7]definitions_list_lookup!$N$15:$P$20,2,TRUE)</f>
        <v>fresh</v>
      </c>
      <c r="BO255" s="15">
        <f>VLOOKUP($BM255,[7]definitions_list_lookup!$N$15:$P$20,3,TRUE)</f>
        <v>0</v>
      </c>
      <c r="CJ255" s="15" t="str">
        <f>VLOOKUP($CI255,[7]definitions_list_lookup!$N$15:$P$20,2,TRUE)</f>
        <v>fresh</v>
      </c>
      <c r="CK255" s="15">
        <f>VLOOKUP($CI255,[7]definitions_list_lookup!$N$15:$P$20,3,TRUE)</f>
        <v>0</v>
      </c>
      <c r="DD255" s="15">
        <f t="shared" si="11"/>
        <v>85</v>
      </c>
      <c r="DE255" s="15" t="str">
        <f>VLOOKUP($DD255,[7]definitions_list_lookup!$N$15:$P$20,2,TRUE)</f>
        <v>extensive</v>
      </c>
      <c r="DF255" s="15">
        <f>VLOOKUP($DD255,[7]definitions_list_lookup!$N$15:$P$20,3,TRUE)</f>
        <v>4</v>
      </c>
      <c r="DG255" s="11" t="s">
        <v>2620</v>
      </c>
    </row>
    <row r="256" spans="1:111" s="11" customFormat="1">
      <c r="A256" s="88">
        <v>42938.25</v>
      </c>
      <c r="B256" s="11" t="s">
        <v>1742</v>
      </c>
      <c r="C256" s="2" t="s">
        <v>1450</v>
      </c>
      <c r="D256" s="2" t="s">
        <v>1575</v>
      </c>
      <c r="E256" s="11">
        <v>63</v>
      </c>
      <c r="F256" s="11">
        <v>3</v>
      </c>
      <c r="G256" s="15" t="str">
        <f t="shared" si="9"/>
        <v>63-3</v>
      </c>
      <c r="H256" s="11">
        <v>33</v>
      </c>
      <c r="I256" s="11">
        <v>88</v>
      </c>
      <c r="J256" s="38">
        <f>(VLOOKUP($G256,Depth_Lookup_CCL!$A$3:$Z$549,11,FALSE))+(H256/100)</f>
        <v>154.06500000000003</v>
      </c>
      <c r="K256" s="38">
        <f>(VLOOKUP($G256,Depth_Lookup_CCL!$A$3:$Z$549,11,FALSE))+(I256/100)</f>
        <v>154.61500000000001</v>
      </c>
      <c r="L256" s="11">
        <v>95</v>
      </c>
      <c r="N256" s="11">
        <v>5</v>
      </c>
      <c r="P256" s="15">
        <f t="shared" si="10"/>
        <v>100</v>
      </c>
      <c r="Q256" s="11" t="s">
        <v>2612</v>
      </c>
      <c r="R256" s="11" t="s">
        <v>1</v>
      </c>
      <c r="S256" s="97">
        <v>55</v>
      </c>
      <c r="T256" s="15" t="str">
        <f>VLOOKUP($S256,[7]definitions_list_lookup!$N$15:$P$20,2,TRUE)</f>
        <v>substantial</v>
      </c>
      <c r="U256" s="15">
        <f>VLOOKUP($S256,[7]definitions_list_lookup!$N$15:$P$20,3,TRUE)</f>
        <v>3</v>
      </c>
      <c r="V256" s="11" t="s">
        <v>2621</v>
      </c>
      <c r="W256" s="11">
        <v>5</v>
      </c>
      <c r="Y256" s="11">
        <v>85</v>
      </c>
      <c r="Z256" s="11">
        <v>10</v>
      </c>
      <c r="AR256" s="15" t="str">
        <f>VLOOKUP($AQ256,[7]definitions_list_lookup!$N$15:$P$20,2,TRUE)</f>
        <v>fresh</v>
      </c>
      <c r="AS256" s="15">
        <f>VLOOKUP($AQ256,[7]definitions_list_lookup!$N$15:$P$20,3,TRUE)</f>
        <v>0</v>
      </c>
      <c r="BL256" s="11" t="s">
        <v>1658</v>
      </c>
      <c r="BM256" s="11">
        <v>85</v>
      </c>
      <c r="BN256" s="15" t="str">
        <f>VLOOKUP($BM256,[7]definitions_list_lookup!$N$15:$P$20,2,TRUE)</f>
        <v>extensive</v>
      </c>
      <c r="BO256" s="15">
        <f>VLOOKUP($BM256,[7]definitions_list_lookup!$N$15:$P$20,3,TRUE)</f>
        <v>4</v>
      </c>
      <c r="BP256" s="11" t="s">
        <v>2287</v>
      </c>
      <c r="BQ256" s="11">
        <v>10</v>
      </c>
      <c r="BS256" s="11">
        <v>70</v>
      </c>
      <c r="BT256" s="11">
        <v>20</v>
      </c>
      <c r="CJ256" s="15" t="str">
        <f>VLOOKUP($CI256,[7]definitions_list_lookup!$N$15:$P$20,2,TRUE)</f>
        <v>fresh</v>
      </c>
      <c r="CK256" s="15">
        <f>VLOOKUP($CI256,[7]definitions_list_lookup!$N$15:$P$20,3,TRUE)</f>
        <v>0</v>
      </c>
      <c r="DD256" s="15">
        <f t="shared" si="11"/>
        <v>56.5</v>
      </c>
      <c r="DE256" s="15" t="str">
        <f>VLOOKUP($DD256,[7]definitions_list_lookup!$N$15:$P$20,2,TRUE)</f>
        <v>substantial</v>
      </c>
      <c r="DF256" s="15">
        <f>VLOOKUP($DD256,[7]definitions_list_lookup!$N$15:$P$20,3,TRUE)</f>
        <v>3</v>
      </c>
      <c r="DG256" s="11" t="s">
        <v>2620</v>
      </c>
    </row>
    <row r="257" spans="1:111" s="11" customFormat="1">
      <c r="A257" s="88">
        <v>42938.25</v>
      </c>
      <c r="B257" s="11" t="s">
        <v>1742</v>
      </c>
      <c r="C257" s="2" t="s">
        <v>1450</v>
      </c>
      <c r="D257" s="2" t="s">
        <v>1575</v>
      </c>
      <c r="E257" s="11">
        <v>63</v>
      </c>
      <c r="F257" s="11">
        <v>4</v>
      </c>
      <c r="G257" s="15" t="str">
        <f t="shared" si="9"/>
        <v>63-4</v>
      </c>
      <c r="H257" s="11">
        <v>1</v>
      </c>
      <c r="I257" s="11">
        <v>70</v>
      </c>
      <c r="J257" s="38">
        <f>(VLOOKUP($G257,Depth_Lookup_CCL!$A$3:$Z$549,11,FALSE))+(H257/100)</f>
        <v>154.625</v>
      </c>
      <c r="K257" s="38">
        <f>(VLOOKUP($G257,Depth_Lookup_CCL!$A$3:$Z$549,11,FALSE))+(I257/100)</f>
        <v>155.315</v>
      </c>
      <c r="L257" s="11">
        <v>87</v>
      </c>
      <c r="M257" s="11">
        <v>3</v>
      </c>
      <c r="N257" s="11">
        <v>10</v>
      </c>
      <c r="P257" s="15">
        <f t="shared" si="10"/>
        <v>100</v>
      </c>
      <c r="Q257" s="11" t="s">
        <v>2612</v>
      </c>
      <c r="R257" s="11" t="s">
        <v>1459</v>
      </c>
      <c r="S257" s="97">
        <v>55</v>
      </c>
      <c r="T257" s="15" t="str">
        <f>VLOOKUP($S257,[7]definitions_list_lookup!$N$15:$P$20,2,TRUE)</f>
        <v>substantial</v>
      </c>
      <c r="U257" s="15">
        <f>VLOOKUP($S257,[7]definitions_list_lookup!$N$15:$P$20,3,TRUE)</f>
        <v>3</v>
      </c>
      <c r="V257" s="11" t="s">
        <v>2622</v>
      </c>
      <c r="W257" s="11">
        <v>10</v>
      </c>
      <c r="Y257" s="11">
        <v>70</v>
      </c>
      <c r="Z257" s="11">
        <v>20</v>
      </c>
      <c r="AN257" s="11" t="s">
        <v>2623</v>
      </c>
      <c r="AO257" s="11" t="s">
        <v>1446</v>
      </c>
      <c r="AP257" s="11" t="s">
        <v>1463</v>
      </c>
      <c r="AQ257" s="11">
        <v>90</v>
      </c>
      <c r="AR257" s="15" t="str">
        <f>VLOOKUP($AQ257,[7]definitions_list_lookup!$N$15:$P$20,2,TRUE)</f>
        <v>extensive</v>
      </c>
      <c r="AS257" s="15">
        <f>VLOOKUP($AQ257,[7]definitions_list_lookup!$N$15:$P$20,3,TRUE)</f>
        <v>4</v>
      </c>
      <c r="AT257" s="11" t="s">
        <v>2624</v>
      </c>
      <c r="AU257" s="11">
        <v>10</v>
      </c>
      <c r="AW257" s="11">
        <v>80</v>
      </c>
      <c r="AX257" s="11">
        <v>10</v>
      </c>
      <c r="BL257" s="11" t="s">
        <v>2623</v>
      </c>
      <c r="BM257" s="11">
        <v>90</v>
      </c>
      <c r="BN257" s="15" t="str">
        <f>VLOOKUP($BM257,[7]definitions_list_lookup!$N$15:$P$20,2,TRUE)</f>
        <v>extensive</v>
      </c>
      <c r="BO257" s="15">
        <f>VLOOKUP($BM257,[7]definitions_list_lookup!$N$15:$P$20,3,TRUE)</f>
        <v>4</v>
      </c>
      <c r="BP257" s="11" t="s">
        <v>2625</v>
      </c>
      <c r="BQ257" s="11">
        <v>20</v>
      </c>
      <c r="BS257" s="11">
        <v>70</v>
      </c>
      <c r="BT257" s="11">
        <v>10</v>
      </c>
      <c r="CJ257" s="15" t="str">
        <f>VLOOKUP($CI257,[7]definitions_list_lookup!$N$15:$P$20,2,TRUE)</f>
        <v>fresh</v>
      </c>
      <c r="CK257" s="15">
        <f>VLOOKUP($CI257,[7]definitions_list_lookup!$N$15:$P$20,3,TRUE)</f>
        <v>0</v>
      </c>
      <c r="DD257" s="15">
        <f t="shared" si="11"/>
        <v>59.550000000000004</v>
      </c>
      <c r="DE257" s="15" t="str">
        <f>VLOOKUP($DD257,[7]definitions_list_lookup!$N$15:$P$20,2,TRUE)</f>
        <v>substantial</v>
      </c>
      <c r="DF257" s="15">
        <f>VLOOKUP($DD257,[7]definitions_list_lookup!$N$15:$P$20,3,TRUE)</f>
        <v>3</v>
      </c>
      <c r="DG257" s="11" t="s">
        <v>2620</v>
      </c>
    </row>
    <row r="258" spans="1:111" s="11" customFormat="1">
      <c r="A258" s="88">
        <v>42938.25</v>
      </c>
      <c r="B258" s="11" t="s">
        <v>1742</v>
      </c>
      <c r="C258" s="2" t="s">
        <v>1450</v>
      </c>
      <c r="D258" s="2" t="s">
        <v>1575</v>
      </c>
      <c r="E258" s="11">
        <v>64</v>
      </c>
      <c r="F258" s="11">
        <v>1</v>
      </c>
      <c r="G258" s="15" t="str">
        <f t="shared" si="9"/>
        <v>64-1</v>
      </c>
      <c r="H258" s="11">
        <v>1</v>
      </c>
      <c r="I258" s="11">
        <v>47</v>
      </c>
      <c r="J258" s="38">
        <f>(VLOOKUP($G258,Depth_Lookup_CCL!$A$3:$Z$549,11,FALSE))+(H258/100)</f>
        <v>155.20999999999998</v>
      </c>
      <c r="K258" s="38">
        <f>(VLOOKUP($G258,Depth_Lookup_CCL!$A$3:$Z$549,11,FALSE))+(I258/100)</f>
        <v>155.66999999999999</v>
      </c>
      <c r="L258" s="11">
        <v>85</v>
      </c>
      <c r="N258" s="11">
        <v>15</v>
      </c>
      <c r="P258" s="15">
        <f t="shared" si="10"/>
        <v>100</v>
      </c>
      <c r="Q258" s="11" t="s">
        <v>1723</v>
      </c>
      <c r="R258" s="11" t="s">
        <v>1</v>
      </c>
      <c r="S258" s="97">
        <v>80</v>
      </c>
      <c r="T258" s="15" t="str">
        <f>VLOOKUP($S258,[7]definitions_list_lookup!$N$15:$P$20,2,TRUE)</f>
        <v>extensive</v>
      </c>
      <c r="U258" s="15">
        <f>VLOOKUP($S258,[7]definitions_list_lookup!$N$15:$P$20,3,TRUE)</f>
        <v>4</v>
      </c>
      <c r="V258" s="11" t="s">
        <v>1707</v>
      </c>
      <c r="W258" s="11">
        <v>15</v>
      </c>
      <c r="Y258" s="11">
        <v>70</v>
      </c>
      <c r="Z258" s="11">
        <v>15</v>
      </c>
      <c r="AR258" s="15" t="str">
        <f>VLOOKUP($AQ258,[7]definitions_list_lookup!$N$15:$P$20,2,TRUE)</f>
        <v>fresh</v>
      </c>
      <c r="AS258" s="15">
        <f>VLOOKUP($AQ258,[7]definitions_list_lookup!$N$15:$P$20,3,TRUE)</f>
        <v>0</v>
      </c>
      <c r="BL258" s="11" t="s">
        <v>1797</v>
      </c>
      <c r="BM258" s="11">
        <v>95</v>
      </c>
      <c r="BN258" s="15" t="str">
        <f>VLOOKUP($BM258,[7]definitions_list_lookup!$N$15:$P$20,2,TRUE)</f>
        <v>complete</v>
      </c>
      <c r="BO258" s="15">
        <f>VLOOKUP($BM258,[7]definitions_list_lookup!$N$15:$P$20,3,TRUE)</f>
        <v>5</v>
      </c>
      <c r="BP258" s="11" t="s">
        <v>2269</v>
      </c>
      <c r="BQ258" s="11">
        <v>25</v>
      </c>
      <c r="BS258" s="11">
        <v>50</v>
      </c>
      <c r="BT258" s="11">
        <v>25</v>
      </c>
      <c r="CJ258" s="15" t="str">
        <f>VLOOKUP($CI258,[7]definitions_list_lookup!$N$15:$P$20,2,TRUE)</f>
        <v>fresh</v>
      </c>
      <c r="CK258" s="15">
        <f>VLOOKUP($CI258,[7]definitions_list_lookup!$N$15:$P$20,3,TRUE)</f>
        <v>0</v>
      </c>
      <c r="DD258" s="15">
        <f t="shared" si="11"/>
        <v>82.25</v>
      </c>
      <c r="DE258" s="15" t="str">
        <f>VLOOKUP($DD258,[7]definitions_list_lookup!$N$15:$P$20,2,TRUE)</f>
        <v>extensive</v>
      </c>
      <c r="DF258" s="15">
        <f>VLOOKUP($DD258,[7]definitions_list_lookup!$N$15:$P$20,3,TRUE)</f>
        <v>4</v>
      </c>
      <c r="DG258" s="11" t="s">
        <v>2620</v>
      </c>
    </row>
    <row r="259" spans="1:111" s="11" customFormat="1">
      <c r="A259" s="88">
        <v>42938.25</v>
      </c>
      <c r="B259" s="11" t="s">
        <v>1742</v>
      </c>
      <c r="C259" s="2" t="s">
        <v>1450</v>
      </c>
      <c r="D259" s="2" t="s">
        <v>1575</v>
      </c>
      <c r="E259" s="11">
        <v>64</v>
      </c>
      <c r="F259" s="11">
        <v>1</v>
      </c>
      <c r="G259" s="15" t="str">
        <f t="shared" ref="G259:G322" si="12">E259&amp;"-"&amp;F259</f>
        <v>64-1</v>
      </c>
      <c r="H259" s="11">
        <v>47</v>
      </c>
      <c r="I259" s="11">
        <v>68</v>
      </c>
      <c r="J259" s="38">
        <f>(VLOOKUP($G259,Depth_Lookup_CCL!$A$3:$Z$549,11,FALSE))+(H259/100)</f>
        <v>155.66999999999999</v>
      </c>
      <c r="K259" s="38">
        <f>(VLOOKUP($G259,Depth_Lookup_CCL!$A$3:$Z$549,11,FALSE))+(I259/100)</f>
        <v>155.88</v>
      </c>
      <c r="L259" s="11">
        <v>100</v>
      </c>
      <c r="P259" s="15">
        <f t="shared" ref="P259:P322" si="13">SUM(L259:O259)</f>
        <v>100</v>
      </c>
      <c r="Q259" s="11" t="s">
        <v>2626</v>
      </c>
      <c r="R259" s="11" t="s">
        <v>114</v>
      </c>
      <c r="S259" s="97">
        <v>70</v>
      </c>
      <c r="T259" s="15" t="str">
        <f>VLOOKUP($S259,[7]definitions_list_lookup!$N$15:$P$20,2,TRUE)</f>
        <v>extensive</v>
      </c>
      <c r="U259" s="15">
        <f>VLOOKUP($S259,[7]definitions_list_lookup!$N$15:$P$20,3,TRUE)</f>
        <v>4</v>
      </c>
      <c r="V259" s="11" t="s">
        <v>2329</v>
      </c>
      <c r="W259" s="11">
        <v>10</v>
      </c>
      <c r="Y259" s="11">
        <v>75</v>
      </c>
      <c r="Z259" s="11">
        <v>15</v>
      </c>
      <c r="AR259" s="15" t="str">
        <f>VLOOKUP($AQ259,[7]definitions_list_lookup!$N$15:$P$20,2,TRUE)</f>
        <v>fresh</v>
      </c>
      <c r="AS259" s="15">
        <f>VLOOKUP($AQ259,[7]definitions_list_lookup!$N$15:$P$20,3,TRUE)</f>
        <v>0</v>
      </c>
      <c r="BN259" s="15" t="str">
        <f>VLOOKUP($BM259,[7]definitions_list_lookup!$N$15:$P$20,2,TRUE)</f>
        <v>fresh</v>
      </c>
      <c r="BO259" s="15">
        <f>VLOOKUP($BM259,[7]definitions_list_lookup!$N$15:$P$20,3,TRUE)</f>
        <v>0</v>
      </c>
      <c r="CJ259" s="15" t="str">
        <f>VLOOKUP($CI259,[7]definitions_list_lookup!$N$15:$P$20,2,TRUE)</f>
        <v>fresh</v>
      </c>
      <c r="CK259" s="15">
        <f>VLOOKUP($CI259,[7]definitions_list_lookup!$N$15:$P$20,3,TRUE)</f>
        <v>0</v>
      </c>
      <c r="DD259" s="15">
        <f t="shared" si="11"/>
        <v>70</v>
      </c>
      <c r="DE259" s="15" t="str">
        <f>VLOOKUP($DD259,[7]definitions_list_lookup!$N$15:$P$20,2,TRUE)</f>
        <v>extensive</v>
      </c>
      <c r="DF259" s="15">
        <f>VLOOKUP($DD259,[7]definitions_list_lookup!$N$15:$P$20,3,TRUE)</f>
        <v>4</v>
      </c>
      <c r="DG259" s="11" t="s">
        <v>2627</v>
      </c>
    </row>
    <row r="260" spans="1:111" s="11" customFormat="1">
      <c r="A260" s="88">
        <v>42938.25</v>
      </c>
      <c r="B260" s="11" t="s">
        <v>1742</v>
      </c>
      <c r="C260" s="2" t="s">
        <v>1450</v>
      </c>
      <c r="D260" s="2" t="s">
        <v>1575</v>
      </c>
      <c r="E260" s="11">
        <v>64</v>
      </c>
      <c r="F260" s="11">
        <v>2</v>
      </c>
      <c r="G260" s="15" t="str">
        <f t="shared" si="12"/>
        <v>64-2</v>
      </c>
      <c r="H260" s="11">
        <v>0</v>
      </c>
      <c r="I260" s="11">
        <v>73</v>
      </c>
      <c r="J260" s="38">
        <f>(VLOOKUP($G260,Depth_Lookup_CCL!$A$3:$Z$549,11,FALSE))+(H260/100)</f>
        <v>155.89999999999998</v>
      </c>
      <c r="K260" s="38">
        <f>(VLOOKUP($G260,Depth_Lookup_CCL!$A$3:$Z$549,11,FALSE))+(I260/100)</f>
        <v>156.62999999999997</v>
      </c>
      <c r="L260" s="11">
        <v>70</v>
      </c>
      <c r="N260" s="11">
        <v>30</v>
      </c>
      <c r="P260" s="15">
        <f t="shared" si="13"/>
        <v>100</v>
      </c>
      <c r="Q260" s="11" t="s">
        <v>2628</v>
      </c>
      <c r="R260" s="11" t="s">
        <v>1</v>
      </c>
      <c r="S260" s="97">
        <v>70</v>
      </c>
      <c r="T260" s="15" t="str">
        <f>VLOOKUP($S260,[7]definitions_list_lookup!$N$15:$P$20,2,TRUE)</f>
        <v>extensive</v>
      </c>
      <c r="U260" s="15">
        <f>VLOOKUP($S260,[7]definitions_list_lookup!$N$15:$P$20,3,TRUE)</f>
        <v>4</v>
      </c>
      <c r="V260" s="11" t="s">
        <v>1707</v>
      </c>
      <c r="W260" s="11">
        <v>15</v>
      </c>
      <c r="Y260" s="11">
        <v>70</v>
      </c>
      <c r="Z260" s="11">
        <v>15</v>
      </c>
      <c r="AN260" s="11" t="s">
        <v>1658</v>
      </c>
      <c r="AO260" s="11" t="s">
        <v>1411</v>
      </c>
      <c r="AP260" s="11" t="s">
        <v>1465</v>
      </c>
      <c r="AQ260" s="11">
        <v>85</v>
      </c>
      <c r="AR260" s="15" t="str">
        <f>VLOOKUP($AQ260,[7]definitions_list_lookup!$N$15:$P$20,2,TRUE)</f>
        <v>extensive</v>
      </c>
      <c r="AS260" s="15">
        <f>VLOOKUP($AQ260,[7]definitions_list_lookup!$N$15:$P$20,3,TRUE)</f>
        <v>4</v>
      </c>
      <c r="AT260" s="11" t="s">
        <v>2629</v>
      </c>
      <c r="AU260" s="11">
        <v>20</v>
      </c>
      <c r="AW260" s="11">
        <v>60</v>
      </c>
      <c r="AX260" s="11">
        <v>15</v>
      </c>
      <c r="AY260" s="11">
        <v>5</v>
      </c>
      <c r="BN260" s="15" t="str">
        <f>VLOOKUP($BM260,[7]definitions_list_lookup!$N$15:$P$20,2,TRUE)</f>
        <v>fresh</v>
      </c>
      <c r="BO260" s="15">
        <f>VLOOKUP($BM260,[7]definitions_list_lookup!$N$15:$P$20,3,TRUE)</f>
        <v>0</v>
      </c>
      <c r="CJ260" s="15" t="str">
        <f>VLOOKUP($CI260,[7]definitions_list_lookup!$N$15:$P$20,2,TRUE)</f>
        <v>fresh</v>
      </c>
      <c r="CK260" s="15">
        <f>VLOOKUP($CI260,[7]definitions_list_lookup!$N$15:$P$20,3,TRUE)</f>
        <v>0</v>
      </c>
      <c r="DD260" s="15">
        <f t="shared" ref="DD260:DD323" si="14">((L260/100)*S260)+((M260/100)*AQ260)+((N260/100)*BM260)+((O260/100)*CI260)</f>
        <v>49</v>
      </c>
      <c r="DE260" s="15" t="str">
        <f>VLOOKUP($DD260,[7]definitions_list_lookup!$N$15:$P$20,2,TRUE)</f>
        <v>substantial</v>
      </c>
      <c r="DF260" s="15">
        <f>VLOOKUP($DD260,[7]definitions_list_lookup!$N$15:$P$20,3,TRUE)</f>
        <v>3</v>
      </c>
      <c r="DG260" s="11" t="s">
        <v>2630</v>
      </c>
    </row>
    <row r="261" spans="1:111" s="11" customFormat="1">
      <c r="A261" s="88">
        <v>42938.25</v>
      </c>
      <c r="B261" s="11" t="s">
        <v>1742</v>
      </c>
      <c r="C261" s="2" t="s">
        <v>1450</v>
      </c>
      <c r="D261" s="2" t="s">
        <v>1575</v>
      </c>
      <c r="E261" s="11">
        <v>64</v>
      </c>
      <c r="F261" s="11">
        <v>3</v>
      </c>
      <c r="G261" s="15" t="str">
        <f t="shared" si="12"/>
        <v>64-3</v>
      </c>
      <c r="H261" s="11">
        <v>5</v>
      </c>
      <c r="I261" s="11">
        <v>89</v>
      </c>
      <c r="J261" s="38">
        <f>(VLOOKUP($G261,Depth_Lookup_CCL!$A$3:$Z$549,11,FALSE))+(H261/100)</f>
        <v>156.70499999999998</v>
      </c>
      <c r="K261" s="38">
        <f>(VLOOKUP($G261,Depth_Lookup_CCL!$A$3:$Z$549,11,FALSE))+(I261/100)</f>
        <v>157.54499999999996</v>
      </c>
      <c r="L261" s="11">
        <v>88</v>
      </c>
      <c r="M261" s="11">
        <v>3</v>
      </c>
      <c r="N261" s="11">
        <v>9</v>
      </c>
      <c r="P261" s="15">
        <f t="shared" si="13"/>
        <v>100</v>
      </c>
      <c r="Q261" s="11" t="s">
        <v>2628</v>
      </c>
      <c r="R261" s="11" t="s">
        <v>1</v>
      </c>
      <c r="S261" s="97">
        <v>55</v>
      </c>
      <c r="T261" s="15" t="str">
        <f>VLOOKUP($S261,[7]definitions_list_lookup!$N$15:$P$20,2,TRUE)</f>
        <v>substantial</v>
      </c>
      <c r="U261" s="15">
        <f>VLOOKUP($S261,[7]definitions_list_lookup!$N$15:$P$20,3,TRUE)</f>
        <v>3</v>
      </c>
      <c r="V261" s="11" t="s">
        <v>1707</v>
      </c>
      <c r="W261" s="11">
        <v>15</v>
      </c>
      <c r="Y261" s="11">
        <v>70</v>
      </c>
      <c r="Z261" s="11">
        <v>15</v>
      </c>
      <c r="AN261" s="11" t="s">
        <v>1750</v>
      </c>
      <c r="AO261" s="11" t="s">
        <v>1411</v>
      </c>
      <c r="AP261" s="11" t="s">
        <v>1464</v>
      </c>
      <c r="AQ261" s="11">
        <v>80</v>
      </c>
      <c r="AR261" s="15" t="str">
        <f>VLOOKUP($AQ261,[7]definitions_list_lookup!$N$15:$P$20,2,TRUE)</f>
        <v>extensive</v>
      </c>
      <c r="AS261" s="15">
        <f>VLOOKUP($AQ261,[7]definitions_list_lookup!$N$15:$P$20,3,TRUE)</f>
        <v>4</v>
      </c>
      <c r="AT261" s="11" t="s">
        <v>2631</v>
      </c>
      <c r="AU261" s="11">
        <v>10</v>
      </c>
      <c r="AW261" s="11">
        <v>85</v>
      </c>
      <c r="AX261" s="11">
        <v>5</v>
      </c>
      <c r="BL261" s="11" t="s">
        <v>2612</v>
      </c>
      <c r="BM261" s="11">
        <v>80</v>
      </c>
      <c r="BN261" s="15" t="str">
        <f>VLOOKUP($BM261,[7]definitions_list_lookup!$N$15:$P$20,2,TRUE)</f>
        <v>extensive</v>
      </c>
      <c r="BO261" s="15">
        <f>VLOOKUP($BM261,[7]definitions_list_lookup!$N$15:$P$20,3,TRUE)</f>
        <v>4</v>
      </c>
      <c r="BP261" s="11" t="s">
        <v>2289</v>
      </c>
      <c r="BQ261" s="11">
        <v>35</v>
      </c>
      <c r="BS261" s="11">
        <v>40</v>
      </c>
      <c r="BT261" s="11">
        <v>25</v>
      </c>
      <c r="CJ261" s="15" t="str">
        <f>VLOOKUP($CI261,[7]definitions_list_lookup!$N$15:$P$20,2,TRUE)</f>
        <v>fresh</v>
      </c>
      <c r="CK261" s="15">
        <f>VLOOKUP($CI261,[7]definitions_list_lookup!$N$15:$P$20,3,TRUE)</f>
        <v>0</v>
      </c>
      <c r="DD261" s="15">
        <f t="shared" si="14"/>
        <v>58</v>
      </c>
      <c r="DE261" s="15" t="str">
        <f>VLOOKUP($DD261,[7]definitions_list_lookup!$N$15:$P$20,2,TRUE)</f>
        <v>substantial</v>
      </c>
      <c r="DF261" s="15">
        <f>VLOOKUP($DD261,[7]definitions_list_lookup!$N$15:$P$20,3,TRUE)</f>
        <v>3</v>
      </c>
      <c r="DG261" s="11" t="s">
        <v>1963</v>
      </c>
    </row>
    <row r="262" spans="1:111" s="11" customFormat="1">
      <c r="A262" s="88">
        <v>42938.25</v>
      </c>
      <c r="B262" s="11" t="s">
        <v>1742</v>
      </c>
      <c r="C262" s="2" t="s">
        <v>1450</v>
      </c>
      <c r="D262" s="2" t="s">
        <v>1575</v>
      </c>
      <c r="E262" s="11">
        <v>64</v>
      </c>
      <c r="F262" s="11">
        <v>4</v>
      </c>
      <c r="G262" s="15" t="str">
        <f t="shared" si="12"/>
        <v>64-4</v>
      </c>
      <c r="H262" s="11">
        <v>0</v>
      </c>
      <c r="I262" s="11">
        <v>89</v>
      </c>
      <c r="J262" s="38">
        <f>(VLOOKUP($G262,Depth_Lookup_CCL!$A$3:$Z$549,11,FALSE))+(H262/100)</f>
        <v>157.55499999999998</v>
      </c>
      <c r="K262" s="38">
        <f>(VLOOKUP($G262,Depth_Lookup_CCL!$A$3:$Z$549,11,FALSE))+(I262/100)</f>
        <v>158.44499999999996</v>
      </c>
      <c r="L262" s="11">
        <v>70</v>
      </c>
      <c r="M262" s="11">
        <v>30</v>
      </c>
      <c r="P262" s="15">
        <f t="shared" si="13"/>
        <v>100</v>
      </c>
      <c r="Q262" s="11" t="s">
        <v>2626</v>
      </c>
      <c r="R262" s="11" t="s">
        <v>1</v>
      </c>
      <c r="S262" s="97">
        <v>70</v>
      </c>
      <c r="T262" s="15" t="str">
        <f>VLOOKUP($S262,[7]definitions_list_lookup!$N$15:$P$20,2,TRUE)</f>
        <v>extensive</v>
      </c>
      <c r="U262" s="15">
        <f>VLOOKUP($S262,[7]definitions_list_lookup!$N$15:$P$20,3,TRUE)</f>
        <v>4</v>
      </c>
      <c r="V262" s="11" t="s">
        <v>1707</v>
      </c>
      <c r="W262" s="11">
        <v>10</v>
      </c>
      <c r="Y262" s="11">
        <v>75</v>
      </c>
      <c r="Z262" s="11">
        <v>15</v>
      </c>
      <c r="AN262" s="11" t="s">
        <v>2632</v>
      </c>
      <c r="AO262" s="11" t="s">
        <v>1411</v>
      </c>
      <c r="AP262" s="11" t="s">
        <v>1464</v>
      </c>
      <c r="AQ262" s="11">
        <v>80</v>
      </c>
      <c r="AR262" s="15" t="str">
        <f>VLOOKUP($AQ262,[7]definitions_list_lookup!$N$15:$P$20,2,TRUE)</f>
        <v>extensive</v>
      </c>
      <c r="AS262" s="15">
        <f>VLOOKUP($AQ262,[7]definitions_list_lookup!$N$15:$P$20,3,TRUE)</f>
        <v>4</v>
      </c>
      <c r="AT262" s="11" t="s">
        <v>2633</v>
      </c>
      <c r="AU262" s="11">
        <v>25</v>
      </c>
      <c r="AW262" s="11">
        <v>45</v>
      </c>
      <c r="AX262" s="11">
        <v>25</v>
      </c>
      <c r="AY262" s="11">
        <v>5</v>
      </c>
      <c r="BN262" s="15" t="str">
        <f>VLOOKUP($BM262,[7]definitions_list_lookup!$N$15:$P$20,2,TRUE)</f>
        <v>fresh</v>
      </c>
      <c r="BO262" s="15">
        <f>VLOOKUP($BM262,[7]definitions_list_lookup!$N$15:$P$20,3,TRUE)</f>
        <v>0</v>
      </c>
      <c r="CJ262" s="15" t="str">
        <f>VLOOKUP($CI262,[7]definitions_list_lookup!$N$15:$P$20,2,TRUE)</f>
        <v>fresh</v>
      </c>
      <c r="CK262" s="15">
        <f>VLOOKUP($CI262,[7]definitions_list_lookup!$N$15:$P$20,3,TRUE)</f>
        <v>0</v>
      </c>
      <c r="DD262" s="15">
        <f t="shared" si="14"/>
        <v>73</v>
      </c>
      <c r="DE262" s="15" t="str">
        <f>VLOOKUP($DD262,[7]definitions_list_lookup!$N$15:$P$20,2,TRUE)</f>
        <v>extensive</v>
      </c>
      <c r="DF262" s="15">
        <f>VLOOKUP($DD262,[7]definitions_list_lookup!$N$15:$P$20,3,TRUE)</f>
        <v>4</v>
      </c>
      <c r="DG262" s="11" t="s">
        <v>2630</v>
      </c>
    </row>
    <row r="263" spans="1:111" s="11" customFormat="1">
      <c r="A263" s="88">
        <v>42938.25</v>
      </c>
      <c r="B263" s="11" t="s">
        <v>1742</v>
      </c>
      <c r="C263" s="2" t="s">
        <v>1450</v>
      </c>
      <c r="D263" s="2" t="s">
        <v>1575</v>
      </c>
      <c r="E263" s="11">
        <v>65</v>
      </c>
      <c r="F263" s="11">
        <v>1</v>
      </c>
      <c r="G263" s="15" t="str">
        <f t="shared" si="12"/>
        <v>65-1</v>
      </c>
      <c r="H263" s="11">
        <v>0</v>
      </c>
      <c r="I263" s="11">
        <v>56</v>
      </c>
      <c r="J263" s="38">
        <f>(VLOOKUP($G263,Depth_Lookup_CCL!$A$3:$Z$549,11,FALSE))+(H263/100)</f>
        <v>158.19999999999999</v>
      </c>
      <c r="K263" s="38">
        <f>(VLOOKUP($G263,Depth_Lookup_CCL!$A$3:$Z$549,11,FALSE))+(I263/100)</f>
        <v>158.76</v>
      </c>
      <c r="L263" s="11">
        <v>72</v>
      </c>
      <c r="M263" s="11">
        <v>25</v>
      </c>
      <c r="N263" s="11">
        <v>3</v>
      </c>
      <c r="P263" s="15">
        <f t="shared" si="13"/>
        <v>100</v>
      </c>
      <c r="Q263" s="11" t="s">
        <v>1755</v>
      </c>
      <c r="R263" s="11" t="s">
        <v>1</v>
      </c>
      <c r="S263" s="97">
        <v>55</v>
      </c>
      <c r="T263" s="15" t="str">
        <f>VLOOKUP($S263,[7]definitions_list_lookup!$N$15:$P$20,2,TRUE)</f>
        <v>substantial</v>
      </c>
      <c r="U263" s="15">
        <f>VLOOKUP($S263,[7]definitions_list_lookup!$N$15:$P$20,3,TRUE)</f>
        <v>3</v>
      </c>
      <c r="V263" s="11" t="s">
        <v>1707</v>
      </c>
      <c r="W263" s="11">
        <v>5</v>
      </c>
      <c r="Y263" s="11">
        <v>80</v>
      </c>
      <c r="Z263" s="11">
        <v>15</v>
      </c>
      <c r="AN263" s="11" t="s">
        <v>2224</v>
      </c>
      <c r="AO263" s="11" t="s">
        <v>1411</v>
      </c>
      <c r="AP263" s="11" t="s">
        <v>1465</v>
      </c>
      <c r="AQ263" s="11">
        <v>85</v>
      </c>
      <c r="AR263" s="15" t="str">
        <f>VLOOKUP($AQ263,[7]definitions_list_lookup!$N$15:$P$20,2,TRUE)</f>
        <v>extensive</v>
      </c>
      <c r="AS263" s="15">
        <f>VLOOKUP($AQ263,[7]definitions_list_lookup!$N$15:$P$20,3,TRUE)</f>
        <v>4</v>
      </c>
      <c r="AT263" s="11" t="s">
        <v>2634</v>
      </c>
      <c r="AU263" s="11">
        <v>30</v>
      </c>
      <c r="AW263" s="11">
        <v>55</v>
      </c>
      <c r="AX263" s="11">
        <v>10</v>
      </c>
      <c r="AY263" s="11">
        <v>5</v>
      </c>
      <c r="BL263" s="11" t="s">
        <v>2635</v>
      </c>
      <c r="BM263" s="11">
        <v>80</v>
      </c>
      <c r="BN263" s="15" t="str">
        <f>VLOOKUP($BM263,[7]definitions_list_lookup!$N$15:$P$20,2,TRUE)</f>
        <v>extensive</v>
      </c>
      <c r="BO263" s="15">
        <f>VLOOKUP($BM263,[7]definitions_list_lookup!$N$15:$P$20,3,TRUE)</f>
        <v>4</v>
      </c>
      <c r="BP263" s="11" t="s">
        <v>2289</v>
      </c>
      <c r="BS263" s="11">
        <v>95</v>
      </c>
      <c r="BT263" s="11">
        <v>5</v>
      </c>
      <c r="CJ263" s="15" t="str">
        <f>VLOOKUP($CI263,[7]definitions_list_lookup!$N$15:$P$20,2,TRUE)</f>
        <v>fresh</v>
      </c>
      <c r="CK263" s="15">
        <f>VLOOKUP($CI263,[7]definitions_list_lookup!$N$15:$P$20,3,TRUE)</f>
        <v>0</v>
      </c>
      <c r="DD263" s="15">
        <f t="shared" si="14"/>
        <v>63.25</v>
      </c>
      <c r="DE263" s="15" t="str">
        <f>VLOOKUP($DD263,[7]definitions_list_lookup!$N$15:$P$20,2,TRUE)</f>
        <v>extensive</v>
      </c>
      <c r="DF263" s="15">
        <f>VLOOKUP($DD263,[7]definitions_list_lookup!$N$15:$P$20,3,TRUE)</f>
        <v>4</v>
      </c>
      <c r="DG263" s="11" t="s">
        <v>2636</v>
      </c>
    </row>
    <row r="264" spans="1:111" s="11" customFormat="1">
      <c r="A264" s="88">
        <v>42938.25</v>
      </c>
      <c r="B264" s="11" t="s">
        <v>1742</v>
      </c>
      <c r="C264" s="2" t="s">
        <v>1450</v>
      </c>
      <c r="D264" s="2" t="s">
        <v>1575</v>
      </c>
      <c r="E264" s="11">
        <v>65</v>
      </c>
      <c r="F264" s="11">
        <v>2</v>
      </c>
      <c r="G264" s="15" t="str">
        <f t="shared" si="12"/>
        <v>65-2</v>
      </c>
      <c r="H264" s="11">
        <v>5</v>
      </c>
      <c r="I264" s="11">
        <v>79</v>
      </c>
      <c r="J264" s="38">
        <f>(VLOOKUP($G264,Depth_Lookup_CCL!$A$3:$Z$549,11,FALSE))+(H264/100)</f>
        <v>158.83500000000001</v>
      </c>
      <c r="K264" s="38">
        <f>(VLOOKUP($G264,Depth_Lookup_CCL!$A$3:$Z$549,11,FALSE))+(I264/100)</f>
        <v>159.57499999999999</v>
      </c>
      <c r="L264" s="11">
        <v>80</v>
      </c>
      <c r="N264" s="11">
        <v>20</v>
      </c>
      <c r="P264" s="15">
        <f t="shared" si="13"/>
        <v>100</v>
      </c>
      <c r="Q264" s="11" t="s">
        <v>2612</v>
      </c>
      <c r="R264" s="11" t="s">
        <v>1</v>
      </c>
      <c r="S264" s="97">
        <v>70</v>
      </c>
      <c r="T264" s="15" t="str">
        <f>VLOOKUP($S264,[7]definitions_list_lookup!$N$15:$P$20,2,TRUE)</f>
        <v>extensive</v>
      </c>
      <c r="U264" s="15">
        <f>VLOOKUP($S264,[7]definitions_list_lookup!$N$15:$P$20,3,TRUE)</f>
        <v>4</v>
      </c>
      <c r="V264" s="11" t="s">
        <v>1707</v>
      </c>
      <c r="W264" s="11">
        <v>10</v>
      </c>
      <c r="Y264" s="11">
        <v>70</v>
      </c>
      <c r="Z264" s="11">
        <v>20</v>
      </c>
      <c r="AR264" s="15" t="str">
        <f>VLOOKUP($AQ264,[7]definitions_list_lookup!$N$15:$P$20,2,TRUE)</f>
        <v>fresh</v>
      </c>
      <c r="AS264" s="15">
        <f>VLOOKUP($AQ264,[7]definitions_list_lookup!$N$15:$P$20,3,TRUE)</f>
        <v>0</v>
      </c>
      <c r="BL264" s="11" t="s">
        <v>2321</v>
      </c>
      <c r="BM264" s="11">
        <v>90</v>
      </c>
      <c r="BN264" s="15" t="str">
        <f>VLOOKUP($BM264,[7]definitions_list_lookup!$N$15:$P$20,2,TRUE)</f>
        <v>extensive</v>
      </c>
      <c r="BO264" s="15">
        <f>VLOOKUP($BM264,[7]definitions_list_lookup!$N$15:$P$20,3,TRUE)</f>
        <v>4</v>
      </c>
      <c r="BP264" s="11" t="s">
        <v>2289</v>
      </c>
      <c r="BQ264" s="11">
        <v>25</v>
      </c>
      <c r="BS264" s="11">
        <v>60</v>
      </c>
      <c r="BT264" s="11">
        <v>15</v>
      </c>
      <c r="CJ264" s="15" t="str">
        <f>VLOOKUP($CI264,[7]definitions_list_lookup!$N$15:$P$20,2,TRUE)</f>
        <v>fresh</v>
      </c>
      <c r="CK264" s="15">
        <f>VLOOKUP($CI264,[7]definitions_list_lookup!$N$15:$P$20,3,TRUE)</f>
        <v>0</v>
      </c>
      <c r="DD264" s="15">
        <f t="shared" si="14"/>
        <v>74</v>
      </c>
      <c r="DE264" s="15" t="str">
        <f>VLOOKUP($DD264,[7]definitions_list_lookup!$N$15:$P$20,2,TRUE)</f>
        <v>extensive</v>
      </c>
      <c r="DF264" s="15">
        <f>VLOOKUP($DD264,[7]definitions_list_lookup!$N$15:$P$20,3,TRUE)</f>
        <v>4</v>
      </c>
      <c r="DG264" s="11" t="s">
        <v>2637</v>
      </c>
    </row>
    <row r="265" spans="1:111" s="11" customFormat="1">
      <c r="A265" s="88">
        <v>42938.25</v>
      </c>
      <c r="B265" s="11" t="s">
        <v>1742</v>
      </c>
      <c r="C265" s="2" t="s">
        <v>1450</v>
      </c>
      <c r="D265" s="2" t="s">
        <v>1575</v>
      </c>
      <c r="E265" s="11">
        <v>65</v>
      </c>
      <c r="F265" s="11">
        <v>3</v>
      </c>
      <c r="G265" s="15" t="str">
        <f t="shared" si="12"/>
        <v>65-3</v>
      </c>
      <c r="H265" s="11">
        <v>1</v>
      </c>
      <c r="I265" s="11">
        <v>86</v>
      </c>
      <c r="J265" s="38">
        <f>(VLOOKUP($G265,Depth_Lookup_CCL!$A$3:$Z$549,11,FALSE))+(H265/100)</f>
        <v>159.595</v>
      </c>
      <c r="K265" s="38">
        <f>(VLOOKUP($G265,Depth_Lookup_CCL!$A$3:$Z$549,11,FALSE))+(I265/100)</f>
        <v>160.44500000000002</v>
      </c>
      <c r="L265" s="11">
        <v>82</v>
      </c>
      <c r="N265" s="11">
        <v>18</v>
      </c>
      <c r="P265" s="15">
        <f t="shared" si="13"/>
        <v>100</v>
      </c>
      <c r="Q265" s="11" t="s">
        <v>1723</v>
      </c>
      <c r="R265" s="11" t="s">
        <v>114</v>
      </c>
      <c r="S265" s="97">
        <v>70</v>
      </c>
      <c r="T265" s="15" t="str">
        <f>VLOOKUP($S265,[7]definitions_list_lookup!$N$15:$P$20,2,TRUE)</f>
        <v>extensive</v>
      </c>
      <c r="U265" s="15">
        <f>VLOOKUP($S265,[7]definitions_list_lookup!$N$15:$P$20,3,TRUE)</f>
        <v>4</v>
      </c>
      <c r="V265" s="11" t="s">
        <v>2329</v>
      </c>
      <c r="W265" s="11">
        <v>10</v>
      </c>
      <c r="Y265" s="11">
        <v>70</v>
      </c>
      <c r="Z265" s="11">
        <v>20</v>
      </c>
      <c r="AR265" s="15" t="str">
        <f>VLOOKUP($AQ265,[7]definitions_list_lookup!$N$15:$P$20,2,TRUE)</f>
        <v>fresh</v>
      </c>
      <c r="AS265" s="15">
        <f>VLOOKUP($AQ265,[7]definitions_list_lookup!$N$15:$P$20,3,TRUE)</f>
        <v>0</v>
      </c>
      <c r="BL265" s="11" t="s">
        <v>2321</v>
      </c>
      <c r="BM265" s="11">
        <v>90</v>
      </c>
      <c r="BN265" s="15" t="str">
        <f>VLOOKUP($BM265,[7]definitions_list_lookup!$N$15:$P$20,2,TRUE)</f>
        <v>extensive</v>
      </c>
      <c r="BO265" s="15">
        <f>VLOOKUP($BM265,[7]definitions_list_lookup!$N$15:$P$20,3,TRUE)</f>
        <v>4</v>
      </c>
      <c r="BP265" s="11" t="s">
        <v>2287</v>
      </c>
      <c r="BQ265" s="11">
        <v>25</v>
      </c>
      <c r="BS265" s="11">
        <v>50</v>
      </c>
      <c r="BT265" s="11">
        <v>15</v>
      </c>
      <c r="BU265" s="11">
        <v>5</v>
      </c>
      <c r="BV265" s="11">
        <v>5</v>
      </c>
      <c r="CJ265" s="15" t="str">
        <f>VLOOKUP($CI265,[7]definitions_list_lookup!$N$15:$P$20,2,TRUE)</f>
        <v>fresh</v>
      </c>
      <c r="CK265" s="15">
        <f>VLOOKUP($CI265,[7]definitions_list_lookup!$N$15:$P$20,3,TRUE)</f>
        <v>0</v>
      </c>
      <c r="DD265" s="15">
        <f t="shared" si="14"/>
        <v>73.599999999999994</v>
      </c>
      <c r="DE265" s="15" t="str">
        <f>VLOOKUP($DD265,[7]definitions_list_lookup!$N$15:$P$20,2,TRUE)</f>
        <v>extensive</v>
      </c>
      <c r="DF265" s="15">
        <f>VLOOKUP($DD265,[7]definitions_list_lookup!$N$15:$P$20,3,TRUE)</f>
        <v>4</v>
      </c>
      <c r="DG265" s="11" t="s">
        <v>2637</v>
      </c>
    </row>
    <row r="266" spans="1:111" s="11" customFormat="1">
      <c r="A266" s="88">
        <v>42938.25</v>
      </c>
      <c r="B266" s="11" t="s">
        <v>1742</v>
      </c>
      <c r="C266" s="2" t="s">
        <v>1450</v>
      </c>
      <c r="D266" s="2" t="s">
        <v>1575</v>
      </c>
      <c r="E266" s="11">
        <v>65</v>
      </c>
      <c r="F266" s="11">
        <v>4</v>
      </c>
      <c r="G266" s="15" t="str">
        <f t="shared" si="12"/>
        <v>65-4</v>
      </c>
      <c r="H266" s="11">
        <v>1</v>
      </c>
      <c r="I266" s="11">
        <v>58</v>
      </c>
      <c r="J266" s="38">
        <f>(VLOOKUP($G266,Depth_Lookup_CCL!$A$3:$Z$549,11,FALSE))+(H266/100)</f>
        <v>160.45500000000001</v>
      </c>
      <c r="K266" s="38">
        <f>(VLOOKUP($G266,Depth_Lookup_CCL!$A$3:$Z$549,11,FALSE))+(I266/100)</f>
        <v>161.02500000000003</v>
      </c>
      <c r="L266" s="11">
        <v>87</v>
      </c>
      <c r="M266" s="11">
        <v>8</v>
      </c>
      <c r="N266" s="11">
        <v>5</v>
      </c>
      <c r="P266" s="15">
        <f t="shared" si="13"/>
        <v>100</v>
      </c>
      <c r="Q266" s="11" t="s">
        <v>1755</v>
      </c>
      <c r="R266" s="11" t="s">
        <v>114</v>
      </c>
      <c r="S266" s="97">
        <v>70</v>
      </c>
      <c r="T266" s="15" t="str">
        <f>VLOOKUP($S266,[7]definitions_list_lookup!$N$15:$P$20,2,TRUE)</f>
        <v>extensive</v>
      </c>
      <c r="U266" s="15">
        <f>VLOOKUP($S266,[7]definitions_list_lookup!$N$15:$P$20,3,TRUE)</f>
        <v>4</v>
      </c>
      <c r="V266" s="11" t="s">
        <v>1707</v>
      </c>
      <c r="W266" s="11">
        <v>5</v>
      </c>
      <c r="Y266" s="11">
        <v>80</v>
      </c>
      <c r="Z266" s="11">
        <v>15</v>
      </c>
      <c r="AN266" s="11" t="s">
        <v>2036</v>
      </c>
      <c r="AO266" s="11" t="s">
        <v>1446</v>
      </c>
      <c r="AP266" s="11" t="s">
        <v>1463</v>
      </c>
      <c r="AQ266" s="11">
        <v>75</v>
      </c>
      <c r="AR266" s="15" t="str">
        <f>VLOOKUP($AQ266,[7]definitions_list_lookup!$N$15:$P$20,2,TRUE)</f>
        <v>extensive</v>
      </c>
      <c r="AS266" s="15">
        <f>VLOOKUP($AQ266,[7]definitions_list_lookup!$N$15:$P$20,3,TRUE)</f>
        <v>4</v>
      </c>
      <c r="AT266" s="11" t="s">
        <v>2638</v>
      </c>
      <c r="AU266" s="11">
        <v>5</v>
      </c>
      <c r="AW266" s="11">
        <v>60</v>
      </c>
      <c r="AX266" s="11">
        <v>15</v>
      </c>
      <c r="AY266" s="11">
        <v>15</v>
      </c>
      <c r="BJ266" s="11">
        <v>5</v>
      </c>
      <c r="BL266" s="11" t="s">
        <v>1744</v>
      </c>
      <c r="BM266" s="11">
        <v>90</v>
      </c>
      <c r="BN266" s="15" t="str">
        <f>VLOOKUP($BM266,[7]definitions_list_lookup!$N$15:$P$20,2,TRUE)</f>
        <v>extensive</v>
      </c>
      <c r="BO266" s="15">
        <f>VLOOKUP($BM266,[7]definitions_list_lookup!$N$15:$P$20,3,TRUE)</f>
        <v>4</v>
      </c>
      <c r="BP266" s="11" t="s">
        <v>2289</v>
      </c>
      <c r="BQ266" s="11">
        <v>10</v>
      </c>
      <c r="BS266" s="11">
        <v>70</v>
      </c>
      <c r="BT266" s="11">
        <v>20</v>
      </c>
      <c r="CJ266" s="15" t="str">
        <f>VLOOKUP($CI266,[7]definitions_list_lookup!$N$15:$P$20,2,TRUE)</f>
        <v>fresh</v>
      </c>
      <c r="CK266" s="15">
        <f>VLOOKUP($CI266,[7]definitions_list_lookup!$N$15:$P$20,3,TRUE)</f>
        <v>0</v>
      </c>
      <c r="DD266" s="15">
        <f t="shared" si="14"/>
        <v>71.400000000000006</v>
      </c>
      <c r="DE266" s="15" t="str">
        <f>VLOOKUP($DD266,[7]definitions_list_lookup!$N$15:$P$20,2,TRUE)</f>
        <v>extensive</v>
      </c>
      <c r="DF266" s="15">
        <f>VLOOKUP($DD266,[7]definitions_list_lookup!$N$15:$P$20,3,TRUE)</f>
        <v>4</v>
      </c>
      <c r="DG266" s="11" t="s">
        <v>1963</v>
      </c>
    </row>
    <row r="267" spans="1:111" s="11" customFormat="1">
      <c r="A267" s="88">
        <v>42938.5</v>
      </c>
      <c r="B267" s="11" t="s">
        <v>2639</v>
      </c>
      <c r="C267" s="2" t="s">
        <v>1450</v>
      </c>
      <c r="D267" s="2" t="s">
        <v>1575</v>
      </c>
      <c r="E267" s="11">
        <v>66</v>
      </c>
      <c r="F267" s="11">
        <v>1</v>
      </c>
      <c r="G267" s="15" t="str">
        <f t="shared" si="12"/>
        <v>66-1</v>
      </c>
      <c r="H267" s="11">
        <v>0</v>
      </c>
      <c r="I267" s="11">
        <v>66</v>
      </c>
      <c r="J267" s="38">
        <f>(VLOOKUP($G267,Depth_Lookup_CCL!$A$3:$Z$549,11,FALSE))+(H267/100)</f>
        <v>161.19999999999999</v>
      </c>
      <c r="K267" s="38">
        <f>(VLOOKUP($G267,Depth_Lookup_CCL!$A$3:$Z$549,11,FALSE))+(I267/100)</f>
        <v>161.85999999999999</v>
      </c>
      <c r="O267" s="11">
        <v>100</v>
      </c>
      <c r="P267" s="15">
        <f t="shared" si="13"/>
        <v>100</v>
      </c>
      <c r="S267" s="97"/>
      <c r="T267" s="15" t="str">
        <f>VLOOKUP($S267,[7]definitions_list_lookup!$N$15:$P$20,2,TRUE)</f>
        <v>fresh</v>
      </c>
      <c r="U267" s="15">
        <f>VLOOKUP($S267,[7]definitions_list_lookup!$N$15:$P$20,3,TRUE)</f>
        <v>0</v>
      </c>
      <c r="AR267" s="15" t="str">
        <f>VLOOKUP($AQ267,[7]definitions_list_lookup!$N$15:$P$20,2,TRUE)</f>
        <v>fresh</v>
      </c>
      <c r="AS267" s="15">
        <f>VLOOKUP($AQ267,[7]definitions_list_lookup!$N$15:$P$20,3,TRUE)</f>
        <v>0</v>
      </c>
      <c r="BN267" s="15" t="str">
        <f>VLOOKUP($BM267,[7]definitions_list_lookup!$N$15:$P$20,2,TRUE)</f>
        <v>fresh</v>
      </c>
      <c r="BO267" s="15">
        <f>VLOOKUP($BM267,[7]definitions_list_lookup!$N$15:$P$20,3,TRUE)</f>
        <v>0</v>
      </c>
      <c r="CH267" s="11" t="s">
        <v>2224</v>
      </c>
      <c r="CI267" s="11">
        <v>98</v>
      </c>
      <c r="CJ267" s="15" t="str">
        <f>VLOOKUP($CI267,[7]definitions_list_lookup!$N$15:$P$20,2,TRUE)</f>
        <v>complete</v>
      </c>
      <c r="CK267" s="15">
        <f>VLOOKUP($CI267,[7]definitions_list_lookup!$N$15:$P$20,3,TRUE)</f>
        <v>5</v>
      </c>
      <c r="CL267" s="11" t="s">
        <v>2640</v>
      </c>
      <c r="CM267" s="11">
        <v>15</v>
      </c>
      <c r="CP267" s="11">
        <v>50</v>
      </c>
      <c r="CQ267" s="11">
        <v>20</v>
      </c>
      <c r="CX267" s="11">
        <v>15</v>
      </c>
      <c r="DD267" s="15">
        <f t="shared" si="14"/>
        <v>98</v>
      </c>
      <c r="DE267" s="15" t="str">
        <f>VLOOKUP($DD267,[7]definitions_list_lookup!$N$15:$P$20,2,TRUE)</f>
        <v>complete</v>
      </c>
      <c r="DF267" s="15">
        <f>VLOOKUP($DD267,[7]definitions_list_lookup!$N$15:$P$20,3,TRUE)</f>
        <v>5</v>
      </c>
      <c r="DG267" s="11" t="s">
        <v>2617</v>
      </c>
    </row>
    <row r="268" spans="1:111" s="11" customFormat="1">
      <c r="A268" s="88">
        <v>42938.5</v>
      </c>
      <c r="B268" s="11" t="s">
        <v>2639</v>
      </c>
      <c r="C268" s="2" t="s">
        <v>1450</v>
      </c>
      <c r="D268" s="2" t="s">
        <v>1575</v>
      </c>
      <c r="E268" s="11">
        <v>66</v>
      </c>
      <c r="F268" s="11">
        <v>1</v>
      </c>
      <c r="G268" s="15" t="str">
        <f t="shared" si="12"/>
        <v>66-1</v>
      </c>
      <c r="H268" s="11">
        <v>66</v>
      </c>
      <c r="I268" s="11">
        <v>96</v>
      </c>
      <c r="J268" s="38">
        <f>(VLOOKUP($G268,Depth_Lookup_CCL!$A$3:$Z$549,11,FALSE))+(H268/100)</f>
        <v>161.85999999999999</v>
      </c>
      <c r="K268" s="38">
        <f>(VLOOKUP($G268,Depth_Lookup_CCL!$A$3:$Z$549,11,FALSE))+(I268/100)</f>
        <v>162.16</v>
      </c>
      <c r="L268" s="11">
        <v>82</v>
      </c>
      <c r="M268" s="11">
        <v>3</v>
      </c>
      <c r="N268" s="11">
        <v>15</v>
      </c>
      <c r="P268" s="15">
        <f t="shared" si="13"/>
        <v>100</v>
      </c>
      <c r="Q268" s="11" t="s">
        <v>2641</v>
      </c>
      <c r="R268" s="11" t="s">
        <v>114</v>
      </c>
      <c r="S268" s="97">
        <v>88</v>
      </c>
      <c r="T268" s="15" t="str">
        <f>VLOOKUP($S268,[7]definitions_list_lookup!$N$15:$P$20,2,TRUE)</f>
        <v>extensive</v>
      </c>
      <c r="U268" s="15">
        <f>VLOOKUP($S268,[7]definitions_list_lookup!$N$15:$P$20,3,TRUE)</f>
        <v>4</v>
      </c>
      <c r="V268" s="11" t="s">
        <v>2642</v>
      </c>
      <c r="W268" s="11">
        <v>20</v>
      </c>
      <c r="Y268" s="11">
        <v>55</v>
      </c>
      <c r="Z268" s="11">
        <v>25</v>
      </c>
      <c r="AN268" s="11" t="s">
        <v>2643</v>
      </c>
      <c r="AO268" s="11" t="s">
        <v>1411</v>
      </c>
      <c r="AP268" s="11" t="s">
        <v>1463</v>
      </c>
      <c r="AQ268" s="11">
        <v>98</v>
      </c>
      <c r="AR268" s="15" t="str">
        <f>VLOOKUP($AQ268,[7]definitions_list_lookup!$N$15:$P$20,2,TRUE)</f>
        <v>complete</v>
      </c>
      <c r="AS268" s="15">
        <f>VLOOKUP($AQ268,[7]definitions_list_lookup!$N$15:$P$20,3,TRUE)</f>
        <v>5</v>
      </c>
      <c r="AT268" s="11" t="s">
        <v>2644</v>
      </c>
      <c r="AU268" s="11">
        <v>20</v>
      </c>
      <c r="AX268" s="11">
        <v>5</v>
      </c>
      <c r="AY268" s="11">
        <v>75</v>
      </c>
      <c r="BL268" s="11" t="s">
        <v>2645</v>
      </c>
      <c r="BM268" s="11">
        <v>98</v>
      </c>
      <c r="BN268" s="15" t="str">
        <f>VLOOKUP($BM268,[7]definitions_list_lookup!$N$15:$P$20,2,TRUE)</f>
        <v>complete</v>
      </c>
      <c r="BO268" s="15">
        <f>VLOOKUP($BM268,[7]definitions_list_lookup!$N$15:$P$20,3,TRUE)</f>
        <v>5</v>
      </c>
      <c r="BP268" s="11" t="s">
        <v>2646</v>
      </c>
      <c r="BQ268" s="11">
        <v>10</v>
      </c>
      <c r="BS268" s="11">
        <v>25</v>
      </c>
      <c r="BT268" s="11">
        <v>5</v>
      </c>
      <c r="BU268" s="11">
        <v>60</v>
      </c>
      <c r="CJ268" s="15" t="str">
        <f>VLOOKUP($CI268,[7]definitions_list_lookup!$N$15:$P$20,2,TRUE)</f>
        <v>fresh</v>
      </c>
      <c r="CK268" s="15">
        <f>VLOOKUP($CI268,[7]definitions_list_lookup!$N$15:$P$20,3,TRUE)</f>
        <v>0</v>
      </c>
      <c r="DD268" s="15">
        <f t="shared" si="14"/>
        <v>89.8</v>
      </c>
      <c r="DE268" s="15" t="str">
        <f>VLOOKUP($DD268,[7]definitions_list_lookup!$N$15:$P$20,2,TRUE)</f>
        <v>extensive</v>
      </c>
      <c r="DF268" s="15">
        <f>VLOOKUP($DD268,[7]definitions_list_lookup!$N$15:$P$20,3,TRUE)</f>
        <v>4</v>
      </c>
      <c r="DG268" s="11" t="s">
        <v>2647</v>
      </c>
    </row>
    <row r="269" spans="1:111" s="11" customFormat="1">
      <c r="A269" s="88">
        <v>42938.5</v>
      </c>
      <c r="B269" s="11" t="s">
        <v>2639</v>
      </c>
      <c r="C269" s="2" t="s">
        <v>1450</v>
      </c>
      <c r="D269" s="2" t="s">
        <v>1575</v>
      </c>
      <c r="E269" s="11">
        <v>66</v>
      </c>
      <c r="F269" s="11">
        <v>2</v>
      </c>
      <c r="G269" s="15" t="str">
        <f t="shared" si="12"/>
        <v>66-2</v>
      </c>
      <c r="H269" s="11">
        <v>0</v>
      </c>
      <c r="I269" s="11">
        <v>74</v>
      </c>
      <c r="J269" s="38">
        <f>(VLOOKUP($G269,Depth_Lookup_CCL!$A$3:$Z$549,11,FALSE))+(H269/100)</f>
        <v>162.16</v>
      </c>
      <c r="K269" s="38">
        <f>(VLOOKUP($G269,Depth_Lookup_CCL!$A$3:$Z$549,11,FALSE))+(I269/100)</f>
        <v>162.9</v>
      </c>
      <c r="L269" s="11">
        <v>83</v>
      </c>
      <c r="N269" s="11">
        <v>17</v>
      </c>
      <c r="P269" s="15">
        <f t="shared" si="13"/>
        <v>100</v>
      </c>
      <c r="Q269" s="11" t="s">
        <v>2648</v>
      </c>
      <c r="R269" s="11" t="s">
        <v>1459</v>
      </c>
      <c r="S269" s="97">
        <v>55</v>
      </c>
      <c r="T269" s="15" t="str">
        <f>VLOOKUP($S269,[7]definitions_list_lookup!$N$15:$P$20,2,TRUE)</f>
        <v>substantial</v>
      </c>
      <c r="U269" s="15">
        <f>VLOOKUP($S269,[7]definitions_list_lookup!$N$15:$P$20,3,TRUE)</f>
        <v>3</v>
      </c>
      <c r="V269" s="11" t="s">
        <v>2649</v>
      </c>
      <c r="W269" s="11">
        <v>10</v>
      </c>
      <c r="Y269" s="11">
        <v>55</v>
      </c>
      <c r="Z269" s="11">
        <v>35</v>
      </c>
      <c r="AR269" s="15" t="str">
        <f>VLOOKUP($AQ269,[7]definitions_list_lookup!$N$15:$P$20,2,TRUE)</f>
        <v>fresh</v>
      </c>
      <c r="AS269" s="15">
        <f>VLOOKUP($AQ269,[7]definitions_list_lookup!$N$15:$P$20,3,TRUE)</f>
        <v>0</v>
      </c>
      <c r="BL269" s="11" t="s">
        <v>2650</v>
      </c>
      <c r="BM269" s="11">
        <v>92</v>
      </c>
      <c r="BN269" s="15" t="str">
        <f>VLOOKUP($BM269,[7]definitions_list_lookup!$N$15:$P$20,2,TRUE)</f>
        <v>complete</v>
      </c>
      <c r="BO269" s="15">
        <f>VLOOKUP($BM269,[7]definitions_list_lookup!$N$15:$P$20,3,TRUE)</f>
        <v>5</v>
      </c>
      <c r="BP269" s="11" t="s">
        <v>2287</v>
      </c>
      <c r="BQ269" s="11">
        <v>30</v>
      </c>
      <c r="BS269" s="11">
        <v>40</v>
      </c>
      <c r="BT269" s="11">
        <v>20</v>
      </c>
      <c r="BU269" s="11">
        <v>10</v>
      </c>
      <c r="CJ269" s="15" t="str">
        <f>VLOOKUP($CI269,[7]definitions_list_lookup!$N$15:$P$20,2,TRUE)</f>
        <v>fresh</v>
      </c>
      <c r="CK269" s="15">
        <f>VLOOKUP($CI269,[7]definitions_list_lookup!$N$15:$P$20,3,TRUE)</f>
        <v>0</v>
      </c>
      <c r="DD269" s="15">
        <f t="shared" si="14"/>
        <v>61.29</v>
      </c>
      <c r="DE269" s="15" t="str">
        <f>VLOOKUP($DD269,[7]definitions_list_lookup!$N$15:$P$20,2,TRUE)</f>
        <v>extensive</v>
      </c>
      <c r="DF269" s="15">
        <f>VLOOKUP($DD269,[7]definitions_list_lookup!$N$15:$P$20,3,TRUE)</f>
        <v>4</v>
      </c>
      <c r="DG269" s="11" t="s">
        <v>2651</v>
      </c>
    </row>
    <row r="270" spans="1:111" s="11" customFormat="1">
      <c r="A270" s="88">
        <v>42938.5</v>
      </c>
      <c r="B270" s="11" t="s">
        <v>2639</v>
      </c>
      <c r="C270" s="2" t="s">
        <v>1450</v>
      </c>
      <c r="D270" s="2" t="s">
        <v>1575</v>
      </c>
      <c r="E270" s="11">
        <v>66</v>
      </c>
      <c r="F270" s="11">
        <v>3</v>
      </c>
      <c r="G270" s="15" t="str">
        <f t="shared" si="12"/>
        <v>66-3</v>
      </c>
      <c r="H270" s="11">
        <v>0</v>
      </c>
      <c r="I270" s="11">
        <v>87</v>
      </c>
      <c r="J270" s="38">
        <f>(VLOOKUP($G270,Depth_Lookup_CCL!$A$3:$Z$549,11,FALSE))+(H270/100)</f>
        <v>162.88999999999999</v>
      </c>
      <c r="K270" s="38">
        <f>(VLOOKUP($G270,Depth_Lookup_CCL!$A$3:$Z$549,11,FALSE))+(I270/100)</f>
        <v>163.76</v>
      </c>
      <c r="L270" s="11">
        <v>88</v>
      </c>
      <c r="N270" s="11">
        <v>12</v>
      </c>
      <c r="P270" s="15">
        <f t="shared" si="13"/>
        <v>100</v>
      </c>
      <c r="Q270" s="11" t="s">
        <v>2648</v>
      </c>
      <c r="R270" s="11" t="s">
        <v>1459</v>
      </c>
      <c r="S270" s="97">
        <v>55</v>
      </c>
      <c r="T270" s="15" t="str">
        <f>VLOOKUP($S270,[7]definitions_list_lookup!$N$15:$P$20,2,TRUE)</f>
        <v>substantial</v>
      </c>
      <c r="U270" s="15">
        <f>VLOOKUP($S270,[7]definitions_list_lookup!$N$15:$P$20,3,TRUE)</f>
        <v>3</v>
      </c>
      <c r="V270" s="11" t="s">
        <v>2652</v>
      </c>
      <c r="W270" s="11">
        <v>10</v>
      </c>
      <c r="Y270" s="11">
        <v>55</v>
      </c>
      <c r="Z270" s="11">
        <v>35</v>
      </c>
      <c r="AR270" s="15" t="str">
        <f>VLOOKUP($AQ270,[7]definitions_list_lookup!$N$15:$P$20,2,TRUE)</f>
        <v>fresh</v>
      </c>
      <c r="AS270" s="15">
        <f>VLOOKUP($AQ270,[7]definitions_list_lookup!$N$15:$P$20,3,TRUE)</f>
        <v>0</v>
      </c>
      <c r="BL270" s="11" t="s">
        <v>2224</v>
      </c>
      <c r="BM270" s="11">
        <v>92</v>
      </c>
      <c r="BN270" s="15" t="str">
        <f>VLOOKUP($BM270,[7]definitions_list_lookup!$N$15:$P$20,2,TRUE)</f>
        <v>complete</v>
      </c>
      <c r="BO270" s="15">
        <f>VLOOKUP($BM270,[7]definitions_list_lookup!$N$15:$P$20,3,TRUE)</f>
        <v>5</v>
      </c>
      <c r="BP270" s="11" t="s">
        <v>2653</v>
      </c>
      <c r="BQ270" s="11">
        <v>15</v>
      </c>
      <c r="BS270" s="11">
        <v>50</v>
      </c>
      <c r="BT270" s="11">
        <v>25</v>
      </c>
      <c r="BU270" s="11">
        <v>10</v>
      </c>
      <c r="CJ270" s="15" t="str">
        <f>VLOOKUP($CI270,[7]definitions_list_lookup!$N$15:$P$20,2,TRUE)</f>
        <v>fresh</v>
      </c>
      <c r="CK270" s="15">
        <f>VLOOKUP($CI270,[7]definitions_list_lookup!$N$15:$P$20,3,TRUE)</f>
        <v>0</v>
      </c>
      <c r="DD270" s="15">
        <f t="shared" si="14"/>
        <v>59.44</v>
      </c>
      <c r="DE270" s="15" t="str">
        <f>VLOOKUP($DD270,[7]definitions_list_lookup!$N$15:$P$20,2,TRUE)</f>
        <v>substantial</v>
      </c>
      <c r="DF270" s="15">
        <f>VLOOKUP($DD270,[7]definitions_list_lookup!$N$15:$P$20,3,TRUE)</f>
        <v>3</v>
      </c>
      <c r="DG270" s="11" t="s">
        <v>2654</v>
      </c>
    </row>
    <row r="271" spans="1:111" s="11" customFormat="1">
      <c r="A271" s="88">
        <v>42938.5</v>
      </c>
      <c r="B271" s="11" t="s">
        <v>2639</v>
      </c>
      <c r="C271" s="2" t="s">
        <v>1450</v>
      </c>
      <c r="D271" s="2" t="s">
        <v>1575</v>
      </c>
      <c r="E271" s="11">
        <v>66</v>
      </c>
      <c r="F271" s="11">
        <v>4</v>
      </c>
      <c r="G271" s="15" t="str">
        <f t="shared" si="12"/>
        <v>66-4</v>
      </c>
      <c r="H271" s="11">
        <v>0</v>
      </c>
      <c r="I271" s="11">
        <v>77</v>
      </c>
      <c r="J271" s="38">
        <f>(VLOOKUP($G271,Depth_Lookup_CCL!$A$3:$Z$549,11,FALSE))+(H271/100)</f>
        <v>163.76</v>
      </c>
      <c r="K271" s="38">
        <f>(VLOOKUP($G271,Depth_Lookup_CCL!$A$3:$Z$549,11,FALSE))+(I271/100)</f>
        <v>164.53</v>
      </c>
      <c r="L271" s="11">
        <v>70</v>
      </c>
      <c r="N271" s="11">
        <v>30</v>
      </c>
      <c r="P271" s="15">
        <f t="shared" si="13"/>
        <v>100</v>
      </c>
      <c r="Q271" s="11" t="s">
        <v>2655</v>
      </c>
      <c r="R271" s="11" t="s">
        <v>114</v>
      </c>
      <c r="S271" s="97">
        <v>55</v>
      </c>
      <c r="T271" s="15" t="str">
        <f>VLOOKUP($S271,[7]definitions_list_lookup!$N$15:$P$20,2,TRUE)</f>
        <v>substantial</v>
      </c>
      <c r="U271" s="15">
        <f>VLOOKUP($S271,[7]definitions_list_lookup!$N$15:$P$20,3,TRUE)</f>
        <v>3</v>
      </c>
      <c r="V271" s="11" t="s">
        <v>2329</v>
      </c>
      <c r="W271" s="11">
        <v>10</v>
      </c>
      <c r="Y271" s="11">
        <v>55</v>
      </c>
      <c r="Z271" s="11">
        <v>35</v>
      </c>
      <c r="AR271" s="15" t="str">
        <f>VLOOKUP($AQ271,[7]definitions_list_lookup!$N$15:$P$20,2,TRUE)</f>
        <v>fresh</v>
      </c>
      <c r="AS271" s="15">
        <f>VLOOKUP($AQ271,[7]definitions_list_lookup!$N$15:$P$20,3,TRUE)</f>
        <v>0</v>
      </c>
      <c r="BL271" s="11" t="s">
        <v>2321</v>
      </c>
      <c r="BM271" s="11">
        <v>92</v>
      </c>
      <c r="BN271" s="15" t="str">
        <f>VLOOKUP($BM271,[7]definitions_list_lookup!$N$15:$P$20,2,TRUE)</f>
        <v>complete</v>
      </c>
      <c r="BO271" s="15">
        <f>VLOOKUP($BM271,[7]definitions_list_lookup!$N$15:$P$20,3,TRUE)</f>
        <v>5</v>
      </c>
      <c r="BP271" s="11" t="s">
        <v>2653</v>
      </c>
      <c r="BQ271" s="11">
        <v>25</v>
      </c>
      <c r="BS271" s="11">
        <v>50</v>
      </c>
      <c r="BT271" s="11">
        <v>20</v>
      </c>
      <c r="BU271" s="11">
        <v>5</v>
      </c>
      <c r="CJ271" s="15" t="str">
        <f>VLOOKUP($CI271,[7]definitions_list_lookup!$N$15:$P$20,2,TRUE)</f>
        <v>fresh</v>
      </c>
      <c r="CK271" s="15">
        <f>VLOOKUP($CI271,[7]definitions_list_lookup!$N$15:$P$20,3,TRUE)</f>
        <v>0</v>
      </c>
      <c r="DD271" s="15">
        <f t="shared" si="14"/>
        <v>66.099999999999994</v>
      </c>
      <c r="DE271" s="15" t="str">
        <f>VLOOKUP($DD271,[7]definitions_list_lookup!$N$15:$P$20,2,TRUE)</f>
        <v>extensive</v>
      </c>
      <c r="DF271" s="15">
        <f>VLOOKUP($DD271,[7]definitions_list_lookup!$N$15:$P$20,3,TRUE)</f>
        <v>4</v>
      </c>
      <c r="DG271" s="11" t="s">
        <v>2656</v>
      </c>
    </row>
    <row r="272" spans="1:111" s="11" customFormat="1">
      <c r="A272" s="88">
        <v>42938.5</v>
      </c>
      <c r="B272" s="11" t="s">
        <v>2639</v>
      </c>
      <c r="C272" s="2" t="s">
        <v>1450</v>
      </c>
      <c r="D272" s="2" t="s">
        <v>1575</v>
      </c>
      <c r="E272" s="11">
        <v>67</v>
      </c>
      <c r="F272" s="11">
        <v>1</v>
      </c>
      <c r="G272" s="15" t="str">
        <f t="shared" si="12"/>
        <v>67-1</v>
      </c>
      <c r="H272" s="11">
        <v>1</v>
      </c>
      <c r="I272" s="11">
        <v>35</v>
      </c>
      <c r="J272" s="38">
        <f>(VLOOKUP($G272,Depth_Lookup_CCL!$A$3:$Z$549,11,FALSE))+(H272/100)</f>
        <v>164.20999999999998</v>
      </c>
      <c r="K272" s="38">
        <f>(VLOOKUP($G272,Depth_Lookup_CCL!$A$3:$Z$549,11,FALSE))+(I272/100)</f>
        <v>164.54999999999998</v>
      </c>
      <c r="O272" s="11">
        <v>100</v>
      </c>
      <c r="P272" s="15">
        <f t="shared" si="13"/>
        <v>100</v>
      </c>
      <c r="S272" s="97"/>
      <c r="T272" s="15" t="str">
        <f>VLOOKUP($S272,[7]definitions_list_lookup!$N$15:$P$20,2,TRUE)</f>
        <v>fresh</v>
      </c>
      <c r="U272" s="15">
        <f>VLOOKUP($S272,[7]definitions_list_lookup!$N$15:$P$20,3,TRUE)</f>
        <v>0</v>
      </c>
      <c r="AR272" s="15" t="str">
        <f>VLOOKUP($AQ272,[7]definitions_list_lookup!$N$15:$P$20,2,TRUE)</f>
        <v>fresh</v>
      </c>
      <c r="AS272" s="15">
        <f>VLOOKUP($AQ272,[7]definitions_list_lookup!$N$15:$P$20,3,TRUE)</f>
        <v>0</v>
      </c>
      <c r="BN272" s="15" t="str">
        <f>VLOOKUP($BM272,[7]definitions_list_lookup!$N$15:$P$20,2,TRUE)</f>
        <v>fresh</v>
      </c>
      <c r="BO272" s="15">
        <f>VLOOKUP($BM272,[7]definitions_list_lookup!$N$15:$P$20,3,TRUE)</f>
        <v>0</v>
      </c>
      <c r="CH272" s="11" t="s">
        <v>2657</v>
      </c>
      <c r="CI272" s="11">
        <v>85</v>
      </c>
      <c r="CJ272" s="15" t="str">
        <f>VLOOKUP($CI272,[7]definitions_list_lookup!$N$15:$P$20,2,TRUE)</f>
        <v>extensive</v>
      </c>
      <c r="CK272" s="15">
        <f>VLOOKUP($CI272,[7]definitions_list_lookup!$N$15:$P$20,3,TRUE)</f>
        <v>4</v>
      </c>
      <c r="CM272" s="11">
        <v>25</v>
      </c>
      <c r="CP272" s="11">
        <v>35</v>
      </c>
      <c r="CQ272" s="11">
        <v>20</v>
      </c>
      <c r="CR272" s="11">
        <v>5</v>
      </c>
      <c r="CX272" s="11">
        <v>15</v>
      </c>
      <c r="DD272" s="15">
        <f t="shared" si="14"/>
        <v>85</v>
      </c>
      <c r="DE272" s="15" t="str">
        <f>VLOOKUP($DD272,[7]definitions_list_lookup!$N$15:$P$20,2,TRUE)</f>
        <v>extensive</v>
      </c>
      <c r="DF272" s="15">
        <f>VLOOKUP($DD272,[7]definitions_list_lookup!$N$15:$P$20,3,TRUE)</f>
        <v>4</v>
      </c>
      <c r="DG272" s="11" t="s">
        <v>2658</v>
      </c>
    </row>
    <row r="273" spans="1:111" s="11" customFormat="1">
      <c r="A273" s="88">
        <v>42938.5</v>
      </c>
      <c r="B273" s="11" t="s">
        <v>2639</v>
      </c>
      <c r="C273" s="2" t="s">
        <v>1450</v>
      </c>
      <c r="D273" s="2" t="s">
        <v>1575</v>
      </c>
      <c r="E273" s="11">
        <v>67</v>
      </c>
      <c r="F273" s="11">
        <v>1</v>
      </c>
      <c r="G273" s="15" t="str">
        <f t="shared" si="12"/>
        <v>67-1</v>
      </c>
      <c r="H273" s="11">
        <v>35</v>
      </c>
      <c r="I273" s="11">
        <v>81</v>
      </c>
      <c r="J273" s="38">
        <f>(VLOOKUP($G273,Depth_Lookup_CCL!$A$3:$Z$549,11,FALSE))+(H273/100)</f>
        <v>164.54999999999998</v>
      </c>
      <c r="K273" s="38">
        <f>(VLOOKUP($G273,Depth_Lookup_CCL!$A$3:$Z$549,11,FALSE))+(I273/100)</f>
        <v>165.01</v>
      </c>
      <c r="L273" s="11">
        <v>50</v>
      </c>
      <c r="N273" s="11">
        <v>50</v>
      </c>
      <c r="P273" s="15">
        <f t="shared" si="13"/>
        <v>100</v>
      </c>
      <c r="Q273" s="11" t="s">
        <v>2612</v>
      </c>
      <c r="R273" s="11" t="s">
        <v>1</v>
      </c>
      <c r="S273" s="97">
        <v>70</v>
      </c>
      <c r="T273" s="15" t="str">
        <f>VLOOKUP($S273,[7]definitions_list_lookup!$N$15:$P$20,2,TRUE)</f>
        <v>extensive</v>
      </c>
      <c r="U273" s="15">
        <f>VLOOKUP($S273,[7]definitions_list_lookup!$N$15:$P$20,3,TRUE)</f>
        <v>4</v>
      </c>
      <c r="V273" s="11" t="s">
        <v>1707</v>
      </c>
      <c r="W273" s="11">
        <v>10</v>
      </c>
      <c r="Y273" s="11">
        <v>75</v>
      </c>
      <c r="Z273" s="11">
        <v>15</v>
      </c>
      <c r="AR273" s="15" t="str">
        <f>VLOOKUP($AQ273,[7]definitions_list_lookup!$N$15:$P$20,2,TRUE)</f>
        <v>fresh</v>
      </c>
      <c r="AS273" s="15">
        <f>VLOOKUP($AQ273,[7]definitions_list_lookup!$N$15:$P$20,3,TRUE)</f>
        <v>0</v>
      </c>
      <c r="BL273" s="11" t="s">
        <v>1797</v>
      </c>
      <c r="BM273" s="11">
        <v>85</v>
      </c>
      <c r="BN273" s="15" t="str">
        <f>VLOOKUP($BM273,[7]definitions_list_lookup!$N$15:$P$20,2,TRUE)</f>
        <v>extensive</v>
      </c>
      <c r="BO273" s="15">
        <f>VLOOKUP($BM273,[7]definitions_list_lookup!$N$15:$P$20,3,TRUE)</f>
        <v>4</v>
      </c>
      <c r="BP273" s="11" t="s">
        <v>2287</v>
      </c>
      <c r="BQ273" s="11">
        <v>20</v>
      </c>
      <c r="BS273" s="11">
        <v>50</v>
      </c>
      <c r="BT273" s="11">
        <v>20</v>
      </c>
      <c r="BU273" s="11">
        <v>10</v>
      </c>
      <c r="CJ273" s="15" t="str">
        <f>VLOOKUP($CI273,[7]definitions_list_lookup!$N$15:$P$20,2,TRUE)</f>
        <v>fresh</v>
      </c>
      <c r="CK273" s="15">
        <f>VLOOKUP($CI273,[7]definitions_list_lookup!$N$15:$P$20,3,TRUE)</f>
        <v>0</v>
      </c>
      <c r="DD273" s="15">
        <f t="shared" si="14"/>
        <v>77.5</v>
      </c>
      <c r="DE273" s="15" t="str">
        <f>VLOOKUP($DD273,[7]definitions_list_lookup!$N$15:$P$20,2,TRUE)</f>
        <v>extensive</v>
      </c>
      <c r="DF273" s="15">
        <f>VLOOKUP($DD273,[7]definitions_list_lookup!$N$15:$P$20,3,TRUE)</f>
        <v>4</v>
      </c>
      <c r="DG273" s="11" t="s">
        <v>2374</v>
      </c>
    </row>
    <row r="274" spans="1:111" s="11" customFormat="1">
      <c r="A274" s="88">
        <v>42938.5</v>
      </c>
      <c r="B274" s="11" t="s">
        <v>2639</v>
      </c>
      <c r="C274" s="2" t="s">
        <v>1450</v>
      </c>
      <c r="D274" s="2" t="s">
        <v>1575</v>
      </c>
      <c r="E274" s="11">
        <v>67</v>
      </c>
      <c r="F274" s="11">
        <v>2</v>
      </c>
      <c r="G274" s="15" t="str">
        <f t="shared" si="12"/>
        <v>67-2</v>
      </c>
      <c r="H274" s="11">
        <v>1</v>
      </c>
      <c r="I274" s="11">
        <v>85</v>
      </c>
      <c r="J274" s="38">
        <f>(VLOOKUP($G274,Depth_Lookup_CCL!$A$3:$Z$549,11,FALSE))+(H274/100)</f>
        <v>165.01</v>
      </c>
      <c r="K274" s="38">
        <f>(VLOOKUP($G274,Depth_Lookup_CCL!$A$3:$Z$549,11,FALSE))+(I274/100)</f>
        <v>165.85</v>
      </c>
      <c r="L274" s="11">
        <v>50</v>
      </c>
      <c r="N274" s="11">
        <v>50</v>
      </c>
      <c r="P274" s="15">
        <f t="shared" si="13"/>
        <v>100</v>
      </c>
      <c r="Q274" s="11" t="s">
        <v>2298</v>
      </c>
      <c r="R274" s="11" t="s">
        <v>1459</v>
      </c>
      <c r="S274" s="97">
        <v>55</v>
      </c>
      <c r="T274" s="15" t="str">
        <f>VLOOKUP($S274,[7]definitions_list_lookup!$N$15:$P$20,2,TRUE)</f>
        <v>substantial</v>
      </c>
      <c r="U274" s="15">
        <f>VLOOKUP($S274,[7]definitions_list_lookup!$N$15:$P$20,3,TRUE)</f>
        <v>3</v>
      </c>
      <c r="V274" s="11" t="s">
        <v>2659</v>
      </c>
      <c r="W274" s="11">
        <v>10</v>
      </c>
      <c r="Y274" s="11">
        <v>75</v>
      </c>
      <c r="Z274" s="11">
        <v>15</v>
      </c>
      <c r="AR274" s="15" t="str">
        <f>VLOOKUP($AQ274,[7]definitions_list_lookup!$N$15:$P$20,2,TRUE)</f>
        <v>fresh</v>
      </c>
      <c r="AS274" s="15">
        <f>VLOOKUP($AQ274,[7]definitions_list_lookup!$N$15:$P$20,3,TRUE)</f>
        <v>0</v>
      </c>
      <c r="BL274" s="11" t="s">
        <v>2224</v>
      </c>
      <c r="BM274" s="11">
        <v>92</v>
      </c>
      <c r="BN274" s="15" t="str">
        <f>VLOOKUP($BM274,[7]definitions_list_lookup!$N$15:$P$20,2,TRUE)</f>
        <v>complete</v>
      </c>
      <c r="BO274" s="15">
        <f>VLOOKUP($BM274,[7]definitions_list_lookup!$N$15:$P$20,3,TRUE)</f>
        <v>5</v>
      </c>
      <c r="BP274" s="11" t="s">
        <v>2287</v>
      </c>
      <c r="BQ274" s="11">
        <v>20</v>
      </c>
      <c r="BS274" s="11">
        <v>60</v>
      </c>
      <c r="BT274" s="11">
        <v>10</v>
      </c>
      <c r="BU274" s="11">
        <v>10</v>
      </c>
      <c r="CJ274" s="15" t="str">
        <f>VLOOKUP($CI274,[7]definitions_list_lookup!$N$15:$P$20,2,TRUE)</f>
        <v>fresh</v>
      </c>
      <c r="CK274" s="15">
        <f>VLOOKUP($CI274,[7]definitions_list_lookup!$N$15:$P$20,3,TRUE)</f>
        <v>0</v>
      </c>
      <c r="DD274" s="15">
        <f t="shared" si="14"/>
        <v>73.5</v>
      </c>
      <c r="DE274" s="15" t="str">
        <f>VLOOKUP($DD274,[7]definitions_list_lookup!$N$15:$P$20,2,TRUE)</f>
        <v>extensive</v>
      </c>
      <c r="DF274" s="15">
        <f>VLOOKUP($DD274,[7]definitions_list_lookup!$N$15:$P$20,3,TRUE)</f>
        <v>4</v>
      </c>
      <c r="DG274" s="11" t="s">
        <v>2660</v>
      </c>
    </row>
    <row r="275" spans="1:111" s="11" customFormat="1">
      <c r="A275" s="88">
        <v>42938.5</v>
      </c>
      <c r="B275" s="11" t="s">
        <v>2639</v>
      </c>
      <c r="C275" s="2" t="s">
        <v>1450</v>
      </c>
      <c r="D275" s="2" t="s">
        <v>1575</v>
      </c>
      <c r="E275" s="11">
        <v>67</v>
      </c>
      <c r="F275" s="11">
        <v>3</v>
      </c>
      <c r="G275" s="15" t="str">
        <f t="shared" si="12"/>
        <v>67-3</v>
      </c>
      <c r="H275" s="11">
        <v>1</v>
      </c>
      <c r="I275" s="11">
        <v>89</v>
      </c>
      <c r="J275" s="38">
        <f>(VLOOKUP($G275,Depth_Lookup_CCL!$A$3:$Z$549,11,FALSE))+(H275/100)</f>
        <v>165.85999999999999</v>
      </c>
      <c r="K275" s="38">
        <f>(VLOOKUP($G275,Depth_Lookup_CCL!$A$3:$Z$549,11,FALSE))+(I275/100)</f>
        <v>166.73999999999998</v>
      </c>
      <c r="L275" s="11">
        <v>95</v>
      </c>
      <c r="N275" s="11">
        <v>5</v>
      </c>
      <c r="P275" s="15">
        <f t="shared" si="13"/>
        <v>100</v>
      </c>
      <c r="Q275" s="11" t="s">
        <v>2648</v>
      </c>
      <c r="R275" s="11" t="s">
        <v>1459</v>
      </c>
      <c r="S275" s="97">
        <v>70</v>
      </c>
      <c r="T275" s="15" t="str">
        <f>VLOOKUP($S275,[7]definitions_list_lookup!$N$15:$P$20,2,TRUE)</f>
        <v>extensive</v>
      </c>
      <c r="U275" s="15">
        <f>VLOOKUP($S275,[7]definitions_list_lookup!$N$15:$P$20,3,TRUE)</f>
        <v>4</v>
      </c>
      <c r="V275" s="11" t="s">
        <v>1707</v>
      </c>
      <c r="W275" s="11">
        <v>10</v>
      </c>
      <c r="Y275" s="11">
        <v>65</v>
      </c>
      <c r="Z275" s="11">
        <v>25</v>
      </c>
      <c r="AR275" s="15" t="str">
        <f>VLOOKUP($AQ275,[7]definitions_list_lookup!$N$15:$P$20,2,TRUE)</f>
        <v>fresh</v>
      </c>
      <c r="AS275" s="15">
        <f>VLOOKUP($AQ275,[7]definitions_list_lookup!$N$15:$P$20,3,TRUE)</f>
        <v>0</v>
      </c>
      <c r="BL275" s="11" t="s">
        <v>1658</v>
      </c>
      <c r="BM275" s="11">
        <v>90</v>
      </c>
      <c r="BN275" s="15" t="str">
        <f>VLOOKUP($BM275,[7]definitions_list_lookup!$N$15:$P$20,2,TRUE)</f>
        <v>extensive</v>
      </c>
      <c r="BO275" s="15">
        <f>VLOOKUP($BM275,[7]definitions_list_lookup!$N$15:$P$20,3,TRUE)</f>
        <v>4</v>
      </c>
      <c r="BP275" s="11" t="s">
        <v>2287</v>
      </c>
      <c r="BQ275" s="11">
        <v>40</v>
      </c>
      <c r="BS275" s="11">
        <v>45</v>
      </c>
      <c r="BT275" s="11">
        <v>15</v>
      </c>
      <c r="CJ275" s="15" t="str">
        <f>VLOOKUP($CI275,[7]definitions_list_lookup!$N$15:$P$20,2,TRUE)</f>
        <v>fresh</v>
      </c>
      <c r="CK275" s="15">
        <f>VLOOKUP($CI275,[7]definitions_list_lookup!$N$15:$P$20,3,TRUE)</f>
        <v>0</v>
      </c>
      <c r="DD275" s="15">
        <f t="shared" si="14"/>
        <v>71</v>
      </c>
      <c r="DE275" s="15" t="str">
        <f>VLOOKUP($DD275,[7]definitions_list_lookup!$N$15:$P$20,2,TRUE)</f>
        <v>extensive</v>
      </c>
      <c r="DF275" s="15">
        <f>VLOOKUP($DD275,[7]definitions_list_lookup!$N$15:$P$20,3,TRUE)</f>
        <v>4</v>
      </c>
      <c r="DG275" s="11" t="s">
        <v>2661</v>
      </c>
    </row>
    <row r="276" spans="1:111" s="11" customFormat="1">
      <c r="A276" s="88">
        <v>42938.5</v>
      </c>
      <c r="B276" s="11" t="s">
        <v>2639</v>
      </c>
      <c r="C276" s="2" t="s">
        <v>1450</v>
      </c>
      <c r="D276" s="2" t="s">
        <v>1575</v>
      </c>
      <c r="E276" s="11">
        <v>67</v>
      </c>
      <c r="F276" s="11">
        <v>4</v>
      </c>
      <c r="G276" s="15" t="str">
        <f t="shared" si="12"/>
        <v>67-4</v>
      </c>
      <c r="H276" s="11">
        <v>1</v>
      </c>
      <c r="I276" s="11">
        <v>62</v>
      </c>
      <c r="J276" s="38">
        <f>(VLOOKUP($G276,Depth_Lookup_CCL!$A$3:$Z$549,11,FALSE))+(H276/100)</f>
        <v>166.755</v>
      </c>
      <c r="K276" s="38">
        <f>(VLOOKUP($G276,Depth_Lookup_CCL!$A$3:$Z$549,11,FALSE))+(I276/100)</f>
        <v>167.36500000000001</v>
      </c>
      <c r="L276" s="11">
        <v>71</v>
      </c>
      <c r="M276" s="11">
        <v>8</v>
      </c>
      <c r="N276" s="11">
        <v>12</v>
      </c>
      <c r="O276" s="11">
        <v>9</v>
      </c>
      <c r="P276" s="15">
        <f t="shared" si="13"/>
        <v>100</v>
      </c>
      <c r="Q276" s="11" t="s">
        <v>2648</v>
      </c>
      <c r="R276" s="11" t="s">
        <v>1</v>
      </c>
      <c r="S276" s="97">
        <v>70</v>
      </c>
      <c r="T276" s="15" t="str">
        <f>VLOOKUP($S276,[7]definitions_list_lookup!$N$15:$P$20,2,TRUE)</f>
        <v>extensive</v>
      </c>
      <c r="U276" s="15">
        <f>VLOOKUP($S276,[7]definitions_list_lookup!$N$15:$P$20,3,TRUE)</f>
        <v>4</v>
      </c>
      <c r="V276" s="11" t="s">
        <v>1707</v>
      </c>
      <c r="W276" s="11">
        <v>10</v>
      </c>
      <c r="Y276" s="11">
        <v>70</v>
      </c>
      <c r="Z276" s="11">
        <v>20</v>
      </c>
      <c r="AN276" s="11" t="s">
        <v>2041</v>
      </c>
      <c r="AO276" s="11" t="s">
        <v>1411</v>
      </c>
      <c r="AP276" s="11" t="s">
        <v>1465</v>
      </c>
      <c r="AQ276" s="11">
        <v>85</v>
      </c>
      <c r="AR276" s="15" t="str">
        <f>VLOOKUP($AQ276,[7]definitions_list_lookup!$N$15:$P$20,2,TRUE)</f>
        <v>extensive</v>
      </c>
      <c r="AS276" s="15">
        <f>VLOOKUP($AQ276,[7]definitions_list_lookup!$N$15:$P$20,3,TRUE)</f>
        <v>4</v>
      </c>
      <c r="AT276" s="11" t="s">
        <v>2662</v>
      </c>
      <c r="AU276" s="11">
        <v>30</v>
      </c>
      <c r="AW276" s="11">
        <v>55</v>
      </c>
      <c r="AX276" s="11">
        <v>10</v>
      </c>
      <c r="AY276" s="11">
        <v>5</v>
      </c>
      <c r="BL276" s="11" t="s">
        <v>2663</v>
      </c>
      <c r="BM276" s="11">
        <v>88</v>
      </c>
      <c r="BN276" s="15" t="str">
        <f>VLOOKUP($BM276,[7]definitions_list_lookup!$N$15:$P$20,2,TRUE)</f>
        <v>extensive</v>
      </c>
      <c r="BO276" s="15">
        <f>VLOOKUP($BM276,[7]definitions_list_lookup!$N$15:$P$20,3,TRUE)</f>
        <v>4</v>
      </c>
      <c r="BP276" s="11" t="s">
        <v>2289</v>
      </c>
      <c r="BQ276" s="11">
        <v>40</v>
      </c>
      <c r="BS276" s="11">
        <v>50</v>
      </c>
      <c r="BT276" s="11">
        <v>10</v>
      </c>
      <c r="CH276" s="11" t="s">
        <v>2036</v>
      </c>
      <c r="CI276" s="11">
        <v>95</v>
      </c>
      <c r="CJ276" s="15" t="str">
        <f>VLOOKUP($CI276,[7]definitions_list_lookup!$N$15:$P$20,2,TRUE)</f>
        <v>complete</v>
      </c>
      <c r="CK276" s="15">
        <f>VLOOKUP($CI276,[7]definitions_list_lookup!$N$15:$P$20,3,TRUE)</f>
        <v>5</v>
      </c>
      <c r="CL276" s="11" t="s">
        <v>2664</v>
      </c>
      <c r="CM276" s="11">
        <v>20</v>
      </c>
      <c r="CP276" s="11">
        <v>40</v>
      </c>
      <c r="CQ276" s="11">
        <v>20</v>
      </c>
      <c r="CX276" s="11">
        <v>20</v>
      </c>
      <c r="DD276" s="15">
        <f t="shared" si="14"/>
        <v>75.609999999999985</v>
      </c>
      <c r="DE276" s="15" t="str">
        <f>VLOOKUP($DD276,[7]definitions_list_lookup!$N$15:$P$20,2,TRUE)</f>
        <v>extensive</v>
      </c>
      <c r="DF276" s="15">
        <f>VLOOKUP($DD276,[7]definitions_list_lookup!$N$15:$P$20,3,TRUE)</f>
        <v>4</v>
      </c>
      <c r="DG276" s="11" t="s">
        <v>2665</v>
      </c>
    </row>
    <row r="277" spans="1:111" s="11" customFormat="1">
      <c r="A277" s="88">
        <v>42938.5</v>
      </c>
      <c r="B277" s="11" t="s">
        <v>2639</v>
      </c>
      <c r="C277" s="2" t="s">
        <v>1450</v>
      </c>
      <c r="D277" s="2" t="s">
        <v>1575</v>
      </c>
      <c r="E277" s="11">
        <v>68</v>
      </c>
      <c r="F277" s="11">
        <v>1</v>
      </c>
      <c r="G277" s="15" t="str">
        <f t="shared" si="12"/>
        <v>68-1</v>
      </c>
      <c r="H277" s="11">
        <v>2</v>
      </c>
      <c r="I277" s="11">
        <v>63</v>
      </c>
      <c r="J277" s="38">
        <f>(VLOOKUP($G277,Depth_Lookup_CCL!$A$3:$Z$549,11,FALSE))+(H277/100)</f>
        <v>167.22</v>
      </c>
      <c r="K277" s="38">
        <f>(VLOOKUP($G277,Depth_Lookup_CCL!$A$3:$Z$549,11,FALSE))+(I277/100)</f>
        <v>167.82999999999998</v>
      </c>
      <c r="L277" s="11">
        <v>82</v>
      </c>
      <c r="M277" s="11">
        <v>15</v>
      </c>
      <c r="N277" s="11">
        <v>3</v>
      </c>
      <c r="P277" s="15">
        <f t="shared" si="13"/>
        <v>100</v>
      </c>
      <c r="Q277" s="11" t="s">
        <v>2648</v>
      </c>
      <c r="R277" s="11" t="s">
        <v>1</v>
      </c>
      <c r="S277" s="97">
        <v>55</v>
      </c>
      <c r="T277" s="15" t="str">
        <f>VLOOKUP($S277,[7]definitions_list_lookup!$N$15:$P$20,2,TRUE)</f>
        <v>substantial</v>
      </c>
      <c r="U277" s="15">
        <f>VLOOKUP($S277,[7]definitions_list_lookup!$N$15:$P$20,3,TRUE)</f>
        <v>3</v>
      </c>
      <c r="V277" s="11" t="s">
        <v>1707</v>
      </c>
      <c r="W277" s="11">
        <v>10</v>
      </c>
      <c r="Y277" s="11">
        <v>65</v>
      </c>
      <c r="Z277" s="11">
        <v>25</v>
      </c>
      <c r="AN277" s="11" t="s">
        <v>1636</v>
      </c>
      <c r="AO277" s="11" t="s">
        <v>1411</v>
      </c>
      <c r="AP277" s="11" t="s">
        <v>1465</v>
      </c>
      <c r="AQ277" s="11">
        <v>88</v>
      </c>
      <c r="AR277" s="15" t="str">
        <f>VLOOKUP($AQ277,[7]definitions_list_lookup!$N$15:$P$20,2,TRUE)</f>
        <v>extensive</v>
      </c>
      <c r="AS277" s="15">
        <f>VLOOKUP($AQ277,[7]definitions_list_lookup!$N$15:$P$20,3,TRUE)</f>
        <v>4</v>
      </c>
      <c r="AT277" s="11" t="s">
        <v>2666</v>
      </c>
      <c r="AU277" s="11">
        <v>15</v>
      </c>
      <c r="AW277" s="11">
        <v>60</v>
      </c>
      <c r="AX277" s="11">
        <v>20</v>
      </c>
      <c r="AY277" s="11">
        <v>5</v>
      </c>
      <c r="BL277" s="11" t="s">
        <v>2667</v>
      </c>
      <c r="BM277" s="11">
        <v>93</v>
      </c>
      <c r="BN277" s="15" t="str">
        <f>VLOOKUP($BM277,[7]definitions_list_lookup!$N$15:$P$20,2,TRUE)</f>
        <v>complete</v>
      </c>
      <c r="BO277" s="15">
        <f>VLOOKUP($BM277,[7]definitions_list_lookup!$N$15:$P$20,3,TRUE)</f>
        <v>5</v>
      </c>
      <c r="BP277" s="11" t="s">
        <v>2289</v>
      </c>
      <c r="BQ277" s="11">
        <v>80</v>
      </c>
      <c r="BT277" s="11">
        <v>20</v>
      </c>
      <c r="CJ277" s="15" t="str">
        <f>VLOOKUP($CI277,[7]definitions_list_lookup!$N$15:$P$20,2,TRUE)</f>
        <v>fresh</v>
      </c>
      <c r="CK277" s="15">
        <f>VLOOKUP($CI277,[7]definitions_list_lookup!$N$15:$P$20,3,TRUE)</f>
        <v>0</v>
      </c>
      <c r="DD277" s="15">
        <f t="shared" si="14"/>
        <v>61.089999999999996</v>
      </c>
      <c r="DE277" s="15" t="str">
        <f>VLOOKUP($DD277,[7]definitions_list_lookup!$N$15:$P$20,2,TRUE)</f>
        <v>extensive</v>
      </c>
      <c r="DF277" s="15">
        <f>VLOOKUP($DD277,[7]definitions_list_lookup!$N$15:$P$20,3,TRUE)</f>
        <v>4</v>
      </c>
      <c r="DG277" s="11" t="s">
        <v>2668</v>
      </c>
    </row>
    <row r="278" spans="1:111" s="11" customFormat="1">
      <c r="A278" s="88">
        <v>42938.5</v>
      </c>
      <c r="B278" s="11" t="s">
        <v>2639</v>
      </c>
      <c r="C278" s="2" t="s">
        <v>1450</v>
      </c>
      <c r="D278" s="2" t="s">
        <v>1575</v>
      </c>
      <c r="E278" s="11">
        <v>68</v>
      </c>
      <c r="F278" s="11">
        <v>2</v>
      </c>
      <c r="G278" s="15" t="str">
        <f t="shared" si="12"/>
        <v>68-2</v>
      </c>
      <c r="H278" s="11">
        <v>1</v>
      </c>
      <c r="I278" s="11">
        <v>82</v>
      </c>
      <c r="J278" s="38">
        <f>(VLOOKUP($G278,Depth_Lookup_CCL!$A$3:$Z$549,11,FALSE))+(H278/100)</f>
        <v>167.83999999999997</v>
      </c>
      <c r="K278" s="38">
        <f>(VLOOKUP($G278,Depth_Lookup_CCL!$A$3:$Z$549,11,FALSE))+(I278/100)</f>
        <v>168.64999999999998</v>
      </c>
      <c r="L278" s="11">
        <v>69</v>
      </c>
      <c r="M278" s="11">
        <v>1</v>
      </c>
      <c r="N278" s="11">
        <v>10</v>
      </c>
      <c r="O278" s="11">
        <v>20</v>
      </c>
      <c r="P278" s="15">
        <f t="shared" si="13"/>
        <v>100</v>
      </c>
      <c r="Q278" s="11" t="s">
        <v>2648</v>
      </c>
      <c r="R278" s="11" t="s">
        <v>1</v>
      </c>
      <c r="S278" s="97">
        <v>55</v>
      </c>
      <c r="T278" s="15" t="str">
        <f>VLOOKUP($S278,[7]definitions_list_lookup!$N$15:$P$20,2,TRUE)</f>
        <v>substantial</v>
      </c>
      <c r="U278" s="15">
        <f>VLOOKUP($S278,[7]definitions_list_lookup!$N$15:$P$20,3,TRUE)</f>
        <v>3</v>
      </c>
      <c r="V278" s="11" t="s">
        <v>1707</v>
      </c>
      <c r="W278" s="11">
        <v>10</v>
      </c>
      <c r="Y278" s="11">
        <v>75</v>
      </c>
      <c r="Z278" s="11">
        <v>15</v>
      </c>
      <c r="AN278" s="11" t="s">
        <v>2669</v>
      </c>
      <c r="AO278" s="11" t="s">
        <v>1446</v>
      </c>
      <c r="AP278" s="11" t="s">
        <v>1463</v>
      </c>
      <c r="AQ278" s="11">
        <v>92</v>
      </c>
      <c r="AR278" s="15" t="str">
        <f>VLOOKUP($AQ278,[7]definitions_list_lookup!$N$15:$P$20,2,TRUE)</f>
        <v>complete</v>
      </c>
      <c r="AS278" s="15">
        <f>VLOOKUP($AQ278,[7]definitions_list_lookup!$N$15:$P$20,3,TRUE)</f>
        <v>5</v>
      </c>
      <c r="AT278" s="11" t="s">
        <v>2670</v>
      </c>
      <c r="AU278" s="11">
        <v>30</v>
      </c>
      <c r="BC278" s="11">
        <v>70</v>
      </c>
      <c r="BL278" s="11" t="s">
        <v>1658</v>
      </c>
      <c r="BM278" s="11">
        <v>88</v>
      </c>
      <c r="BN278" s="15" t="str">
        <f>VLOOKUP($BM278,[7]definitions_list_lookup!$N$15:$P$20,2,TRUE)</f>
        <v>extensive</v>
      </c>
      <c r="BO278" s="15">
        <f>VLOOKUP($BM278,[7]definitions_list_lookup!$N$15:$P$20,3,TRUE)</f>
        <v>4</v>
      </c>
      <c r="BP278" s="11" t="s">
        <v>2289</v>
      </c>
      <c r="BQ278" s="11">
        <v>20</v>
      </c>
      <c r="BS278" s="11">
        <v>60</v>
      </c>
      <c r="BT278" s="11">
        <v>20</v>
      </c>
      <c r="CH278" s="11" t="s">
        <v>2671</v>
      </c>
      <c r="CI278" s="11">
        <v>85</v>
      </c>
      <c r="CJ278" s="15" t="str">
        <f>VLOOKUP($CI278,[7]definitions_list_lookup!$N$15:$P$20,2,TRUE)</f>
        <v>extensive</v>
      </c>
      <c r="CK278" s="15">
        <f>VLOOKUP($CI278,[7]definitions_list_lookup!$N$15:$P$20,3,TRUE)</f>
        <v>4</v>
      </c>
      <c r="CL278" s="11" t="s">
        <v>1431</v>
      </c>
      <c r="CM278" s="11">
        <v>20</v>
      </c>
      <c r="CO278" s="11">
        <v>40</v>
      </c>
      <c r="CP278" s="11">
        <v>20</v>
      </c>
      <c r="CQ278" s="11">
        <v>15</v>
      </c>
      <c r="DB278" s="11">
        <v>5</v>
      </c>
      <c r="DD278" s="15">
        <f t="shared" si="14"/>
        <v>64.67</v>
      </c>
      <c r="DE278" s="15" t="str">
        <f>VLOOKUP($DD278,[7]definitions_list_lookup!$N$15:$P$20,2,TRUE)</f>
        <v>extensive</v>
      </c>
      <c r="DF278" s="15">
        <f>VLOOKUP($DD278,[7]definitions_list_lookup!$N$15:$P$20,3,TRUE)</f>
        <v>4</v>
      </c>
      <c r="DG278" s="11" t="s">
        <v>2672</v>
      </c>
    </row>
    <row r="279" spans="1:111" s="11" customFormat="1">
      <c r="A279" s="88">
        <v>42938.5</v>
      </c>
      <c r="B279" s="11" t="s">
        <v>2639</v>
      </c>
      <c r="C279" s="2" t="s">
        <v>1450</v>
      </c>
      <c r="D279" s="2" t="s">
        <v>1575</v>
      </c>
      <c r="E279" s="11">
        <v>68</v>
      </c>
      <c r="F279" s="11">
        <v>3</v>
      </c>
      <c r="G279" s="15" t="str">
        <f t="shared" si="12"/>
        <v>68-3</v>
      </c>
      <c r="H279" s="11">
        <v>1</v>
      </c>
      <c r="I279" s="11">
        <v>73</v>
      </c>
      <c r="J279" s="38">
        <f>(VLOOKUP($G279,Depth_Lookup_CCL!$A$3:$Z$549,11,FALSE))+(H279/100)</f>
        <v>168.67</v>
      </c>
      <c r="K279" s="38">
        <f>(VLOOKUP($G279,Depth_Lookup_CCL!$A$3:$Z$549,11,FALSE))+(I279/100)</f>
        <v>169.39</v>
      </c>
      <c r="L279" s="11">
        <v>100</v>
      </c>
      <c r="P279" s="15">
        <f t="shared" si="13"/>
        <v>100</v>
      </c>
      <c r="Q279" s="11" t="s">
        <v>2673</v>
      </c>
      <c r="R279" s="11" t="s">
        <v>114</v>
      </c>
      <c r="S279" s="97">
        <v>92</v>
      </c>
      <c r="T279" s="15" t="str">
        <f>VLOOKUP($S279,[7]definitions_list_lookup!$N$15:$P$20,2,TRUE)</f>
        <v>complete</v>
      </c>
      <c r="U279" s="15">
        <f>VLOOKUP($S279,[7]definitions_list_lookup!$N$15:$P$20,3,TRUE)</f>
        <v>5</v>
      </c>
      <c r="V279" s="11" t="s">
        <v>2674</v>
      </c>
      <c r="W279" s="11">
        <v>15</v>
      </c>
      <c r="Y279" s="11">
        <v>50</v>
      </c>
      <c r="Z279" s="11">
        <v>20</v>
      </c>
      <c r="AL279" s="11">
        <v>15</v>
      </c>
      <c r="AR279" s="15" t="str">
        <f>VLOOKUP($AQ279,[7]definitions_list_lookup!$N$15:$P$20,2,TRUE)</f>
        <v>fresh</v>
      </c>
      <c r="AS279" s="15">
        <f>VLOOKUP($AQ279,[7]definitions_list_lookup!$N$15:$P$20,3,TRUE)</f>
        <v>0</v>
      </c>
      <c r="BN279" s="15" t="str">
        <f>VLOOKUP($BM279,[7]definitions_list_lookup!$N$15:$P$20,2,TRUE)</f>
        <v>fresh</v>
      </c>
      <c r="BO279" s="15">
        <f>VLOOKUP($BM279,[7]definitions_list_lookup!$N$15:$P$20,3,TRUE)</f>
        <v>0</v>
      </c>
      <c r="CJ279" s="15" t="str">
        <f>VLOOKUP($CI279,[7]definitions_list_lookup!$N$15:$P$20,2,TRUE)</f>
        <v>fresh</v>
      </c>
      <c r="CK279" s="15">
        <f>VLOOKUP($CI279,[7]definitions_list_lookup!$N$15:$P$20,3,TRUE)</f>
        <v>0</v>
      </c>
      <c r="DD279" s="15">
        <f t="shared" si="14"/>
        <v>92</v>
      </c>
      <c r="DE279" s="15" t="str">
        <f>VLOOKUP($DD279,[7]definitions_list_lookup!$N$15:$P$20,2,TRUE)</f>
        <v>complete</v>
      </c>
      <c r="DF279" s="15">
        <f>VLOOKUP($DD279,[7]definitions_list_lookup!$N$15:$P$20,3,TRUE)</f>
        <v>5</v>
      </c>
      <c r="DG279" s="11" t="s">
        <v>2675</v>
      </c>
    </row>
    <row r="280" spans="1:111" s="11" customFormat="1">
      <c r="A280" s="88">
        <v>42938.5</v>
      </c>
      <c r="B280" s="11" t="s">
        <v>2639</v>
      </c>
      <c r="C280" s="2" t="s">
        <v>1450</v>
      </c>
      <c r="D280" s="2" t="s">
        <v>1575</v>
      </c>
      <c r="E280" s="11">
        <v>68</v>
      </c>
      <c r="F280" s="11">
        <v>3</v>
      </c>
      <c r="G280" s="15" t="str">
        <f t="shared" si="12"/>
        <v>68-3</v>
      </c>
      <c r="H280" s="11">
        <v>73</v>
      </c>
      <c r="I280" s="11">
        <v>84</v>
      </c>
      <c r="J280" s="38">
        <f>(VLOOKUP($G280,Depth_Lookup_CCL!$A$3:$Z$549,11,FALSE))+(H280/100)</f>
        <v>169.39</v>
      </c>
      <c r="K280" s="38">
        <f>(VLOOKUP($G280,Depth_Lookup_CCL!$A$3:$Z$549,11,FALSE))+(I280/100)</f>
        <v>169.5</v>
      </c>
      <c r="O280" s="11">
        <v>100</v>
      </c>
      <c r="P280" s="15">
        <f t="shared" si="13"/>
        <v>100</v>
      </c>
      <c r="S280" s="97"/>
      <c r="T280" s="15" t="str">
        <f>VLOOKUP($S280,[7]definitions_list_lookup!$N$15:$P$20,2,TRUE)</f>
        <v>fresh</v>
      </c>
      <c r="U280" s="15">
        <f>VLOOKUP($S280,[7]definitions_list_lookup!$N$15:$P$20,3,TRUE)</f>
        <v>0</v>
      </c>
      <c r="AR280" s="15" t="str">
        <f>VLOOKUP($AQ280,[7]definitions_list_lookup!$N$15:$P$20,2,TRUE)</f>
        <v>fresh</v>
      </c>
      <c r="AS280" s="15">
        <f>VLOOKUP($AQ280,[7]definitions_list_lookup!$N$15:$P$20,3,TRUE)</f>
        <v>0</v>
      </c>
      <c r="BN280" s="15" t="str">
        <f>VLOOKUP($BM280,[7]definitions_list_lookup!$N$15:$P$20,2,TRUE)</f>
        <v>fresh</v>
      </c>
      <c r="BO280" s="15">
        <f>VLOOKUP($BM280,[7]definitions_list_lookup!$N$15:$P$20,3,TRUE)</f>
        <v>0</v>
      </c>
      <c r="CH280" s="11" t="s">
        <v>2224</v>
      </c>
      <c r="CI280" s="11">
        <v>93</v>
      </c>
      <c r="CJ280" s="15" t="str">
        <f>VLOOKUP($CI280,[7]definitions_list_lookup!$N$15:$P$20,2,TRUE)</f>
        <v>complete</v>
      </c>
      <c r="CK280" s="15">
        <f>VLOOKUP($CI280,[7]definitions_list_lookup!$N$15:$P$20,3,TRUE)</f>
        <v>5</v>
      </c>
      <c r="CL280" s="11" t="s">
        <v>2676</v>
      </c>
      <c r="CM280" s="11">
        <v>25</v>
      </c>
      <c r="CP280" s="11">
        <v>50</v>
      </c>
      <c r="CQ280" s="11">
        <v>15</v>
      </c>
      <c r="CX280" s="11">
        <v>10</v>
      </c>
      <c r="DD280" s="15">
        <f t="shared" si="14"/>
        <v>93</v>
      </c>
      <c r="DE280" s="15" t="str">
        <f>VLOOKUP($DD280,[7]definitions_list_lookup!$N$15:$P$20,2,TRUE)</f>
        <v>complete</v>
      </c>
      <c r="DF280" s="15">
        <f>VLOOKUP($DD280,[7]definitions_list_lookup!$N$15:$P$20,3,TRUE)</f>
        <v>5</v>
      </c>
      <c r="DG280" s="11" t="s">
        <v>2617</v>
      </c>
    </row>
    <row r="281" spans="1:111" s="11" customFormat="1">
      <c r="A281" s="88">
        <v>42938.5</v>
      </c>
      <c r="B281" s="11" t="s">
        <v>2639</v>
      </c>
      <c r="C281" s="2" t="s">
        <v>1450</v>
      </c>
      <c r="D281" s="2" t="s">
        <v>1575</v>
      </c>
      <c r="E281" s="11">
        <v>68</v>
      </c>
      <c r="F281" s="11">
        <v>4</v>
      </c>
      <c r="G281" s="15" t="str">
        <f t="shared" si="12"/>
        <v>68-4</v>
      </c>
      <c r="H281" s="11">
        <v>1</v>
      </c>
      <c r="I281" s="11">
        <v>45</v>
      </c>
      <c r="J281" s="38">
        <f>(VLOOKUP($G281,Depth_Lookup_CCL!$A$3:$Z$549,11,FALSE))+(H281/100)</f>
        <v>169.51499999999999</v>
      </c>
      <c r="K281" s="38">
        <f>(VLOOKUP($G281,Depth_Lookup_CCL!$A$3:$Z$549,11,FALSE))+(I281/100)</f>
        <v>169.95499999999998</v>
      </c>
      <c r="O281" s="11">
        <v>100</v>
      </c>
      <c r="P281" s="15">
        <f t="shared" si="13"/>
        <v>100</v>
      </c>
      <c r="S281" s="97"/>
      <c r="T281" s="15" t="str">
        <f>VLOOKUP($S281,[7]definitions_list_lookup!$N$15:$P$20,2,TRUE)</f>
        <v>fresh</v>
      </c>
      <c r="U281" s="15">
        <f>VLOOKUP($S281,[7]definitions_list_lookup!$N$15:$P$20,3,TRUE)</f>
        <v>0</v>
      </c>
      <c r="AR281" s="15" t="str">
        <f>VLOOKUP($AQ281,[7]definitions_list_lookup!$N$15:$P$20,2,TRUE)</f>
        <v>fresh</v>
      </c>
      <c r="AS281" s="15">
        <f>VLOOKUP($AQ281,[7]definitions_list_lookup!$N$15:$P$20,3,TRUE)</f>
        <v>0</v>
      </c>
      <c r="BN281" s="15" t="str">
        <f>VLOOKUP($BM281,[7]definitions_list_lookup!$N$15:$P$20,2,TRUE)</f>
        <v>fresh</v>
      </c>
      <c r="BO281" s="15">
        <f>VLOOKUP($BM281,[7]definitions_list_lookup!$N$15:$P$20,3,TRUE)</f>
        <v>0</v>
      </c>
      <c r="CH281" s="11" t="s">
        <v>2677</v>
      </c>
      <c r="CI281" s="11">
        <v>92</v>
      </c>
      <c r="CJ281" s="15" t="str">
        <f>VLOOKUP($CI281,[7]definitions_list_lookup!$N$15:$P$20,2,TRUE)</f>
        <v>complete</v>
      </c>
      <c r="CK281" s="15">
        <f>VLOOKUP($CI281,[7]definitions_list_lookup!$N$15:$P$20,3,TRUE)</f>
        <v>5</v>
      </c>
      <c r="CL281" s="11" t="s">
        <v>2678</v>
      </c>
      <c r="CM281" s="11">
        <v>10</v>
      </c>
      <c r="CP281" s="11">
        <v>50</v>
      </c>
      <c r="CQ281" s="11">
        <v>30</v>
      </c>
      <c r="CX281" s="11">
        <v>10</v>
      </c>
      <c r="DD281" s="15">
        <f t="shared" si="14"/>
        <v>92</v>
      </c>
      <c r="DE281" s="15" t="str">
        <f>VLOOKUP($DD281,[7]definitions_list_lookup!$N$15:$P$20,2,TRUE)</f>
        <v>complete</v>
      </c>
      <c r="DF281" s="15">
        <f>VLOOKUP($DD281,[7]definitions_list_lookup!$N$15:$P$20,3,TRUE)</f>
        <v>5</v>
      </c>
      <c r="DG281" s="11" t="s">
        <v>2617</v>
      </c>
    </row>
    <row r="282" spans="1:111" s="11" customFormat="1">
      <c r="A282" s="88">
        <v>42938.5</v>
      </c>
      <c r="B282" s="11" t="s">
        <v>2639</v>
      </c>
      <c r="C282" s="2" t="s">
        <v>1450</v>
      </c>
      <c r="D282" s="2" t="s">
        <v>1575</v>
      </c>
      <c r="E282" s="11">
        <v>68</v>
      </c>
      <c r="F282" s="11">
        <v>4</v>
      </c>
      <c r="G282" s="15" t="str">
        <f t="shared" si="12"/>
        <v>68-4</v>
      </c>
      <c r="H282" s="11">
        <v>45</v>
      </c>
      <c r="I282" s="11">
        <v>89</v>
      </c>
      <c r="J282" s="38">
        <f>(VLOOKUP($G282,Depth_Lookup_CCL!$A$3:$Z$549,11,FALSE))+(H282/100)</f>
        <v>169.95499999999998</v>
      </c>
      <c r="K282" s="38">
        <f>(VLOOKUP($G282,Depth_Lookup_CCL!$A$3:$Z$549,11,FALSE))+(I282/100)</f>
        <v>170.39499999999998</v>
      </c>
      <c r="L282" s="11">
        <v>50</v>
      </c>
      <c r="N282" s="11">
        <v>50</v>
      </c>
      <c r="P282" s="15">
        <f t="shared" si="13"/>
        <v>100</v>
      </c>
      <c r="Q282" s="11" t="s">
        <v>2298</v>
      </c>
      <c r="R282" s="11" t="s">
        <v>1</v>
      </c>
      <c r="S282" s="97">
        <v>80</v>
      </c>
      <c r="T282" s="15" t="str">
        <f>VLOOKUP($S282,[7]definitions_list_lookup!$N$15:$P$20,2,TRUE)</f>
        <v>extensive</v>
      </c>
      <c r="U282" s="15">
        <f>VLOOKUP($S282,[7]definitions_list_lookup!$N$15:$P$20,3,TRUE)</f>
        <v>4</v>
      </c>
      <c r="V282" s="11" t="s">
        <v>1707</v>
      </c>
      <c r="W282" s="11">
        <v>5</v>
      </c>
      <c r="Y282" s="11">
        <v>80</v>
      </c>
      <c r="Z282" s="11">
        <v>15</v>
      </c>
      <c r="AR282" s="15" t="str">
        <f>VLOOKUP($AQ282,[7]definitions_list_lookup!$N$15:$P$20,2,TRUE)</f>
        <v>fresh</v>
      </c>
      <c r="AS282" s="15">
        <f>VLOOKUP($AQ282,[7]definitions_list_lookup!$N$15:$P$20,3,TRUE)</f>
        <v>0</v>
      </c>
      <c r="BL282" s="11" t="s">
        <v>1797</v>
      </c>
      <c r="BM282" s="11">
        <v>92</v>
      </c>
      <c r="BN282" s="15" t="str">
        <f>VLOOKUP($BM282,[7]definitions_list_lookup!$N$15:$P$20,2,TRUE)</f>
        <v>complete</v>
      </c>
      <c r="BO282" s="15">
        <f>VLOOKUP($BM282,[7]definitions_list_lookup!$N$15:$P$20,3,TRUE)</f>
        <v>5</v>
      </c>
      <c r="BP282" s="11" t="s">
        <v>2287</v>
      </c>
      <c r="BQ282" s="11">
        <v>20</v>
      </c>
      <c r="BS282" s="11">
        <v>50</v>
      </c>
      <c r="BT282" s="11">
        <v>25</v>
      </c>
      <c r="BU282" s="11">
        <v>5</v>
      </c>
      <c r="CJ282" s="15" t="str">
        <f>VLOOKUP($CI282,[7]definitions_list_lookup!$N$15:$P$20,2,TRUE)</f>
        <v>fresh</v>
      </c>
      <c r="CK282" s="15">
        <f>VLOOKUP($CI282,[7]definitions_list_lookup!$N$15:$P$20,3,TRUE)</f>
        <v>0</v>
      </c>
      <c r="DD282" s="15">
        <f t="shared" si="14"/>
        <v>86</v>
      </c>
      <c r="DE282" s="15" t="str">
        <f>VLOOKUP($DD282,[7]definitions_list_lookup!$N$15:$P$20,2,TRUE)</f>
        <v>extensive</v>
      </c>
      <c r="DF282" s="15">
        <f>VLOOKUP($DD282,[7]definitions_list_lookup!$N$15:$P$20,3,TRUE)</f>
        <v>4</v>
      </c>
      <c r="DG282" s="11" t="s">
        <v>2679</v>
      </c>
    </row>
    <row r="283" spans="1:111" s="11" customFormat="1">
      <c r="A283" s="88">
        <v>42938.5</v>
      </c>
      <c r="B283" s="11" t="s">
        <v>2639</v>
      </c>
      <c r="C283" s="2" t="s">
        <v>1450</v>
      </c>
      <c r="D283" s="2" t="s">
        <v>1575</v>
      </c>
      <c r="E283" s="11">
        <v>69</v>
      </c>
      <c r="F283" s="11">
        <v>1</v>
      </c>
      <c r="G283" s="15" t="str">
        <f t="shared" si="12"/>
        <v>69-1</v>
      </c>
      <c r="H283" s="11">
        <v>1</v>
      </c>
      <c r="I283" s="11">
        <v>55</v>
      </c>
      <c r="J283" s="38">
        <f>(VLOOKUP($G283,Depth_Lookup_CCL!$A$3:$Z$549,11,FALSE))+(H283/100)</f>
        <v>170.20999999999998</v>
      </c>
      <c r="K283" s="38">
        <f>(VLOOKUP($G283,Depth_Lookup_CCL!$A$3:$Z$549,11,FALSE))+(I283/100)</f>
        <v>170.75</v>
      </c>
      <c r="L283" s="11">
        <v>75</v>
      </c>
      <c r="N283" s="11">
        <v>25</v>
      </c>
      <c r="P283" s="15">
        <f t="shared" si="13"/>
        <v>100</v>
      </c>
      <c r="Q283" s="11" t="s">
        <v>2298</v>
      </c>
      <c r="R283" s="11" t="s">
        <v>1</v>
      </c>
      <c r="S283" s="97">
        <v>80</v>
      </c>
      <c r="T283" s="15" t="str">
        <f>VLOOKUP($S283,[7]definitions_list_lookup!$N$15:$P$20,2,TRUE)</f>
        <v>extensive</v>
      </c>
      <c r="U283" s="15">
        <f>VLOOKUP($S283,[7]definitions_list_lookup!$N$15:$P$20,3,TRUE)</f>
        <v>4</v>
      </c>
      <c r="V283" s="11" t="s">
        <v>1707</v>
      </c>
      <c r="W283" s="11">
        <v>5</v>
      </c>
      <c r="Y283" s="11">
        <v>80</v>
      </c>
      <c r="Z283" s="11">
        <v>15</v>
      </c>
      <c r="AR283" s="15" t="str">
        <f>VLOOKUP($AQ283,[7]definitions_list_lookup!$N$15:$P$20,2,TRUE)</f>
        <v>fresh</v>
      </c>
      <c r="AS283" s="15">
        <f>VLOOKUP($AQ283,[7]definitions_list_lookup!$N$15:$P$20,3,TRUE)</f>
        <v>0</v>
      </c>
      <c r="BL283" s="11" t="s">
        <v>2680</v>
      </c>
      <c r="BM283" s="11">
        <v>92</v>
      </c>
      <c r="BN283" s="15" t="str">
        <f>VLOOKUP($BM283,[7]definitions_list_lookup!$N$15:$P$20,2,TRUE)</f>
        <v>complete</v>
      </c>
      <c r="BO283" s="15">
        <f>VLOOKUP($BM283,[7]definitions_list_lookup!$N$15:$P$20,3,TRUE)</f>
        <v>5</v>
      </c>
      <c r="BP283" s="11" t="s">
        <v>2681</v>
      </c>
      <c r="BQ283" s="11">
        <v>20</v>
      </c>
      <c r="BS283" s="11">
        <v>60</v>
      </c>
      <c r="BT283" s="11">
        <v>10</v>
      </c>
      <c r="BU283" s="11">
        <v>10</v>
      </c>
      <c r="CJ283" s="15" t="str">
        <f>VLOOKUP($CI283,[7]definitions_list_lookup!$N$15:$P$20,2,TRUE)</f>
        <v>fresh</v>
      </c>
      <c r="CK283" s="15">
        <f>VLOOKUP($CI283,[7]definitions_list_lookup!$N$15:$P$20,3,TRUE)</f>
        <v>0</v>
      </c>
      <c r="DD283" s="15">
        <f t="shared" si="14"/>
        <v>83</v>
      </c>
      <c r="DE283" s="15" t="str">
        <f>VLOOKUP($DD283,[7]definitions_list_lookup!$N$15:$P$20,2,TRUE)</f>
        <v>extensive</v>
      </c>
      <c r="DF283" s="15">
        <f>VLOOKUP($DD283,[7]definitions_list_lookup!$N$15:$P$20,3,TRUE)</f>
        <v>4</v>
      </c>
      <c r="DG283" s="11" t="s">
        <v>1963</v>
      </c>
    </row>
    <row r="284" spans="1:111" s="11" customFormat="1">
      <c r="A284" s="88">
        <v>42938.5</v>
      </c>
      <c r="B284" s="11" t="s">
        <v>2639</v>
      </c>
      <c r="C284" s="2" t="s">
        <v>1450</v>
      </c>
      <c r="D284" s="2" t="s">
        <v>1575</v>
      </c>
      <c r="E284" s="11">
        <v>69</v>
      </c>
      <c r="F284" s="11">
        <v>2</v>
      </c>
      <c r="G284" s="15" t="str">
        <f t="shared" si="12"/>
        <v>69-2</v>
      </c>
      <c r="H284" s="11">
        <v>1</v>
      </c>
      <c r="I284" s="11">
        <v>59</v>
      </c>
      <c r="J284" s="38">
        <f>(VLOOKUP($G284,Depth_Lookup_CCL!$A$3:$Z$549,11,FALSE))+(H284/100)</f>
        <v>170.76</v>
      </c>
      <c r="K284" s="38">
        <f>(VLOOKUP($G284,Depth_Lookup_CCL!$A$3:$Z$549,11,FALSE))+(I284/100)</f>
        <v>171.34</v>
      </c>
      <c r="L284" s="11">
        <v>75</v>
      </c>
      <c r="N284" s="11">
        <v>25</v>
      </c>
      <c r="P284" s="15">
        <f t="shared" si="13"/>
        <v>100</v>
      </c>
      <c r="Q284" s="11" t="s">
        <v>2298</v>
      </c>
      <c r="R284" s="11" t="s">
        <v>1</v>
      </c>
      <c r="S284" s="97">
        <v>80</v>
      </c>
      <c r="T284" s="15" t="str">
        <f>VLOOKUP($S284,[7]definitions_list_lookup!$N$15:$P$20,2,TRUE)</f>
        <v>extensive</v>
      </c>
      <c r="U284" s="15">
        <f>VLOOKUP($S284,[7]definitions_list_lookup!$N$15:$P$20,3,TRUE)</f>
        <v>4</v>
      </c>
      <c r="V284" s="11" t="s">
        <v>1707</v>
      </c>
      <c r="W284" s="11">
        <v>5</v>
      </c>
      <c r="Y284" s="11">
        <v>80</v>
      </c>
      <c r="Z284" s="11">
        <v>15</v>
      </c>
      <c r="AR284" s="15" t="str">
        <f>VLOOKUP($AQ284,[7]definitions_list_lookup!$N$15:$P$20,2,TRUE)</f>
        <v>fresh</v>
      </c>
      <c r="AS284" s="15">
        <f>VLOOKUP($AQ284,[7]definitions_list_lookup!$N$15:$P$20,3,TRUE)</f>
        <v>0</v>
      </c>
      <c r="BL284" s="11" t="s">
        <v>1797</v>
      </c>
      <c r="BM284" s="11">
        <v>92</v>
      </c>
      <c r="BN284" s="15" t="str">
        <f>VLOOKUP($BM284,[7]definitions_list_lookup!$N$15:$P$20,2,TRUE)</f>
        <v>complete</v>
      </c>
      <c r="BO284" s="15">
        <f>VLOOKUP($BM284,[7]definitions_list_lookup!$N$15:$P$20,3,TRUE)</f>
        <v>5</v>
      </c>
      <c r="BP284" s="11" t="s">
        <v>2682</v>
      </c>
      <c r="BQ284" s="11">
        <v>20</v>
      </c>
      <c r="BS284" s="11">
        <v>50</v>
      </c>
      <c r="BT284" s="11">
        <v>15</v>
      </c>
      <c r="BU284" s="11">
        <v>15</v>
      </c>
      <c r="CJ284" s="15" t="str">
        <f>VLOOKUP($CI284,[7]definitions_list_lookup!$N$15:$P$20,2,TRUE)</f>
        <v>fresh</v>
      </c>
      <c r="CK284" s="15">
        <f>VLOOKUP($CI284,[7]definitions_list_lookup!$N$15:$P$20,3,TRUE)</f>
        <v>0</v>
      </c>
      <c r="DD284" s="15">
        <f t="shared" si="14"/>
        <v>83</v>
      </c>
      <c r="DE284" s="15" t="str">
        <f>VLOOKUP($DD284,[7]definitions_list_lookup!$N$15:$P$20,2,TRUE)</f>
        <v>extensive</v>
      </c>
      <c r="DF284" s="15">
        <f>VLOOKUP($DD284,[7]definitions_list_lookup!$N$15:$P$20,3,TRUE)</f>
        <v>4</v>
      </c>
      <c r="DG284" s="11" t="s">
        <v>1963</v>
      </c>
    </row>
    <row r="285" spans="1:111" s="11" customFormat="1">
      <c r="A285" s="88">
        <v>42938.5</v>
      </c>
      <c r="B285" s="11" t="s">
        <v>2639</v>
      </c>
      <c r="C285" s="2" t="s">
        <v>1450</v>
      </c>
      <c r="D285" s="2" t="s">
        <v>1575</v>
      </c>
      <c r="E285" s="11">
        <v>69</v>
      </c>
      <c r="F285" s="11">
        <v>3</v>
      </c>
      <c r="G285" s="15" t="str">
        <f t="shared" si="12"/>
        <v>69-3</v>
      </c>
      <c r="H285" s="11">
        <v>2</v>
      </c>
      <c r="I285" s="11">
        <v>85</v>
      </c>
      <c r="J285" s="38">
        <f>(VLOOKUP($G285,Depth_Lookup_CCL!$A$3:$Z$549,11,FALSE))+(H285/100)</f>
        <v>171.375</v>
      </c>
      <c r="K285" s="38">
        <f>(VLOOKUP($G285,Depth_Lookup_CCL!$A$3:$Z$549,11,FALSE))+(I285/100)</f>
        <v>172.20499999999998</v>
      </c>
      <c r="L285" s="11">
        <v>90</v>
      </c>
      <c r="M285" s="11">
        <v>2</v>
      </c>
      <c r="N285" s="11">
        <v>8</v>
      </c>
      <c r="P285" s="15">
        <f t="shared" si="13"/>
        <v>100</v>
      </c>
      <c r="Q285" s="11" t="s">
        <v>2298</v>
      </c>
      <c r="R285" s="11" t="s">
        <v>114</v>
      </c>
      <c r="S285" s="97">
        <v>80</v>
      </c>
      <c r="T285" s="15" t="str">
        <f>VLOOKUP($S285,[7]definitions_list_lookup!$N$15:$P$20,2,TRUE)</f>
        <v>extensive</v>
      </c>
      <c r="U285" s="15">
        <f>VLOOKUP($S285,[7]definitions_list_lookup!$N$15:$P$20,3,TRUE)</f>
        <v>4</v>
      </c>
      <c r="V285" s="11" t="s">
        <v>1707</v>
      </c>
      <c r="W285" s="11">
        <v>5</v>
      </c>
      <c r="Y285" s="11">
        <v>80</v>
      </c>
      <c r="Z285" s="11">
        <v>15</v>
      </c>
      <c r="AN285" s="11" t="s">
        <v>2683</v>
      </c>
      <c r="AO285" s="11" t="s">
        <v>1411</v>
      </c>
      <c r="AP285" s="11" t="s">
        <v>1464</v>
      </c>
      <c r="AQ285" s="11">
        <v>85</v>
      </c>
      <c r="AR285" s="15" t="str">
        <f>VLOOKUP($AQ285,[7]definitions_list_lookup!$N$15:$P$20,2,TRUE)</f>
        <v>extensive</v>
      </c>
      <c r="AS285" s="15">
        <f>VLOOKUP($AQ285,[7]definitions_list_lookup!$N$15:$P$20,3,TRUE)</f>
        <v>4</v>
      </c>
      <c r="AT285" s="11" t="s">
        <v>2684</v>
      </c>
      <c r="AU285" s="11">
        <v>25</v>
      </c>
      <c r="AW285" s="11">
        <v>40</v>
      </c>
      <c r="AX285" s="11">
        <v>25</v>
      </c>
      <c r="AY285" s="11">
        <v>10</v>
      </c>
      <c r="BL285" s="11" t="s">
        <v>2685</v>
      </c>
      <c r="BM285" s="11">
        <v>92</v>
      </c>
      <c r="BN285" s="15" t="str">
        <f>VLOOKUP($BM285,[7]definitions_list_lookup!$N$15:$P$20,2,TRUE)</f>
        <v>complete</v>
      </c>
      <c r="BO285" s="15">
        <f>VLOOKUP($BM285,[7]definitions_list_lookup!$N$15:$P$20,3,TRUE)</f>
        <v>5</v>
      </c>
      <c r="BP285" s="11" t="s">
        <v>2287</v>
      </c>
      <c r="BQ285" s="11">
        <v>40</v>
      </c>
      <c r="BS285" s="11">
        <v>35</v>
      </c>
      <c r="BT285" s="11">
        <v>15</v>
      </c>
      <c r="BU285" s="11">
        <v>10</v>
      </c>
      <c r="CJ285" s="15" t="str">
        <f>VLOOKUP($CI285,[7]definitions_list_lookup!$N$15:$P$20,2,TRUE)</f>
        <v>fresh</v>
      </c>
      <c r="CK285" s="15">
        <f>VLOOKUP($CI285,[7]definitions_list_lookup!$N$15:$P$20,3,TRUE)</f>
        <v>0</v>
      </c>
      <c r="DD285" s="15">
        <f t="shared" si="14"/>
        <v>81.06</v>
      </c>
      <c r="DE285" s="15" t="str">
        <f>VLOOKUP($DD285,[7]definitions_list_lookup!$N$15:$P$20,2,TRUE)</f>
        <v>extensive</v>
      </c>
      <c r="DF285" s="15">
        <f>VLOOKUP($DD285,[7]definitions_list_lookup!$N$15:$P$20,3,TRUE)</f>
        <v>4</v>
      </c>
      <c r="DG285" s="11" t="s">
        <v>2668</v>
      </c>
    </row>
    <row r="286" spans="1:111" s="11" customFormat="1">
      <c r="A286" s="88">
        <v>42938.5</v>
      </c>
      <c r="B286" s="11" t="s">
        <v>2639</v>
      </c>
      <c r="C286" s="2" t="s">
        <v>1450</v>
      </c>
      <c r="D286" s="2" t="s">
        <v>1575</v>
      </c>
      <c r="E286" s="11">
        <v>69</v>
      </c>
      <c r="F286" s="11">
        <v>4</v>
      </c>
      <c r="G286" s="15" t="str">
        <f t="shared" si="12"/>
        <v>69-4</v>
      </c>
      <c r="H286" s="11">
        <v>2</v>
      </c>
      <c r="I286" s="11">
        <v>35</v>
      </c>
      <c r="J286" s="38">
        <f>(VLOOKUP($G286,Depth_Lookup_CCL!$A$3:$Z$549,11,FALSE))+(H286/100)</f>
        <v>172.25</v>
      </c>
      <c r="K286" s="38">
        <f>(VLOOKUP($G286,Depth_Lookup_CCL!$A$3:$Z$549,11,FALSE))+(I286/100)</f>
        <v>172.57999999999998</v>
      </c>
      <c r="L286" s="11">
        <v>100</v>
      </c>
      <c r="P286" s="15">
        <f t="shared" si="13"/>
        <v>100</v>
      </c>
      <c r="Q286" s="11" t="s">
        <v>1723</v>
      </c>
      <c r="R286" s="11" t="s">
        <v>114</v>
      </c>
      <c r="S286" s="97">
        <v>75</v>
      </c>
      <c r="T286" s="15" t="str">
        <f>VLOOKUP($S286,[7]definitions_list_lookup!$N$15:$P$20,2,TRUE)</f>
        <v>extensive</v>
      </c>
      <c r="U286" s="15">
        <f>VLOOKUP($S286,[7]definitions_list_lookup!$N$15:$P$20,3,TRUE)</f>
        <v>4</v>
      </c>
      <c r="V286" s="11" t="s">
        <v>2329</v>
      </c>
      <c r="W286" s="11">
        <v>20</v>
      </c>
      <c r="Y286" s="11">
        <v>60</v>
      </c>
      <c r="Z286" s="11">
        <v>20</v>
      </c>
      <c r="AR286" s="15" t="str">
        <f>VLOOKUP($AQ286,[7]definitions_list_lookup!$N$15:$P$20,2,TRUE)</f>
        <v>fresh</v>
      </c>
      <c r="AS286" s="15">
        <f>VLOOKUP($AQ286,[7]definitions_list_lookup!$N$15:$P$20,3,TRUE)</f>
        <v>0</v>
      </c>
      <c r="BN286" s="15" t="str">
        <f>VLOOKUP($BM286,[7]definitions_list_lookup!$N$15:$P$20,2,TRUE)</f>
        <v>fresh</v>
      </c>
      <c r="BO286" s="15">
        <f>VLOOKUP($BM286,[7]definitions_list_lookup!$N$15:$P$20,3,TRUE)</f>
        <v>0</v>
      </c>
      <c r="CJ286" s="15" t="str">
        <f>VLOOKUP($CI286,[7]definitions_list_lookup!$N$15:$P$20,2,TRUE)</f>
        <v>fresh</v>
      </c>
      <c r="CK286" s="15">
        <f>VLOOKUP($CI286,[7]definitions_list_lookup!$N$15:$P$20,3,TRUE)</f>
        <v>0</v>
      </c>
      <c r="DD286" s="15">
        <f t="shared" si="14"/>
        <v>75</v>
      </c>
      <c r="DE286" s="15" t="str">
        <f>VLOOKUP($DD286,[7]definitions_list_lookup!$N$15:$P$20,2,TRUE)</f>
        <v>extensive</v>
      </c>
      <c r="DF286" s="15">
        <f>VLOOKUP($DD286,[7]definitions_list_lookup!$N$15:$P$20,3,TRUE)</f>
        <v>4</v>
      </c>
      <c r="DG286" s="11" t="s">
        <v>2668</v>
      </c>
    </row>
    <row r="287" spans="1:111" s="11" customFormat="1">
      <c r="A287" s="11" t="s">
        <v>2745</v>
      </c>
      <c r="B287" s="11" t="s">
        <v>2746</v>
      </c>
      <c r="C287" s="2" t="s">
        <v>1450</v>
      </c>
      <c r="D287" s="2" t="s">
        <v>1575</v>
      </c>
      <c r="E287" s="11">
        <v>69</v>
      </c>
      <c r="F287" s="11">
        <v>5</v>
      </c>
      <c r="G287" s="15" t="str">
        <f t="shared" si="12"/>
        <v>69-5</v>
      </c>
      <c r="H287" s="11">
        <v>0</v>
      </c>
      <c r="I287" s="11">
        <v>50</v>
      </c>
      <c r="J287" s="38">
        <f>(VLOOKUP($G287,Depth_Lookup_CCL!$A$3:$Z$549,11,FALSE))+(H287/100)</f>
        <v>172.595</v>
      </c>
      <c r="K287" s="38">
        <f>(VLOOKUP($G287,Depth_Lookup_CCL!$A$3:$Z$549,11,FALSE))+(I287/100)</f>
        <v>173.095</v>
      </c>
      <c r="O287" s="11">
        <v>100</v>
      </c>
      <c r="P287" s="15">
        <f t="shared" si="13"/>
        <v>100</v>
      </c>
      <c r="S287" s="97"/>
      <c r="T287" s="15" t="str">
        <f>VLOOKUP($S287,[8]definitions_list_lookup!$N$15:$P$20,2,TRUE)</f>
        <v>fresh</v>
      </c>
      <c r="U287" s="15">
        <f>VLOOKUP($S287,[8]definitions_list_lookup!$N$15:$P$20,3,TRUE)</f>
        <v>0</v>
      </c>
      <c r="AR287" s="15" t="str">
        <f>VLOOKUP($AQ287,[8]definitions_list_lookup!$N$15:$P$20,2,TRUE)</f>
        <v>fresh</v>
      </c>
      <c r="AS287" s="15">
        <f>VLOOKUP($AQ287,[8]definitions_list_lookup!$N$15:$P$20,3,TRUE)</f>
        <v>0</v>
      </c>
      <c r="BN287" s="15" t="str">
        <f>VLOOKUP($BM287,[8]definitions_list_lookup!$N$15:$P$20,2,TRUE)</f>
        <v>fresh</v>
      </c>
      <c r="BO287" s="15">
        <f>VLOOKUP($BM287,[8]definitions_list_lookup!$N$15:$P$20,3,TRUE)</f>
        <v>0</v>
      </c>
      <c r="CH287" s="11" t="s">
        <v>2211</v>
      </c>
      <c r="CI287" s="11">
        <v>98</v>
      </c>
      <c r="CJ287" s="15" t="str">
        <f>VLOOKUP($CI287,[8]definitions_list_lookup!$N$15:$P$20,2,TRUE)</f>
        <v>complete</v>
      </c>
      <c r="CK287" s="15">
        <f>VLOOKUP($CI287,[8]definitions_list_lookup!$N$15:$P$20,3,TRUE)</f>
        <v>5</v>
      </c>
      <c r="CL287" s="11" t="s">
        <v>2747</v>
      </c>
      <c r="CM287" s="11">
        <v>25</v>
      </c>
      <c r="CO287" s="11">
        <v>10</v>
      </c>
      <c r="CP287" s="11">
        <v>60</v>
      </c>
      <c r="CU287" s="11">
        <v>5</v>
      </c>
      <c r="DD287" s="15">
        <f t="shared" si="14"/>
        <v>98</v>
      </c>
      <c r="DE287" s="15" t="str">
        <f>VLOOKUP($DD287,[8]definitions_list_lookup!$N$15:$P$20,2,TRUE)</f>
        <v>complete</v>
      </c>
      <c r="DF287" s="15">
        <f>VLOOKUP($DD287,[8]definitions_list_lookup!$N$15:$P$20,3,TRUE)</f>
        <v>5</v>
      </c>
      <c r="DG287" s="11" t="s">
        <v>2617</v>
      </c>
    </row>
    <row r="288" spans="1:111" s="11" customFormat="1">
      <c r="A288" s="11" t="s">
        <v>2745</v>
      </c>
      <c r="B288" s="11" t="s">
        <v>2746</v>
      </c>
      <c r="C288" s="2" t="s">
        <v>1450</v>
      </c>
      <c r="D288" s="2" t="s">
        <v>1575</v>
      </c>
      <c r="E288" s="11">
        <v>70</v>
      </c>
      <c r="F288" s="11">
        <v>1</v>
      </c>
      <c r="G288" s="15" t="str">
        <f t="shared" si="12"/>
        <v>70-1</v>
      </c>
      <c r="H288" s="11">
        <v>1</v>
      </c>
      <c r="I288" s="11">
        <v>49</v>
      </c>
      <c r="J288" s="38">
        <f>(VLOOKUP($G288,Depth_Lookup_CCL!$A$3:$Z$549,11,FALSE))+(H288/100)</f>
        <v>172.91</v>
      </c>
      <c r="K288" s="38">
        <f>(VLOOKUP($G288,Depth_Lookup_CCL!$A$3:$Z$549,11,FALSE))+(I288/100)</f>
        <v>173.39000000000001</v>
      </c>
      <c r="L288" s="11">
        <v>65</v>
      </c>
      <c r="N288" s="11">
        <v>35</v>
      </c>
      <c r="P288" s="15">
        <f t="shared" si="13"/>
        <v>100</v>
      </c>
      <c r="Q288" s="11" t="s">
        <v>2612</v>
      </c>
      <c r="R288" s="11" t="s">
        <v>1</v>
      </c>
      <c r="S288" s="97">
        <v>85</v>
      </c>
      <c r="T288" s="15" t="str">
        <f>VLOOKUP($S288,[8]definitions_list_lookup!$N$15:$P$20,2,TRUE)</f>
        <v>extensive</v>
      </c>
      <c r="U288" s="15">
        <f>VLOOKUP($S288,[8]definitions_list_lookup!$N$15:$P$20,3,TRUE)</f>
        <v>4</v>
      </c>
      <c r="V288" s="11" t="s">
        <v>1707</v>
      </c>
      <c r="W288" s="11">
        <v>20</v>
      </c>
      <c r="Y288" s="11">
        <v>55</v>
      </c>
      <c r="Z288" s="11">
        <v>20</v>
      </c>
      <c r="AA288" s="11">
        <v>5</v>
      </c>
      <c r="AR288" s="15" t="str">
        <f>VLOOKUP($AQ288,[8]definitions_list_lookup!$N$15:$P$20,2,TRUE)</f>
        <v>fresh</v>
      </c>
      <c r="AS288" s="15">
        <f>VLOOKUP($AQ288,[8]definitions_list_lookup!$N$15:$P$20,3,TRUE)</f>
        <v>0</v>
      </c>
      <c r="BL288" s="11" t="s">
        <v>2748</v>
      </c>
      <c r="BM288" s="11">
        <v>93</v>
      </c>
      <c r="BN288" s="15" t="str">
        <f>VLOOKUP($BM288,[8]definitions_list_lookup!$N$15:$P$20,2,TRUE)</f>
        <v>complete</v>
      </c>
      <c r="BO288" s="15">
        <f>VLOOKUP($BM288,[8]definitions_list_lookup!$N$15:$P$20,3,TRUE)</f>
        <v>5</v>
      </c>
      <c r="BP288" s="11" t="s">
        <v>2287</v>
      </c>
      <c r="BQ288" s="11">
        <v>15</v>
      </c>
      <c r="BS288" s="11">
        <v>70</v>
      </c>
      <c r="BT288" s="11">
        <v>15</v>
      </c>
      <c r="CJ288" s="15" t="str">
        <f>VLOOKUP($CI288,[8]definitions_list_lookup!$N$15:$P$20,2,TRUE)</f>
        <v>fresh</v>
      </c>
      <c r="CK288" s="15">
        <f>VLOOKUP($CI288,[8]definitions_list_lookup!$N$15:$P$20,3,TRUE)</f>
        <v>0</v>
      </c>
      <c r="DD288" s="15">
        <f t="shared" si="14"/>
        <v>87.8</v>
      </c>
      <c r="DE288" s="15" t="str">
        <f>VLOOKUP($DD288,[8]definitions_list_lookup!$N$15:$P$20,2,TRUE)</f>
        <v>extensive</v>
      </c>
      <c r="DF288" s="15">
        <f>VLOOKUP($DD288,[8]definitions_list_lookup!$N$15:$P$20,3,TRUE)</f>
        <v>4</v>
      </c>
      <c r="DG288" s="11" t="s">
        <v>2679</v>
      </c>
    </row>
    <row r="289" spans="1:111" s="11" customFormat="1">
      <c r="A289" s="11" t="s">
        <v>2745</v>
      </c>
      <c r="B289" s="11" t="s">
        <v>2746</v>
      </c>
      <c r="C289" s="2" t="s">
        <v>1450</v>
      </c>
      <c r="D289" s="2" t="s">
        <v>1575</v>
      </c>
      <c r="E289" s="11">
        <v>71</v>
      </c>
      <c r="F289" s="11">
        <v>1</v>
      </c>
      <c r="G289" s="15" t="str">
        <f t="shared" si="12"/>
        <v>71-1</v>
      </c>
      <c r="H289" s="11">
        <v>2</v>
      </c>
      <c r="I289" s="11">
        <v>81</v>
      </c>
      <c r="J289" s="38">
        <f>(VLOOKUP($G289,Depth_Lookup_CCL!$A$3:$Z$549,11,FALSE))+(H289/100)</f>
        <v>173.22</v>
      </c>
      <c r="K289" s="38">
        <f>(VLOOKUP($G289,Depth_Lookup_CCL!$A$3:$Z$549,11,FALSE))+(I289/100)</f>
        <v>174.01</v>
      </c>
      <c r="L289" s="11">
        <v>84</v>
      </c>
      <c r="O289" s="11">
        <v>16</v>
      </c>
      <c r="P289" s="15">
        <f t="shared" si="13"/>
        <v>100</v>
      </c>
      <c r="Q289" s="11" t="s">
        <v>2612</v>
      </c>
      <c r="R289" s="11" t="s">
        <v>114</v>
      </c>
      <c r="S289" s="97">
        <v>70</v>
      </c>
      <c r="T289" s="15" t="str">
        <f>VLOOKUP($S289,[8]definitions_list_lookup!$N$15:$P$20,2,TRUE)</f>
        <v>extensive</v>
      </c>
      <c r="U289" s="15">
        <f>VLOOKUP($S289,[8]definitions_list_lookup!$N$15:$P$20,3,TRUE)</f>
        <v>4</v>
      </c>
      <c r="V289" s="11" t="s">
        <v>2749</v>
      </c>
      <c r="W289" s="11">
        <v>20</v>
      </c>
      <c r="Y289" s="11">
        <v>60</v>
      </c>
      <c r="Z289" s="11">
        <v>20</v>
      </c>
      <c r="AR289" s="15" t="str">
        <f>VLOOKUP($AQ289,[8]definitions_list_lookup!$N$15:$P$20,2,TRUE)</f>
        <v>fresh</v>
      </c>
      <c r="AS289" s="15">
        <f>VLOOKUP($AQ289,[8]definitions_list_lookup!$N$15:$P$20,3,TRUE)</f>
        <v>0</v>
      </c>
      <c r="BN289" s="15" t="str">
        <f>VLOOKUP($BM289,[8]definitions_list_lookup!$N$15:$P$20,2,TRUE)</f>
        <v>fresh</v>
      </c>
      <c r="BO289" s="15">
        <f>VLOOKUP($BM289,[8]definitions_list_lookup!$N$15:$P$20,3,TRUE)</f>
        <v>0</v>
      </c>
      <c r="CH289" s="11" t="s">
        <v>2750</v>
      </c>
      <c r="CI289" s="11">
        <v>92</v>
      </c>
      <c r="CJ289" s="15" t="str">
        <f>VLOOKUP($CI289,[8]definitions_list_lookup!$N$15:$P$20,2,TRUE)</f>
        <v>complete</v>
      </c>
      <c r="CK289" s="15">
        <f>VLOOKUP($CI289,[8]definitions_list_lookup!$N$15:$P$20,3,TRUE)</f>
        <v>5</v>
      </c>
      <c r="CL289" s="11" t="s">
        <v>2676</v>
      </c>
      <c r="CM289" s="11">
        <v>30</v>
      </c>
      <c r="CO289" s="11">
        <v>30</v>
      </c>
      <c r="CP289" s="11">
        <v>30</v>
      </c>
      <c r="CX289" s="11">
        <v>10</v>
      </c>
      <c r="DD289" s="15">
        <f t="shared" si="14"/>
        <v>73.52</v>
      </c>
      <c r="DE289" s="15" t="str">
        <f>VLOOKUP($DD289,[8]definitions_list_lookup!$N$15:$P$20,2,TRUE)</f>
        <v>extensive</v>
      </c>
      <c r="DF289" s="15">
        <f>VLOOKUP($DD289,[8]definitions_list_lookup!$N$15:$P$20,3,TRUE)</f>
        <v>4</v>
      </c>
      <c r="DG289" s="11" t="s">
        <v>2751</v>
      </c>
    </row>
    <row r="290" spans="1:111" s="11" customFormat="1">
      <c r="A290" s="11" t="s">
        <v>2745</v>
      </c>
      <c r="B290" s="11" t="s">
        <v>2746</v>
      </c>
      <c r="C290" s="2" t="s">
        <v>1450</v>
      </c>
      <c r="D290" s="2" t="s">
        <v>1575</v>
      </c>
      <c r="E290" s="11">
        <v>71</v>
      </c>
      <c r="F290" s="11">
        <v>2</v>
      </c>
      <c r="G290" s="15" t="str">
        <f t="shared" si="12"/>
        <v>71-2</v>
      </c>
      <c r="H290" s="11">
        <v>0</v>
      </c>
      <c r="I290" s="11">
        <v>65</v>
      </c>
      <c r="J290" s="38">
        <f>(VLOOKUP($G290,Depth_Lookup_CCL!$A$3:$Z$549,11,FALSE))+(H290/100)</f>
        <v>174.005</v>
      </c>
      <c r="K290" s="38">
        <f>(VLOOKUP($G290,Depth_Lookup_CCL!$A$3:$Z$549,11,FALSE))+(I290/100)</f>
        <v>174.655</v>
      </c>
      <c r="L290" s="11">
        <v>100</v>
      </c>
      <c r="P290" s="15">
        <f t="shared" si="13"/>
        <v>100</v>
      </c>
      <c r="Q290" s="11" t="s">
        <v>1797</v>
      </c>
      <c r="R290" s="11" t="s">
        <v>114</v>
      </c>
      <c r="S290" s="97">
        <v>70</v>
      </c>
      <c r="T290" s="15" t="str">
        <f>VLOOKUP($S290,[8]definitions_list_lookup!$N$15:$P$20,2,TRUE)</f>
        <v>extensive</v>
      </c>
      <c r="U290" s="15">
        <f>VLOOKUP($S290,[8]definitions_list_lookup!$N$15:$P$20,3,TRUE)</f>
        <v>4</v>
      </c>
      <c r="V290" s="11" t="s">
        <v>2752</v>
      </c>
      <c r="W290" s="11">
        <v>30</v>
      </c>
      <c r="Y290" s="11">
        <v>50</v>
      </c>
      <c r="Z290" s="11">
        <v>20</v>
      </c>
      <c r="AR290" s="15" t="str">
        <f>VLOOKUP($AQ290,[8]definitions_list_lookup!$N$15:$P$20,2,TRUE)</f>
        <v>fresh</v>
      </c>
      <c r="AS290" s="15">
        <f>VLOOKUP($AQ290,[8]definitions_list_lookup!$N$15:$P$20,3,TRUE)</f>
        <v>0</v>
      </c>
      <c r="BN290" s="15" t="str">
        <f>VLOOKUP($BM290,[8]definitions_list_lookup!$N$15:$P$20,2,TRUE)</f>
        <v>fresh</v>
      </c>
      <c r="BO290" s="15">
        <f>VLOOKUP($BM290,[8]definitions_list_lookup!$N$15:$P$20,3,TRUE)</f>
        <v>0</v>
      </c>
      <c r="CJ290" s="15" t="str">
        <f>VLOOKUP($CI290,[8]definitions_list_lookup!$N$15:$P$20,2,TRUE)</f>
        <v>fresh</v>
      </c>
      <c r="CK290" s="15">
        <f>VLOOKUP($CI290,[8]definitions_list_lookup!$N$15:$P$20,3,TRUE)</f>
        <v>0</v>
      </c>
      <c r="DD290" s="15">
        <f t="shared" si="14"/>
        <v>70</v>
      </c>
      <c r="DE290" s="15" t="str">
        <f>VLOOKUP($DD290,[8]definitions_list_lookup!$N$15:$P$20,2,TRUE)</f>
        <v>extensive</v>
      </c>
      <c r="DF290" s="15">
        <f>VLOOKUP($DD290,[8]definitions_list_lookup!$N$15:$P$20,3,TRUE)</f>
        <v>4</v>
      </c>
      <c r="DG290" s="11" t="s">
        <v>2753</v>
      </c>
    </row>
    <row r="291" spans="1:111" s="11" customFormat="1">
      <c r="A291" s="11" t="s">
        <v>2745</v>
      </c>
      <c r="B291" s="11" t="s">
        <v>2746</v>
      </c>
      <c r="C291" s="2" t="s">
        <v>1450</v>
      </c>
      <c r="D291" s="2" t="s">
        <v>1575</v>
      </c>
      <c r="E291" s="11">
        <v>71</v>
      </c>
      <c r="F291" s="11">
        <v>3</v>
      </c>
      <c r="G291" s="15" t="str">
        <f t="shared" si="12"/>
        <v>71-3</v>
      </c>
      <c r="H291" s="11">
        <v>1</v>
      </c>
      <c r="I291" s="11">
        <v>74</v>
      </c>
      <c r="J291" s="38">
        <f>(VLOOKUP($G291,Depth_Lookup_CCL!$A$3:$Z$549,11,FALSE))+(H291/100)</f>
        <v>174.66</v>
      </c>
      <c r="K291" s="38">
        <f>(VLOOKUP($G291,Depth_Lookup_CCL!$A$3:$Z$549,11,FALSE))+(I291/100)</f>
        <v>175.39000000000001</v>
      </c>
      <c r="L291" s="11">
        <v>95</v>
      </c>
      <c r="N291" s="11">
        <v>5</v>
      </c>
      <c r="P291" s="15">
        <f t="shared" si="13"/>
        <v>100</v>
      </c>
      <c r="Q291" s="11" t="s">
        <v>2612</v>
      </c>
      <c r="R291" s="11" t="s">
        <v>1</v>
      </c>
      <c r="S291" s="97">
        <v>75</v>
      </c>
      <c r="T291" s="15" t="str">
        <f>VLOOKUP($S291,[8]definitions_list_lookup!$N$15:$P$20,2,TRUE)</f>
        <v>extensive</v>
      </c>
      <c r="U291" s="15">
        <f>VLOOKUP($S291,[8]definitions_list_lookup!$N$15:$P$20,3,TRUE)</f>
        <v>4</v>
      </c>
      <c r="V291" s="11" t="s">
        <v>2308</v>
      </c>
      <c r="W291" s="11">
        <v>25</v>
      </c>
      <c r="Y291" s="11">
        <v>35</v>
      </c>
      <c r="Z291" s="11">
        <v>40</v>
      </c>
      <c r="AR291" s="15" t="str">
        <f>VLOOKUP($AQ291,[8]definitions_list_lookup!$N$15:$P$20,2,TRUE)</f>
        <v>fresh</v>
      </c>
      <c r="AS291" s="15">
        <f>VLOOKUP($AQ291,[8]definitions_list_lookup!$N$15:$P$20,3,TRUE)</f>
        <v>0</v>
      </c>
      <c r="BL291" s="11" t="s">
        <v>2400</v>
      </c>
      <c r="BM291" s="11">
        <v>92</v>
      </c>
      <c r="BN291" s="15" t="str">
        <f>VLOOKUP($BM291,[8]definitions_list_lookup!$N$15:$P$20,2,TRUE)</f>
        <v>complete</v>
      </c>
      <c r="BO291" s="15">
        <f>VLOOKUP($BM291,[8]definitions_list_lookup!$N$15:$P$20,3,TRUE)</f>
        <v>5</v>
      </c>
      <c r="BP291" s="11" t="s">
        <v>2289</v>
      </c>
      <c r="BQ291" s="11">
        <v>60</v>
      </c>
      <c r="BS291" s="11">
        <v>20</v>
      </c>
      <c r="BT291" s="11">
        <v>20</v>
      </c>
      <c r="CJ291" s="15" t="str">
        <f>VLOOKUP($CI291,[8]definitions_list_lookup!$N$15:$P$20,2,TRUE)</f>
        <v>fresh</v>
      </c>
      <c r="CK291" s="15">
        <f>VLOOKUP($CI291,[8]definitions_list_lookup!$N$15:$P$20,3,TRUE)</f>
        <v>0</v>
      </c>
      <c r="DD291" s="15">
        <f t="shared" si="14"/>
        <v>75.849999999999994</v>
      </c>
      <c r="DE291" s="15" t="str">
        <f>VLOOKUP($DD291,[8]definitions_list_lookup!$N$15:$P$20,2,TRUE)</f>
        <v>extensive</v>
      </c>
      <c r="DF291" s="15">
        <f>VLOOKUP($DD291,[8]definitions_list_lookup!$N$15:$P$20,3,TRUE)</f>
        <v>4</v>
      </c>
      <c r="DG291" s="11" t="s">
        <v>2754</v>
      </c>
    </row>
    <row r="292" spans="1:111" s="11" customFormat="1">
      <c r="A292" s="11" t="s">
        <v>2745</v>
      </c>
      <c r="B292" s="11" t="s">
        <v>2746</v>
      </c>
      <c r="C292" s="2" t="s">
        <v>1450</v>
      </c>
      <c r="D292" s="2" t="s">
        <v>1575</v>
      </c>
      <c r="E292" s="11">
        <v>71</v>
      </c>
      <c r="F292" s="11">
        <v>4</v>
      </c>
      <c r="G292" s="15" t="str">
        <f t="shared" si="12"/>
        <v>71-4</v>
      </c>
      <c r="H292" s="11">
        <v>1</v>
      </c>
      <c r="I292" s="11">
        <v>32</v>
      </c>
      <c r="J292" s="38">
        <f>(VLOOKUP($G292,Depth_Lookup_CCL!$A$3:$Z$549,11,FALSE))+(H292/100)</f>
        <v>175.4</v>
      </c>
      <c r="K292" s="38">
        <f>(VLOOKUP($G292,Depth_Lookup_CCL!$A$3:$Z$549,11,FALSE))+(I292/100)</f>
        <v>175.71</v>
      </c>
      <c r="L292" s="11">
        <v>100</v>
      </c>
      <c r="P292" s="15">
        <f t="shared" si="13"/>
        <v>100</v>
      </c>
      <c r="Q292" s="11" t="s">
        <v>1658</v>
      </c>
      <c r="R292" s="11" t="s">
        <v>1459</v>
      </c>
      <c r="S292" s="97">
        <v>80</v>
      </c>
      <c r="T292" s="15" t="str">
        <f>VLOOKUP($S292,[8]definitions_list_lookup!$N$15:$P$20,2,TRUE)</f>
        <v>extensive</v>
      </c>
      <c r="U292" s="15">
        <f>VLOOKUP($S292,[8]definitions_list_lookup!$N$15:$P$20,3,TRUE)</f>
        <v>4</v>
      </c>
      <c r="V292" s="11" t="s">
        <v>2755</v>
      </c>
      <c r="W292" s="11">
        <v>15</v>
      </c>
      <c r="Y292" s="11">
        <v>60</v>
      </c>
      <c r="Z292" s="11">
        <v>20</v>
      </c>
      <c r="AA292" s="11">
        <v>5</v>
      </c>
      <c r="AR292" s="15" t="str">
        <f>VLOOKUP($AQ292,[8]definitions_list_lookup!$N$15:$P$20,2,TRUE)</f>
        <v>fresh</v>
      </c>
      <c r="AS292" s="15">
        <f>VLOOKUP($AQ292,[8]definitions_list_lookup!$N$15:$P$20,3,TRUE)</f>
        <v>0</v>
      </c>
      <c r="BN292" s="15" t="str">
        <f>VLOOKUP($BM292,[8]definitions_list_lookup!$N$15:$P$20,2,TRUE)</f>
        <v>fresh</v>
      </c>
      <c r="BO292" s="15">
        <f>VLOOKUP($BM292,[8]definitions_list_lookup!$N$15:$P$20,3,TRUE)</f>
        <v>0</v>
      </c>
      <c r="CJ292" s="15" t="str">
        <f>VLOOKUP($CI292,[8]definitions_list_lookup!$N$15:$P$20,2,TRUE)</f>
        <v>fresh</v>
      </c>
      <c r="CK292" s="15">
        <f>VLOOKUP($CI292,[8]definitions_list_lookup!$N$15:$P$20,3,TRUE)</f>
        <v>0</v>
      </c>
      <c r="DD292" s="15">
        <f t="shared" si="14"/>
        <v>80</v>
      </c>
      <c r="DE292" s="15" t="str">
        <f>VLOOKUP($DD292,[8]definitions_list_lookup!$N$15:$P$20,2,TRUE)</f>
        <v>extensive</v>
      </c>
      <c r="DF292" s="15">
        <f>VLOOKUP($DD292,[8]definitions_list_lookup!$N$15:$P$20,3,TRUE)</f>
        <v>4</v>
      </c>
      <c r="DG292" s="11" t="s">
        <v>2668</v>
      </c>
    </row>
    <row r="293" spans="1:111" s="11" customFormat="1">
      <c r="A293" s="11" t="s">
        <v>2745</v>
      </c>
      <c r="B293" s="11" t="s">
        <v>2746</v>
      </c>
      <c r="C293" s="2" t="s">
        <v>1450</v>
      </c>
      <c r="D293" s="2" t="s">
        <v>1575</v>
      </c>
      <c r="E293" s="11">
        <v>71</v>
      </c>
      <c r="F293" s="11">
        <v>4</v>
      </c>
      <c r="G293" s="15" t="str">
        <f t="shared" si="12"/>
        <v>71-4</v>
      </c>
      <c r="H293" s="11">
        <v>32</v>
      </c>
      <c r="I293" s="11">
        <v>75</v>
      </c>
      <c r="J293" s="38">
        <f>(VLOOKUP($G293,Depth_Lookup_CCL!$A$3:$Z$549,11,FALSE))+(H293/100)</f>
        <v>175.71</v>
      </c>
      <c r="K293" s="38">
        <f>(VLOOKUP($G293,Depth_Lookup_CCL!$A$3:$Z$549,11,FALSE))+(I293/100)</f>
        <v>176.14000000000001</v>
      </c>
      <c r="O293" s="11">
        <v>100</v>
      </c>
      <c r="P293" s="15">
        <f t="shared" si="13"/>
        <v>100</v>
      </c>
      <c r="S293" s="97"/>
      <c r="T293" s="15" t="str">
        <f>VLOOKUP($S293,[8]definitions_list_lookup!$N$15:$P$20,2,TRUE)</f>
        <v>fresh</v>
      </c>
      <c r="U293" s="15">
        <f>VLOOKUP($S293,[8]definitions_list_lookup!$N$15:$P$20,3,TRUE)</f>
        <v>0</v>
      </c>
      <c r="AR293" s="15" t="str">
        <f>VLOOKUP($AQ293,[8]definitions_list_lookup!$N$15:$P$20,2,TRUE)</f>
        <v>fresh</v>
      </c>
      <c r="AS293" s="15">
        <f>VLOOKUP($AQ293,[8]definitions_list_lookup!$N$15:$P$20,3,TRUE)</f>
        <v>0</v>
      </c>
      <c r="BN293" s="15" t="str">
        <f>VLOOKUP($BM293,[8]definitions_list_lookup!$N$15:$P$20,2,TRUE)</f>
        <v>fresh</v>
      </c>
      <c r="BO293" s="15">
        <f>VLOOKUP($BM293,[8]definitions_list_lookup!$N$15:$P$20,3,TRUE)</f>
        <v>0</v>
      </c>
      <c r="CH293" s="11" t="s">
        <v>2756</v>
      </c>
      <c r="CI293" s="11">
        <v>95</v>
      </c>
      <c r="CJ293" s="15" t="str">
        <f>VLOOKUP($CI293,[8]definitions_list_lookup!$N$15:$P$20,2,TRUE)</f>
        <v>complete</v>
      </c>
      <c r="CK293" s="15">
        <f>VLOOKUP($CI293,[8]definitions_list_lookup!$N$15:$P$20,3,TRUE)</f>
        <v>5</v>
      </c>
      <c r="CL293" s="11" t="s">
        <v>2757</v>
      </c>
      <c r="CM293" s="11">
        <v>30</v>
      </c>
      <c r="CO293" s="11">
        <v>20</v>
      </c>
      <c r="CP293" s="11">
        <v>40</v>
      </c>
      <c r="CX293" s="11">
        <v>10</v>
      </c>
      <c r="DD293" s="15">
        <f t="shared" si="14"/>
        <v>95</v>
      </c>
      <c r="DE293" s="15" t="str">
        <f>VLOOKUP($DD293,[8]definitions_list_lookup!$N$15:$P$20,2,TRUE)</f>
        <v>complete</v>
      </c>
      <c r="DF293" s="15">
        <f>VLOOKUP($DD293,[8]definitions_list_lookup!$N$15:$P$20,3,TRUE)</f>
        <v>5</v>
      </c>
      <c r="DG293" s="11" t="s">
        <v>2617</v>
      </c>
    </row>
    <row r="294" spans="1:111" s="11" customFormat="1">
      <c r="A294" s="11" t="s">
        <v>2745</v>
      </c>
      <c r="B294" s="11" t="s">
        <v>2746</v>
      </c>
      <c r="C294" s="2" t="s">
        <v>1450</v>
      </c>
      <c r="D294" s="2" t="s">
        <v>1575</v>
      </c>
      <c r="E294" s="11">
        <v>72</v>
      </c>
      <c r="F294" s="11">
        <v>1</v>
      </c>
      <c r="G294" s="15" t="str">
        <f t="shared" si="12"/>
        <v>72-1</v>
      </c>
      <c r="H294" s="11">
        <v>1</v>
      </c>
      <c r="I294" s="11">
        <v>85</v>
      </c>
      <c r="J294" s="38">
        <f>(VLOOKUP($G294,Depth_Lookup_CCL!$A$3:$Z$549,11,FALSE))+(H294/100)</f>
        <v>176.20999999999998</v>
      </c>
      <c r="K294" s="38">
        <f>(VLOOKUP($G294,Depth_Lookup_CCL!$A$3:$Z$549,11,FALSE))+(I294/100)</f>
        <v>177.04999999999998</v>
      </c>
      <c r="L294" s="11">
        <v>67</v>
      </c>
      <c r="N294" s="11">
        <v>33</v>
      </c>
      <c r="P294" s="15">
        <f t="shared" si="13"/>
        <v>100</v>
      </c>
      <c r="Q294" s="11" t="s">
        <v>1723</v>
      </c>
      <c r="R294" s="11" t="s">
        <v>1</v>
      </c>
      <c r="S294" s="97">
        <v>70</v>
      </c>
      <c r="T294" s="15" t="str">
        <f>VLOOKUP($S294,[8]definitions_list_lookup!$N$15:$P$20,2,TRUE)</f>
        <v>extensive</v>
      </c>
      <c r="U294" s="15">
        <f>VLOOKUP($S294,[8]definitions_list_lookup!$N$15:$P$20,3,TRUE)</f>
        <v>4</v>
      </c>
      <c r="V294" s="11" t="s">
        <v>1707</v>
      </c>
      <c r="W294" s="11">
        <v>5</v>
      </c>
      <c r="Y294" s="11">
        <v>85</v>
      </c>
      <c r="Z294" s="11">
        <v>10</v>
      </c>
      <c r="AR294" s="15" t="str">
        <f>VLOOKUP($AQ294,[8]definitions_list_lookup!$N$15:$P$20,2,TRUE)</f>
        <v>fresh</v>
      </c>
      <c r="AS294" s="15">
        <f>VLOOKUP($AQ294,[8]definitions_list_lookup!$N$15:$P$20,3,TRUE)</f>
        <v>0</v>
      </c>
      <c r="BL294" s="11" t="s">
        <v>2758</v>
      </c>
      <c r="BM294" s="11">
        <v>85</v>
      </c>
      <c r="BN294" s="15" t="str">
        <f>VLOOKUP($BM294,[8]definitions_list_lookup!$N$15:$P$20,2,TRUE)</f>
        <v>extensive</v>
      </c>
      <c r="BO294" s="15">
        <f>VLOOKUP($BM294,[8]definitions_list_lookup!$N$15:$P$20,3,TRUE)</f>
        <v>4</v>
      </c>
      <c r="BP294" s="11" t="s">
        <v>2289</v>
      </c>
      <c r="BQ294" s="11">
        <v>15</v>
      </c>
      <c r="BS294" s="11">
        <v>55</v>
      </c>
      <c r="BT294" s="11">
        <v>25</v>
      </c>
      <c r="BU294" s="11">
        <v>5</v>
      </c>
      <c r="CJ294" s="15" t="str">
        <f>VLOOKUP($CI294,[8]definitions_list_lookup!$N$15:$P$20,2,TRUE)</f>
        <v>fresh</v>
      </c>
      <c r="CK294" s="15">
        <f>VLOOKUP($CI294,[8]definitions_list_lookup!$N$15:$P$20,3,TRUE)</f>
        <v>0</v>
      </c>
      <c r="DD294" s="15">
        <f t="shared" si="14"/>
        <v>74.95</v>
      </c>
      <c r="DE294" s="15" t="str">
        <f>VLOOKUP($DD294,[8]definitions_list_lookup!$N$15:$P$20,2,TRUE)</f>
        <v>extensive</v>
      </c>
      <c r="DF294" s="15">
        <f>VLOOKUP($DD294,[8]definitions_list_lookup!$N$15:$P$20,3,TRUE)</f>
        <v>4</v>
      </c>
      <c r="DG294" s="11" t="s">
        <v>2759</v>
      </c>
    </row>
    <row r="295" spans="1:111" s="11" customFormat="1">
      <c r="A295" s="11" t="s">
        <v>2745</v>
      </c>
      <c r="B295" s="11" t="s">
        <v>2746</v>
      </c>
      <c r="C295" s="2" t="s">
        <v>1450</v>
      </c>
      <c r="D295" s="2" t="s">
        <v>1575</v>
      </c>
      <c r="E295" s="11">
        <v>72</v>
      </c>
      <c r="F295" s="11">
        <v>2</v>
      </c>
      <c r="G295" s="15" t="str">
        <f t="shared" si="12"/>
        <v>72-2</v>
      </c>
      <c r="H295" s="11">
        <v>1</v>
      </c>
      <c r="I295" s="11">
        <v>63</v>
      </c>
      <c r="J295" s="38">
        <f>(VLOOKUP($G295,Depth_Lookup_CCL!$A$3:$Z$549,11,FALSE))+(H295/100)</f>
        <v>177.07</v>
      </c>
      <c r="K295" s="38">
        <f>(VLOOKUP($G295,Depth_Lookup_CCL!$A$3:$Z$549,11,FALSE))+(I295/100)</f>
        <v>177.69</v>
      </c>
      <c r="L295" s="11">
        <v>77</v>
      </c>
      <c r="N295" s="11">
        <v>15</v>
      </c>
      <c r="O295" s="11">
        <v>8</v>
      </c>
      <c r="P295" s="15">
        <f t="shared" si="13"/>
        <v>100</v>
      </c>
      <c r="Q295" s="11" t="s">
        <v>2760</v>
      </c>
      <c r="R295" s="11" t="s">
        <v>1</v>
      </c>
      <c r="S295" s="97">
        <v>75</v>
      </c>
      <c r="T295" s="15" t="str">
        <f>VLOOKUP($S295,[8]definitions_list_lookup!$N$15:$P$20,2,TRUE)</f>
        <v>extensive</v>
      </c>
      <c r="U295" s="15">
        <f>VLOOKUP($S295,[8]definitions_list_lookup!$N$15:$P$20,3,TRUE)</f>
        <v>4</v>
      </c>
      <c r="V295" s="11" t="s">
        <v>1707</v>
      </c>
      <c r="W295" s="11">
        <v>10</v>
      </c>
      <c r="Y295" s="11">
        <v>75</v>
      </c>
      <c r="Z295" s="11">
        <v>15</v>
      </c>
      <c r="AR295" s="15" t="str">
        <f>VLOOKUP($AQ295,[8]definitions_list_lookup!$N$15:$P$20,2,TRUE)</f>
        <v>fresh</v>
      </c>
      <c r="AS295" s="15">
        <f>VLOOKUP($AQ295,[8]definitions_list_lookup!$N$15:$P$20,3,TRUE)</f>
        <v>0</v>
      </c>
      <c r="BL295" s="11" t="s">
        <v>2761</v>
      </c>
      <c r="BM295" s="11">
        <v>88</v>
      </c>
      <c r="BN295" s="15" t="str">
        <f>VLOOKUP($BM295,[8]definitions_list_lookup!$N$15:$P$20,2,TRUE)</f>
        <v>extensive</v>
      </c>
      <c r="BO295" s="15">
        <f>VLOOKUP($BM295,[8]definitions_list_lookup!$N$15:$P$20,3,TRUE)</f>
        <v>4</v>
      </c>
      <c r="BP295" s="11" t="s">
        <v>2269</v>
      </c>
      <c r="BQ295" s="11">
        <v>30</v>
      </c>
      <c r="BS295" s="11">
        <v>40</v>
      </c>
      <c r="BT295" s="11">
        <v>25</v>
      </c>
      <c r="CF295" s="11">
        <v>5</v>
      </c>
      <c r="CH295" s="11" t="s">
        <v>2762</v>
      </c>
      <c r="CI295" s="11">
        <v>90</v>
      </c>
      <c r="CJ295" s="15" t="str">
        <f>VLOOKUP($CI295,[8]definitions_list_lookup!$N$15:$P$20,2,TRUE)</f>
        <v>extensive</v>
      </c>
      <c r="CK295" s="15">
        <f>VLOOKUP($CI295,[8]definitions_list_lookup!$N$15:$P$20,3,TRUE)</f>
        <v>4</v>
      </c>
      <c r="CL295" s="11" t="s">
        <v>1743</v>
      </c>
      <c r="CM295" s="11">
        <v>15</v>
      </c>
      <c r="CO295" s="11">
        <v>40</v>
      </c>
      <c r="CP295" s="11">
        <v>30</v>
      </c>
      <c r="CX295" s="11">
        <v>5</v>
      </c>
      <c r="DB295" s="11">
        <v>10</v>
      </c>
      <c r="DD295" s="15">
        <f t="shared" si="14"/>
        <v>78.150000000000006</v>
      </c>
      <c r="DE295" s="15" t="str">
        <f>VLOOKUP($DD295,[8]definitions_list_lookup!$N$15:$P$20,2,TRUE)</f>
        <v>extensive</v>
      </c>
      <c r="DF295" s="15">
        <f>VLOOKUP($DD295,[8]definitions_list_lookup!$N$15:$P$20,3,TRUE)</f>
        <v>4</v>
      </c>
      <c r="DG295" s="11" t="s">
        <v>1963</v>
      </c>
    </row>
    <row r="296" spans="1:111" s="11" customFormat="1">
      <c r="A296" s="11" t="s">
        <v>2745</v>
      </c>
      <c r="B296" s="11" t="s">
        <v>2746</v>
      </c>
      <c r="C296" s="2" t="s">
        <v>1450</v>
      </c>
      <c r="D296" s="2" t="s">
        <v>1575</v>
      </c>
      <c r="E296" s="11">
        <v>72</v>
      </c>
      <c r="F296" s="11">
        <v>3</v>
      </c>
      <c r="G296" s="15" t="str">
        <f t="shared" si="12"/>
        <v>72-3</v>
      </c>
      <c r="H296" s="11">
        <v>0</v>
      </c>
      <c r="I296" s="11">
        <v>62</v>
      </c>
      <c r="J296" s="38">
        <f>(VLOOKUP($G296,Depth_Lookup_CCL!$A$3:$Z$549,11,FALSE))+(H296/100)</f>
        <v>177.69</v>
      </c>
      <c r="K296" s="38">
        <f>(VLOOKUP($G296,Depth_Lookup_CCL!$A$3:$Z$549,11,FALSE))+(I296/100)</f>
        <v>178.31</v>
      </c>
      <c r="L296" s="11">
        <v>95</v>
      </c>
      <c r="N296" s="11">
        <v>5</v>
      </c>
      <c r="P296" s="15">
        <f t="shared" si="13"/>
        <v>100</v>
      </c>
      <c r="Q296" s="11" t="s">
        <v>1755</v>
      </c>
      <c r="R296" s="11" t="s">
        <v>1</v>
      </c>
      <c r="S296" s="97">
        <v>55</v>
      </c>
      <c r="T296" s="15" t="str">
        <f>VLOOKUP($S296,[8]definitions_list_lookup!$N$15:$P$20,2,TRUE)</f>
        <v>substantial</v>
      </c>
      <c r="U296" s="15">
        <f>VLOOKUP($S296,[8]definitions_list_lookup!$N$15:$P$20,3,TRUE)</f>
        <v>3</v>
      </c>
      <c r="V296" s="11" t="s">
        <v>1707</v>
      </c>
      <c r="W296" s="11">
        <v>5</v>
      </c>
      <c r="Y296" s="11">
        <v>85</v>
      </c>
      <c r="Z296" s="11">
        <v>10</v>
      </c>
      <c r="AR296" s="15" t="str">
        <f>VLOOKUP($AQ296,[8]definitions_list_lookup!$N$15:$P$20,2,TRUE)</f>
        <v>fresh</v>
      </c>
      <c r="AS296" s="15">
        <f>VLOOKUP($AQ296,[8]definitions_list_lookup!$N$15:$P$20,3,TRUE)</f>
        <v>0</v>
      </c>
      <c r="BL296" s="11" t="s">
        <v>1990</v>
      </c>
      <c r="BM296" s="11">
        <v>85</v>
      </c>
      <c r="BN296" s="15" t="str">
        <f>VLOOKUP($BM296,[8]definitions_list_lookup!$N$15:$P$20,2,TRUE)</f>
        <v>extensive</v>
      </c>
      <c r="BO296" s="15">
        <f>VLOOKUP($BM296,[8]definitions_list_lookup!$N$15:$P$20,3,TRUE)</f>
        <v>4</v>
      </c>
      <c r="BP296" s="11" t="s">
        <v>2289</v>
      </c>
      <c r="BQ296" s="11">
        <v>5</v>
      </c>
      <c r="BS296" s="11">
        <v>80</v>
      </c>
      <c r="BT296" s="11">
        <v>15</v>
      </c>
      <c r="CJ296" s="15" t="str">
        <f>VLOOKUP($CI296,[8]definitions_list_lookup!$N$15:$P$20,2,TRUE)</f>
        <v>fresh</v>
      </c>
      <c r="CK296" s="15">
        <f>VLOOKUP($CI296,[8]definitions_list_lookup!$N$15:$P$20,3,TRUE)</f>
        <v>0</v>
      </c>
      <c r="DD296" s="15">
        <f t="shared" si="14"/>
        <v>56.5</v>
      </c>
      <c r="DE296" s="15" t="str">
        <f>VLOOKUP($DD296,[8]definitions_list_lookup!$N$15:$P$20,2,TRUE)</f>
        <v>substantial</v>
      </c>
      <c r="DF296" s="15">
        <f>VLOOKUP($DD296,[8]definitions_list_lookup!$N$15:$P$20,3,TRUE)</f>
        <v>3</v>
      </c>
      <c r="DG296" s="11" t="s">
        <v>1963</v>
      </c>
    </row>
    <row r="297" spans="1:111" s="11" customFormat="1">
      <c r="A297" s="11" t="s">
        <v>2745</v>
      </c>
      <c r="B297" s="11" t="s">
        <v>2746</v>
      </c>
      <c r="C297" s="2" t="s">
        <v>1450</v>
      </c>
      <c r="D297" s="2" t="s">
        <v>1575</v>
      </c>
      <c r="E297" s="11">
        <v>72</v>
      </c>
      <c r="F297" s="11">
        <v>4</v>
      </c>
      <c r="G297" s="15" t="str">
        <f t="shared" si="12"/>
        <v>72-4</v>
      </c>
      <c r="H297" s="11">
        <v>1</v>
      </c>
      <c r="I297" s="11">
        <v>95</v>
      </c>
      <c r="J297" s="38">
        <f>(VLOOKUP($G297,Depth_Lookup_CCL!$A$3:$Z$549,11,FALSE))+(H297/100)</f>
        <v>178.315</v>
      </c>
      <c r="K297" s="38">
        <f>(VLOOKUP($G297,Depth_Lookup_CCL!$A$3:$Z$549,11,FALSE))+(I297/100)</f>
        <v>179.255</v>
      </c>
      <c r="L297" s="11">
        <v>75</v>
      </c>
      <c r="N297" s="11">
        <v>25</v>
      </c>
      <c r="P297" s="15">
        <f t="shared" si="13"/>
        <v>100</v>
      </c>
      <c r="Q297" s="11" t="s">
        <v>2240</v>
      </c>
      <c r="R297" s="11" t="s">
        <v>1</v>
      </c>
      <c r="S297" s="97">
        <v>40</v>
      </c>
      <c r="T297" s="15" t="str">
        <f>VLOOKUP($S297,[8]definitions_list_lookup!$N$15:$P$20,2,TRUE)</f>
        <v>substantial</v>
      </c>
      <c r="U297" s="15">
        <f>VLOOKUP($S297,[8]definitions_list_lookup!$N$15:$P$20,3,TRUE)</f>
        <v>3</v>
      </c>
      <c r="V297" s="11" t="s">
        <v>1707</v>
      </c>
      <c r="W297" s="11">
        <v>5</v>
      </c>
      <c r="Y297" s="11">
        <v>90</v>
      </c>
      <c r="Z297" s="11">
        <v>5</v>
      </c>
      <c r="AR297" s="15" t="str">
        <f>VLOOKUP($AQ297,[8]definitions_list_lookup!$N$15:$P$20,2,TRUE)</f>
        <v>fresh</v>
      </c>
      <c r="AS297" s="15">
        <f>VLOOKUP($AQ297,[8]definitions_list_lookup!$N$15:$P$20,3,TRUE)</f>
        <v>0</v>
      </c>
      <c r="BL297" s="11" t="s">
        <v>1753</v>
      </c>
      <c r="BM297" s="11">
        <v>85</v>
      </c>
      <c r="BN297" s="15" t="str">
        <f>VLOOKUP($BM297,[8]definitions_list_lookup!$N$15:$P$20,2,TRUE)</f>
        <v>extensive</v>
      </c>
      <c r="BO297" s="15">
        <f>VLOOKUP($BM297,[8]definitions_list_lookup!$N$15:$P$20,3,TRUE)</f>
        <v>4</v>
      </c>
      <c r="BP297" s="11" t="s">
        <v>2763</v>
      </c>
      <c r="BQ297" s="11">
        <v>10</v>
      </c>
      <c r="BS297" s="11">
        <v>60</v>
      </c>
      <c r="BT297" s="11">
        <v>30</v>
      </c>
      <c r="CJ297" s="15" t="str">
        <f>VLOOKUP($CI297,[8]definitions_list_lookup!$N$15:$P$20,2,TRUE)</f>
        <v>fresh</v>
      </c>
      <c r="CK297" s="15">
        <f>VLOOKUP($CI297,[8]definitions_list_lookup!$N$15:$P$20,3,TRUE)</f>
        <v>0</v>
      </c>
      <c r="DD297" s="15">
        <f t="shared" si="14"/>
        <v>51.25</v>
      </c>
      <c r="DE297" s="15" t="str">
        <f>VLOOKUP($DD297,[8]definitions_list_lookup!$N$15:$P$20,2,TRUE)</f>
        <v>substantial</v>
      </c>
      <c r="DF297" s="15">
        <f>VLOOKUP($DD297,[8]definitions_list_lookup!$N$15:$P$20,3,TRUE)</f>
        <v>3</v>
      </c>
      <c r="DG297" s="11" t="s">
        <v>2764</v>
      </c>
    </row>
    <row r="298" spans="1:111" s="11" customFormat="1">
      <c r="A298" s="11" t="s">
        <v>2745</v>
      </c>
      <c r="B298" s="11" t="s">
        <v>2746</v>
      </c>
      <c r="C298" s="2" t="s">
        <v>1450</v>
      </c>
      <c r="D298" s="2" t="s">
        <v>1575</v>
      </c>
      <c r="E298" s="11">
        <v>73</v>
      </c>
      <c r="F298" s="11">
        <v>1</v>
      </c>
      <c r="G298" s="15" t="str">
        <f t="shared" si="12"/>
        <v>73-1</v>
      </c>
      <c r="H298" s="11">
        <v>1</v>
      </c>
      <c r="I298" s="11">
        <v>95</v>
      </c>
      <c r="J298" s="38">
        <f>(VLOOKUP($G298,Depth_Lookup_CCL!$A$3:$Z$549,11,FALSE))+(H298/100)</f>
        <v>179.20999999999998</v>
      </c>
      <c r="K298" s="38">
        <f>(VLOOKUP($G298,Depth_Lookup_CCL!$A$3:$Z$549,11,FALSE))+(I298/100)</f>
        <v>180.14999999999998</v>
      </c>
      <c r="L298" s="11">
        <v>89</v>
      </c>
      <c r="N298" s="11">
        <v>11</v>
      </c>
      <c r="P298" s="15">
        <f t="shared" si="13"/>
        <v>100</v>
      </c>
      <c r="Q298" s="11" t="s">
        <v>1833</v>
      </c>
      <c r="R298" s="11" t="s">
        <v>1459</v>
      </c>
      <c r="S298" s="97">
        <v>55</v>
      </c>
      <c r="T298" s="15" t="str">
        <f>VLOOKUP($S298,[8]definitions_list_lookup!$N$15:$P$20,2,TRUE)</f>
        <v>substantial</v>
      </c>
      <c r="U298" s="15">
        <f>VLOOKUP($S298,[8]definitions_list_lookup!$N$15:$P$20,3,TRUE)</f>
        <v>3</v>
      </c>
      <c r="V298" s="11" t="s">
        <v>1707</v>
      </c>
      <c r="W298" s="11">
        <v>5</v>
      </c>
      <c r="Y298" s="11">
        <v>85</v>
      </c>
      <c r="Z298" s="11">
        <v>10</v>
      </c>
      <c r="AR298" s="15" t="str">
        <f>VLOOKUP($AQ298,[8]definitions_list_lookup!$N$15:$P$20,2,TRUE)</f>
        <v>fresh</v>
      </c>
      <c r="AS298" s="15">
        <f>VLOOKUP($AQ298,[8]definitions_list_lookup!$N$15:$P$20,3,TRUE)</f>
        <v>0</v>
      </c>
      <c r="BL298" s="11" t="s">
        <v>2765</v>
      </c>
      <c r="BM298" s="11">
        <v>88</v>
      </c>
      <c r="BN298" s="15" t="str">
        <f>VLOOKUP($BM298,[8]definitions_list_lookup!$N$15:$P$20,2,TRUE)</f>
        <v>extensive</v>
      </c>
      <c r="BO298" s="15">
        <f>VLOOKUP($BM298,[8]definitions_list_lookup!$N$15:$P$20,3,TRUE)</f>
        <v>4</v>
      </c>
      <c r="BP298" s="11" t="s">
        <v>2269</v>
      </c>
      <c r="BQ298" s="11">
        <v>15</v>
      </c>
      <c r="BS298" s="11">
        <v>60</v>
      </c>
      <c r="BT298" s="11">
        <v>15</v>
      </c>
      <c r="BU298" s="11">
        <v>10</v>
      </c>
      <c r="CJ298" s="15" t="str">
        <f>VLOOKUP($CI298,[8]definitions_list_lookup!$N$15:$P$20,2,TRUE)</f>
        <v>fresh</v>
      </c>
      <c r="CK298" s="15">
        <f>VLOOKUP($CI298,[8]definitions_list_lookup!$N$15:$P$20,3,TRUE)</f>
        <v>0</v>
      </c>
      <c r="DD298" s="15">
        <f t="shared" si="14"/>
        <v>58.63</v>
      </c>
      <c r="DE298" s="15" t="str">
        <f>VLOOKUP($DD298,[8]definitions_list_lookup!$N$15:$P$20,2,TRUE)</f>
        <v>substantial</v>
      </c>
      <c r="DF298" s="15">
        <f>VLOOKUP($DD298,[8]definitions_list_lookup!$N$15:$P$20,3,TRUE)</f>
        <v>3</v>
      </c>
      <c r="DG298" s="11" t="s">
        <v>2668</v>
      </c>
    </row>
    <row r="299" spans="1:111" s="11" customFormat="1">
      <c r="A299" s="11" t="s">
        <v>2745</v>
      </c>
      <c r="B299" s="11" t="s">
        <v>2746</v>
      </c>
      <c r="C299" s="2" t="s">
        <v>1450</v>
      </c>
      <c r="D299" s="2" t="s">
        <v>1575</v>
      </c>
      <c r="E299" s="11">
        <v>73</v>
      </c>
      <c r="F299" s="11">
        <v>2</v>
      </c>
      <c r="G299" s="15" t="str">
        <f t="shared" si="12"/>
        <v>73-2</v>
      </c>
      <c r="H299" s="11">
        <v>1</v>
      </c>
      <c r="I299" s="11">
        <v>78</v>
      </c>
      <c r="J299" s="38">
        <f>(VLOOKUP($G299,Depth_Lookup_CCL!$A$3:$Z$549,11,FALSE))+(H299/100)</f>
        <v>180.15999999999997</v>
      </c>
      <c r="K299" s="38">
        <f>(VLOOKUP($G299,Depth_Lookup_CCL!$A$3:$Z$549,11,FALSE))+(I299/100)</f>
        <v>180.92999999999998</v>
      </c>
      <c r="L299" s="11">
        <v>90</v>
      </c>
      <c r="N299" s="11">
        <v>10</v>
      </c>
      <c r="P299" s="15">
        <f t="shared" si="13"/>
        <v>100</v>
      </c>
      <c r="Q299" s="11" t="s">
        <v>2612</v>
      </c>
      <c r="R299" s="11" t="s">
        <v>1</v>
      </c>
      <c r="S299" s="97">
        <v>40</v>
      </c>
      <c r="T299" s="15" t="str">
        <f>VLOOKUP($S299,[8]definitions_list_lookup!$N$15:$P$20,2,TRUE)</f>
        <v>substantial</v>
      </c>
      <c r="U299" s="15">
        <f>VLOOKUP($S299,[8]definitions_list_lookup!$N$15:$P$20,3,TRUE)</f>
        <v>3</v>
      </c>
      <c r="V299" s="11" t="s">
        <v>1707</v>
      </c>
      <c r="W299" s="11">
        <v>5</v>
      </c>
      <c r="Y299" s="11">
        <v>90</v>
      </c>
      <c r="Z299" s="11">
        <v>5</v>
      </c>
      <c r="AR299" s="15" t="str">
        <f>VLOOKUP($AQ299,[8]definitions_list_lookup!$N$15:$P$20,2,TRUE)</f>
        <v>fresh</v>
      </c>
      <c r="AS299" s="15">
        <f>VLOOKUP($AQ299,[8]definitions_list_lookup!$N$15:$P$20,3,TRUE)</f>
        <v>0</v>
      </c>
      <c r="BL299" s="11" t="s">
        <v>2766</v>
      </c>
      <c r="BM299" s="11">
        <v>90</v>
      </c>
      <c r="BN299" s="15" t="str">
        <f>VLOOKUP($BM299,[8]definitions_list_lookup!$N$15:$P$20,2,TRUE)</f>
        <v>extensive</v>
      </c>
      <c r="BO299" s="15">
        <f>VLOOKUP($BM299,[8]definitions_list_lookup!$N$15:$P$20,3,TRUE)</f>
        <v>4</v>
      </c>
      <c r="BP299" s="11" t="s">
        <v>2289</v>
      </c>
      <c r="BQ299" s="11">
        <v>20</v>
      </c>
      <c r="BS299" s="11">
        <v>70</v>
      </c>
      <c r="BT299" s="11">
        <v>10</v>
      </c>
      <c r="CJ299" s="15" t="str">
        <f>VLOOKUP($CI299,[8]definitions_list_lookup!$N$15:$P$20,2,TRUE)</f>
        <v>fresh</v>
      </c>
      <c r="CK299" s="15">
        <f>VLOOKUP($CI299,[8]definitions_list_lookup!$N$15:$P$20,3,TRUE)</f>
        <v>0</v>
      </c>
      <c r="DD299" s="15">
        <f t="shared" si="14"/>
        <v>45</v>
      </c>
      <c r="DE299" s="15" t="str">
        <f>VLOOKUP($DD299,[8]definitions_list_lookup!$N$15:$P$20,2,TRUE)</f>
        <v>substantial</v>
      </c>
      <c r="DF299" s="15">
        <f>VLOOKUP($DD299,[8]definitions_list_lookup!$N$15:$P$20,3,TRUE)</f>
        <v>3</v>
      </c>
      <c r="DG299" s="11" t="s">
        <v>1932</v>
      </c>
    </row>
    <row r="300" spans="1:111" s="11" customFormat="1">
      <c r="A300" s="11" t="s">
        <v>2745</v>
      </c>
      <c r="B300" s="11" t="s">
        <v>2746</v>
      </c>
      <c r="C300" s="2" t="s">
        <v>1450</v>
      </c>
      <c r="D300" s="2" t="s">
        <v>1575</v>
      </c>
      <c r="E300" s="11">
        <v>73</v>
      </c>
      <c r="F300" s="11">
        <v>3</v>
      </c>
      <c r="G300" s="15" t="str">
        <f t="shared" si="12"/>
        <v>73-3</v>
      </c>
      <c r="H300" s="11">
        <v>1</v>
      </c>
      <c r="I300" s="11">
        <v>72</v>
      </c>
      <c r="J300" s="38">
        <f>(VLOOKUP($G300,Depth_Lookup_CCL!$A$3:$Z$549,11,FALSE))+(H300/100)</f>
        <v>180.94499999999996</v>
      </c>
      <c r="K300" s="38">
        <f>(VLOOKUP($G300,Depth_Lookup_CCL!$A$3:$Z$549,11,FALSE))+(I300/100)</f>
        <v>181.65499999999997</v>
      </c>
      <c r="L300" s="11">
        <v>93</v>
      </c>
      <c r="N300" s="11">
        <v>7</v>
      </c>
      <c r="P300" s="15">
        <f t="shared" si="13"/>
        <v>100</v>
      </c>
      <c r="Q300" s="11" t="s">
        <v>2628</v>
      </c>
      <c r="R300" s="11" t="s">
        <v>1</v>
      </c>
      <c r="S300" s="97">
        <v>55</v>
      </c>
      <c r="T300" s="15" t="str">
        <f>VLOOKUP($S300,[8]definitions_list_lookup!$N$15:$P$20,2,TRUE)</f>
        <v>substantial</v>
      </c>
      <c r="U300" s="15">
        <f>VLOOKUP($S300,[8]definitions_list_lookup!$N$15:$P$20,3,TRUE)</f>
        <v>3</v>
      </c>
      <c r="V300" s="11" t="s">
        <v>1707</v>
      </c>
      <c r="W300" s="11">
        <v>5</v>
      </c>
      <c r="Y300" s="11">
        <v>90</v>
      </c>
      <c r="Z300" s="11">
        <v>5</v>
      </c>
      <c r="AR300" s="15" t="str">
        <f>VLOOKUP($AQ300,[8]definitions_list_lookup!$N$15:$P$20,2,TRUE)</f>
        <v>fresh</v>
      </c>
      <c r="AS300" s="15">
        <f>VLOOKUP($AQ300,[8]definitions_list_lookup!$N$15:$P$20,3,TRUE)</f>
        <v>0</v>
      </c>
      <c r="BL300" s="11" t="s">
        <v>2767</v>
      </c>
      <c r="BM300" s="11">
        <v>85</v>
      </c>
      <c r="BN300" s="15" t="str">
        <f>VLOOKUP($BM300,[8]definitions_list_lookup!$N$15:$P$20,2,TRUE)</f>
        <v>extensive</v>
      </c>
      <c r="BO300" s="15">
        <f>VLOOKUP($BM300,[8]definitions_list_lookup!$N$15:$P$20,3,TRUE)</f>
        <v>4</v>
      </c>
      <c r="BP300" s="11" t="s">
        <v>2289</v>
      </c>
      <c r="BQ300" s="11">
        <v>10</v>
      </c>
      <c r="BS300" s="11">
        <v>75</v>
      </c>
      <c r="BT300" s="11">
        <v>15</v>
      </c>
      <c r="CJ300" s="15" t="str">
        <f>VLOOKUP($CI300,[8]definitions_list_lookup!$N$15:$P$20,2,TRUE)</f>
        <v>fresh</v>
      </c>
      <c r="CK300" s="15">
        <f>VLOOKUP($CI300,[8]definitions_list_lookup!$N$15:$P$20,3,TRUE)</f>
        <v>0</v>
      </c>
      <c r="DD300" s="15">
        <f t="shared" si="14"/>
        <v>57.100000000000009</v>
      </c>
      <c r="DE300" s="15" t="str">
        <f>VLOOKUP($DD300,[8]definitions_list_lookup!$N$15:$P$20,2,TRUE)</f>
        <v>substantial</v>
      </c>
      <c r="DF300" s="15">
        <f>VLOOKUP($DD300,[8]definitions_list_lookup!$N$15:$P$20,3,TRUE)</f>
        <v>3</v>
      </c>
      <c r="DG300" s="11" t="s">
        <v>1963</v>
      </c>
    </row>
    <row r="301" spans="1:111" s="11" customFormat="1">
      <c r="A301" s="11" t="s">
        <v>2745</v>
      </c>
      <c r="B301" s="11" t="s">
        <v>2746</v>
      </c>
      <c r="C301" s="2" t="s">
        <v>1450</v>
      </c>
      <c r="D301" s="2" t="s">
        <v>1575</v>
      </c>
      <c r="E301" s="11">
        <v>73</v>
      </c>
      <c r="F301" s="11">
        <v>4</v>
      </c>
      <c r="G301" s="15" t="str">
        <f t="shared" si="12"/>
        <v>73-4</v>
      </c>
      <c r="H301" s="11">
        <v>2</v>
      </c>
      <c r="I301" s="11">
        <v>65</v>
      </c>
      <c r="J301" s="38">
        <f>(VLOOKUP($G301,Depth_Lookup_CCL!$A$3:$Z$549,11,FALSE))+(H301/100)</f>
        <v>181.70499999999998</v>
      </c>
      <c r="K301" s="38">
        <f>(VLOOKUP($G301,Depth_Lookup_CCL!$A$3:$Z$549,11,FALSE))+(I301/100)</f>
        <v>182.33499999999998</v>
      </c>
      <c r="L301" s="11">
        <v>90</v>
      </c>
      <c r="N301" s="11">
        <v>10</v>
      </c>
      <c r="P301" s="15">
        <f t="shared" si="13"/>
        <v>100</v>
      </c>
      <c r="Q301" s="11" t="s">
        <v>2628</v>
      </c>
      <c r="R301" s="11" t="s">
        <v>1</v>
      </c>
      <c r="S301" s="97">
        <v>55</v>
      </c>
      <c r="T301" s="15" t="str">
        <f>VLOOKUP($S301,[8]definitions_list_lookup!$N$15:$P$20,2,TRUE)</f>
        <v>substantial</v>
      </c>
      <c r="U301" s="15">
        <f>VLOOKUP($S301,[8]definitions_list_lookup!$N$15:$P$20,3,TRUE)</f>
        <v>3</v>
      </c>
      <c r="V301" s="11" t="s">
        <v>1707</v>
      </c>
      <c r="W301" s="11">
        <v>5</v>
      </c>
      <c r="Y301" s="11">
        <v>85</v>
      </c>
      <c r="Z301" s="11">
        <v>10</v>
      </c>
      <c r="AR301" s="15" t="str">
        <f>VLOOKUP($AQ301,[8]definitions_list_lookup!$N$15:$P$20,2,TRUE)</f>
        <v>fresh</v>
      </c>
      <c r="AS301" s="15">
        <f>VLOOKUP($AQ301,[8]definitions_list_lookup!$N$15:$P$20,3,TRUE)</f>
        <v>0</v>
      </c>
      <c r="BL301" s="11" t="s">
        <v>1990</v>
      </c>
      <c r="BM301" s="11">
        <v>92</v>
      </c>
      <c r="BN301" s="15" t="str">
        <f>VLOOKUP($BM301,[8]definitions_list_lookup!$N$15:$P$20,2,TRUE)</f>
        <v>complete</v>
      </c>
      <c r="BO301" s="15">
        <f>VLOOKUP($BM301,[8]definitions_list_lookup!$N$15:$P$20,3,TRUE)</f>
        <v>5</v>
      </c>
      <c r="BP301" s="11" t="s">
        <v>2289</v>
      </c>
      <c r="BQ301" s="11">
        <v>15</v>
      </c>
      <c r="BS301" s="11">
        <v>70</v>
      </c>
      <c r="BT301" s="11">
        <v>5</v>
      </c>
      <c r="BU301" s="11">
        <v>10</v>
      </c>
      <c r="CJ301" s="15" t="str">
        <f>VLOOKUP($CI301,[8]definitions_list_lookup!$N$15:$P$20,2,TRUE)</f>
        <v>fresh</v>
      </c>
      <c r="CK301" s="15">
        <f>VLOOKUP($CI301,[8]definitions_list_lookup!$N$15:$P$20,3,TRUE)</f>
        <v>0</v>
      </c>
      <c r="DD301" s="15">
        <f t="shared" si="14"/>
        <v>58.7</v>
      </c>
      <c r="DE301" s="15" t="str">
        <f>VLOOKUP($DD301,[8]definitions_list_lookup!$N$15:$P$20,2,TRUE)</f>
        <v>substantial</v>
      </c>
      <c r="DF301" s="15">
        <f>VLOOKUP($DD301,[8]definitions_list_lookup!$N$15:$P$20,3,TRUE)</f>
        <v>3</v>
      </c>
      <c r="DG301" s="11" t="s">
        <v>1963</v>
      </c>
    </row>
    <row r="302" spans="1:111" s="11" customFormat="1">
      <c r="A302" s="11" t="s">
        <v>2745</v>
      </c>
      <c r="B302" s="11" t="s">
        <v>2746</v>
      </c>
      <c r="C302" s="2" t="s">
        <v>1450</v>
      </c>
      <c r="D302" s="2" t="s">
        <v>1575</v>
      </c>
      <c r="E302" s="11">
        <v>74</v>
      </c>
      <c r="F302" s="11">
        <v>1</v>
      </c>
      <c r="G302" s="15" t="str">
        <f t="shared" si="12"/>
        <v>74-1</v>
      </c>
      <c r="H302" s="11">
        <v>1</v>
      </c>
      <c r="I302" s="11">
        <v>69</v>
      </c>
      <c r="J302" s="38">
        <f>(VLOOKUP($G302,Depth_Lookup_CCL!$A$3:$Z$549,11,FALSE))+(H302/100)</f>
        <v>182.20999999999998</v>
      </c>
      <c r="K302" s="38">
        <f>(VLOOKUP($G302,Depth_Lookup_CCL!$A$3:$Z$549,11,FALSE))+(I302/100)</f>
        <v>182.89</v>
      </c>
      <c r="L302" s="11">
        <v>70</v>
      </c>
      <c r="N302" s="11">
        <v>30</v>
      </c>
      <c r="P302" s="15">
        <f t="shared" si="13"/>
        <v>100</v>
      </c>
      <c r="Q302" s="11" t="s">
        <v>2628</v>
      </c>
      <c r="R302" s="11" t="s">
        <v>1</v>
      </c>
      <c r="S302" s="97">
        <v>55</v>
      </c>
      <c r="T302" s="15" t="str">
        <f>VLOOKUP($S302,[8]definitions_list_lookup!$N$15:$P$20,2,TRUE)</f>
        <v>substantial</v>
      </c>
      <c r="U302" s="15">
        <f>VLOOKUP($S302,[8]definitions_list_lookup!$N$15:$P$20,3,TRUE)</f>
        <v>3</v>
      </c>
      <c r="V302" s="11" t="s">
        <v>2768</v>
      </c>
      <c r="W302" s="11">
        <v>5</v>
      </c>
      <c r="Y302" s="11">
        <v>90</v>
      </c>
      <c r="Z302" s="11">
        <v>5</v>
      </c>
      <c r="AR302" s="15" t="str">
        <f>VLOOKUP($AQ302,[8]definitions_list_lookup!$N$15:$P$20,2,TRUE)</f>
        <v>fresh</v>
      </c>
      <c r="AS302" s="15">
        <f>VLOOKUP($AQ302,[8]definitions_list_lookup!$N$15:$P$20,3,TRUE)</f>
        <v>0</v>
      </c>
      <c r="BL302" s="11" t="s">
        <v>1797</v>
      </c>
      <c r="BM302" s="11">
        <v>92</v>
      </c>
      <c r="BN302" s="15" t="str">
        <f>VLOOKUP($BM302,[8]definitions_list_lookup!$N$15:$P$20,2,TRUE)</f>
        <v>complete</v>
      </c>
      <c r="BO302" s="15">
        <f>VLOOKUP($BM302,[8]definitions_list_lookup!$N$15:$P$20,3,TRUE)</f>
        <v>5</v>
      </c>
      <c r="BP302" s="11" t="s">
        <v>2289</v>
      </c>
      <c r="BQ302" s="11">
        <v>15</v>
      </c>
      <c r="BS302" s="11">
        <v>70</v>
      </c>
      <c r="BT302" s="11">
        <v>5</v>
      </c>
      <c r="BU302" s="11">
        <v>10</v>
      </c>
      <c r="CJ302" s="15" t="str">
        <f>VLOOKUP($CI302,[8]definitions_list_lookup!$N$15:$P$20,2,TRUE)</f>
        <v>fresh</v>
      </c>
      <c r="CK302" s="15">
        <f>VLOOKUP($CI302,[8]definitions_list_lookup!$N$15:$P$20,3,TRUE)</f>
        <v>0</v>
      </c>
      <c r="DD302" s="15">
        <f t="shared" si="14"/>
        <v>66.099999999999994</v>
      </c>
      <c r="DE302" s="15" t="str">
        <f>VLOOKUP($DD302,[8]definitions_list_lookup!$N$15:$P$20,2,TRUE)</f>
        <v>extensive</v>
      </c>
      <c r="DF302" s="15">
        <f>VLOOKUP($DD302,[8]definitions_list_lookup!$N$15:$P$20,3,TRUE)</f>
        <v>4</v>
      </c>
      <c r="DG302" s="11" t="s">
        <v>2769</v>
      </c>
    </row>
    <row r="303" spans="1:111" s="11" customFormat="1">
      <c r="A303" s="11" t="s">
        <v>2745</v>
      </c>
      <c r="B303" s="11" t="s">
        <v>2746</v>
      </c>
      <c r="C303" s="2" t="s">
        <v>1450</v>
      </c>
      <c r="D303" s="2" t="s">
        <v>1575</v>
      </c>
      <c r="E303" s="11">
        <v>74</v>
      </c>
      <c r="F303" s="11">
        <v>2</v>
      </c>
      <c r="G303" s="15" t="str">
        <f t="shared" si="12"/>
        <v>74-2</v>
      </c>
      <c r="H303" s="11">
        <v>0</v>
      </c>
      <c r="I303" s="11">
        <v>73</v>
      </c>
      <c r="J303" s="38">
        <f>(VLOOKUP($G303,Depth_Lookup_CCL!$A$3:$Z$549,11,FALSE))+(H303/100)</f>
        <v>182.89999999999998</v>
      </c>
      <c r="K303" s="38">
        <f>(VLOOKUP($G303,Depth_Lookup_CCL!$A$3:$Z$549,11,FALSE))+(I303/100)</f>
        <v>183.62999999999997</v>
      </c>
      <c r="L303" s="11">
        <v>63</v>
      </c>
      <c r="M303" s="11">
        <v>2</v>
      </c>
      <c r="N303" s="11">
        <v>35</v>
      </c>
      <c r="P303" s="15">
        <f t="shared" si="13"/>
        <v>100</v>
      </c>
      <c r="Q303" s="11" t="s">
        <v>2628</v>
      </c>
      <c r="R303" s="11" t="s">
        <v>1</v>
      </c>
      <c r="S303" s="97">
        <v>70</v>
      </c>
      <c r="T303" s="15" t="str">
        <f>VLOOKUP($S303,[8]definitions_list_lookup!$N$15:$P$20,2,TRUE)</f>
        <v>extensive</v>
      </c>
      <c r="U303" s="15">
        <f>VLOOKUP($S303,[8]definitions_list_lookup!$N$15:$P$20,3,TRUE)</f>
        <v>4</v>
      </c>
      <c r="V303" s="11" t="s">
        <v>2768</v>
      </c>
      <c r="W303" s="11">
        <v>10</v>
      </c>
      <c r="Y303" s="11">
        <v>75</v>
      </c>
      <c r="Z303" s="11">
        <v>15</v>
      </c>
      <c r="AN303" s="11" t="s">
        <v>2770</v>
      </c>
      <c r="AO303" s="11" t="s">
        <v>1411</v>
      </c>
      <c r="AP303" s="11" t="s">
        <v>1463</v>
      </c>
      <c r="AQ303" s="11">
        <v>93</v>
      </c>
      <c r="AR303" s="15" t="str">
        <f>VLOOKUP($AQ303,[8]definitions_list_lookup!$N$15:$P$20,2,TRUE)</f>
        <v>complete</v>
      </c>
      <c r="AS303" s="15">
        <f>VLOOKUP($AQ303,[8]definitions_list_lookup!$N$15:$P$20,3,TRUE)</f>
        <v>5</v>
      </c>
      <c r="AT303" s="11" t="s">
        <v>2771</v>
      </c>
      <c r="AU303" s="11">
        <v>20</v>
      </c>
      <c r="AW303" s="11">
        <v>65</v>
      </c>
      <c r="AX303" s="11">
        <v>10</v>
      </c>
      <c r="AY303" s="11">
        <v>5</v>
      </c>
      <c r="BL303" s="11" t="s">
        <v>2767</v>
      </c>
      <c r="BM303" s="11">
        <v>92</v>
      </c>
      <c r="BN303" s="15" t="str">
        <f>VLOOKUP($BM303,[8]definitions_list_lookup!$N$15:$P$20,2,TRUE)</f>
        <v>complete</v>
      </c>
      <c r="BO303" s="15">
        <f>VLOOKUP($BM303,[8]definitions_list_lookup!$N$15:$P$20,3,TRUE)</f>
        <v>5</v>
      </c>
      <c r="BP303" s="11" t="s">
        <v>2287</v>
      </c>
      <c r="BQ303" s="11">
        <v>20</v>
      </c>
      <c r="BS303" s="11">
        <v>50</v>
      </c>
      <c r="BT303" s="11">
        <v>20</v>
      </c>
      <c r="BU303" s="11">
        <v>10</v>
      </c>
      <c r="CJ303" s="15" t="str">
        <f>VLOOKUP($CI303,[8]definitions_list_lookup!$N$15:$P$20,2,TRUE)</f>
        <v>fresh</v>
      </c>
      <c r="CK303" s="15">
        <f>VLOOKUP($CI303,[8]definitions_list_lookup!$N$15:$P$20,3,TRUE)</f>
        <v>0</v>
      </c>
      <c r="DD303" s="15">
        <f t="shared" si="14"/>
        <v>78.16</v>
      </c>
      <c r="DE303" s="15" t="str">
        <f>VLOOKUP($DD303,[8]definitions_list_lookup!$N$15:$P$20,2,TRUE)</f>
        <v>extensive</v>
      </c>
      <c r="DF303" s="15">
        <f>VLOOKUP($DD303,[8]definitions_list_lookup!$N$15:$P$20,3,TRUE)</f>
        <v>4</v>
      </c>
      <c r="DG303" s="11" t="s">
        <v>2679</v>
      </c>
    </row>
    <row r="304" spans="1:111" s="11" customFormat="1">
      <c r="A304" s="11" t="s">
        <v>2745</v>
      </c>
      <c r="B304" s="11" t="s">
        <v>2746</v>
      </c>
      <c r="C304" s="2" t="s">
        <v>1450</v>
      </c>
      <c r="D304" s="2" t="s">
        <v>1575</v>
      </c>
      <c r="E304" s="11">
        <v>74</v>
      </c>
      <c r="F304" s="11">
        <v>3</v>
      </c>
      <c r="G304" s="15" t="str">
        <f t="shared" si="12"/>
        <v>74-3</v>
      </c>
      <c r="H304" s="11">
        <v>1</v>
      </c>
      <c r="I304" s="11">
        <v>70</v>
      </c>
      <c r="J304" s="38">
        <f>(VLOOKUP($G304,Depth_Lookup_CCL!$A$3:$Z$549,11,FALSE))+(H304/100)</f>
        <v>183.64499999999998</v>
      </c>
      <c r="K304" s="38">
        <f>(VLOOKUP($G304,Depth_Lookup_CCL!$A$3:$Z$549,11,FALSE))+(I304/100)</f>
        <v>184.33499999999998</v>
      </c>
      <c r="L304" s="11">
        <v>95</v>
      </c>
      <c r="N304" s="11">
        <v>5</v>
      </c>
      <c r="P304" s="15">
        <f t="shared" si="13"/>
        <v>100</v>
      </c>
      <c r="Q304" s="11" t="s">
        <v>1602</v>
      </c>
      <c r="R304" s="11" t="s">
        <v>1459</v>
      </c>
      <c r="S304" s="97">
        <v>25</v>
      </c>
      <c r="T304" s="15" t="str">
        <f>VLOOKUP($S304,[8]definitions_list_lookup!$N$15:$P$20,2,TRUE)</f>
        <v>moderate</v>
      </c>
      <c r="U304" s="15">
        <f>VLOOKUP($S304,[8]definitions_list_lookup!$N$15:$P$20,3,TRUE)</f>
        <v>2</v>
      </c>
      <c r="V304" s="11" t="s">
        <v>1707</v>
      </c>
      <c r="W304" s="11">
        <v>5</v>
      </c>
      <c r="Y304" s="11">
        <v>90</v>
      </c>
      <c r="Z304" s="11">
        <v>5</v>
      </c>
      <c r="AR304" s="15" t="str">
        <f>VLOOKUP($AQ304,[8]definitions_list_lookup!$N$15:$P$20,2,TRUE)</f>
        <v>fresh</v>
      </c>
      <c r="AS304" s="15">
        <f>VLOOKUP($AQ304,[8]definitions_list_lookup!$N$15:$P$20,3,TRUE)</f>
        <v>0</v>
      </c>
      <c r="BL304" s="11" t="s">
        <v>2772</v>
      </c>
      <c r="BM304" s="11">
        <v>92</v>
      </c>
      <c r="BN304" s="15" t="str">
        <f>VLOOKUP($BM304,[8]definitions_list_lookup!$N$15:$P$20,2,TRUE)</f>
        <v>complete</v>
      </c>
      <c r="BO304" s="15">
        <f>VLOOKUP($BM304,[8]definitions_list_lookup!$N$15:$P$20,3,TRUE)</f>
        <v>5</v>
      </c>
      <c r="BP304" s="11" t="s">
        <v>2289</v>
      </c>
      <c r="BQ304" s="11">
        <v>10</v>
      </c>
      <c r="BS304" s="11">
        <v>75</v>
      </c>
      <c r="BT304" s="11">
        <v>10</v>
      </c>
      <c r="BU304" s="11">
        <v>5</v>
      </c>
      <c r="CJ304" s="15" t="str">
        <f>VLOOKUP($CI304,[8]definitions_list_lookup!$N$15:$P$20,2,TRUE)</f>
        <v>fresh</v>
      </c>
      <c r="CK304" s="15">
        <f>VLOOKUP($CI304,[8]definitions_list_lookup!$N$15:$P$20,3,TRUE)</f>
        <v>0</v>
      </c>
      <c r="DD304" s="15">
        <f t="shared" si="14"/>
        <v>28.35</v>
      </c>
      <c r="DE304" s="15" t="str">
        <f>VLOOKUP($DD304,[8]definitions_list_lookup!$N$15:$P$20,2,TRUE)</f>
        <v>moderate</v>
      </c>
      <c r="DF304" s="15">
        <f>VLOOKUP($DD304,[8]definitions_list_lookup!$N$15:$P$20,3,TRUE)</f>
        <v>2</v>
      </c>
      <c r="DG304" s="11" t="s">
        <v>2773</v>
      </c>
    </row>
    <row r="305" spans="1:111" s="11" customFormat="1">
      <c r="A305" s="11" t="s">
        <v>2745</v>
      </c>
      <c r="B305" s="11" t="s">
        <v>2746</v>
      </c>
      <c r="C305" s="2" t="s">
        <v>1450</v>
      </c>
      <c r="D305" s="2" t="s">
        <v>1575</v>
      </c>
      <c r="E305" s="11">
        <v>74</v>
      </c>
      <c r="F305" s="11">
        <v>4</v>
      </c>
      <c r="G305" s="15" t="str">
        <f t="shared" si="12"/>
        <v>74-4</v>
      </c>
      <c r="H305" s="11">
        <v>0</v>
      </c>
      <c r="I305" s="11">
        <v>89</v>
      </c>
      <c r="J305" s="38">
        <f>(VLOOKUP($G305,Depth_Lookup_CCL!$A$3:$Z$549,11,FALSE))+(H305/100)</f>
        <v>184.32999999999998</v>
      </c>
      <c r="K305" s="38">
        <f>(VLOOKUP($G305,Depth_Lookup_CCL!$A$3:$Z$549,11,FALSE))+(I305/100)</f>
        <v>185.21999999999997</v>
      </c>
      <c r="L305" s="11">
        <v>79</v>
      </c>
      <c r="N305" s="11">
        <v>13</v>
      </c>
      <c r="O305" s="11">
        <v>8</v>
      </c>
      <c r="P305" s="15">
        <f t="shared" si="13"/>
        <v>100</v>
      </c>
      <c r="Q305" s="11" t="s">
        <v>2774</v>
      </c>
      <c r="R305" s="11" t="s">
        <v>114</v>
      </c>
      <c r="S305" s="97">
        <v>80</v>
      </c>
      <c r="T305" s="15" t="str">
        <f>VLOOKUP($S305,[8]definitions_list_lookup!$N$15:$P$20,2,TRUE)</f>
        <v>extensive</v>
      </c>
      <c r="U305" s="15">
        <f>VLOOKUP($S305,[8]definitions_list_lookup!$N$15:$P$20,3,TRUE)</f>
        <v>4</v>
      </c>
      <c r="V305" s="11" t="s">
        <v>2775</v>
      </c>
      <c r="W305" s="11">
        <v>15</v>
      </c>
      <c r="Y305" s="11">
        <v>65</v>
      </c>
      <c r="Z305" s="11">
        <v>20</v>
      </c>
      <c r="AR305" s="15" t="str">
        <f>VLOOKUP($AQ305,[8]definitions_list_lookup!$N$15:$P$20,2,TRUE)</f>
        <v>fresh</v>
      </c>
      <c r="AS305" s="15">
        <f>VLOOKUP($AQ305,[8]definitions_list_lookup!$N$15:$P$20,3,TRUE)</f>
        <v>0</v>
      </c>
      <c r="BL305" s="11" t="s">
        <v>2776</v>
      </c>
      <c r="BM305" s="11">
        <v>92</v>
      </c>
      <c r="BN305" s="15" t="str">
        <f>VLOOKUP($BM305,[8]definitions_list_lookup!$N$15:$P$20,2,TRUE)</f>
        <v>complete</v>
      </c>
      <c r="BO305" s="15">
        <f>VLOOKUP($BM305,[8]definitions_list_lookup!$N$15:$P$20,3,TRUE)</f>
        <v>5</v>
      </c>
      <c r="BP305" s="11" t="s">
        <v>2777</v>
      </c>
      <c r="BQ305" s="11">
        <v>10</v>
      </c>
      <c r="BS305" s="11">
        <v>70</v>
      </c>
      <c r="BT305" s="11">
        <v>15</v>
      </c>
      <c r="BU305" s="11">
        <v>5</v>
      </c>
      <c r="CH305" s="11" t="s">
        <v>2772</v>
      </c>
      <c r="CI305" s="11">
        <v>95</v>
      </c>
      <c r="CJ305" s="15" t="str">
        <f>VLOOKUP($CI305,[8]definitions_list_lookup!$N$15:$P$20,2,TRUE)</f>
        <v>complete</v>
      </c>
      <c r="CK305" s="15">
        <f>VLOOKUP($CI305,[8]definitions_list_lookup!$N$15:$P$20,3,TRUE)</f>
        <v>5</v>
      </c>
      <c r="CL305" s="11" t="s">
        <v>2778</v>
      </c>
      <c r="CM305" s="11">
        <v>20</v>
      </c>
      <c r="CO305" s="11">
        <v>30</v>
      </c>
      <c r="CP305" s="11">
        <v>30</v>
      </c>
      <c r="CQ305" s="11">
        <v>10</v>
      </c>
      <c r="CX305" s="11">
        <v>10</v>
      </c>
      <c r="DD305" s="15">
        <f t="shared" si="14"/>
        <v>82.759999999999991</v>
      </c>
      <c r="DE305" s="15" t="str">
        <f>VLOOKUP($DD305,[8]definitions_list_lookup!$N$15:$P$20,2,TRUE)</f>
        <v>extensive</v>
      </c>
      <c r="DF305" s="15">
        <f>VLOOKUP($DD305,[8]definitions_list_lookup!$N$15:$P$20,3,TRUE)</f>
        <v>4</v>
      </c>
      <c r="DG305" s="11" t="s">
        <v>2779</v>
      </c>
    </row>
    <row r="306" spans="1:111" s="11" customFormat="1">
      <c r="A306" s="11" t="s">
        <v>2745</v>
      </c>
      <c r="B306" s="11" t="s">
        <v>2746</v>
      </c>
      <c r="C306" s="2" t="s">
        <v>1450</v>
      </c>
      <c r="D306" s="2" t="s">
        <v>1575</v>
      </c>
      <c r="E306" s="11">
        <v>75</v>
      </c>
      <c r="F306" s="11">
        <v>1</v>
      </c>
      <c r="G306" s="15" t="str">
        <f t="shared" si="12"/>
        <v>75-1</v>
      </c>
      <c r="H306" s="11">
        <v>0</v>
      </c>
      <c r="I306" s="11">
        <v>40</v>
      </c>
      <c r="J306" s="38">
        <f>(VLOOKUP($G306,Depth_Lookup_CCL!$A$3:$Z$549,11,FALSE))+(H306/100)</f>
        <v>185.2</v>
      </c>
      <c r="K306" s="38">
        <f>(VLOOKUP($G306,Depth_Lookup_CCL!$A$3:$Z$549,11,FALSE))+(I306/100)</f>
        <v>185.6</v>
      </c>
      <c r="L306" s="11">
        <v>50</v>
      </c>
      <c r="O306" s="11">
        <v>50</v>
      </c>
      <c r="P306" s="15">
        <f t="shared" si="13"/>
        <v>100</v>
      </c>
      <c r="Q306" s="11" t="s">
        <v>2321</v>
      </c>
      <c r="R306" s="11" t="s">
        <v>1</v>
      </c>
      <c r="S306" s="97">
        <v>88</v>
      </c>
      <c r="T306" s="15" t="str">
        <f>VLOOKUP($S306,[8]definitions_list_lookup!$N$15:$P$20,2,TRUE)</f>
        <v>extensive</v>
      </c>
      <c r="U306" s="15">
        <f>VLOOKUP($S306,[8]definitions_list_lookup!$N$15:$P$20,3,TRUE)</f>
        <v>4</v>
      </c>
      <c r="V306" s="11" t="s">
        <v>1707</v>
      </c>
      <c r="W306" s="11">
        <v>15</v>
      </c>
      <c r="Y306" s="11">
        <v>70</v>
      </c>
      <c r="Z306" s="11">
        <v>15</v>
      </c>
      <c r="AR306" s="15" t="str">
        <f>VLOOKUP($AQ306,[8]definitions_list_lookup!$N$15:$P$20,2,TRUE)</f>
        <v>fresh</v>
      </c>
      <c r="AS306" s="15">
        <f>VLOOKUP($AQ306,[8]definitions_list_lookup!$N$15:$P$20,3,TRUE)</f>
        <v>0</v>
      </c>
      <c r="BN306" s="15" t="str">
        <f>VLOOKUP($BM306,[8]definitions_list_lookup!$N$15:$P$20,2,TRUE)</f>
        <v>fresh</v>
      </c>
      <c r="BO306" s="15">
        <f>VLOOKUP($BM306,[8]definitions_list_lookup!$N$15:$P$20,3,TRUE)</f>
        <v>0</v>
      </c>
      <c r="CH306" s="11" t="s">
        <v>2321</v>
      </c>
      <c r="CI306" s="11">
        <v>98</v>
      </c>
      <c r="CJ306" s="15" t="str">
        <f>VLOOKUP($CI306,[8]definitions_list_lookup!$N$15:$P$20,2,TRUE)</f>
        <v>complete</v>
      </c>
      <c r="CK306" s="15">
        <f>VLOOKUP($CI306,[8]definitions_list_lookup!$N$15:$P$20,3,TRUE)</f>
        <v>5</v>
      </c>
      <c r="CL306" s="11" t="s">
        <v>2780</v>
      </c>
      <c r="CM306" s="11">
        <v>20</v>
      </c>
      <c r="CO306" s="11">
        <v>30</v>
      </c>
      <c r="CP306" s="11">
        <v>30</v>
      </c>
      <c r="CQ306" s="11">
        <v>10</v>
      </c>
      <c r="CX306" s="11">
        <v>10</v>
      </c>
      <c r="DD306" s="15">
        <f t="shared" si="14"/>
        <v>93</v>
      </c>
      <c r="DE306" s="15" t="str">
        <f>VLOOKUP($DD306,[8]definitions_list_lookup!$N$15:$P$20,2,TRUE)</f>
        <v>complete</v>
      </c>
      <c r="DF306" s="15">
        <f>VLOOKUP($DD306,[8]definitions_list_lookup!$N$15:$P$20,3,TRUE)</f>
        <v>5</v>
      </c>
      <c r="DG306" s="11" t="s">
        <v>2781</v>
      </c>
    </row>
    <row r="307" spans="1:111" s="11" customFormat="1">
      <c r="A307" s="11" t="s">
        <v>2745</v>
      </c>
      <c r="B307" s="11" t="s">
        <v>2746</v>
      </c>
      <c r="C307" s="2" t="s">
        <v>1450</v>
      </c>
      <c r="D307" s="2" t="s">
        <v>1575</v>
      </c>
      <c r="E307" s="11">
        <v>75</v>
      </c>
      <c r="F307" s="11">
        <v>1</v>
      </c>
      <c r="G307" s="15" t="str">
        <f t="shared" si="12"/>
        <v>75-1</v>
      </c>
      <c r="H307" s="11">
        <v>40</v>
      </c>
      <c r="I307" s="11">
        <v>81</v>
      </c>
      <c r="J307" s="38">
        <f>(VLOOKUP($G307,Depth_Lookup_CCL!$A$3:$Z$549,11,FALSE))+(H307/100)</f>
        <v>185.6</v>
      </c>
      <c r="K307" s="38">
        <f>(VLOOKUP($G307,Depth_Lookup_CCL!$A$3:$Z$549,11,FALSE))+(I307/100)</f>
        <v>186.01</v>
      </c>
      <c r="L307" s="11">
        <v>100</v>
      </c>
      <c r="P307" s="15">
        <f t="shared" si="13"/>
        <v>100</v>
      </c>
      <c r="Q307" s="11" t="s">
        <v>2782</v>
      </c>
      <c r="R307" s="11" t="s">
        <v>114</v>
      </c>
      <c r="S307" s="97">
        <v>92</v>
      </c>
      <c r="T307" s="15" t="str">
        <f>VLOOKUP($S307,[8]definitions_list_lookup!$N$15:$P$20,2,TRUE)</f>
        <v>complete</v>
      </c>
      <c r="U307" s="15">
        <f>VLOOKUP($S307,[8]definitions_list_lookup!$N$15:$P$20,3,TRUE)</f>
        <v>5</v>
      </c>
      <c r="V307" s="11" t="s">
        <v>2783</v>
      </c>
      <c r="W307" s="11">
        <v>25</v>
      </c>
      <c r="Y307" s="11">
        <v>30</v>
      </c>
      <c r="Z307" s="11">
        <v>30</v>
      </c>
      <c r="AA307" s="11">
        <v>5</v>
      </c>
      <c r="AB307" s="11">
        <v>5</v>
      </c>
      <c r="AH307" s="11">
        <v>5</v>
      </c>
      <c r="AR307" s="15" t="str">
        <f>VLOOKUP($AQ307,[8]definitions_list_lookup!$N$15:$P$20,2,TRUE)</f>
        <v>fresh</v>
      </c>
      <c r="AS307" s="15">
        <f>VLOOKUP($AQ307,[8]definitions_list_lookup!$N$15:$P$20,3,TRUE)</f>
        <v>0</v>
      </c>
      <c r="BN307" s="15" t="str">
        <f>VLOOKUP($BM307,[8]definitions_list_lookup!$N$15:$P$20,2,TRUE)</f>
        <v>fresh</v>
      </c>
      <c r="BO307" s="15">
        <f>VLOOKUP($BM307,[8]definitions_list_lookup!$N$15:$P$20,3,TRUE)</f>
        <v>0</v>
      </c>
      <c r="CJ307" s="15" t="str">
        <f>VLOOKUP($CI307,[8]definitions_list_lookup!$N$15:$P$20,2,TRUE)</f>
        <v>fresh</v>
      </c>
      <c r="CK307" s="15">
        <f>VLOOKUP($CI307,[8]definitions_list_lookup!$N$15:$P$20,3,TRUE)</f>
        <v>0</v>
      </c>
      <c r="DD307" s="15">
        <f t="shared" si="14"/>
        <v>92</v>
      </c>
      <c r="DE307" s="15" t="str">
        <f>VLOOKUP($DD307,[8]definitions_list_lookup!$N$15:$P$20,2,TRUE)</f>
        <v>complete</v>
      </c>
      <c r="DF307" s="15">
        <f>VLOOKUP($DD307,[8]definitions_list_lookup!$N$15:$P$20,3,TRUE)</f>
        <v>5</v>
      </c>
      <c r="DG307" s="11" t="s">
        <v>2784</v>
      </c>
    </row>
    <row r="308" spans="1:111" s="11" customFormat="1">
      <c r="A308" s="11" t="s">
        <v>2785</v>
      </c>
      <c r="B308" s="11" t="s">
        <v>2746</v>
      </c>
      <c r="C308" s="2" t="s">
        <v>1450</v>
      </c>
      <c r="D308" s="2" t="s">
        <v>1575</v>
      </c>
      <c r="E308" s="11">
        <v>75</v>
      </c>
      <c r="F308" s="11">
        <v>2</v>
      </c>
      <c r="G308" s="15" t="str">
        <f t="shared" si="12"/>
        <v>75-2</v>
      </c>
      <c r="H308" s="11">
        <v>0</v>
      </c>
      <c r="I308" s="11">
        <v>68</v>
      </c>
      <c r="J308" s="38">
        <f>(VLOOKUP($G308,Depth_Lookup_CCL!$A$3:$Z$549,11,FALSE))+(H308/100)</f>
        <v>186.01</v>
      </c>
      <c r="K308" s="38">
        <f>(VLOOKUP($G308,Depth_Lookup_CCL!$A$3:$Z$549,11,FALSE))+(I308/100)</f>
        <v>186.69</v>
      </c>
      <c r="L308" s="11">
        <v>85</v>
      </c>
      <c r="N308" s="11">
        <v>10</v>
      </c>
      <c r="O308" s="11">
        <v>5</v>
      </c>
      <c r="P308" s="15">
        <f t="shared" si="13"/>
        <v>100</v>
      </c>
      <c r="Q308" s="11" t="s">
        <v>2786</v>
      </c>
      <c r="R308" s="11" t="s">
        <v>114</v>
      </c>
      <c r="S308" s="97">
        <v>85</v>
      </c>
      <c r="T308" s="15" t="str">
        <f>VLOOKUP($S308,[8]definitions_list_lookup!$N$15:$P$20,2,TRUE)</f>
        <v>extensive</v>
      </c>
      <c r="U308" s="15">
        <f>VLOOKUP($S308,[8]definitions_list_lookup!$N$15:$P$20,3,TRUE)</f>
        <v>4</v>
      </c>
      <c r="V308" s="11" t="s">
        <v>2787</v>
      </c>
      <c r="W308" s="11">
        <v>15</v>
      </c>
      <c r="Y308" s="11">
        <v>65</v>
      </c>
      <c r="Z308" s="11">
        <v>20</v>
      </c>
      <c r="AR308" s="15" t="str">
        <f>VLOOKUP($AQ308,[8]definitions_list_lookup!$N$15:$P$20,2,TRUE)</f>
        <v>fresh</v>
      </c>
      <c r="AS308" s="15">
        <f>VLOOKUP($AQ308,[8]definitions_list_lookup!$N$15:$P$20,3,TRUE)</f>
        <v>0</v>
      </c>
      <c r="BL308" s="11" t="s">
        <v>1990</v>
      </c>
      <c r="BM308" s="11">
        <v>90</v>
      </c>
      <c r="BN308" s="15" t="str">
        <f>VLOOKUP($BM308,[8]definitions_list_lookup!$N$15:$P$20,2,TRUE)</f>
        <v>extensive</v>
      </c>
      <c r="BO308" s="15">
        <f>VLOOKUP($BM308,[8]definitions_list_lookup!$N$15:$P$20,3,TRUE)</f>
        <v>4</v>
      </c>
      <c r="BP308" s="11" t="s">
        <v>2788</v>
      </c>
      <c r="BQ308" s="11">
        <v>20</v>
      </c>
      <c r="BS308" s="11">
        <v>45</v>
      </c>
      <c r="BT308" s="11">
        <v>30</v>
      </c>
      <c r="BV308" s="11">
        <v>5</v>
      </c>
      <c r="CH308" s="11" t="s">
        <v>2789</v>
      </c>
      <c r="CI308" s="11">
        <v>92</v>
      </c>
      <c r="CJ308" s="15" t="str">
        <f>VLOOKUP($CI308,[8]definitions_list_lookup!$N$15:$P$20,2,TRUE)</f>
        <v>complete</v>
      </c>
      <c r="CK308" s="15">
        <f>VLOOKUP($CI308,[8]definitions_list_lookup!$N$15:$P$20,3,TRUE)</f>
        <v>5</v>
      </c>
      <c r="CL308" s="11" t="s">
        <v>2790</v>
      </c>
      <c r="CM308" s="11">
        <v>20</v>
      </c>
      <c r="CO308" s="11">
        <v>40</v>
      </c>
      <c r="CP308" s="11">
        <v>40</v>
      </c>
      <c r="DD308" s="15">
        <f t="shared" si="14"/>
        <v>85.85</v>
      </c>
      <c r="DE308" s="15" t="str">
        <f>VLOOKUP($DD308,[8]definitions_list_lookup!$N$15:$P$20,2,TRUE)</f>
        <v>extensive</v>
      </c>
      <c r="DF308" s="15">
        <f>VLOOKUP($DD308,[8]definitions_list_lookup!$N$15:$P$20,3,TRUE)</f>
        <v>4</v>
      </c>
      <c r="DG308" s="11" t="s">
        <v>2668</v>
      </c>
    </row>
    <row r="309" spans="1:111" s="11" customFormat="1">
      <c r="A309" s="11" t="s">
        <v>2785</v>
      </c>
      <c r="B309" s="11" t="s">
        <v>2746</v>
      </c>
      <c r="C309" s="2" t="s">
        <v>1450</v>
      </c>
      <c r="D309" s="2" t="s">
        <v>1575</v>
      </c>
      <c r="E309" s="11">
        <v>75</v>
      </c>
      <c r="F309" s="11">
        <v>3</v>
      </c>
      <c r="G309" s="15" t="str">
        <f t="shared" si="12"/>
        <v>75-3</v>
      </c>
      <c r="H309" s="11">
        <v>1</v>
      </c>
      <c r="I309" s="11">
        <v>71</v>
      </c>
      <c r="J309" s="38">
        <f>(VLOOKUP($G309,Depth_Lookup_CCL!$A$3:$Z$549,11,FALSE))+(H309/100)</f>
        <v>186.70999999999998</v>
      </c>
      <c r="K309" s="38">
        <f>(VLOOKUP($G309,Depth_Lookup_CCL!$A$3:$Z$549,11,FALSE))+(I309/100)</f>
        <v>187.41</v>
      </c>
      <c r="L309" s="11">
        <v>72</v>
      </c>
      <c r="M309" s="11">
        <v>8</v>
      </c>
      <c r="N309" s="11">
        <v>20</v>
      </c>
      <c r="P309" s="15">
        <f t="shared" si="13"/>
        <v>100</v>
      </c>
      <c r="Q309" s="11" t="s">
        <v>2791</v>
      </c>
      <c r="R309" s="11" t="s">
        <v>114</v>
      </c>
      <c r="S309" s="97">
        <v>91</v>
      </c>
      <c r="T309" s="15" t="str">
        <f>VLOOKUP($S309,[8]definitions_list_lookup!$N$15:$P$20,2,TRUE)</f>
        <v>complete</v>
      </c>
      <c r="U309" s="15">
        <f>VLOOKUP($S309,[8]definitions_list_lookup!$N$15:$P$20,3,TRUE)</f>
        <v>5</v>
      </c>
      <c r="V309" s="11" t="s">
        <v>2792</v>
      </c>
      <c r="W309" s="11">
        <v>35</v>
      </c>
      <c r="Y309" s="11">
        <v>40</v>
      </c>
      <c r="Z309" s="11">
        <v>25</v>
      </c>
      <c r="AN309" s="11" t="s">
        <v>2793</v>
      </c>
      <c r="AO309" s="11" t="s">
        <v>1411</v>
      </c>
      <c r="AP309" s="11" t="s">
        <v>1464</v>
      </c>
      <c r="AQ309" s="11">
        <v>90</v>
      </c>
      <c r="AR309" s="15" t="str">
        <f>VLOOKUP($AQ309,[8]definitions_list_lookup!$N$15:$P$20,2,TRUE)</f>
        <v>extensive</v>
      </c>
      <c r="AS309" s="15">
        <f>VLOOKUP($AQ309,[8]definitions_list_lookup!$N$15:$P$20,3,TRUE)</f>
        <v>4</v>
      </c>
      <c r="AT309" s="11" t="s">
        <v>2794</v>
      </c>
      <c r="AU309" s="11">
        <v>40</v>
      </c>
      <c r="AW309" s="11">
        <v>30</v>
      </c>
      <c r="AX309" s="11">
        <v>30</v>
      </c>
      <c r="BL309" s="11" t="s">
        <v>2795</v>
      </c>
      <c r="BM309" s="11">
        <v>90</v>
      </c>
      <c r="BN309" s="15" t="str">
        <f>VLOOKUP($BM309,[8]definitions_list_lookup!$N$15:$P$20,2,TRUE)</f>
        <v>extensive</v>
      </c>
      <c r="BO309" s="15">
        <f>VLOOKUP($BM309,[8]definitions_list_lookup!$N$15:$P$20,3,TRUE)</f>
        <v>4</v>
      </c>
      <c r="BP309" s="11" t="s">
        <v>2289</v>
      </c>
      <c r="BQ309" s="11">
        <v>35</v>
      </c>
      <c r="BS309" s="11">
        <v>45</v>
      </c>
      <c r="BT309" s="11">
        <v>20</v>
      </c>
      <c r="CJ309" s="15" t="str">
        <f>VLOOKUP($CI309,[8]definitions_list_lookup!$N$15:$P$20,2,TRUE)</f>
        <v>fresh</v>
      </c>
      <c r="CK309" s="15">
        <f>VLOOKUP($CI309,[8]definitions_list_lookup!$N$15:$P$20,3,TRUE)</f>
        <v>0</v>
      </c>
      <c r="DD309" s="15">
        <f t="shared" si="14"/>
        <v>90.72</v>
      </c>
      <c r="DE309" s="15" t="str">
        <f>VLOOKUP($DD309,[8]definitions_list_lookup!$N$15:$P$20,2,TRUE)</f>
        <v>extensive</v>
      </c>
      <c r="DF309" s="15">
        <f>VLOOKUP($DD309,[8]definitions_list_lookup!$N$15:$P$20,3,TRUE)</f>
        <v>4</v>
      </c>
      <c r="DG309" s="11" t="s">
        <v>2796</v>
      </c>
    </row>
    <row r="310" spans="1:111" s="11" customFormat="1">
      <c r="A310" s="11" t="s">
        <v>2785</v>
      </c>
      <c r="B310" s="11" t="s">
        <v>2746</v>
      </c>
      <c r="C310" s="2" t="s">
        <v>1450</v>
      </c>
      <c r="D310" s="2" t="s">
        <v>1575</v>
      </c>
      <c r="E310" s="11">
        <v>75</v>
      </c>
      <c r="F310" s="11">
        <v>4</v>
      </c>
      <c r="G310" s="15" t="str">
        <f t="shared" si="12"/>
        <v>75-4</v>
      </c>
      <c r="H310" s="11">
        <v>0</v>
      </c>
      <c r="I310" s="11">
        <v>85</v>
      </c>
      <c r="J310" s="38">
        <f>(VLOOKUP($G310,Depth_Lookup_CCL!$A$3:$Z$549,11,FALSE))+(H310/100)</f>
        <v>187.42999999999998</v>
      </c>
      <c r="K310" s="38">
        <f>(VLOOKUP($G310,Depth_Lookup_CCL!$A$3:$Z$549,11,FALSE))+(I310/100)</f>
        <v>188.27999999999997</v>
      </c>
      <c r="L310" s="11">
        <v>91</v>
      </c>
      <c r="N310" s="11">
        <v>9</v>
      </c>
      <c r="P310" s="15">
        <f t="shared" si="13"/>
        <v>100</v>
      </c>
      <c r="Q310" s="11" t="s">
        <v>2797</v>
      </c>
      <c r="R310" s="11" t="s">
        <v>114</v>
      </c>
      <c r="S310" s="97">
        <v>98</v>
      </c>
      <c r="T310" s="15" t="str">
        <f>VLOOKUP($S310,[8]definitions_list_lookup!$N$15:$P$20,2,TRUE)</f>
        <v>complete</v>
      </c>
      <c r="U310" s="15">
        <f>VLOOKUP($S310,[8]definitions_list_lookup!$N$15:$P$20,3,TRUE)</f>
        <v>5</v>
      </c>
      <c r="V310" s="11" t="s">
        <v>2798</v>
      </c>
      <c r="W310" s="11">
        <v>20</v>
      </c>
      <c r="Y310" s="11">
        <v>25</v>
      </c>
      <c r="Z310" s="11">
        <v>30</v>
      </c>
      <c r="AH310" s="11">
        <v>25</v>
      </c>
      <c r="AR310" s="15" t="str">
        <f>VLOOKUP($AQ310,[8]definitions_list_lookup!$N$15:$P$20,2,TRUE)</f>
        <v>fresh</v>
      </c>
      <c r="AS310" s="15">
        <f>VLOOKUP($AQ310,[8]definitions_list_lookup!$N$15:$P$20,3,TRUE)</f>
        <v>0</v>
      </c>
      <c r="BL310" s="11" t="s">
        <v>2799</v>
      </c>
      <c r="BM310" s="11">
        <v>98</v>
      </c>
      <c r="BN310" s="15" t="str">
        <f>VLOOKUP($BM310,[8]definitions_list_lookup!$N$15:$P$20,2,TRUE)</f>
        <v>complete</v>
      </c>
      <c r="BO310" s="15">
        <f>VLOOKUP($BM310,[8]definitions_list_lookup!$N$15:$P$20,3,TRUE)</f>
        <v>5</v>
      </c>
      <c r="BP310" s="11" t="s">
        <v>2289</v>
      </c>
      <c r="BQ310" s="11">
        <v>60</v>
      </c>
      <c r="BT310" s="11">
        <v>10</v>
      </c>
      <c r="CB310" s="11">
        <v>30</v>
      </c>
      <c r="CJ310" s="15" t="str">
        <f>VLOOKUP($CI310,[8]definitions_list_lookup!$N$15:$P$20,2,TRUE)</f>
        <v>fresh</v>
      </c>
      <c r="CK310" s="15">
        <f>VLOOKUP($CI310,[8]definitions_list_lookup!$N$15:$P$20,3,TRUE)</f>
        <v>0</v>
      </c>
      <c r="DD310" s="15">
        <f t="shared" si="14"/>
        <v>98</v>
      </c>
      <c r="DE310" s="15" t="str">
        <f>VLOOKUP($DD310,[8]definitions_list_lookup!$N$15:$P$20,2,TRUE)</f>
        <v>complete</v>
      </c>
      <c r="DF310" s="15">
        <f>VLOOKUP($DD310,[8]definitions_list_lookup!$N$15:$P$20,3,TRUE)</f>
        <v>5</v>
      </c>
      <c r="DG310" s="11" t="s">
        <v>2800</v>
      </c>
    </row>
    <row r="311" spans="1:111" s="11" customFormat="1">
      <c r="A311" s="11" t="s">
        <v>2785</v>
      </c>
      <c r="B311" s="11" t="s">
        <v>2746</v>
      </c>
      <c r="C311" s="2" t="s">
        <v>1450</v>
      </c>
      <c r="D311" s="2" t="s">
        <v>1575</v>
      </c>
      <c r="E311" s="11">
        <v>76</v>
      </c>
      <c r="F311" s="11">
        <v>1</v>
      </c>
      <c r="G311" s="15" t="str">
        <f t="shared" si="12"/>
        <v>76-1</v>
      </c>
      <c r="H311" s="11">
        <v>0</v>
      </c>
      <c r="I311" s="11">
        <v>94</v>
      </c>
      <c r="J311" s="38">
        <f>(VLOOKUP($G311,Depth_Lookup_CCL!$A$3:$Z$549,11,FALSE))+(H311/100)</f>
        <v>188.2</v>
      </c>
      <c r="K311" s="38">
        <f>(VLOOKUP($G311,Depth_Lookup_CCL!$A$3:$Z$549,11,FALSE))+(I311/100)</f>
        <v>189.14</v>
      </c>
      <c r="L311" s="11">
        <v>84</v>
      </c>
      <c r="M311" s="11">
        <v>8</v>
      </c>
      <c r="N311" s="11">
        <v>8</v>
      </c>
      <c r="P311" s="15">
        <f t="shared" si="13"/>
        <v>100</v>
      </c>
      <c r="Q311" s="11" t="s">
        <v>2801</v>
      </c>
      <c r="R311" s="11" t="s">
        <v>114</v>
      </c>
      <c r="S311" s="97">
        <v>85</v>
      </c>
      <c r="T311" s="15" t="str">
        <f>VLOOKUP($S311,[8]definitions_list_lookup!$N$15:$P$20,2,TRUE)</f>
        <v>extensive</v>
      </c>
      <c r="U311" s="15">
        <f>VLOOKUP($S311,[8]definitions_list_lookup!$N$15:$P$20,3,TRUE)</f>
        <v>4</v>
      </c>
      <c r="V311" s="11" t="s">
        <v>2802</v>
      </c>
      <c r="W311" s="11">
        <v>15</v>
      </c>
      <c r="Y311" s="11">
        <v>40</v>
      </c>
      <c r="Z311" s="11">
        <v>40</v>
      </c>
      <c r="AH311" s="11">
        <v>5</v>
      </c>
      <c r="AN311" s="11" t="s">
        <v>2803</v>
      </c>
      <c r="AO311" s="11" t="s">
        <v>1411</v>
      </c>
      <c r="AP311" s="11" t="s">
        <v>1465</v>
      </c>
      <c r="AQ311" s="11">
        <v>95</v>
      </c>
      <c r="AR311" s="15" t="str">
        <f>VLOOKUP($AQ311,[8]definitions_list_lookup!$N$15:$P$20,2,TRUE)</f>
        <v>complete</v>
      </c>
      <c r="AS311" s="15">
        <f>VLOOKUP($AQ311,[8]definitions_list_lookup!$N$15:$P$20,3,TRUE)</f>
        <v>5</v>
      </c>
      <c r="AT311" s="11" t="s">
        <v>2804</v>
      </c>
      <c r="AU311" s="11">
        <v>40</v>
      </c>
      <c r="AW311" s="11">
        <v>40</v>
      </c>
      <c r="AX311" s="11">
        <v>10</v>
      </c>
      <c r="AY311" s="11">
        <v>10</v>
      </c>
      <c r="BL311" s="11" t="s">
        <v>2805</v>
      </c>
      <c r="BM311" s="11">
        <v>92</v>
      </c>
      <c r="BN311" s="15" t="str">
        <f>VLOOKUP($BM311,[8]definitions_list_lookup!$N$15:$P$20,2,TRUE)</f>
        <v>complete</v>
      </c>
      <c r="BO311" s="15">
        <f>VLOOKUP($BM311,[8]definitions_list_lookup!$N$15:$P$20,3,TRUE)</f>
        <v>5</v>
      </c>
      <c r="BP311" s="11" t="s">
        <v>2289</v>
      </c>
      <c r="BQ311" s="11">
        <v>60</v>
      </c>
      <c r="BS311" s="11">
        <v>20</v>
      </c>
      <c r="BT311" s="11">
        <v>20</v>
      </c>
      <c r="CJ311" s="15" t="str">
        <f>VLOOKUP($CI311,[8]definitions_list_lookup!$N$15:$P$20,2,TRUE)</f>
        <v>fresh</v>
      </c>
      <c r="CK311" s="15">
        <f>VLOOKUP($CI311,[8]definitions_list_lookup!$N$15:$P$20,3,TRUE)</f>
        <v>0</v>
      </c>
      <c r="DD311" s="15">
        <f t="shared" si="14"/>
        <v>86.359999999999985</v>
      </c>
      <c r="DE311" s="15" t="str">
        <f>VLOOKUP($DD311,[8]definitions_list_lookup!$N$15:$P$20,2,TRUE)</f>
        <v>extensive</v>
      </c>
      <c r="DF311" s="15">
        <f>VLOOKUP($DD311,[8]definitions_list_lookup!$N$15:$P$20,3,TRUE)</f>
        <v>4</v>
      </c>
      <c r="DG311" s="11" t="s">
        <v>2806</v>
      </c>
    </row>
    <row r="312" spans="1:111" s="11" customFormat="1">
      <c r="A312" s="11" t="s">
        <v>2785</v>
      </c>
      <c r="B312" s="11" t="s">
        <v>2746</v>
      </c>
      <c r="C312" s="2" t="s">
        <v>1450</v>
      </c>
      <c r="D312" s="2" t="s">
        <v>1575</v>
      </c>
      <c r="E312" s="11">
        <v>76</v>
      </c>
      <c r="F312" s="11">
        <v>2</v>
      </c>
      <c r="G312" s="15" t="str">
        <f t="shared" si="12"/>
        <v>76-2</v>
      </c>
      <c r="H312" s="11">
        <v>0</v>
      </c>
      <c r="I312" s="11">
        <v>77</v>
      </c>
      <c r="J312" s="38">
        <f>(VLOOKUP($G312,Depth_Lookup_CCL!$A$3:$Z$549,11,FALSE))+(H312/100)</f>
        <v>189.14</v>
      </c>
      <c r="K312" s="38">
        <f>(VLOOKUP($G312,Depth_Lookup_CCL!$A$3:$Z$549,11,FALSE))+(I312/100)</f>
        <v>189.91</v>
      </c>
      <c r="L312" s="11">
        <v>85</v>
      </c>
      <c r="M312" s="11">
        <v>3</v>
      </c>
      <c r="N312" s="11">
        <v>12</v>
      </c>
      <c r="P312" s="15">
        <f t="shared" si="13"/>
        <v>100</v>
      </c>
      <c r="Q312" s="11" t="s">
        <v>2807</v>
      </c>
      <c r="R312" s="11" t="s">
        <v>1459</v>
      </c>
      <c r="S312" s="97">
        <v>85</v>
      </c>
      <c r="T312" s="15" t="str">
        <f>VLOOKUP($S312,[8]definitions_list_lookup!$N$15:$P$20,2,TRUE)</f>
        <v>extensive</v>
      </c>
      <c r="U312" s="15">
        <f>VLOOKUP($S312,[8]definitions_list_lookup!$N$15:$P$20,3,TRUE)</f>
        <v>4</v>
      </c>
      <c r="V312" s="11" t="s">
        <v>1707</v>
      </c>
      <c r="W312" s="11">
        <v>30</v>
      </c>
      <c r="Y312" s="11">
        <v>40</v>
      </c>
      <c r="Z312" s="11">
        <v>30</v>
      </c>
      <c r="AN312" s="11" t="s">
        <v>2808</v>
      </c>
      <c r="AO312" s="11" t="s">
        <v>1446</v>
      </c>
      <c r="AP312" s="11" t="s">
        <v>1464</v>
      </c>
      <c r="AQ312" s="11">
        <v>95</v>
      </c>
      <c r="AR312" s="15" t="str">
        <f>VLOOKUP($AQ312,[8]definitions_list_lookup!$N$15:$P$20,2,TRUE)</f>
        <v>complete</v>
      </c>
      <c r="AS312" s="15">
        <f>VLOOKUP($AQ312,[8]definitions_list_lookup!$N$15:$P$20,3,TRUE)</f>
        <v>5</v>
      </c>
      <c r="AT312" s="11" t="s">
        <v>2771</v>
      </c>
      <c r="AU312" s="11">
        <v>30</v>
      </c>
      <c r="AW312" s="11">
        <v>10</v>
      </c>
      <c r="AX312" s="11">
        <v>20</v>
      </c>
      <c r="AY312" s="11">
        <v>40</v>
      </c>
      <c r="BL312" s="11" t="s">
        <v>1797</v>
      </c>
      <c r="BM312" s="11">
        <v>92</v>
      </c>
      <c r="BN312" s="15" t="str">
        <f>VLOOKUP($BM312,[8]definitions_list_lookup!$N$15:$P$20,2,TRUE)</f>
        <v>complete</v>
      </c>
      <c r="BO312" s="15">
        <f>VLOOKUP($BM312,[8]definitions_list_lookup!$N$15:$P$20,3,TRUE)</f>
        <v>5</v>
      </c>
      <c r="BP312" s="11" t="s">
        <v>2287</v>
      </c>
      <c r="BQ312" s="11">
        <v>30</v>
      </c>
      <c r="BS312" s="11">
        <v>50</v>
      </c>
      <c r="BT312" s="11">
        <v>20</v>
      </c>
      <c r="CJ312" s="15" t="str">
        <f>VLOOKUP($CI312,[8]definitions_list_lookup!$N$15:$P$20,2,TRUE)</f>
        <v>fresh</v>
      </c>
      <c r="CK312" s="15">
        <f>VLOOKUP($CI312,[8]definitions_list_lookup!$N$15:$P$20,3,TRUE)</f>
        <v>0</v>
      </c>
      <c r="DD312" s="15">
        <f t="shared" si="14"/>
        <v>86.139999999999986</v>
      </c>
      <c r="DE312" s="15" t="str">
        <f>VLOOKUP($DD312,[8]definitions_list_lookup!$N$15:$P$20,2,TRUE)</f>
        <v>extensive</v>
      </c>
      <c r="DF312" s="15">
        <f>VLOOKUP($DD312,[8]definitions_list_lookup!$N$15:$P$20,3,TRUE)</f>
        <v>4</v>
      </c>
      <c r="DG312" s="11" t="s">
        <v>2806</v>
      </c>
    </row>
    <row r="313" spans="1:111" s="11" customFormat="1">
      <c r="A313" s="11" t="s">
        <v>2785</v>
      </c>
      <c r="B313" s="11" t="s">
        <v>2746</v>
      </c>
      <c r="C313" s="2" t="s">
        <v>1450</v>
      </c>
      <c r="D313" s="2" t="s">
        <v>1575</v>
      </c>
      <c r="E313" s="11">
        <v>76</v>
      </c>
      <c r="F313" s="11">
        <v>3</v>
      </c>
      <c r="G313" s="15" t="str">
        <f t="shared" si="12"/>
        <v>76-3</v>
      </c>
      <c r="H313" s="11">
        <v>0</v>
      </c>
      <c r="I313" s="11">
        <v>75</v>
      </c>
      <c r="J313" s="38">
        <f>(VLOOKUP($G313,Depth_Lookup_CCL!$A$3:$Z$549,11,FALSE))+(H313/100)</f>
        <v>189.91499999999999</v>
      </c>
      <c r="K313" s="38">
        <f>(VLOOKUP($G313,Depth_Lookup_CCL!$A$3:$Z$549,11,FALSE))+(I313/100)</f>
        <v>190.66499999999999</v>
      </c>
      <c r="M313" s="11">
        <v>10</v>
      </c>
      <c r="O313" s="11">
        <v>90</v>
      </c>
      <c r="P313" s="15">
        <f t="shared" si="13"/>
        <v>100</v>
      </c>
      <c r="S313" s="97"/>
      <c r="T313" s="15" t="str">
        <f>VLOOKUP($S313,[8]definitions_list_lookup!$N$15:$P$20,2,TRUE)</f>
        <v>fresh</v>
      </c>
      <c r="U313" s="15">
        <f>VLOOKUP($S313,[8]definitions_list_lookup!$N$15:$P$20,3,TRUE)</f>
        <v>0</v>
      </c>
      <c r="AN313" s="11" t="s">
        <v>1723</v>
      </c>
      <c r="AO313" s="11" t="s">
        <v>1411</v>
      </c>
      <c r="AP313" s="11" t="s">
        <v>1464</v>
      </c>
      <c r="AQ313" s="11">
        <v>90</v>
      </c>
      <c r="AR313" s="15" t="str">
        <f>VLOOKUP($AQ313,[8]definitions_list_lookup!$N$15:$P$20,2,TRUE)</f>
        <v>extensive</v>
      </c>
      <c r="AS313" s="15">
        <f>VLOOKUP($AQ313,[8]definitions_list_lookup!$N$15:$P$20,3,TRUE)</f>
        <v>4</v>
      </c>
      <c r="AT313" s="11" t="s">
        <v>2809</v>
      </c>
      <c r="AU313" s="11">
        <v>25</v>
      </c>
      <c r="AW313" s="11">
        <v>60</v>
      </c>
      <c r="AX313" s="11">
        <v>15</v>
      </c>
      <c r="BN313" s="15" t="str">
        <f>VLOOKUP($BM313,[8]definitions_list_lookup!$N$15:$P$20,2,TRUE)</f>
        <v>fresh</v>
      </c>
      <c r="BO313" s="15">
        <f>VLOOKUP($BM313,[8]definitions_list_lookup!$N$15:$P$20,3,TRUE)</f>
        <v>0</v>
      </c>
      <c r="CH313" s="11" t="s">
        <v>2810</v>
      </c>
      <c r="CI313" s="11">
        <v>93</v>
      </c>
      <c r="CJ313" s="15" t="str">
        <f>VLOOKUP($CI313,[8]definitions_list_lookup!$N$15:$P$20,2,TRUE)</f>
        <v>complete</v>
      </c>
      <c r="CK313" s="15">
        <f>VLOOKUP($CI313,[8]definitions_list_lookup!$N$15:$P$20,3,TRUE)</f>
        <v>5</v>
      </c>
      <c r="CM313" s="11">
        <v>30</v>
      </c>
      <c r="CO313" s="11">
        <v>10</v>
      </c>
      <c r="CP313" s="11">
        <v>45</v>
      </c>
      <c r="CQ313" s="11">
        <v>5</v>
      </c>
      <c r="CU313" s="11">
        <v>5</v>
      </c>
      <c r="CX313" s="11">
        <v>5</v>
      </c>
      <c r="DD313" s="15">
        <f t="shared" si="14"/>
        <v>92.7</v>
      </c>
      <c r="DE313" s="15" t="str">
        <f>VLOOKUP($DD313,[8]definitions_list_lookup!$N$15:$P$20,2,TRUE)</f>
        <v>complete</v>
      </c>
      <c r="DF313" s="15">
        <f>VLOOKUP($DD313,[8]definitions_list_lookup!$N$15:$P$20,3,TRUE)</f>
        <v>5</v>
      </c>
      <c r="DG313" s="11" t="s">
        <v>2811</v>
      </c>
    </row>
    <row r="314" spans="1:111" s="11" customFormat="1">
      <c r="A314" s="11" t="s">
        <v>2785</v>
      </c>
      <c r="B314" s="11" t="s">
        <v>2746</v>
      </c>
      <c r="C314" s="2" t="s">
        <v>1450</v>
      </c>
      <c r="D314" s="2" t="s">
        <v>1575</v>
      </c>
      <c r="E314" s="11">
        <v>76</v>
      </c>
      <c r="F314" s="11">
        <v>4</v>
      </c>
      <c r="G314" s="15" t="str">
        <f t="shared" si="12"/>
        <v>76-4</v>
      </c>
      <c r="H314" s="11">
        <v>0</v>
      </c>
      <c r="I314" s="11">
        <v>20</v>
      </c>
      <c r="J314" s="38">
        <f>(VLOOKUP($G314,Depth_Lookup_CCL!$A$3:$Z$549,11,FALSE))+(H314/100)</f>
        <v>190.66499999999999</v>
      </c>
      <c r="K314" s="38">
        <f>(VLOOKUP($G314,Depth_Lookup_CCL!$A$3:$Z$549,11,FALSE))+(I314/100)</f>
        <v>190.86499999999998</v>
      </c>
      <c r="O314" s="11">
        <v>100</v>
      </c>
      <c r="P314" s="15">
        <f t="shared" si="13"/>
        <v>100</v>
      </c>
      <c r="S314" s="97"/>
      <c r="T314" s="15" t="str">
        <f>VLOOKUP($S314,[8]definitions_list_lookup!$N$15:$P$20,2,TRUE)</f>
        <v>fresh</v>
      </c>
      <c r="U314" s="15">
        <f>VLOOKUP($S314,[8]definitions_list_lookup!$N$15:$P$20,3,TRUE)</f>
        <v>0</v>
      </c>
      <c r="AR314" s="15" t="str">
        <f>VLOOKUP($AQ314,[8]definitions_list_lookup!$N$15:$P$20,2,TRUE)</f>
        <v>fresh</v>
      </c>
      <c r="AS314" s="15">
        <f>VLOOKUP($AQ314,[8]definitions_list_lookup!$N$15:$P$20,3,TRUE)</f>
        <v>0</v>
      </c>
      <c r="BN314" s="15" t="str">
        <f>VLOOKUP($BM314,[8]definitions_list_lookup!$N$15:$P$20,2,TRUE)</f>
        <v>fresh</v>
      </c>
      <c r="BO314" s="15">
        <f>VLOOKUP($BM314,[8]definitions_list_lookup!$N$15:$P$20,3,TRUE)</f>
        <v>0</v>
      </c>
      <c r="CH314" s="11" t="s">
        <v>2812</v>
      </c>
      <c r="CI314" s="11">
        <v>95</v>
      </c>
      <c r="CJ314" s="15" t="str">
        <f>VLOOKUP($CI314,[8]definitions_list_lookup!$N$15:$P$20,2,TRUE)</f>
        <v>complete</v>
      </c>
      <c r="CK314" s="15">
        <f>VLOOKUP($CI314,[8]definitions_list_lookup!$N$15:$P$20,3,TRUE)</f>
        <v>5</v>
      </c>
      <c r="CM314" s="11">
        <v>30</v>
      </c>
      <c r="CO314" s="11">
        <v>20</v>
      </c>
      <c r="CP314" s="11">
        <v>35</v>
      </c>
      <c r="CU314" s="11">
        <v>5</v>
      </c>
      <c r="CX314" s="11">
        <v>10</v>
      </c>
      <c r="DD314" s="15">
        <f t="shared" si="14"/>
        <v>95</v>
      </c>
      <c r="DE314" s="15" t="str">
        <f>VLOOKUP($DD314,[8]definitions_list_lookup!$N$15:$P$20,2,TRUE)</f>
        <v>complete</v>
      </c>
      <c r="DF314" s="15">
        <f>VLOOKUP($DD314,[8]definitions_list_lookup!$N$15:$P$20,3,TRUE)</f>
        <v>5</v>
      </c>
      <c r="DG314" s="11" t="s">
        <v>2282</v>
      </c>
    </row>
    <row r="315" spans="1:111" s="11" customFormat="1">
      <c r="A315" s="11" t="s">
        <v>2785</v>
      </c>
      <c r="B315" s="11" t="s">
        <v>2746</v>
      </c>
      <c r="C315" s="2" t="s">
        <v>1450</v>
      </c>
      <c r="D315" s="2" t="s">
        <v>1575</v>
      </c>
      <c r="E315" s="11">
        <v>76</v>
      </c>
      <c r="F315" s="11">
        <v>4</v>
      </c>
      <c r="G315" s="15" t="str">
        <f t="shared" si="12"/>
        <v>76-4</v>
      </c>
      <c r="H315" s="11">
        <v>20</v>
      </c>
      <c r="I315" s="11">
        <v>72</v>
      </c>
      <c r="J315" s="38">
        <f>(VLOOKUP($G315,Depth_Lookup_CCL!$A$3:$Z$549,11,FALSE))+(H315/100)</f>
        <v>190.86499999999998</v>
      </c>
      <c r="K315" s="38">
        <f>(VLOOKUP($G315,Depth_Lookup_CCL!$A$3:$Z$549,11,FALSE))+(I315/100)</f>
        <v>191.38499999999999</v>
      </c>
      <c r="L315" s="11">
        <v>70</v>
      </c>
      <c r="N315" s="11">
        <v>30</v>
      </c>
      <c r="P315" s="15">
        <f t="shared" si="13"/>
        <v>100</v>
      </c>
      <c r="Q315" s="11" t="s">
        <v>2813</v>
      </c>
      <c r="R315" s="11" t="s">
        <v>1</v>
      </c>
      <c r="S315" s="97">
        <v>85</v>
      </c>
      <c r="T315" s="15" t="str">
        <f>VLOOKUP($S315,[8]definitions_list_lookup!$N$15:$P$20,2,TRUE)</f>
        <v>extensive</v>
      </c>
      <c r="U315" s="15">
        <f>VLOOKUP($S315,[8]definitions_list_lookup!$N$15:$P$20,3,TRUE)</f>
        <v>4</v>
      </c>
      <c r="V315" s="11" t="s">
        <v>1707</v>
      </c>
      <c r="W315" s="11">
        <v>20</v>
      </c>
      <c r="Y315" s="11">
        <v>60</v>
      </c>
      <c r="Z315" s="11">
        <v>20</v>
      </c>
      <c r="AR315" s="15" t="str">
        <f>VLOOKUP($AQ315,[8]definitions_list_lookup!$N$15:$P$20,2,TRUE)</f>
        <v>fresh</v>
      </c>
      <c r="AS315" s="15">
        <f>VLOOKUP($AQ315,[8]definitions_list_lookup!$N$15:$P$20,3,TRUE)</f>
        <v>0</v>
      </c>
      <c r="BL315" s="11" t="s">
        <v>2814</v>
      </c>
      <c r="BM315" s="11">
        <v>93</v>
      </c>
      <c r="BN315" s="15" t="str">
        <f>VLOOKUP($BM315,[8]definitions_list_lookup!$N$15:$P$20,2,TRUE)</f>
        <v>complete</v>
      </c>
      <c r="BO315" s="15">
        <f>VLOOKUP($BM315,[8]definitions_list_lookup!$N$15:$P$20,3,TRUE)</f>
        <v>5</v>
      </c>
      <c r="BP315" s="11" t="s">
        <v>2269</v>
      </c>
      <c r="BQ315" s="11">
        <v>60</v>
      </c>
      <c r="BS315" s="11">
        <v>10</v>
      </c>
      <c r="BT315" s="11">
        <v>20</v>
      </c>
      <c r="BY315" s="11">
        <v>10</v>
      </c>
      <c r="CJ315" s="15" t="str">
        <f>VLOOKUP($CI315,[8]definitions_list_lookup!$N$15:$P$20,2,TRUE)</f>
        <v>fresh</v>
      </c>
      <c r="CK315" s="15">
        <f>VLOOKUP($CI315,[8]definitions_list_lookup!$N$15:$P$20,3,TRUE)</f>
        <v>0</v>
      </c>
      <c r="DD315" s="15">
        <f t="shared" si="14"/>
        <v>87.399999999999991</v>
      </c>
      <c r="DE315" s="15" t="str">
        <f>VLOOKUP($DD315,[8]definitions_list_lookup!$N$15:$P$20,2,TRUE)</f>
        <v>extensive</v>
      </c>
      <c r="DF315" s="15">
        <f>VLOOKUP($DD315,[8]definitions_list_lookup!$N$15:$P$20,3,TRUE)</f>
        <v>4</v>
      </c>
      <c r="DG315" s="11" t="s">
        <v>1963</v>
      </c>
    </row>
    <row r="316" spans="1:111" s="11" customFormat="1">
      <c r="A316" s="11" t="s">
        <v>2785</v>
      </c>
      <c r="B316" s="11" t="s">
        <v>2746</v>
      </c>
      <c r="C316" s="2" t="s">
        <v>1450</v>
      </c>
      <c r="D316" s="2" t="s">
        <v>1575</v>
      </c>
      <c r="E316" s="11">
        <v>77</v>
      </c>
      <c r="F316" s="11">
        <v>1</v>
      </c>
      <c r="G316" s="15" t="str">
        <f t="shared" si="12"/>
        <v>77-1</v>
      </c>
      <c r="H316" s="11">
        <v>0</v>
      </c>
      <c r="I316" s="11">
        <v>95</v>
      </c>
      <c r="J316" s="38">
        <f>(VLOOKUP($G316,Depth_Lookup_CCL!$A$3:$Z$549,11,FALSE))+(H316/100)</f>
        <v>191.2</v>
      </c>
      <c r="K316" s="38">
        <f>(VLOOKUP($G316,Depth_Lookup_CCL!$A$3:$Z$549,11,FALSE))+(I316/100)</f>
        <v>192.14999999999998</v>
      </c>
      <c r="M316" s="11">
        <v>20</v>
      </c>
      <c r="O316" s="11">
        <v>80</v>
      </c>
      <c r="P316" s="15">
        <f t="shared" si="13"/>
        <v>100</v>
      </c>
      <c r="S316" s="97"/>
      <c r="T316" s="15" t="str">
        <f>VLOOKUP($S316,[8]definitions_list_lookup!$N$15:$P$20,2,TRUE)</f>
        <v>fresh</v>
      </c>
      <c r="U316" s="15">
        <f>VLOOKUP($S316,[8]definitions_list_lookup!$N$15:$P$20,3,TRUE)</f>
        <v>0</v>
      </c>
      <c r="AN316" s="11" t="s">
        <v>2663</v>
      </c>
      <c r="AO316" s="11" t="s">
        <v>1411</v>
      </c>
      <c r="AP316" s="11" t="s">
        <v>1465</v>
      </c>
      <c r="AQ316" s="11">
        <v>95</v>
      </c>
      <c r="AR316" s="15" t="str">
        <f>VLOOKUP($AQ316,[8]definitions_list_lookup!$N$15:$P$20,2,TRUE)</f>
        <v>complete</v>
      </c>
      <c r="AS316" s="15">
        <f>VLOOKUP($AQ316,[8]definitions_list_lookup!$N$15:$P$20,3,TRUE)</f>
        <v>5</v>
      </c>
      <c r="AT316" s="11" t="s">
        <v>2815</v>
      </c>
      <c r="AU316" s="11">
        <v>65</v>
      </c>
      <c r="AW316" s="11">
        <v>15</v>
      </c>
      <c r="AX316" s="11">
        <v>20</v>
      </c>
      <c r="BN316" s="15" t="str">
        <f>VLOOKUP($BM316,[8]definitions_list_lookup!$N$15:$P$20,2,TRUE)</f>
        <v>fresh</v>
      </c>
      <c r="BO316" s="15">
        <f>VLOOKUP($BM316,[8]definitions_list_lookup!$N$15:$P$20,3,TRUE)</f>
        <v>0</v>
      </c>
      <c r="CH316" s="11" t="s">
        <v>2816</v>
      </c>
      <c r="CI316" s="11">
        <v>98</v>
      </c>
      <c r="CJ316" s="15" t="str">
        <f>VLOOKUP($CI316,[8]definitions_list_lookup!$N$15:$P$20,2,TRUE)</f>
        <v>complete</v>
      </c>
      <c r="CK316" s="15">
        <f>VLOOKUP($CI316,[8]definitions_list_lookup!$N$15:$P$20,3,TRUE)</f>
        <v>5</v>
      </c>
      <c r="CL316" s="11" t="s">
        <v>2817</v>
      </c>
      <c r="CM316" s="11">
        <v>30</v>
      </c>
      <c r="CP316" s="11">
        <v>40</v>
      </c>
      <c r="CQ316" s="11">
        <v>15</v>
      </c>
      <c r="CU316" s="11">
        <v>15</v>
      </c>
      <c r="DD316" s="15">
        <f t="shared" si="14"/>
        <v>97.4</v>
      </c>
      <c r="DE316" s="15" t="str">
        <f>VLOOKUP($DD316,[8]definitions_list_lookup!$N$15:$P$20,2,TRUE)</f>
        <v>complete</v>
      </c>
      <c r="DF316" s="15">
        <f>VLOOKUP($DD316,[8]definitions_list_lookup!$N$15:$P$20,3,TRUE)</f>
        <v>5</v>
      </c>
      <c r="DG316" s="11" t="s">
        <v>2818</v>
      </c>
    </row>
    <row r="317" spans="1:111" s="11" customFormat="1">
      <c r="A317" s="11" t="s">
        <v>2785</v>
      </c>
      <c r="B317" s="11" t="s">
        <v>2746</v>
      </c>
      <c r="C317" s="2" t="s">
        <v>1450</v>
      </c>
      <c r="D317" s="2" t="s">
        <v>1575</v>
      </c>
      <c r="E317" s="11">
        <v>77</v>
      </c>
      <c r="F317" s="11">
        <v>2</v>
      </c>
      <c r="G317" s="15" t="str">
        <f t="shared" si="12"/>
        <v>77-2</v>
      </c>
      <c r="H317" s="11">
        <v>1</v>
      </c>
      <c r="I317" s="11">
        <v>96</v>
      </c>
      <c r="J317" s="38">
        <f>(VLOOKUP($G317,Depth_Lookup_CCL!$A$3:$Z$549,11,FALSE))+(H317/100)</f>
        <v>192.15999999999997</v>
      </c>
      <c r="K317" s="38">
        <f>(VLOOKUP($G317,Depth_Lookup_CCL!$A$3:$Z$549,11,FALSE))+(I317/100)</f>
        <v>193.10999999999999</v>
      </c>
      <c r="L317" s="11">
        <v>70</v>
      </c>
      <c r="O317" s="11">
        <v>30</v>
      </c>
      <c r="P317" s="15">
        <f t="shared" si="13"/>
        <v>100</v>
      </c>
      <c r="Q317" s="11" t="s">
        <v>1797</v>
      </c>
      <c r="R317" s="11" t="s">
        <v>114</v>
      </c>
      <c r="S317" s="97">
        <v>95</v>
      </c>
      <c r="T317" s="15" t="str">
        <f>VLOOKUP($S317,[8]definitions_list_lookup!$N$15:$P$20,2,TRUE)</f>
        <v>complete</v>
      </c>
      <c r="U317" s="15">
        <f>VLOOKUP($S317,[8]definitions_list_lookup!$N$15:$P$20,3,TRUE)</f>
        <v>5</v>
      </c>
      <c r="V317" s="11" t="s">
        <v>2819</v>
      </c>
      <c r="W317" s="11">
        <v>20</v>
      </c>
      <c r="Y317" s="11">
        <v>30</v>
      </c>
      <c r="Z317" s="11">
        <v>20</v>
      </c>
      <c r="AA317" s="11">
        <v>15</v>
      </c>
      <c r="AB317" s="11">
        <v>5</v>
      </c>
      <c r="AH317" s="11">
        <v>10</v>
      </c>
      <c r="AR317" s="15" t="str">
        <f>VLOOKUP($AQ317,[8]definitions_list_lookup!$N$15:$P$20,2,TRUE)</f>
        <v>fresh</v>
      </c>
      <c r="AS317" s="15">
        <f>VLOOKUP($AQ317,[8]definitions_list_lookup!$N$15:$P$20,3,TRUE)</f>
        <v>0</v>
      </c>
      <c r="BN317" s="15" t="str">
        <f>VLOOKUP($BM317,[8]definitions_list_lookup!$N$15:$P$20,2,TRUE)</f>
        <v>fresh</v>
      </c>
      <c r="BO317" s="15">
        <f>VLOOKUP($BM317,[8]definitions_list_lookup!$N$15:$P$20,3,TRUE)</f>
        <v>0</v>
      </c>
      <c r="CH317" s="11" t="s">
        <v>1658</v>
      </c>
      <c r="CI317" s="11">
        <v>98</v>
      </c>
      <c r="CJ317" s="15" t="str">
        <f>VLOOKUP($CI317,[8]definitions_list_lookup!$N$15:$P$20,2,TRUE)</f>
        <v>complete</v>
      </c>
      <c r="CK317" s="15">
        <f>VLOOKUP($CI317,[8]definitions_list_lookup!$N$15:$P$20,3,TRUE)</f>
        <v>5</v>
      </c>
      <c r="CM317" s="11">
        <v>20</v>
      </c>
      <c r="CP317" s="11">
        <v>60</v>
      </c>
      <c r="CQ317" s="11">
        <v>10</v>
      </c>
      <c r="CU317" s="11">
        <v>10</v>
      </c>
      <c r="DD317" s="15">
        <f t="shared" si="14"/>
        <v>95.9</v>
      </c>
      <c r="DE317" s="15" t="str">
        <f>VLOOKUP($DD317,[8]definitions_list_lookup!$N$15:$P$20,2,TRUE)</f>
        <v>complete</v>
      </c>
      <c r="DF317" s="15">
        <f>VLOOKUP($DD317,[8]definitions_list_lookup!$N$15:$P$20,3,TRUE)</f>
        <v>5</v>
      </c>
      <c r="DG317" s="11" t="s">
        <v>2818</v>
      </c>
    </row>
    <row r="318" spans="1:111" s="11" customFormat="1">
      <c r="A318" s="11" t="s">
        <v>2785</v>
      </c>
      <c r="B318" s="11" t="s">
        <v>2746</v>
      </c>
      <c r="C318" s="2" t="s">
        <v>1450</v>
      </c>
      <c r="D318" s="2" t="s">
        <v>1575</v>
      </c>
      <c r="E318" s="11">
        <v>77</v>
      </c>
      <c r="F318" s="11">
        <v>3</v>
      </c>
      <c r="G318" s="15" t="str">
        <f t="shared" si="12"/>
        <v>77-3</v>
      </c>
      <c r="H318" s="11">
        <v>0</v>
      </c>
      <c r="I318" s="11">
        <v>55</v>
      </c>
      <c r="J318" s="38">
        <f>(VLOOKUP($G318,Depth_Lookup_CCL!$A$3:$Z$549,11,FALSE))+(H318/100)</f>
        <v>193.10499999999999</v>
      </c>
      <c r="K318" s="38">
        <f>(VLOOKUP($G318,Depth_Lookup_CCL!$A$3:$Z$549,11,FALSE))+(I318/100)</f>
        <v>193.655</v>
      </c>
      <c r="M318" s="11">
        <v>20</v>
      </c>
      <c r="O318" s="11">
        <v>80</v>
      </c>
      <c r="P318" s="15">
        <f t="shared" si="13"/>
        <v>100</v>
      </c>
      <c r="S318" s="97"/>
      <c r="T318" s="15" t="str">
        <f>VLOOKUP($S318,[8]definitions_list_lookup!$N$15:$P$20,2,TRUE)</f>
        <v>fresh</v>
      </c>
      <c r="U318" s="15">
        <f>VLOOKUP($S318,[8]definitions_list_lookup!$N$15:$P$20,3,TRUE)</f>
        <v>0</v>
      </c>
      <c r="AN318" s="11" t="s">
        <v>2612</v>
      </c>
      <c r="AO318" s="11" t="s">
        <v>1447</v>
      </c>
      <c r="AP318" s="11" t="s">
        <v>1465</v>
      </c>
      <c r="AQ318" s="11">
        <v>98</v>
      </c>
      <c r="AR318" s="15" t="str">
        <f>VLOOKUP($AQ318,[8]definitions_list_lookup!$N$15:$P$20,2,TRUE)</f>
        <v>complete</v>
      </c>
      <c r="AS318" s="15">
        <f>VLOOKUP($AQ318,[8]definitions_list_lookup!$N$15:$P$20,3,TRUE)</f>
        <v>5</v>
      </c>
      <c r="AT318" s="11" t="s">
        <v>2820</v>
      </c>
      <c r="AU318" s="11">
        <v>30</v>
      </c>
      <c r="AW318" s="11">
        <v>60</v>
      </c>
      <c r="AX318" s="11">
        <v>10</v>
      </c>
      <c r="BN318" s="15" t="str">
        <f>VLOOKUP($BM318,[8]definitions_list_lookup!$N$15:$P$20,2,TRUE)</f>
        <v>fresh</v>
      </c>
      <c r="BO318" s="15">
        <f>VLOOKUP($BM318,[8]definitions_list_lookup!$N$15:$P$20,3,TRUE)</f>
        <v>0</v>
      </c>
      <c r="CH318" s="11" t="s">
        <v>2211</v>
      </c>
      <c r="CI318" s="11">
        <v>98</v>
      </c>
      <c r="CJ318" s="15" t="str">
        <f>VLOOKUP($CI318,[8]definitions_list_lookup!$N$15:$P$20,2,TRUE)</f>
        <v>complete</v>
      </c>
      <c r="CK318" s="15">
        <f>VLOOKUP($CI318,[8]definitions_list_lookup!$N$15:$P$20,3,TRUE)</f>
        <v>5</v>
      </c>
      <c r="CL318" s="11" t="s">
        <v>2821</v>
      </c>
      <c r="CM318" s="11">
        <v>40</v>
      </c>
      <c r="CP318" s="11">
        <v>50</v>
      </c>
      <c r="CX318" s="11">
        <v>10</v>
      </c>
      <c r="DD318" s="15">
        <f t="shared" si="14"/>
        <v>98</v>
      </c>
      <c r="DE318" s="15" t="str">
        <f>VLOOKUP($DD318,[8]definitions_list_lookup!$N$15:$P$20,2,TRUE)</f>
        <v>complete</v>
      </c>
      <c r="DF318" s="15">
        <f>VLOOKUP($DD318,[8]definitions_list_lookup!$N$15:$P$20,3,TRUE)</f>
        <v>5</v>
      </c>
      <c r="DG318" s="11" t="s">
        <v>2818</v>
      </c>
    </row>
    <row r="319" spans="1:111" s="11" customFormat="1">
      <c r="A319" s="11" t="s">
        <v>2785</v>
      </c>
      <c r="B319" s="11" t="s">
        <v>2746</v>
      </c>
      <c r="C319" s="2" t="s">
        <v>1450</v>
      </c>
      <c r="D319" s="2" t="s">
        <v>1575</v>
      </c>
      <c r="E319" s="11">
        <v>77</v>
      </c>
      <c r="F319" s="11">
        <v>4</v>
      </c>
      <c r="G319" s="15" t="str">
        <f t="shared" si="12"/>
        <v>77-4</v>
      </c>
      <c r="H319" s="11">
        <v>0</v>
      </c>
      <c r="I319" s="11">
        <v>64</v>
      </c>
      <c r="J319" s="38">
        <f>(VLOOKUP($G319,Depth_Lookup_CCL!$A$3:$Z$549,11,FALSE))+(H319/100)</f>
        <v>193.66499999999999</v>
      </c>
      <c r="K319" s="38">
        <f>(VLOOKUP($G319,Depth_Lookup_CCL!$A$3:$Z$549,11,FALSE))+(I319/100)</f>
        <v>194.30499999999998</v>
      </c>
      <c r="O319" s="11">
        <v>100</v>
      </c>
      <c r="P319" s="15">
        <f t="shared" si="13"/>
        <v>100</v>
      </c>
      <c r="S319" s="97"/>
      <c r="T319" s="15" t="str">
        <f>VLOOKUP($S319,[8]definitions_list_lookup!$N$15:$P$20,2,TRUE)</f>
        <v>fresh</v>
      </c>
      <c r="U319" s="15">
        <f>VLOOKUP($S319,[8]definitions_list_lookup!$N$15:$P$20,3,TRUE)</f>
        <v>0</v>
      </c>
      <c r="AR319" s="15" t="str">
        <f>VLOOKUP($AQ319,[8]definitions_list_lookup!$N$15:$P$20,2,TRUE)</f>
        <v>fresh</v>
      </c>
      <c r="AS319" s="15">
        <f>VLOOKUP($AQ319,[8]definitions_list_lookup!$N$15:$P$20,3,TRUE)</f>
        <v>0</v>
      </c>
      <c r="BN319" s="15" t="str">
        <f>VLOOKUP($BM319,[8]definitions_list_lookup!$N$15:$P$20,2,TRUE)</f>
        <v>fresh</v>
      </c>
      <c r="BO319" s="15">
        <f>VLOOKUP($BM319,[8]definitions_list_lookup!$N$15:$P$20,3,TRUE)</f>
        <v>0</v>
      </c>
      <c r="CH319" s="11" t="s">
        <v>2224</v>
      </c>
      <c r="CI319" s="11">
        <v>98</v>
      </c>
      <c r="CJ319" s="15" t="str">
        <f>VLOOKUP($CI319,[8]definitions_list_lookup!$N$15:$P$20,2,TRUE)</f>
        <v>complete</v>
      </c>
      <c r="CK319" s="15">
        <f>VLOOKUP($CI319,[8]definitions_list_lookup!$N$15:$P$20,3,TRUE)</f>
        <v>5</v>
      </c>
      <c r="CM319" s="11">
        <v>40</v>
      </c>
      <c r="CP319" s="11">
        <v>30</v>
      </c>
      <c r="CQ319" s="11">
        <v>10</v>
      </c>
      <c r="CU319" s="11">
        <v>5</v>
      </c>
      <c r="CX319" s="11">
        <v>15</v>
      </c>
      <c r="DD319" s="15">
        <f t="shared" si="14"/>
        <v>98</v>
      </c>
      <c r="DE319" s="15" t="str">
        <f>VLOOKUP($DD319,[8]definitions_list_lookup!$N$15:$P$20,2,TRUE)</f>
        <v>complete</v>
      </c>
      <c r="DF319" s="15">
        <f>VLOOKUP($DD319,[8]definitions_list_lookup!$N$15:$P$20,3,TRUE)</f>
        <v>5</v>
      </c>
      <c r="DG319" s="11" t="s">
        <v>2818</v>
      </c>
    </row>
    <row r="320" spans="1:111" s="11" customFormat="1">
      <c r="A320" s="88">
        <v>42940.25</v>
      </c>
      <c r="B320" s="11" t="s">
        <v>2746</v>
      </c>
      <c r="C320" s="2" t="s">
        <v>1450</v>
      </c>
      <c r="D320" s="2" t="s">
        <v>1575</v>
      </c>
      <c r="E320" s="11">
        <v>78</v>
      </c>
      <c r="F320" s="11">
        <v>1</v>
      </c>
      <c r="G320" s="15" t="str">
        <f t="shared" si="12"/>
        <v>78-1</v>
      </c>
      <c r="H320" s="11">
        <v>0</v>
      </c>
      <c r="I320" s="11">
        <v>63</v>
      </c>
      <c r="J320" s="38">
        <f>(VLOOKUP($G320,Depth_Lookup_CCL!$A$3:$Z$549,11,FALSE))+(H320/100)</f>
        <v>194.2</v>
      </c>
      <c r="K320" s="38">
        <f>(VLOOKUP($G320,Depth_Lookup_CCL!$A$3:$Z$549,11,FALSE))+(I320/100)</f>
        <v>194.82999999999998</v>
      </c>
      <c r="L320" s="11">
        <v>50</v>
      </c>
      <c r="N320" s="11">
        <v>10</v>
      </c>
      <c r="O320" s="11">
        <v>40</v>
      </c>
      <c r="P320" s="15">
        <f t="shared" si="13"/>
        <v>100</v>
      </c>
      <c r="Q320" s="11" t="s">
        <v>2663</v>
      </c>
      <c r="R320" s="11" t="s">
        <v>1</v>
      </c>
      <c r="S320" s="97">
        <v>91</v>
      </c>
      <c r="T320" s="15" t="str">
        <f>VLOOKUP($S320,[9]definitions_list_lookup!$N$15:$P$20,2,TRUE)</f>
        <v>complete</v>
      </c>
      <c r="U320" s="15">
        <f>VLOOKUP($S320,[9]definitions_list_lookup!$N$15:$P$20,3,TRUE)</f>
        <v>5</v>
      </c>
      <c r="V320" s="11" t="s">
        <v>1707</v>
      </c>
      <c r="W320" s="11">
        <v>40</v>
      </c>
      <c r="Y320" s="11">
        <v>40</v>
      </c>
      <c r="Z320" s="11">
        <v>20</v>
      </c>
      <c r="AR320" s="15" t="str">
        <f>VLOOKUP($AQ320,[9]definitions_list_lookup!$N$15:$P$20,2,TRUE)</f>
        <v>fresh</v>
      </c>
      <c r="AS320" s="15">
        <f>VLOOKUP($AQ320,[9]definitions_list_lookup!$N$15:$P$20,3,TRUE)</f>
        <v>0</v>
      </c>
      <c r="BL320" s="11" t="s">
        <v>2978</v>
      </c>
      <c r="BM320" s="11">
        <v>95</v>
      </c>
      <c r="BN320" s="15" t="str">
        <f>VLOOKUP($BM320,[9]definitions_list_lookup!$N$15:$P$20,2,TRUE)</f>
        <v>complete</v>
      </c>
      <c r="BO320" s="15">
        <f>VLOOKUP($BM320,[9]definitions_list_lookup!$N$15:$P$20,3,TRUE)</f>
        <v>5</v>
      </c>
      <c r="BP320" s="11" t="s">
        <v>2289</v>
      </c>
      <c r="BQ320" s="11">
        <v>40</v>
      </c>
      <c r="BS320" s="11">
        <v>30</v>
      </c>
      <c r="BT320" s="11">
        <v>10</v>
      </c>
      <c r="BU320" s="11">
        <v>20</v>
      </c>
      <c r="CH320" s="11" t="s">
        <v>2224</v>
      </c>
      <c r="CI320" s="11">
        <v>98</v>
      </c>
      <c r="CJ320" s="15" t="str">
        <f>VLOOKUP($CI320,[9]definitions_list_lookup!$N$15:$P$20,2,TRUE)</f>
        <v>complete</v>
      </c>
      <c r="CK320" s="15">
        <f>VLOOKUP($CI320,[9]definitions_list_lookup!$N$15:$P$20,3,TRUE)</f>
        <v>5</v>
      </c>
      <c r="CL320" s="11" t="s">
        <v>2979</v>
      </c>
      <c r="CM320" s="11">
        <v>40</v>
      </c>
      <c r="CO320" s="11">
        <v>10</v>
      </c>
      <c r="CP320" s="11">
        <v>25</v>
      </c>
      <c r="CU320" s="11">
        <v>10</v>
      </c>
      <c r="CX320" s="11">
        <v>15</v>
      </c>
      <c r="DD320" s="15">
        <f t="shared" si="14"/>
        <v>94.2</v>
      </c>
      <c r="DE320" s="15" t="str">
        <f>VLOOKUP($DD320,[9]definitions_list_lookup!$N$15:$P$20,2,TRUE)</f>
        <v>complete</v>
      </c>
      <c r="DF320" s="15">
        <f>VLOOKUP($DD320,[9]definitions_list_lookup!$N$15:$P$20,3,TRUE)</f>
        <v>5</v>
      </c>
      <c r="DG320" s="11" t="s">
        <v>2980</v>
      </c>
    </row>
    <row r="321" spans="1:111" s="11" customFormat="1">
      <c r="A321" s="88">
        <v>42940.25</v>
      </c>
      <c r="B321" s="11" t="s">
        <v>2746</v>
      </c>
      <c r="C321" s="2" t="s">
        <v>1450</v>
      </c>
      <c r="D321" s="2" t="s">
        <v>1575</v>
      </c>
      <c r="E321" s="11">
        <v>78</v>
      </c>
      <c r="F321" s="11">
        <v>1</v>
      </c>
      <c r="G321" s="15" t="str">
        <f t="shared" si="12"/>
        <v>78-1</v>
      </c>
      <c r="H321" s="11">
        <v>63</v>
      </c>
      <c r="I321" s="11">
        <v>91</v>
      </c>
      <c r="J321" s="38">
        <f>(VLOOKUP($G321,Depth_Lookup_CCL!$A$3:$Z$549,11,FALSE))+(H321/100)</f>
        <v>194.82999999999998</v>
      </c>
      <c r="K321" s="38">
        <f>(VLOOKUP($G321,Depth_Lookup_CCL!$A$3:$Z$549,11,FALSE))+(I321/100)</f>
        <v>195.10999999999999</v>
      </c>
      <c r="L321" s="11">
        <v>90</v>
      </c>
      <c r="M321" s="11">
        <v>10</v>
      </c>
      <c r="P321" s="15">
        <f t="shared" si="13"/>
        <v>100</v>
      </c>
      <c r="Q321" s="11" t="s">
        <v>1723</v>
      </c>
      <c r="R321" s="11" t="s">
        <v>1</v>
      </c>
      <c r="S321" s="97">
        <v>80</v>
      </c>
      <c r="T321" s="15" t="str">
        <f>VLOOKUP($S321,[9]definitions_list_lookup!$N$15:$P$20,2,TRUE)</f>
        <v>extensive</v>
      </c>
      <c r="U321" s="15">
        <f>VLOOKUP($S321,[9]definitions_list_lookup!$N$15:$P$20,3,TRUE)</f>
        <v>4</v>
      </c>
      <c r="V321" s="11" t="s">
        <v>1707</v>
      </c>
      <c r="W321" s="11">
        <v>15</v>
      </c>
      <c r="Y321" s="11">
        <v>65</v>
      </c>
      <c r="Z321" s="11">
        <v>20</v>
      </c>
      <c r="AN321" s="11" t="s">
        <v>2981</v>
      </c>
      <c r="AO321" s="11" t="s">
        <v>1411</v>
      </c>
      <c r="AP321" s="11" t="s">
        <v>1464</v>
      </c>
      <c r="AQ321" s="11">
        <v>92</v>
      </c>
      <c r="AR321" s="15" t="str">
        <f>VLOOKUP($AQ321,[9]definitions_list_lookup!$N$15:$P$20,2,TRUE)</f>
        <v>complete</v>
      </c>
      <c r="AS321" s="15">
        <f>VLOOKUP($AQ321,[9]definitions_list_lookup!$N$15:$P$20,3,TRUE)</f>
        <v>5</v>
      </c>
      <c r="AT321" s="11" t="s">
        <v>2982</v>
      </c>
      <c r="AU321" s="11">
        <v>30</v>
      </c>
      <c r="AW321" s="11">
        <v>40</v>
      </c>
      <c r="AX321" s="11">
        <v>10</v>
      </c>
      <c r="BC321" s="11">
        <v>20</v>
      </c>
      <c r="BN321" s="15" t="str">
        <f>VLOOKUP($BM321,[9]definitions_list_lookup!$N$15:$P$20,2,TRUE)</f>
        <v>fresh</v>
      </c>
      <c r="BO321" s="15">
        <f>VLOOKUP($BM321,[9]definitions_list_lookup!$N$15:$P$20,3,TRUE)</f>
        <v>0</v>
      </c>
      <c r="CJ321" s="15" t="str">
        <f>VLOOKUP($CI321,[9]definitions_list_lookup!$N$15:$P$20,2,TRUE)</f>
        <v>fresh</v>
      </c>
      <c r="CK321" s="15">
        <f>VLOOKUP($CI321,[9]definitions_list_lookup!$N$15:$P$20,3,TRUE)</f>
        <v>0</v>
      </c>
      <c r="DD321" s="15">
        <f t="shared" si="14"/>
        <v>81.2</v>
      </c>
      <c r="DE321" s="15" t="str">
        <f>VLOOKUP($DD321,[9]definitions_list_lookup!$N$15:$P$20,2,TRUE)</f>
        <v>extensive</v>
      </c>
      <c r="DF321" s="15">
        <f>VLOOKUP($DD321,[9]definitions_list_lookup!$N$15:$P$20,3,TRUE)</f>
        <v>4</v>
      </c>
      <c r="DG321" s="11" t="s">
        <v>1963</v>
      </c>
    </row>
    <row r="322" spans="1:111" s="11" customFormat="1">
      <c r="A322" s="88">
        <v>42940.25</v>
      </c>
      <c r="B322" s="11" t="s">
        <v>2746</v>
      </c>
      <c r="C322" s="2" t="s">
        <v>1450</v>
      </c>
      <c r="D322" s="2" t="s">
        <v>1575</v>
      </c>
      <c r="E322" s="11">
        <v>78</v>
      </c>
      <c r="F322" s="11">
        <v>2</v>
      </c>
      <c r="G322" s="15" t="str">
        <f t="shared" si="12"/>
        <v>78-2</v>
      </c>
      <c r="H322" s="11">
        <v>0</v>
      </c>
      <c r="I322" s="11">
        <v>94</v>
      </c>
      <c r="J322" s="38">
        <f>(VLOOKUP($G322,Depth_Lookup_CCL!$A$3:$Z$549,11,FALSE))+(H322/100)</f>
        <v>195.10999999999999</v>
      </c>
      <c r="K322" s="38">
        <f>(VLOOKUP($G322,Depth_Lookup_CCL!$A$3:$Z$549,11,FALSE))+(I322/100)</f>
        <v>196.04999999999998</v>
      </c>
      <c r="L322" s="11">
        <v>81</v>
      </c>
      <c r="M322" s="11">
        <v>6</v>
      </c>
      <c r="N322" s="11">
        <v>12</v>
      </c>
      <c r="O322" s="11">
        <v>1</v>
      </c>
      <c r="P322" s="15">
        <f t="shared" si="13"/>
        <v>100</v>
      </c>
      <c r="Q322" s="11" t="s">
        <v>2648</v>
      </c>
      <c r="R322" s="11" t="s">
        <v>114</v>
      </c>
      <c r="S322" s="97">
        <v>80</v>
      </c>
      <c r="T322" s="15" t="str">
        <f>VLOOKUP($S322,[9]definitions_list_lookup!$N$15:$P$20,2,TRUE)</f>
        <v>extensive</v>
      </c>
      <c r="U322" s="15">
        <f>VLOOKUP($S322,[9]definitions_list_lookup!$N$15:$P$20,3,TRUE)</f>
        <v>4</v>
      </c>
      <c r="V322" s="11" t="s">
        <v>2983</v>
      </c>
      <c r="W322" s="11">
        <v>20</v>
      </c>
      <c r="Y322" s="11">
        <v>60</v>
      </c>
      <c r="Z322" s="11">
        <v>20</v>
      </c>
      <c r="AN322" s="11" t="s">
        <v>1797</v>
      </c>
      <c r="AO322" s="11" t="s">
        <v>1411</v>
      </c>
      <c r="AP322" s="11" t="s">
        <v>1464</v>
      </c>
      <c r="AQ322" s="11">
        <v>98</v>
      </c>
      <c r="AR322" s="15" t="str">
        <f>VLOOKUP($AQ322,[9]definitions_list_lookup!$N$15:$P$20,2,TRUE)</f>
        <v>complete</v>
      </c>
      <c r="AS322" s="15">
        <f>VLOOKUP($AQ322,[9]definitions_list_lookup!$N$15:$P$20,3,TRUE)</f>
        <v>5</v>
      </c>
      <c r="AT322" s="11" t="s">
        <v>2984</v>
      </c>
      <c r="AU322" s="11">
        <v>35</v>
      </c>
      <c r="AW322" s="11">
        <v>60</v>
      </c>
      <c r="AX322" s="11">
        <v>5</v>
      </c>
      <c r="BL322" s="11" t="s">
        <v>2667</v>
      </c>
      <c r="BM322" s="11">
        <v>90</v>
      </c>
      <c r="BN322" s="15" t="str">
        <f>VLOOKUP($BM322,[9]definitions_list_lookup!$N$15:$P$20,2,TRUE)</f>
        <v>extensive</v>
      </c>
      <c r="BO322" s="15">
        <f>VLOOKUP($BM322,[9]definitions_list_lookup!$N$15:$P$20,3,TRUE)</f>
        <v>4</v>
      </c>
      <c r="BP322" s="11" t="s">
        <v>2289</v>
      </c>
      <c r="BQ322" s="11">
        <v>70</v>
      </c>
      <c r="BS322" s="11">
        <v>10</v>
      </c>
      <c r="BT322" s="11">
        <v>20</v>
      </c>
      <c r="CH322" s="11" t="s">
        <v>1739</v>
      </c>
      <c r="CI322" s="11">
        <v>98</v>
      </c>
      <c r="CJ322" s="15" t="str">
        <f>VLOOKUP($CI322,[9]definitions_list_lookup!$N$15:$P$20,2,TRUE)</f>
        <v>complete</v>
      </c>
      <c r="CK322" s="15">
        <f>VLOOKUP($CI322,[9]definitions_list_lookup!$N$15:$P$20,3,TRUE)</f>
        <v>5</v>
      </c>
      <c r="CL322" s="11" t="s">
        <v>2985</v>
      </c>
      <c r="CM322" s="11">
        <v>10</v>
      </c>
      <c r="CP322" s="11">
        <v>65</v>
      </c>
      <c r="CX322" s="11">
        <v>25</v>
      </c>
      <c r="DD322" s="15">
        <f t="shared" si="14"/>
        <v>82.460000000000008</v>
      </c>
      <c r="DE322" s="15" t="str">
        <f>VLOOKUP($DD322,[9]definitions_list_lookup!$N$15:$P$20,2,TRUE)</f>
        <v>extensive</v>
      </c>
      <c r="DF322" s="15">
        <f>VLOOKUP($DD322,[9]definitions_list_lookup!$N$15:$P$20,3,TRUE)</f>
        <v>4</v>
      </c>
      <c r="DG322" s="11" t="s">
        <v>2668</v>
      </c>
    </row>
    <row r="323" spans="1:111" s="11" customFormat="1">
      <c r="A323" s="88">
        <v>42940.25</v>
      </c>
      <c r="B323" s="11" t="s">
        <v>1742</v>
      </c>
      <c r="C323" s="2" t="s">
        <v>1450</v>
      </c>
      <c r="D323" s="2" t="s">
        <v>1575</v>
      </c>
      <c r="E323" s="11">
        <v>78</v>
      </c>
      <c r="F323" s="11">
        <v>3</v>
      </c>
      <c r="G323" s="15" t="str">
        <f t="shared" ref="G323:G386" si="15">E323&amp;"-"&amp;F323</f>
        <v>78-3</v>
      </c>
      <c r="H323" s="11">
        <v>0</v>
      </c>
      <c r="I323" s="11">
        <v>65</v>
      </c>
      <c r="J323" s="38">
        <f>(VLOOKUP($G323,Depth_Lookup_CCL!$A$3:$Z$549,11,FALSE))+(H323/100)</f>
        <v>196.04999999999998</v>
      </c>
      <c r="K323" s="38">
        <f>(VLOOKUP($G323,Depth_Lookup_CCL!$A$3:$Z$549,11,FALSE))+(I323/100)</f>
        <v>196.7</v>
      </c>
      <c r="L323" s="11">
        <v>88</v>
      </c>
      <c r="N323" s="11">
        <v>12</v>
      </c>
      <c r="P323" s="15">
        <f t="shared" ref="P323:P386" si="16">SUM(L323:O323)</f>
        <v>100</v>
      </c>
      <c r="Q323" s="11" t="s">
        <v>2612</v>
      </c>
      <c r="R323" s="11" t="s">
        <v>114</v>
      </c>
      <c r="S323" s="97">
        <v>80</v>
      </c>
      <c r="T323" s="15" t="str">
        <f>VLOOKUP($S323,[9]definitions_list_lookup!$N$15:$P$20,2,TRUE)</f>
        <v>extensive</v>
      </c>
      <c r="U323" s="15">
        <f>VLOOKUP($S323,[9]definitions_list_lookup!$N$15:$P$20,3,TRUE)</f>
        <v>4</v>
      </c>
      <c r="V323" s="11" t="s">
        <v>2986</v>
      </c>
      <c r="W323" s="11">
        <v>15</v>
      </c>
      <c r="Y323" s="11">
        <v>65</v>
      </c>
      <c r="Z323" s="11">
        <v>20</v>
      </c>
      <c r="AR323" s="15" t="str">
        <f>VLOOKUP($AQ323,[9]definitions_list_lookup!$N$15:$P$20,2,TRUE)</f>
        <v>fresh</v>
      </c>
      <c r="AS323" s="15">
        <f>VLOOKUP($AQ323,[9]definitions_list_lookup!$N$15:$P$20,3,TRUE)</f>
        <v>0</v>
      </c>
      <c r="BL323" s="11" t="s">
        <v>1797</v>
      </c>
      <c r="BM323" s="11">
        <v>95</v>
      </c>
      <c r="BN323" s="15" t="str">
        <f>VLOOKUP($BM323,[9]definitions_list_lookup!$N$15:$P$20,2,TRUE)</f>
        <v>complete</v>
      </c>
      <c r="BO323" s="15">
        <f>VLOOKUP($BM323,[9]definitions_list_lookup!$N$15:$P$20,3,TRUE)</f>
        <v>5</v>
      </c>
      <c r="BP323" s="11" t="s">
        <v>2287</v>
      </c>
      <c r="BQ323" s="11">
        <v>30</v>
      </c>
      <c r="BS323" s="11">
        <v>50</v>
      </c>
      <c r="BT323" s="11">
        <v>15</v>
      </c>
      <c r="BU323" s="11">
        <v>5</v>
      </c>
      <c r="CJ323" s="15" t="str">
        <f>VLOOKUP($CI323,[9]definitions_list_lookup!$N$15:$P$20,2,TRUE)</f>
        <v>fresh</v>
      </c>
      <c r="CK323" s="15">
        <f>VLOOKUP($CI323,[9]definitions_list_lookup!$N$15:$P$20,3,TRUE)</f>
        <v>0</v>
      </c>
      <c r="DD323" s="15">
        <f t="shared" si="14"/>
        <v>81.800000000000011</v>
      </c>
      <c r="DE323" s="15" t="str">
        <f>VLOOKUP($DD323,[9]definitions_list_lookup!$N$15:$P$20,2,TRUE)</f>
        <v>extensive</v>
      </c>
      <c r="DF323" s="15">
        <f>VLOOKUP($DD323,[9]definitions_list_lookup!$N$15:$P$20,3,TRUE)</f>
        <v>4</v>
      </c>
      <c r="DG323" s="11" t="s">
        <v>2668</v>
      </c>
    </row>
    <row r="324" spans="1:111" s="11" customFormat="1">
      <c r="A324" s="88">
        <v>42940.25</v>
      </c>
      <c r="B324" s="11" t="s">
        <v>1742</v>
      </c>
      <c r="C324" s="2" t="s">
        <v>1450</v>
      </c>
      <c r="D324" s="2" t="s">
        <v>1575</v>
      </c>
      <c r="E324" s="11">
        <v>78</v>
      </c>
      <c r="F324" s="11">
        <v>4</v>
      </c>
      <c r="G324" s="15" t="str">
        <f t="shared" si="15"/>
        <v>78-4</v>
      </c>
      <c r="H324" s="11">
        <v>0</v>
      </c>
      <c r="I324" s="11">
        <v>58</v>
      </c>
      <c r="J324" s="38">
        <f>(VLOOKUP($G324,Depth_Lookup_CCL!$A$3:$Z$549,11,FALSE))+(H324/100)</f>
        <v>196.7</v>
      </c>
      <c r="K324" s="38">
        <f>(VLOOKUP($G324,Depth_Lookup_CCL!$A$3:$Z$549,11,FALSE))+(I324/100)</f>
        <v>197.28</v>
      </c>
      <c r="L324" s="11">
        <v>85</v>
      </c>
      <c r="N324" s="11">
        <v>15</v>
      </c>
      <c r="P324" s="15">
        <f t="shared" si="16"/>
        <v>100</v>
      </c>
      <c r="Q324" s="11" t="s">
        <v>1723</v>
      </c>
      <c r="R324" s="11" t="s">
        <v>114</v>
      </c>
      <c r="S324" s="97">
        <v>75</v>
      </c>
      <c r="T324" s="15" t="str">
        <f>VLOOKUP($S324,[9]definitions_list_lookup!$N$15:$P$20,2,TRUE)</f>
        <v>extensive</v>
      </c>
      <c r="U324" s="15">
        <f>VLOOKUP($S324,[9]definitions_list_lookup!$N$15:$P$20,3,TRUE)</f>
        <v>4</v>
      </c>
      <c r="V324" s="11" t="s">
        <v>2986</v>
      </c>
      <c r="W324" s="11">
        <v>30</v>
      </c>
      <c r="Y324" s="11">
        <v>50</v>
      </c>
      <c r="Z324" s="11">
        <v>20</v>
      </c>
      <c r="AR324" s="15" t="str">
        <f>VLOOKUP($AQ324,[9]definitions_list_lookup!$N$15:$P$20,2,TRUE)</f>
        <v>fresh</v>
      </c>
      <c r="AS324" s="15">
        <f>VLOOKUP($AQ324,[9]definitions_list_lookup!$N$15:$P$20,3,TRUE)</f>
        <v>0</v>
      </c>
      <c r="BL324" s="11" t="s">
        <v>2987</v>
      </c>
      <c r="BM324" s="11">
        <v>92</v>
      </c>
      <c r="BN324" s="15" t="str">
        <f>VLOOKUP($BM324,[9]definitions_list_lookup!$N$15:$P$20,2,TRUE)</f>
        <v>complete</v>
      </c>
      <c r="BO324" s="15">
        <f>VLOOKUP($BM324,[9]definitions_list_lookup!$N$15:$P$20,3,TRUE)</f>
        <v>5</v>
      </c>
      <c r="BP324" s="11" t="s">
        <v>2269</v>
      </c>
      <c r="BQ324" s="11">
        <v>40</v>
      </c>
      <c r="BS324" s="11">
        <v>50</v>
      </c>
      <c r="BT324" s="11">
        <v>10</v>
      </c>
      <c r="CJ324" s="15" t="str">
        <f>VLOOKUP($CI324,[9]definitions_list_lookup!$N$15:$P$20,2,TRUE)</f>
        <v>fresh</v>
      </c>
      <c r="CK324" s="15">
        <f>VLOOKUP($CI324,[9]definitions_list_lookup!$N$15:$P$20,3,TRUE)</f>
        <v>0</v>
      </c>
      <c r="DD324" s="15">
        <f t="shared" ref="DD324:DD387" si="17">((L324/100)*S324)+((M324/100)*AQ324)+((N324/100)*BM324)+((O324/100)*CI324)</f>
        <v>77.55</v>
      </c>
      <c r="DE324" s="15" t="str">
        <f>VLOOKUP($DD324,[9]definitions_list_lookup!$N$15:$P$20,2,TRUE)</f>
        <v>extensive</v>
      </c>
      <c r="DF324" s="15">
        <f>VLOOKUP($DD324,[9]definitions_list_lookup!$N$15:$P$20,3,TRUE)</f>
        <v>4</v>
      </c>
      <c r="DG324" s="11" t="s">
        <v>2668</v>
      </c>
    </row>
    <row r="325" spans="1:111" s="11" customFormat="1">
      <c r="A325" s="88">
        <v>42940.25</v>
      </c>
      <c r="B325" s="11" t="s">
        <v>1742</v>
      </c>
      <c r="C325" s="2" t="s">
        <v>1450</v>
      </c>
      <c r="D325" s="2" t="s">
        <v>1575</v>
      </c>
      <c r="E325" s="11">
        <v>79</v>
      </c>
      <c r="F325" s="11">
        <v>1</v>
      </c>
      <c r="G325" s="15" t="str">
        <f t="shared" si="15"/>
        <v>79-1</v>
      </c>
      <c r="H325" s="11">
        <v>0</v>
      </c>
      <c r="I325" s="11">
        <v>60</v>
      </c>
      <c r="J325" s="38">
        <f>(VLOOKUP($G325,Depth_Lookup_CCL!$A$3:$Z$549,11,FALSE))+(H325/100)</f>
        <v>197.2</v>
      </c>
      <c r="K325" s="38">
        <f>(VLOOKUP($G325,Depth_Lookup_CCL!$A$3:$Z$549,11,FALSE))+(I325/100)</f>
        <v>197.79999999999998</v>
      </c>
      <c r="L325" s="11">
        <v>92</v>
      </c>
      <c r="M325" s="11">
        <v>3</v>
      </c>
      <c r="N325" s="11">
        <v>5</v>
      </c>
      <c r="P325" s="15">
        <f t="shared" si="16"/>
        <v>100</v>
      </c>
      <c r="Q325" s="11" t="s">
        <v>2813</v>
      </c>
      <c r="R325" s="11" t="s">
        <v>114</v>
      </c>
      <c r="S325" s="97">
        <v>80</v>
      </c>
      <c r="T325" s="15" t="str">
        <f>VLOOKUP($S325,[9]definitions_list_lookup!$N$15:$P$20,2,TRUE)</f>
        <v>extensive</v>
      </c>
      <c r="U325" s="15">
        <f>VLOOKUP($S325,[9]definitions_list_lookup!$N$15:$P$20,3,TRUE)</f>
        <v>4</v>
      </c>
      <c r="V325" s="11" t="s">
        <v>1707</v>
      </c>
      <c r="W325" s="11">
        <v>30</v>
      </c>
      <c r="Y325" s="11">
        <v>40</v>
      </c>
      <c r="Z325" s="11">
        <v>30</v>
      </c>
      <c r="AN325" s="11" t="s">
        <v>2648</v>
      </c>
      <c r="AO325" s="11" t="s">
        <v>1411</v>
      </c>
      <c r="AP325" s="11" t="s">
        <v>1464</v>
      </c>
      <c r="AQ325" s="11">
        <v>90</v>
      </c>
      <c r="AR325" s="15" t="str">
        <f>VLOOKUP($AQ325,[9]definitions_list_lookup!$N$15:$P$20,2,TRUE)</f>
        <v>extensive</v>
      </c>
      <c r="AS325" s="15">
        <f>VLOOKUP($AQ325,[9]definitions_list_lookup!$N$15:$P$20,3,TRUE)</f>
        <v>4</v>
      </c>
      <c r="AT325" s="11" t="s">
        <v>2988</v>
      </c>
      <c r="AU325" s="11">
        <v>15</v>
      </c>
      <c r="AW325" s="11">
        <v>60</v>
      </c>
      <c r="AX325" s="11">
        <v>25</v>
      </c>
      <c r="BL325" s="11" t="s">
        <v>2316</v>
      </c>
      <c r="BM325" s="11">
        <v>95</v>
      </c>
      <c r="BN325" s="15" t="str">
        <f>VLOOKUP($BM325,[9]definitions_list_lookup!$N$15:$P$20,2,TRUE)</f>
        <v>complete</v>
      </c>
      <c r="BO325" s="15">
        <f>VLOOKUP($BM325,[9]definitions_list_lookup!$N$15:$P$20,3,TRUE)</f>
        <v>5</v>
      </c>
      <c r="BP325" s="11" t="s">
        <v>2289</v>
      </c>
      <c r="BQ325" s="11">
        <v>35</v>
      </c>
      <c r="BS325" s="11">
        <v>40</v>
      </c>
      <c r="BT325" s="11">
        <v>20</v>
      </c>
      <c r="BU325" s="11">
        <v>5</v>
      </c>
      <c r="CJ325" s="15" t="str">
        <f>VLOOKUP($CI325,[9]definitions_list_lookup!$N$15:$P$20,2,TRUE)</f>
        <v>fresh</v>
      </c>
      <c r="CK325" s="15">
        <f>VLOOKUP($CI325,[9]definitions_list_lookup!$N$15:$P$20,3,TRUE)</f>
        <v>0</v>
      </c>
      <c r="DD325" s="15">
        <f t="shared" si="17"/>
        <v>81.050000000000011</v>
      </c>
      <c r="DE325" s="15" t="str">
        <f>VLOOKUP($DD325,[9]definitions_list_lookup!$N$15:$P$20,2,TRUE)</f>
        <v>extensive</v>
      </c>
      <c r="DF325" s="15">
        <f>VLOOKUP($DD325,[9]definitions_list_lookup!$N$15:$P$20,3,TRUE)</f>
        <v>4</v>
      </c>
      <c r="DG325" s="11" t="s">
        <v>1963</v>
      </c>
    </row>
    <row r="326" spans="1:111" s="11" customFormat="1">
      <c r="A326" s="88">
        <v>42940.25</v>
      </c>
      <c r="B326" s="11" t="s">
        <v>1742</v>
      </c>
      <c r="C326" s="2" t="s">
        <v>1450</v>
      </c>
      <c r="D326" s="2" t="s">
        <v>1575</v>
      </c>
      <c r="E326" s="11">
        <v>79</v>
      </c>
      <c r="F326" s="11">
        <v>2</v>
      </c>
      <c r="G326" s="15" t="str">
        <f t="shared" si="15"/>
        <v>79-2</v>
      </c>
      <c r="H326" s="11">
        <v>0</v>
      </c>
      <c r="I326" s="11">
        <v>67</v>
      </c>
      <c r="J326" s="38">
        <f>(VLOOKUP($G326,Depth_Lookup_CCL!$A$3:$Z$549,11,FALSE))+(H326/100)</f>
        <v>197.79999999999998</v>
      </c>
      <c r="K326" s="38">
        <f>(VLOOKUP($G326,Depth_Lookup_CCL!$A$3:$Z$549,11,FALSE))+(I326/100)</f>
        <v>198.46999999999997</v>
      </c>
      <c r="L326" s="11">
        <v>90</v>
      </c>
      <c r="M326" s="11">
        <v>10</v>
      </c>
      <c r="P326" s="15">
        <f t="shared" si="16"/>
        <v>100</v>
      </c>
      <c r="Q326" s="11" t="s">
        <v>1723</v>
      </c>
      <c r="R326" s="11" t="s">
        <v>1</v>
      </c>
      <c r="S326" s="97">
        <v>75</v>
      </c>
      <c r="T326" s="15" t="str">
        <f>VLOOKUP($S326,[9]definitions_list_lookup!$N$15:$P$20,2,TRUE)</f>
        <v>extensive</v>
      </c>
      <c r="U326" s="15">
        <f>VLOOKUP($S326,[9]definitions_list_lookup!$N$15:$P$20,3,TRUE)</f>
        <v>4</v>
      </c>
      <c r="V326" s="11" t="s">
        <v>1707</v>
      </c>
      <c r="W326" s="11">
        <v>10</v>
      </c>
      <c r="Y326" s="11">
        <v>60</v>
      </c>
      <c r="Z326" s="11">
        <v>30</v>
      </c>
      <c r="AN326" s="11" t="s">
        <v>1723</v>
      </c>
      <c r="AO326" s="11" t="s">
        <v>1411</v>
      </c>
      <c r="AP326" s="11" t="s">
        <v>1465</v>
      </c>
      <c r="AQ326" s="11">
        <v>85</v>
      </c>
      <c r="AR326" s="15" t="str">
        <f>VLOOKUP($AQ326,[9]definitions_list_lookup!$N$15:$P$20,2,TRUE)</f>
        <v>extensive</v>
      </c>
      <c r="AS326" s="15">
        <f>VLOOKUP($AQ326,[9]definitions_list_lookup!$N$15:$P$20,3,TRUE)</f>
        <v>4</v>
      </c>
      <c r="AT326" s="11" t="s">
        <v>2989</v>
      </c>
      <c r="AU326" s="11">
        <v>10</v>
      </c>
      <c r="AW326" s="11">
        <v>70</v>
      </c>
      <c r="AX326" s="11">
        <v>20</v>
      </c>
      <c r="BN326" s="15" t="str">
        <f>VLOOKUP($BM326,[9]definitions_list_lookup!$N$15:$P$20,2,TRUE)</f>
        <v>fresh</v>
      </c>
      <c r="BO326" s="15">
        <f>VLOOKUP($BM326,[9]definitions_list_lookup!$N$15:$P$20,3,TRUE)</f>
        <v>0</v>
      </c>
      <c r="CJ326" s="15" t="str">
        <f>VLOOKUP($CI326,[9]definitions_list_lookup!$N$15:$P$20,2,TRUE)</f>
        <v>fresh</v>
      </c>
      <c r="CK326" s="15">
        <f>VLOOKUP($CI326,[9]definitions_list_lookup!$N$15:$P$20,3,TRUE)</f>
        <v>0</v>
      </c>
      <c r="DD326" s="15">
        <f t="shared" si="17"/>
        <v>76</v>
      </c>
      <c r="DE326" s="15" t="str">
        <f>VLOOKUP($DD326,[9]definitions_list_lookup!$N$15:$P$20,2,TRUE)</f>
        <v>extensive</v>
      </c>
      <c r="DF326" s="15">
        <f>VLOOKUP($DD326,[9]definitions_list_lookup!$N$15:$P$20,3,TRUE)</f>
        <v>4</v>
      </c>
      <c r="DG326" s="11" t="s">
        <v>1963</v>
      </c>
    </row>
    <row r="327" spans="1:111" s="11" customFormat="1">
      <c r="A327" s="88">
        <v>42940.25</v>
      </c>
      <c r="B327" s="11" t="s">
        <v>1742</v>
      </c>
      <c r="C327" s="2" t="s">
        <v>1450</v>
      </c>
      <c r="D327" s="2" t="s">
        <v>1575</v>
      </c>
      <c r="E327" s="11">
        <v>79</v>
      </c>
      <c r="F327" s="11">
        <v>3</v>
      </c>
      <c r="G327" s="15" t="str">
        <f t="shared" si="15"/>
        <v>79-3</v>
      </c>
      <c r="H327" s="11">
        <v>0</v>
      </c>
      <c r="I327" s="11">
        <v>86</v>
      </c>
      <c r="J327" s="38">
        <f>(VLOOKUP($G327,Depth_Lookup_CCL!$A$3:$Z$549,11,FALSE))+(H327/100)</f>
        <v>198.46499999999997</v>
      </c>
      <c r="K327" s="38">
        <f>(VLOOKUP($G327,Depth_Lookup_CCL!$A$3:$Z$549,11,FALSE))+(I327/100)</f>
        <v>199.32499999999999</v>
      </c>
      <c r="L327" s="11">
        <v>86</v>
      </c>
      <c r="M327" s="11">
        <v>8</v>
      </c>
      <c r="N327" s="11">
        <v>6</v>
      </c>
      <c r="P327" s="15">
        <f t="shared" si="16"/>
        <v>100</v>
      </c>
      <c r="Q327" s="11" t="s">
        <v>1723</v>
      </c>
      <c r="R327" s="11" t="s">
        <v>1</v>
      </c>
      <c r="S327" s="97">
        <v>80</v>
      </c>
      <c r="T327" s="15" t="str">
        <f>VLOOKUP($S327,[9]definitions_list_lookup!$N$15:$P$20,2,TRUE)</f>
        <v>extensive</v>
      </c>
      <c r="U327" s="15">
        <f>VLOOKUP($S327,[9]definitions_list_lookup!$N$15:$P$20,3,TRUE)</f>
        <v>4</v>
      </c>
      <c r="V327" s="11" t="s">
        <v>2986</v>
      </c>
      <c r="W327" s="11">
        <v>15</v>
      </c>
      <c r="Y327" s="11">
        <v>70</v>
      </c>
      <c r="Z327" s="11">
        <v>15</v>
      </c>
      <c r="AN327" s="11" t="s">
        <v>2663</v>
      </c>
      <c r="AO327" s="11" t="s">
        <v>1411</v>
      </c>
      <c r="AP327" s="11" t="s">
        <v>1465</v>
      </c>
      <c r="AQ327" s="11">
        <v>90</v>
      </c>
      <c r="AR327" s="15" t="str">
        <f>VLOOKUP($AQ327,[9]definitions_list_lookup!$N$15:$P$20,2,TRUE)</f>
        <v>extensive</v>
      </c>
      <c r="AS327" s="15">
        <f>VLOOKUP($AQ327,[9]definitions_list_lookup!$N$15:$P$20,3,TRUE)</f>
        <v>4</v>
      </c>
      <c r="AT327" s="11" t="s">
        <v>2990</v>
      </c>
      <c r="AU327" s="11">
        <v>30</v>
      </c>
      <c r="AW327" s="11">
        <v>45</v>
      </c>
      <c r="AX327" s="11">
        <v>20</v>
      </c>
      <c r="AY327" s="11">
        <v>5</v>
      </c>
      <c r="BL327" s="11" t="s">
        <v>2813</v>
      </c>
      <c r="BM327" s="11">
        <v>90</v>
      </c>
      <c r="BN327" s="15" t="str">
        <f>VLOOKUP($BM327,[9]definitions_list_lookup!$N$15:$P$20,2,TRUE)</f>
        <v>extensive</v>
      </c>
      <c r="BO327" s="15">
        <f>VLOOKUP($BM327,[9]definitions_list_lookup!$N$15:$P$20,3,TRUE)</f>
        <v>4</v>
      </c>
      <c r="BP327" s="11" t="s">
        <v>2287</v>
      </c>
      <c r="BQ327" s="11">
        <v>50</v>
      </c>
      <c r="BS327" s="11">
        <v>30</v>
      </c>
      <c r="BT327" s="11">
        <v>20</v>
      </c>
      <c r="CJ327" s="15" t="str">
        <f>VLOOKUP($CI327,[9]definitions_list_lookup!$N$15:$P$20,2,TRUE)</f>
        <v>fresh</v>
      </c>
      <c r="CK327" s="15">
        <f>VLOOKUP($CI327,[9]definitions_list_lookup!$N$15:$P$20,3,TRUE)</f>
        <v>0</v>
      </c>
      <c r="DD327" s="15">
        <f t="shared" si="17"/>
        <v>81.400000000000006</v>
      </c>
      <c r="DE327" s="15" t="str">
        <f>VLOOKUP($DD327,[9]definitions_list_lookup!$N$15:$P$20,2,TRUE)</f>
        <v>extensive</v>
      </c>
      <c r="DF327" s="15">
        <f>VLOOKUP($DD327,[9]definitions_list_lookup!$N$15:$P$20,3,TRUE)</f>
        <v>4</v>
      </c>
      <c r="DG327" s="11" t="s">
        <v>2668</v>
      </c>
    </row>
    <row r="328" spans="1:111" s="11" customFormat="1">
      <c r="A328" s="88">
        <v>42940.25</v>
      </c>
      <c r="B328" s="11" t="s">
        <v>1742</v>
      </c>
      <c r="C328" s="2" t="s">
        <v>1450</v>
      </c>
      <c r="D328" s="2" t="s">
        <v>1575</v>
      </c>
      <c r="E328" s="11">
        <v>79</v>
      </c>
      <c r="F328" s="11">
        <v>4</v>
      </c>
      <c r="G328" s="15" t="str">
        <f t="shared" si="15"/>
        <v>79-4</v>
      </c>
      <c r="H328" s="11">
        <v>0</v>
      </c>
      <c r="I328" s="11">
        <v>95</v>
      </c>
      <c r="J328" s="38">
        <f>(VLOOKUP($G328,Depth_Lookup_CCL!$A$3:$Z$549,11,FALSE))+(H328/100)</f>
        <v>199.31499999999997</v>
      </c>
      <c r="K328" s="38">
        <f>(VLOOKUP($G328,Depth_Lookup_CCL!$A$3:$Z$549,11,FALSE))+(I328/100)</f>
        <v>200.26499999999996</v>
      </c>
      <c r="L328" s="11">
        <v>92</v>
      </c>
      <c r="O328" s="11">
        <v>8</v>
      </c>
      <c r="P328" s="15">
        <f t="shared" si="16"/>
        <v>100</v>
      </c>
      <c r="Q328" s="11" t="s">
        <v>1636</v>
      </c>
      <c r="R328" s="11" t="s">
        <v>1</v>
      </c>
      <c r="S328" s="97">
        <v>70</v>
      </c>
      <c r="T328" s="15" t="str">
        <f>VLOOKUP($S328,[9]definitions_list_lookup!$N$15:$P$20,2,TRUE)</f>
        <v>extensive</v>
      </c>
      <c r="U328" s="15">
        <f>VLOOKUP($S328,[9]definitions_list_lookup!$N$15:$P$20,3,TRUE)</f>
        <v>4</v>
      </c>
      <c r="V328" s="11" t="s">
        <v>1707</v>
      </c>
      <c r="W328" s="11">
        <v>10</v>
      </c>
      <c r="Y328" s="11">
        <v>70</v>
      </c>
      <c r="Z328" s="11">
        <v>20</v>
      </c>
      <c r="AR328" s="15" t="str">
        <f>VLOOKUP($AQ328,[9]definitions_list_lookup!$N$15:$P$20,2,TRUE)</f>
        <v>fresh</v>
      </c>
      <c r="AS328" s="15">
        <f>VLOOKUP($AQ328,[9]definitions_list_lookup!$N$15:$P$20,3,TRUE)</f>
        <v>0</v>
      </c>
      <c r="BN328" s="15" t="str">
        <f>VLOOKUP($BM328,[9]definitions_list_lookup!$N$15:$P$20,2,TRUE)</f>
        <v>fresh</v>
      </c>
      <c r="BO328" s="15">
        <f>VLOOKUP($BM328,[9]definitions_list_lookup!$N$15:$P$20,3,TRUE)</f>
        <v>0</v>
      </c>
      <c r="CH328" s="11" t="s">
        <v>1723</v>
      </c>
      <c r="CI328" s="11">
        <v>98</v>
      </c>
      <c r="CJ328" s="15" t="str">
        <f>VLOOKUP($CI328,[9]definitions_list_lookup!$N$15:$P$20,2,TRUE)</f>
        <v>complete</v>
      </c>
      <c r="CK328" s="15">
        <f>VLOOKUP($CI328,[9]definitions_list_lookup!$N$15:$P$20,3,TRUE)</f>
        <v>5</v>
      </c>
      <c r="CL328" s="11" t="s">
        <v>2991</v>
      </c>
      <c r="CM328" s="11">
        <v>30</v>
      </c>
      <c r="CO328" s="11">
        <v>15</v>
      </c>
      <c r="CP328" s="11">
        <v>50</v>
      </c>
      <c r="CX328" s="11">
        <v>5</v>
      </c>
      <c r="DD328" s="15">
        <f t="shared" si="17"/>
        <v>72.240000000000009</v>
      </c>
      <c r="DE328" s="15" t="str">
        <f>VLOOKUP($DD328,[9]definitions_list_lookup!$N$15:$P$20,2,TRUE)</f>
        <v>extensive</v>
      </c>
      <c r="DF328" s="15">
        <f>VLOOKUP($DD328,[9]definitions_list_lookup!$N$15:$P$20,3,TRUE)</f>
        <v>4</v>
      </c>
      <c r="DG328" s="11" t="s">
        <v>2992</v>
      </c>
    </row>
    <row r="329" spans="1:111" s="11" customFormat="1">
      <c r="A329" s="88">
        <v>42940.25</v>
      </c>
      <c r="B329" s="11" t="s">
        <v>1742</v>
      </c>
      <c r="C329" s="2" t="s">
        <v>1450</v>
      </c>
      <c r="D329" s="2" t="s">
        <v>1575</v>
      </c>
      <c r="E329" s="11">
        <v>80</v>
      </c>
      <c r="F329" s="11">
        <v>1</v>
      </c>
      <c r="G329" s="15" t="str">
        <f t="shared" si="15"/>
        <v>80-1</v>
      </c>
      <c r="H329" s="11">
        <v>0</v>
      </c>
      <c r="I329" s="11">
        <v>34</v>
      </c>
      <c r="J329" s="38">
        <f>(VLOOKUP($G329,Depth_Lookup_CCL!$A$3:$Z$549,11,FALSE))+(H329/100)</f>
        <v>200.2</v>
      </c>
      <c r="K329" s="38">
        <f>(VLOOKUP($G329,Depth_Lookup_CCL!$A$3:$Z$549,11,FALSE))+(I329/100)</f>
        <v>200.54</v>
      </c>
      <c r="L329" s="11">
        <v>67</v>
      </c>
      <c r="N329" s="11">
        <v>33</v>
      </c>
      <c r="P329" s="15">
        <f t="shared" si="16"/>
        <v>100</v>
      </c>
      <c r="Q329" s="11" t="s">
        <v>2298</v>
      </c>
      <c r="R329" s="11" t="s">
        <v>1</v>
      </c>
      <c r="S329" s="97">
        <v>75</v>
      </c>
      <c r="T329" s="15" t="str">
        <f>VLOOKUP($S329,[9]definitions_list_lookup!$N$15:$P$20,2,TRUE)</f>
        <v>extensive</v>
      </c>
      <c r="U329" s="15">
        <f>VLOOKUP($S329,[9]definitions_list_lookup!$N$15:$P$20,3,TRUE)</f>
        <v>4</v>
      </c>
      <c r="V329" s="11" t="s">
        <v>2993</v>
      </c>
      <c r="W329" s="11">
        <v>10</v>
      </c>
      <c r="Y329" s="11">
        <v>70</v>
      </c>
      <c r="Z329" s="11">
        <v>20</v>
      </c>
      <c r="AR329" s="15" t="str">
        <f>VLOOKUP($AQ329,[9]definitions_list_lookup!$N$15:$P$20,2,TRUE)</f>
        <v>fresh</v>
      </c>
      <c r="AS329" s="15">
        <f>VLOOKUP($AQ329,[9]definitions_list_lookup!$N$15:$P$20,3,TRUE)</f>
        <v>0</v>
      </c>
      <c r="BL329" s="11" t="s">
        <v>1990</v>
      </c>
      <c r="BM329" s="11">
        <v>98</v>
      </c>
      <c r="BN329" s="15" t="str">
        <f>VLOOKUP($BM329,[9]definitions_list_lookup!$N$15:$P$20,2,TRUE)</f>
        <v>complete</v>
      </c>
      <c r="BO329" s="15">
        <f>VLOOKUP($BM329,[9]definitions_list_lookup!$N$15:$P$20,3,TRUE)</f>
        <v>5</v>
      </c>
      <c r="BP329" s="11" t="s">
        <v>2287</v>
      </c>
      <c r="BQ329" s="11">
        <v>20</v>
      </c>
      <c r="BS329" s="11">
        <v>50</v>
      </c>
      <c r="BT329" s="11">
        <v>20</v>
      </c>
      <c r="BY329" s="11">
        <v>10</v>
      </c>
      <c r="CJ329" s="15" t="str">
        <f>VLOOKUP($CI329,[9]definitions_list_lookup!$N$15:$P$20,2,TRUE)</f>
        <v>fresh</v>
      </c>
      <c r="CK329" s="15">
        <f>VLOOKUP($CI329,[9]definitions_list_lookup!$N$15:$P$20,3,TRUE)</f>
        <v>0</v>
      </c>
      <c r="DD329" s="15">
        <f t="shared" si="17"/>
        <v>82.59</v>
      </c>
      <c r="DE329" s="15" t="str">
        <f>VLOOKUP($DD329,[9]definitions_list_lookup!$N$15:$P$20,2,TRUE)</f>
        <v>extensive</v>
      </c>
      <c r="DF329" s="15">
        <f>VLOOKUP($DD329,[9]definitions_list_lookup!$N$15:$P$20,3,TRUE)</f>
        <v>4</v>
      </c>
      <c r="DG329" s="11" t="s">
        <v>1963</v>
      </c>
    </row>
    <row r="330" spans="1:111" s="11" customFormat="1">
      <c r="A330" s="88">
        <v>42940.25</v>
      </c>
      <c r="B330" s="11" t="s">
        <v>1742</v>
      </c>
      <c r="C330" s="2" t="s">
        <v>1450</v>
      </c>
      <c r="D330" s="2" t="s">
        <v>1575</v>
      </c>
      <c r="E330" s="11">
        <v>80</v>
      </c>
      <c r="F330" s="11">
        <v>1</v>
      </c>
      <c r="G330" s="15" t="str">
        <f t="shared" si="15"/>
        <v>80-1</v>
      </c>
      <c r="H330" s="11">
        <v>34</v>
      </c>
      <c r="I330" s="11">
        <v>84</v>
      </c>
      <c r="J330" s="38">
        <f>(VLOOKUP($G330,Depth_Lookup_CCL!$A$3:$Z$549,11,FALSE))+(H330/100)</f>
        <v>200.54</v>
      </c>
      <c r="K330" s="38">
        <f>(VLOOKUP($G330,Depth_Lookup_CCL!$A$3:$Z$549,11,FALSE))+(I330/100)</f>
        <v>201.04</v>
      </c>
      <c r="L330" s="11">
        <v>20</v>
      </c>
      <c r="O330" s="11">
        <v>80</v>
      </c>
      <c r="P330" s="15">
        <f t="shared" si="16"/>
        <v>100</v>
      </c>
      <c r="Q330" s="11" t="s">
        <v>2994</v>
      </c>
      <c r="R330" s="11" t="s">
        <v>1</v>
      </c>
      <c r="S330" s="97">
        <v>80</v>
      </c>
      <c r="T330" s="15" t="str">
        <f>VLOOKUP($S330,[9]definitions_list_lookup!$N$15:$P$20,2,TRUE)</f>
        <v>extensive</v>
      </c>
      <c r="U330" s="15">
        <f>VLOOKUP($S330,[9]definitions_list_lookup!$N$15:$P$20,3,TRUE)</f>
        <v>4</v>
      </c>
      <c r="V330" s="11" t="s">
        <v>1707</v>
      </c>
      <c r="W330" s="11">
        <v>5</v>
      </c>
      <c r="Y330" s="11">
        <v>40</v>
      </c>
      <c r="Z330" s="11">
        <v>55</v>
      </c>
      <c r="AR330" s="15" t="str">
        <f>VLOOKUP($AQ330,[9]definitions_list_lookup!$N$15:$P$20,2,TRUE)</f>
        <v>fresh</v>
      </c>
      <c r="AS330" s="15">
        <f>VLOOKUP($AQ330,[9]definitions_list_lookup!$N$15:$P$20,3,TRUE)</f>
        <v>0</v>
      </c>
      <c r="BN330" s="15" t="str">
        <f>VLOOKUP($BM330,[9]definitions_list_lookup!$N$15:$P$20,2,TRUE)</f>
        <v>fresh</v>
      </c>
      <c r="BO330" s="15">
        <f>VLOOKUP($BM330,[9]definitions_list_lookup!$N$15:$P$20,3,TRUE)</f>
        <v>0</v>
      </c>
      <c r="CH330" s="11" t="s">
        <v>2280</v>
      </c>
      <c r="CI330" s="11">
        <v>98</v>
      </c>
      <c r="CJ330" s="15" t="str">
        <f>VLOOKUP($CI330,[9]definitions_list_lookup!$N$15:$P$20,2,TRUE)</f>
        <v>complete</v>
      </c>
      <c r="CK330" s="15">
        <f>VLOOKUP($CI330,[9]definitions_list_lookup!$N$15:$P$20,3,TRUE)</f>
        <v>5</v>
      </c>
      <c r="CL330" s="11" t="s">
        <v>2995</v>
      </c>
      <c r="CM330" s="11">
        <v>15</v>
      </c>
      <c r="CO330" s="11">
        <v>20</v>
      </c>
      <c r="CP330" s="11">
        <v>45</v>
      </c>
      <c r="CQ330" s="11">
        <v>15</v>
      </c>
      <c r="CU330" s="11">
        <v>5</v>
      </c>
      <c r="DD330" s="15">
        <f t="shared" si="17"/>
        <v>94.4</v>
      </c>
      <c r="DE330" s="15" t="str">
        <f>VLOOKUP($DD330,[9]definitions_list_lookup!$N$15:$P$20,2,TRUE)</f>
        <v>complete</v>
      </c>
      <c r="DF330" s="15">
        <f>VLOOKUP($DD330,[9]definitions_list_lookup!$N$15:$P$20,3,TRUE)</f>
        <v>5</v>
      </c>
      <c r="DG330" s="11" t="s">
        <v>2996</v>
      </c>
    </row>
    <row r="331" spans="1:111" s="11" customFormat="1">
      <c r="A331" s="88">
        <v>42940.25</v>
      </c>
      <c r="B331" s="11" t="s">
        <v>1742</v>
      </c>
      <c r="C331" s="2" t="s">
        <v>1450</v>
      </c>
      <c r="D331" s="2" t="s">
        <v>1575</v>
      </c>
      <c r="E331" s="11">
        <v>80</v>
      </c>
      <c r="F331" s="11">
        <v>2</v>
      </c>
      <c r="G331" s="15" t="str">
        <f t="shared" si="15"/>
        <v>80-2</v>
      </c>
      <c r="H331" s="11">
        <v>0</v>
      </c>
      <c r="I331" s="11">
        <v>97</v>
      </c>
      <c r="J331" s="38">
        <f>(VLOOKUP($G331,Depth_Lookup_CCL!$A$3:$Z$549,11,FALSE))+(H331/100)</f>
        <v>201.04999999999998</v>
      </c>
      <c r="K331" s="38">
        <f>(VLOOKUP($G331,Depth_Lookup_CCL!$A$3:$Z$549,11,FALSE))+(I331/100)</f>
        <v>202.01999999999998</v>
      </c>
      <c r="M331" s="11">
        <v>5</v>
      </c>
      <c r="O331" s="11">
        <v>95</v>
      </c>
      <c r="P331" s="15">
        <f t="shared" si="16"/>
        <v>100</v>
      </c>
      <c r="S331" s="97"/>
      <c r="T331" s="15" t="str">
        <f>VLOOKUP($S331,[9]definitions_list_lookup!$N$15:$P$20,2,TRUE)</f>
        <v>fresh</v>
      </c>
      <c r="U331" s="15">
        <f>VLOOKUP($S331,[9]definitions_list_lookup!$N$15:$P$20,3,TRUE)</f>
        <v>0</v>
      </c>
      <c r="AN331" s="11" t="s">
        <v>2997</v>
      </c>
      <c r="AO331" s="11" t="s">
        <v>1411</v>
      </c>
      <c r="AP331" s="11" t="s">
        <v>1464</v>
      </c>
      <c r="AQ331" s="11">
        <v>85</v>
      </c>
      <c r="AR331" s="15" t="str">
        <f>VLOOKUP($AQ331,[9]definitions_list_lookup!$N$15:$P$20,2,TRUE)</f>
        <v>extensive</v>
      </c>
      <c r="AS331" s="15">
        <f>VLOOKUP($AQ331,[9]definitions_list_lookup!$N$15:$P$20,3,TRUE)</f>
        <v>4</v>
      </c>
      <c r="AT331" s="11" t="s">
        <v>2998</v>
      </c>
      <c r="AU331" s="11">
        <v>30</v>
      </c>
      <c r="AW331" s="11">
        <v>30</v>
      </c>
      <c r="AX331" s="11">
        <v>40</v>
      </c>
      <c r="BN331" s="15" t="str">
        <f>VLOOKUP($BM331,[9]definitions_list_lookup!$N$15:$P$20,2,TRUE)</f>
        <v>fresh</v>
      </c>
      <c r="BO331" s="15">
        <f>VLOOKUP($BM331,[9]definitions_list_lookup!$N$15:$P$20,3,TRUE)</f>
        <v>0</v>
      </c>
      <c r="CH331" s="11" t="s">
        <v>2999</v>
      </c>
      <c r="CI331" s="11">
        <v>98</v>
      </c>
      <c r="CJ331" s="15" t="str">
        <f>VLOOKUP($CI331,[9]definitions_list_lookup!$N$15:$P$20,2,TRUE)</f>
        <v>complete</v>
      </c>
      <c r="CK331" s="15">
        <f>VLOOKUP($CI331,[9]definitions_list_lookup!$N$15:$P$20,3,TRUE)</f>
        <v>5</v>
      </c>
      <c r="CL331" s="11" t="s">
        <v>2979</v>
      </c>
      <c r="CM331" s="11">
        <v>15</v>
      </c>
      <c r="CO331" s="11">
        <v>10</v>
      </c>
      <c r="CP331" s="11">
        <v>30</v>
      </c>
      <c r="CQ331" s="11">
        <v>40</v>
      </c>
      <c r="CX331" s="11">
        <v>5</v>
      </c>
      <c r="DD331" s="15">
        <f t="shared" si="17"/>
        <v>97.35</v>
      </c>
      <c r="DE331" s="15" t="str">
        <f>VLOOKUP($DD331,[9]definitions_list_lookup!$N$15:$P$20,2,TRUE)</f>
        <v>complete</v>
      </c>
      <c r="DF331" s="15">
        <f>VLOOKUP($DD331,[9]definitions_list_lookup!$N$15:$P$20,3,TRUE)</f>
        <v>5</v>
      </c>
      <c r="DG331" s="11" t="s">
        <v>2282</v>
      </c>
    </row>
    <row r="332" spans="1:111" s="11" customFormat="1">
      <c r="A332" s="88">
        <v>42940.25</v>
      </c>
      <c r="B332" s="11" t="s">
        <v>1742</v>
      </c>
      <c r="C332" s="2" t="s">
        <v>1450</v>
      </c>
      <c r="D332" s="2" t="s">
        <v>1575</v>
      </c>
      <c r="E332" s="11">
        <v>80</v>
      </c>
      <c r="F332" s="11">
        <v>3</v>
      </c>
      <c r="G332" s="15" t="str">
        <f t="shared" si="15"/>
        <v>80-3</v>
      </c>
      <c r="H332" s="11">
        <v>0</v>
      </c>
      <c r="I332" s="11">
        <v>4</v>
      </c>
      <c r="J332" s="38">
        <f>(VLOOKUP($G332,Depth_Lookup_CCL!$A$3:$Z$549,11,FALSE))+(H332/100)</f>
        <v>202.01</v>
      </c>
      <c r="K332" s="38">
        <f>(VLOOKUP($G332,Depth_Lookup_CCL!$A$3:$Z$549,11,FALSE))+(I332/100)</f>
        <v>202.04999999999998</v>
      </c>
      <c r="O332" s="11">
        <v>100</v>
      </c>
      <c r="P332" s="15">
        <f t="shared" si="16"/>
        <v>100</v>
      </c>
      <c r="S332" s="97"/>
      <c r="T332" s="15" t="str">
        <f>VLOOKUP($S332,[9]definitions_list_lookup!$N$15:$P$20,2,TRUE)</f>
        <v>fresh</v>
      </c>
      <c r="U332" s="15">
        <f>VLOOKUP($S332,[9]definitions_list_lookup!$N$15:$P$20,3,TRUE)</f>
        <v>0</v>
      </c>
      <c r="AR332" s="15" t="str">
        <f>VLOOKUP($AQ332,[9]definitions_list_lookup!$N$15:$P$20,2,TRUE)</f>
        <v>fresh</v>
      </c>
      <c r="AS332" s="15">
        <f>VLOOKUP($AQ332,[9]definitions_list_lookup!$N$15:$P$20,3,TRUE)</f>
        <v>0</v>
      </c>
      <c r="BN332" s="15" t="str">
        <f>VLOOKUP($BM332,[9]definitions_list_lookup!$N$15:$P$20,2,TRUE)</f>
        <v>fresh</v>
      </c>
      <c r="BO332" s="15">
        <f>VLOOKUP($BM332,[9]definitions_list_lookup!$N$15:$P$20,3,TRUE)</f>
        <v>0</v>
      </c>
      <c r="CH332" s="11" t="s">
        <v>3000</v>
      </c>
      <c r="CI332" s="11">
        <v>98</v>
      </c>
      <c r="CJ332" s="15" t="str">
        <f>VLOOKUP($CI332,[9]definitions_list_lookup!$N$15:$P$20,2,TRUE)</f>
        <v>complete</v>
      </c>
      <c r="CK332" s="15">
        <f>VLOOKUP($CI332,[9]definitions_list_lookup!$N$15:$P$20,3,TRUE)</f>
        <v>5</v>
      </c>
      <c r="CL332" s="11" t="s">
        <v>2676</v>
      </c>
      <c r="CM332" s="11">
        <v>20</v>
      </c>
      <c r="CP332" s="11">
        <v>40</v>
      </c>
      <c r="CQ332" s="11">
        <v>40</v>
      </c>
      <c r="DD332" s="15">
        <f t="shared" si="17"/>
        <v>98</v>
      </c>
      <c r="DE332" s="15" t="str">
        <f>VLOOKUP($DD332,[9]definitions_list_lookup!$N$15:$P$20,2,TRUE)</f>
        <v>complete</v>
      </c>
      <c r="DF332" s="15">
        <f>VLOOKUP($DD332,[9]definitions_list_lookup!$N$15:$P$20,3,TRUE)</f>
        <v>5</v>
      </c>
      <c r="DG332" s="11" t="s">
        <v>2282</v>
      </c>
    </row>
    <row r="333" spans="1:111" s="11" customFormat="1">
      <c r="A333" s="88">
        <v>42940.25</v>
      </c>
      <c r="B333" s="11" t="s">
        <v>1742</v>
      </c>
      <c r="C333" s="2" t="s">
        <v>1450</v>
      </c>
      <c r="D333" s="2" t="s">
        <v>1575</v>
      </c>
      <c r="E333" s="11">
        <v>80</v>
      </c>
      <c r="F333" s="11">
        <v>3</v>
      </c>
      <c r="G333" s="15" t="str">
        <f t="shared" si="15"/>
        <v>80-3</v>
      </c>
      <c r="H333" s="11">
        <v>4</v>
      </c>
      <c r="I333" s="11">
        <v>29</v>
      </c>
      <c r="J333" s="38">
        <f>(VLOOKUP($G333,Depth_Lookup_CCL!$A$3:$Z$549,11,FALSE))+(H333/100)</f>
        <v>202.04999999999998</v>
      </c>
      <c r="K333" s="38">
        <f>(VLOOKUP($G333,Depth_Lookup_CCL!$A$3:$Z$549,11,FALSE))+(I333/100)</f>
        <v>202.29999999999998</v>
      </c>
      <c r="L333" s="11">
        <v>100</v>
      </c>
      <c r="P333" s="15">
        <f t="shared" si="16"/>
        <v>100</v>
      </c>
      <c r="Q333" s="11" t="s">
        <v>2648</v>
      </c>
      <c r="R333" s="11" t="s">
        <v>114</v>
      </c>
      <c r="S333" s="97">
        <v>92</v>
      </c>
      <c r="T333" s="15" t="str">
        <f>VLOOKUP($S333,[9]definitions_list_lookup!$N$15:$P$20,2,TRUE)</f>
        <v>complete</v>
      </c>
      <c r="U333" s="15">
        <f>VLOOKUP($S333,[9]definitions_list_lookup!$N$15:$P$20,3,TRUE)</f>
        <v>5</v>
      </c>
      <c r="V333" s="11" t="s">
        <v>1707</v>
      </c>
      <c r="W333" s="11">
        <v>40</v>
      </c>
      <c r="Y333" s="11">
        <v>40</v>
      </c>
      <c r="Z333" s="11">
        <v>20</v>
      </c>
      <c r="AR333" s="15" t="str">
        <f>VLOOKUP($AQ333,[9]definitions_list_lookup!$N$15:$P$20,2,TRUE)</f>
        <v>fresh</v>
      </c>
      <c r="AS333" s="15">
        <f>VLOOKUP($AQ333,[9]definitions_list_lookup!$N$15:$P$20,3,TRUE)</f>
        <v>0</v>
      </c>
      <c r="BN333" s="15" t="str">
        <f>VLOOKUP($BM333,[9]definitions_list_lookup!$N$15:$P$20,2,TRUE)</f>
        <v>fresh</v>
      </c>
      <c r="BO333" s="15">
        <f>VLOOKUP($BM333,[9]definitions_list_lookup!$N$15:$P$20,3,TRUE)</f>
        <v>0</v>
      </c>
      <c r="CJ333" s="15" t="str">
        <f>VLOOKUP($CI333,[9]definitions_list_lookup!$N$15:$P$20,2,TRUE)</f>
        <v>fresh</v>
      </c>
      <c r="CK333" s="15">
        <f>VLOOKUP($CI333,[9]definitions_list_lookup!$N$15:$P$20,3,TRUE)</f>
        <v>0</v>
      </c>
      <c r="DD333" s="15">
        <f t="shared" si="17"/>
        <v>92</v>
      </c>
      <c r="DE333" s="15" t="str">
        <f>VLOOKUP($DD333,[9]definitions_list_lookup!$N$15:$P$20,2,TRUE)</f>
        <v>complete</v>
      </c>
      <c r="DF333" s="15">
        <f>VLOOKUP($DD333,[9]definitions_list_lookup!$N$15:$P$20,3,TRUE)</f>
        <v>5</v>
      </c>
      <c r="DG333" s="11" t="s">
        <v>1963</v>
      </c>
    </row>
    <row r="334" spans="1:111" s="11" customFormat="1">
      <c r="A334" s="88">
        <v>42940.25</v>
      </c>
      <c r="B334" s="11" t="s">
        <v>3001</v>
      </c>
      <c r="C334" s="2" t="s">
        <v>1450</v>
      </c>
      <c r="D334" s="2" t="s">
        <v>1575</v>
      </c>
      <c r="E334" s="11">
        <v>81</v>
      </c>
      <c r="F334" s="11">
        <v>1</v>
      </c>
      <c r="G334" s="15" t="str">
        <f t="shared" si="15"/>
        <v>81-1</v>
      </c>
      <c r="H334" s="11">
        <v>0</v>
      </c>
      <c r="I334" s="11">
        <v>81</v>
      </c>
      <c r="J334" s="38">
        <f>(VLOOKUP($G334,Depth_Lookup_CCL!$A$3:$Z$549,11,FALSE))+(H334/100)</f>
        <v>202.2</v>
      </c>
      <c r="K334" s="38">
        <f>(VLOOKUP($G334,Depth_Lookup_CCL!$A$3:$Z$549,11,FALSE))+(I334/100)</f>
        <v>203.01</v>
      </c>
      <c r="M334" s="11">
        <v>10</v>
      </c>
      <c r="O334" s="11">
        <v>90</v>
      </c>
      <c r="P334" s="15">
        <f t="shared" si="16"/>
        <v>100</v>
      </c>
      <c r="S334" s="97"/>
      <c r="T334" s="15" t="str">
        <f>VLOOKUP($S334,[9]definitions_list_lookup!$N$15:$P$20,2,TRUE)</f>
        <v>fresh</v>
      </c>
      <c r="U334" s="15">
        <f>VLOOKUP($S334,[9]definitions_list_lookup!$N$15:$P$20,3,TRUE)</f>
        <v>0</v>
      </c>
      <c r="AN334" s="11" t="s">
        <v>1636</v>
      </c>
      <c r="AO334" s="11" t="s">
        <v>1411</v>
      </c>
      <c r="AP334" s="11" t="s">
        <v>1464</v>
      </c>
      <c r="AQ334" s="11">
        <v>95</v>
      </c>
      <c r="AR334" s="15" t="str">
        <f>VLOOKUP($AQ334,[9]definitions_list_lookup!$N$15:$P$20,2,TRUE)</f>
        <v>complete</v>
      </c>
      <c r="AS334" s="15">
        <f>VLOOKUP($AQ334,[9]definitions_list_lookup!$N$15:$P$20,3,TRUE)</f>
        <v>5</v>
      </c>
      <c r="AT334" s="11" t="s">
        <v>3002</v>
      </c>
      <c r="AU334" s="11">
        <v>30</v>
      </c>
      <c r="AW334" s="11">
        <v>40</v>
      </c>
      <c r="AX334" s="11">
        <v>20</v>
      </c>
      <c r="AY334" s="11">
        <v>10</v>
      </c>
      <c r="BN334" s="15" t="str">
        <f>VLOOKUP($BM334,[9]definitions_list_lookup!$N$15:$P$20,2,TRUE)</f>
        <v>fresh</v>
      </c>
      <c r="BO334" s="15">
        <f>VLOOKUP($BM334,[9]definitions_list_lookup!$N$15:$P$20,3,TRUE)</f>
        <v>0</v>
      </c>
      <c r="CH334" s="11" t="s">
        <v>2280</v>
      </c>
      <c r="CI334" s="11">
        <v>98</v>
      </c>
      <c r="CJ334" s="15" t="str">
        <f>VLOOKUP($CI334,[9]definitions_list_lookup!$N$15:$P$20,2,TRUE)</f>
        <v>complete</v>
      </c>
      <c r="CK334" s="15">
        <f>VLOOKUP($CI334,[9]definitions_list_lookup!$N$15:$P$20,3,TRUE)</f>
        <v>5</v>
      </c>
      <c r="CL334" s="11" t="s">
        <v>2979</v>
      </c>
      <c r="CM334" s="11">
        <v>20</v>
      </c>
      <c r="CO334" s="11">
        <v>20</v>
      </c>
      <c r="CP334" s="11">
        <v>45</v>
      </c>
      <c r="CQ334" s="11">
        <v>15</v>
      </c>
      <c r="DD334" s="15">
        <f t="shared" si="17"/>
        <v>97.7</v>
      </c>
      <c r="DE334" s="15" t="str">
        <f>VLOOKUP($DD334,[9]definitions_list_lookup!$N$15:$P$20,2,TRUE)</f>
        <v>complete</v>
      </c>
      <c r="DF334" s="15">
        <f>VLOOKUP($DD334,[9]definitions_list_lookup!$N$15:$P$20,3,TRUE)</f>
        <v>5</v>
      </c>
      <c r="DG334" s="11" t="s">
        <v>2282</v>
      </c>
    </row>
    <row r="335" spans="1:111" s="11" customFormat="1">
      <c r="A335" s="88">
        <v>42940.25</v>
      </c>
      <c r="B335" s="11" t="s">
        <v>3001</v>
      </c>
      <c r="C335" s="2" t="s">
        <v>1450</v>
      </c>
      <c r="D335" s="2" t="s">
        <v>1575</v>
      </c>
      <c r="E335" s="11">
        <v>81</v>
      </c>
      <c r="F335" s="11">
        <v>2</v>
      </c>
      <c r="G335" s="15" t="str">
        <f t="shared" si="15"/>
        <v>81-2</v>
      </c>
      <c r="H335" s="11">
        <v>0</v>
      </c>
      <c r="I335" s="11">
        <v>28</v>
      </c>
      <c r="J335" s="38">
        <f>(VLOOKUP($G335,Depth_Lookup_CCL!$A$3:$Z$549,11,FALSE))+(H335/100)</f>
        <v>203.01</v>
      </c>
      <c r="K335" s="38">
        <f>(VLOOKUP($G335,Depth_Lookup_CCL!$A$3:$Z$549,11,FALSE))+(I335/100)</f>
        <v>203.29</v>
      </c>
      <c r="L335" s="11">
        <v>100</v>
      </c>
      <c r="P335" s="15">
        <f t="shared" si="16"/>
        <v>100</v>
      </c>
      <c r="Q335" s="11" t="s">
        <v>3003</v>
      </c>
      <c r="R335" s="11" t="s">
        <v>1</v>
      </c>
      <c r="S335" s="97">
        <v>25</v>
      </c>
      <c r="T335" s="15" t="str">
        <f>VLOOKUP($S335,[9]definitions_list_lookup!$N$15:$P$20,2,TRUE)</f>
        <v>moderate</v>
      </c>
      <c r="U335" s="15">
        <f>VLOOKUP($S335,[9]definitions_list_lookup!$N$15:$P$20,3,TRUE)</f>
        <v>2</v>
      </c>
      <c r="V335" s="11" t="s">
        <v>1707</v>
      </c>
      <c r="W335" s="11">
        <v>5</v>
      </c>
      <c r="Y335" s="11">
        <v>90</v>
      </c>
      <c r="Z335" s="11">
        <v>5</v>
      </c>
      <c r="AR335" s="15" t="str">
        <f>VLOOKUP($AQ335,[9]definitions_list_lookup!$N$15:$P$20,2,TRUE)</f>
        <v>fresh</v>
      </c>
      <c r="AS335" s="15">
        <f>VLOOKUP($AQ335,[9]definitions_list_lookup!$N$15:$P$20,3,TRUE)</f>
        <v>0</v>
      </c>
      <c r="BN335" s="15" t="str">
        <f>VLOOKUP($BM335,[9]definitions_list_lookup!$N$15:$P$20,2,TRUE)</f>
        <v>fresh</v>
      </c>
      <c r="BO335" s="15">
        <f>VLOOKUP($BM335,[9]definitions_list_lookup!$N$15:$P$20,3,TRUE)</f>
        <v>0</v>
      </c>
      <c r="CJ335" s="15" t="str">
        <f>VLOOKUP($CI335,[9]definitions_list_lookup!$N$15:$P$20,2,TRUE)</f>
        <v>fresh</v>
      </c>
      <c r="CK335" s="15">
        <f>VLOOKUP($CI335,[9]definitions_list_lookup!$N$15:$P$20,3,TRUE)</f>
        <v>0</v>
      </c>
      <c r="DD335" s="15">
        <f t="shared" si="17"/>
        <v>25</v>
      </c>
      <c r="DE335" s="15" t="str">
        <f>VLOOKUP($DD335,[9]definitions_list_lookup!$N$15:$P$20,2,TRUE)</f>
        <v>moderate</v>
      </c>
      <c r="DF335" s="15">
        <f>VLOOKUP($DD335,[9]definitions_list_lookup!$N$15:$P$20,3,TRUE)</f>
        <v>2</v>
      </c>
      <c r="DG335" s="11" t="s">
        <v>3004</v>
      </c>
    </row>
    <row r="336" spans="1:111" s="11" customFormat="1">
      <c r="A336" s="88">
        <v>42940.25</v>
      </c>
      <c r="B336" s="11" t="s">
        <v>3001</v>
      </c>
      <c r="C336" s="2" t="s">
        <v>1450</v>
      </c>
      <c r="D336" s="2" t="s">
        <v>1575</v>
      </c>
      <c r="E336" s="11">
        <v>82</v>
      </c>
      <c r="F336" s="11">
        <v>1</v>
      </c>
      <c r="G336" s="15" t="str">
        <f t="shared" si="15"/>
        <v>82-1</v>
      </c>
      <c r="H336" s="11">
        <v>0</v>
      </c>
      <c r="I336" s="11">
        <v>85</v>
      </c>
      <c r="J336" s="38">
        <f>(VLOOKUP($G336,Depth_Lookup_CCL!$A$3:$Z$549,11,FALSE))+(H336/100)</f>
        <v>203.2</v>
      </c>
      <c r="K336" s="38">
        <f>(VLOOKUP($G336,Depth_Lookup_CCL!$A$3:$Z$549,11,FALSE))+(I336/100)</f>
        <v>204.04999999999998</v>
      </c>
      <c r="L336" s="11">
        <v>98</v>
      </c>
      <c r="N336" s="11">
        <v>2</v>
      </c>
      <c r="P336" s="15">
        <f t="shared" si="16"/>
        <v>100</v>
      </c>
      <c r="Q336" s="11" t="s">
        <v>1755</v>
      </c>
      <c r="R336" s="11" t="s">
        <v>1</v>
      </c>
      <c r="S336" s="97">
        <v>25</v>
      </c>
      <c r="T336" s="15" t="str">
        <f>VLOOKUP($S336,[9]definitions_list_lookup!$N$15:$P$20,2,TRUE)</f>
        <v>moderate</v>
      </c>
      <c r="U336" s="15">
        <f>VLOOKUP($S336,[9]definitions_list_lookup!$N$15:$P$20,3,TRUE)</f>
        <v>2</v>
      </c>
      <c r="V336" s="11" t="s">
        <v>3005</v>
      </c>
      <c r="W336" s="11">
        <v>10</v>
      </c>
      <c r="Y336" s="11">
        <v>85</v>
      </c>
      <c r="Z336" s="11">
        <v>5</v>
      </c>
      <c r="AR336" s="15" t="str">
        <f>VLOOKUP($AQ336,[9]definitions_list_lookup!$N$15:$P$20,2,TRUE)</f>
        <v>fresh</v>
      </c>
      <c r="AS336" s="15">
        <f>VLOOKUP($AQ336,[9]definitions_list_lookup!$N$15:$P$20,3,TRUE)</f>
        <v>0</v>
      </c>
      <c r="BL336" s="11" t="s">
        <v>3006</v>
      </c>
      <c r="BM336" s="11">
        <v>88</v>
      </c>
      <c r="BN336" s="15" t="str">
        <f>VLOOKUP($BM336,[9]definitions_list_lookup!$N$15:$P$20,2,TRUE)</f>
        <v>extensive</v>
      </c>
      <c r="BO336" s="15">
        <f>VLOOKUP($BM336,[9]definitions_list_lookup!$N$15:$P$20,3,TRUE)</f>
        <v>4</v>
      </c>
      <c r="BP336" s="11" t="s">
        <v>2289</v>
      </c>
      <c r="BQ336" s="11">
        <v>20</v>
      </c>
      <c r="BS336" s="11">
        <v>60</v>
      </c>
      <c r="BT336" s="11">
        <v>10</v>
      </c>
      <c r="BU336" s="11">
        <v>10</v>
      </c>
      <c r="CJ336" s="15" t="str">
        <f>VLOOKUP($CI336,[9]definitions_list_lookup!$N$15:$P$20,2,TRUE)</f>
        <v>fresh</v>
      </c>
      <c r="CK336" s="15">
        <f>VLOOKUP($CI336,[9]definitions_list_lookup!$N$15:$P$20,3,TRUE)</f>
        <v>0</v>
      </c>
      <c r="DD336" s="15">
        <f t="shared" si="17"/>
        <v>26.26</v>
      </c>
      <c r="DE336" s="15" t="str">
        <f>VLOOKUP($DD336,[9]definitions_list_lookup!$N$15:$P$20,2,TRUE)</f>
        <v>moderate</v>
      </c>
      <c r="DF336" s="15">
        <f>VLOOKUP($DD336,[9]definitions_list_lookup!$N$15:$P$20,3,TRUE)</f>
        <v>2</v>
      </c>
      <c r="DG336" s="11" t="s">
        <v>3004</v>
      </c>
    </row>
    <row r="337" spans="1:111" s="11" customFormat="1">
      <c r="A337" s="88">
        <v>42940.25</v>
      </c>
      <c r="B337" s="11" t="s">
        <v>3001</v>
      </c>
      <c r="C337" s="2" t="s">
        <v>1450</v>
      </c>
      <c r="D337" s="2" t="s">
        <v>1575</v>
      </c>
      <c r="E337" s="11">
        <v>82</v>
      </c>
      <c r="F337" s="11">
        <v>2</v>
      </c>
      <c r="G337" s="15" t="str">
        <f t="shared" si="15"/>
        <v>82-2</v>
      </c>
      <c r="H337" s="11">
        <v>0</v>
      </c>
      <c r="I337" s="11">
        <v>58</v>
      </c>
      <c r="J337" s="38">
        <f>(VLOOKUP($G337,Depth_Lookup_CCL!$A$3:$Z$549,11,FALSE))+(H337/100)</f>
        <v>204.04499999999999</v>
      </c>
      <c r="K337" s="38">
        <f>(VLOOKUP($G337,Depth_Lookup_CCL!$A$3:$Z$549,11,FALSE))+(I337/100)</f>
        <v>204.625</v>
      </c>
      <c r="L337" s="11">
        <v>95</v>
      </c>
      <c r="O337" s="11">
        <v>5</v>
      </c>
      <c r="P337" s="15">
        <f t="shared" si="16"/>
        <v>100</v>
      </c>
      <c r="Q337" s="11" t="s">
        <v>2786</v>
      </c>
      <c r="R337" s="11" t="s">
        <v>114</v>
      </c>
      <c r="S337" s="97">
        <v>55</v>
      </c>
      <c r="T337" s="15" t="str">
        <f>VLOOKUP($S337,[9]definitions_list_lookup!$N$15:$P$20,2,TRUE)</f>
        <v>substantial</v>
      </c>
      <c r="U337" s="15">
        <f>VLOOKUP($S337,[9]definitions_list_lookup!$N$15:$P$20,3,TRUE)</f>
        <v>3</v>
      </c>
      <c r="V337" s="11" t="s">
        <v>2986</v>
      </c>
      <c r="W337" s="11">
        <v>15</v>
      </c>
      <c r="Y337" s="11">
        <v>75</v>
      </c>
      <c r="Z337" s="11">
        <v>10</v>
      </c>
      <c r="AR337" s="15" t="str">
        <f>VLOOKUP($AQ337,[9]definitions_list_lookup!$N$15:$P$20,2,TRUE)</f>
        <v>fresh</v>
      </c>
      <c r="AS337" s="15">
        <f>VLOOKUP($AQ337,[9]definitions_list_lookup!$N$15:$P$20,3,TRUE)</f>
        <v>0</v>
      </c>
      <c r="BN337" s="15" t="str">
        <f>VLOOKUP($BM337,[9]definitions_list_lookup!$N$15:$P$20,2,TRUE)</f>
        <v>fresh</v>
      </c>
      <c r="BO337" s="15">
        <f>VLOOKUP($BM337,[9]definitions_list_lookup!$N$15:$P$20,3,TRUE)</f>
        <v>0</v>
      </c>
      <c r="CH337" s="11" t="s">
        <v>2791</v>
      </c>
      <c r="CI337" s="11">
        <v>90</v>
      </c>
      <c r="CJ337" s="15" t="str">
        <f>VLOOKUP($CI337,[9]definitions_list_lookup!$N$15:$P$20,2,TRUE)</f>
        <v>extensive</v>
      </c>
      <c r="CK337" s="15">
        <f>VLOOKUP($CI337,[9]definitions_list_lookup!$N$15:$P$20,3,TRUE)</f>
        <v>4</v>
      </c>
      <c r="CL337" s="11" t="s">
        <v>2676</v>
      </c>
      <c r="CM337" s="11">
        <v>20</v>
      </c>
      <c r="CO337" s="11">
        <v>20</v>
      </c>
      <c r="CP337" s="11">
        <v>40</v>
      </c>
      <c r="CQ337" s="11">
        <v>10</v>
      </c>
      <c r="CX337" s="11">
        <v>10</v>
      </c>
      <c r="DD337" s="15">
        <f t="shared" si="17"/>
        <v>56.75</v>
      </c>
      <c r="DE337" s="15" t="str">
        <f>VLOOKUP($DD337,[9]definitions_list_lookup!$N$15:$P$20,2,TRUE)</f>
        <v>substantial</v>
      </c>
      <c r="DF337" s="15">
        <f>VLOOKUP($DD337,[9]definitions_list_lookup!$N$15:$P$20,3,TRUE)</f>
        <v>3</v>
      </c>
      <c r="DG337" s="11" t="s">
        <v>1963</v>
      </c>
    </row>
    <row r="338" spans="1:111" s="11" customFormat="1">
      <c r="A338" s="88">
        <v>42940.25</v>
      </c>
      <c r="B338" s="11" t="s">
        <v>3001</v>
      </c>
      <c r="C338" s="2" t="s">
        <v>1450</v>
      </c>
      <c r="D338" s="2" t="s">
        <v>1575</v>
      </c>
      <c r="E338" s="11">
        <v>82</v>
      </c>
      <c r="F338" s="11">
        <v>4</v>
      </c>
      <c r="G338" s="15" t="str">
        <f t="shared" si="15"/>
        <v>82-4</v>
      </c>
      <c r="H338" s="11">
        <v>0</v>
      </c>
      <c r="I338" s="11">
        <v>53</v>
      </c>
      <c r="J338" s="38">
        <f>(VLOOKUP($G338,Depth_Lookup_CCL!$A$3:$Z$549,11,FALSE))+(H338/100)</f>
        <v>205.44499999999999</v>
      </c>
      <c r="K338" s="38">
        <f>(VLOOKUP($G338,Depth_Lookup_CCL!$A$3:$Z$549,11,FALSE))+(I338/100)</f>
        <v>205.97499999999999</v>
      </c>
      <c r="L338" s="11">
        <v>80</v>
      </c>
      <c r="M338" s="11">
        <v>15</v>
      </c>
      <c r="O338" s="11">
        <v>5</v>
      </c>
      <c r="P338" s="15">
        <f t="shared" si="16"/>
        <v>100</v>
      </c>
      <c r="Q338" s="11" t="s">
        <v>3007</v>
      </c>
      <c r="R338" s="11" t="s">
        <v>1</v>
      </c>
      <c r="S338" s="97">
        <v>55</v>
      </c>
      <c r="T338" s="15" t="str">
        <f>VLOOKUP($S338,[9]definitions_list_lookup!$N$15:$P$20,2,TRUE)</f>
        <v>substantial</v>
      </c>
      <c r="U338" s="15">
        <f>VLOOKUP($S338,[9]definitions_list_lookup!$N$15:$P$20,3,TRUE)</f>
        <v>3</v>
      </c>
      <c r="V338" s="11" t="s">
        <v>1707</v>
      </c>
      <c r="W338" s="11">
        <v>10</v>
      </c>
      <c r="Y338" s="11">
        <v>80</v>
      </c>
      <c r="Z338" s="11">
        <v>10</v>
      </c>
      <c r="AN338" s="11" t="s">
        <v>2217</v>
      </c>
      <c r="AO338" s="11" t="s">
        <v>1411</v>
      </c>
      <c r="AP338" s="11" t="s">
        <v>1465</v>
      </c>
      <c r="AQ338" s="11">
        <v>50</v>
      </c>
      <c r="AR338" s="15" t="str">
        <f>VLOOKUP($AQ338,[9]definitions_list_lookup!$N$15:$P$20,2,TRUE)</f>
        <v>substantial</v>
      </c>
      <c r="AS338" s="15">
        <f>VLOOKUP($AQ338,[9]definitions_list_lookup!$N$15:$P$20,3,TRUE)</f>
        <v>3</v>
      </c>
      <c r="AT338" s="11" t="s">
        <v>3008</v>
      </c>
      <c r="AU338" s="11">
        <v>20</v>
      </c>
      <c r="AW338" s="11">
        <v>55</v>
      </c>
      <c r="AX338" s="11">
        <v>20</v>
      </c>
      <c r="BH338" s="11">
        <v>5</v>
      </c>
      <c r="BN338" s="15" t="str">
        <f>VLOOKUP($BM338,[9]definitions_list_lookup!$N$15:$P$20,2,TRUE)</f>
        <v>fresh</v>
      </c>
      <c r="BO338" s="15">
        <f>VLOOKUP($BM338,[9]definitions_list_lookup!$N$15:$P$20,3,TRUE)</f>
        <v>0</v>
      </c>
      <c r="CH338" s="11" t="s">
        <v>2036</v>
      </c>
      <c r="CI338" s="11">
        <v>85</v>
      </c>
      <c r="CJ338" s="15" t="str">
        <f>VLOOKUP($CI338,[9]definitions_list_lookup!$N$15:$P$20,2,TRUE)</f>
        <v>extensive</v>
      </c>
      <c r="CK338" s="15">
        <f>VLOOKUP($CI338,[9]definitions_list_lookup!$N$15:$P$20,3,TRUE)</f>
        <v>4</v>
      </c>
      <c r="CL338" s="11" t="s">
        <v>2676</v>
      </c>
      <c r="CM338" s="11">
        <v>60</v>
      </c>
      <c r="CP338" s="11">
        <v>20</v>
      </c>
      <c r="CQ338" s="11">
        <v>10</v>
      </c>
      <c r="CX338" s="11">
        <v>10</v>
      </c>
      <c r="DD338" s="15">
        <f t="shared" si="17"/>
        <v>55.75</v>
      </c>
      <c r="DE338" s="15" t="str">
        <f>VLOOKUP($DD338,[9]definitions_list_lookup!$N$15:$P$20,2,TRUE)</f>
        <v>substantial</v>
      </c>
      <c r="DF338" s="15">
        <f>VLOOKUP($DD338,[9]definitions_list_lookup!$N$15:$P$20,3,TRUE)</f>
        <v>3</v>
      </c>
      <c r="DG338" s="11" t="s">
        <v>1963</v>
      </c>
    </row>
    <row r="339" spans="1:111" s="11" customFormat="1">
      <c r="A339" s="88">
        <v>42940.25</v>
      </c>
      <c r="B339" s="11" t="s">
        <v>3001</v>
      </c>
      <c r="C339" s="2" t="s">
        <v>1450</v>
      </c>
      <c r="D339" s="2" t="s">
        <v>1575</v>
      </c>
      <c r="E339" s="11">
        <v>82</v>
      </c>
      <c r="F339" s="11">
        <v>3</v>
      </c>
      <c r="G339" s="15" t="str">
        <f t="shared" si="15"/>
        <v>82-3</v>
      </c>
      <c r="H339" s="11">
        <v>0</v>
      </c>
      <c r="I339" s="11">
        <v>80</v>
      </c>
      <c r="J339" s="38">
        <f>(VLOOKUP($G339,Depth_Lookup_CCL!$A$3:$Z$549,11,FALSE))+(H339/100)</f>
        <v>204.63499999999999</v>
      </c>
      <c r="K339" s="38">
        <f>(VLOOKUP($G339,Depth_Lookup_CCL!$A$3:$Z$549,11,FALSE))+(I339/100)</f>
        <v>205.435</v>
      </c>
      <c r="L339" s="11">
        <v>97</v>
      </c>
      <c r="N339" s="11">
        <v>3</v>
      </c>
      <c r="P339" s="15">
        <f t="shared" si="16"/>
        <v>100</v>
      </c>
      <c r="Q339" s="11" t="s">
        <v>3003</v>
      </c>
      <c r="R339" s="11" t="s">
        <v>1</v>
      </c>
      <c r="S339" s="97">
        <v>40</v>
      </c>
      <c r="T339" s="15" t="str">
        <f>VLOOKUP($S339,[9]definitions_list_lookup!$N$15:$P$20,2,TRUE)</f>
        <v>substantial</v>
      </c>
      <c r="U339" s="15">
        <f>VLOOKUP($S339,[9]definitions_list_lookup!$N$15:$P$20,3,TRUE)</f>
        <v>3</v>
      </c>
      <c r="V339" s="11" t="s">
        <v>1971</v>
      </c>
      <c r="W339" s="11">
        <v>5</v>
      </c>
      <c r="Y339" s="11">
        <v>80</v>
      </c>
      <c r="Z339" s="11">
        <v>15</v>
      </c>
      <c r="AR339" s="15" t="str">
        <f>VLOOKUP($AQ339,[9]definitions_list_lookup!$N$15:$P$20,2,TRUE)</f>
        <v>fresh</v>
      </c>
      <c r="AS339" s="15">
        <f>VLOOKUP($AQ339,[9]definitions_list_lookup!$N$15:$P$20,3,TRUE)</f>
        <v>0</v>
      </c>
      <c r="BL339" s="11" t="s">
        <v>2255</v>
      </c>
      <c r="BM339" s="11">
        <v>85</v>
      </c>
      <c r="BN339" s="15" t="str">
        <f>VLOOKUP($BM339,[9]definitions_list_lookup!$N$15:$P$20,2,TRUE)</f>
        <v>extensive</v>
      </c>
      <c r="BO339" s="15">
        <f>VLOOKUP($BM339,[9]definitions_list_lookup!$N$15:$P$20,3,TRUE)</f>
        <v>4</v>
      </c>
      <c r="BP339" s="11" t="s">
        <v>2289</v>
      </c>
      <c r="BS339" s="11">
        <v>65</v>
      </c>
      <c r="BT339" s="11">
        <v>25</v>
      </c>
      <c r="BU339" s="11">
        <v>10</v>
      </c>
      <c r="CJ339" s="15" t="str">
        <f>VLOOKUP($CI339,[9]definitions_list_lookup!$N$15:$P$20,2,TRUE)</f>
        <v>fresh</v>
      </c>
      <c r="CK339" s="15">
        <f>VLOOKUP($CI339,[9]definitions_list_lookup!$N$15:$P$20,3,TRUE)</f>
        <v>0</v>
      </c>
      <c r="DD339" s="15">
        <f t="shared" si="17"/>
        <v>41.349999999999994</v>
      </c>
      <c r="DE339" s="15" t="str">
        <f>VLOOKUP($DD339,[9]definitions_list_lookup!$N$15:$P$20,2,TRUE)</f>
        <v>substantial</v>
      </c>
      <c r="DF339" s="15">
        <f>VLOOKUP($DD339,[9]definitions_list_lookup!$N$15:$P$20,3,TRUE)</f>
        <v>3</v>
      </c>
      <c r="DG339" s="11" t="s">
        <v>3004</v>
      </c>
    </row>
    <row r="340" spans="1:111" s="11" customFormat="1">
      <c r="A340" s="88">
        <v>42940.25</v>
      </c>
      <c r="B340" s="11" t="s">
        <v>3001</v>
      </c>
      <c r="C340" s="2" t="s">
        <v>1450</v>
      </c>
      <c r="D340" s="2" t="s">
        <v>1575</v>
      </c>
      <c r="E340" s="11">
        <v>82</v>
      </c>
      <c r="F340" s="11">
        <v>4</v>
      </c>
      <c r="G340" s="15" t="str">
        <f t="shared" si="15"/>
        <v>82-4</v>
      </c>
      <c r="H340" s="11">
        <v>53</v>
      </c>
      <c r="I340" s="11">
        <v>87</v>
      </c>
      <c r="J340" s="38">
        <f>(VLOOKUP($G340,Depth_Lookup_CCL!$A$3:$Z$549,11,FALSE))+(H340/100)</f>
        <v>205.97499999999999</v>
      </c>
      <c r="K340" s="38">
        <f>(VLOOKUP($G340,Depth_Lookup_CCL!$A$3:$Z$549,11,FALSE))+(I340/100)</f>
        <v>206.315</v>
      </c>
      <c r="L340" s="11">
        <v>92</v>
      </c>
      <c r="N340" s="11">
        <v>8</v>
      </c>
      <c r="P340" s="15">
        <f t="shared" si="16"/>
        <v>100</v>
      </c>
      <c r="Q340" s="11" t="s">
        <v>1723</v>
      </c>
      <c r="R340" s="11" t="s">
        <v>1459</v>
      </c>
      <c r="S340" s="97">
        <v>75</v>
      </c>
      <c r="T340" s="15" t="str">
        <f>VLOOKUP($S340,[9]definitions_list_lookup!$N$15:$P$20,2,TRUE)</f>
        <v>extensive</v>
      </c>
      <c r="U340" s="15">
        <f>VLOOKUP($S340,[9]definitions_list_lookup!$N$15:$P$20,3,TRUE)</f>
        <v>4</v>
      </c>
      <c r="V340" s="11" t="s">
        <v>1707</v>
      </c>
      <c r="W340" s="11">
        <v>20</v>
      </c>
      <c r="Y340" s="11">
        <v>65</v>
      </c>
      <c r="Z340" s="11">
        <v>15</v>
      </c>
      <c r="AR340" s="15" t="str">
        <f>VLOOKUP($AQ340,[9]definitions_list_lookup!$N$15:$P$20,2,TRUE)</f>
        <v>fresh</v>
      </c>
      <c r="AS340" s="15">
        <f>VLOOKUP($AQ340,[9]definitions_list_lookup!$N$15:$P$20,3,TRUE)</f>
        <v>0</v>
      </c>
      <c r="BL340" s="11" t="s">
        <v>2321</v>
      </c>
      <c r="BM340" s="11">
        <v>85</v>
      </c>
      <c r="BN340" s="15" t="str">
        <f>VLOOKUP($BM340,[9]definitions_list_lookup!$N$15:$P$20,2,TRUE)</f>
        <v>extensive</v>
      </c>
      <c r="BO340" s="15">
        <f>VLOOKUP($BM340,[9]definitions_list_lookup!$N$15:$P$20,3,TRUE)</f>
        <v>4</v>
      </c>
      <c r="BP340" s="11" t="s">
        <v>2287</v>
      </c>
      <c r="BQ340" s="11">
        <v>10</v>
      </c>
      <c r="BS340" s="11">
        <v>75</v>
      </c>
      <c r="BT340" s="11">
        <v>10</v>
      </c>
      <c r="CB340" s="11">
        <v>5</v>
      </c>
      <c r="CJ340" s="15" t="str">
        <f>VLOOKUP($CI340,[9]definitions_list_lookup!$N$15:$P$20,2,TRUE)</f>
        <v>fresh</v>
      </c>
      <c r="CK340" s="15">
        <f>VLOOKUP($CI340,[9]definitions_list_lookup!$N$15:$P$20,3,TRUE)</f>
        <v>0</v>
      </c>
      <c r="DD340" s="15">
        <f t="shared" si="17"/>
        <v>75.8</v>
      </c>
      <c r="DE340" s="15" t="str">
        <f>VLOOKUP($DD340,[9]definitions_list_lookup!$N$15:$P$20,2,TRUE)</f>
        <v>extensive</v>
      </c>
      <c r="DF340" s="15">
        <f>VLOOKUP($DD340,[9]definitions_list_lookup!$N$15:$P$20,3,TRUE)</f>
        <v>4</v>
      </c>
      <c r="DG340" s="11" t="s">
        <v>3009</v>
      </c>
    </row>
    <row r="341" spans="1:111" s="11" customFormat="1">
      <c r="A341" s="88">
        <v>42940.25</v>
      </c>
      <c r="B341" s="11" t="s">
        <v>3001</v>
      </c>
      <c r="C341" s="2" t="s">
        <v>1450</v>
      </c>
      <c r="D341" s="2" t="s">
        <v>1575</v>
      </c>
      <c r="E341" s="11">
        <v>83</v>
      </c>
      <c r="F341" s="11">
        <v>1</v>
      </c>
      <c r="G341" s="15" t="str">
        <f t="shared" si="15"/>
        <v>83-1</v>
      </c>
      <c r="H341" s="11">
        <v>0</v>
      </c>
      <c r="I341" s="11">
        <v>80</v>
      </c>
      <c r="J341" s="38">
        <f>(VLOOKUP($G341,Depth_Lookup_CCL!$A$3:$Z$549,11,FALSE))+(H341/100)</f>
        <v>206.2</v>
      </c>
      <c r="K341" s="38">
        <f>(VLOOKUP($G341,Depth_Lookup_CCL!$A$3:$Z$549,11,FALSE))+(I341/100)</f>
        <v>207</v>
      </c>
      <c r="L341" s="11">
        <v>92</v>
      </c>
      <c r="N341" s="11">
        <v>8</v>
      </c>
      <c r="P341" s="15">
        <f t="shared" si="16"/>
        <v>100</v>
      </c>
      <c r="Q341" s="11" t="s">
        <v>1723</v>
      </c>
      <c r="R341" s="11" t="s">
        <v>1459</v>
      </c>
      <c r="S341" s="97">
        <v>75</v>
      </c>
      <c r="T341" s="15" t="str">
        <f>VLOOKUP($S341,[9]definitions_list_lookup!$N$15:$P$20,2,TRUE)</f>
        <v>extensive</v>
      </c>
      <c r="U341" s="15">
        <f>VLOOKUP($S341,[9]definitions_list_lookup!$N$15:$P$20,3,TRUE)</f>
        <v>4</v>
      </c>
      <c r="V341" s="11" t="s">
        <v>1707</v>
      </c>
      <c r="W341" s="11">
        <v>15</v>
      </c>
      <c r="Y341" s="11">
        <v>75</v>
      </c>
      <c r="Z341" s="11">
        <v>10</v>
      </c>
      <c r="AR341" s="15" t="str">
        <f>VLOOKUP($AQ341,[9]definitions_list_lookup!$N$15:$P$20,2,TRUE)</f>
        <v>fresh</v>
      </c>
      <c r="AS341" s="15">
        <f>VLOOKUP($AQ341,[9]definitions_list_lookup!$N$15:$P$20,3,TRUE)</f>
        <v>0</v>
      </c>
      <c r="BL341" s="11" t="s">
        <v>2772</v>
      </c>
      <c r="BM341" s="11">
        <v>88</v>
      </c>
      <c r="BN341" s="15" t="str">
        <f>VLOOKUP($BM341,[9]definitions_list_lookup!$N$15:$P$20,2,TRUE)</f>
        <v>extensive</v>
      </c>
      <c r="BO341" s="15">
        <f>VLOOKUP($BM341,[9]definitions_list_lookup!$N$15:$P$20,3,TRUE)</f>
        <v>4</v>
      </c>
      <c r="BP341" s="11" t="s">
        <v>2287</v>
      </c>
      <c r="BQ341" s="11">
        <v>50</v>
      </c>
      <c r="BS341" s="11">
        <v>30</v>
      </c>
      <c r="BT341" s="11">
        <v>20</v>
      </c>
      <c r="CJ341" s="15" t="str">
        <f>VLOOKUP($CI341,[9]definitions_list_lookup!$N$15:$P$20,2,TRUE)</f>
        <v>fresh</v>
      </c>
      <c r="CK341" s="15">
        <f>VLOOKUP($CI341,[9]definitions_list_lookup!$N$15:$P$20,3,TRUE)</f>
        <v>0</v>
      </c>
      <c r="DD341" s="15">
        <f t="shared" si="17"/>
        <v>76.040000000000006</v>
      </c>
      <c r="DE341" s="15" t="str">
        <f>VLOOKUP($DD341,[9]definitions_list_lookup!$N$15:$P$20,2,TRUE)</f>
        <v>extensive</v>
      </c>
      <c r="DF341" s="15">
        <f>VLOOKUP($DD341,[9]definitions_list_lookup!$N$15:$P$20,3,TRUE)</f>
        <v>4</v>
      </c>
      <c r="DG341" s="11" t="s">
        <v>1963</v>
      </c>
    </row>
    <row r="342" spans="1:111" s="11" customFormat="1">
      <c r="A342" s="88">
        <v>42940.25</v>
      </c>
      <c r="B342" s="11" t="s">
        <v>3001</v>
      </c>
      <c r="C342" s="2" t="s">
        <v>1450</v>
      </c>
      <c r="D342" s="2" t="s">
        <v>1575</v>
      </c>
      <c r="E342" s="11">
        <v>83</v>
      </c>
      <c r="F342" s="11">
        <v>2</v>
      </c>
      <c r="G342" s="15" t="str">
        <f t="shared" si="15"/>
        <v>83-2</v>
      </c>
      <c r="H342" s="11">
        <v>0</v>
      </c>
      <c r="I342" s="11">
        <v>49</v>
      </c>
      <c r="J342" s="38">
        <f>(VLOOKUP($G342,Depth_Lookup_CCL!$A$3:$Z$549,11,FALSE))+(H342/100)</f>
        <v>207.01</v>
      </c>
      <c r="K342" s="38">
        <f>(VLOOKUP($G342,Depth_Lookup_CCL!$A$3:$Z$549,11,FALSE))+(I342/100)</f>
        <v>207.5</v>
      </c>
      <c r="L342" s="11">
        <v>100</v>
      </c>
      <c r="P342" s="15">
        <f t="shared" si="16"/>
        <v>100</v>
      </c>
      <c r="Q342" s="11" t="s">
        <v>2369</v>
      </c>
      <c r="R342" s="11" t="s">
        <v>1459</v>
      </c>
      <c r="S342" s="97">
        <v>70</v>
      </c>
      <c r="T342" s="15" t="str">
        <f>VLOOKUP($S342,[9]definitions_list_lookup!$N$15:$P$20,2,TRUE)</f>
        <v>extensive</v>
      </c>
      <c r="U342" s="15">
        <f>VLOOKUP($S342,[9]definitions_list_lookup!$N$15:$P$20,3,TRUE)</f>
        <v>4</v>
      </c>
      <c r="V342" s="11" t="s">
        <v>3005</v>
      </c>
      <c r="W342" s="11">
        <v>10</v>
      </c>
      <c r="Y342" s="11">
        <v>80</v>
      </c>
      <c r="Z342" s="11">
        <v>10</v>
      </c>
      <c r="AR342" s="15" t="str">
        <f>VLOOKUP($AQ342,[9]definitions_list_lookup!$N$15:$P$20,2,TRUE)</f>
        <v>fresh</v>
      </c>
      <c r="AS342" s="15">
        <f>VLOOKUP($AQ342,[9]definitions_list_lookup!$N$15:$P$20,3,TRUE)</f>
        <v>0</v>
      </c>
      <c r="BN342" s="15" t="str">
        <f>VLOOKUP($BM342,[9]definitions_list_lookup!$N$15:$P$20,2,TRUE)</f>
        <v>fresh</v>
      </c>
      <c r="BO342" s="15">
        <f>VLOOKUP($BM342,[9]definitions_list_lookup!$N$15:$P$20,3,TRUE)</f>
        <v>0</v>
      </c>
      <c r="CJ342" s="15" t="str">
        <f>VLOOKUP($CI342,[9]definitions_list_lookup!$N$15:$P$20,2,TRUE)</f>
        <v>fresh</v>
      </c>
      <c r="CK342" s="15">
        <f>VLOOKUP($CI342,[9]definitions_list_lookup!$N$15:$P$20,3,TRUE)</f>
        <v>0</v>
      </c>
      <c r="DD342" s="15">
        <f t="shared" si="17"/>
        <v>70</v>
      </c>
      <c r="DE342" s="15" t="str">
        <f>VLOOKUP($DD342,[9]definitions_list_lookup!$N$15:$P$20,2,TRUE)</f>
        <v>extensive</v>
      </c>
      <c r="DF342" s="15">
        <f>VLOOKUP($DD342,[9]definitions_list_lookup!$N$15:$P$20,3,TRUE)</f>
        <v>4</v>
      </c>
      <c r="DG342" s="11" t="s">
        <v>1963</v>
      </c>
    </row>
    <row r="343" spans="1:111" s="11" customFormat="1">
      <c r="A343" s="88">
        <v>42940.25</v>
      </c>
      <c r="B343" s="11" t="s">
        <v>3001</v>
      </c>
      <c r="C343" s="2" t="s">
        <v>1450</v>
      </c>
      <c r="D343" s="2" t="s">
        <v>1575</v>
      </c>
      <c r="E343" s="11">
        <v>83</v>
      </c>
      <c r="F343" s="11">
        <v>3</v>
      </c>
      <c r="G343" s="15" t="str">
        <f t="shared" si="15"/>
        <v>83-3</v>
      </c>
      <c r="H343" s="11">
        <v>0</v>
      </c>
      <c r="I343" s="11">
        <v>80</v>
      </c>
      <c r="J343" s="38">
        <f>(VLOOKUP($G343,Depth_Lookup_CCL!$A$3:$Z$549,11,FALSE))+(H343/100)</f>
        <v>207.5</v>
      </c>
      <c r="K343" s="38">
        <f>(VLOOKUP($G343,Depth_Lookup_CCL!$A$3:$Z$549,11,FALSE))+(I343/100)</f>
        <v>208.3</v>
      </c>
      <c r="L343" s="11">
        <v>100</v>
      </c>
      <c r="P343" s="15">
        <f t="shared" si="16"/>
        <v>100</v>
      </c>
      <c r="Q343" s="11" t="s">
        <v>2369</v>
      </c>
      <c r="R343" s="11" t="s">
        <v>1459</v>
      </c>
      <c r="S343" s="97">
        <v>70</v>
      </c>
      <c r="T343" s="15" t="str">
        <f>VLOOKUP($S343,[9]definitions_list_lookup!$N$15:$P$20,2,TRUE)</f>
        <v>extensive</v>
      </c>
      <c r="U343" s="15">
        <f>VLOOKUP($S343,[9]definitions_list_lookup!$N$15:$P$20,3,TRUE)</f>
        <v>4</v>
      </c>
      <c r="V343" s="11" t="s">
        <v>3005</v>
      </c>
      <c r="W343" s="11">
        <v>10</v>
      </c>
      <c r="Y343" s="11">
        <v>85</v>
      </c>
      <c r="Z343" s="11">
        <v>5</v>
      </c>
      <c r="AR343" s="15" t="str">
        <f>VLOOKUP($AQ343,[9]definitions_list_lookup!$N$15:$P$20,2,TRUE)</f>
        <v>fresh</v>
      </c>
      <c r="AS343" s="15">
        <f>VLOOKUP($AQ343,[9]definitions_list_lookup!$N$15:$P$20,3,TRUE)</f>
        <v>0</v>
      </c>
      <c r="BN343" s="15" t="str">
        <f>VLOOKUP($BM343,[9]definitions_list_lookup!$N$15:$P$20,2,TRUE)</f>
        <v>fresh</v>
      </c>
      <c r="BO343" s="15">
        <f>VLOOKUP($BM343,[9]definitions_list_lookup!$N$15:$P$20,3,TRUE)</f>
        <v>0</v>
      </c>
      <c r="CJ343" s="15" t="str">
        <f>VLOOKUP($CI343,[9]definitions_list_lookup!$N$15:$P$20,2,TRUE)</f>
        <v>fresh</v>
      </c>
      <c r="CK343" s="15">
        <f>VLOOKUP($CI343,[9]definitions_list_lookup!$N$15:$P$20,3,TRUE)</f>
        <v>0</v>
      </c>
      <c r="DD343" s="15">
        <f t="shared" si="17"/>
        <v>70</v>
      </c>
      <c r="DE343" s="15" t="str">
        <f>VLOOKUP($DD343,[9]definitions_list_lookup!$N$15:$P$20,2,TRUE)</f>
        <v>extensive</v>
      </c>
      <c r="DF343" s="15">
        <f>VLOOKUP($DD343,[9]definitions_list_lookup!$N$15:$P$20,3,TRUE)</f>
        <v>4</v>
      </c>
      <c r="DG343" s="11" t="s">
        <v>1963</v>
      </c>
    </row>
    <row r="344" spans="1:111" s="11" customFormat="1">
      <c r="A344" s="88">
        <v>42940.25</v>
      </c>
      <c r="B344" s="11" t="s">
        <v>3001</v>
      </c>
      <c r="C344" s="2" t="s">
        <v>1450</v>
      </c>
      <c r="D344" s="2" t="s">
        <v>1575</v>
      </c>
      <c r="E344" s="11">
        <v>83</v>
      </c>
      <c r="F344" s="11">
        <v>4</v>
      </c>
      <c r="G344" s="15" t="str">
        <f t="shared" si="15"/>
        <v>83-4</v>
      </c>
      <c r="H344" s="11">
        <v>0</v>
      </c>
      <c r="I344" s="11">
        <v>94</v>
      </c>
      <c r="J344" s="38">
        <f>(VLOOKUP($G344,Depth_Lookup_CCL!$A$3:$Z$549,11,FALSE))+(H344/100)</f>
        <v>208.32499999999999</v>
      </c>
      <c r="K344" s="38">
        <f>(VLOOKUP($G344,Depth_Lookup_CCL!$A$3:$Z$549,11,FALSE))+(I344/100)</f>
        <v>209.26499999999999</v>
      </c>
      <c r="L344" s="11">
        <v>92</v>
      </c>
      <c r="N344" s="11">
        <v>8</v>
      </c>
      <c r="P344" s="15">
        <f t="shared" si="16"/>
        <v>100</v>
      </c>
      <c r="Q344" s="11" t="s">
        <v>2217</v>
      </c>
      <c r="R344" s="11" t="s">
        <v>1459</v>
      </c>
      <c r="S344" s="97">
        <v>70</v>
      </c>
      <c r="T344" s="15" t="str">
        <f>VLOOKUP($S344,[9]definitions_list_lookup!$N$15:$P$20,2,TRUE)</f>
        <v>extensive</v>
      </c>
      <c r="U344" s="15">
        <f>VLOOKUP($S344,[9]definitions_list_lookup!$N$15:$P$20,3,TRUE)</f>
        <v>4</v>
      </c>
      <c r="V344" s="11" t="s">
        <v>1707</v>
      </c>
      <c r="W344" s="11">
        <v>5</v>
      </c>
      <c r="Y344" s="11">
        <v>90</v>
      </c>
      <c r="Z344" s="11">
        <v>5</v>
      </c>
      <c r="AR344" s="15" t="str">
        <f>VLOOKUP($AQ344,[9]definitions_list_lookup!$N$15:$P$20,2,TRUE)</f>
        <v>fresh</v>
      </c>
      <c r="AS344" s="15">
        <f>VLOOKUP($AQ344,[9]definitions_list_lookup!$N$15:$P$20,3,TRUE)</f>
        <v>0</v>
      </c>
      <c r="BL344" s="11" t="s">
        <v>2024</v>
      </c>
      <c r="BM344" s="11">
        <v>80</v>
      </c>
      <c r="BN344" s="15" t="str">
        <f>VLOOKUP($BM344,[9]definitions_list_lookup!$N$15:$P$20,2,TRUE)</f>
        <v>extensive</v>
      </c>
      <c r="BO344" s="15">
        <f>VLOOKUP($BM344,[9]definitions_list_lookup!$N$15:$P$20,3,TRUE)</f>
        <v>4</v>
      </c>
      <c r="BP344" s="11" t="s">
        <v>2289</v>
      </c>
      <c r="BQ344" s="11">
        <v>10</v>
      </c>
      <c r="BS344" s="11">
        <v>75</v>
      </c>
      <c r="BT344" s="11">
        <v>15</v>
      </c>
      <c r="CJ344" s="15" t="str">
        <f>VLOOKUP($CI344,[9]definitions_list_lookup!$N$15:$P$20,2,TRUE)</f>
        <v>fresh</v>
      </c>
      <c r="CK344" s="15">
        <f>VLOOKUP($CI344,[9]definitions_list_lookup!$N$15:$P$20,3,TRUE)</f>
        <v>0</v>
      </c>
      <c r="DD344" s="15">
        <f t="shared" si="17"/>
        <v>70.800000000000011</v>
      </c>
      <c r="DE344" s="15" t="str">
        <f>VLOOKUP($DD344,[9]definitions_list_lookup!$N$15:$P$20,2,TRUE)</f>
        <v>extensive</v>
      </c>
      <c r="DF344" s="15">
        <f>VLOOKUP($DD344,[9]definitions_list_lookup!$N$15:$P$20,3,TRUE)</f>
        <v>4</v>
      </c>
      <c r="DG344" s="11" t="s">
        <v>1963</v>
      </c>
    </row>
    <row r="345" spans="1:111" s="11" customFormat="1">
      <c r="A345" s="88">
        <v>42940.25</v>
      </c>
      <c r="B345" s="11" t="s">
        <v>3001</v>
      </c>
      <c r="C345" s="2" t="s">
        <v>1450</v>
      </c>
      <c r="D345" s="2" t="s">
        <v>1575</v>
      </c>
      <c r="E345" s="11">
        <v>84</v>
      </c>
      <c r="F345" s="11">
        <v>1</v>
      </c>
      <c r="G345" s="15" t="str">
        <f t="shared" si="15"/>
        <v>84-1</v>
      </c>
      <c r="H345" s="11">
        <v>0</v>
      </c>
      <c r="I345" s="11">
        <v>90</v>
      </c>
      <c r="J345" s="38">
        <f>(VLOOKUP($G345,Depth_Lookup_CCL!$A$3:$Z$549,11,FALSE))+(H345/100)</f>
        <v>209.2</v>
      </c>
      <c r="K345" s="38">
        <f>(VLOOKUP($G345,Depth_Lookup_CCL!$A$3:$Z$549,11,FALSE))+(I345/100)</f>
        <v>210.1</v>
      </c>
      <c r="L345" s="11">
        <v>93</v>
      </c>
      <c r="N345" s="11">
        <v>7</v>
      </c>
      <c r="P345" s="15">
        <f t="shared" si="16"/>
        <v>100</v>
      </c>
      <c r="Q345" s="11" t="s">
        <v>3003</v>
      </c>
      <c r="R345" s="11" t="s">
        <v>1459</v>
      </c>
      <c r="S345" s="97">
        <v>70</v>
      </c>
      <c r="T345" s="15" t="str">
        <f>VLOOKUP($S345,[9]definitions_list_lookup!$N$15:$P$20,2,TRUE)</f>
        <v>extensive</v>
      </c>
      <c r="U345" s="15">
        <f>VLOOKUP($S345,[9]definitions_list_lookup!$N$15:$P$20,3,TRUE)</f>
        <v>4</v>
      </c>
      <c r="V345" s="11" t="s">
        <v>1707</v>
      </c>
      <c r="W345" s="11">
        <v>5</v>
      </c>
      <c r="Y345" s="11">
        <v>85</v>
      </c>
      <c r="Z345" s="11">
        <v>10</v>
      </c>
      <c r="AR345" s="15" t="str">
        <f>VLOOKUP($AQ345,[9]definitions_list_lookup!$N$15:$P$20,2,TRUE)</f>
        <v>fresh</v>
      </c>
      <c r="AS345" s="15">
        <f>VLOOKUP($AQ345,[9]definitions_list_lookup!$N$15:$P$20,3,TRUE)</f>
        <v>0</v>
      </c>
      <c r="BL345" s="11" t="s">
        <v>2265</v>
      </c>
      <c r="BM345" s="11">
        <v>85</v>
      </c>
      <c r="BN345" s="15" t="str">
        <f>VLOOKUP($BM345,[9]definitions_list_lookup!$N$15:$P$20,2,TRUE)</f>
        <v>extensive</v>
      </c>
      <c r="BO345" s="15">
        <f>VLOOKUP($BM345,[9]definitions_list_lookup!$N$15:$P$20,3,TRUE)</f>
        <v>4</v>
      </c>
      <c r="BP345" s="11" t="s">
        <v>2287</v>
      </c>
      <c r="BQ345" s="11">
        <v>15</v>
      </c>
      <c r="BS345" s="11">
        <v>60</v>
      </c>
      <c r="BT345" s="11">
        <v>25</v>
      </c>
      <c r="CJ345" s="15" t="str">
        <f>VLOOKUP($CI345,[9]definitions_list_lookup!$N$15:$P$20,2,TRUE)</f>
        <v>fresh</v>
      </c>
      <c r="CK345" s="15">
        <f>VLOOKUP($CI345,[9]definitions_list_lookup!$N$15:$P$20,3,TRUE)</f>
        <v>0</v>
      </c>
      <c r="DD345" s="15">
        <f t="shared" si="17"/>
        <v>71.050000000000011</v>
      </c>
      <c r="DE345" s="15" t="str">
        <f>VLOOKUP($DD345,[9]definitions_list_lookup!$N$15:$P$20,2,TRUE)</f>
        <v>extensive</v>
      </c>
      <c r="DF345" s="15">
        <f>VLOOKUP($DD345,[9]definitions_list_lookup!$N$15:$P$20,3,TRUE)</f>
        <v>4</v>
      </c>
      <c r="DG345" s="11" t="s">
        <v>1963</v>
      </c>
    </row>
    <row r="346" spans="1:111" s="11" customFormat="1">
      <c r="A346" s="88">
        <v>42940.25</v>
      </c>
      <c r="B346" s="11" t="s">
        <v>3001</v>
      </c>
      <c r="C346" s="2" t="s">
        <v>1450</v>
      </c>
      <c r="D346" s="2" t="s">
        <v>1575</v>
      </c>
      <c r="E346" s="11">
        <v>84</v>
      </c>
      <c r="F346" s="11">
        <v>2</v>
      </c>
      <c r="G346" s="15" t="str">
        <f t="shared" si="15"/>
        <v>84-2</v>
      </c>
      <c r="H346" s="11">
        <v>0</v>
      </c>
      <c r="I346" s="11">
        <v>65</v>
      </c>
      <c r="J346" s="38">
        <f>(VLOOKUP($G346,Depth_Lookup_CCL!$A$3:$Z$549,11,FALSE))+(H346/100)</f>
        <v>210.10999999999999</v>
      </c>
      <c r="K346" s="38">
        <f>(VLOOKUP($G346,Depth_Lookup_CCL!$A$3:$Z$549,11,FALSE))+(I346/100)</f>
        <v>210.76</v>
      </c>
      <c r="L346" s="11">
        <v>93</v>
      </c>
      <c r="N346" s="11">
        <v>7</v>
      </c>
      <c r="P346" s="15">
        <f t="shared" si="16"/>
        <v>100</v>
      </c>
      <c r="Q346" s="11" t="s">
        <v>2217</v>
      </c>
      <c r="R346" s="11" t="s">
        <v>1459</v>
      </c>
      <c r="S346" s="97">
        <v>55</v>
      </c>
      <c r="T346" s="15" t="str">
        <f>VLOOKUP($S346,[9]definitions_list_lookup!$N$15:$P$20,2,TRUE)</f>
        <v>substantial</v>
      </c>
      <c r="U346" s="15">
        <f>VLOOKUP($S346,[9]definitions_list_lookup!$N$15:$P$20,3,TRUE)</f>
        <v>3</v>
      </c>
      <c r="V346" s="11" t="s">
        <v>2986</v>
      </c>
      <c r="W346" s="11">
        <v>10</v>
      </c>
      <c r="Y346" s="11">
        <v>80</v>
      </c>
      <c r="Z346" s="11">
        <v>10</v>
      </c>
      <c r="AR346" s="15" t="str">
        <f>VLOOKUP($AQ346,[9]definitions_list_lookup!$N$15:$P$20,2,TRUE)</f>
        <v>fresh</v>
      </c>
      <c r="AS346" s="15">
        <f>VLOOKUP($AQ346,[9]definitions_list_lookup!$N$15:$P$20,3,TRUE)</f>
        <v>0</v>
      </c>
      <c r="BL346" s="11" t="s">
        <v>3010</v>
      </c>
      <c r="BM346" s="11">
        <v>85</v>
      </c>
      <c r="BN346" s="15" t="str">
        <f>VLOOKUP($BM346,[9]definitions_list_lookup!$N$15:$P$20,2,TRUE)</f>
        <v>extensive</v>
      </c>
      <c r="BO346" s="15">
        <f>VLOOKUP($BM346,[9]definitions_list_lookup!$N$15:$P$20,3,TRUE)</f>
        <v>4</v>
      </c>
      <c r="BP346" s="11" t="s">
        <v>2287</v>
      </c>
      <c r="BQ346" s="11">
        <v>15</v>
      </c>
      <c r="BS346" s="11">
        <v>60</v>
      </c>
      <c r="BT346" s="11">
        <v>20</v>
      </c>
      <c r="BV346" s="11">
        <v>5</v>
      </c>
      <c r="CJ346" s="15" t="str">
        <f>VLOOKUP($CI346,[9]definitions_list_lookup!$N$15:$P$20,2,TRUE)</f>
        <v>fresh</v>
      </c>
      <c r="CK346" s="15">
        <f>VLOOKUP($CI346,[9]definitions_list_lookup!$N$15:$P$20,3,TRUE)</f>
        <v>0</v>
      </c>
      <c r="DD346" s="15">
        <f t="shared" si="17"/>
        <v>57.100000000000009</v>
      </c>
      <c r="DE346" s="15" t="str">
        <f>VLOOKUP($DD346,[9]definitions_list_lookup!$N$15:$P$20,2,TRUE)</f>
        <v>substantial</v>
      </c>
      <c r="DF346" s="15">
        <f>VLOOKUP($DD346,[9]definitions_list_lookup!$N$15:$P$20,3,TRUE)</f>
        <v>3</v>
      </c>
      <c r="DG346" s="11" t="s">
        <v>1963</v>
      </c>
    </row>
    <row r="347" spans="1:111" s="11" customFormat="1">
      <c r="A347" s="88">
        <v>42940.5</v>
      </c>
      <c r="B347" s="11" t="s">
        <v>1742</v>
      </c>
      <c r="C347" s="2" t="s">
        <v>1450</v>
      </c>
      <c r="D347" s="2" t="s">
        <v>1575</v>
      </c>
      <c r="E347" s="11">
        <v>84</v>
      </c>
      <c r="F347" s="11">
        <v>3</v>
      </c>
      <c r="G347" s="15" t="str">
        <f t="shared" si="15"/>
        <v>84-3</v>
      </c>
      <c r="H347" s="11">
        <v>0</v>
      </c>
      <c r="I347" s="11">
        <v>91</v>
      </c>
      <c r="J347" s="38">
        <f>(VLOOKUP($G347,Depth_Lookup_CCL!$A$3:$Z$549,11,FALSE))+(H347/100)</f>
        <v>210.76999999999998</v>
      </c>
      <c r="K347" s="38">
        <f>(VLOOKUP($G347,Depth_Lookup_CCL!$A$3:$Z$549,11,FALSE))+(I347/100)</f>
        <v>211.67999999999998</v>
      </c>
      <c r="L347" s="11">
        <v>85</v>
      </c>
      <c r="M347" s="11">
        <v>15</v>
      </c>
      <c r="P347" s="15">
        <f t="shared" si="16"/>
        <v>100</v>
      </c>
      <c r="Q347" s="11" t="s">
        <v>2217</v>
      </c>
      <c r="R347" s="11" t="s">
        <v>1</v>
      </c>
      <c r="S347" s="97">
        <v>25</v>
      </c>
      <c r="T347" s="15" t="str">
        <f>VLOOKUP($S347,[9]definitions_list_lookup!$N$15:$P$20,2,TRUE)</f>
        <v>moderate</v>
      </c>
      <c r="U347" s="15">
        <f>VLOOKUP($S347,[9]definitions_list_lookup!$N$15:$P$20,3,TRUE)</f>
        <v>2</v>
      </c>
      <c r="V347" s="11" t="s">
        <v>1707</v>
      </c>
      <c r="W347" s="11">
        <v>10</v>
      </c>
      <c r="Y347" s="11">
        <v>80</v>
      </c>
      <c r="Z347" s="11">
        <v>10</v>
      </c>
      <c r="AN347" s="11" t="s">
        <v>2813</v>
      </c>
      <c r="AO347" s="11" t="s">
        <v>1411</v>
      </c>
      <c r="AP347" s="11" t="s">
        <v>1465</v>
      </c>
      <c r="AQ347" s="11">
        <v>80</v>
      </c>
      <c r="AR347" s="15" t="str">
        <f>VLOOKUP($AQ347,[9]definitions_list_lookup!$N$15:$P$20,2,TRUE)</f>
        <v>extensive</v>
      </c>
      <c r="AS347" s="15">
        <f>VLOOKUP($AQ347,[9]definitions_list_lookup!$N$15:$P$20,3,TRUE)</f>
        <v>4</v>
      </c>
      <c r="AT347" s="11" t="s">
        <v>3011</v>
      </c>
      <c r="AU347" s="11">
        <v>45</v>
      </c>
      <c r="AW347" s="11">
        <v>30</v>
      </c>
      <c r="AX347" s="11">
        <v>25</v>
      </c>
      <c r="BN347" s="15" t="str">
        <f>VLOOKUP($BM347,[9]definitions_list_lookup!$N$15:$P$20,2,TRUE)</f>
        <v>fresh</v>
      </c>
      <c r="BO347" s="15">
        <f>VLOOKUP($BM347,[9]definitions_list_lookup!$N$15:$P$20,3,TRUE)</f>
        <v>0</v>
      </c>
      <c r="CJ347" s="15" t="str">
        <f>VLOOKUP($CI347,[9]definitions_list_lookup!$N$15:$P$20,2,TRUE)</f>
        <v>fresh</v>
      </c>
      <c r="CK347" s="15">
        <f>VLOOKUP($CI347,[9]definitions_list_lookup!$N$15:$P$20,3,TRUE)</f>
        <v>0</v>
      </c>
      <c r="DD347" s="15">
        <f t="shared" si="17"/>
        <v>33.25</v>
      </c>
      <c r="DE347" s="15" t="str">
        <f>VLOOKUP($DD347,[9]definitions_list_lookup!$N$15:$P$20,2,TRUE)</f>
        <v>substantial</v>
      </c>
      <c r="DF347" s="15">
        <f>VLOOKUP($DD347,[9]definitions_list_lookup!$N$15:$P$20,3,TRUE)</f>
        <v>3</v>
      </c>
      <c r="DG347" s="11" t="s">
        <v>3004</v>
      </c>
    </row>
    <row r="348" spans="1:111" s="11" customFormat="1">
      <c r="A348" s="88">
        <v>42940.5</v>
      </c>
      <c r="B348" s="11" t="s">
        <v>1742</v>
      </c>
      <c r="C348" s="2" t="s">
        <v>1450</v>
      </c>
      <c r="D348" s="2" t="s">
        <v>1575</v>
      </c>
      <c r="E348" s="11">
        <v>85</v>
      </c>
      <c r="F348" s="11">
        <v>1</v>
      </c>
      <c r="G348" s="15" t="str">
        <f t="shared" si="15"/>
        <v>85-1</v>
      </c>
      <c r="H348" s="11">
        <v>0</v>
      </c>
      <c r="I348" s="11">
        <v>63</v>
      </c>
      <c r="J348" s="38">
        <f>(VLOOKUP($G348,Depth_Lookup_CCL!$A$3:$Z$549,11,FALSE))+(H348/100)</f>
        <v>211.7</v>
      </c>
      <c r="K348" s="38">
        <f>(VLOOKUP($G348,Depth_Lookup_CCL!$A$3:$Z$549,11,FALSE))+(I348/100)</f>
        <v>212.32999999999998</v>
      </c>
      <c r="L348" s="11">
        <v>93</v>
      </c>
      <c r="N348" s="11">
        <v>7</v>
      </c>
      <c r="P348" s="15">
        <f t="shared" si="16"/>
        <v>100</v>
      </c>
      <c r="Q348" s="11" t="s">
        <v>1602</v>
      </c>
      <c r="R348" s="11" t="s">
        <v>1</v>
      </c>
      <c r="S348" s="97">
        <v>25</v>
      </c>
      <c r="T348" s="15" t="str">
        <f>VLOOKUP($S348,[9]definitions_list_lookup!$N$15:$P$20,2,TRUE)</f>
        <v>moderate</v>
      </c>
      <c r="U348" s="15">
        <f>VLOOKUP($S348,[9]definitions_list_lookup!$N$15:$P$20,3,TRUE)</f>
        <v>2</v>
      </c>
      <c r="V348" s="11" t="s">
        <v>1707</v>
      </c>
      <c r="W348" s="11">
        <v>5</v>
      </c>
      <c r="Y348" s="11">
        <v>85</v>
      </c>
      <c r="Z348" s="11">
        <v>10</v>
      </c>
      <c r="AR348" s="15" t="str">
        <f>VLOOKUP($AQ348,[9]definitions_list_lookup!$N$15:$P$20,2,TRUE)</f>
        <v>fresh</v>
      </c>
      <c r="AS348" s="15">
        <f>VLOOKUP($AQ348,[9]definitions_list_lookup!$N$15:$P$20,3,TRUE)</f>
        <v>0</v>
      </c>
      <c r="BL348" s="11" t="s">
        <v>1705</v>
      </c>
      <c r="BM348" s="11">
        <v>85</v>
      </c>
      <c r="BN348" s="15" t="str">
        <f>VLOOKUP($BM348,[9]definitions_list_lookup!$N$15:$P$20,2,TRUE)</f>
        <v>extensive</v>
      </c>
      <c r="BO348" s="15">
        <f>VLOOKUP($BM348,[9]definitions_list_lookup!$N$15:$P$20,3,TRUE)</f>
        <v>4</v>
      </c>
      <c r="BP348" s="11" t="s">
        <v>2289</v>
      </c>
      <c r="BQ348" s="11">
        <v>5</v>
      </c>
      <c r="BS348" s="11">
        <v>80</v>
      </c>
      <c r="BT348" s="11">
        <v>15</v>
      </c>
      <c r="CJ348" s="15" t="str">
        <f>VLOOKUP($CI348,[9]definitions_list_lookup!$N$15:$P$20,2,TRUE)</f>
        <v>fresh</v>
      </c>
      <c r="CK348" s="15">
        <f>VLOOKUP($CI348,[9]definitions_list_lookup!$N$15:$P$20,3,TRUE)</f>
        <v>0</v>
      </c>
      <c r="DD348" s="15">
        <f t="shared" si="17"/>
        <v>29.2</v>
      </c>
      <c r="DE348" s="15" t="str">
        <f>VLOOKUP($DD348,[9]definitions_list_lookup!$N$15:$P$20,2,TRUE)</f>
        <v>moderate</v>
      </c>
      <c r="DF348" s="15">
        <f>VLOOKUP($DD348,[9]definitions_list_lookup!$N$15:$P$20,3,TRUE)</f>
        <v>2</v>
      </c>
      <c r="DG348" s="11" t="s">
        <v>3004</v>
      </c>
    </row>
    <row r="349" spans="1:111" s="11" customFormat="1">
      <c r="A349" s="88">
        <v>42940.5</v>
      </c>
      <c r="B349" s="11" t="s">
        <v>1742</v>
      </c>
      <c r="C349" s="2" t="s">
        <v>1450</v>
      </c>
      <c r="D349" s="2" t="s">
        <v>1575</v>
      </c>
      <c r="E349" s="11">
        <v>86</v>
      </c>
      <c r="F349" s="11">
        <v>1</v>
      </c>
      <c r="G349" s="15" t="str">
        <f t="shared" si="15"/>
        <v>86-1</v>
      </c>
      <c r="H349" s="11">
        <v>0</v>
      </c>
      <c r="I349" s="11">
        <v>96</v>
      </c>
      <c r="J349" s="38">
        <f>(VLOOKUP($G349,Depth_Lookup_CCL!$A$3:$Z$549,11,FALSE))+(H349/100)</f>
        <v>212.2</v>
      </c>
      <c r="K349" s="38">
        <f>(VLOOKUP($G349,Depth_Lookup_CCL!$A$3:$Z$549,11,FALSE))+(I349/100)</f>
        <v>213.16</v>
      </c>
      <c r="L349" s="11">
        <v>86</v>
      </c>
      <c r="M349" s="11">
        <v>6</v>
      </c>
      <c r="N349" s="11">
        <v>8</v>
      </c>
      <c r="P349" s="15">
        <f t="shared" si="16"/>
        <v>100</v>
      </c>
      <c r="Q349" s="11" t="s">
        <v>2217</v>
      </c>
      <c r="R349" s="11" t="s">
        <v>1</v>
      </c>
      <c r="S349" s="97">
        <v>25</v>
      </c>
      <c r="T349" s="15" t="str">
        <f>VLOOKUP($S349,[9]definitions_list_lookup!$N$15:$P$20,2,TRUE)</f>
        <v>moderate</v>
      </c>
      <c r="U349" s="15">
        <f>VLOOKUP($S349,[9]definitions_list_lookup!$N$15:$P$20,3,TRUE)</f>
        <v>2</v>
      </c>
      <c r="V349" s="11" t="s">
        <v>1707</v>
      </c>
      <c r="W349" s="11">
        <v>5</v>
      </c>
      <c r="Y349" s="11">
        <v>80</v>
      </c>
      <c r="Z349" s="11">
        <v>15</v>
      </c>
      <c r="AN349" s="11" t="s">
        <v>1723</v>
      </c>
      <c r="AO349" s="11" t="s">
        <v>1411</v>
      </c>
      <c r="AP349" s="11" t="s">
        <v>1464</v>
      </c>
      <c r="AQ349" s="11">
        <v>85</v>
      </c>
      <c r="AR349" s="15" t="str">
        <f>VLOOKUP($AQ349,[9]definitions_list_lookup!$N$15:$P$20,2,TRUE)</f>
        <v>extensive</v>
      </c>
      <c r="AS349" s="15">
        <f>VLOOKUP($AQ349,[9]definitions_list_lookup!$N$15:$P$20,3,TRUE)</f>
        <v>4</v>
      </c>
      <c r="AT349" s="11" t="s">
        <v>3012</v>
      </c>
      <c r="AU349" s="11">
        <v>15</v>
      </c>
      <c r="AW349" s="11">
        <v>80</v>
      </c>
      <c r="AX349" s="11">
        <v>5</v>
      </c>
      <c r="BL349" s="11" t="s">
        <v>1723</v>
      </c>
      <c r="BM349" s="11">
        <v>88</v>
      </c>
      <c r="BN349" s="15" t="str">
        <f>VLOOKUP($BM349,[9]definitions_list_lookup!$N$15:$P$20,2,TRUE)</f>
        <v>extensive</v>
      </c>
      <c r="BO349" s="15">
        <f>VLOOKUP($BM349,[9]definitions_list_lookup!$N$15:$P$20,3,TRUE)</f>
        <v>4</v>
      </c>
      <c r="BP349" s="11" t="s">
        <v>2289</v>
      </c>
      <c r="BQ349" s="11">
        <v>30</v>
      </c>
      <c r="BS349" s="11">
        <v>60</v>
      </c>
      <c r="BT349" s="11">
        <v>10</v>
      </c>
      <c r="CJ349" s="15" t="str">
        <f>VLOOKUP($CI349,[9]definitions_list_lookup!$N$15:$P$20,2,TRUE)</f>
        <v>fresh</v>
      </c>
      <c r="CK349" s="15">
        <f>VLOOKUP($CI349,[9]definitions_list_lookup!$N$15:$P$20,3,TRUE)</f>
        <v>0</v>
      </c>
      <c r="DD349" s="15">
        <f t="shared" si="17"/>
        <v>33.64</v>
      </c>
      <c r="DE349" s="15" t="str">
        <f>VLOOKUP($DD349,[9]definitions_list_lookup!$N$15:$P$20,2,TRUE)</f>
        <v>substantial</v>
      </c>
      <c r="DF349" s="15">
        <f>VLOOKUP($DD349,[9]definitions_list_lookup!$N$15:$P$20,3,TRUE)</f>
        <v>3</v>
      </c>
      <c r="DG349" s="11" t="s">
        <v>3004</v>
      </c>
    </row>
    <row r="350" spans="1:111" s="11" customFormat="1">
      <c r="A350" s="88">
        <v>42940.5</v>
      </c>
      <c r="B350" s="11" t="s">
        <v>1742</v>
      </c>
      <c r="C350" s="2" t="s">
        <v>1450</v>
      </c>
      <c r="D350" s="2" t="s">
        <v>1575</v>
      </c>
      <c r="E350" s="11">
        <v>86</v>
      </c>
      <c r="F350" s="11">
        <v>2</v>
      </c>
      <c r="G350" s="15" t="str">
        <f t="shared" si="15"/>
        <v>86-2</v>
      </c>
      <c r="H350" s="11">
        <v>0</v>
      </c>
      <c r="I350" s="11">
        <v>39</v>
      </c>
      <c r="J350" s="38">
        <f>(VLOOKUP($G350,Depth_Lookup_CCL!$A$3:$Z$549,11,FALSE))+(H350/100)</f>
        <v>213.17999999999998</v>
      </c>
      <c r="K350" s="38">
        <f>(VLOOKUP($G350,Depth_Lookup_CCL!$A$3:$Z$549,11,FALSE))+(I350/100)</f>
        <v>213.56999999999996</v>
      </c>
      <c r="L350" s="11">
        <v>90</v>
      </c>
      <c r="O350" s="11">
        <v>10</v>
      </c>
      <c r="P350" s="15">
        <f t="shared" si="16"/>
        <v>100</v>
      </c>
      <c r="Q350" s="11" t="s">
        <v>1723</v>
      </c>
      <c r="R350" s="11" t="s">
        <v>1459</v>
      </c>
      <c r="S350" s="97">
        <v>25</v>
      </c>
      <c r="T350" s="15" t="str">
        <f>VLOOKUP($S350,[9]definitions_list_lookup!$N$15:$P$20,2,TRUE)</f>
        <v>moderate</v>
      </c>
      <c r="U350" s="15">
        <f>VLOOKUP($S350,[9]definitions_list_lookup!$N$15:$P$20,3,TRUE)</f>
        <v>2</v>
      </c>
      <c r="V350" s="11" t="s">
        <v>1707</v>
      </c>
      <c r="W350" s="11">
        <v>5</v>
      </c>
      <c r="Y350" s="11">
        <v>75</v>
      </c>
      <c r="Z350" s="11">
        <v>20</v>
      </c>
      <c r="AR350" s="15" t="str">
        <f>VLOOKUP($AQ350,[9]definitions_list_lookup!$N$15:$P$20,2,TRUE)</f>
        <v>fresh</v>
      </c>
      <c r="AS350" s="15">
        <f>VLOOKUP($AQ350,[9]definitions_list_lookup!$N$15:$P$20,3,TRUE)</f>
        <v>0</v>
      </c>
      <c r="BN350" s="15" t="str">
        <f>VLOOKUP($BM350,[9]definitions_list_lookup!$N$15:$P$20,2,TRUE)</f>
        <v>fresh</v>
      </c>
      <c r="BO350" s="15">
        <f>VLOOKUP($BM350,[9]definitions_list_lookup!$N$15:$P$20,3,TRUE)</f>
        <v>0</v>
      </c>
      <c r="CH350" s="11" t="s">
        <v>1723</v>
      </c>
      <c r="CI350" s="11">
        <v>95</v>
      </c>
      <c r="CJ350" s="15" t="str">
        <f>VLOOKUP($CI350,[9]definitions_list_lookup!$N$15:$P$20,2,TRUE)</f>
        <v>complete</v>
      </c>
      <c r="CK350" s="15">
        <f>VLOOKUP($CI350,[9]definitions_list_lookup!$N$15:$P$20,3,TRUE)</f>
        <v>5</v>
      </c>
      <c r="CL350" s="11" t="s">
        <v>3013</v>
      </c>
      <c r="CM350" s="11">
        <v>30</v>
      </c>
      <c r="CO350" s="11">
        <v>20</v>
      </c>
      <c r="CP350" s="11">
        <v>35</v>
      </c>
      <c r="CQ350" s="11">
        <v>10</v>
      </c>
      <c r="CX350" s="11">
        <v>5</v>
      </c>
      <c r="DD350" s="15">
        <f t="shared" si="17"/>
        <v>32</v>
      </c>
      <c r="DE350" s="15" t="str">
        <f>VLOOKUP($DD350,[9]definitions_list_lookup!$N$15:$P$20,2,TRUE)</f>
        <v>substantial</v>
      </c>
      <c r="DF350" s="15">
        <f>VLOOKUP($DD350,[9]definitions_list_lookup!$N$15:$P$20,3,TRUE)</f>
        <v>3</v>
      </c>
      <c r="DG350" s="11" t="s">
        <v>3004</v>
      </c>
    </row>
    <row r="351" spans="1:111" s="11" customFormat="1">
      <c r="A351" s="88">
        <v>42940.5</v>
      </c>
      <c r="B351" s="11" t="s">
        <v>1742</v>
      </c>
      <c r="C351" s="2" t="s">
        <v>1450</v>
      </c>
      <c r="D351" s="2" t="s">
        <v>1575</v>
      </c>
      <c r="E351" s="11">
        <v>86</v>
      </c>
      <c r="F351" s="11">
        <v>2</v>
      </c>
      <c r="G351" s="15" t="str">
        <f t="shared" si="15"/>
        <v>86-2</v>
      </c>
      <c r="H351" s="11">
        <v>39</v>
      </c>
      <c r="I351" s="11">
        <v>71</v>
      </c>
      <c r="J351" s="38">
        <f>(VLOOKUP($G351,Depth_Lookup_CCL!$A$3:$Z$549,11,FALSE))+(H351/100)</f>
        <v>213.56999999999996</v>
      </c>
      <c r="K351" s="38">
        <f>(VLOOKUP($G351,Depth_Lookup_CCL!$A$3:$Z$549,11,FALSE))+(I351/100)</f>
        <v>213.89</v>
      </c>
      <c r="L351" s="11">
        <v>50</v>
      </c>
      <c r="N351" s="11">
        <v>50</v>
      </c>
      <c r="P351" s="15">
        <f t="shared" si="16"/>
        <v>100</v>
      </c>
      <c r="Q351" s="11" t="s">
        <v>1723</v>
      </c>
      <c r="R351" s="11" t="s">
        <v>1</v>
      </c>
      <c r="S351" s="97">
        <v>75</v>
      </c>
      <c r="T351" s="15" t="str">
        <f>VLOOKUP($S351,[9]definitions_list_lookup!$N$15:$P$20,2,TRUE)</f>
        <v>extensive</v>
      </c>
      <c r="U351" s="15">
        <f>VLOOKUP($S351,[9]definitions_list_lookup!$N$15:$P$20,3,TRUE)</f>
        <v>4</v>
      </c>
      <c r="V351" s="11" t="s">
        <v>1707</v>
      </c>
      <c r="W351" s="11">
        <v>15</v>
      </c>
      <c r="Y351" s="11">
        <v>70</v>
      </c>
      <c r="Z351" s="11">
        <v>15</v>
      </c>
      <c r="AR351" s="15" t="str">
        <f>VLOOKUP($AQ351,[9]definitions_list_lookup!$N$15:$P$20,2,TRUE)</f>
        <v>fresh</v>
      </c>
      <c r="AS351" s="15">
        <f>VLOOKUP($AQ351,[9]definitions_list_lookup!$N$15:$P$20,3,TRUE)</f>
        <v>0</v>
      </c>
      <c r="BL351" s="11" t="s">
        <v>1658</v>
      </c>
      <c r="BM351" s="11">
        <v>85</v>
      </c>
      <c r="BN351" s="15" t="str">
        <f>VLOOKUP($BM351,[9]definitions_list_lookup!$N$15:$P$20,2,TRUE)</f>
        <v>extensive</v>
      </c>
      <c r="BO351" s="15">
        <f>VLOOKUP($BM351,[9]definitions_list_lookup!$N$15:$P$20,3,TRUE)</f>
        <v>4</v>
      </c>
      <c r="BP351" s="11" t="s">
        <v>3014</v>
      </c>
      <c r="BQ351" s="11">
        <v>15</v>
      </c>
      <c r="BS351" s="11">
        <v>80</v>
      </c>
      <c r="BT351" s="11">
        <v>5</v>
      </c>
      <c r="CJ351" s="15" t="str">
        <f>VLOOKUP($CI351,[9]definitions_list_lookup!$N$15:$P$20,2,TRUE)</f>
        <v>fresh</v>
      </c>
      <c r="CK351" s="15">
        <f>VLOOKUP($CI351,[9]definitions_list_lookup!$N$15:$P$20,3,TRUE)</f>
        <v>0</v>
      </c>
      <c r="DD351" s="15">
        <f t="shared" si="17"/>
        <v>80</v>
      </c>
      <c r="DE351" s="15" t="str">
        <f>VLOOKUP($DD351,[9]definitions_list_lookup!$N$15:$P$20,2,TRUE)</f>
        <v>extensive</v>
      </c>
      <c r="DF351" s="15">
        <f>VLOOKUP($DD351,[9]definitions_list_lookup!$N$15:$P$20,3,TRUE)</f>
        <v>4</v>
      </c>
      <c r="DG351" s="11" t="s">
        <v>3015</v>
      </c>
    </row>
    <row r="352" spans="1:111" s="11" customFormat="1">
      <c r="A352" s="88">
        <v>42940.5</v>
      </c>
      <c r="B352" s="11" t="s">
        <v>1742</v>
      </c>
      <c r="C352" s="2" t="s">
        <v>1450</v>
      </c>
      <c r="D352" s="2" t="s">
        <v>1575</v>
      </c>
      <c r="E352" s="11">
        <v>86</v>
      </c>
      <c r="F352" s="11">
        <v>2</v>
      </c>
      <c r="G352" s="15" t="str">
        <f t="shared" si="15"/>
        <v>86-2</v>
      </c>
      <c r="H352" s="11">
        <v>71</v>
      </c>
      <c r="I352" s="11">
        <v>84</v>
      </c>
      <c r="J352" s="38">
        <f>(VLOOKUP($G352,Depth_Lookup_CCL!$A$3:$Z$549,11,FALSE))+(H352/100)</f>
        <v>213.89</v>
      </c>
      <c r="K352" s="38">
        <f>(VLOOKUP($G352,Depth_Lookup_CCL!$A$3:$Z$549,11,FALSE))+(I352/100)</f>
        <v>214.01999999999998</v>
      </c>
      <c r="L352" s="11">
        <v>100</v>
      </c>
      <c r="P352" s="15">
        <f t="shared" si="16"/>
        <v>100</v>
      </c>
      <c r="Q352" s="11" t="s">
        <v>1636</v>
      </c>
      <c r="R352" s="11" t="s">
        <v>1</v>
      </c>
      <c r="S352" s="97">
        <v>25</v>
      </c>
      <c r="T352" s="15" t="str">
        <f>VLOOKUP($S352,[9]definitions_list_lookup!$N$15:$P$20,2,TRUE)</f>
        <v>moderate</v>
      </c>
      <c r="U352" s="15">
        <f>VLOOKUP($S352,[9]definitions_list_lookup!$N$15:$P$20,3,TRUE)</f>
        <v>2</v>
      </c>
      <c r="V352" s="11" t="s">
        <v>1707</v>
      </c>
      <c r="W352" s="11">
        <v>5</v>
      </c>
      <c r="Y352" s="11">
        <v>75</v>
      </c>
      <c r="Z352" s="11">
        <v>20</v>
      </c>
      <c r="AR352" s="15" t="str">
        <f>VLOOKUP($AQ352,[9]definitions_list_lookup!$N$15:$P$20,2,TRUE)</f>
        <v>fresh</v>
      </c>
      <c r="AS352" s="15">
        <f>VLOOKUP($AQ352,[9]definitions_list_lookup!$N$15:$P$20,3,TRUE)</f>
        <v>0</v>
      </c>
      <c r="BN352" s="15" t="str">
        <f>VLOOKUP($BM352,[9]definitions_list_lookup!$N$15:$P$20,2,TRUE)</f>
        <v>fresh</v>
      </c>
      <c r="BO352" s="15">
        <f>VLOOKUP($BM352,[9]definitions_list_lookup!$N$15:$P$20,3,TRUE)</f>
        <v>0</v>
      </c>
      <c r="CJ352" s="15" t="str">
        <f>VLOOKUP($CI352,[9]definitions_list_lookup!$N$15:$P$20,2,TRUE)</f>
        <v>fresh</v>
      </c>
      <c r="CK352" s="15">
        <f>VLOOKUP($CI352,[9]definitions_list_lookup!$N$15:$P$20,3,TRUE)</f>
        <v>0</v>
      </c>
      <c r="DD352" s="15">
        <f t="shared" si="17"/>
        <v>25</v>
      </c>
      <c r="DE352" s="15" t="str">
        <f>VLOOKUP($DD352,[9]definitions_list_lookup!$N$15:$P$20,2,TRUE)</f>
        <v>moderate</v>
      </c>
      <c r="DF352" s="15">
        <f>VLOOKUP($DD352,[9]definitions_list_lookup!$N$15:$P$20,3,TRUE)</f>
        <v>2</v>
      </c>
      <c r="DG352" s="11" t="s">
        <v>1932</v>
      </c>
    </row>
    <row r="353" spans="1:111" s="11" customFormat="1">
      <c r="A353" s="88">
        <v>42940.5</v>
      </c>
      <c r="B353" s="11" t="s">
        <v>1742</v>
      </c>
      <c r="C353" s="2" t="s">
        <v>1450</v>
      </c>
      <c r="D353" s="2" t="s">
        <v>1575</v>
      </c>
      <c r="E353" s="11">
        <v>86</v>
      </c>
      <c r="F353" s="11">
        <v>3</v>
      </c>
      <c r="G353" s="15" t="str">
        <f t="shared" si="15"/>
        <v>86-3</v>
      </c>
      <c r="H353" s="11">
        <v>0</v>
      </c>
      <c r="I353" s="11">
        <v>12</v>
      </c>
      <c r="J353" s="38">
        <f>(VLOOKUP($G353,Depth_Lookup_CCL!$A$3:$Z$549,11,FALSE))+(H353/100)</f>
        <v>214.03499999999997</v>
      </c>
      <c r="K353" s="38">
        <f>(VLOOKUP($G353,Depth_Lookup_CCL!$A$3:$Z$549,11,FALSE))+(I353/100)</f>
        <v>214.15499999999997</v>
      </c>
      <c r="L353" s="11">
        <v>100</v>
      </c>
      <c r="P353" s="15">
        <f t="shared" si="16"/>
        <v>100</v>
      </c>
      <c r="Q353" s="11" t="s">
        <v>1636</v>
      </c>
      <c r="R353" s="11" t="s">
        <v>1</v>
      </c>
      <c r="S353" s="97">
        <v>25</v>
      </c>
      <c r="T353" s="15" t="str">
        <f>VLOOKUP($S353,[9]definitions_list_lookup!$N$15:$P$20,2,TRUE)</f>
        <v>moderate</v>
      </c>
      <c r="U353" s="15">
        <f>VLOOKUP($S353,[9]definitions_list_lookup!$N$15:$P$20,3,TRUE)</f>
        <v>2</v>
      </c>
      <c r="V353" s="11" t="s">
        <v>1707</v>
      </c>
      <c r="W353" s="11">
        <v>5</v>
      </c>
      <c r="Y353" s="11">
        <v>75</v>
      </c>
      <c r="Z353" s="11">
        <v>20</v>
      </c>
      <c r="AR353" s="15" t="str">
        <f>VLOOKUP($AQ353,[9]definitions_list_lookup!$N$15:$P$20,2,TRUE)</f>
        <v>fresh</v>
      </c>
      <c r="AS353" s="15">
        <f>VLOOKUP($AQ353,[9]definitions_list_lookup!$N$15:$P$20,3,TRUE)</f>
        <v>0</v>
      </c>
      <c r="BN353" s="15" t="str">
        <f>VLOOKUP($BM353,[9]definitions_list_lookup!$N$15:$P$20,2,TRUE)</f>
        <v>fresh</v>
      </c>
      <c r="BO353" s="15">
        <f>VLOOKUP($BM353,[9]definitions_list_lookup!$N$15:$P$20,3,TRUE)</f>
        <v>0</v>
      </c>
      <c r="CJ353" s="15" t="str">
        <f>VLOOKUP($CI353,[9]definitions_list_lookup!$N$15:$P$20,2,TRUE)</f>
        <v>fresh</v>
      </c>
      <c r="CK353" s="15">
        <f>VLOOKUP($CI353,[9]definitions_list_lookup!$N$15:$P$20,3,TRUE)</f>
        <v>0</v>
      </c>
      <c r="DD353" s="15">
        <f t="shared" si="17"/>
        <v>25</v>
      </c>
      <c r="DE353" s="15" t="str">
        <f>VLOOKUP($DD353,[9]definitions_list_lookup!$N$15:$P$20,2,TRUE)</f>
        <v>moderate</v>
      </c>
      <c r="DF353" s="15">
        <f>VLOOKUP($DD353,[9]definitions_list_lookup!$N$15:$P$20,3,TRUE)</f>
        <v>2</v>
      </c>
      <c r="DG353" s="11" t="s">
        <v>1932</v>
      </c>
    </row>
    <row r="354" spans="1:111" s="11" customFormat="1">
      <c r="A354" s="88">
        <v>42940.5</v>
      </c>
      <c r="B354" s="11" t="s">
        <v>1742</v>
      </c>
      <c r="C354" s="2" t="s">
        <v>1450</v>
      </c>
      <c r="D354" s="2" t="s">
        <v>1575</v>
      </c>
      <c r="E354" s="11">
        <v>86</v>
      </c>
      <c r="F354" s="11">
        <v>3</v>
      </c>
      <c r="G354" s="15" t="str">
        <f t="shared" si="15"/>
        <v>86-3</v>
      </c>
      <c r="H354" s="11">
        <v>12</v>
      </c>
      <c r="I354" s="11">
        <v>96</v>
      </c>
      <c r="J354" s="38">
        <f>(VLOOKUP($G354,Depth_Lookup_CCL!$A$3:$Z$549,11,FALSE))+(H354/100)</f>
        <v>214.15499999999997</v>
      </c>
      <c r="K354" s="38">
        <f>(VLOOKUP($G354,Depth_Lookup_CCL!$A$3:$Z$549,11,FALSE))+(I354/100)</f>
        <v>214.99499999999998</v>
      </c>
      <c r="O354" s="11">
        <v>100</v>
      </c>
      <c r="P354" s="15">
        <f t="shared" si="16"/>
        <v>100</v>
      </c>
      <c r="S354" s="97"/>
      <c r="T354" s="15" t="str">
        <f>VLOOKUP($S354,[9]definitions_list_lookup!$N$15:$P$20,2,TRUE)</f>
        <v>fresh</v>
      </c>
      <c r="U354" s="15">
        <f>VLOOKUP($S354,[9]definitions_list_lookup!$N$15:$P$20,3,TRUE)</f>
        <v>0</v>
      </c>
      <c r="AR354" s="15" t="str">
        <f>VLOOKUP($AQ354,[9]definitions_list_lookup!$N$15:$P$20,2,TRUE)</f>
        <v>fresh</v>
      </c>
      <c r="AS354" s="15">
        <f>VLOOKUP($AQ354,[9]definitions_list_lookup!$N$15:$P$20,3,TRUE)</f>
        <v>0</v>
      </c>
      <c r="BN354" s="15" t="str">
        <f>VLOOKUP($BM354,[9]definitions_list_lookup!$N$15:$P$20,2,TRUE)</f>
        <v>fresh</v>
      </c>
      <c r="BO354" s="15">
        <f>VLOOKUP($BM354,[9]definitions_list_lookup!$N$15:$P$20,3,TRUE)</f>
        <v>0</v>
      </c>
      <c r="CH354" s="11" t="s">
        <v>3016</v>
      </c>
      <c r="CI354" s="11">
        <v>98</v>
      </c>
      <c r="CJ354" s="15" t="str">
        <f>VLOOKUP($CI354,[9]definitions_list_lookup!$N$15:$P$20,2,TRUE)</f>
        <v>complete</v>
      </c>
      <c r="CK354" s="15">
        <f>VLOOKUP($CI354,[9]definitions_list_lookup!$N$15:$P$20,3,TRUE)</f>
        <v>5</v>
      </c>
      <c r="CL354" s="11" t="s">
        <v>2995</v>
      </c>
      <c r="CM354" s="11">
        <v>30</v>
      </c>
      <c r="CP354" s="11">
        <v>50</v>
      </c>
      <c r="CQ354" s="11">
        <v>10</v>
      </c>
      <c r="CU354" s="11">
        <v>5</v>
      </c>
      <c r="CX354" s="11">
        <v>5</v>
      </c>
      <c r="DD354" s="15">
        <f t="shared" si="17"/>
        <v>98</v>
      </c>
      <c r="DE354" s="15" t="str">
        <f>VLOOKUP($DD354,[9]definitions_list_lookup!$N$15:$P$20,2,TRUE)</f>
        <v>complete</v>
      </c>
      <c r="DF354" s="15">
        <f>VLOOKUP($DD354,[9]definitions_list_lookup!$N$15:$P$20,3,TRUE)</f>
        <v>5</v>
      </c>
      <c r="DG354" s="11" t="s">
        <v>2282</v>
      </c>
    </row>
    <row r="355" spans="1:111" s="11" customFormat="1">
      <c r="A355" s="88">
        <v>42940.5</v>
      </c>
      <c r="B355" s="11" t="s">
        <v>1742</v>
      </c>
      <c r="C355" s="2" t="s">
        <v>1450</v>
      </c>
      <c r="D355" s="2" t="s">
        <v>1575</v>
      </c>
      <c r="E355" s="11">
        <v>86</v>
      </c>
      <c r="F355" s="11">
        <v>4</v>
      </c>
      <c r="G355" s="15" t="str">
        <f t="shared" si="15"/>
        <v>86-4</v>
      </c>
      <c r="H355" s="11">
        <v>0</v>
      </c>
      <c r="I355" s="11">
        <v>58</v>
      </c>
      <c r="J355" s="38">
        <f>(VLOOKUP($G355,Depth_Lookup_CCL!$A$3:$Z$549,11,FALSE))+(H355/100)</f>
        <v>214.72499999999997</v>
      </c>
      <c r="K355" s="38">
        <f>(VLOOKUP($G355,Depth_Lookup_CCL!$A$3:$Z$549,11,FALSE))+(I355/100)</f>
        <v>215.30499999999998</v>
      </c>
      <c r="M355" s="11">
        <v>8</v>
      </c>
      <c r="O355" s="11">
        <v>92</v>
      </c>
      <c r="P355" s="15">
        <f t="shared" si="16"/>
        <v>100</v>
      </c>
      <c r="S355" s="97"/>
      <c r="T355" s="15" t="str">
        <f>VLOOKUP($S355,[9]definitions_list_lookup!$N$15:$P$20,2,TRUE)</f>
        <v>fresh</v>
      </c>
      <c r="U355" s="15">
        <f>VLOOKUP($S355,[9]definitions_list_lookup!$N$15:$P$20,3,TRUE)</f>
        <v>0</v>
      </c>
      <c r="AN355" s="11" t="s">
        <v>2999</v>
      </c>
      <c r="AO355" s="11" t="s">
        <v>1411</v>
      </c>
      <c r="AP355" s="11" t="s">
        <v>1465</v>
      </c>
      <c r="AQ355" s="11">
        <v>85</v>
      </c>
      <c r="AR355" s="15" t="str">
        <f>VLOOKUP($AQ355,[9]definitions_list_lookup!$N$15:$P$20,2,TRUE)</f>
        <v>extensive</v>
      </c>
      <c r="AS355" s="15">
        <f>VLOOKUP($AQ355,[9]definitions_list_lookup!$N$15:$P$20,3,TRUE)</f>
        <v>4</v>
      </c>
      <c r="AT355" s="11" t="s">
        <v>3017</v>
      </c>
      <c r="AU355" s="11">
        <v>5</v>
      </c>
      <c r="AW355" s="11">
        <v>70</v>
      </c>
      <c r="AX355" s="11">
        <v>20</v>
      </c>
      <c r="BC355" s="11">
        <v>5</v>
      </c>
      <c r="BN355" s="15" t="str">
        <f>VLOOKUP($BM355,[9]definitions_list_lookup!$N$15:$P$20,2,TRUE)</f>
        <v>fresh</v>
      </c>
      <c r="BO355" s="15">
        <f>VLOOKUP($BM355,[9]definitions_list_lookup!$N$15:$P$20,3,TRUE)</f>
        <v>0</v>
      </c>
      <c r="CH355" s="11" t="s">
        <v>3016</v>
      </c>
      <c r="CI355" s="11">
        <v>98</v>
      </c>
      <c r="CJ355" s="15" t="str">
        <f>VLOOKUP($CI355,[9]definitions_list_lookup!$N$15:$P$20,2,TRUE)</f>
        <v>complete</v>
      </c>
      <c r="CK355" s="15">
        <f>VLOOKUP($CI355,[9]definitions_list_lookup!$N$15:$P$20,3,TRUE)</f>
        <v>5</v>
      </c>
      <c r="CL355" s="11" t="s">
        <v>2995</v>
      </c>
      <c r="CM355" s="11">
        <v>30</v>
      </c>
      <c r="CP355" s="11">
        <v>50</v>
      </c>
      <c r="CQ355" s="11">
        <v>10</v>
      </c>
      <c r="CU355" s="11">
        <v>5</v>
      </c>
      <c r="CX355" s="11">
        <v>5</v>
      </c>
      <c r="DD355" s="15">
        <f t="shared" si="17"/>
        <v>96.960000000000008</v>
      </c>
      <c r="DE355" s="15" t="str">
        <f>VLOOKUP($DD355,[9]definitions_list_lookup!$N$15:$P$20,2,TRUE)</f>
        <v>complete</v>
      </c>
      <c r="DF355" s="15">
        <f>VLOOKUP($DD355,[9]definitions_list_lookup!$N$15:$P$20,3,TRUE)</f>
        <v>5</v>
      </c>
      <c r="DG355" s="11" t="s">
        <v>2282</v>
      </c>
    </row>
    <row r="356" spans="1:111" s="11" customFormat="1">
      <c r="A356" s="88">
        <v>42940.5</v>
      </c>
      <c r="B356" s="11" t="s">
        <v>1742</v>
      </c>
      <c r="C356" s="2" t="s">
        <v>1450</v>
      </c>
      <c r="D356" s="2" t="s">
        <v>1575</v>
      </c>
      <c r="E356" s="11">
        <v>87</v>
      </c>
      <c r="F356" s="11">
        <v>1</v>
      </c>
      <c r="G356" s="15" t="str">
        <f t="shared" si="15"/>
        <v>87-1</v>
      </c>
      <c r="H356" s="11">
        <v>0</v>
      </c>
      <c r="I356" s="11">
        <v>83</v>
      </c>
      <c r="J356" s="38">
        <f>(VLOOKUP($G356,Depth_Lookup_CCL!$A$3:$Z$549,11,FALSE))+(H356/100)</f>
        <v>215.2</v>
      </c>
      <c r="K356" s="38">
        <f>(VLOOKUP($G356,Depth_Lookup_CCL!$A$3:$Z$549,11,FALSE))+(I356/100)</f>
        <v>216.03</v>
      </c>
      <c r="M356" s="11">
        <v>25</v>
      </c>
      <c r="O356" s="11">
        <v>75</v>
      </c>
      <c r="P356" s="15">
        <f t="shared" si="16"/>
        <v>100</v>
      </c>
      <c r="S356" s="97"/>
      <c r="T356" s="15" t="str">
        <f>VLOOKUP($S356,[9]definitions_list_lookup!$N$15:$P$20,2,TRUE)</f>
        <v>fresh</v>
      </c>
      <c r="U356" s="15">
        <f>VLOOKUP($S356,[9]definitions_list_lookup!$N$15:$P$20,3,TRUE)</f>
        <v>0</v>
      </c>
      <c r="AN356" s="11" t="s">
        <v>2999</v>
      </c>
      <c r="AO356" s="11" t="s">
        <v>1411</v>
      </c>
      <c r="AP356" s="11" t="s">
        <v>1465</v>
      </c>
      <c r="AQ356" s="11">
        <v>88</v>
      </c>
      <c r="AR356" s="15" t="str">
        <f>VLOOKUP($AQ356,[9]definitions_list_lookup!$N$15:$P$20,2,TRUE)</f>
        <v>extensive</v>
      </c>
      <c r="AS356" s="15">
        <f>VLOOKUP($AQ356,[9]definitions_list_lookup!$N$15:$P$20,3,TRUE)</f>
        <v>4</v>
      </c>
      <c r="AT356" s="11" t="s">
        <v>3018</v>
      </c>
      <c r="AU356" s="11">
        <v>10</v>
      </c>
      <c r="AW356" s="11">
        <v>65</v>
      </c>
      <c r="AX356" s="11">
        <v>20</v>
      </c>
      <c r="AY356" s="11">
        <v>5</v>
      </c>
      <c r="BN356" s="15" t="str">
        <f>VLOOKUP($BM356,[9]definitions_list_lookup!$N$15:$P$20,2,TRUE)</f>
        <v>fresh</v>
      </c>
      <c r="BO356" s="15">
        <f>VLOOKUP($BM356,[9]definitions_list_lookup!$N$15:$P$20,3,TRUE)</f>
        <v>0</v>
      </c>
      <c r="CH356" s="11" t="s">
        <v>2224</v>
      </c>
      <c r="CI356" s="11">
        <v>98</v>
      </c>
      <c r="CJ356" s="15" t="str">
        <f>VLOOKUP($CI356,[9]definitions_list_lookup!$N$15:$P$20,2,TRUE)</f>
        <v>complete</v>
      </c>
      <c r="CK356" s="15">
        <f>VLOOKUP($CI356,[9]definitions_list_lookup!$N$15:$P$20,3,TRUE)</f>
        <v>5</v>
      </c>
      <c r="CL356" s="11" t="s">
        <v>3019</v>
      </c>
      <c r="CM356" s="11">
        <v>40</v>
      </c>
      <c r="CP356" s="11">
        <v>40</v>
      </c>
      <c r="CQ356" s="11">
        <v>10</v>
      </c>
      <c r="CU356" s="11">
        <v>5</v>
      </c>
      <c r="CX356" s="11">
        <v>5</v>
      </c>
      <c r="DD356" s="15">
        <f t="shared" si="17"/>
        <v>95.5</v>
      </c>
      <c r="DE356" s="15" t="str">
        <f>VLOOKUP($DD356,[9]definitions_list_lookup!$N$15:$P$20,2,TRUE)</f>
        <v>complete</v>
      </c>
      <c r="DF356" s="15">
        <f>VLOOKUP($DD356,[9]definitions_list_lookup!$N$15:$P$20,3,TRUE)</f>
        <v>5</v>
      </c>
      <c r="DG356" s="11" t="s">
        <v>3020</v>
      </c>
    </row>
    <row r="357" spans="1:111" s="11" customFormat="1">
      <c r="A357" s="88">
        <v>42940.5</v>
      </c>
      <c r="B357" s="11" t="s">
        <v>1742</v>
      </c>
      <c r="C357" s="2" t="s">
        <v>1450</v>
      </c>
      <c r="D357" s="2" t="s">
        <v>1575</v>
      </c>
      <c r="E357" s="11">
        <v>87</v>
      </c>
      <c r="F357" s="11">
        <v>2</v>
      </c>
      <c r="G357" s="15" t="str">
        <f t="shared" si="15"/>
        <v>87-2</v>
      </c>
      <c r="H357" s="11">
        <v>0</v>
      </c>
      <c r="I357" s="11">
        <v>15</v>
      </c>
      <c r="J357" s="38">
        <f>(VLOOKUP($G357,Depth_Lookup_CCL!$A$3:$Z$549,11,FALSE))+(H357/100)</f>
        <v>216.035</v>
      </c>
      <c r="K357" s="38">
        <f>(VLOOKUP($G357,Depth_Lookup_CCL!$A$3:$Z$549,11,FALSE))+(I357/100)</f>
        <v>216.185</v>
      </c>
      <c r="L357" s="11">
        <v>85</v>
      </c>
      <c r="N357" s="11">
        <v>15</v>
      </c>
      <c r="P357" s="15">
        <f t="shared" si="16"/>
        <v>100</v>
      </c>
      <c r="Q357" s="11" t="s">
        <v>1636</v>
      </c>
      <c r="R357" s="11" t="s">
        <v>1</v>
      </c>
      <c r="S357" s="97">
        <v>85</v>
      </c>
      <c r="T357" s="15" t="str">
        <f>VLOOKUP($S357,[9]definitions_list_lookup!$N$15:$P$20,2,TRUE)</f>
        <v>extensive</v>
      </c>
      <c r="U357" s="15">
        <f>VLOOKUP($S357,[9]definitions_list_lookup!$N$15:$P$20,3,TRUE)</f>
        <v>4</v>
      </c>
      <c r="V357" s="11" t="s">
        <v>1707</v>
      </c>
      <c r="W357" s="11">
        <v>25</v>
      </c>
      <c r="Y357" s="11">
        <v>60</v>
      </c>
      <c r="Z357" s="11">
        <v>15</v>
      </c>
      <c r="AR357" s="15" t="str">
        <f>VLOOKUP($AQ357,[9]definitions_list_lookup!$N$15:$P$20,2,TRUE)</f>
        <v>fresh</v>
      </c>
      <c r="AS357" s="15">
        <f>VLOOKUP($AQ357,[9]definitions_list_lookup!$N$15:$P$20,3,TRUE)</f>
        <v>0</v>
      </c>
      <c r="BL357" s="11" t="s">
        <v>1797</v>
      </c>
      <c r="BM357" s="11">
        <v>90</v>
      </c>
      <c r="BN357" s="15" t="str">
        <f>VLOOKUP($BM357,[9]definitions_list_lookup!$N$15:$P$20,2,TRUE)</f>
        <v>extensive</v>
      </c>
      <c r="BO357" s="15">
        <f>VLOOKUP($BM357,[9]definitions_list_lookup!$N$15:$P$20,3,TRUE)</f>
        <v>4</v>
      </c>
      <c r="BP357" s="11" t="s">
        <v>2269</v>
      </c>
      <c r="BQ357" s="11">
        <v>10</v>
      </c>
      <c r="BS357" s="11">
        <v>65</v>
      </c>
      <c r="BT357" s="11">
        <v>15</v>
      </c>
      <c r="BY357" s="11">
        <v>10</v>
      </c>
      <c r="CJ357" s="15" t="str">
        <f>VLOOKUP($CI357,[9]definitions_list_lookup!$N$15:$P$20,2,TRUE)</f>
        <v>fresh</v>
      </c>
      <c r="CK357" s="15">
        <f>VLOOKUP($CI357,[9]definitions_list_lookup!$N$15:$P$20,3,TRUE)</f>
        <v>0</v>
      </c>
      <c r="DD357" s="15">
        <f t="shared" si="17"/>
        <v>85.75</v>
      </c>
      <c r="DE357" s="15" t="str">
        <f>VLOOKUP($DD357,[9]definitions_list_lookup!$N$15:$P$20,2,TRUE)</f>
        <v>extensive</v>
      </c>
      <c r="DF357" s="15">
        <f>VLOOKUP($DD357,[9]definitions_list_lookup!$N$15:$P$20,3,TRUE)</f>
        <v>4</v>
      </c>
      <c r="DG357" s="11" t="s">
        <v>1963</v>
      </c>
    </row>
    <row r="358" spans="1:111" s="11" customFormat="1">
      <c r="A358" s="88">
        <v>42940.5</v>
      </c>
      <c r="B358" s="11" t="s">
        <v>1742</v>
      </c>
      <c r="C358" s="2" t="s">
        <v>1450</v>
      </c>
      <c r="D358" s="2" t="s">
        <v>1575</v>
      </c>
      <c r="E358" s="11">
        <v>87</v>
      </c>
      <c r="F358" s="11">
        <v>2</v>
      </c>
      <c r="G358" s="15" t="str">
        <f t="shared" si="15"/>
        <v>87-2</v>
      </c>
      <c r="H358" s="11">
        <v>15</v>
      </c>
      <c r="I358" s="11">
        <v>78</v>
      </c>
      <c r="J358" s="38">
        <f>(VLOOKUP($G358,Depth_Lookup_CCL!$A$3:$Z$549,11,FALSE))+(H358/100)</f>
        <v>216.185</v>
      </c>
      <c r="K358" s="38">
        <f>(VLOOKUP($G358,Depth_Lookup_CCL!$A$3:$Z$549,11,FALSE))+(I358/100)</f>
        <v>216.815</v>
      </c>
      <c r="O358" s="11">
        <v>100</v>
      </c>
      <c r="P358" s="15">
        <f t="shared" si="16"/>
        <v>100</v>
      </c>
      <c r="S358" s="97"/>
      <c r="T358" s="15" t="str">
        <f>VLOOKUP($S358,[9]definitions_list_lookup!$N$15:$P$20,2,TRUE)</f>
        <v>fresh</v>
      </c>
      <c r="U358" s="15">
        <f>VLOOKUP($S358,[9]definitions_list_lookup!$N$15:$P$20,3,TRUE)</f>
        <v>0</v>
      </c>
      <c r="AR358" s="15" t="str">
        <f>VLOOKUP($AQ358,[9]definitions_list_lookup!$N$15:$P$20,2,TRUE)</f>
        <v>fresh</v>
      </c>
      <c r="AS358" s="15">
        <f>VLOOKUP($AQ358,[9]definitions_list_lookup!$N$15:$P$20,3,TRUE)</f>
        <v>0</v>
      </c>
      <c r="BN358" s="15" t="str">
        <f>VLOOKUP($BM358,[9]definitions_list_lookup!$N$15:$P$20,2,TRUE)</f>
        <v>fresh</v>
      </c>
      <c r="BO358" s="15">
        <f>VLOOKUP($BM358,[9]definitions_list_lookup!$N$15:$P$20,3,TRUE)</f>
        <v>0</v>
      </c>
      <c r="CH358" s="11" t="s">
        <v>3021</v>
      </c>
      <c r="CI358" s="11">
        <v>90</v>
      </c>
      <c r="CJ358" s="15" t="str">
        <f>VLOOKUP($CI358,[9]definitions_list_lookup!$N$15:$P$20,2,TRUE)</f>
        <v>extensive</v>
      </c>
      <c r="CK358" s="15">
        <f>VLOOKUP($CI358,[9]definitions_list_lookup!$N$15:$P$20,3,TRUE)</f>
        <v>4</v>
      </c>
      <c r="CL358" s="11" t="s">
        <v>3019</v>
      </c>
      <c r="CM358" s="11">
        <v>25</v>
      </c>
      <c r="CP358" s="11">
        <v>40</v>
      </c>
      <c r="CQ358" s="11">
        <v>30</v>
      </c>
      <c r="CU358" s="11">
        <v>5</v>
      </c>
      <c r="DD358" s="15">
        <f t="shared" si="17"/>
        <v>90</v>
      </c>
      <c r="DE358" s="15" t="str">
        <f>VLOOKUP($DD358,[9]definitions_list_lookup!$N$15:$P$20,2,TRUE)</f>
        <v>extensive</v>
      </c>
      <c r="DF358" s="15">
        <f>VLOOKUP($DD358,[9]definitions_list_lookup!$N$15:$P$20,3,TRUE)</f>
        <v>4</v>
      </c>
      <c r="DG358" s="11" t="s">
        <v>3022</v>
      </c>
    </row>
    <row r="359" spans="1:111" s="11" customFormat="1">
      <c r="A359" s="88">
        <v>42940.5</v>
      </c>
      <c r="B359" s="11" t="s">
        <v>1742</v>
      </c>
      <c r="C359" s="2" t="s">
        <v>1450</v>
      </c>
      <c r="D359" s="2" t="s">
        <v>1575</v>
      </c>
      <c r="E359" s="11">
        <v>87</v>
      </c>
      <c r="F359" s="11">
        <v>3</v>
      </c>
      <c r="G359" s="15" t="str">
        <f t="shared" si="15"/>
        <v>87-3</v>
      </c>
      <c r="H359" s="11">
        <v>0</v>
      </c>
      <c r="I359" s="11">
        <v>72</v>
      </c>
      <c r="J359" s="38">
        <f>(VLOOKUP($G359,Depth_Lookup_CCL!$A$3:$Z$549,11,FALSE))+(H359/100)</f>
        <v>216.82</v>
      </c>
      <c r="K359" s="38">
        <f>(VLOOKUP($G359,Depth_Lookup_CCL!$A$3:$Z$549,11,FALSE))+(I359/100)</f>
        <v>217.54</v>
      </c>
      <c r="L359" s="11">
        <v>90</v>
      </c>
      <c r="N359" s="11">
        <v>10</v>
      </c>
      <c r="P359" s="15">
        <f t="shared" si="16"/>
        <v>100</v>
      </c>
      <c r="Q359" s="11" t="s">
        <v>1636</v>
      </c>
      <c r="R359" s="11" t="s">
        <v>1459</v>
      </c>
      <c r="S359" s="97">
        <v>55</v>
      </c>
      <c r="T359" s="15" t="str">
        <f>VLOOKUP($S359,[9]definitions_list_lookup!$N$15:$P$20,2,TRUE)</f>
        <v>substantial</v>
      </c>
      <c r="U359" s="15">
        <f>VLOOKUP($S359,[9]definitions_list_lookup!$N$15:$P$20,3,TRUE)</f>
        <v>3</v>
      </c>
      <c r="V359" s="11" t="s">
        <v>3023</v>
      </c>
      <c r="W359" s="11">
        <v>5</v>
      </c>
      <c r="Y359" s="11">
        <v>85</v>
      </c>
      <c r="Z359" s="11">
        <v>10</v>
      </c>
      <c r="AR359" s="15" t="str">
        <f>VLOOKUP($AQ359,[9]definitions_list_lookup!$N$15:$P$20,2,TRUE)</f>
        <v>fresh</v>
      </c>
      <c r="AS359" s="15">
        <f>VLOOKUP($AQ359,[9]definitions_list_lookup!$N$15:$P$20,3,TRUE)</f>
        <v>0</v>
      </c>
      <c r="BL359" s="11" t="s">
        <v>1797</v>
      </c>
      <c r="BM359" s="11">
        <v>85</v>
      </c>
      <c r="BN359" s="15" t="str">
        <f>VLOOKUP($BM359,[9]definitions_list_lookup!$N$15:$P$20,2,TRUE)</f>
        <v>extensive</v>
      </c>
      <c r="BO359" s="15">
        <f>VLOOKUP($BM359,[9]definitions_list_lookup!$N$15:$P$20,3,TRUE)</f>
        <v>4</v>
      </c>
      <c r="BP359" s="11" t="s">
        <v>2289</v>
      </c>
      <c r="BQ359" s="11">
        <v>10</v>
      </c>
      <c r="BS359" s="11">
        <v>80</v>
      </c>
      <c r="BT359" s="11">
        <v>5</v>
      </c>
      <c r="BU359" s="11">
        <v>5</v>
      </c>
      <c r="CJ359" s="15" t="str">
        <f>VLOOKUP($CI359,[9]definitions_list_lookup!$N$15:$P$20,2,TRUE)</f>
        <v>fresh</v>
      </c>
      <c r="CK359" s="15">
        <f>VLOOKUP($CI359,[9]definitions_list_lookup!$N$15:$P$20,3,TRUE)</f>
        <v>0</v>
      </c>
      <c r="DD359" s="15">
        <f t="shared" si="17"/>
        <v>58</v>
      </c>
      <c r="DE359" s="15" t="str">
        <f>VLOOKUP($DD359,[9]definitions_list_lookup!$N$15:$P$20,2,TRUE)</f>
        <v>substantial</v>
      </c>
      <c r="DF359" s="15">
        <f>VLOOKUP($DD359,[9]definitions_list_lookup!$N$15:$P$20,3,TRUE)</f>
        <v>3</v>
      </c>
      <c r="DG359" s="11" t="s">
        <v>3024</v>
      </c>
    </row>
    <row r="360" spans="1:111" s="11" customFormat="1">
      <c r="A360" s="88">
        <v>42940.5</v>
      </c>
      <c r="B360" s="11" t="s">
        <v>1742</v>
      </c>
      <c r="C360" s="2" t="s">
        <v>1450</v>
      </c>
      <c r="D360" s="2" t="s">
        <v>1575</v>
      </c>
      <c r="E360" s="11">
        <v>87</v>
      </c>
      <c r="F360" s="11">
        <v>4</v>
      </c>
      <c r="G360" s="15" t="str">
        <f t="shared" si="15"/>
        <v>87-4</v>
      </c>
      <c r="H360" s="11">
        <v>0</v>
      </c>
      <c r="I360" s="11">
        <v>69</v>
      </c>
      <c r="J360" s="38">
        <f>(VLOOKUP($G360,Depth_Lookup_CCL!$A$3:$Z$549,11,FALSE))+(H360/100)</f>
        <v>217.56</v>
      </c>
      <c r="K360" s="38">
        <f>(VLOOKUP($G360,Depth_Lookup_CCL!$A$3:$Z$549,11,FALSE))+(I360/100)</f>
        <v>218.25</v>
      </c>
      <c r="L360" s="11">
        <v>70</v>
      </c>
      <c r="N360" s="11">
        <v>30</v>
      </c>
      <c r="P360" s="15">
        <f t="shared" si="16"/>
        <v>100</v>
      </c>
      <c r="Q360" s="11" t="s">
        <v>2240</v>
      </c>
      <c r="R360" s="11" t="s">
        <v>1459</v>
      </c>
      <c r="S360" s="97">
        <v>55</v>
      </c>
      <c r="T360" s="15" t="str">
        <f>VLOOKUP($S360,[9]definitions_list_lookup!$N$15:$P$20,2,TRUE)</f>
        <v>substantial</v>
      </c>
      <c r="U360" s="15">
        <f>VLOOKUP($S360,[9]definitions_list_lookup!$N$15:$P$20,3,TRUE)</f>
        <v>3</v>
      </c>
      <c r="V360" s="11" t="s">
        <v>3025</v>
      </c>
      <c r="W360" s="11">
        <v>5</v>
      </c>
      <c r="Y360" s="11">
        <v>75</v>
      </c>
      <c r="Z360" s="11">
        <v>20</v>
      </c>
      <c r="AR360" s="15" t="str">
        <f>VLOOKUP($AQ360,[9]definitions_list_lookup!$N$15:$P$20,2,TRUE)</f>
        <v>fresh</v>
      </c>
      <c r="AS360" s="15">
        <f>VLOOKUP($AQ360,[9]definitions_list_lookup!$N$15:$P$20,3,TRUE)</f>
        <v>0</v>
      </c>
      <c r="BL360" s="11" t="s">
        <v>2321</v>
      </c>
      <c r="BM360" s="11">
        <v>90</v>
      </c>
      <c r="BN360" s="15" t="str">
        <f>VLOOKUP($BM360,[9]definitions_list_lookup!$N$15:$P$20,2,TRUE)</f>
        <v>extensive</v>
      </c>
      <c r="BO360" s="15">
        <f>VLOOKUP($BM360,[9]definitions_list_lookup!$N$15:$P$20,3,TRUE)</f>
        <v>4</v>
      </c>
      <c r="BP360" s="11" t="s">
        <v>2289</v>
      </c>
      <c r="BQ360" s="11">
        <v>25</v>
      </c>
      <c r="BS360" s="11">
        <v>55</v>
      </c>
      <c r="BT360" s="11">
        <v>10</v>
      </c>
      <c r="BU360" s="11">
        <v>5</v>
      </c>
      <c r="BY360" s="11">
        <v>5</v>
      </c>
      <c r="CJ360" s="15" t="str">
        <f>VLOOKUP($CI360,[9]definitions_list_lookup!$N$15:$P$20,2,TRUE)</f>
        <v>fresh</v>
      </c>
      <c r="CK360" s="15">
        <f>VLOOKUP($CI360,[9]definitions_list_lookup!$N$15:$P$20,3,TRUE)</f>
        <v>0</v>
      </c>
      <c r="DD360" s="15">
        <f t="shared" si="17"/>
        <v>65.5</v>
      </c>
      <c r="DE360" s="15" t="str">
        <f>VLOOKUP($DD360,[9]definitions_list_lookup!$N$15:$P$20,2,TRUE)</f>
        <v>extensive</v>
      </c>
      <c r="DF360" s="15">
        <f>VLOOKUP($DD360,[9]definitions_list_lookup!$N$15:$P$20,3,TRUE)</f>
        <v>4</v>
      </c>
      <c r="DG360" s="11" t="s">
        <v>2668</v>
      </c>
    </row>
    <row r="361" spans="1:111" s="11" customFormat="1">
      <c r="A361" s="88">
        <v>42940.5</v>
      </c>
      <c r="B361" s="11" t="s">
        <v>1742</v>
      </c>
      <c r="C361" s="2" t="s">
        <v>1450</v>
      </c>
      <c r="D361" s="2" t="s">
        <v>1575</v>
      </c>
      <c r="E361" s="11">
        <v>88</v>
      </c>
      <c r="F361" s="11">
        <v>1</v>
      </c>
      <c r="G361" s="15" t="str">
        <f t="shared" si="15"/>
        <v>88-1</v>
      </c>
      <c r="H361" s="11">
        <v>0</v>
      </c>
      <c r="I361" s="11">
        <v>99</v>
      </c>
      <c r="J361" s="38">
        <f>(VLOOKUP($G361,Depth_Lookup_CCL!$A$3:$Z$549,11,FALSE))+(H361/100)</f>
        <v>218.2</v>
      </c>
      <c r="K361" s="38">
        <f>(VLOOKUP($G361,Depth_Lookup_CCL!$A$3:$Z$549,11,FALSE))+(I361/100)</f>
        <v>219.19</v>
      </c>
      <c r="L361" s="11">
        <v>97</v>
      </c>
      <c r="N361" s="11">
        <v>3</v>
      </c>
      <c r="P361" s="15">
        <f t="shared" si="16"/>
        <v>100</v>
      </c>
      <c r="Q361" s="11" t="s">
        <v>2298</v>
      </c>
      <c r="R361" s="11" t="s">
        <v>1459</v>
      </c>
      <c r="S361" s="97">
        <v>70</v>
      </c>
      <c r="T361" s="15" t="str">
        <f>VLOOKUP($S361,[9]definitions_list_lookup!$N$15:$P$20,2,TRUE)</f>
        <v>extensive</v>
      </c>
      <c r="U361" s="15">
        <f>VLOOKUP($S361,[9]definitions_list_lookup!$N$15:$P$20,3,TRUE)</f>
        <v>4</v>
      </c>
      <c r="V361" s="11" t="s">
        <v>3023</v>
      </c>
      <c r="W361" s="11">
        <v>10</v>
      </c>
      <c r="Y361" s="11">
        <v>70</v>
      </c>
      <c r="Z361" s="11">
        <v>20</v>
      </c>
      <c r="AR361" s="15" t="str">
        <f>VLOOKUP($AQ361,[9]definitions_list_lookup!$N$15:$P$20,2,TRUE)</f>
        <v>fresh</v>
      </c>
      <c r="AS361" s="15">
        <f>VLOOKUP($AQ361,[9]definitions_list_lookup!$N$15:$P$20,3,TRUE)</f>
        <v>0</v>
      </c>
      <c r="BL361" s="11" t="s">
        <v>1797</v>
      </c>
      <c r="BM361" s="11">
        <v>85</v>
      </c>
      <c r="BN361" s="15" t="str">
        <f>VLOOKUP($BM361,[9]definitions_list_lookup!$N$15:$P$20,2,TRUE)</f>
        <v>extensive</v>
      </c>
      <c r="BO361" s="15">
        <f>VLOOKUP($BM361,[9]definitions_list_lookup!$N$15:$P$20,3,TRUE)</f>
        <v>4</v>
      </c>
      <c r="BP361" s="11" t="s">
        <v>2287</v>
      </c>
      <c r="BQ361" s="11">
        <v>15</v>
      </c>
      <c r="BS361" s="11">
        <v>75</v>
      </c>
      <c r="BT361" s="11">
        <v>10</v>
      </c>
      <c r="CJ361" s="15" t="str">
        <f>VLOOKUP($CI361,[9]definitions_list_lookup!$N$15:$P$20,2,TRUE)</f>
        <v>fresh</v>
      </c>
      <c r="CK361" s="15">
        <f>VLOOKUP($CI361,[9]definitions_list_lookup!$N$15:$P$20,3,TRUE)</f>
        <v>0</v>
      </c>
      <c r="DD361" s="15">
        <f t="shared" si="17"/>
        <v>70.449999999999989</v>
      </c>
      <c r="DE361" s="15" t="str">
        <f>VLOOKUP($DD361,[9]definitions_list_lookup!$N$15:$P$20,2,TRUE)</f>
        <v>extensive</v>
      </c>
      <c r="DF361" s="15">
        <f>VLOOKUP($DD361,[9]definitions_list_lookup!$N$15:$P$20,3,TRUE)</f>
        <v>4</v>
      </c>
      <c r="DG361" s="11" t="s">
        <v>3024</v>
      </c>
    </row>
    <row r="362" spans="1:111" s="11" customFormat="1">
      <c r="A362" s="88">
        <v>42940.5</v>
      </c>
      <c r="B362" s="11" t="s">
        <v>1742</v>
      </c>
      <c r="C362" s="2" t="s">
        <v>1450</v>
      </c>
      <c r="D362" s="2" t="s">
        <v>1575</v>
      </c>
      <c r="E362" s="11">
        <v>88</v>
      </c>
      <c r="F362" s="11">
        <v>2</v>
      </c>
      <c r="G362" s="15" t="str">
        <f t="shared" si="15"/>
        <v>88-2</v>
      </c>
      <c r="H362" s="11">
        <v>0</v>
      </c>
      <c r="I362" s="11">
        <v>78</v>
      </c>
      <c r="J362" s="38">
        <f>(VLOOKUP($G362,Depth_Lookup_CCL!$A$3:$Z$549,11,FALSE))+(H362/100)</f>
        <v>219.2</v>
      </c>
      <c r="K362" s="38">
        <f>(VLOOKUP($G362,Depth_Lookup_CCL!$A$3:$Z$549,11,FALSE))+(I362/100)</f>
        <v>219.98</v>
      </c>
      <c r="L362" s="11">
        <v>96</v>
      </c>
      <c r="N362" s="11">
        <v>4</v>
      </c>
      <c r="P362" s="15">
        <f t="shared" si="16"/>
        <v>100</v>
      </c>
      <c r="Q362" s="11" t="s">
        <v>2240</v>
      </c>
      <c r="R362" s="11" t="s">
        <v>1</v>
      </c>
      <c r="S362" s="97">
        <v>70</v>
      </c>
      <c r="T362" s="15" t="str">
        <f>VLOOKUP($S362,[9]definitions_list_lookup!$N$15:$P$20,2,TRUE)</f>
        <v>extensive</v>
      </c>
      <c r="U362" s="15">
        <f>VLOOKUP($S362,[9]definitions_list_lookup!$N$15:$P$20,3,TRUE)</f>
        <v>4</v>
      </c>
      <c r="V362" s="11" t="s">
        <v>1707</v>
      </c>
      <c r="W362" s="11">
        <v>5</v>
      </c>
      <c r="Y362" s="11">
        <v>85</v>
      </c>
      <c r="Z362" s="11">
        <v>10</v>
      </c>
      <c r="AR362" s="15" t="str">
        <f>VLOOKUP($AQ362,[9]definitions_list_lookup!$N$15:$P$20,2,TRUE)</f>
        <v>fresh</v>
      </c>
      <c r="AS362" s="15">
        <f>VLOOKUP($AQ362,[9]definitions_list_lookup!$N$15:$P$20,3,TRUE)</f>
        <v>0</v>
      </c>
      <c r="BL362" s="11" t="s">
        <v>1990</v>
      </c>
      <c r="BM362" s="11">
        <v>85</v>
      </c>
      <c r="BN362" s="15" t="str">
        <f>VLOOKUP($BM362,[9]definitions_list_lookup!$N$15:$P$20,2,TRUE)</f>
        <v>extensive</v>
      </c>
      <c r="BO362" s="15">
        <f>VLOOKUP($BM362,[9]definitions_list_lookup!$N$15:$P$20,3,TRUE)</f>
        <v>4</v>
      </c>
      <c r="BP362" s="11" t="s">
        <v>2287</v>
      </c>
      <c r="BQ362" s="11">
        <v>5</v>
      </c>
      <c r="BS362" s="11">
        <v>90</v>
      </c>
      <c r="BT362" s="11">
        <v>5</v>
      </c>
      <c r="CJ362" s="15" t="str">
        <f>VLOOKUP($CI362,[9]definitions_list_lookup!$N$15:$P$20,2,TRUE)</f>
        <v>fresh</v>
      </c>
      <c r="CK362" s="15">
        <f>VLOOKUP($CI362,[9]definitions_list_lookup!$N$15:$P$20,3,TRUE)</f>
        <v>0</v>
      </c>
      <c r="DD362" s="15">
        <f t="shared" si="17"/>
        <v>70.600000000000009</v>
      </c>
      <c r="DE362" s="15" t="str">
        <f>VLOOKUP($DD362,[9]definitions_list_lookup!$N$15:$P$20,2,TRUE)</f>
        <v>extensive</v>
      </c>
      <c r="DF362" s="15">
        <f>VLOOKUP($DD362,[9]definitions_list_lookup!$N$15:$P$20,3,TRUE)</f>
        <v>4</v>
      </c>
      <c r="DG362" s="11" t="s">
        <v>1963</v>
      </c>
    </row>
    <row r="363" spans="1:111" s="11" customFormat="1">
      <c r="A363" s="88">
        <v>42940.5</v>
      </c>
      <c r="B363" s="11" t="s">
        <v>1742</v>
      </c>
      <c r="C363" s="2" t="s">
        <v>1450</v>
      </c>
      <c r="D363" s="2" t="s">
        <v>1575</v>
      </c>
      <c r="E363" s="11">
        <v>88</v>
      </c>
      <c r="F363" s="11">
        <v>3</v>
      </c>
      <c r="G363" s="15" t="str">
        <f t="shared" si="15"/>
        <v>88-3</v>
      </c>
      <c r="H363" s="11">
        <v>0</v>
      </c>
      <c r="I363" s="11">
        <v>91</v>
      </c>
      <c r="J363" s="38">
        <f>(VLOOKUP($G363,Depth_Lookup_CCL!$A$3:$Z$549,11,FALSE))+(H363/100)</f>
        <v>220.01999999999998</v>
      </c>
      <c r="K363" s="38">
        <f>(VLOOKUP($G363,Depth_Lookup_CCL!$A$3:$Z$549,11,FALSE))+(I363/100)</f>
        <v>220.92999999999998</v>
      </c>
      <c r="L363" s="11">
        <v>86</v>
      </c>
      <c r="M363" s="11">
        <v>9</v>
      </c>
      <c r="N363" s="11">
        <v>5</v>
      </c>
      <c r="P363" s="15">
        <f t="shared" si="16"/>
        <v>100</v>
      </c>
      <c r="Q363" s="11" t="s">
        <v>3026</v>
      </c>
      <c r="R363" s="11" t="s">
        <v>1459</v>
      </c>
      <c r="S363" s="97">
        <v>70</v>
      </c>
      <c r="T363" s="15" t="str">
        <f>VLOOKUP($S363,[9]definitions_list_lookup!$N$15:$P$20,2,TRUE)</f>
        <v>extensive</v>
      </c>
      <c r="U363" s="15">
        <f>VLOOKUP($S363,[9]definitions_list_lookup!$N$15:$P$20,3,TRUE)</f>
        <v>4</v>
      </c>
      <c r="V363" s="11" t="s">
        <v>1707</v>
      </c>
      <c r="W363" s="11">
        <v>5</v>
      </c>
      <c r="Y363" s="11">
        <v>75</v>
      </c>
      <c r="Z363" s="11">
        <v>20</v>
      </c>
      <c r="AN363" s="11" t="s">
        <v>1797</v>
      </c>
      <c r="AO363" s="11" t="s">
        <v>1411</v>
      </c>
      <c r="AP363" s="11" t="s">
        <v>1465</v>
      </c>
      <c r="AQ363" s="11">
        <v>80</v>
      </c>
      <c r="AR363" s="15" t="str">
        <f>VLOOKUP($AQ363,[9]definitions_list_lookup!$N$15:$P$20,2,TRUE)</f>
        <v>extensive</v>
      </c>
      <c r="AS363" s="15">
        <f>VLOOKUP($AQ363,[9]definitions_list_lookup!$N$15:$P$20,3,TRUE)</f>
        <v>4</v>
      </c>
      <c r="AT363" s="11" t="s">
        <v>3027</v>
      </c>
      <c r="AU363" s="11">
        <v>15</v>
      </c>
      <c r="AW363" s="11">
        <v>75</v>
      </c>
      <c r="AX363" s="11">
        <v>10</v>
      </c>
      <c r="BL363" s="11" t="s">
        <v>3028</v>
      </c>
      <c r="BM363" s="11">
        <v>88</v>
      </c>
      <c r="BN363" s="15" t="str">
        <f>VLOOKUP($BM363,[9]definitions_list_lookup!$N$15:$P$20,2,TRUE)</f>
        <v>extensive</v>
      </c>
      <c r="BO363" s="15">
        <f>VLOOKUP($BM363,[9]definitions_list_lookup!$N$15:$P$20,3,TRUE)</f>
        <v>4</v>
      </c>
      <c r="BP363" s="11" t="s">
        <v>2269</v>
      </c>
      <c r="BQ363" s="11">
        <v>10</v>
      </c>
      <c r="BS363" s="11">
        <v>65</v>
      </c>
      <c r="BT363" s="11">
        <v>10</v>
      </c>
      <c r="BU363" s="11">
        <v>15</v>
      </c>
      <c r="CJ363" s="15" t="str">
        <f>VLOOKUP($CI363,[9]definitions_list_lookup!$N$15:$P$20,2,TRUE)</f>
        <v>fresh</v>
      </c>
      <c r="CK363" s="15">
        <f>VLOOKUP($CI363,[9]definitions_list_lookup!$N$15:$P$20,3,TRUE)</f>
        <v>0</v>
      </c>
      <c r="DD363" s="15">
        <f t="shared" si="17"/>
        <v>71.8</v>
      </c>
      <c r="DE363" s="15" t="str">
        <f>VLOOKUP($DD363,[9]definitions_list_lookup!$N$15:$P$20,2,TRUE)</f>
        <v>extensive</v>
      </c>
      <c r="DF363" s="15">
        <f>VLOOKUP($DD363,[9]definitions_list_lookup!$N$15:$P$20,3,TRUE)</f>
        <v>4</v>
      </c>
      <c r="DG363" s="11" t="s">
        <v>1963</v>
      </c>
    </row>
    <row r="364" spans="1:111" s="11" customFormat="1">
      <c r="A364" s="88">
        <v>42940.5</v>
      </c>
      <c r="B364" s="11" t="s">
        <v>1742</v>
      </c>
      <c r="C364" s="2" t="s">
        <v>1450</v>
      </c>
      <c r="D364" s="2" t="s">
        <v>1575</v>
      </c>
      <c r="E364" s="11">
        <v>88</v>
      </c>
      <c r="F364" s="11">
        <v>4</v>
      </c>
      <c r="G364" s="15" t="str">
        <f t="shared" si="15"/>
        <v>88-4</v>
      </c>
      <c r="H364" s="11">
        <v>0</v>
      </c>
      <c r="I364" s="11">
        <v>73</v>
      </c>
      <c r="J364" s="38">
        <f>(VLOOKUP($G364,Depth_Lookup_CCL!$A$3:$Z$549,11,FALSE))+(H364/100)</f>
        <v>220.92999999999998</v>
      </c>
      <c r="K364" s="38">
        <f>(VLOOKUP($G364,Depth_Lookup_CCL!$A$3:$Z$549,11,FALSE))+(I364/100)</f>
        <v>221.65999999999997</v>
      </c>
      <c r="L364" s="11">
        <v>95</v>
      </c>
      <c r="N364" s="11">
        <v>5</v>
      </c>
      <c r="P364" s="15">
        <f t="shared" si="16"/>
        <v>100</v>
      </c>
      <c r="Q364" s="11" t="s">
        <v>2217</v>
      </c>
      <c r="R364" s="11" t="s">
        <v>1</v>
      </c>
      <c r="S364" s="97">
        <v>70</v>
      </c>
      <c r="T364" s="15" t="str">
        <f>VLOOKUP($S364,[9]definitions_list_lookup!$N$15:$P$20,2,TRUE)</f>
        <v>extensive</v>
      </c>
      <c r="U364" s="15">
        <f>VLOOKUP($S364,[9]definitions_list_lookup!$N$15:$P$20,3,TRUE)</f>
        <v>4</v>
      </c>
      <c r="V364" s="11" t="s">
        <v>1707</v>
      </c>
      <c r="W364" s="11">
        <v>5</v>
      </c>
      <c r="Y364" s="11">
        <v>90</v>
      </c>
      <c r="Z364" s="11">
        <v>5</v>
      </c>
      <c r="AR364" s="15" t="str">
        <f>VLOOKUP($AQ364,[9]definitions_list_lookup!$N$15:$P$20,2,TRUE)</f>
        <v>fresh</v>
      </c>
      <c r="AS364" s="15">
        <f>VLOOKUP($AQ364,[9]definitions_list_lookup!$N$15:$P$20,3,TRUE)</f>
        <v>0</v>
      </c>
      <c r="BL364" s="11" t="s">
        <v>1797</v>
      </c>
      <c r="BM364" s="11">
        <v>85</v>
      </c>
      <c r="BN364" s="15" t="str">
        <f>VLOOKUP($BM364,[9]definitions_list_lookup!$N$15:$P$20,2,TRUE)</f>
        <v>extensive</v>
      </c>
      <c r="BO364" s="15">
        <f>VLOOKUP($BM364,[9]definitions_list_lookup!$N$15:$P$20,3,TRUE)</f>
        <v>4</v>
      </c>
      <c r="BP364" s="11" t="s">
        <v>2269</v>
      </c>
      <c r="BQ364" s="11">
        <v>10</v>
      </c>
      <c r="BS364" s="11">
        <v>75</v>
      </c>
      <c r="BT364" s="11">
        <v>15</v>
      </c>
      <c r="CJ364" s="15" t="str">
        <f>VLOOKUP($CI364,[9]definitions_list_lookup!$N$15:$P$20,2,TRUE)</f>
        <v>fresh</v>
      </c>
      <c r="CK364" s="15">
        <f>VLOOKUP($CI364,[9]definitions_list_lookup!$N$15:$P$20,3,TRUE)</f>
        <v>0</v>
      </c>
      <c r="DD364" s="15">
        <f t="shared" si="17"/>
        <v>70.75</v>
      </c>
      <c r="DE364" s="15" t="str">
        <f>VLOOKUP($DD364,[9]definitions_list_lookup!$N$15:$P$20,2,TRUE)</f>
        <v>extensive</v>
      </c>
      <c r="DF364" s="15">
        <f>VLOOKUP($DD364,[9]definitions_list_lookup!$N$15:$P$20,3,TRUE)</f>
        <v>4</v>
      </c>
      <c r="DG364" s="11" t="s">
        <v>3029</v>
      </c>
    </row>
    <row r="365" spans="1:111" s="11" customFormat="1">
      <c r="A365" s="88">
        <v>42940.5</v>
      </c>
      <c r="B365" s="11" t="s">
        <v>1742</v>
      </c>
      <c r="C365" s="2" t="s">
        <v>1450</v>
      </c>
      <c r="D365" s="2" t="s">
        <v>1575</v>
      </c>
      <c r="E365" s="11">
        <v>89</v>
      </c>
      <c r="F365" s="11">
        <v>1</v>
      </c>
      <c r="G365" s="15" t="str">
        <f t="shared" si="15"/>
        <v>89-1</v>
      </c>
      <c r="H365" s="11">
        <v>0</v>
      </c>
      <c r="I365" s="11">
        <v>88</v>
      </c>
      <c r="J365" s="38">
        <f>(VLOOKUP($G365,Depth_Lookup_CCL!$A$3:$Z$549,11,FALSE))+(H365/100)</f>
        <v>221.2</v>
      </c>
      <c r="K365" s="38">
        <f>(VLOOKUP($G365,Depth_Lookup_CCL!$A$3:$Z$549,11,FALSE))+(I365/100)</f>
        <v>222.07999999999998</v>
      </c>
      <c r="L365" s="11">
        <v>94</v>
      </c>
      <c r="N365" s="11">
        <v>3</v>
      </c>
      <c r="O365" s="11">
        <v>3</v>
      </c>
      <c r="P365" s="15">
        <f t="shared" si="16"/>
        <v>100</v>
      </c>
      <c r="Q365" s="11" t="s">
        <v>2217</v>
      </c>
      <c r="R365" s="11" t="s">
        <v>1</v>
      </c>
      <c r="S365" s="97">
        <v>70</v>
      </c>
      <c r="T365" s="15" t="str">
        <f>VLOOKUP($S365,[9]definitions_list_lookup!$N$15:$P$20,2,TRUE)</f>
        <v>extensive</v>
      </c>
      <c r="U365" s="15">
        <f>VLOOKUP($S365,[9]definitions_list_lookup!$N$15:$P$20,3,TRUE)</f>
        <v>4</v>
      </c>
      <c r="V365" s="11" t="s">
        <v>1707</v>
      </c>
      <c r="W365" s="11">
        <v>5</v>
      </c>
      <c r="Y365" s="11">
        <v>90</v>
      </c>
      <c r="Z365" s="11">
        <v>5</v>
      </c>
      <c r="AR365" s="15" t="str">
        <f>VLOOKUP($AQ365,[9]definitions_list_lookup!$N$15:$P$20,2,TRUE)</f>
        <v>fresh</v>
      </c>
      <c r="AS365" s="15">
        <f>VLOOKUP($AQ365,[9]definitions_list_lookup!$N$15:$P$20,3,TRUE)</f>
        <v>0</v>
      </c>
      <c r="BL365" s="11" t="s">
        <v>1723</v>
      </c>
      <c r="BM365" s="11">
        <v>91</v>
      </c>
      <c r="BN365" s="15" t="str">
        <f>VLOOKUP($BM365,[9]definitions_list_lookup!$N$15:$P$20,2,TRUE)</f>
        <v>complete</v>
      </c>
      <c r="BO365" s="15">
        <f>VLOOKUP($BM365,[9]definitions_list_lookup!$N$15:$P$20,3,TRUE)</f>
        <v>5</v>
      </c>
      <c r="BP365" s="11" t="s">
        <v>2289</v>
      </c>
      <c r="BQ365" s="11">
        <v>10</v>
      </c>
      <c r="BS365" s="11">
        <v>65</v>
      </c>
      <c r="BT365" s="11">
        <v>10</v>
      </c>
      <c r="BU365" s="11">
        <v>15</v>
      </c>
      <c r="CH365" s="11" t="s">
        <v>2612</v>
      </c>
      <c r="CI365" s="11">
        <v>98</v>
      </c>
      <c r="CJ365" s="15" t="str">
        <f>VLOOKUP($CI365,[9]definitions_list_lookup!$N$15:$P$20,2,TRUE)</f>
        <v>complete</v>
      </c>
      <c r="CK365" s="15">
        <f>VLOOKUP($CI365,[9]definitions_list_lookup!$N$15:$P$20,3,TRUE)</f>
        <v>5</v>
      </c>
      <c r="CM365" s="11">
        <v>5</v>
      </c>
      <c r="CQ365" s="11">
        <v>5</v>
      </c>
      <c r="CR365" s="11">
        <v>5</v>
      </c>
      <c r="CX365" s="11">
        <v>85</v>
      </c>
      <c r="DD365" s="15">
        <f t="shared" si="17"/>
        <v>71.47</v>
      </c>
      <c r="DE365" s="15" t="str">
        <f>VLOOKUP($DD365,[9]definitions_list_lookup!$N$15:$P$20,2,TRUE)</f>
        <v>extensive</v>
      </c>
      <c r="DF365" s="15">
        <f>VLOOKUP($DD365,[9]definitions_list_lookup!$N$15:$P$20,3,TRUE)</f>
        <v>4</v>
      </c>
      <c r="DG365" s="11" t="s">
        <v>1963</v>
      </c>
    </row>
    <row r="366" spans="1:111" s="11" customFormat="1">
      <c r="A366" s="88">
        <v>42940.5</v>
      </c>
      <c r="B366" s="11" t="s">
        <v>3030</v>
      </c>
      <c r="C366" s="2" t="s">
        <v>1450</v>
      </c>
      <c r="D366" s="2" t="s">
        <v>1575</v>
      </c>
      <c r="E366" s="11">
        <v>89</v>
      </c>
      <c r="F366" s="11">
        <v>2</v>
      </c>
      <c r="G366" s="15" t="str">
        <f t="shared" si="15"/>
        <v>89-2</v>
      </c>
      <c r="H366" s="11">
        <v>0</v>
      </c>
      <c r="I366" s="11">
        <v>79</v>
      </c>
      <c r="J366" s="38">
        <f>(VLOOKUP($G366,Depth_Lookup_CCL!$A$3:$Z$549,11,FALSE))+(H366/100)</f>
        <v>222.07999999999998</v>
      </c>
      <c r="K366" s="38">
        <f>(VLOOKUP($G366,Depth_Lookup_CCL!$A$3:$Z$549,11,FALSE))+(I366/100)</f>
        <v>222.86999999999998</v>
      </c>
      <c r="L366" s="11">
        <v>77</v>
      </c>
      <c r="M366" s="11">
        <v>16</v>
      </c>
      <c r="N366" s="11">
        <v>7</v>
      </c>
      <c r="P366" s="15">
        <f t="shared" si="16"/>
        <v>100</v>
      </c>
      <c r="Q366" s="11" t="s">
        <v>1755</v>
      </c>
      <c r="R366" s="11" t="s">
        <v>1459</v>
      </c>
      <c r="S366" s="97">
        <v>75</v>
      </c>
      <c r="T366" s="15" t="str">
        <f>VLOOKUP($S366,[9]definitions_list_lookup!$N$15:$P$20,2,TRUE)</f>
        <v>extensive</v>
      </c>
      <c r="U366" s="15">
        <f>VLOOKUP($S366,[9]definitions_list_lookup!$N$15:$P$20,3,TRUE)</f>
        <v>4</v>
      </c>
      <c r="V366" s="11" t="s">
        <v>1707</v>
      </c>
      <c r="W366" s="11">
        <v>10</v>
      </c>
      <c r="Y366" s="11">
        <v>75</v>
      </c>
      <c r="Z366" s="11">
        <v>15</v>
      </c>
      <c r="AN366" s="11" t="s">
        <v>3031</v>
      </c>
      <c r="AO366" s="11" t="s">
        <v>1411</v>
      </c>
      <c r="AP366" s="11" t="s">
        <v>1465</v>
      </c>
      <c r="AQ366" s="11">
        <v>65</v>
      </c>
      <c r="AR366" s="15" t="str">
        <f>VLOOKUP($AQ366,[9]definitions_list_lookup!$N$15:$P$20,2,TRUE)</f>
        <v>extensive</v>
      </c>
      <c r="AS366" s="15">
        <f>VLOOKUP($AQ366,[9]definitions_list_lookup!$N$15:$P$20,3,TRUE)</f>
        <v>4</v>
      </c>
      <c r="AT366" s="11" t="s">
        <v>3032</v>
      </c>
      <c r="AU366" s="11">
        <v>5</v>
      </c>
      <c r="AW366" s="11">
        <v>80</v>
      </c>
      <c r="AX366" s="11">
        <v>15</v>
      </c>
      <c r="BL366" s="11" t="s">
        <v>1990</v>
      </c>
      <c r="BM366" s="11">
        <v>88</v>
      </c>
      <c r="BN366" s="15" t="str">
        <f>VLOOKUP($BM366,[9]definitions_list_lookup!$N$15:$P$20,2,TRUE)</f>
        <v>extensive</v>
      </c>
      <c r="BO366" s="15">
        <f>VLOOKUP($BM366,[9]definitions_list_lookup!$N$15:$P$20,3,TRUE)</f>
        <v>4</v>
      </c>
      <c r="BP366" s="11" t="s">
        <v>2269</v>
      </c>
      <c r="BQ366" s="11">
        <v>30</v>
      </c>
      <c r="BS366" s="11">
        <v>55</v>
      </c>
      <c r="BT366" s="11">
        <v>10</v>
      </c>
      <c r="BU366" s="11">
        <v>5</v>
      </c>
      <c r="CJ366" s="15" t="str">
        <f>VLOOKUP($CI366,[9]definitions_list_lookup!$N$15:$P$20,2,TRUE)</f>
        <v>fresh</v>
      </c>
      <c r="CK366" s="15">
        <f>VLOOKUP($CI366,[9]definitions_list_lookup!$N$15:$P$20,3,TRUE)</f>
        <v>0</v>
      </c>
      <c r="DD366" s="15">
        <f t="shared" si="17"/>
        <v>74.31</v>
      </c>
      <c r="DE366" s="15" t="str">
        <f>VLOOKUP($DD366,[9]definitions_list_lookup!$N$15:$P$20,2,TRUE)</f>
        <v>extensive</v>
      </c>
      <c r="DF366" s="15">
        <f>VLOOKUP($DD366,[9]definitions_list_lookup!$N$15:$P$20,3,TRUE)</f>
        <v>4</v>
      </c>
      <c r="DG366" s="11" t="s">
        <v>1963</v>
      </c>
    </row>
    <row r="367" spans="1:111" s="11" customFormat="1">
      <c r="A367" s="88">
        <v>42940.5</v>
      </c>
      <c r="B367" s="11" t="s">
        <v>3030</v>
      </c>
      <c r="C367" s="2" t="s">
        <v>1450</v>
      </c>
      <c r="D367" s="2" t="s">
        <v>1575</v>
      </c>
      <c r="E367" s="11">
        <v>90</v>
      </c>
      <c r="F367" s="11">
        <v>1</v>
      </c>
      <c r="G367" s="15" t="str">
        <f t="shared" si="15"/>
        <v>90-1</v>
      </c>
      <c r="H367" s="11">
        <v>0</v>
      </c>
      <c r="I367" s="11">
        <v>83</v>
      </c>
      <c r="J367" s="38">
        <f>(VLOOKUP($G367,Depth_Lookup_CCL!$A$3:$Z$549,11,FALSE))+(H367/100)</f>
        <v>222.7</v>
      </c>
      <c r="K367" s="38">
        <f>(VLOOKUP($G367,Depth_Lookup_CCL!$A$3:$Z$549,11,FALSE))+(I367/100)</f>
        <v>223.53</v>
      </c>
      <c r="L367" s="11">
        <v>95</v>
      </c>
      <c r="N367" s="11">
        <v>5</v>
      </c>
      <c r="P367" s="15">
        <f t="shared" si="16"/>
        <v>100</v>
      </c>
      <c r="Q367" s="11" t="s">
        <v>2217</v>
      </c>
      <c r="R367" s="11" t="s">
        <v>1</v>
      </c>
      <c r="S367" s="97">
        <v>40</v>
      </c>
      <c r="T367" s="15" t="str">
        <f>VLOOKUP($S367,[9]definitions_list_lookup!$N$15:$P$20,2,TRUE)</f>
        <v>substantial</v>
      </c>
      <c r="U367" s="15">
        <f>VLOOKUP($S367,[9]definitions_list_lookup!$N$15:$P$20,3,TRUE)</f>
        <v>3</v>
      </c>
      <c r="V367" s="11" t="s">
        <v>3023</v>
      </c>
      <c r="W367" s="11">
        <v>5</v>
      </c>
      <c r="Y367" s="11">
        <v>90</v>
      </c>
      <c r="Z367" s="11">
        <v>5</v>
      </c>
      <c r="AR367" s="15" t="str">
        <f>VLOOKUP($AQ367,[9]definitions_list_lookup!$N$15:$P$20,2,TRUE)</f>
        <v>fresh</v>
      </c>
      <c r="AS367" s="15">
        <f>VLOOKUP($AQ367,[9]definitions_list_lookup!$N$15:$P$20,3,TRUE)</f>
        <v>0</v>
      </c>
      <c r="BL367" s="11" t="s">
        <v>3006</v>
      </c>
      <c r="BM367" s="11">
        <v>85</v>
      </c>
      <c r="BN367" s="15" t="str">
        <f>VLOOKUP($BM367,[9]definitions_list_lookup!$N$15:$P$20,2,TRUE)</f>
        <v>extensive</v>
      </c>
      <c r="BO367" s="15">
        <f>VLOOKUP($BM367,[9]definitions_list_lookup!$N$15:$P$20,3,TRUE)</f>
        <v>4</v>
      </c>
      <c r="BP367" s="11" t="s">
        <v>2289</v>
      </c>
      <c r="BQ367" s="11">
        <v>5</v>
      </c>
      <c r="BS367" s="11">
        <v>80</v>
      </c>
      <c r="BT367" s="11">
        <v>10</v>
      </c>
      <c r="BU367" s="11">
        <v>5</v>
      </c>
      <c r="CJ367" s="15" t="str">
        <f>VLOOKUP($CI367,[9]definitions_list_lookup!$N$15:$P$20,2,TRUE)</f>
        <v>fresh</v>
      </c>
      <c r="CK367" s="15">
        <f>VLOOKUP($CI367,[9]definitions_list_lookup!$N$15:$P$20,3,TRUE)</f>
        <v>0</v>
      </c>
      <c r="DD367" s="15">
        <f t="shared" si="17"/>
        <v>42.25</v>
      </c>
      <c r="DE367" s="15" t="str">
        <f>VLOOKUP($DD367,[9]definitions_list_lookup!$N$15:$P$20,2,TRUE)</f>
        <v>substantial</v>
      </c>
      <c r="DF367" s="15">
        <f>VLOOKUP($DD367,[9]definitions_list_lookup!$N$15:$P$20,3,TRUE)</f>
        <v>3</v>
      </c>
      <c r="DG367" s="11" t="s">
        <v>1963</v>
      </c>
    </row>
    <row r="368" spans="1:111" s="11" customFormat="1">
      <c r="A368" s="88">
        <v>42940.5</v>
      </c>
      <c r="B368" s="11" t="s">
        <v>3030</v>
      </c>
      <c r="C368" s="2" t="s">
        <v>1450</v>
      </c>
      <c r="D368" s="2" t="s">
        <v>1575</v>
      </c>
      <c r="E368" s="11">
        <v>90</v>
      </c>
      <c r="F368" s="11">
        <v>2</v>
      </c>
      <c r="G368" s="15" t="str">
        <f t="shared" si="15"/>
        <v>90-2</v>
      </c>
      <c r="H368" s="11">
        <v>0</v>
      </c>
      <c r="I368" s="11">
        <v>52</v>
      </c>
      <c r="J368" s="38">
        <f>(VLOOKUP($G368,Depth_Lookup_CCL!$A$3:$Z$549,11,FALSE))+(H368/100)</f>
        <v>223.535</v>
      </c>
      <c r="K368" s="38">
        <f>(VLOOKUP($G368,Depth_Lookup_CCL!$A$3:$Z$549,11,FALSE))+(I368/100)</f>
        <v>224.05500000000001</v>
      </c>
      <c r="L368" s="11">
        <v>96</v>
      </c>
      <c r="M368" s="11">
        <v>4</v>
      </c>
      <c r="P368" s="15">
        <f t="shared" si="16"/>
        <v>100</v>
      </c>
      <c r="Q368" s="11" t="s">
        <v>3033</v>
      </c>
      <c r="R368" s="11" t="s">
        <v>1</v>
      </c>
      <c r="S368" s="97">
        <v>75</v>
      </c>
      <c r="T368" s="15" t="str">
        <f>VLOOKUP($S368,[9]definitions_list_lookup!$N$15:$P$20,2,TRUE)</f>
        <v>extensive</v>
      </c>
      <c r="U368" s="15">
        <f>VLOOKUP($S368,[9]definitions_list_lookup!$N$15:$P$20,3,TRUE)</f>
        <v>4</v>
      </c>
      <c r="V368" s="11" t="s">
        <v>2329</v>
      </c>
      <c r="W368" s="11">
        <v>10</v>
      </c>
      <c r="Y368" s="11">
        <v>80</v>
      </c>
      <c r="Z368" s="11">
        <v>10</v>
      </c>
      <c r="AN368" s="11" t="s">
        <v>1797</v>
      </c>
      <c r="AO368" s="11" t="s">
        <v>1411</v>
      </c>
      <c r="AP368" s="11" t="s">
        <v>1465</v>
      </c>
      <c r="AQ368" s="11">
        <v>90</v>
      </c>
      <c r="AR368" s="15" t="str">
        <f>VLOOKUP($AQ368,[9]definitions_list_lookup!$N$15:$P$20,2,TRUE)</f>
        <v>extensive</v>
      </c>
      <c r="AS368" s="15">
        <f>VLOOKUP($AQ368,[9]definitions_list_lookup!$N$15:$P$20,3,TRUE)</f>
        <v>4</v>
      </c>
      <c r="AT368" s="11" t="s">
        <v>3034</v>
      </c>
      <c r="AU368" s="11">
        <v>30</v>
      </c>
      <c r="AW368" s="11">
        <v>60</v>
      </c>
      <c r="AY368" s="11">
        <v>10</v>
      </c>
      <c r="BN368" s="15" t="str">
        <f>VLOOKUP($BM368,[9]definitions_list_lookup!$N$15:$P$20,2,TRUE)</f>
        <v>fresh</v>
      </c>
      <c r="BO368" s="15">
        <f>VLOOKUP($BM368,[9]definitions_list_lookup!$N$15:$P$20,3,TRUE)</f>
        <v>0</v>
      </c>
      <c r="CJ368" s="15" t="str">
        <f>VLOOKUP($CI368,[9]definitions_list_lookup!$N$15:$P$20,2,TRUE)</f>
        <v>fresh</v>
      </c>
      <c r="CK368" s="15">
        <f>VLOOKUP($CI368,[9]definitions_list_lookup!$N$15:$P$20,3,TRUE)</f>
        <v>0</v>
      </c>
      <c r="DD368" s="15">
        <f t="shared" si="17"/>
        <v>75.599999999999994</v>
      </c>
      <c r="DE368" s="15" t="str">
        <f>VLOOKUP($DD368,[9]definitions_list_lookup!$N$15:$P$20,2,TRUE)</f>
        <v>extensive</v>
      </c>
      <c r="DF368" s="15">
        <f>VLOOKUP($DD368,[9]definitions_list_lookup!$N$15:$P$20,3,TRUE)</f>
        <v>4</v>
      </c>
      <c r="DG368" s="11" t="s">
        <v>2668</v>
      </c>
    </row>
    <row r="369" spans="1:111" s="11" customFormat="1">
      <c r="A369" s="88">
        <v>42940.5</v>
      </c>
      <c r="B369" s="11" t="s">
        <v>3001</v>
      </c>
      <c r="C369" s="2" t="s">
        <v>1450</v>
      </c>
      <c r="D369" s="2" t="s">
        <v>1575</v>
      </c>
      <c r="E369" s="11">
        <v>91</v>
      </c>
      <c r="F369" s="11">
        <v>1</v>
      </c>
      <c r="G369" s="15" t="str">
        <f t="shared" si="15"/>
        <v>91-1</v>
      </c>
      <c r="H369" s="11">
        <v>0</v>
      </c>
      <c r="I369" s="11">
        <v>81</v>
      </c>
      <c r="J369" s="38">
        <f>(VLOOKUP($G369,Depth_Lookup_CCL!$A$3:$Z$549,11,FALSE))+(H369/100)</f>
        <v>224.2</v>
      </c>
      <c r="K369" s="38">
        <f>(VLOOKUP($G369,Depth_Lookup_CCL!$A$3:$Z$549,11,FALSE))+(I369/100)</f>
        <v>225.01</v>
      </c>
      <c r="L369" s="11">
        <v>93</v>
      </c>
      <c r="N369" s="11">
        <v>7</v>
      </c>
      <c r="P369" s="15">
        <f t="shared" si="16"/>
        <v>100</v>
      </c>
      <c r="Q369" s="11" t="s">
        <v>3003</v>
      </c>
      <c r="R369" s="11" t="s">
        <v>1</v>
      </c>
      <c r="S369" s="97">
        <v>55</v>
      </c>
      <c r="T369" s="15" t="str">
        <f>VLOOKUP($S369,[9]definitions_list_lookup!$N$15:$P$20,2,TRUE)</f>
        <v>substantial</v>
      </c>
      <c r="U369" s="15">
        <f>VLOOKUP($S369,[9]definitions_list_lookup!$N$15:$P$20,3,TRUE)</f>
        <v>3</v>
      </c>
      <c r="V369" s="11" t="s">
        <v>1971</v>
      </c>
      <c r="W369" s="11">
        <v>5</v>
      </c>
      <c r="Y369" s="11">
        <v>85</v>
      </c>
      <c r="Z369" s="11">
        <v>10</v>
      </c>
      <c r="AR369" s="15" t="str">
        <f>VLOOKUP($AQ369,[9]definitions_list_lookup!$N$15:$P$20,2,TRUE)</f>
        <v>fresh</v>
      </c>
      <c r="AS369" s="15">
        <f>VLOOKUP($AQ369,[9]definitions_list_lookup!$N$15:$P$20,3,TRUE)</f>
        <v>0</v>
      </c>
      <c r="BL369" s="11" t="s">
        <v>3035</v>
      </c>
      <c r="BM369" s="11">
        <v>88</v>
      </c>
      <c r="BN369" s="15" t="str">
        <f>VLOOKUP($BM369,[9]definitions_list_lookup!$N$15:$P$20,2,TRUE)</f>
        <v>extensive</v>
      </c>
      <c r="BO369" s="15">
        <f>VLOOKUP($BM369,[9]definitions_list_lookup!$N$15:$P$20,3,TRUE)</f>
        <v>4</v>
      </c>
      <c r="BP369" s="11" t="s">
        <v>2287</v>
      </c>
      <c r="BQ369" s="11">
        <v>25</v>
      </c>
      <c r="BS369" s="11">
        <v>60</v>
      </c>
      <c r="BT369" s="11">
        <v>10</v>
      </c>
      <c r="BU369" s="11">
        <v>5</v>
      </c>
      <c r="CJ369" s="15" t="str">
        <f>VLOOKUP($CI369,[9]definitions_list_lookup!$N$15:$P$20,2,TRUE)</f>
        <v>fresh</v>
      </c>
      <c r="CK369" s="15">
        <f>VLOOKUP($CI369,[9]definitions_list_lookup!$N$15:$P$20,3,TRUE)</f>
        <v>0</v>
      </c>
      <c r="DD369" s="15">
        <f t="shared" si="17"/>
        <v>57.31</v>
      </c>
      <c r="DE369" s="15" t="str">
        <f>VLOOKUP($DD369,[9]definitions_list_lookup!$N$15:$P$20,2,TRUE)</f>
        <v>substantial</v>
      </c>
      <c r="DF369" s="15">
        <f>VLOOKUP($DD369,[9]definitions_list_lookup!$N$15:$P$20,3,TRUE)</f>
        <v>3</v>
      </c>
      <c r="DG369" s="11" t="s">
        <v>1963</v>
      </c>
    </row>
    <row r="370" spans="1:111" s="11" customFormat="1">
      <c r="A370" s="88">
        <v>42940.5</v>
      </c>
      <c r="B370" s="11" t="s">
        <v>3001</v>
      </c>
      <c r="C370" s="2" t="s">
        <v>1450</v>
      </c>
      <c r="D370" s="2" t="s">
        <v>1575</v>
      </c>
      <c r="E370" s="11">
        <v>91</v>
      </c>
      <c r="F370" s="11">
        <v>2</v>
      </c>
      <c r="G370" s="15" t="str">
        <f t="shared" si="15"/>
        <v>91-2</v>
      </c>
      <c r="H370" s="11">
        <v>0</v>
      </c>
      <c r="I370" s="11">
        <v>84</v>
      </c>
      <c r="J370" s="38">
        <f>(VLOOKUP($G370,Depth_Lookup_CCL!$A$3:$Z$549,11,FALSE))+(H370/100)</f>
        <v>225.01</v>
      </c>
      <c r="K370" s="38">
        <f>(VLOOKUP($G370,Depth_Lookup_CCL!$A$3:$Z$549,11,FALSE))+(I370/100)</f>
        <v>225.85</v>
      </c>
      <c r="L370" s="11">
        <v>100</v>
      </c>
      <c r="P370" s="15">
        <f t="shared" si="16"/>
        <v>100</v>
      </c>
      <c r="Q370" s="11" t="s">
        <v>3036</v>
      </c>
      <c r="R370" s="11" t="s">
        <v>1459</v>
      </c>
      <c r="S370" s="97">
        <v>55</v>
      </c>
      <c r="T370" s="15" t="str">
        <f>VLOOKUP($S370,[9]definitions_list_lookup!$N$15:$P$20,2,TRUE)</f>
        <v>substantial</v>
      </c>
      <c r="U370" s="15">
        <f>VLOOKUP($S370,[9]definitions_list_lookup!$N$15:$P$20,3,TRUE)</f>
        <v>3</v>
      </c>
      <c r="V370" s="11" t="s">
        <v>3037</v>
      </c>
      <c r="W370" s="11">
        <v>10</v>
      </c>
      <c r="Y370" s="11">
        <v>70</v>
      </c>
      <c r="Z370" s="11">
        <v>20</v>
      </c>
      <c r="AR370" s="15" t="str">
        <f>VLOOKUP($AQ370,[9]definitions_list_lookup!$N$15:$P$20,2,TRUE)</f>
        <v>fresh</v>
      </c>
      <c r="AS370" s="15">
        <f>VLOOKUP($AQ370,[9]definitions_list_lookup!$N$15:$P$20,3,TRUE)</f>
        <v>0</v>
      </c>
      <c r="BN370" s="15" t="str">
        <f>VLOOKUP($BM370,[9]definitions_list_lookup!$N$15:$P$20,2,TRUE)</f>
        <v>fresh</v>
      </c>
      <c r="BO370" s="15">
        <f>VLOOKUP($BM370,[9]definitions_list_lookup!$N$15:$P$20,3,TRUE)</f>
        <v>0</v>
      </c>
      <c r="CJ370" s="15" t="str">
        <f>VLOOKUP($CI370,[9]definitions_list_lookup!$N$15:$P$20,2,TRUE)</f>
        <v>fresh</v>
      </c>
      <c r="CK370" s="15">
        <f>VLOOKUP($CI370,[9]definitions_list_lookup!$N$15:$P$20,3,TRUE)</f>
        <v>0</v>
      </c>
      <c r="DD370" s="15">
        <f t="shared" si="17"/>
        <v>55</v>
      </c>
      <c r="DE370" s="15" t="str">
        <f>VLOOKUP($DD370,[9]definitions_list_lookup!$N$15:$P$20,2,TRUE)</f>
        <v>substantial</v>
      </c>
      <c r="DF370" s="15">
        <f>VLOOKUP($DD370,[9]definitions_list_lookup!$N$15:$P$20,3,TRUE)</f>
        <v>3</v>
      </c>
      <c r="DG370" s="11" t="s">
        <v>3038</v>
      </c>
    </row>
    <row r="371" spans="1:111" s="11" customFormat="1">
      <c r="A371" s="88">
        <v>42940.5</v>
      </c>
      <c r="B371" s="11" t="s">
        <v>3001</v>
      </c>
      <c r="C371" s="2" t="s">
        <v>1450</v>
      </c>
      <c r="D371" s="2" t="s">
        <v>1575</v>
      </c>
      <c r="E371" s="11">
        <v>91</v>
      </c>
      <c r="F371" s="11">
        <v>3</v>
      </c>
      <c r="G371" s="15" t="str">
        <f t="shared" si="15"/>
        <v>91-3</v>
      </c>
      <c r="H371" s="11">
        <v>0</v>
      </c>
      <c r="I371" s="11">
        <v>85</v>
      </c>
      <c r="J371" s="38">
        <f>(VLOOKUP($G371,Depth_Lookup_CCL!$A$3:$Z$549,11,FALSE))+(H371/100)</f>
        <v>225.845</v>
      </c>
      <c r="K371" s="38">
        <f>(VLOOKUP($G371,Depth_Lookup_CCL!$A$3:$Z$549,11,FALSE))+(I371/100)</f>
        <v>226.69499999999999</v>
      </c>
      <c r="L371" s="11">
        <v>95</v>
      </c>
      <c r="N371" s="11">
        <v>5</v>
      </c>
      <c r="P371" s="15">
        <f t="shared" si="16"/>
        <v>100</v>
      </c>
      <c r="Q371" s="11" t="s">
        <v>2240</v>
      </c>
      <c r="R371" s="11" t="s">
        <v>1</v>
      </c>
      <c r="S371" s="97">
        <v>70</v>
      </c>
      <c r="T371" s="15" t="str">
        <f>VLOOKUP($S371,[9]definitions_list_lookup!$N$15:$P$20,2,TRUE)</f>
        <v>extensive</v>
      </c>
      <c r="U371" s="15">
        <f>VLOOKUP($S371,[9]definitions_list_lookup!$N$15:$P$20,3,TRUE)</f>
        <v>4</v>
      </c>
      <c r="V371" s="11" t="s">
        <v>1707</v>
      </c>
      <c r="W371" s="11">
        <v>5</v>
      </c>
      <c r="Y371" s="11">
        <v>80</v>
      </c>
      <c r="Z371" s="11">
        <v>15</v>
      </c>
      <c r="AR371" s="15" t="str">
        <f>VLOOKUP($AQ371,[9]definitions_list_lookup!$N$15:$P$20,2,TRUE)</f>
        <v>fresh</v>
      </c>
      <c r="AS371" s="15">
        <f>VLOOKUP($AQ371,[9]definitions_list_lookup!$N$15:$P$20,3,TRUE)</f>
        <v>0</v>
      </c>
      <c r="BL371" s="11" t="s">
        <v>3039</v>
      </c>
      <c r="BM371" s="11">
        <v>80</v>
      </c>
      <c r="BN371" s="15" t="str">
        <f>VLOOKUP($BM371,[9]definitions_list_lookup!$N$15:$P$20,2,TRUE)</f>
        <v>extensive</v>
      </c>
      <c r="BO371" s="15">
        <f>VLOOKUP($BM371,[9]definitions_list_lookup!$N$15:$P$20,3,TRUE)</f>
        <v>4</v>
      </c>
      <c r="BP371" s="11" t="s">
        <v>2289</v>
      </c>
      <c r="BQ371" s="11">
        <v>15</v>
      </c>
      <c r="BS371" s="11">
        <v>65</v>
      </c>
      <c r="BT371" s="11">
        <v>20</v>
      </c>
      <c r="CJ371" s="15" t="str">
        <f>VLOOKUP($CI371,[9]definitions_list_lookup!$N$15:$P$20,2,TRUE)</f>
        <v>fresh</v>
      </c>
      <c r="CK371" s="15">
        <f>VLOOKUP($CI371,[9]definitions_list_lookup!$N$15:$P$20,3,TRUE)</f>
        <v>0</v>
      </c>
      <c r="DD371" s="15">
        <f t="shared" si="17"/>
        <v>70.5</v>
      </c>
      <c r="DE371" s="15" t="str">
        <f>VLOOKUP($DD371,[9]definitions_list_lookup!$N$15:$P$20,2,TRUE)</f>
        <v>extensive</v>
      </c>
      <c r="DF371" s="15">
        <f>VLOOKUP($DD371,[9]definitions_list_lookup!$N$15:$P$20,3,TRUE)</f>
        <v>4</v>
      </c>
      <c r="DG371" s="11" t="s">
        <v>1963</v>
      </c>
    </row>
    <row r="372" spans="1:111" s="11" customFormat="1">
      <c r="A372" s="88">
        <v>42940.5</v>
      </c>
      <c r="B372" s="11" t="s">
        <v>3001</v>
      </c>
      <c r="C372" s="2" t="s">
        <v>1450</v>
      </c>
      <c r="D372" s="2" t="s">
        <v>1575</v>
      </c>
      <c r="E372" s="11">
        <v>91</v>
      </c>
      <c r="F372" s="11">
        <v>4</v>
      </c>
      <c r="G372" s="15" t="str">
        <f t="shared" si="15"/>
        <v>91-4</v>
      </c>
      <c r="H372" s="11">
        <v>0</v>
      </c>
      <c r="I372" s="11">
        <v>22</v>
      </c>
      <c r="J372" s="38">
        <f>(VLOOKUP($G372,Depth_Lookup_CCL!$A$3:$Z$549,11,FALSE))+(H372/100)</f>
        <v>226.72</v>
      </c>
      <c r="K372" s="38">
        <f>(VLOOKUP($G372,Depth_Lookup_CCL!$A$3:$Z$549,11,FALSE))+(I372/100)</f>
        <v>226.94</v>
      </c>
      <c r="L372" s="11">
        <v>100</v>
      </c>
      <c r="P372" s="15">
        <f t="shared" si="16"/>
        <v>100</v>
      </c>
      <c r="Q372" s="11" t="s">
        <v>3040</v>
      </c>
      <c r="R372" s="11" t="s">
        <v>1</v>
      </c>
      <c r="S372" s="97">
        <v>75</v>
      </c>
      <c r="T372" s="15" t="str">
        <f>VLOOKUP($S372,[9]definitions_list_lookup!$N$15:$P$20,2,TRUE)</f>
        <v>extensive</v>
      </c>
      <c r="U372" s="15">
        <f>VLOOKUP($S372,[9]definitions_list_lookup!$N$15:$P$20,3,TRUE)</f>
        <v>4</v>
      </c>
      <c r="V372" s="11" t="s">
        <v>1707</v>
      </c>
      <c r="W372" s="11">
        <v>10</v>
      </c>
      <c r="Y372" s="11">
        <v>65</v>
      </c>
      <c r="Z372" s="11">
        <v>25</v>
      </c>
      <c r="AR372" s="15" t="str">
        <f>VLOOKUP($AQ372,[9]definitions_list_lookup!$N$15:$P$20,2,TRUE)</f>
        <v>fresh</v>
      </c>
      <c r="AS372" s="15">
        <f>VLOOKUP($AQ372,[9]definitions_list_lookup!$N$15:$P$20,3,TRUE)</f>
        <v>0</v>
      </c>
      <c r="BN372" s="15" t="str">
        <f>VLOOKUP($BM372,[9]definitions_list_lookup!$N$15:$P$20,2,TRUE)</f>
        <v>fresh</v>
      </c>
      <c r="BO372" s="15">
        <f>VLOOKUP($BM372,[9]definitions_list_lookup!$N$15:$P$20,3,TRUE)</f>
        <v>0</v>
      </c>
      <c r="CJ372" s="15" t="str">
        <f>VLOOKUP($CI372,[9]definitions_list_lookup!$N$15:$P$20,2,TRUE)</f>
        <v>fresh</v>
      </c>
      <c r="CK372" s="15">
        <f>VLOOKUP($CI372,[9]definitions_list_lookup!$N$15:$P$20,3,TRUE)</f>
        <v>0</v>
      </c>
      <c r="DD372" s="15">
        <f t="shared" si="17"/>
        <v>75</v>
      </c>
      <c r="DE372" s="15" t="str">
        <f>VLOOKUP($DD372,[9]definitions_list_lookup!$N$15:$P$20,2,TRUE)</f>
        <v>extensive</v>
      </c>
      <c r="DF372" s="15">
        <f>VLOOKUP($DD372,[9]definitions_list_lookup!$N$15:$P$20,3,TRUE)</f>
        <v>4</v>
      </c>
      <c r="DG372" s="11" t="s">
        <v>1963</v>
      </c>
    </row>
    <row r="373" spans="1:111" s="11" customFormat="1">
      <c r="A373" s="88">
        <v>42940.5</v>
      </c>
      <c r="B373" s="11" t="s">
        <v>3001</v>
      </c>
      <c r="C373" s="2" t="s">
        <v>1450</v>
      </c>
      <c r="D373" s="2" t="s">
        <v>1575</v>
      </c>
      <c r="E373" s="11">
        <v>91</v>
      </c>
      <c r="F373" s="11">
        <v>4</v>
      </c>
      <c r="G373" s="15" t="str">
        <f t="shared" si="15"/>
        <v>91-4</v>
      </c>
      <c r="H373" s="11">
        <v>22</v>
      </c>
      <c r="I373" s="11">
        <v>76</v>
      </c>
      <c r="J373" s="38">
        <f>(VLOOKUP($G373,Depth_Lookup_CCL!$A$3:$Z$549,11,FALSE))+(H373/100)</f>
        <v>226.94</v>
      </c>
      <c r="K373" s="38">
        <f>(VLOOKUP($G373,Depth_Lookup_CCL!$A$3:$Z$549,11,FALSE))+(I373/100)</f>
        <v>227.48</v>
      </c>
      <c r="L373" s="11">
        <v>96</v>
      </c>
      <c r="N373" s="11">
        <v>4</v>
      </c>
      <c r="P373" s="15">
        <f t="shared" si="16"/>
        <v>100</v>
      </c>
      <c r="Q373" s="11" t="s">
        <v>3003</v>
      </c>
      <c r="R373" s="11" t="s">
        <v>1</v>
      </c>
      <c r="S373" s="97">
        <v>55</v>
      </c>
      <c r="T373" s="15" t="str">
        <f>VLOOKUP($S373,[9]definitions_list_lookup!$N$15:$P$20,2,TRUE)</f>
        <v>substantial</v>
      </c>
      <c r="U373" s="15">
        <f>VLOOKUP($S373,[9]definitions_list_lookup!$N$15:$P$20,3,TRUE)</f>
        <v>3</v>
      </c>
      <c r="V373" s="11" t="s">
        <v>3041</v>
      </c>
      <c r="W373" s="11">
        <v>5</v>
      </c>
      <c r="Y373" s="11">
        <v>80</v>
      </c>
      <c r="Z373" s="11">
        <v>15</v>
      </c>
      <c r="AR373" s="15" t="str">
        <f>VLOOKUP($AQ373,[9]definitions_list_lookup!$N$15:$P$20,2,TRUE)</f>
        <v>fresh</v>
      </c>
      <c r="AS373" s="15">
        <f>VLOOKUP($AQ373,[9]definitions_list_lookup!$N$15:$P$20,3,TRUE)</f>
        <v>0</v>
      </c>
      <c r="BL373" s="11" t="s">
        <v>2321</v>
      </c>
      <c r="BM373" s="11">
        <v>85</v>
      </c>
      <c r="BN373" s="15" t="str">
        <f>VLOOKUP($BM373,[9]definitions_list_lookup!$N$15:$P$20,2,TRUE)</f>
        <v>extensive</v>
      </c>
      <c r="BO373" s="15">
        <f>VLOOKUP($BM373,[9]definitions_list_lookup!$N$15:$P$20,3,TRUE)</f>
        <v>4</v>
      </c>
      <c r="BP373" s="11" t="s">
        <v>2289</v>
      </c>
      <c r="BQ373" s="11">
        <v>10</v>
      </c>
      <c r="BS373" s="11">
        <v>60</v>
      </c>
      <c r="BT373" s="11">
        <v>30</v>
      </c>
      <c r="CJ373" s="15" t="str">
        <f>VLOOKUP($CI373,[9]definitions_list_lookup!$N$15:$P$20,2,TRUE)</f>
        <v>fresh</v>
      </c>
      <c r="CK373" s="15">
        <f>VLOOKUP($CI373,[9]definitions_list_lookup!$N$15:$P$20,3,TRUE)</f>
        <v>0</v>
      </c>
      <c r="DD373" s="15">
        <f t="shared" si="17"/>
        <v>56.199999999999996</v>
      </c>
      <c r="DE373" s="15" t="str">
        <f>VLOOKUP($DD373,[9]definitions_list_lookup!$N$15:$P$20,2,TRUE)</f>
        <v>substantial</v>
      </c>
      <c r="DF373" s="15">
        <f>VLOOKUP($DD373,[9]definitions_list_lookup!$N$15:$P$20,3,TRUE)</f>
        <v>3</v>
      </c>
      <c r="DG373" s="11" t="s">
        <v>3042</v>
      </c>
    </row>
    <row r="374" spans="1:111" s="11" customFormat="1">
      <c r="A374" s="88">
        <v>42941.25</v>
      </c>
      <c r="B374" s="11" t="s">
        <v>1742</v>
      </c>
      <c r="C374" s="2" t="s">
        <v>1450</v>
      </c>
      <c r="D374" s="2" t="s">
        <v>1575</v>
      </c>
      <c r="E374" s="11">
        <v>92</v>
      </c>
      <c r="F374" s="11">
        <v>1</v>
      </c>
      <c r="G374" s="15" t="str">
        <f t="shared" si="15"/>
        <v>92-1</v>
      </c>
      <c r="H374" s="11">
        <v>0</v>
      </c>
      <c r="I374" s="11">
        <v>84</v>
      </c>
      <c r="J374" s="38">
        <f>(VLOOKUP($G374,Depth_Lookup_CCL!$A$3:$Z$549,11,FALSE))+(H374/100)</f>
        <v>227.2</v>
      </c>
      <c r="K374" s="38">
        <f>(VLOOKUP($G374,Depth_Lookup_CCL!$A$3:$Z$549,11,FALSE))+(I374/100)</f>
        <v>228.04</v>
      </c>
      <c r="L374" s="11">
        <v>92</v>
      </c>
      <c r="N374" s="11">
        <v>2</v>
      </c>
      <c r="O374" s="11">
        <v>6</v>
      </c>
      <c r="P374" s="15">
        <f t="shared" si="16"/>
        <v>100</v>
      </c>
      <c r="Q374" s="11" t="s">
        <v>2628</v>
      </c>
      <c r="R374" s="11" t="s">
        <v>1</v>
      </c>
      <c r="S374" s="97">
        <v>55</v>
      </c>
      <c r="T374" s="15" t="str">
        <f>VLOOKUP($S374,[10]definitions_list_lookup!$N$15:$P$20,2,TRUE)</f>
        <v>substantial</v>
      </c>
      <c r="U374" s="15">
        <f>VLOOKUP($S374,[10]definitions_list_lookup!$N$15:$P$20,3,TRUE)</f>
        <v>3</v>
      </c>
      <c r="V374" s="11" t="s">
        <v>1707</v>
      </c>
      <c r="W374" s="11">
        <v>5</v>
      </c>
      <c r="Y374" s="11">
        <v>80</v>
      </c>
      <c r="Z374" s="11">
        <v>15</v>
      </c>
      <c r="AR374" s="15" t="str">
        <f>VLOOKUP($AQ374,[10]definitions_list_lookup!$N$15:$P$20,2,TRUE)</f>
        <v>fresh</v>
      </c>
      <c r="AS374" s="15">
        <f>VLOOKUP($AQ374,[10]definitions_list_lookup!$N$15:$P$20,3,TRUE)</f>
        <v>0</v>
      </c>
      <c r="BL374" s="11" t="s">
        <v>1990</v>
      </c>
      <c r="BM374" s="11">
        <v>90</v>
      </c>
      <c r="BN374" s="15" t="str">
        <f>VLOOKUP($BM374,[10]definitions_list_lookup!$N$15:$P$20,2,TRUE)</f>
        <v>extensive</v>
      </c>
      <c r="BO374" s="15">
        <f>VLOOKUP($BM374,[10]definitions_list_lookup!$N$15:$P$20,3,TRUE)</f>
        <v>4</v>
      </c>
      <c r="BP374" s="11" t="s">
        <v>2289</v>
      </c>
      <c r="BQ374" s="11">
        <v>5</v>
      </c>
      <c r="BS374" s="11">
        <v>85</v>
      </c>
      <c r="BT374" s="11">
        <v>10</v>
      </c>
      <c r="CH374" s="11" t="s">
        <v>3167</v>
      </c>
      <c r="CI374" s="11">
        <v>98</v>
      </c>
      <c r="CJ374" s="15" t="str">
        <f>VLOOKUP($CI374,[10]definitions_list_lookup!$N$15:$P$20,2,TRUE)</f>
        <v>complete</v>
      </c>
      <c r="CK374" s="15">
        <f>VLOOKUP($CI374,[10]definitions_list_lookup!$N$15:$P$20,3,TRUE)</f>
        <v>5</v>
      </c>
      <c r="CL374" s="11" t="s">
        <v>3168</v>
      </c>
      <c r="CM374" s="11">
        <v>30</v>
      </c>
      <c r="CO374" s="11">
        <v>10</v>
      </c>
      <c r="CP374" s="11">
        <v>45</v>
      </c>
      <c r="CU374" s="11">
        <v>5</v>
      </c>
      <c r="CX374" s="11">
        <v>10</v>
      </c>
      <c r="DD374" s="15">
        <f t="shared" si="17"/>
        <v>58.28</v>
      </c>
      <c r="DE374" s="15" t="str">
        <f>VLOOKUP($DD374,[10]definitions_list_lookup!$N$15:$P$20,2,TRUE)</f>
        <v>substantial</v>
      </c>
      <c r="DF374" s="15">
        <f>VLOOKUP($DD374,[10]definitions_list_lookup!$N$15:$P$20,3,TRUE)</f>
        <v>3</v>
      </c>
      <c r="DG374" s="11" t="s">
        <v>3169</v>
      </c>
    </row>
    <row r="375" spans="1:111" s="11" customFormat="1">
      <c r="A375" s="88">
        <v>42941.25</v>
      </c>
      <c r="B375" s="11" t="s">
        <v>1742</v>
      </c>
      <c r="C375" s="2" t="s">
        <v>1450</v>
      </c>
      <c r="D375" s="2" t="s">
        <v>1575</v>
      </c>
      <c r="E375" s="11">
        <v>92</v>
      </c>
      <c r="F375" s="11">
        <v>2</v>
      </c>
      <c r="G375" s="15" t="str">
        <f t="shared" si="15"/>
        <v>92-2</v>
      </c>
      <c r="H375" s="11">
        <v>0</v>
      </c>
      <c r="I375" s="11">
        <v>89</v>
      </c>
      <c r="J375" s="38">
        <f>(VLOOKUP($G375,Depth_Lookup_CCL!$A$3:$Z$549,11,FALSE))+(H375/100)</f>
        <v>228.04</v>
      </c>
      <c r="K375" s="38">
        <f>(VLOOKUP($G375,Depth_Lookup_CCL!$A$3:$Z$549,11,FALSE))+(I375/100)</f>
        <v>228.92999999999998</v>
      </c>
      <c r="L375" s="11">
        <v>88</v>
      </c>
      <c r="O375" s="11">
        <v>12</v>
      </c>
      <c r="P375" s="15">
        <f t="shared" si="16"/>
        <v>100</v>
      </c>
      <c r="Q375" s="11" t="s">
        <v>1636</v>
      </c>
      <c r="R375" s="11" t="s">
        <v>1</v>
      </c>
      <c r="S375" s="97">
        <v>55</v>
      </c>
      <c r="T375" s="15" t="str">
        <f>VLOOKUP($S375,[10]definitions_list_lookup!$N$15:$P$20,2,TRUE)</f>
        <v>substantial</v>
      </c>
      <c r="U375" s="15">
        <f>VLOOKUP($S375,[10]definitions_list_lookup!$N$15:$P$20,3,TRUE)</f>
        <v>3</v>
      </c>
      <c r="V375" s="11" t="s">
        <v>3170</v>
      </c>
      <c r="W375" s="11">
        <v>10</v>
      </c>
      <c r="Y375" s="11">
        <v>75</v>
      </c>
      <c r="Z375" s="11">
        <v>15</v>
      </c>
      <c r="AR375" s="15" t="str">
        <f>VLOOKUP($AQ375,[10]definitions_list_lookup!$N$15:$P$20,2,TRUE)</f>
        <v>fresh</v>
      </c>
      <c r="AS375" s="15">
        <f>VLOOKUP($AQ375,[10]definitions_list_lookup!$N$15:$P$20,3,TRUE)</f>
        <v>0</v>
      </c>
      <c r="BN375" s="15" t="str">
        <f>VLOOKUP($BM375,[10]definitions_list_lookup!$N$15:$P$20,2,TRUE)</f>
        <v>fresh</v>
      </c>
      <c r="BO375" s="15">
        <f>VLOOKUP($BM375,[10]definitions_list_lookup!$N$15:$P$20,3,TRUE)</f>
        <v>0</v>
      </c>
      <c r="CH375" s="11" t="s">
        <v>3039</v>
      </c>
      <c r="CI375" s="11">
        <v>98</v>
      </c>
      <c r="CJ375" s="15" t="str">
        <f>VLOOKUP($CI375,[10]definitions_list_lookup!$N$15:$P$20,2,TRUE)</f>
        <v>complete</v>
      </c>
      <c r="CK375" s="15">
        <f>VLOOKUP($CI375,[10]definitions_list_lookup!$N$15:$P$20,3,TRUE)</f>
        <v>5</v>
      </c>
      <c r="CL375" s="11" t="s">
        <v>3171</v>
      </c>
      <c r="CM375" s="11">
        <v>15</v>
      </c>
      <c r="CO375" s="11">
        <v>15</v>
      </c>
      <c r="CP375" s="11">
        <v>55</v>
      </c>
      <c r="CU375" s="11">
        <v>5</v>
      </c>
      <c r="CX375" s="11">
        <v>10</v>
      </c>
      <c r="DD375" s="15">
        <f t="shared" si="17"/>
        <v>60.16</v>
      </c>
      <c r="DE375" s="15" t="str">
        <f>VLOOKUP($DD375,[10]definitions_list_lookup!$N$15:$P$20,2,TRUE)</f>
        <v>substantial</v>
      </c>
      <c r="DF375" s="15">
        <f>VLOOKUP($DD375,[10]definitions_list_lookup!$N$15:$P$20,3,TRUE)</f>
        <v>3</v>
      </c>
      <c r="DG375" s="11" t="s">
        <v>3172</v>
      </c>
    </row>
    <row r="376" spans="1:111" s="11" customFormat="1">
      <c r="A376" s="88">
        <v>42941.25</v>
      </c>
      <c r="B376" s="11" t="s">
        <v>1742</v>
      </c>
      <c r="C376" s="2" t="s">
        <v>1450</v>
      </c>
      <c r="D376" s="2" t="s">
        <v>1575</v>
      </c>
      <c r="E376" s="11">
        <v>92</v>
      </c>
      <c r="F376" s="11">
        <v>3</v>
      </c>
      <c r="G376" s="15" t="str">
        <f t="shared" si="15"/>
        <v>92-3</v>
      </c>
      <c r="H376" s="11">
        <v>0</v>
      </c>
      <c r="I376" s="11">
        <v>84</v>
      </c>
      <c r="J376" s="38">
        <f>(VLOOKUP($G376,Depth_Lookup_CCL!$A$3:$Z$549,11,FALSE))+(H376/100)</f>
        <v>228.95999999999998</v>
      </c>
      <c r="K376" s="38">
        <f>(VLOOKUP($G376,Depth_Lookup_CCL!$A$3:$Z$549,11,FALSE))+(I376/100)</f>
        <v>229.79999999999998</v>
      </c>
      <c r="L376" s="11">
        <v>98</v>
      </c>
      <c r="N376" s="11">
        <v>2</v>
      </c>
      <c r="P376" s="15">
        <f t="shared" si="16"/>
        <v>100</v>
      </c>
      <c r="Q376" s="11" t="s">
        <v>1636</v>
      </c>
      <c r="R376" s="11" t="s">
        <v>1</v>
      </c>
      <c r="S376" s="97">
        <v>55</v>
      </c>
      <c r="T376" s="15" t="str">
        <f>VLOOKUP($S376,[10]definitions_list_lookup!$N$15:$P$20,2,TRUE)</f>
        <v>substantial</v>
      </c>
      <c r="U376" s="15">
        <f>VLOOKUP($S376,[10]definitions_list_lookup!$N$15:$P$20,3,TRUE)</f>
        <v>3</v>
      </c>
      <c r="V376" s="11" t="s">
        <v>1707</v>
      </c>
      <c r="W376" s="11">
        <v>5</v>
      </c>
      <c r="Y376" s="11">
        <v>85</v>
      </c>
      <c r="Z376" s="11">
        <v>10</v>
      </c>
      <c r="AR376" s="15" t="str">
        <f>VLOOKUP($AQ376,[10]definitions_list_lookup!$N$15:$P$20,2,TRUE)</f>
        <v>fresh</v>
      </c>
      <c r="AS376" s="15">
        <f>VLOOKUP($AQ376,[10]definitions_list_lookup!$N$15:$P$20,3,TRUE)</f>
        <v>0</v>
      </c>
      <c r="BL376" s="11" t="s">
        <v>1750</v>
      </c>
      <c r="BM376" s="11">
        <v>75</v>
      </c>
      <c r="BN376" s="15" t="str">
        <f>VLOOKUP($BM376,[10]definitions_list_lookup!$N$15:$P$20,2,TRUE)</f>
        <v>extensive</v>
      </c>
      <c r="BO376" s="15">
        <f>VLOOKUP($BM376,[10]definitions_list_lookup!$N$15:$P$20,3,TRUE)</f>
        <v>4</v>
      </c>
      <c r="BP376" s="11" t="s">
        <v>2287</v>
      </c>
      <c r="BQ376" s="11">
        <v>5</v>
      </c>
      <c r="BS376" s="11">
        <v>90</v>
      </c>
      <c r="BT376" s="11">
        <v>5</v>
      </c>
      <c r="CJ376" s="15" t="str">
        <f>VLOOKUP($CI376,[10]definitions_list_lookup!$N$15:$P$20,2,TRUE)</f>
        <v>fresh</v>
      </c>
      <c r="CK376" s="15">
        <f>VLOOKUP($CI376,[10]definitions_list_lookup!$N$15:$P$20,3,TRUE)</f>
        <v>0</v>
      </c>
      <c r="DD376" s="15">
        <f t="shared" si="17"/>
        <v>55.4</v>
      </c>
      <c r="DE376" s="15" t="str">
        <f>VLOOKUP($DD376,[10]definitions_list_lookup!$N$15:$P$20,2,TRUE)</f>
        <v>substantial</v>
      </c>
      <c r="DF376" s="15">
        <f>VLOOKUP($DD376,[10]definitions_list_lookup!$N$15:$P$20,3,TRUE)</f>
        <v>3</v>
      </c>
      <c r="DG376" s="11" t="s">
        <v>1963</v>
      </c>
    </row>
    <row r="377" spans="1:111" s="11" customFormat="1">
      <c r="A377" s="88">
        <v>42941.25</v>
      </c>
      <c r="B377" s="11" t="s">
        <v>1742</v>
      </c>
      <c r="C377" s="2" t="s">
        <v>1450</v>
      </c>
      <c r="D377" s="2" t="s">
        <v>1575</v>
      </c>
      <c r="E377" s="11">
        <v>92</v>
      </c>
      <c r="F377" s="11">
        <v>4</v>
      </c>
      <c r="G377" s="15" t="str">
        <f t="shared" si="15"/>
        <v>92-4</v>
      </c>
      <c r="H377" s="11">
        <v>0</v>
      </c>
      <c r="I377" s="11">
        <v>52</v>
      </c>
      <c r="J377" s="38">
        <f>(VLOOKUP($G377,Depth_Lookup_CCL!$A$3:$Z$549,11,FALSE))+(H377/100)</f>
        <v>229.79999999999998</v>
      </c>
      <c r="K377" s="38">
        <f>(VLOOKUP($G377,Depth_Lookup_CCL!$A$3:$Z$549,11,FALSE))+(I377/100)</f>
        <v>230.32</v>
      </c>
      <c r="L377" s="11">
        <v>60</v>
      </c>
      <c r="N377" s="11">
        <v>40</v>
      </c>
      <c r="P377" s="15">
        <f t="shared" si="16"/>
        <v>100</v>
      </c>
      <c r="Q377" s="11" t="s">
        <v>2240</v>
      </c>
      <c r="R377" s="11" t="s">
        <v>114</v>
      </c>
      <c r="S377" s="97">
        <v>70</v>
      </c>
      <c r="T377" s="15" t="str">
        <f>VLOOKUP($S377,[10]definitions_list_lookup!$N$15:$P$20,2,TRUE)</f>
        <v>extensive</v>
      </c>
      <c r="U377" s="15">
        <f>VLOOKUP($S377,[10]definitions_list_lookup!$N$15:$P$20,3,TRUE)</f>
        <v>4</v>
      </c>
      <c r="V377" s="11" t="s">
        <v>1707</v>
      </c>
      <c r="W377" s="11">
        <v>5</v>
      </c>
      <c r="Y377" s="11">
        <v>80</v>
      </c>
      <c r="Z377" s="11">
        <v>15</v>
      </c>
      <c r="AR377" s="15" t="str">
        <f>VLOOKUP($AQ377,[10]definitions_list_lookup!$N$15:$P$20,2,TRUE)</f>
        <v>fresh</v>
      </c>
      <c r="AS377" s="15">
        <f>VLOOKUP($AQ377,[10]definitions_list_lookup!$N$15:$P$20,3,TRUE)</f>
        <v>0</v>
      </c>
      <c r="BL377" s="11" t="s">
        <v>1797</v>
      </c>
      <c r="BM377" s="11">
        <v>90</v>
      </c>
      <c r="BN377" s="15" t="str">
        <f>VLOOKUP($BM377,[10]definitions_list_lookup!$N$15:$P$20,2,TRUE)</f>
        <v>extensive</v>
      </c>
      <c r="BO377" s="15">
        <f>VLOOKUP($BM377,[10]definitions_list_lookup!$N$15:$P$20,3,TRUE)</f>
        <v>4</v>
      </c>
      <c r="BP377" s="11" t="s">
        <v>2287</v>
      </c>
      <c r="BQ377" s="11">
        <v>15</v>
      </c>
      <c r="BS377" s="11">
        <v>75</v>
      </c>
      <c r="BT377" s="11">
        <v>10</v>
      </c>
      <c r="CJ377" s="15" t="str">
        <f>VLOOKUP($CI377,[10]definitions_list_lookup!$N$15:$P$20,2,TRUE)</f>
        <v>fresh</v>
      </c>
      <c r="CK377" s="15">
        <f>VLOOKUP($CI377,[10]definitions_list_lookup!$N$15:$P$20,3,TRUE)</f>
        <v>0</v>
      </c>
      <c r="DD377" s="15">
        <f t="shared" si="17"/>
        <v>78</v>
      </c>
      <c r="DE377" s="15" t="str">
        <f>VLOOKUP($DD377,[10]definitions_list_lookup!$N$15:$P$20,2,TRUE)</f>
        <v>extensive</v>
      </c>
      <c r="DF377" s="15">
        <f>VLOOKUP($DD377,[10]definitions_list_lookup!$N$15:$P$20,3,TRUE)</f>
        <v>4</v>
      </c>
      <c r="DG377" s="11" t="s">
        <v>3173</v>
      </c>
    </row>
    <row r="378" spans="1:111" s="11" customFormat="1">
      <c r="A378" s="88">
        <v>42941.25</v>
      </c>
      <c r="B378" s="11" t="s">
        <v>1742</v>
      </c>
      <c r="C378" s="2" t="s">
        <v>1450</v>
      </c>
      <c r="D378" s="2" t="s">
        <v>1575</v>
      </c>
      <c r="E378" s="11">
        <v>93</v>
      </c>
      <c r="F378" s="11">
        <v>1</v>
      </c>
      <c r="G378" s="15" t="str">
        <f t="shared" si="15"/>
        <v>93-1</v>
      </c>
      <c r="H378" s="11">
        <v>0</v>
      </c>
      <c r="I378" s="11">
        <v>49</v>
      </c>
      <c r="J378" s="38">
        <f>(VLOOKUP($G378,Depth_Lookup_CCL!$A$3:$Z$549,11,FALSE))+(H378/100)</f>
        <v>230.2</v>
      </c>
      <c r="K378" s="38">
        <f>(VLOOKUP($G378,Depth_Lookup_CCL!$A$3:$Z$549,11,FALSE))+(I378/100)</f>
        <v>230.69</v>
      </c>
      <c r="L378" s="11">
        <v>70</v>
      </c>
      <c r="M378" s="11">
        <v>25</v>
      </c>
      <c r="O378" s="11">
        <v>5</v>
      </c>
      <c r="P378" s="15">
        <f t="shared" si="16"/>
        <v>100</v>
      </c>
      <c r="Q378" s="11" t="s">
        <v>1723</v>
      </c>
      <c r="R378" s="11" t="s">
        <v>1</v>
      </c>
      <c r="S378" s="97">
        <v>80</v>
      </c>
      <c r="T378" s="15" t="str">
        <f>VLOOKUP($S378,[10]definitions_list_lookup!$N$15:$P$20,2,TRUE)</f>
        <v>extensive</v>
      </c>
      <c r="U378" s="15">
        <f>VLOOKUP($S378,[10]definitions_list_lookup!$N$15:$P$20,3,TRUE)</f>
        <v>4</v>
      </c>
      <c r="V378" s="11" t="s">
        <v>3174</v>
      </c>
      <c r="W378" s="11">
        <v>10</v>
      </c>
      <c r="Y378" s="11">
        <v>60</v>
      </c>
      <c r="Z378" s="11">
        <v>30</v>
      </c>
      <c r="AN378" s="11" t="s">
        <v>2641</v>
      </c>
      <c r="AO378" s="11" t="s">
        <v>1411</v>
      </c>
      <c r="AP378" s="11" t="s">
        <v>1465</v>
      </c>
      <c r="AQ378" s="11">
        <v>75</v>
      </c>
      <c r="AR378" s="15" t="str">
        <f>VLOOKUP($AQ378,[10]definitions_list_lookup!$N$15:$P$20,2,TRUE)</f>
        <v>extensive</v>
      </c>
      <c r="AS378" s="15">
        <f>VLOOKUP($AQ378,[10]definitions_list_lookup!$N$15:$P$20,3,TRUE)</f>
        <v>4</v>
      </c>
      <c r="AT378" s="11" t="s">
        <v>3175</v>
      </c>
      <c r="AU378" s="11">
        <v>10</v>
      </c>
      <c r="AW378" s="11">
        <v>75</v>
      </c>
      <c r="AX378" s="11">
        <v>15</v>
      </c>
      <c r="BN378" s="15" t="str">
        <f>VLOOKUP($BM378,[10]definitions_list_lookup!$N$15:$P$20,2,TRUE)</f>
        <v>fresh</v>
      </c>
      <c r="BO378" s="15">
        <f>VLOOKUP($BM378,[10]definitions_list_lookup!$N$15:$P$20,3,TRUE)</f>
        <v>0</v>
      </c>
      <c r="CH378" s="11" t="s">
        <v>1658</v>
      </c>
      <c r="CI378" s="11">
        <v>92</v>
      </c>
      <c r="CJ378" s="15" t="str">
        <f>VLOOKUP($CI378,[10]definitions_list_lookup!$N$15:$P$20,2,TRUE)</f>
        <v>complete</v>
      </c>
      <c r="CK378" s="15">
        <f>VLOOKUP($CI378,[10]definitions_list_lookup!$N$15:$P$20,3,TRUE)</f>
        <v>5</v>
      </c>
      <c r="CL378" s="11" t="s">
        <v>3176</v>
      </c>
      <c r="CM378" s="11">
        <v>15</v>
      </c>
      <c r="CO378" s="11">
        <v>15</v>
      </c>
      <c r="CP378" s="11">
        <v>60</v>
      </c>
      <c r="CU378" s="11">
        <v>10</v>
      </c>
      <c r="DD378" s="15">
        <f t="shared" si="17"/>
        <v>79.349999999999994</v>
      </c>
      <c r="DE378" s="15" t="str">
        <f>VLOOKUP($DD378,[10]definitions_list_lookup!$N$15:$P$20,2,TRUE)</f>
        <v>extensive</v>
      </c>
      <c r="DF378" s="15">
        <f>VLOOKUP($DD378,[10]definitions_list_lookup!$N$15:$P$20,3,TRUE)</f>
        <v>4</v>
      </c>
      <c r="DG378" s="11" t="s">
        <v>3177</v>
      </c>
    </row>
    <row r="379" spans="1:111" s="11" customFormat="1">
      <c r="A379" s="88">
        <v>42941.25</v>
      </c>
      <c r="B379" s="11" t="s">
        <v>1742</v>
      </c>
      <c r="C379" s="2" t="s">
        <v>1450</v>
      </c>
      <c r="D379" s="2" t="s">
        <v>1575</v>
      </c>
      <c r="E379" s="11">
        <v>93</v>
      </c>
      <c r="F379" s="11">
        <v>1</v>
      </c>
      <c r="G379" s="15" t="str">
        <f t="shared" si="15"/>
        <v>93-1</v>
      </c>
      <c r="H379" s="11">
        <v>49</v>
      </c>
      <c r="I379" s="11">
        <v>81</v>
      </c>
      <c r="J379" s="38">
        <f>(VLOOKUP($G379,Depth_Lookup_CCL!$A$3:$Z$549,11,FALSE))+(H379/100)</f>
        <v>230.69</v>
      </c>
      <c r="K379" s="38">
        <f>(VLOOKUP($G379,Depth_Lookup_CCL!$A$3:$Z$549,11,FALSE))+(I379/100)</f>
        <v>231.01</v>
      </c>
      <c r="L379" s="11">
        <v>88</v>
      </c>
      <c r="N379" s="11">
        <v>12</v>
      </c>
      <c r="P379" s="15">
        <f t="shared" si="16"/>
        <v>100</v>
      </c>
      <c r="Q379" s="11" t="s">
        <v>2217</v>
      </c>
      <c r="R379" s="11" t="s">
        <v>1</v>
      </c>
      <c r="S379" s="97">
        <v>40</v>
      </c>
      <c r="T379" s="15" t="str">
        <f>VLOOKUP($S379,[10]definitions_list_lookup!$N$15:$P$20,2,TRUE)</f>
        <v>substantial</v>
      </c>
      <c r="U379" s="15">
        <f>VLOOKUP($S379,[10]definitions_list_lookup!$N$15:$P$20,3,TRUE)</f>
        <v>3</v>
      </c>
      <c r="V379" s="11" t="s">
        <v>1707</v>
      </c>
      <c r="W379" s="11">
        <v>5</v>
      </c>
      <c r="Y379" s="11">
        <v>90</v>
      </c>
      <c r="Z379" s="11">
        <v>5</v>
      </c>
      <c r="AR379" s="15" t="str">
        <f>VLOOKUP($AQ379,[10]definitions_list_lookup!$N$15:$P$20,2,TRUE)</f>
        <v>fresh</v>
      </c>
      <c r="AS379" s="15">
        <f>VLOOKUP($AQ379,[10]definitions_list_lookup!$N$15:$P$20,3,TRUE)</f>
        <v>0</v>
      </c>
      <c r="BL379" s="11" t="s">
        <v>1797</v>
      </c>
      <c r="BM379" s="11">
        <v>90</v>
      </c>
      <c r="BN379" s="15" t="str">
        <f>VLOOKUP($BM379,[10]definitions_list_lookup!$N$15:$P$20,2,TRUE)</f>
        <v>extensive</v>
      </c>
      <c r="BO379" s="15">
        <f>VLOOKUP($BM379,[10]definitions_list_lookup!$N$15:$P$20,3,TRUE)</f>
        <v>4</v>
      </c>
      <c r="BP379" s="11" t="s">
        <v>3178</v>
      </c>
      <c r="BQ379" s="11">
        <v>5</v>
      </c>
      <c r="BS379" s="11">
        <v>70</v>
      </c>
      <c r="BT379" s="11">
        <v>10</v>
      </c>
      <c r="BY379" s="11">
        <v>15</v>
      </c>
      <c r="CJ379" s="15" t="str">
        <f>VLOOKUP($CI379,[10]definitions_list_lookup!$N$15:$P$20,2,TRUE)</f>
        <v>fresh</v>
      </c>
      <c r="CK379" s="15">
        <f>VLOOKUP($CI379,[10]definitions_list_lookup!$N$15:$P$20,3,TRUE)</f>
        <v>0</v>
      </c>
      <c r="DD379" s="15">
        <f t="shared" si="17"/>
        <v>46</v>
      </c>
      <c r="DE379" s="15" t="str">
        <f>VLOOKUP($DD379,[10]definitions_list_lookup!$N$15:$P$20,2,TRUE)</f>
        <v>substantial</v>
      </c>
      <c r="DF379" s="15">
        <f>VLOOKUP($DD379,[10]definitions_list_lookup!$N$15:$P$20,3,TRUE)</f>
        <v>3</v>
      </c>
      <c r="DG379" s="11" t="s">
        <v>1932</v>
      </c>
    </row>
    <row r="380" spans="1:111" s="11" customFormat="1">
      <c r="A380" s="88">
        <v>42941.25</v>
      </c>
      <c r="B380" s="11" t="s">
        <v>1742</v>
      </c>
      <c r="C380" s="2" t="s">
        <v>1450</v>
      </c>
      <c r="D380" s="2" t="s">
        <v>1575</v>
      </c>
      <c r="E380" s="11">
        <v>93</v>
      </c>
      <c r="F380" s="11">
        <v>2</v>
      </c>
      <c r="G380" s="15" t="str">
        <f t="shared" si="15"/>
        <v>93-2</v>
      </c>
      <c r="H380" s="11">
        <v>0</v>
      </c>
      <c r="I380" s="11">
        <v>25</v>
      </c>
      <c r="J380" s="38">
        <f>(VLOOKUP($G380,Depth_Lookup_CCL!$A$3:$Z$549,11,FALSE))+(H380/100)</f>
        <v>231.04499999999999</v>
      </c>
      <c r="K380" s="38">
        <f>(VLOOKUP($G380,Depth_Lookup_CCL!$A$3:$Z$549,11,FALSE))+(I380/100)</f>
        <v>231.29499999999999</v>
      </c>
      <c r="O380" s="11">
        <v>100</v>
      </c>
      <c r="P380" s="15">
        <f t="shared" si="16"/>
        <v>100</v>
      </c>
      <c r="S380" s="97"/>
      <c r="T380" s="15" t="str">
        <f>VLOOKUP($S380,[10]definitions_list_lookup!$N$15:$P$20,2,TRUE)</f>
        <v>fresh</v>
      </c>
      <c r="U380" s="15">
        <f>VLOOKUP($S380,[10]definitions_list_lookup!$N$15:$P$20,3,TRUE)</f>
        <v>0</v>
      </c>
      <c r="AR380" s="15" t="str">
        <f>VLOOKUP($AQ380,[10]definitions_list_lookup!$N$15:$P$20,2,TRUE)</f>
        <v>fresh</v>
      </c>
      <c r="AS380" s="15">
        <f>VLOOKUP($AQ380,[10]definitions_list_lookup!$N$15:$P$20,3,TRUE)</f>
        <v>0</v>
      </c>
      <c r="BN380" s="15" t="str">
        <f>VLOOKUP($BM380,[10]definitions_list_lookup!$N$15:$P$20,2,TRUE)</f>
        <v>fresh</v>
      </c>
      <c r="BO380" s="15">
        <f>VLOOKUP($BM380,[10]definitions_list_lookup!$N$15:$P$20,3,TRUE)</f>
        <v>0</v>
      </c>
      <c r="CH380" s="11" t="s">
        <v>2224</v>
      </c>
      <c r="CI380" s="11">
        <v>98</v>
      </c>
      <c r="CJ380" s="15" t="str">
        <f>VLOOKUP($CI380,[10]definitions_list_lookup!$N$15:$P$20,2,TRUE)</f>
        <v>complete</v>
      </c>
      <c r="CK380" s="15">
        <f>VLOOKUP($CI380,[10]definitions_list_lookup!$N$15:$P$20,3,TRUE)</f>
        <v>5</v>
      </c>
      <c r="CL380" s="11" t="s">
        <v>2995</v>
      </c>
      <c r="CM380" s="11">
        <v>15</v>
      </c>
      <c r="CO380" s="11">
        <v>10</v>
      </c>
      <c r="CP380" s="11">
        <v>50</v>
      </c>
      <c r="CX380" s="11">
        <v>5</v>
      </c>
      <c r="CY380" s="11">
        <v>20</v>
      </c>
      <c r="DD380" s="15">
        <f t="shared" si="17"/>
        <v>98</v>
      </c>
      <c r="DE380" s="15" t="str">
        <f>VLOOKUP($DD380,[10]definitions_list_lookup!$N$15:$P$20,2,TRUE)</f>
        <v>complete</v>
      </c>
      <c r="DF380" s="15">
        <f>VLOOKUP($DD380,[10]definitions_list_lookup!$N$15:$P$20,3,TRUE)</f>
        <v>5</v>
      </c>
      <c r="DG380" s="11" t="s">
        <v>2282</v>
      </c>
    </row>
    <row r="381" spans="1:111" s="11" customFormat="1">
      <c r="A381" s="88">
        <v>42941.25</v>
      </c>
      <c r="B381" s="11" t="s">
        <v>1742</v>
      </c>
      <c r="C381" s="2" t="s">
        <v>1450</v>
      </c>
      <c r="D381" s="2" t="s">
        <v>1575</v>
      </c>
      <c r="E381" s="11">
        <v>93</v>
      </c>
      <c r="F381" s="11">
        <v>2</v>
      </c>
      <c r="G381" s="15" t="str">
        <f t="shared" si="15"/>
        <v>93-2</v>
      </c>
      <c r="H381" s="11">
        <v>25</v>
      </c>
      <c r="I381" s="11">
        <v>87</v>
      </c>
      <c r="J381" s="38">
        <f>(VLOOKUP($G381,Depth_Lookup_CCL!$A$3:$Z$549,11,FALSE))+(H381/100)</f>
        <v>231.29499999999999</v>
      </c>
      <c r="K381" s="38">
        <f>(VLOOKUP($G381,Depth_Lookup_CCL!$A$3:$Z$549,11,FALSE))+(I381/100)</f>
        <v>231.91499999999999</v>
      </c>
      <c r="L381" s="11">
        <v>87</v>
      </c>
      <c r="M381" s="11">
        <v>3</v>
      </c>
      <c r="N381" s="11">
        <v>10</v>
      </c>
      <c r="P381" s="15">
        <f t="shared" si="16"/>
        <v>100</v>
      </c>
      <c r="Q381" s="11" t="s">
        <v>2626</v>
      </c>
      <c r="R381" s="11" t="s">
        <v>1459</v>
      </c>
      <c r="S381" s="97">
        <v>55</v>
      </c>
      <c r="T381" s="15" t="str">
        <f>VLOOKUP($S381,[10]definitions_list_lookup!$N$15:$P$20,2,TRUE)</f>
        <v>substantial</v>
      </c>
      <c r="U381" s="15">
        <f>VLOOKUP($S381,[10]definitions_list_lookup!$N$15:$P$20,3,TRUE)</f>
        <v>3</v>
      </c>
      <c r="V381" s="11" t="s">
        <v>3170</v>
      </c>
      <c r="W381" s="11">
        <v>10</v>
      </c>
      <c r="Y381" s="11">
        <v>70</v>
      </c>
      <c r="Z381" s="11">
        <v>20</v>
      </c>
      <c r="AN381" s="11" t="s">
        <v>3179</v>
      </c>
      <c r="AO381" s="11" t="s">
        <v>1411</v>
      </c>
      <c r="AP381" s="11" t="s">
        <v>1464</v>
      </c>
      <c r="AQ381" s="11">
        <v>85</v>
      </c>
      <c r="AR381" s="15" t="str">
        <f>VLOOKUP($AQ381,[10]definitions_list_lookup!$N$15:$P$20,2,TRUE)</f>
        <v>extensive</v>
      </c>
      <c r="AS381" s="15">
        <f>VLOOKUP($AQ381,[10]definitions_list_lookup!$N$15:$P$20,3,TRUE)</f>
        <v>4</v>
      </c>
      <c r="AT381" s="11" t="s">
        <v>3180</v>
      </c>
      <c r="AU381" s="11">
        <v>15</v>
      </c>
      <c r="AW381" s="11">
        <v>50</v>
      </c>
      <c r="AX381" s="11">
        <v>5</v>
      </c>
      <c r="AY381" s="11">
        <v>30</v>
      </c>
      <c r="BL381" s="11" t="s">
        <v>3181</v>
      </c>
      <c r="BM381" s="11">
        <v>85</v>
      </c>
      <c r="BN381" s="15" t="str">
        <f>VLOOKUP($BM381,[10]definitions_list_lookup!$N$15:$P$20,2,TRUE)</f>
        <v>extensive</v>
      </c>
      <c r="BO381" s="15">
        <f>VLOOKUP($BM381,[10]definitions_list_lookup!$N$15:$P$20,3,TRUE)</f>
        <v>4</v>
      </c>
      <c r="BP381" s="11" t="s">
        <v>3182</v>
      </c>
      <c r="BQ381" s="11">
        <v>20</v>
      </c>
      <c r="BS381" s="11">
        <v>65</v>
      </c>
      <c r="BT381" s="11">
        <v>10</v>
      </c>
      <c r="BY381" s="11">
        <v>5</v>
      </c>
      <c r="CJ381" s="15" t="str">
        <f>VLOOKUP($CI381,[10]definitions_list_lookup!$N$15:$P$20,2,TRUE)</f>
        <v>fresh</v>
      </c>
      <c r="CK381" s="15">
        <f>VLOOKUP($CI381,[10]definitions_list_lookup!$N$15:$P$20,3,TRUE)</f>
        <v>0</v>
      </c>
      <c r="DD381" s="15">
        <f t="shared" si="17"/>
        <v>58.9</v>
      </c>
      <c r="DE381" s="15" t="str">
        <f>VLOOKUP($DD381,[10]definitions_list_lookup!$N$15:$P$20,2,TRUE)</f>
        <v>substantial</v>
      </c>
      <c r="DF381" s="15">
        <f>VLOOKUP($DD381,[10]definitions_list_lookup!$N$15:$P$20,3,TRUE)</f>
        <v>3</v>
      </c>
      <c r="DG381" s="11" t="s">
        <v>2754</v>
      </c>
    </row>
    <row r="382" spans="1:111" s="11" customFormat="1">
      <c r="A382" s="88">
        <v>42941.25</v>
      </c>
      <c r="B382" s="11" t="s">
        <v>1742</v>
      </c>
      <c r="C382" s="2" t="s">
        <v>1450</v>
      </c>
      <c r="D382" s="2" t="s">
        <v>1575</v>
      </c>
      <c r="E382" s="11">
        <v>93</v>
      </c>
      <c r="F382" s="11">
        <v>3</v>
      </c>
      <c r="G382" s="15" t="str">
        <f t="shared" si="15"/>
        <v>93-3</v>
      </c>
      <c r="H382" s="11">
        <v>0</v>
      </c>
      <c r="I382" s="11">
        <v>50</v>
      </c>
      <c r="J382" s="38">
        <f>(VLOOKUP($G382,Depth_Lookup_CCL!$A$3:$Z$549,11,FALSE))+(H382/100)</f>
        <v>231.95</v>
      </c>
      <c r="K382" s="38">
        <f>(VLOOKUP($G382,Depth_Lookup_CCL!$A$3:$Z$549,11,FALSE))+(I382/100)</f>
        <v>232.45</v>
      </c>
      <c r="L382" s="11">
        <v>89</v>
      </c>
      <c r="N382" s="11">
        <v>4</v>
      </c>
      <c r="O382" s="11">
        <v>7</v>
      </c>
      <c r="P382" s="15">
        <f t="shared" si="16"/>
        <v>100</v>
      </c>
      <c r="Q382" s="11" t="s">
        <v>3183</v>
      </c>
      <c r="R382" s="11" t="s">
        <v>1</v>
      </c>
      <c r="S382" s="97">
        <v>70</v>
      </c>
      <c r="T382" s="15" t="str">
        <f>VLOOKUP($S382,[10]definitions_list_lookup!$N$15:$P$20,2,TRUE)</f>
        <v>extensive</v>
      </c>
      <c r="U382" s="15">
        <f>VLOOKUP($S382,[10]definitions_list_lookup!$N$15:$P$20,3,TRUE)</f>
        <v>4</v>
      </c>
      <c r="V382" s="11" t="s">
        <v>3184</v>
      </c>
      <c r="W382" s="11">
        <v>5</v>
      </c>
      <c r="Y382" s="11">
        <v>75</v>
      </c>
      <c r="Z382" s="11">
        <v>20</v>
      </c>
      <c r="AR382" s="15" t="str">
        <f>VLOOKUP($AQ382,[10]definitions_list_lookup!$N$15:$P$20,2,TRUE)</f>
        <v>fresh</v>
      </c>
      <c r="AS382" s="15">
        <f>VLOOKUP($AQ382,[10]definitions_list_lookup!$N$15:$P$20,3,TRUE)</f>
        <v>0</v>
      </c>
      <c r="BL382" s="11" t="s">
        <v>1797</v>
      </c>
      <c r="BM382" s="11">
        <v>85</v>
      </c>
      <c r="BN382" s="15" t="str">
        <f>VLOOKUP($BM382,[10]definitions_list_lookup!$N$15:$P$20,2,TRUE)</f>
        <v>extensive</v>
      </c>
      <c r="BO382" s="15">
        <f>VLOOKUP($BM382,[10]definitions_list_lookup!$N$15:$P$20,3,TRUE)</f>
        <v>4</v>
      </c>
      <c r="BP382" s="11" t="s">
        <v>2287</v>
      </c>
      <c r="BQ382" s="11">
        <v>10</v>
      </c>
      <c r="BS382" s="11">
        <v>85</v>
      </c>
      <c r="BT382" s="11">
        <v>5</v>
      </c>
      <c r="CH382" s="11" t="s">
        <v>2999</v>
      </c>
      <c r="CI382" s="11">
        <v>90</v>
      </c>
      <c r="CJ382" s="15" t="str">
        <f>VLOOKUP($CI382,[10]definitions_list_lookup!$N$15:$P$20,2,TRUE)</f>
        <v>extensive</v>
      </c>
      <c r="CK382" s="15">
        <f>VLOOKUP($CI382,[10]definitions_list_lookup!$N$15:$P$20,3,TRUE)</f>
        <v>4</v>
      </c>
      <c r="CL382" s="11" t="s">
        <v>3185</v>
      </c>
      <c r="CM382" s="11">
        <v>10</v>
      </c>
      <c r="CP382" s="11">
        <v>20</v>
      </c>
      <c r="CQ382" s="11">
        <v>15</v>
      </c>
      <c r="CX382" s="11">
        <v>55</v>
      </c>
      <c r="DD382" s="15">
        <f t="shared" si="17"/>
        <v>72</v>
      </c>
      <c r="DE382" s="15" t="str">
        <f>VLOOKUP($DD382,[10]definitions_list_lookup!$N$15:$P$20,2,TRUE)</f>
        <v>extensive</v>
      </c>
      <c r="DF382" s="15">
        <f>VLOOKUP($DD382,[10]definitions_list_lookup!$N$15:$P$20,3,TRUE)</f>
        <v>4</v>
      </c>
      <c r="DG382" s="11" t="s">
        <v>1963</v>
      </c>
    </row>
    <row r="383" spans="1:111" s="11" customFormat="1">
      <c r="A383" s="88">
        <v>42941.25</v>
      </c>
      <c r="B383" s="11" t="s">
        <v>1742</v>
      </c>
      <c r="C383" s="2" t="s">
        <v>1450</v>
      </c>
      <c r="D383" s="2" t="s">
        <v>1575</v>
      </c>
      <c r="E383" s="11">
        <v>93</v>
      </c>
      <c r="F383" s="11">
        <v>4</v>
      </c>
      <c r="G383" s="15" t="str">
        <f t="shared" si="15"/>
        <v>93-4</v>
      </c>
      <c r="H383" s="11">
        <v>0</v>
      </c>
      <c r="I383" s="11">
        <v>48</v>
      </c>
      <c r="J383" s="38">
        <f>(VLOOKUP($G383,Depth_Lookup_CCL!$A$3:$Z$549,11,FALSE))+(H383/100)</f>
        <v>232.44499999999999</v>
      </c>
      <c r="K383" s="38">
        <f>(VLOOKUP($G383,Depth_Lookup_CCL!$A$3:$Z$549,11,FALSE))+(I383/100)</f>
        <v>232.92499999999998</v>
      </c>
      <c r="L383" s="11">
        <v>92</v>
      </c>
      <c r="N383" s="11">
        <v>8</v>
      </c>
      <c r="P383" s="15">
        <f t="shared" si="16"/>
        <v>100</v>
      </c>
      <c r="Q383" s="11" t="s">
        <v>1755</v>
      </c>
      <c r="R383" s="11" t="s">
        <v>1</v>
      </c>
      <c r="S383" s="97">
        <v>80</v>
      </c>
      <c r="T383" s="15" t="str">
        <f>VLOOKUP($S383,[10]definitions_list_lookup!$N$15:$P$20,2,TRUE)</f>
        <v>extensive</v>
      </c>
      <c r="U383" s="15">
        <f>VLOOKUP($S383,[10]definitions_list_lookup!$N$15:$P$20,3,TRUE)</f>
        <v>4</v>
      </c>
      <c r="V383" s="11" t="s">
        <v>1691</v>
      </c>
      <c r="W383" s="11">
        <v>10</v>
      </c>
      <c r="Y383" s="11">
        <v>85</v>
      </c>
      <c r="Z383" s="11">
        <v>5</v>
      </c>
      <c r="AR383" s="15" t="str">
        <f>VLOOKUP($AQ383,[10]definitions_list_lookup!$N$15:$P$20,2,TRUE)</f>
        <v>fresh</v>
      </c>
      <c r="AS383" s="15">
        <f>VLOOKUP($AQ383,[10]definitions_list_lookup!$N$15:$P$20,3,TRUE)</f>
        <v>0</v>
      </c>
      <c r="BL383" s="11" t="s">
        <v>1797</v>
      </c>
      <c r="BM383" s="11">
        <v>85</v>
      </c>
      <c r="BN383" s="15" t="str">
        <f>VLOOKUP($BM383,[10]definitions_list_lookup!$N$15:$P$20,2,TRUE)</f>
        <v>extensive</v>
      </c>
      <c r="BO383" s="15">
        <f>VLOOKUP($BM383,[10]definitions_list_lookup!$N$15:$P$20,3,TRUE)</f>
        <v>4</v>
      </c>
      <c r="BP383" s="11" t="s">
        <v>2287</v>
      </c>
      <c r="BQ383" s="11">
        <v>20</v>
      </c>
      <c r="BS383" s="11">
        <v>75</v>
      </c>
      <c r="BU383" s="11">
        <v>5</v>
      </c>
      <c r="CJ383" s="15" t="str">
        <f>VLOOKUP($CI383,[10]definitions_list_lookup!$N$15:$P$20,2,TRUE)</f>
        <v>fresh</v>
      </c>
      <c r="CK383" s="15">
        <f>VLOOKUP($CI383,[10]definitions_list_lookup!$N$15:$P$20,3,TRUE)</f>
        <v>0</v>
      </c>
      <c r="DD383" s="15">
        <f t="shared" si="17"/>
        <v>80.400000000000006</v>
      </c>
      <c r="DE383" s="15" t="str">
        <f>VLOOKUP($DD383,[10]definitions_list_lookup!$N$15:$P$20,2,TRUE)</f>
        <v>extensive</v>
      </c>
      <c r="DF383" s="15">
        <f>VLOOKUP($DD383,[10]definitions_list_lookup!$N$15:$P$20,3,TRUE)</f>
        <v>4</v>
      </c>
      <c r="DG383" s="11" t="s">
        <v>3186</v>
      </c>
    </row>
    <row r="384" spans="1:111" s="11" customFormat="1">
      <c r="A384" s="88">
        <v>42941.25</v>
      </c>
      <c r="B384" s="11" t="s">
        <v>1742</v>
      </c>
      <c r="C384" s="2" t="s">
        <v>1450</v>
      </c>
      <c r="D384" s="2" t="s">
        <v>1575</v>
      </c>
      <c r="E384" s="11">
        <v>93</v>
      </c>
      <c r="F384" s="11">
        <v>4</v>
      </c>
      <c r="G384" s="15" t="str">
        <f t="shared" si="15"/>
        <v>93-4</v>
      </c>
      <c r="H384" s="11">
        <v>48</v>
      </c>
      <c r="I384" s="11">
        <v>94</v>
      </c>
      <c r="J384" s="38">
        <f>(VLOOKUP($G384,Depth_Lookup_CCL!$A$3:$Z$549,11,FALSE))+(H384/100)</f>
        <v>232.92499999999998</v>
      </c>
      <c r="K384" s="38">
        <f>(VLOOKUP($G384,Depth_Lookup_CCL!$A$3:$Z$549,11,FALSE))+(I384/100)</f>
        <v>233.38499999999999</v>
      </c>
      <c r="L384" s="11">
        <v>80</v>
      </c>
      <c r="N384" s="11">
        <v>20</v>
      </c>
      <c r="P384" s="15">
        <f t="shared" si="16"/>
        <v>100</v>
      </c>
      <c r="Q384" s="11" t="s">
        <v>2217</v>
      </c>
      <c r="R384" s="11" t="s">
        <v>1</v>
      </c>
      <c r="S384" s="97">
        <v>70</v>
      </c>
      <c r="T384" s="15" t="str">
        <f>VLOOKUP($S384,[10]definitions_list_lookup!$N$15:$P$20,2,TRUE)</f>
        <v>extensive</v>
      </c>
      <c r="U384" s="15">
        <f>VLOOKUP($S384,[10]definitions_list_lookup!$N$15:$P$20,3,TRUE)</f>
        <v>4</v>
      </c>
      <c r="V384" s="11" t="s">
        <v>1707</v>
      </c>
      <c r="W384" s="11">
        <v>5</v>
      </c>
      <c r="Y384" s="11">
        <v>90</v>
      </c>
      <c r="Z384" s="11">
        <v>5</v>
      </c>
      <c r="AR384" s="15" t="str">
        <f>VLOOKUP($AQ384,[10]definitions_list_lookup!$N$15:$P$20,2,TRUE)</f>
        <v>fresh</v>
      </c>
      <c r="AS384" s="15">
        <f>VLOOKUP($AQ384,[10]definitions_list_lookup!$N$15:$P$20,3,TRUE)</f>
        <v>0</v>
      </c>
      <c r="BL384" s="11" t="s">
        <v>1797</v>
      </c>
      <c r="BM384" s="11">
        <v>88</v>
      </c>
      <c r="BN384" s="15" t="str">
        <f>VLOOKUP($BM384,[10]definitions_list_lookup!$N$15:$P$20,2,TRUE)</f>
        <v>extensive</v>
      </c>
      <c r="BO384" s="15">
        <f>VLOOKUP($BM384,[10]definitions_list_lookup!$N$15:$P$20,3,TRUE)</f>
        <v>4</v>
      </c>
      <c r="BP384" s="11" t="s">
        <v>3187</v>
      </c>
      <c r="BQ384" s="11">
        <v>15</v>
      </c>
      <c r="BS384" s="11">
        <v>65</v>
      </c>
      <c r="BU384" s="11">
        <v>20</v>
      </c>
      <c r="CJ384" s="15" t="str">
        <f>VLOOKUP($CI384,[10]definitions_list_lookup!$N$15:$P$20,2,TRUE)</f>
        <v>fresh</v>
      </c>
      <c r="CK384" s="15">
        <f>VLOOKUP($CI384,[10]definitions_list_lookup!$N$15:$P$20,3,TRUE)</f>
        <v>0</v>
      </c>
      <c r="DD384" s="15">
        <f t="shared" si="17"/>
        <v>73.599999999999994</v>
      </c>
      <c r="DE384" s="15" t="str">
        <f>VLOOKUP($DD384,[10]definitions_list_lookup!$N$15:$P$20,2,TRUE)</f>
        <v>extensive</v>
      </c>
      <c r="DF384" s="15">
        <f>VLOOKUP($DD384,[10]definitions_list_lookup!$N$15:$P$20,3,TRUE)</f>
        <v>4</v>
      </c>
      <c r="DG384" s="11" t="s">
        <v>2759</v>
      </c>
    </row>
    <row r="385" spans="1:111" s="11" customFormat="1">
      <c r="A385" s="88">
        <v>42941.25</v>
      </c>
      <c r="B385" s="11" t="s">
        <v>1742</v>
      </c>
      <c r="C385" s="2" t="s">
        <v>1450</v>
      </c>
      <c r="D385" s="2" t="s">
        <v>1575</v>
      </c>
      <c r="E385" s="11">
        <v>94</v>
      </c>
      <c r="F385" s="11">
        <v>1</v>
      </c>
      <c r="G385" s="15" t="str">
        <f t="shared" si="15"/>
        <v>94-1</v>
      </c>
      <c r="H385" s="11">
        <v>0</v>
      </c>
      <c r="I385" s="11">
        <v>71</v>
      </c>
      <c r="J385" s="38">
        <f>(VLOOKUP($G385,Depth_Lookup_CCL!$A$3:$Z$549,11,FALSE))+(H385/100)</f>
        <v>233.2</v>
      </c>
      <c r="K385" s="38">
        <f>(VLOOKUP($G385,Depth_Lookup_CCL!$A$3:$Z$549,11,FALSE))+(I385/100)</f>
        <v>233.91</v>
      </c>
      <c r="L385" s="11">
        <v>88</v>
      </c>
      <c r="N385" s="11">
        <v>12</v>
      </c>
      <c r="P385" s="15">
        <f t="shared" si="16"/>
        <v>100</v>
      </c>
      <c r="Q385" s="11" t="s">
        <v>1636</v>
      </c>
      <c r="R385" s="11" t="s">
        <v>1</v>
      </c>
      <c r="S385" s="97">
        <v>70</v>
      </c>
      <c r="T385" s="15" t="str">
        <f>VLOOKUP($S385,[10]definitions_list_lookup!$N$15:$P$20,2,TRUE)</f>
        <v>extensive</v>
      </c>
      <c r="U385" s="15">
        <f>VLOOKUP($S385,[10]definitions_list_lookup!$N$15:$P$20,3,TRUE)</f>
        <v>4</v>
      </c>
      <c r="V385" s="11" t="s">
        <v>1707</v>
      </c>
      <c r="W385" s="11">
        <v>10</v>
      </c>
      <c r="Y385" s="11">
        <v>75</v>
      </c>
      <c r="Z385" s="11">
        <v>15</v>
      </c>
      <c r="AR385" s="15" t="str">
        <f>VLOOKUP($AQ385,[10]definitions_list_lookup!$N$15:$P$20,2,TRUE)</f>
        <v>fresh</v>
      </c>
      <c r="AS385" s="15">
        <f>VLOOKUP($AQ385,[10]definitions_list_lookup!$N$15:$P$20,3,TRUE)</f>
        <v>0</v>
      </c>
      <c r="BL385" s="11" t="s">
        <v>1797</v>
      </c>
      <c r="BM385" s="11">
        <v>85</v>
      </c>
      <c r="BN385" s="15" t="str">
        <f>VLOOKUP($BM385,[10]definitions_list_lookup!$N$15:$P$20,2,TRUE)</f>
        <v>extensive</v>
      </c>
      <c r="BO385" s="15">
        <f>VLOOKUP($BM385,[10]definitions_list_lookup!$N$15:$P$20,3,TRUE)</f>
        <v>4</v>
      </c>
      <c r="BP385" s="11" t="s">
        <v>2287</v>
      </c>
      <c r="BQ385" s="11">
        <v>15</v>
      </c>
      <c r="BS385" s="11">
        <v>80</v>
      </c>
      <c r="BT385" s="11">
        <v>5</v>
      </c>
      <c r="CJ385" s="15" t="str">
        <f>VLOOKUP($CI385,[10]definitions_list_lookup!$N$15:$P$20,2,TRUE)</f>
        <v>fresh</v>
      </c>
      <c r="CK385" s="15">
        <f>VLOOKUP($CI385,[10]definitions_list_lookup!$N$15:$P$20,3,TRUE)</f>
        <v>0</v>
      </c>
      <c r="DD385" s="15">
        <f t="shared" si="17"/>
        <v>71.8</v>
      </c>
      <c r="DE385" s="15" t="str">
        <f>VLOOKUP($DD385,[10]definitions_list_lookup!$N$15:$P$20,2,TRUE)</f>
        <v>extensive</v>
      </c>
      <c r="DF385" s="15">
        <f>VLOOKUP($DD385,[10]definitions_list_lookup!$N$15:$P$20,3,TRUE)</f>
        <v>4</v>
      </c>
      <c r="DG385" s="11" t="s">
        <v>1963</v>
      </c>
    </row>
    <row r="386" spans="1:111" s="11" customFormat="1">
      <c r="A386" s="88">
        <v>42941.25</v>
      </c>
      <c r="B386" s="11" t="s">
        <v>1742</v>
      </c>
      <c r="C386" s="2" t="s">
        <v>1450</v>
      </c>
      <c r="D386" s="2" t="s">
        <v>1575</v>
      </c>
      <c r="E386" s="11">
        <v>94</v>
      </c>
      <c r="F386" s="11">
        <v>2</v>
      </c>
      <c r="G386" s="15" t="str">
        <f t="shared" si="15"/>
        <v>94-2</v>
      </c>
      <c r="H386" s="11">
        <v>0</v>
      </c>
      <c r="I386" s="11">
        <v>73</v>
      </c>
      <c r="J386" s="38">
        <f>(VLOOKUP($G386,Depth_Lookup_CCL!$A$3:$Z$549,11,FALSE))+(H386/100)</f>
        <v>233.92499999999998</v>
      </c>
      <c r="K386" s="38">
        <f>(VLOOKUP($G386,Depth_Lookup_CCL!$A$3:$Z$549,11,FALSE))+(I386/100)</f>
        <v>234.65499999999997</v>
      </c>
      <c r="L386" s="11">
        <v>20</v>
      </c>
      <c r="N386" s="11">
        <v>80</v>
      </c>
      <c r="P386" s="15">
        <f t="shared" si="16"/>
        <v>100</v>
      </c>
      <c r="Q386" s="11" t="s">
        <v>1755</v>
      </c>
      <c r="R386" s="11" t="s">
        <v>1</v>
      </c>
      <c r="S386" s="97">
        <v>75</v>
      </c>
      <c r="T386" s="15" t="str">
        <f>VLOOKUP($S386,[10]definitions_list_lookup!$N$15:$P$20,2,TRUE)</f>
        <v>extensive</v>
      </c>
      <c r="U386" s="15">
        <f>VLOOKUP($S386,[10]definitions_list_lookup!$N$15:$P$20,3,TRUE)</f>
        <v>4</v>
      </c>
      <c r="V386" s="11" t="s">
        <v>1707</v>
      </c>
      <c r="W386" s="11">
        <v>10</v>
      </c>
      <c r="Y386" s="11">
        <v>65</v>
      </c>
      <c r="Z386" s="11">
        <v>20</v>
      </c>
      <c r="AA386" s="11">
        <v>5</v>
      </c>
      <c r="AR386" s="15" t="str">
        <f>VLOOKUP($AQ386,[10]definitions_list_lookup!$N$15:$P$20,2,TRUE)</f>
        <v>fresh</v>
      </c>
      <c r="AS386" s="15">
        <f>VLOOKUP($AQ386,[10]definitions_list_lookup!$N$15:$P$20,3,TRUE)</f>
        <v>0</v>
      </c>
      <c r="BL386" s="11" t="s">
        <v>3188</v>
      </c>
      <c r="BM386" s="11">
        <v>98</v>
      </c>
      <c r="BN386" s="15" t="str">
        <f>VLOOKUP($BM386,[10]definitions_list_lookup!$N$15:$P$20,2,TRUE)</f>
        <v>complete</v>
      </c>
      <c r="BO386" s="15">
        <f>VLOOKUP($BM386,[10]definitions_list_lookup!$N$15:$P$20,3,TRUE)</f>
        <v>5</v>
      </c>
      <c r="BP386" s="11" t="s">
        <v>2287</v>
      </c>
      <c r="BQ386" s="11">
        <v>30</v>
      </c>
      <c r="BS386" s="11">
        <v>25</v>
      </c>
      <c r="BT386" s="11">
        <v>25</v>
      </c>
      <c r="BU386" s="11">
        <v>10</v>
      </c>
      <c r="CB386" s="11">
        <v>10</v>
      </c>
      <c r="CJ386" s="15" t="str">
        <f>VLOOKUP($CI386,[10]definitions_list_lookup!$N$15:$P$20,2,TRUE)</f>
        <v>fresh</v>
      </c>
      <c r="CK386" s="15">
        <f>VLOOKUP($CI386,[10]definitions_list_lookup!$N$15:$P$20,3,TRUE)</f>
        <v>0</v>
      </c>
      <c r="DD386" s="15">
        <f t="shared" si="17"/>
        <v>93.4</v>
      </c>
      <c r="DE386" s="15" t="str">
        <f>VLOOKUP($DD386,[10]definitions_list_lookup!$N$15:$P$20,2,TRUE)</f>
        <v>complete</v>
      </c>
      <c r="DF386" s="15">
        <f>VLOOKUP($DD386,[10]definitions_list_lookup!$N$15:$P$20,3,TRUE)</f>
        <v>5</v>
      </c>
      <c r="DG386" s="11" t="s">
        <v>3189</v>
      </c>
    </row>
    <row r="387" spans="1:111" s="11" customFormat="1">
      <c r="A387" s="88">
        <v>42941.25</v>
      </c>
      <c r="B387" s="11" t="s">
        <v>1742</v>
      </c>
      <c r="C387" s="2" t="s">
        <v>1450</v>
      </c>
      <c r="D387" s="2" t="s">
        <v>1575</v>
      </c>
      <c r="E387" s="11">
        <v>94</v>
      </c>
      <c r="F387" s="11">
        <v>2</v>
      </c>
      <c r="G387" s="15" t="str">
        <f t="shared" ref="G387:G450" si="18">E387&amp;"-"&amp;F387</f>
        <v>94-2</v>
      </c>
      <c r="H387" s="11">
        <v>73</v>
      </c>
      <c r="I387" s="11">
        <v>89</v>
      </c>
      <c r="J387" s="38">
        <f>(VLOOKUP($G387,Depth_Lookup_CCL!$A$3:$Z$549,11,FALSE))+(H387/100)</f>
        <v>234.65499999999997</v>
      </c>
      <c r="K387" s="38">
        <f>(VLOOKUP($G387,Depth_Lookup_CCL!$A$3:$Z$549,11,FALSE))+(I387/100)</f>
        <v>234.81499999999997</v>
      </c>
      <c r="L387" s="11">
        <v>100</v>
      </c>
      <c r="P387" s="15">
        <f t="shared" ref="P387:P450" si="19">SUM(L387:O387)</f>
        <v>100</v>
      </c>
      <c r="Q387" s="11" t="s">
        <v>1723</v>
      </c>
      <c r="R387" s="11" t="s">
        <v>1</v>
      </c>
      <c r="S387" s="97">
        <v>55</v>
      </c>
      <c r="T387" s="15" t="str">
        <f>VLOOKUP($S387,[10]definitions_list_lookup!$N$15:$P$20,2,TRUE)</f>
        <v>substantial</v>
      </c>
      <c r="U387" s="15">
        <f>VLOOKUP($S387,[10]definitions_list_lookup!$N$15:$P$20,3,TRUE)</f>
        <v>3</v>
      </c>
      <c r="V387" s="11" t="s">
        <v>1707</v>
      </c>
      <c r="W387" s="11">
        <v>10</v>
      </c>
      <c r="Y387" s="11">
        <v>80</v>
      </c>
      <c r="Z387" s="11">
        <v>10</v>
      </c>
      <c r="AR387" s="15" t="str">
        <f>VLOOKUP($AQ387,[10]definitions_list_lookup!$N$15:$P$20,2,TRUE)</f>
        <v>fresh</v>
      </c>
      <c r="AS387" s="15">
        <f>VLOOKUP($AQ387,[10]definitions_list_lookup!$N$15:$P$20,3,TRUE)</f>
        <v>0</v>
      </c>
      <c r="BN387" s="15" t="str">
        <f>VLOOKUP($BM387,[10]definitions_list_lookup!$N$15:$P$20,2,TRUE)</f>
        <v>fresh</v>
      </c>
      <c r="BO387" s="15">
        <f>VLOOKUP($BM387,[10]definitions_list_lookup!$N$15:$P$20,3,TRUE)</f>
        <v>0</v>
      </c>
      <c r="CJ387" s="15" t="str">
        <f>VLOOKUP($CI387,[10]definitions_list_lookup!$N$15:$P$20,2,TRUE)</f>
        <v>fresh</v>
      </c>
      <c r="CK387" s="15">
        <f>VLOOKUP($CI387,[10]definitions_list_lookup!$N$15:$P$20,3,TRUE)</f>
        <v>0</v>
      </c>
      <c r="DD387" s="15">
        <f t="shared" si="17"/>
        <v>55</v>
      </c>
      <c r="DE387" s="15" t="str">
        <f>VLOOKUP($DD387,[10]definitions_list_lookup!$N$15:$P$20,2,TRUE)</f>
        <v>substantial</v>
      </c>
      <c r="DF387" s="15">
        <f>VLOOKUP($DD387,[10]definitions_list_lookup!$N$15:$P$20,3,TRUE)</f>
        <v>3</v>
      </c>
      <c r="DG387" s="11" t="s">
        <v>1963</v>
      </c>
    </row>
    <row r="388" spans="1:111" s="11" customFormat="1">
      <c r="A388" s="88">
        <v>42941.25</v>
      </c>
      <c r="B388" s="11" t="s">
        <v>1742</v>
      </c>
      <c r="C388" s="2" t="s">
        <v>1450</v>
      </c>
      <c r="D388" s="2" t="s">
        <v>1575</v>
      </c>
      <c r="E388" s="11">
        <v>94</v>
      </c>
      <c r="F388" s="11">
        <v>3</v>
      </c>
      <c r="G388" s="15" t="str">
        <f t="shared" si="18"/>
        <v>94-3</v>
      </c>
      <c r="H388" s="11">
        <v>0</v>
      </c>
      <c r="I388" s="11">
        <v>70</v>
      </c>
      <c r="J388" s="38">
        <f>(VLOOKUP($G388,Depth_Lookup_CCL!$A$3:$Z$549,11,FALSE))+(H388/100)</f>
        <v>234.84499999999997</v>
      </c>
      <c r="K388" s="38">
        <f>(VLOOKUP($G388,Depth_Lookup_CCL!$A$3:$Z$549,11,FALSE))+(I388/100)</f>
        <v>235.54499999999996</v>
      </c>
      <c r="L388" s="11">
        <v>93</v>
      </c>
      <c r="M388" s="11">
        <v>1</v>
      </c>
      <c r="O388" s="11">
        <v>6</v>
      </c>
      <c r="P388" s="15">
        <f t="shared" si="19"/>
        <v>100</v>
      </c>
      <c r="Q388" s="11" t="s">
        <v>3190</v>
      </c>
      <c r="R388" s="11" t="s">
        <v>1459</v>
      </c>
      <c r="S388" s="97">
        <v>55</v>
      </c>
      <c r="T388" s="15" t="str">
        <f>VLOOKUP($S388,[10]definitions_list_lookup!$N$15:$P$20,2,TRUE)</f>
        <v>substantial</v>
      </c>
      <c r="U388" s="15">
        <f>VLOOKUP($S388,[10]definitions_list_lookup!$N$15:$P$20,3,TRUE)</f>
        <v>3</v>
      </c>
      <c r="V388" s="11" t="s">
        <v>1707</v>
      </c>
      <c r="W388" s="11">
        <v>10</v>
      </c>
      <c r="Y388" s="11">
        <v>60</v>
      </c>
      <c r="Z388" s="11">
        <v>30</v>
      </c>
      <c r="AN388" s="11" t="s">
        <v>3191</v>
      </c>
      <c r="AO388" s="11" t="s">
        <v>1411</v>
      </c>
      <c r="AP388" s="11" t="s">
        <v>1463</v>
      </c>
      <c r="AQ388" s="11">
        <v>100</v>
      </c>
      <c r="AR388" s="15" t="str">
        <f>VLOOKUP($AQ388,[10]definitions_list_lookup!$N$15:$P$20,2,TRUE)</f>
        <v>complete</v>
      </c>
      <c r="AS388" s="15">
        <f>VLOOKUP($AQ388,[10]definitions_list_lookup!$N$15:$P$20,3,TRUE)</f>
        <v>5</v>
      </c>
      <c r="AT388" s="11" t="s">
        <v>3192</v>
      </c>
      <c r="AU388" s="11">
        <v>20</v>
      </c>
      <c r="BF388" s="11">
        <v>80</v>
      </c>
      <c r="BN388" s="15" t="str">
        <f>VLOOKUP($BM388,[10]definitions_list_lookup!$N$15:$P$20,2,TRUE)</f>
        <v>fresh</v>
      </c>
      <c r="BO388" s="15">
        <f>VLOOKUP($BM388,[10]definitions_list_lookup!$N$15:$P$20,3,TRUE)</f>
        <v>0</v>
      </c>
      <c r="CH388" s="11" t="s">
        <v>3193</v>
      </c>
      <c r="CI388" s="11">
        <v>88</v>
      </c>
      <c r="CJ388" s="15" t="str">
        <f>VLOOKUP($CI388,[10]definitions_list_lookup!$N$15:$P$20,2,TRUE)</f>
        <v>extensive</v>
      </c>
      <c r="CK388" s="15">
        <f>VLOOKUP($CI388,[10]definitions_list_lookup!$N$15:$P$20,3,TRUE)</f>
        <v>4</v>
      </c>
      <c r="CL388" s="11" t="s">
        <v>3194</v>
      </c>
      <c r="CM388" s="11">
        <v>10</v>
      </c>
      <c r="CO388" s="11">
        <v>55</v>
      </c>
      <c r="CP388" s="11">
        <v>35</v>
      </c>
      <c r="DD388" s="15">
        <f t="shared" ref="DD388:DD451" si="20">((L388/100)*S388)+((M388/100)*AQ388)+((N388/100)*BM388)+((O388/100)*CI388)</f>
        <v>57.430000000000007</v>
      </c>
      <c r="DE388" s="15" t="str">
        <f>VLOOKUP($DD388,[10]definitions_list_lookup!$N$15:$P$20,2,TRUE)</f>
        <v>substantial</v>
      </c>
      <c r="DF388" s="15">
        <f>VLOOKUP($DD388,[10]definitions_list_lookup!$N$15:$P$20,3,TRUE)</f>
        <v>3</v>
      </c>
      <c r="DG388" s="11" t="s">
        <v>3195</v>
      </c>
    </row>
    <row r="389" spans="1:111" s="11" customFormat="1">
      <c r="A389" s="88">
        <v>42941.25</v>
      </c>
      <c r="B389" s="11" t="s">
        <v>1742</v>
      </c>
      <c r="C389" s="2" t="s">
        <v>1450</v>
      </c>
      <c r="D389" s="2" t="s">
        <v>1575</v>
      </c>
      <c r="E389" s="11">
        <v>94</v>
      </c>
      <c r="F389" s="11">
        <v>4</v>
      </c>
      <c r="G389" s="15" t="str">
        <f t="shared" si="18"/>
        <v>94-4</v>
      </c>
      <c r="H389" s="11">
        <v>0</v>
      </c>
      <c r="I389" s="11">
        <v>70</v>
      </c>
      <c r="J389" s="38">
        <f>(VLOOKUP($G389,Depth_Lookup_CCL!$A$3:$Z$549,11,FALSE))+(H389/100)</f>
        <v>235.54999999999998</v>
      </c>
      <c r="K389" s="38">
        <f>(VLOOKUP($G389,Depth_Lookup_CCL!$A$3:$Z$549,11,FALSE))+(I389/100)</f>
        <v>236.24999999999997</v>
      </c>
      <c r="L389" s="11">
        <v>70</v>
      </c>
      <c r="M389" s="11">
        <v>14</v>
      </c>
      <c r="N389" s="11">
        <v>5</v>
      </c>
      <c r="O389" s="11">
        <v>11</v>
      </c>
      <c r="P389" s="15">
        <f t="shared" si="19"/>
        <v>100</v>
      </c>
      <c r="Q389" s="11" t="s">
        <v>3196</v>
      </c>
      <c r="R389" s="11" t="s">
        <v>1459</v>
      </c>
      <c r="S389" s="97">
        <v>70</v>
      </c>
      <c r="T389" s="15" t="str">
        <f>VLOOKUP($S389,[10]definitions_list_lookup!$N$15:$P$20,2,TRUE)</f>
        <v>extensive</v>
      </c>
      <c r="U389" s="15">
        <f>VLOOKUP($S389,[10]definitions_list_lookup!$N$15:$P$20,3,TRUE)</f>
        <v>4</v>
      </c>
      <c r="V389" s="11" t="s">
        <v>3197</v>
      </c>
      <c r="W389" s="11">
        <v>25</v>
      </c>
      <c r="Y389" s="11">
        <v>65</v>
      </c>
      <c r="Z389" s="11">
        <v>10</v>
      </c>
      <c r="AN389" s="11" t="s">
        <v>3198</v>
      </c>
      <c r="AO389" s="11" t="s">
        <v>1411</v>
      </c>
      <c r="AP389" s="11" t="s">
        <v>1465</v>
      </c>
      <c r="AQ389" s="11">
        <v>95</v>
      </c>
      <c r="AR389" s="15" t="str">
        <f>VLOOKUP($AQ389,[10]definitions_list_lookup!$N$15:$P$20,2,TRUE)</f>
        <v>complete</v>
      </c>
      <c r="AS389" s="15">
        <f>VLOOKUP($AQ389,[10]definitions_list_lookup!$N$15:$P$20,3,TRUE)</f>
        <v>5</v>
      </c>
      <c r="AT389" s="11" t="s">
        <v>3199</v>
      </c>
      <c r="AU389" s="11">
        <v>20</v>
      </c>
      <c r="AW389" s="11">
        <v>40</v>
      </c>
      <c r="AX389" s="11">
        <v>10</v>
      </c>
      <c r="AY389" s="11">
        <v>25</v>
      </c>
      <c r="AZ389" s="11">
        <v>5</v>
      </c>
      <c r="BL389" s="11" t="s">
        <v>1958</v>
      </c>
      <c r="BM389" s="11">
        <v>85</v>
      </c>
      <c r="BN389" s="15" t="str">
        <f>VLOOKUP($BM389,[10]definitions_list_lookup!$N$15:$P$20,2,TRUE)</f>
        <v>extensive</v>
      </c>
      <c r="BO389" s="15">
        <f>VLOOKUP($BM389,[10]definitions_list_lookup!$N$15:$P$20,3,TRUE)</f>
        <v>4</v>
      </c>
      <c r="BP389" s="11" t="s">
        <v>2269</v>
      </c>
      <c r="BQ389" s="11">
        <v>20</v>
      </c>
      <c r="BS389" s="11">
        <v>50</v>
      </c>
      <c r="BT389" s="11">
        <v>15</v>
      </c>
      <c r="BU389" s="11">
        <v>15</v>
      </c>
      <c r="CH389" s="11" t="s">
        <v>3193</v>
      </c>
      <c r="CI389" s="11">
        <v>88</v>
      </c>
      <c r="CJ389" s="15" t="str">
        <f>VLOOKUP($CI389,[10]definitions_list_lookup!$N$15:$P$20,2,TRUE)</f>
        <v>extensive</v>
      </c>
      <c r="CK389" s="15">
        <f>VLOOKUP($CI389,[10]definitions_list_lookup!$N$15:$P$20,3,TRUE)</f>
        <v>4</v>
      </c>
      <c r="CL389" s="11" t="s">
        <v>3200</v>
      </c>
      <c r="CM389" s="11">
        <v>10</v>
      </c>
      <c r="CO389" s="11">
        <v>55</v>
      </c>
      <c r="CP389" s="11">
        <v>35</v>
      </c>
      <c r="DD389" s="15">
        <f t="shared" si="20"/>
        <v>76.22999999999999</v>
      </c>
      <c r="DE389" s="15" t="str">
        <f>VLOOKUP($DD389,[10]definitions_list_lookup!$N$15:$P$20,2,TRUE)</f>
        <v>extensive</v>
      </c>
      <c r="DF389" s="15">
        <f>VLOOKUP($DD389,[10]definitions_list_lookup!$N$15:$P$20,3,TRUE)</f>
        <v>4</v>
      </c>
      <c r="DG389" s="11" t="s">
        <v>3201</v>
      </c>
    </row>
    <row r="390" spans="1:111" s="11" customFormat="1">
      <c r="A390" s="88">
        <v>42941.25</v>
      </c>
      <c r="B390" s="11" t="s">
        <v>1742</v>
      </c>
      <c r="C390" s="2" t="s">
        <v>1450</v>
      </c>
      <c r="D390" s="2" t="s">
        <v>1575</v>
      </c>
      <c r="E390" s="11">
        <v>95</v>
      </c>
      <c r="F390" s="11">
        <v>1</v>
      </c>
      <c r="G390" s="15" t="str">
        <f t="shared" si="18"/>
        <v>95-1</v>
      </c>
      <c r="H390" s="11">
        <v>0</v>
      </c>
      <c r="I390" s="11">
        <v>15</v>
      </c>
      <c r="J390" s="38">
        <f>(VLOOKUP($G390,Depth_Lookup_CCL!$A$3:$Z$549,11,FALSE))+(H390/100)</f>
        <v>236.2</v>
      </c>
      <c r="K390" s="38">
        <f>(VLOOKUP($G390,Depth_Lookup_CCL!$A$3:$Z$549,11,FALSE))+(I390/100)</f>
        <v>236.35</v>
      </c>
      <c r="L390" s="11">
        <v>100</v>
      </c>
      <c r="P390" s="15">
        <f t="shared" si="19"/>
        <v>100</v>
      </c>
      <c r="Q390" s="11" t="s">
        <v>2240</v>
      </c>
      <c r="R390" s="11" t="s">
        <v>1</v>
      </c>
      <c r="S390" s="97">
        <v>75</v>
      </c>
      <c r="T390" s="15" t="str">
        <f>VLOOKUP($S390,[10]definitions_list_lookup!$N$15:$P$20,2,TRUE)</f>
        <v>extensive</v>
      </c>
      <c r="U390" s="15">
        <f>VLOOKUP($S390,[10]definitions_list_lookup!$N$15:$P$20,3,TRUE)</f>
        <v>4</v>
      </c>
      <c r="V390" s="11" t="s">
        <v>1707</v>
      </c>
      <c r="W390" s="11">
        <v>10</v>
      </c>
      <c r="Y390" s="11">
        <v>85</v>
      </c>
      <c r="Z390" s="11">
        <v>5</v>
      </c>
      <c r="AR390" s="15" t="str">
        <f>VLOOKUP($AQ390,[10]definitions_list_lookup!$N$15:$P$20,2,TRUE)</f>
        <v>fresh</v>
      </c>
      <c r="AS390" s="15">
        <f>VLOOKUP($AQ390,[10]definitions_list_lookup!$N$15:$P$20,3,TRUE)</f>
        <v>0</v>
      </c>
      <c r="BN390" s="15" t="str">
        <f>VLOOKUP($BM390,[10]definitions_list_lookup!$N$15:$P$20,2,TRUE)</f>
        <v>fresh</v>
      </c>
      <c r="BO390" s="15">
        <f>VLOOKUP($BM390,[10]definitions_list_lookup!$N$15:$P$20,3,TRUE)</f>
        <v>0</v>
      </c>
      <c r="CJ390" s="15" t="str">
        <f>VLOOKUP($CI390,[10]definitions_list_lookup!$N$15:$P$20,2,TRUE)</f>
        <v>fresh</v>
      </c>
      <c r="CK390" s="15">
        <f>VLOOKUP($CI390,[10]definitions_list_lookup!$N$15:$P$20,3,TRUE)</f>
        <v>0</v>
      </c>
      <c r="DD390" s="15">
        <f t="shared" si="20"/>
        <v>75</v>
      </c>
      <c r="DE390" s="15" t="str">
        <f>VLOOKUP($DD390,[10]definitions_list_lookup!$N$15:$P$20,2,TRUE)</f>
        <v>extensive</v>
      </c>
      <c r="DF390" s="15">
        <f>VLOOKUP($DD390,[10]definitions_list_lookup!$N$15:$P$20,3,TRUE)</f>
        <v>4</v>
      </c>
      <c r="DG390" s="11" t="s">
        <v>3202</v>
      </c>
    </row>
    <row r="391" spans="1:111" s="11" customFormat="1">
      <c r="A391" s="88">
        <v>42941.25</v>
      </c>
      <c r="B391" s="11" t="s">
        <v>1742</v>
      </c>
      <c r="C391" s="2" t="s">
        <v>1450</v>
      </c>
      <c r="D391" s="2" t="s">
        <v>1575</v>
      </c>
      <c r="E391" s="11">
        <v>95</v>
      </c>
      <c r="F391" s="11">
        <v>1</v>
      </c>
      <c r="G391" s="15" t="str">
        <f t="shared" si="18"/>
        <v>95-1</v>
      </c>
      <c r="H391" s="11">
        <v>15</v>
      </c>
      <c r="I391" s="11">
        <v>39</v>
      </c>
      <c r="J391" s="38">
        <f>(VLOOKUP($G391,Depth_Lookup_CCL!$A$3:$Z$549,11,FALSE))+(H391/100)</f>
        <v>236.35</v>
      </c>
      <c r="K391" s="38">
        <f>(VLOOKUP($G391,Depth_Lookup_CCL!$A$3:$Z$549,11,FALSE))+(I391/100)</f>
        <v>236.58999999999997</v>
      </c>
      <c r="O391" s="11">
        <v>100</v>
      </c>
      <c r="P391" s="15">
        <f t="shared" si="19"/>
        <v>100</v>
      </c>
      <c r="S391" s="97"/>
      <c r="T391" s="15" t="str">
        <f>VLOOKUP($S391,[10]definitions_list_lookup!$N$15:$P$20,2,TRUE)</f>
        <v>fresh</v>
      </c>
      <c r="U391" s="15">
        <f>VLOOKUP($S391,[10]definitions_list_lookup!$N$15:$P$20,3,TRUE)</f>
        <v>0</v>
      </c>
      <c r="AR391" s="15" t="str">
        <f>VLOOKUP($AQ391,[10]definitions_list_lookup!$N$15:$P$20,2,TRUE)</f>
        <v>fresh</v>
      </c>
      <c r="AS391" s="15">
        <f>VLOOKUP($AQ391,[10]definitions_list_lookup!$N$15:$P$20,3,TRUE)</f>
        <v>0</v>
      </c>
      <c r="BN391" s="15" t="str">
        <f>VLOOKUP($BM391,[10]definitions_list_lookup!$N$15:$P$20,2,TRUE)</f>
        <v>fresh</v>
      </c>
      <c r="BO391" s="15">
        <f>VLOOKUP($BM391,[10]definitions_list_lookup!$N$15:$P$20,3,TRUE)</f>
        <v>0</v>
      </c>
      <c r="CH391" s="11" t="s">
        <v>3203</v>
      </c>
      <c r="CI391" s="11">
        <v>95</v>
      </c>
      <c r="CJ391" s="15" t="str">
        <f>VLOOKUP($CI391,[10]definitions_list_lookup!$N$15:$P$20,2,TRUE)</f>
        <v>complete</v>
      </c>
      <c r="CK391" s="15">
        <f>VLOOKUP($CI391,[10]definitions_list_lookup!$N$15:$P$20,3,TRUE)</f>
        <v>5</v>
      </c>
      <c r="CL391" s="11" t="s">
        <v>3204</v>
      </c>
      <c r="CM391" s="11">
        <v>10</v>
      </c>
      <c r="CO391" s="11">
        <v>20</v>
      </c>
      <c r="CP391" s="11">
        <v>35</v>
      </c>
      <c r="CQ391" s="11">
        <v>20</v>
      </c>
      <c r="CU391" s="11">
        <v>5</v>
      </c>
      <c r="CX391" s="11">
        <v>10</v>
      </c>
      <c r="DD391" s="15">
        <f t="shared" si="20"/>
        <v>95</v>
      </c>
      <c r="DE391" s="15" t="str">
        <f>VLOOKUP($DD391,[10]definitions_list_lookup!$N$15:$P$20,2,TRUE)</f>
        <v>complete</v>
      </c>
      <c r="DF391" s="15">
        <f>VLOOKUP($DD391,[10]definitions_list_lookup!$N$15:$P$20,3,TRUE)</f>
        <v>5</v>
      </c>
      <c r="DG391" s="11" t="s">
        <v>2282</v>
      </c>
    </row>
    <row r="392" spans="1:111" s="11" customFormat="1">
      <c r="A392" s="88">
        <v>42941.25</v>
      </c>
      <c r="B392" s="11" t="s">
        <v>1742</v>
      </c>
      <c r="C392" s="2" t="s">
        <v>1450</v>
      </c>
      <c r="D392" s="2" t="s">
        <v>1575</v>
      </c>
      <c r="E392" s="11">
        <v>95</v>
      </c>
      <c r="F392" s="11">
        <v>1</v>
      </c>
      <c r="G392" s="15" t="str">
        <f t="shared" si="18"/>
        <v>95-1</v>
      </c>
      <c r="H392" s="11">
        <v>39</v>
      </c>
      <c r="I392" s="11">
        <v>62</v>
      </c>
      <c r="J392" s="38">
        <f>(VLOOKUP($G392,Depth_Lookup_CCL!$A$3:$Z$549,11,FALSE))+(H392/100)</f>
        <v>236.58999999999997</v>
      </c>
      <c r="K392" s="38">
        <f>(VLOOKUP($G392,Depth_Lookup_CCL!$A$3:$Z$549,11,FALSE))+(I392/100)</f>
        <v>236.82</v>
      </c>
      <c r="L392" s="11">
        <v>60</v>
      </c>
      <c r="N392" s="11">
        <v>40</v>
      </c>
      <c r="P392" s="15">
        <f t="shared" si="19"/>
        <v>100</v>
      </c>
      <c r="Q392" s="11" t="s">
        <v>3205</v>
      </c>
      <c r="R392" s="11" t="s">
        <v>1</v>
      </c>
      <c r="S392" s="97">
        <v>55</v>
      </c>
      <c r="T392" s="15" t="str">
        <f>VLOOKUP($S392,[10]definitions_list_lookup!$N$15:$P$20,2,TRUE)</f>
        <v>substantial</v>
      </c>
      <c r="U392" s="15">
        <f>VLOOKUP($S392,[10]definitions_list_lookup!$N$15:$P$20,3,TRUE)</f>
        <v>3</v>
      </c>
      <c r="V392" s="11" t="s">
        <v>1707</v>
      </c>
      <c r="W392" s="11">
        <v>5</v>
      </c>
      <c r="Y392" s="11">
        <v>90</v>
      </c>
      <c r="Z392" s="11">
        <v>5</v>
      </c>
      <c r="AR392" s="15" t="str">
        <f>VLOOKUP($AQ392,[10]definitions_list_lookup!$N$15:$P$20,2,TRUE)</f>
        <v>fresh</v>
      </c>
      <c r="AS392" s="15">
        <f>VLOOKUP($AQ392,[10]definitions_list_lookup!$N$15:$P$20,3,TRUE)</f>
        <v>0</v>
      </c>
      <c r="BL392" s="11" t="s">
        <v>2298</v>
      </c>
      <c r="BM392" s="11">
        <v>85</v>
      </c>
      <c r="BN392" s="15" t="str">
        <f>VLOOKUP($BM392,[10]definitions_list_lookup!$N$15:$P$20,2,TRUE)</f>
        <v>extensive</v>
      </c>
      <c r="BO392" s="15">
        <f>VLOOKUP($BM392,[10]definitions_list_lookup!$N$15:$P$20,3,TRUE)</f>
        <v>4</v>
      </c>
      <c r="BP392" s="11" t="s">
        <v>3206</v>
      </c>
      <c r="BQ392" s="11">
        <v>10</v>
      </c>
      <c r="BS392" s="11">
        <v>70</v>
      </c>
      <c r="BT392" s="11">
        <v>20</v>
      </c>
      <c r="CJ392" s="15" t="str">
        <f>VLOOKUP($CI392,[10]definitions_list_lookup!$N$15:$P$20,2,TRUE)</f>
        <v>fresh</v>
      </c>
      <c r="CK392" s="15">
        <f>VLOOKUP($CI392,[10]definitions_list_lookup!$N$15:$P$20,3,TRUE)</f>
        <v>0</v>
      </c>
      <c r="DD392" s="15">
        <f t="shared" si="20"/>
        <v>67</v>
      </c>
      <c r="DE392" s="15" t="str">
        <f>VLOOKUP($DD392,[10]definitions_list_lookup!$N$15:$P$20,2,TRUE)</f>
        <v>extensive</v>
      </c>
      <c r="DF392" s="15">
        <f>VLOOKUP($DD392,[10]definitions_list_lookup!$N$15:$P$20,3,TRUE)</f>
        <v>4</v>
      </c>
      <c r="DG392" s="11" t="s">
        <v>3207</v>
      </c>
    </row>
    <row r="393" spans="1:111" s="11" customFormat="1">
      <c r="A393" s="88">
        <v>42941.25</v>
      </c>
      <c r="B393" s="11" t="s">
        <v>1742</v>
      </c>
      <c r="C393" s="2" t="s">
        <v>1450</v>
      </c>
      <c r="D393" s="2" t="s">
        <v>1575</v>
      </c>
      <c r="E393" s="11">
        <v>95</v>
      </c>
      <c r="F393" s="11">
        <v>2</v>
      </c>
      <c r="G393" s="15" t="str">
        <f t="shared" si="18"/>
        <v>95-2</v>
      </c>
      <c r="H393" s="11">
        <v>0</v>
      </c>
      <c r="I393" s="11">
        <v>85</v>
      </c>
      <c r="J393" s="38">
        <f>(VLOOKUP($G393,Depth_Lookup_CCL!$A$3:$Z$549,11,FALSE))+(H393/100)</f>
        <v>236.85999999999999</v>
      </c>
      <c r="K393" s="38">
        <f>(VLOOKUP($G393,Depth_Lookup_CCL!$A$3:$Z$549,11,FALSE))+(I393/100)</f>
        <v>237.70999999999998</v>
      </c>
      <c r="L393" s="11">
        <v>94</v>
      </c>
      <c r="N393" s="11">
        <v>6</v>
      </c>
      <c r="P393" s="15">
        <f t="shared" si="19"/>
        <v>100</v>
      </c>
      <c r="Q393" s="11" t="s">
        <v>2217</v>
      </c>
      <c r="R393" s="11" t="s">
        <v>1</v>
      </c>
      <c r="S393" s="97">
        <v>25</v>
      </c>
      <c r="T393" s="15" t="str">
        <f>VLOOKUP($S393,[10]definitions_list_lookup!$N$15:$P$20,2,TRUE)</f>
        <v>moderate</v>
      </c>
      <c r="U393" s="15">
        <f>VLOOKUP($S393,[10]definitions_list_lookup!$N$15:$P$20,3,TRUE)</f>
        <v>2</v>
      </c>
      <c r="V393" s="11" t="s">
        <v>1707</v>
      </c>
      <c r="Y393" s="11">
        <v>90</v>
      </c>
      <c r="Z393" s="11">
        <v>10</v>
      </c>
      <c r="AR393" s="15" t="str">
        <f>VLOOKUP($AQ393,[10]definitions_list_lookup!$N$15:$P$20,2,TRUE)</f>
        <v>fresh</v>
      </c>
      <c r="AS393" s="15">
        <f>VLOOKUP($AQ393,[10]definitions_list_lookup!$N$15:$P$20,3,TRUE)</f>
        <v>0</v>
      </c>
      <c r="BL393" s="11" t="s">
        <v>2987</v>
      </c>
      <c r="BM393" s="11">
        <v>95</v>
      </c>
      <c r="BN393" s="15" t="str">
        <f>VLOOKUP($BM393,[10]definitions_list_lookup!$N$15:$P$20,2,TRUE)</f>
        <v>complete</v>
      </c>
      <c r="BO393" s="15">
        <f>VLOOKUP($BM393,[10]definitions_list_lookup!$N$15:$P$20,3,TRUE)</f>
        <v>5</v>
      </c>
      <c r="BP393" s="11" t="s">
        <v>2289</v>
      </c>
      <c r="BQ393" s="11">
        <v>40</v>
      </c>
      <c r="BS393" s="11">
        <v>45</v>
      </c>
      <c r="BT393" s="11">
        <v>5</v>
      </c>
      <c r="BU393" s="11">
        <v>10</v>
      </c>
      <c r="CJ393" s="15" t="str">
        <f>VLOOKUP($CI393,[10]definitions_list_lookup!$N$15:$P$20,2,TRUE)</f>
        <v>fresh</v>
      </c>
      <c r="CK393" s="15">
        <f>VLOOKUP($CI393,[10]definitions_list_lookup!$N$15:$P$20,3,TRUE)</f>
        <v>0</v>
      </c>
      <c r="DD393" s="15">
        <f t="shared" si="20"/>
        <v>29.2</v>
      </c>
      <c r="DE393" s="15" t="str">
        <f>VLOOKUP($DD393,[10]definitions_list_lookup!$N$15:$P$20,2,TRUE)</f>
        <v>moderate</v>
      </c>
      <c r="DF393" s="15">
        <f>VLOOKUP($DD393,[10]definitions_list_lookup!$N$15:$P$20,3,TRUE)</f>
        <v>2</v>
      </c>
      <c r="DG393" s="11" t="s">
        <v>1932</v>
      </c>
    </row>
    <row r="394" spans="1:111" s="11" customFormat="1">
      <c r="A394" s="88">
        <v>42941.25</v>
      </c>
      <c r="B394" s="11" t="s">
        <v>1742</v>
      </c>
      <c r="C394" s="2" t="s">
        <v>1450</v>
      </c>
      <c r="D394" s="2" t="s">
        <v>1575</v>
      </c>
      <c r="E394" s="11">
        <v>95</v>
      </c>
      <c r="F394" s="11">
        <v>3</v>
      </c>
      <c r="G394" s="15" t="str">
        <f t="shared" si="18"/>
        <v>95-3</v>
      </c>
      <c r="H394" s="11">
        <v>0</v>
      </c>
      <c r="I394" s="11">
        <v>93</v>
      </c>
      <c r="J394" s="38">
        <f>(VLOOKUP($G394,Depth_Lookup_CCL!$A$3:$Z$549,11,FALSE))+(H394/100)</f>
        <v>237.70999999999998</v>
      </c>
      <c r="K394" s="38">
        <f>(VLOOKUP($G394,Depth_Lookup_CCL!$A$3:$Z$549,11,FALSE))+(I394/100)</f>
        <v>238.64</v>
      </c>
      <c r="L394" s="11">
        <v>100</v>
      </c>
      <c r="P394" s="15">
        <f t="shared" si="19"/>
        <v>100</v>
      </c>
      <c r="Q394" s="11" t="s">
        <v>1602</v>
      </c>
      <c r="R394" s="11" t="s">
        <v>1</v>
      </c>
      <c r="S394" s="97">
        <v>25</v>
      </c>
      <c r="T394" s="15" t="str">
        <f>VLOOKUP($S394,[10]definitions_list_lookup!$N$15:$P$20,2,TRUE)</f>
        <v>moderate</v>
      </c>
      <c r="U394" s="15">
        <f>VLOOKUP($S394,[10]definitions_list_lookup!$N$15:$P$20,3,TRUE)</f>
        <v>2</v>
      </c>
      <c r="V394" s="11" t="s">
        <v>1707</v>
      </c>
      <c r="Y394" s="11">
        <v>90</v>
      </c>
      <c r="Z394" s="11">
        <v>10</v>
      </c>
      <c r="AR394" s="15" t="str">
        <f>VLOOKUP($AQ394,[10]definitions_list_lookup!$N$15:$P$20,2,TRUE)</f>
        <v>fresh</v>
      </c>
      <c r="AS394" s="15">
        <f>VLOOKUP($AQ394,[10]definitions_list_lookup!$N$15:$P$20,3,TRUE)</f>
        <v>0</v>
      </c>
      <c r="BN394" s="15" t="str">
        <f>VLOOKUP($BM394,[10]definitions_list_lookup!$N$15:$P$20,2,TRUE)</f>
        <v>fresh</v>
      </c>
      <c r="BO394" s="15">
        <f>VLOOKUP($BM394,[10]definitions_list_lookup!$N$15:$P$20,3,TRUE)</f>
        <v>0</v>
      </c>
      <c r="CJ394" s="15" t="str">
        <f>VLOOKUP($CI394,[10]definitions_list_lookup!$N$15:$P$20,2,TRUE)</f>
        <v>fresh</v>
      </c>
      <c r="CK394" s="15">
        <f>VLOOKUP($CI394,[10]definitions_list_lookup!$N$15:$P$20,3,TRUE)</f>
        <v>0</v>
      </c>
      <c r="DD394" s="15">
        <f t="shared" si="20"/>
        <v>25</v>
      </c>
      <c r="DE394" s="15" t="str">
        <f>VLOOKUP($DD394,[10]definitions_list_lookup!$N$15:$P$20,2,TRUE)</f>
        <v>moderate</v>
      </c>
      <c r="DF394" s="15">
        <f>VLOOKUP($DD394,[10]definitions_list_lookup!$N$15:$P$20,3,TRUE)</f>
        <v>2</v>
      </c>
      <c r="DG394" s="11" t="s">
        <v>1932</v>
      </c>
    </row>
    <row r="395" spans="1:111" s="11" customFormat="1">
      <c r="A395" s="88">
        <v>42941.25</v>
      </c>
      <c r="B395" s="11" t="s">
        <v>1742</v>
      </c>
      <c r="C395" s="2" t="s">
        <v>1450</v>
      </c>
      <c r="D395" s="2" t="s">
        <v>1575</v>
      </c>
      <c r="E395" s="11">
        <v>95</v>
      </c>
      <c r="F395" s="11">
        <v>4</v>
      </c>
      <c r="G395" s="15" t="str">
        <f t="shared" si="18"/>
        <v>95-4</v>
      </c>
      <c r="H395" s="11">
        <v>0</v>
      </c>
      <c r="I395" s="11">
        <v>81</v>
      </c>
      <c r="J395" s="38">
        <f>(VLOOKUP($G395,Depth_Lookup_CCL!$A$3:$Z$549,11,FALSE))+(H395/100)</f>
        <v>238.65999999999997</v>
      </c>
      <c r="K395" s="38">
        <f>(VLOOKUP($G395,Depth_Lookup_CCL!$A$3:$Z$549,11,FALSE))+(I395/100)</f>
        <v>239.46999999999997</v>
      </c>
      <c r="L395" s="11">
        <v>80</v>
      </c>
      <c r="N395" s="11">
        <v>20</v>
      </c>
      <c r="P395" s="15">
        <f t="shared" si="19"/>
        <v>100</v>
      </c>
      <c r="Q395" s="11" t="s">
        <v>1602</v>
      </c>
      <c r="R395" s="11" t="s">
        <v>1</v>
      </c>
      <c r="S395" s="97">
        <v>25</v>
      </c>
      <c r="T395" s="15" t="str">
        <f>VLOOKUP($S395,[10]definitions_list_lookup!$N$15:$P$20,2,TRUE)</f>
        <v>moderate</v>
      </c>
      <c r="U395" s="15">
        <f>VLOOKUP($S395,[10]definitions_list_lookup!$N$15:$P$20,3,TRUE)</f>
        <v>2</v>
      </c>
      <c r="V395" s="11" t="s">
        <v>1707</v>
      </c>
      <c r="Y395" s="11">
        <v>90</v>
      </c>
      <c r="Z395" s="11">
        <v>10</v>
      </c>
      <c r="AR395" s="15" t="str">
        <f>VLOOKUP($AQ395,[10]definitions_list_lookup!$N$15:$P$20,2,TRUE)</f>
        <v>fresh</v>
      </c>
      <c r="AS395" s="15">
        <f>VLOOKUP($AQ395,[10]definitions_list_lookup!$N$15:$P$20,3,TRUE)</f>
        <v>0</v>
      </c>
      <c r="BL395" s="11" t="s">
        <v>3208</v>
      </c>
      <c r="BM395" s="11">
        <v>90</v>
      </c>
      <c r="BN395" s="15" t="str">
        <f>VLOOKUP($BM395,[10]definitions_list_lookup!$N$15:$P$20,2,TRUE)</f>
        <v>extensive</v>
      </c>
      <c r="BO395" s="15">
        <f>VLOOKUP($BM395,[10]definitions_list_lookup!$N$15:$P$20,3,TRUE)</f>
        <v>4</v>
      </c>
      <c r="BP395" s="11" t="s">
        <v>2289</v>
      </c>
      <c r="BQ395" s="11">
        <v>40</v>
      </c>
      <c r="BS395" s="11">
        <v>35</v>
      </c>
      <c r="BT395" s="11">
        <v>15</v>
      </c>
      <c r="BU395" s="11">
        <v>10</v>
      </c>
      <c r="CJ395" s="15" t="str">
        <f>VLOOKUP($CI395,[10]definitions_list_lookup!$N$15:$P$20,2,TRUE)</f>
        <v>fresh</v>
      </c>
      <c r="CK395" s="15">
        <f>VLOOKUP($CI395,[10]definitions_list_lookup!$N$15:$P$20,3,TRUE)</f>
        <v>0</v>
      </c>
      <c r="DD395" s="15">
        <f t="shared" si="20"/>
        <v>38</v>
      </c>
      <c r="DE395" s="15" t="str">
        <f>VLOOKUP($DD395,[10]definitions_list_lookup!$N$15:$P$20,2,TRUE)</f>
        <v>substantial</v>
      </c>
      <c r="DF395" s="15">
        <f>VLOOKUP($DD395,[10]definitions_list_lookup!$N$15:$P$20,3,TRUE)</f>
        <v>3</v>
      </c>
      <c r="DG395" s="11" t="s">
        <v>1932</v>
      </c>
    </row>
    <row r="396" spans="1:111" s="11" customFormat="1">
      <c r="A396" s="88">
        <v>42941.25</v>
      </c>
      <c r="B396" s="11" t="s">
        <v>1742</v>
      </c>
      <c r="C396" s="2" t="s">
        <v>1450</v>
      </c>
      <c r="D396" s="2" t="s">
        <v>1575</v>
      </c>
      <c r="E396" s="11">
        <v>96</v>
      </c>
      <c r="F396" s="11">
        <v>1</v>
      </c>
      <c r="G396" s="15" t="str">
        <f t="shared" si="18"/>
        <v>96-1</v>
      </c>
      <c r="H396" s="11">
        <v>0</v>
      </c>
      <c r="I396" s="11">
        <v>70</v>
      </c>
      <c r="J396" s="38">
        <f>(VLOOKUP($G396,Depth_Lookup_CCL!$A$3:$Z$549,11,FALSE))+(H396/100)</f>
        <v>239.2</v>
      </c>
      <c r="K396" s="38">
        <f>(VLOOKUP($G396,Depth_Lookup_CCL!$A$3:$Z$549,11,FALSE))+(I396/100)</f>
        <v>239.89999999999998</v>
      </c>
      <c r="L396" s="11">
        <v>75</v>
      </c>
      <c r="N396" s="11">
        <v>25</v>
      </c>
      <c r="P396" s="15">
        <f t="shared" si="19"/>
        <v>100</v>
      </c>
      <c r="Q396" s="11" t="s">
        <v>2314</v>
      </c>
      <c r="R396" s="11" t="s">
        <v>1</v>
      </c>
      <c r="S396" s="97">
        <v>40</v>
      </c>
      <c r="T396" s="15" t="str">
        <f>VLOOKUP($S396,[10]definitions_list_lookup!$N$15:$P$20,2,TRUE)</f>
        <v>substantial</v>
      </c>
      <c r="U396" s="15">
        <f>VLOOKUP($S396,[10]definitions_list_lookup!$N$15:$P$20,3,TRUE)</f>
        <v>3</v>
      </c>
      <c r="V396" s="11" t="s">
        <v>1707</v>
      </c>
      <c r="W396" s="11">
        <v>5</v>
      </c>
      <c r="Y396" s="11">
        <v>90</v>
      </c>
      <c r="Z396" s="11">
        <v>5</v>
      </c>
      <c r="AR396" s="15" t="str">
        <f>VLOOKUP($AQ396,[10]definitions_list_lookup!$N$15:$P$20,2,TRUE)</f>
        <v>fresh</v>
      </c>
      <c r="AS396" s="15">
        <f>VLOOKUP($AQ396,[10]definitions_list_lookup!$N$15:$P$20,3,TRUE)</f>
        <v>0</v>
      </c>
      <c r="BL396" s="11" t="s">
        <v>1723</v>
      </c>
      <c r="BM396" s="11">
        <v>85</v>
      </c>
      <c r="BN396" s="15" t="str">
        <f>VLOOKUP($BM396,[10]definitions_list_lookup!$N$15:$P$20,2,TRUE)</f>
        <v>extensive</v>
      </c>
      <c r="BO396" s="15">
        <f>VLOOKUP($BM396,[10]definitions_list_lookup!$N$15:$P$20,3,TRUE)</f>
        <v>4</v>
      </c>
      <c r="BP396" s="11" t="s">
        <v>2393</v>
      </c>
      <c r="BQ396" s="11">
        <v>40</v>
      </c>
      <c r="BS396" s="11">
        <v>35</v>
      </c>
      <c r="BT396" s="11">
        <v>20</v>
      </c>
      <c r="BU396" s="11">
        <v>5</v>
      </c>
      <c r="CJ396" s="15" t="str">
        <f>VLOOKUP($CI396,[10]definitions_list_lookup!$N$15:$P$20,2,TRUE)</f>
        <v>fresh</v>
      </c>
      <c r="CK396" s="15">
        <f>VLOOKUP($CI396,[10]definitions_list_lookup!$N$15:$P$20,3,TRUE)</f>
        <v>0</v>
      </c>
      <c r="DD396" s="15">
        <f t="shared" si="20"/>
        <v>51.25</v>
      </c>
      <c r="DE396" s="15" t="str">
        <f>VLOOKUP($DD396,[10]definitions_list_lookup!$N$15:$P$20,2,TRUE)</f>
        <v>substantial</v>
      </c>
      <c r="DF396" s="15">
        <f>VLOOKUP($DD396,[10]definitions_list_lookup!$N$15:$P$20,3,TRUE)</f>
        <v>3</v>
      </c>
      <c r="DG396" s="11" t="s">
        <v>1932</v>
      </c>
    </row>
    <row r="397" spans="1:111" s="11" customFormat="1">
      <c r="A397" s="88">
        <v>42941.25</v>
      </c>
      <c r="B397" s="11" t="s">
        <v>1742</v>
      </c>
      <c r="C397" s="2" t="s">
        <v>1450</v>
      </c>
      <c r="D397" s="2" t="s">
        <v>1575</v>
      </c>
      <c r="E397" s="11">
        <v>96</v>
      </c>
      <c r="F397" s="11">
        <v>2</v>
      </c>
      <c r="G397" s="15" t="str">
        <f t="shared" si="18"/>
        <v>96-2</v>
      </c>
      <c r="H397" s="11">
        <v>0</v>
      </c>
      <c r="I397" s="11">
        <v>83</v>
      </c>
      <c r="J397" s="38">
        <f>(VLOOKUP($G397,Depth_Lookup_CCL!$A$3:$Z$549,11,FALSE))+(H397/100)</f>
        <v>239.92499999999998</v>
      </c>
      <c r="K397" s="38">
        <f>(VLOOKUP($G397,Depth_Lookup_CCL!$A$3:$Z$549,11,FALSE))+(I397/100)</f>
        <v>240.755</v>
      </c>
      <c r="L397" s="11">
        <v>97</v>
      </c>
      <c r="N397" s="11">
        <v>3</v>
      </c>
      <c r="P397" s="15">
        <f t="shared" si="19"/>
        <v>100</v>
      </c>
      <c r="Q397" s="11" t="s">
        <v>1602</v>
      </c>
      <c r="R397" s="11" t="s">
        <v>1</v>
      </c>
      <c r="S397" s="97">
        <v>40</v>
      </c>
      <c r="T397" s="15" t="str">
        <f>VLOOKUP($S397,[10]definitions_list_lookup!$N$15:$P$20,2,TRUE)</f>
        <v>substantial</v>
      </c>
      <c r="U397" s="15">
        <f>VLOOKUP($S397,[10]definitions_list_lookup!$N$15:$P$20,3,TRUE)</f>
        <v>3</v>
      </c>
      <c r="V397" s="11" t="s">
        <v>1707</v>
      </c>
      <c r="W397" s="11">
        <v>5</v>
      </c>
      <c r="Y397" s="11">
        <v>95</v>
      </c>
      <c r="AR397" s="15" t="str">
        <f>VLOOKUP($AQ397,[10]definitions_list_lookup!$N$15:$P$20,2,TRUE)</f>
        <v>fresh</v>
      </c>
      <c r="AS397" s="15">
        <f>VLOOKUP($AQ397,[10]definitions_list_lookup!$N$15:$P$20,3,TRUE)</f>
        <v>0</v>
      </c>
      <c r="BL397" s="11" t="s">
        <v>3209</v>
      </c>
      <c r="BM397" s="11">
        <v>75</v>
      </c>
      <c r="BN397" s="15" t="str">
        <f>VLOOKUP($BM397,[10]definitions_list_lookup!$N$15:$P$20,2,TRUE)</f>
        <v>extensive</v>
      </c>
      <c r="BO397" s="15">
        <f>VLOOKUP($BM397,[10]definitions_list_lookup!$N$15:$P$20,3,TRUE)</f>
        <v>4</v>
      </c>
      <c r="BP397" s="11" t="s">
        <v>2289</v>
      </c>
      <c r="BQ397" s="11">
        <v>15</v>
      </c>
      <c r="BS397" s="11">
        <v>80</v>
      </c>
      <c r="BT397" s="11">
        <v>5</v>
      </c>
      <c r="CJ397" s="15" t="str">
        <f>VLOOKUP($CI397,[10]definitions_list_lookup!$N$15:$P$20,2,TRUE)</f>
        <v>fresh</v>
      </c>
      <c r="CK397" s="15">
        <f>VLOOKUP($CI397,[10]definitions_list_lookup!$N$15:$P$20,3,TRUE)</f>
        <v>0</v>
      </c>
      <c r="DD397" s="15">
        <f t="shared" si="20"/>
        <v>41.05</v>
      </c>
      <c r="DE397" s="15" t="str">
        <f>VLOOKUP($DD397,[10]definitions_list_lookup!$N$15:$P$20,2,TRUE)</f>
        <v>substantial</v>
      </c>
      <c r="DF397" s="15">
        <f>VLOOKUP($DD397,[10]definitions_list_lookup!$N$15:$P$20,3,TRUE)</f>
        <v>3</v>
      </c>
      <c r="DG397" s="11" t="s">
        <v>1932</v>
      </c>
    </row>
    <row r="398" spans="1:111" s="11" customFormat="1">
      <c r="A398" s="88">
        <v>42941.25</v>
      </c>
      <c r="B398" s="11" t="s">
        <v>1742</v>
      </c>
      <c r="C398" s="2" t="s">
        <v>1450</v>
      </c>
      <c r="D398" s="2" t="s">
        <v>1575</v>
      </c>
      <c r="E398" s="11">
        <v>96</v>
      </c>
      <c r="F398" s="11">
        <v>3</v>
      </c>
      <c r="G398" s="15" t="str">
        <f t="shared" si="18"/>
        <v>96-3</v>
      </c>
      <c r="H398" s="11">
        <v>0</v>
      </c>
      <c r="I398" s="11">
        <v>78</v>
      </c>
      <c r="J398" s="38">
        <f>(VLOOKUP($G398,Depth_Lookup_CCL!$A$3:$Z$549,11,FALSE))+(H398/100)</f>
        <v>240.76499999999999</v>
      </c>
      <c r="K398" s="38">
        <f>(VLOOKUP($G398,Depth_Lookup_CCL!$A$3:$Z$549,11,FALSE))+(I398/100)</f>
        <v>241.54499999999999</v>
      </c>
      <c r="L398" s="11">
        <v>100</v>
      </c>
      <c r="P398" s="15">
        <f t="shared" si="19"/>
        <v>100</v>
      </c>
      <c r="Q398" s="11" t="s">
        <v>1602</v>
      </c>
      <c r="R398" s="11" t="s">
        <v>1</v>
      </c>
      <c r="S398" s="97">
        <v>40</v>
      </c>
      <c r="T398" s="15" t="str">
        <f>VLOOKUP($S398,[10]definitions_list_lookup!$N$15:$P$20,2,TRUE)</f>
        <v>substantial</v>
      </c>
      <c r="U398" s="15">
        <f>VLOOKUP($S398,[10]definitions_list_lookup!$N$15:$P$20,3,TRUE)</f>
        <v>3</v>
      </c>
      <c r="V398" s="11" t="s">
        <v>1707</v>
      </c>
      <c r="W398" s="11">
        <v>5</v>
      </c>
      <c r="Y398" s="11">
        <v>90</v>
      </c>
      <c r="Z398" s="11">
        <v>5</v>
      </c>
      <c r="AR398" s="15" t="str">
        <f>VLOOKUP($AQ398,[10]definitions_list_lookup!$N$15:$P$20,2,TRUE)</f>
        <v>fresh</v>
      </c>
      <c r="AS398" s="15">
        <f>VLOOKUP($AQ398,[10]definitions_list_lookup!$N$15:$P$20,3,TRUE)</f>
        <v>0</v>
      </c>
      <c r="BN398" s="15" t="str">
        <f>VLOOKUP($BM398,[10]definitions_list_lookup!$N$15:$P$20,2,TRUE)</f>
        <v>fresh</v>
      </c>
      <c r="BO398" s="15">
        <f>VLOOKUP($BM398,[10]definitions_list_lookup!$N$15:$P$20,3,TRUE)</f>
        <v>0</v>
      </c>
      <c r="CJ398" s="15" t="str">
        <f>VLOOKUP($CI398,[10]definitions_list_lookup!$N$15:$P$20,2,TRUE)</f>
        <v>fresh</v>
      </c>
      <c r="CK398" s="15">
        <f>VLOOKUP($CI398,[10]definitions_list_lookup!$N$15:$P$20,3,TRUE)</f>
        <v>0</v>
      </c>
      <c r="DD398" s="15">
        <f t="shared" si="20"/>
        <v>40</v>
      </c>
      <c r="DE398" s="15" t="str">
        <f>VLOOKUP($DD398,[10]definitions_list_lookup!$N$15:$P$20,2,TRUE)</f>
        <v>substantial</v>
      </c>
      <c r="DF398" s="15">
        <f>VLOOKUP($DD398,[10]definitions_list_lookup!$N$15:$P$20,3,TRUE)</f>
        <v>3</v>
      </c>
      <c r="DG398" s="11" t="s">
        <v>1932</v>
      </c>
    </row>
    <row r="399" spans="1:111" s="11" customFormat="1">
      <c r="A399" s="88">
        <v>42941.25</v>
      </c>
      <c r="B399" s="11" t="s">
        <v>1742</v>
      </c>
      <c r="C399" s="2" t="s">
        <v>1450</v>
      </c>
      <c r="D399" s="2" t="s">
        <v>1575</v>
      </c>
      <c r="E399" s="11">
        <v>96</v>
      </c>
      <c r="F399" s="11">
        <v>4</v>
      </c>
      <c r="G399" s="15" t="str">
        <f t="shared" si="18"/>
        <v>96-4</v>
      </c>
      <c r="H399" s="11">
        <v>0</v>
      </c>
      <c r="I399" s="11">
        <v>74</v>
      </c>
      <c r="J399" s="38">
        <f>(VLOOKUP($G399,Depth_Lookup_CCL!$A$3:$Z$549,11,FALSE))+(H399/100)</f>
        <v>241.55499999999998</v>
      </c>
      <c r="K399" s="38">
        <f>(VLOOKUP($G399,Depth_Lookup_CCL!$A$3:$Z$549,11,FALSE))+(I399/100)</f>
        <v>242.29499999999999</v>
      </c>
      <c r="L399" s="11">
        <v>96</v>
      </c>
      <c r="N399" s="11">
        <v>4</v>
      </c>
      <c r="P399" s="15">
        <f t="shared" si="19"/>
        <v>100</v>
      </c>
      <c r="Q399" s="11" t="s">
        <v>2217</v>
      </c>
      <c r="R399" s="11" t="s">
        <v>1</v>
      </c>
      <c r="S399" s="97">
        <v>40</v>
      </c>
      <c r="T399" s="15" t="str">
        <f>VLOOKUP($S399,[10]definitions_list_lookup!$N$15:$P$20,2,TRUE)</f>
        <v>substantial</v>
      </c>
      <c r="U399" s="15">
        <f>VLOOKUP($S399,[10]definitions_list_lookup!$N$15:$P$20,3,TRUE)</f>
        <v>3</v>
      </c>
      <c r="V399" s="11" t="s">
        <v>1707</v>
      </c>
      <c r="W399" s="11">
        <v>5</v>
      </c>
      <c r="Y399" s="11">
        <v>90</v>
      </c>
      <c r="Z399" s="11">
        <v>5</v>
      </c>
      <c r="AR399" s="15" t="str">
        <f>VLOOKUP($AQ399,[10]definitions_list_lookup!$N$15:$P$20,2,TRUE)</f>
        <v>fresh</v>
      </c>
      <c r="AS399" s="15">
        <f>VLOOKUP($AQ399,[10]definitions_list_lookup!$N$15:$P$20,3,TRUE)</f>
        <v>0</v>
      </c>
      <c r="BL399" s="11" t="s">
        <v>1723</v>
      </c>
      <c r="BM399" s="11">
        <v>85</v>
      </c>
      <c r="BN399" s="15" t="str">
        <f>VLOOKUP($BM399,[10]definitions_list_lookup!$N$15:$P$20,2,TRUE)</f>
        <v>extensive</v>
      </c>
      <c r="BO399" s="15">
        <f>VLOOKUP($BM399,[10]definitions_list_lookup!$N$15:$P$20,3,TRUE)</f>
        <v>4</v>
      </c>
      <c r="BP399" s="11" t="s">
        <v>2289</v>
      </c>
      <c r="BQ399" s="11">
        <v>15</v>
      </c>
      <c r="BS399" s="11">
        <v>70</v>
      </c>
      <c r="BT399" s="11">
        <v>15</v>
      </c>
      <c r="CJ399" s="15" t="str">
        <f>VLOOKUP($CI399,[10]definitions_list_lookup!$N$15:$P$20,2,TRUE)</f>
        <v>fresh</v>
      </c>
      <c r="CK399" s="15">
        <f>VLOOKUP($CI399,[10]definitions_list_lookup!$N$15:$P$20,3,TRUE)</f>
        <v>0</v>
      </c>
      <c r="DD399" s="15">
        <f t="shared" si="20"/>
        <v>41.8</v>
      </c>
      <c r="DE399" s="15" t="str">
        <f>VLOOKUP($DD399,[10]definitions_list_lookup!$N$15:$P$20,2,TRUE)</f>
        <v>substantial</v>
      </c>
      <c r="DF399" s="15">
        <f>VLOOKUP($DD399,[10]definitions_list_lookup!$N$15:$P$20,3,TRUE)</f>
        <v>3</v>
      </c>
      <c r="DG399" s="11" t="s">
        <v>1932</v>
      </c>
    </row>
    <row r="400" spans="1:111" s="11" customFormat="1">
      <c r="A400" s="88">
        <v>42941.25</v>
      </c>
      <c r="B400" s="11" t="s">
        <v>1742</v>
      </c>
      <c r="C400" s="2" t="s">
        <v>1450</v>
      </c>
      <c r="D400" s="2" t="s">
        <v>1575</v>
      </c>
      <c r="E400" s="11">
        <v>97</v>
      </c>
      <c r="F400" s="11">
        <v>1</v>
      </c>
      <c r="G400" s="15" t="str">
        <f t="shared" si="18"/>
        <v>97-1</v>
      </c>
      <c r="H400" s="11">
        <v>0</v>
      </c>
      <c r="I400" s="11">
        <v>71</v>
      </c>
      <c r="J400" s="38">
        <f>(VLOOKUP($G400,Depth_Lookup_CCL!$A$3:$Z$549,11,FALSE))+(H400/100)</f>
        <v>242.2</v>
      </c>
      <c r="K400" s="38">
        <f>(VLOOKUP($G400,Depth_Lookup_CCL!$A$3:$Z$549,11,FALSE))+(I400/100)</f>
        <v>242.91</v>
      </c>
      <c r="L400" s="11">
        <v>98</v>
      </c>
      <c r="N400" s="11">
        <v>2</v>
      </c>
      <c r="P400" s="15">
        <f t="shared" si="19"/>
        <v>100</v>
      </c>
      <c r="Q400" s="11" t="s">
        <v>2217</v>
      </c>
      <c r="R400" s="11" t="s">
        <v>1</v>
      </c>
      <c r="S400" s="97">
        <v>40</v>
      </c>
      <c r="T400" s="15" t="str">
        <f>VLOOKUP($S400,[10]definitions_list_lookup!$N$15:$P$20,2,TRUE)</f>
        <v>substantial</v>
      </c>
      <c r="U400" s="15">
        <f>VLOOKUP($S400,[10]definitions_list_lookup!$N$15:$P$20,3,TRUE)</f>
        <v>3</v>
      </c>
      <c r="V400" s="11" t="s">
        <v>3174</v>
      </c>
      <c r="W400" s="11">
        <v>5</v>
      </c>
      <c r="Y400" s="11">
        <v>90</v>
      </c>
      <c r="Z400" s="11">
        <v>5</v>
      </c>
      <c r="AR400" s="15" t="str">
        <f>VLOOKUP($AQ400,[10]definitions_list_lookup!$N$15:$P$20,2,TRUE)</f>
        <v>fresh</v>
      </c>
      <c r="AS400" s="15">
        <f>VLOOKUP($AQ400,[10]definitions_list_lookup!$N$15:$P$20,3,TRUE)</f>
        <v>0</v>
      </c>
      <c r="BL400" s="11" t="s">
        <v>2612</v>
      </c>
      <c r="BM400" s="11">
        <v>90</v>
      </c>
      <c r="BN400" s="15" t="str">
        <f>VLOOKUP($BM400,[10]definitions_list_lookup!$N$15:$P$20,2,TRUE)</f>
        <v>extensive</v>
      </c>
      <c r="BO400" s="15">
        <f>VLOOKUP($BM400,[10]definitions_list_lookup!$N$15:$P$20,3,TRUE)</f>
        <v>4</v>
      </c>
      <c r="BP400" s="11" t="s">
        <v>2390</v>
      </c>
      <c r="BQ400" s="11">
        <v>30</v>
      </c>
      <c r="BS400" s="11">
        <v>40</v>
      </c>
      <c r="BT400" s="11">
        <v>30</v>
      </c>
      <c r="CJ400" s="15" t="str">
        <f>VLOOKUP($CI400,[10]definitions_list_lookup!$N$15:$P$20,2,TRUE)</f>
        <v>fresh</v>
      </c>
      <c r="CK400" s="15">
        <f>VLOOKUP($CI400,[10]definitions_list_lookup!$N$15:$P$20,3,TRUE)</f>
        <v>0</v>
      </c>
      <c r="DD400" s="15">
        <f t="shared" si="20"/>
        <v>41</v>
      </c>
      <c r="DE400" s="15" t="str">
        <f>VLOOKUP($DD400,[10]definitions_list_lookup!$N$15:$P$20,2,TRUE)</f>
        <v>substantial</v>
      </c>
      <c r="DF400" s="15">
        <f>VLOOKUP($DD400,[10]definitions_list_lookup!$N$15:$P$20,3,TRUE)</f>
        <v>3</v>
      </c>
      <c r="DG400" s="11" t="s">
        <v>3210</v>
      </c>
    </row>
    <row r="401" spans="1:111" s="11" customFormat="1">
      <c r="A401" s="88">
        <v>42941.5</v>
      </c>
      <c r="B401" s="11" t="s">
        <v>1742</v>
      </c>
      <c r="C401" s="2" t="s">
        <v>1450</v>
      </c>
      <c r="D401" s="2" t="s">
        <v>1575</v>
      </c>
      <c r="E401" s="11">
        <v>97</v>
      </c>
      <c r="F401" s="11">
        <v>2</v>
      </c>
      <c r="G401" s="15" t="str">
        <f t="shared" si="18"/>
        <v>97-2</v>
      </c>
      <c r="H401" s="11">
        <v>0</v>
      </c>
      <c r="I401" s="11">
        <v>48</v>
      </c>
      <c r="J401" s="38">
        <f>(VLOOKUP($G401,Depth_Lookup_CCL!$A$3:$Z$549,11,FALSE))+(H401/100)</f>
        <v>242.92</v>
      </c>
      <c r="K401" s="38">
        <f>(VLOOKUP($G401,Depth_Lookup_CCL!$A$3:$Z$549,11,FALSE))+(I401/100)</f>
        <v>243.39999999999998</v>
      </c>
      <c r="L401" s="11">
        <v>96</v>
      </c>
      <c r="N401" s="11">
        <v>4</v>
      </c>
      <c r="P401" s="15">
        <f t="shared" si="19"/>
        <v>100</v>
      </c>
      <c r="Q401" s="11" t="s">
        <v>2217</v>
      </c>
      <c r="R401" s="11" t="s">
        <v>1</v>
      </c>
      <c r="S401" s="97">
        <v>20</v>
      </c>
      <c r="T401" s="15" t="str">
        <f>VLOOKUP($S401,[10]definitions_list_lookup!$N$15:$P$20,2,TRUE)</f>
        <v>moderate</v>
      </c>
      <c r="U401" s="15">
        <f>VLOOKUP($S401,[10]definitions_list_lookup!$N$15:$P$20,3,TRUE)</f>
        <v>2</v>
      </c>
      <c r="V401" s="11" t="s">
        <v>1707</v>
      </c>
      <c r="Y401" s="11">
        <v>95</v>
      </c>
      <c r="Z401" s="11">
        <v>5</v>
      </c>
      <c r="AR401" s="15" t="str">
        <f>VLOOKUP($AQ401,[10]definitions_list_lookup!$N$15:$P$20,2,TRUE)</f>
        <v>fresh</v>
      </c>
      <c r="AS401" s="15">
        <f>VLOOKUP($AQ401,[10]definitions_list_lookup!$N$15:$P$20,3,TRUE)</f>
        <v>0</v>
      </c>
      <c r="BL401" s="11" t="s">
        <v>1723</v>
      </c>
      <c r="BM401" s="11">
        <v>85</v>
      </c>
      <c r="BN401" s="15" t="str">
        <f>VLOOKUP($BM401,[10]definitions_list_lookup!$N$15:$P$20,2,TRUE)</f>
        <v>extensive</v>
      </c>
      <c r="BO401" s="15">
        <f>VLOOKUP($BM401,[10]definitions_list_lookup!$N$15:$P$20,3,TRUE)</f>
        <v>4</v>
      </c>
      <c r="BP401" s="11" t="s">
        <v>2289</v>
      </c>
      <c r="BQ401" s="11">
        <v>15</v>
      </c>
      <c r="BS401" s="11">
        <v>75</v>
      </c>
      <c r="BT401" s="11">
        <v>10</v>
      </c>
      <c r="CJ401" s="15" t="str">
        <f>VLOOKUP($CI401,[10]definitions_list_lookup!$N$15:$P$20,2,TRUE)</f>
        <v>fresh</v>
      </c>
      <c r="CK401" s="15">
        <f>VLOOKUP($CI401,[10]definitions_list_lookup!$N$15:$P$20,3,TRUE)</f>
        <v>0</v>
      </c>
      <c r="DD401" s="15">
        <f t="shared" si="20"/>
        <v>22.599999999999998</v>
      </c>
      <c r="DE401" s="15" t="str">
        <f>VLOOKUP($DD401,[10]definitions_list_lookup!$N$15:$P$20,2,TRUE)</f>
        <v>moderate</v>
      </c>
      <c r="DF401" s="15">
        <f>VLOOKUP($DD401,[10]definitions_list_lookup!$N$15:$P$20,3,TRUE)</f>
        <v>2</v>
      </c>
      <c r="DG401" s="11" t="s">
        <v>1932</v>
      </c>
    </row>
    <row r="402" spans="1:111" s="11" customFormat="1">
      <c r="A402" s="88">
        <v>42941.5</v>
      </c>
      <c r="B402" s="11" t="s">
        <v>1742</v>
      </c>
      <c r="C402" s="2" t="s">
        <v>1450</v>
      </c>
      <c r="D402" s="2" t="s">
        <v>1575</v>
      </c>
      <c r="E402" s="11">
        <v>97</v>
      </c>
      <c r="F402" s="11">
        <v>3</v>
      </c>
      <c r="G402" s="15" t="str">
        <f t="shared" si="18"/>
        <v>97-3</v>
      </c>
      <c r="H402" s="11">
        <v>0</v>
      </c>
      <c r="I402" s="11">
        <v>96</v>
      </c>
      <c r="J402" s="38">
        <f>(VLOOKUP($G402,Depth_Lookup_CCL!$A$3:$Z$549,11,FALSE))+(H402/100)</f>
        <v>243.41499999999999</v>
      </c>
      <c r="K402" s="38">
        <f>(VLOOKUP($G402,Depth_Lookup_CCL!$A$3:$Z$549,11,FALSE))+(I402/100)</f>
        <v>244.375</v>
      </c>
      <c r="L402" s="11">
        <v>99</v>
      </c>
      <c r="N402" s="11">
        <v>1</v>
      </c>
      <c r="P402" s="15">
        <f t="shared" si="19"/>
        <v>100</v>
      </c>
      <c r="Q402" s="11" t="s">
        <v>2217</v>
      </c>
      <c r="R402" s="11" t="s">
        <v>1</v>
      </c>
      <c r="S402" s="97">
        <v>20</v>
      </c>
      <c r="T402" s="15" t="str">
        <f>VLOOKUP($S402,[10]definitions_list_lookup!$N$15:$P$20,2,TRUE)</f>
        <v>moderate</v>
      </c>
      <c r="U402" s="15">
        <f>VLOOKUP($S402,[10]definitions_list_lookup!$N$15:$P$20,3,TRUE)</f>
        <v>2</v>
      </c>
      <c r="V402" s="11" t="s">
        <v>1707</v>
      </c>
      <c r="Y402" s="11">
        <v>95</v>
      </c>
      <c r="Z402" s="11">
        <v>5</v>
      </c>
      <c r="AR402" s="15" t="str">
        <f>VLOOKUP($AQ402,[10]definitions_list_lookup!$N$15:$P$20,2,TRUE)</f>
        <v>fresh</v>
      </c>
      <c r="AS402" s="15">
        <f>VLOOKUP($AQ402,[10]definitions_list_lookup!$N$15:$P$20,3,TRUE)</f>
        <v>0</v>
      </c>
      <c r="BL402" s="11" t="s">
        <v>1772</v>
      </c>
      <c r="BM402" s="11">
        <v>85</v>
      </c>
      <c r="BN402" s="15" t="str">
        <f>VLOOKUP($BM402,[10]definitions_list_lookup!$N$15:$P$20,2,TRUE)</f>
        <v>extensive</v>
      </c>
      <c r="BO402" s="15">
        <f>VLOOKUP($BM402,[10]definitions_list_lookup!$N$15:$P$20,3,TRUE)</f>
        <v>4</v>
      </c>
      <c r="BP402" s="11" t="s">
        <v>2289</v>
      </c>
      <c r="BQ402" s="11">
        <v>15</v>
      </c>
      <c r="BS402" s="11">
        <v>85</v>
      </c>
      <c r="CJ402" s="15" t="str">
        <f>VLOOKUP($CI402,[10]definitions_list_lookup!$N$15:$P$20,2,TRUE)</f>
        <v>fresh</v>
      </c>
      <c r="CK402" s="15">
        <f>VLOOKUP($CI402,[10]definitions_list_lookup!$N$15:$P$20,3,TRUE)</f>
        <v>0</v>
      </c>
      <c r="DD402" s="15">
        <f t="shared" si="20"/>
        <v>20.650000000000002</v>
      </c>
      <c r="DE402" s="15" t="str">
        <f>VLOOKUP($DD402,[10]definitions_list_lookup!$N$15:$P$20,2,TRUE)</f>
        <v>moderate</v>
      </c>
      <c r="DF402" s="15">
        <f>VLOOKUP($DD402,[10]definitions_list_lookup!$N$15:$P$20,3,TRUE)</f>
        <v>2</v>
      </c>
      <c r="DG402" s="11" t="s">
        <v>1932</v>
      </c>
    </row>
    <row r="403" spans="1:111" s="11" customFormat="1">
      <c r="A403" s="88">
        <v>42941.5</v>
      </c>
      <c r="B403" s="11" t="s">
        <v>1742</v>
      </c>
      <c r="C403" s="2" t="s">
        <v>1450</v>
      </c>
      <c r="D403" s="2" t="s">
        <v>1575</v>
      </c>
      <c r="E403" s="11">
        <v>97</v>
      </c>
      <c r="F403" s="11">
        <v>4</v>
      </c>
      <c r="G403" s="15" t="str">
        <f t="shared" si="18"/>
        <v>97-4</v>
      </c>
      <c r="H403" s="11">
        <v>0</v>
      </c>
      <c r="I403" s="11">
        <v>95</v>
      </c>
      <c r="J403" s="38">
        <f>(VLOOKUP($G403,Depth_Lookup_CCL!$A$3:$Z$549,11,FALSE))+(H403/100)</f>
        <v>244.375</v>
      </c>
      <c r="K403" s="38">
        <f>(VLOOKUP($G403,Depth_Lookup_CCL!$A$3:$Z$549,11,FALSE))+(I403/100)</f>
        <v>245.32499999999999</v>
      </c>
      <c r="L403" s="11">
        <v>97</v>
      </c>
      <c r="N403" s="11">
        <v>3</v>
      </c>
      <c r="P403" s="15">
        <f t="shared" si="19"/>
        <v>100</v>
      </c>
      <c r="Q403" s="11" t="s">
        <v>1602</v>
      </c>
      <c r="R403" s="11" t="s">
        <v>1</v>
      </c>
      <c r="S403" s="97">
        <v>20</v>
      </c>
      <c r="T403" s="15" t="str">
        <f>VLOOKUP($S403,[10]definitions_list_lookup!$N$15:$P$20,2,TRUE)</f>
        <v>moderate</v>
      </c>
      <c r="U403" s="15">
        <f>VLOOKUP($S403,[10]definitions_list_lookup!$N$15:$P$20,3,TRUE)</f>
        <v>2</v>
      </c>
      <c r="V403" s="11" t="s">
        <v>1707</v>
      </c>
      <c r="Y403" s="11">
        <v>95</v>
      </c>
      <c r="Z403" s="11">
        <v>5</v>
      </c>
      <c r="AR403" s="15" t="str">
        <f>VLOOKUP($AQ403,[10]definitions_list_lookup!$N$15:$P$20,2,TRUE)</f>
        <v>fresh</v>
      </c>
      <c r="AS403" s="15">
        <f>VLOOKUP($AQ403,[10]definitions_list_lookup!$N$15:$P$20,3,TRUE)</f>
        <v>0</v>
      </c>
      <c r="BL403" s="11" t="s">
        <v>1797</v>
      </c>
      <c r="BM403" s="11">
        <v>80</v>
      </c>
      <c r="BN403" s="15" t="str">
        <f>VLOOKUP($BM403,[10]definitions_list_lookup!$N$15:$P$20,2,TRUE)</f>
        <v>extensive</v>
      </c>
      <c r="BO403" s="15">
        <f>VLOOKUP($BM403,[10]definitions_list_lookup!$N$15:$P$20,3,TRUE)</f>
        <v>4</v>
      </c>
      <c r="BP403" s="11" t="s">
        <v>2390</v>
      </c>
      <c r="BQ403" s="11">
        <v>30</v>
      </c>
      <c r="BS403" s="11">
        <v>60</v>
      </c>
      <c r="BT403" s="11">
        <v>10</v>
      </c>
      <c r="CJ403" s="15" t="str">
        <f>VLOOKUP($CI403,[10]definitions_list_lookup!$N$15:$P$20,2,TRUE)</f>
        <v>fresh</v>
      </c>
      <c r="CK403" s="15">
        <f>VLOOKUP($CI403,[10]definitions_list_lookup!$N$15:$P$20,3,TRUE)</f>
        <v>0</v>
      </c>
      <c r="DD403" s="15">
        <f t="shared" si="20"/>
        <v>21.799999999999997</v>
      </c>
      <c r="DE403" s="15" t="str">
        <f>VLOOKUP($DD403,[10]definitions_list_lookup!$N$15:$P$20,2,TRUE)</f>
        <v>moderate</v>
      </c>
      <c r="DF403" s="15">
        <f>VLOOKUP($DD403,[10]definitions_list_lookup!$N$15:$P$20,3,TRUE)</f>
        <v>2</v>
      </c>
      <c r="DG403" s="11" t="s">
        <v>1932</v>
      </c>
    </row>
    <row r="404" spans="1:111" s="11" customFormat="1">
      <c r="A404" s="88">
        <v>42941.5</v>
      </c>
      <c r="B404" s="11" t="s">
        <v>1742</v>
      </c>
      <c r="C404" s="2" t="s">
        <v>1450</v>
      </c>
      <c r="D404" s="2" t="s">
        <v>1575</v>
      </c>
      <c r="E404" s="11">
        <v>98</v>
      </c>
      <c r="F404" s="11">
        <v>1</v>
      </c>
      <c r="G404" s="15" t="str">
        <f t="shared" si="18"/>
        <v>98-1</v>
      </c>
      <c r="H404" s="11">
        <v>0</v>
      </c>
      <c r="I404" s="11">
        <v>53</v>
      </c>
      <c r="J404" s="38">
        <f>(VLOOKUP($G404,Depth_Lookup_CCL!$A$3:$Z$549,11,FALSE))+(H404/100)</f>
        <v>245.2</v>
      </c>
      <c r="K404" s="38">
        <f>(VLOOKUP($G404,Depth_Lookup_CCL!$A$3:$Z$549,11,FALSE))+(I404/100)</f>
        <v>245.73</v>
      </c>
      <c r="L404" s="11">
        <v>100</v>
      </c>
      <c r="P404" s="15">
        <f t="shared" si="19"/>
        <v>100</v>
      </c>
      <c r="Q404" s="11" t="s">
        <v>1602</v>
      </c>
      <c r="R404" s="11" t="s">
        <v>1</v>
      </c>
      <c r="S404" s="97">
        <v>20</v>
      </c>
      <c r="T404" s="15" t="str">
        <f>VLOOKUP($S404,[10]definitions_list_lookup!$N$15:$P$20,2,TRUE)</f>
        <v>moderate</v>
      </c>
      <c r="U404" s="15">
        <f>VLOOKUP($S404,[10]definitions_list_lookup!$N$15:$P$20,3,TRUE)</f>
        <v>2</v>
      </c>
      <c r="V404" s="11" t="s">
        <v>1707</v>
      </c>
      <c r="Y404" s="11">
        <v>95</v>
      </c>
      <c r="Z404" s="11">
        <v>5</v>
      </c>
      <c r="AR404" s="15" t="str">
        <f>VLOOKUP($AQ404,[10]definitions_list_lookup!$N$15:$P$20,2,TRUE)</f>
        <v>fresh</v>
      </c>
      <c r="AS404" s="15">
        <f>VLOOKUP($AQ404,[10]definitions_list_lookup!$N$15:$P$20,3,TRUE)</f>
        <v>0</v>
      </c>
      <c r="BN404" s="15" t="str">
        <f>VLOOKUP($BM404,[10]definitions_list_lookup!$N$15:$P$20,2,TRUE)</f>
        <v>fresh</v>
      </c>
      <c r="BO404" s="15">
        <f>VLOOKUP($BM404,[10]definitions_list_lookup!$N$15:$P$20,3,TRUE)</f>
        <v>0</v>
      </c>
      <c r="CJ404" s="15" t="str">
        <f>VLOOKUP($CI404,[10]definitions_list_lookup!$N$15:$P$20,2,TRUE)</f>
        <v>fresh</v>
      </c>
      <c r="CK404" s="15">
        <f>VLOOKUP($CI404,[10]definitions_list_lookup!$N$15:$P$20,3,TRUE)</f>
        <v>0</v>
      </c>
      <c r="DD404" s="15">
        <f t="shared" si="20"/>
        <v>20</v>
      </c>
      <c r="DE404" s="15" t="str">
        <f>VLOOKUP($DD404,[10]definitions_list_lookup!$N$15:$P$20,2,TRUE)</f>
        <v>moderate</v>
      </c>
      <c r="DF404" s="15">
        <f>VLOOKUP($DD404,[10]definitions_list_lookup!$N$15:$P$20,3,TRUE)</f>
        <v>2</v>
      </c>
      <c r="DG404" s="11" t="s">
        <v>1932</v>
      </c>
    </row>
    <row r="405" spans="1:111" s="11" customFormat="1">
      <c r="A405" s="88">
        <v>42941.5</v>
      </c>
      <c r="B405" s="11" t="s">
        <v>1742</v>
      </c>
      <c r="C405" s="2" t="s">
        <v>1450</v>
      </c>
      <c r="D405" s="2" t="s">
        <v>1575</v>
      </c>
      <c r="E405" s="11">
        <v>98</v>
      </c>
      <c r="F405" s="11">
        <v>2</v>
      </c>
      <c r="G405" s="15" t="str">
        <f t="shared" si="18"/>
        <v>98-2</v>
      </c>
      <c r="H405" s="11">
        <v>0</v>
      </c>
      <c r="I405" s="11">
        <v>90</v>
      </c>
      <c r="J405" s="38">
        <f>(VLOOKUP($G405,Depth_Lookup_CCL!$A$3:$Z$549,11,FALSE))+(H405/100)</f>
        <v>245.73</v>
      </c>
      <c r="K405" s="38">
        <f>(VLOOKUP($G405,Depth_Lookup_CCL!$A$3:$Z$549,11,FALSE))+(I405/100)</f>
        <v>246.63</v>
      </c>
      <c r="L405" s="11">
        <v>93</v>
      </c>
      <c r="N405" s="11">
        <v>7</v>
      </c>
      <c r="P405" s="15">
        <f t="shared" si="19"/>
        <v>100</v>
      </c>
      <c r="Q405" s="11" t="s">
        <v>1602</v>
      </c>
      <c r="R405" s="11" t="s">
        <v>1</v>
      </c>
      <c r="S405" s="97">
        <v>25</v>
      </c>
      <c r="T405" s="15" t="str">
        <f>VLOOKUP($S405,[10]definitions_list_lookup!$N$15:$P$20,2,TRUE)</f>
        <v>moderate</v>
      </c>
      <c r="U405" s="15">
        <f>VLOOKUP($S405,[10]definitions_list_lookup!$N$15:$P$20,3,TRUE)</f>
        <v>2</v>
      </c>
      <c r="V405" s="11" t="s">
        <v>1707</v>
      </c>
      <c r="Y405" s="11">
        <v>90</v>
      </c>
      <c r="Z405" s="11">
        <v>10</v>
      </c>
      <c r="AR405" s="15" t="str">
        <f>VLOOKUP($AQ405,[10]definitions_list_lookup!$N$15:$P$20,2,TRUE)</f>
        <v>fresh</v>
      </c>
      <c r="AS405" s="15">
        <f>VLOOKUP($AQ405,[10]definitions_list_lookup!$N$15:$P$20,3,TRUE)</f>
        <v>0</v>
      </c>
      <c r="BL405" s="11" t="s">
        <v>3211</v>
      </c>
      <c r="BM405" s="11">
        <v>85</v>
      </c>
      <c r="BN405" s="15" t="str">
        <f>VLOOKUP($BM405,[10]definitions_list_lookup!$N$15:$P$20,2,TRUE)</f>
        <v>extensive</v>
      </c>
      <c r="BO405" s="15">
        <f>VLOOKUP($BM405,[10]definitions_list_lookup!$N$15:$P$20,3,TRUE)</f>
        <v>4</v>
      </c>
      <c r="BP405" s="11" t="s">
        <v>2289</v>
      </c>
      <c r="BQ405" s="11">
        <v>30</v>
      </c>
      <c r="BS405" s="11">
        <v>60</v>
      </c>
      <c r="BT405" s="11">
        <v>10</v>
      </c>
      <c r="CJ405" s="15" t="str">
        <f>VLOOKUP($CI405,[10]definitions_list_lookup!$N$15:$P$20,2,TRUE)</f>
        <v>fresh</v>
      </c>
      <c r="CK405" s="15">
        <f>VLOOKUP($CI405,[10]definitions_list_lookup!$N$15:$P$20,3,TRUE)</f>
        <v>0</v>
      </c>
      <c r="DD405" s="15">
        <f t="shared" si="20"/>
        <v>29.2</v>
      </c>
      <c r="DE405" s="15" t="str">
        <f>VLOOKUP($DD405,[10]definitions_list_lookup!$N$15:$P$20,2,TRUE)</f>
        <v>moderate</v>
      </c>
      <c r="DF405" s="15">
        <f>VLOOKUP($DD405,[10]definitions_list_lookup!$N$15:$P$20,3,TRUE)</f>
        <v>2</v>
      </c>
      <c r="DG405" s="11" t="s">
        <v>3210</v>
      </c>
    </row>
    <row r="406" spans="1:111" s="11" customFormat="1">
      <c r="A406" s="88">
        <v>42941.5</v>
      </c>
      <c r="B406" s="11" t="s">
        <v>1742</v>
      </c>
      <c r="C406" s="2" t="s">
        <v>1450</v>
      </c>
      <c r="D406" s="2" t="s">
        <v>1575</v>
      </c>
      <c r="E406" s="11">
        <v>98</v>
      </c>
      <c r="F406" s="11">
        <v>3</v>
      </c>
      <c r="G406" s="15" t="str">
        <f t="shared" si="18"/>
        <v>98-3</v>
      </c>
      <c r="H406" s="11">
        <v>0</v>
      </c>
      <c r="I406" s="11">
        <v>95</v>
      </c>
      <c r="J406" s="38">
        <f>(VLOOKUP($G406,Depth_Lookup_CCL!$A$3:$Z$549,11,FALSE))+(H406/100)</f>
        <v>246.64</v>
      </c>
      <c r="K406" s="38">
        <f>(VLOOKUP($G406,Depth_Lookup_CCL!$A$3:$Z$549,11,FALSE))+(I406/100)</f>
        <v>247.58999999999997</v>
      </c>
      <c r="L406" s="11">
        <v>99</v>
      </c>
      <c r="N406" s="11">
        <v>1</v>
      </c>
      <c r="P406" s="15">
        <f t="shared" si="19"/>
        <v>100</v>
      </c>
      <c r="Q406" s="11" t="s">
        <v>1602</v>
      </c>
      <c r="R406" s="11" t="s">
        <v>1</v>
      </c>
      <c r="S406" s="97">
        <v>25</v>
      </c>
      <c r="T406" s="15" t="str">
        <f>VLOOKUP($S406,[10]definitions_list_lookup!$N$15:$P$20,2,TRUE)</f>
        <v>moderate</v>
      </c>
      <c r="U406" s="15">
        <f>VLOOKUP($S406,[10]definitions_list_lookup!$N$15:$P$20,3,TRUE)</f>
        <v>2</v>
      </c>
      <c r="V406" s="11" t="s">
        <v>1707</v>
      </c>
      <c r="Y406" s="11">
        <v>85</v>
      </c>
      <c r="Z406" s="11">
        <v>15</v>
      </c>
      <c r="AR406" s="15" t="str">
        <f>VLOOKUP($AQ406,[10]definitions_list_lookup!$N$15:$P$20,2,TRUE)</f>
        <v>fresh</v>
      </c>
      <c r="AS406" s="15">
        <f>VLOOKUP($AQ406,[10]definitions_list_lookup!$N$15:$P$20,3,TRUE)</f>
        <v>0</v>
      </c>
      <c r="BL406" s="11" t="s">
        <v>2253</v>
      </c>
      <c r="BM406" s="11">
        <v>80</v>
      </c>
      <c r="BN406" s="15" t="str">
        <f>VLOOKUP($BM406,[10]definitions_list_lookup!$N$15:$P$20,2,TRUE)</f>
        <v>extensive</v>
      </c>
      <c r="BO406" s="15">
        <f>VLOOKUP($BM406,[10]definitions_list_lookup!$N$15:$P$20,3,TRUE)</f>
        <v>4</v>
      </c>
      <c r="BP406" s="11" t="s">
        <v>2289</v>
      </c>
      <c r="BQ406" s="11">
        <v>20</v>
      </c>
      <c r="BS406" s="11">
        <v>80</v>
      </c>
      <c r="CJ406" s="15" t="str">
        <f>VLOOKUP($CI406,[10]definitions_list_lookup!$N$15:$P$20,2,TRUE)</f>
        <v>fresh</v>
      </c>
      <c r="CK406" s="15">
        <f>VLOOKUP($CI406,[10]definitions_list_lookup!$N$15:$P$20,3,TRUE)</f>
        <v>0</v>
      </c>
      <c r="DD406" s="15">
        <f t="shared" si="20"/>
        <v>25.55</v>
      </c>
      <c r="DE406" s="15" t="str">
        <f>VLOOKUP($DD406,[10]definitions_list_lookup!$N$15:$P$20,2,TRUE)</f>
        <v>moderate</v>
      </c>
      <c r="DF406" s="15">
        <f>VLOOKUP($DD406,[10]definitions_list_lookup!$N$15:$P$20,3,TRUE)</f>
        <v>2</v>
      </c>
      <c r="DG406" s="11" t="s">
        <v>1932</v>
      </c>
    </row>
    <row r="407" spans="1:111" s="11" customFormat="1">
      <c r="A407" s="88">
        <v>42942.25</v>
      </c>
      <c r="B407" s="11" t="s">
        <v>1742</v>
      </c>
      <c r="C407" s="2" t="s">
        <v>1450</v>
      </c>
      <c r="D407" s="2" t="s">
        <v>1575</v>
      </c>
      <c r="E407" s="11">
        <v>98</v>
      </c>
      <c r="F407" s="11">
        <v>4</v>
      </c>
      <c r="G407" s="15" t="str">
        <f t="shared" si="18"/>
        <v>98-4</v>
      </c>
      <c r="H407" s="11">
        <v>0</v>
      </c>
      <c r="I407" s="11">
        <v>86</v>
      </c>
      <c r="J407" s="38">
        <f>(VLOOKUP($G407,Depth_Lookup_CCL!$A$3:$Z$549,11,FALSE))+(H407/100)</f>
        <v>247.595</v>
      </c>
      <c r="K407" s="38">
        <f>(VLOOKUP($G407,Depth_Lookup_CCL!$A$3:$Z$549,11,FALSE))+(I407/100)</f>
        <v>248.45500000000001</v>
      </c>
      <c r="L407" s="11">
        <v>93</v>
      </c>
      <c r="N407" s="11">
        <v>3</v>
      </c>
      <c r="O407" s="11">
        <v>4</v>
      </c>
      <c r="P407" s="15">
        <f t="shared" si="19"/>
        <v>100</v>
      </c>
      <c r="Q407" s="11" t="s">
        <v>4397</v>
      </c>
      <c r="R407" s="11" t="s">
        <v>1459</v>
      </c>
      <c r="S407" s="97">
        <v>25</v>
      </c>
      <c r="T407" s="15" t="str">
        <f>VLOOKUP($S407,[11]definitions_list_lookup!$N$15:$P$20,2,TRUE)</f>
        <v>moderate</v>
      </c>
      <c r="U407" s="15">
        <f>VLOOKUP($S407,[11]definitions_list_lookup!$N$15:$P$20,3,TRUE)</f>
        <v>2</v>
      </c>
      <c r="V407" s="11" t="s">
        <v>1707</v>
      </c>
      <c r="Y407" s="11">
        <v>85</v>
      </c>
      <c r="Z407" s="11">
        <v>15</v>
      </c>
      <c r="AR407" s="15" t="str">
        <f>VLOOKUP($AQ407,[11]definitions_list_lookup!$N$15:$P$20,2,TRUE)</f>
        <v>fresh</v>
      </c>
      <c r="AS407" s="15">
        <f>VLOOKUP($AQ407,[11]definitions_list_lookup!$N$15:$P$20,3,TRUE)</f>
        <v>0</v>
      </c>
      <c r="BL407" s="11" t="s">
        <v>1755</v>
      </c>
      <c r="BM407" s="11">
        <v>80</v>
      </c>
      <c r="BN407" s="15" t="str">
        <f>VLOOKUP($BM407,[11]definitions_list_lookup!$N$15:$P$20,2,TRUE)</f>
        <v>extensive</v>
      </c>
      <c r="BO407" s="15">
        <f>VLOOKUP($BM407,[11]definitions_list_lookup!$N$15:$P$20,3,TRUE)</f>
        <v>4</v>
      </c>
      <c r="BP407" s="11" t="s">
        <v>2287</v>
      </c>
      <c r="BQ407" s="11">
        <v>10</v>
      </c>
      <c r="BS407" s="11">
        <v>85</v>
      </c>
      <c r="BT407" s="11">
        <v>5</v>
      </c>
      <c r="CH407" s="11" t="s">
        <v>2612</v>
      </c>
      <c r="CI407" s="11">
        <v>90</v>
      </c>
      <c r="CJ407" s="15" t="str">
        <f>VLOOKUP($CI407,[11]definitions_list_lookup!$N$15:$P$20,2,TRUE)</f>
        <v>extensive</v>
      </c>
      <c r="CK407" s="15">
        <f>VLOOKUP($CI407,[11]definitions_list_lookup!$N$15:$P$20,3,TRUE)</f>
        <v>4</v>
      </c>
      <c r="CL407" s="11" t="s">
        <v>4398</v>
      </c>
      <c r="CM407" s="11">
        <v>10</v>
      </c>
      <c r="CO407" s="11">
        <v>60</v>
      </c>
      <c r="CP407" s="11">
        <v>15</v>
      </c>
      <c r="CX407" s="11">
        <v>15</v>
      </c>
      <c r="DD407" s="15">
        <f t="shared" si="20"/>
        <v>29.25</v>
      </c>
      <c r="DE407" s="15" t="str">
        <f>VLOOKUP($DD407,[11]definitions_list_lookup!$N$15:$P$20,2,TRUE)</f>
        <v>moderate</v>
      </c>
      <c r="DF407" s="15">
        <f>VLOOKUP($DD407,[11]definitions_list_lookup!$N$15:$P$20,3,TRUE)</f>
        <v>2</v>
      </c>
      <c r="DG407" s="11" t="s">
        <v>1932</v>
      </c>
    </row>
    <row r="408" spans="1:111" s="11" customFormat="1">
      <c r="A408" s="88">
        <v>42942.25</v>
      </c>
      <c r="B408" s="11" t="s">
        <v>1742</v>
      </c>
      <c r="C408" s="2" t="s">
        <v>1450</v>
      </c>
      <c r="D408" s="2" t="s">
        <v>1575</v>
      </c>
      <c r="E408" s="11">
        <v>99</v>
      </c>
      <c r="F408" s="11">
        <v>1</v>
      </c>
      <c r="G408" s="15" t="str">
        <f t="shared" si="18"/>
        <v>99-1</v>
      </c>
      <c r="H408" s="11">
        <v>0</v>
      </c>
      <c r="I408" s="11">
        <v>88</v>
      </c>
      <c r="J408" s="38">
        <f>(VLOOKUP($G408,Depth_Lookup_CCL!$A$3:$Z$549,11,FALSE))+(H408/100)</f>
        <v>248.2</v>
      </c>
      <c r="K408" s="38">
        <f>(VLOOKUP($G408,Depth_Lookup_CCL!$A$3:$Z$549,11,FALSE))+(I408/100)</f>
        <v>249.07999999999998</v>
      </c>
      <c r="L408" s="11">
        <v>84</v>
      </c>
      <c r="M408" s="11">
        <v>5</v>
      </c>
      <c r="N408" s="11">
        <v>11</v>
      </c>
      <c r="P408" s="15">
        <f t="shared" si="19"/>
        <v>100</v>
      </c>
      <c r="Q408" s="11" t="s">
        <v>2240</v>
      </c>
      <c r="R408" s="11" t="s">
        <v>1</v>
      </c>
      <c r="S408" s="97">
        <v>55</v>
      </c>
      <c r="T408" s="15" t="str">
        <f>VLOOKUP($S408,[11]definitions_list_lookup!$N$15:$P$20,2,TRUE)</f>
        <v>substantial</v>
      </c>
      <c r="U408" s="15">
        <f>VLOOKUP($S408,[11]definitions_list_lookup!$N$15:$P$20,3,TRUE)</f>
        <v>3</v>
      </c>
      <c r="V408" s="11" t="s">
        <v>1707</v>
      </c>
      <c r="Y408" s="11">
        <v>95</v>
      </c>
      <c r="Z408" s="11">
        <v>5</v>
      </c>
      <c r="AN408" s="11" t="s">
        <v>1723</v>
      </c>
      <c r="AO408" s="11" t="s">
        <v>1411</v>
      </c>
      <c r="AP408" s="11" t="s">
        <v>1465</v>
      </c>
      <c r="AQ408" s="11">
        <v>92</v>
      </c>
      <c r="AR408" s="15" t="str">
        <f>VLOOKUP($AQ408,[11]definitions_list_lookup!$N$15:$P$20,2,TRUE)</f>
        <v>complete</v>
      </c>
      <c r="AS408" s="15">
        <f>VLOOKUP($AQ408,[11]definitions_list_lookup!$N$15:$P$20,3,TRUE)</f>
        <v>5</v>
      </c>
      <c r="AT408" s="11" t="s">
        <v>4399</v>
      </c>
      <c r="AU408" s="11">
        <v>15</v>
      </c>
      <c r="AW408" s="11">
        <v>30</v>
      </c>
      <c r="AX408" s="11">
        <v>30</v>
      </c>
      <c r="BF408" s="11">
        <v>25</v>
      </c>
      <c r="BL408" s="11" t="s">
        <v>4254</v>
      </c>
      <c r="BM408" s="11">
        <v>80</v>
      </c>
      <c r="BN408" s="15" t="str">
        <f>VLOOKUP($BM408,[11]definitions_list_lookup!$N$15:$P$20,2,TRUE)</f>
        <v>extensive</v>
      </c>
      <c r="BO408" s="15">
        <f>VLOOKUP($BM408,[11]definitions_list_lookup!$N$15:$P$20,3,TRUE)</f>
        <v>4</v>
      </c>
      <c r="BP408" s="11" t="s">
        <v>2289</v>
      </c>
      <c r="BQ408" s="11">
        <v>20</v>
      </c>
      <c r="BS408" s="11">
        <v>65</v>
      </c>
      <c r="BT408" s="11">
        <v>5</v>
      </c>
      <c r="BU408" s="11">
        <v>10</v>
      </c>
      <c r="CJ408" s="15" t="str">
        <f>VLOOKUP($CI408,[11]definitions_list_lookup!$N$15:$P$20,2,TRUE)</f>
        <v>fresh</v>
      </c>
      <c r="CK408" s="15">
        <f>VLOOKUP($CI408,[11]definitions_list_lookup!$N$15:$P$20,3,TRUE)</f>
        <v>0</v>
      </c>
      <c r="DD408" s="15">
        <f t="shared" si="20"/>
        <v>59.599999999999994</v>
      </c>
      <c r="DE408" s="15" t="str">
        <f>VLOOKUP($DD408,[11]definitions_list_lookup!$N$15:$P$20,2,TRUE)</f>
        <v>substantial</v>
      </c>
      <c r="DF408" s="15">
        <f>VLOOKUP($DD408,[11]definitions_list_lookup!$N$15:$P$20,3,TRUE)</f>
        <v>3</v>
      </c>
      <c r="DG408" s="11" t="s">
        <v>1963</v>
      </c>
    </row>
    <row r="409" spans="1:111" s="11" customFormat="1">
      <c r="A409" s="88">
        <v>42942.25</v>
      </c>
      <c r="B409" s="11" t="s">
        <v>1742</v>
      </c>
      <c r="C409" s="2" t="s">
        <v>1450</v>
      </c>
      <c r="D409" s="2" t="s">
        <v>1575</v>
      </c>
      <c r="E409" s="11">
        <v>99</v>
      </c>
      <c r="F409" s="11">
        <v>2</v>
      </c>
      <c r="G409" s="15" t="str">
        <f t="shared" si="18"/>
        <v>99-2</v>
      </c>
      <c r="H409" s="11">
        <v>0</v>
      </c>
      <c r="I409" s="11">
        <v>40</v>
      </c>
      <c r="J409" s="38">
        <f>(VLOOKUP($G409,Depth_Lookup_CCL!$A$3:$Z$549,11,FALSE))+(H409/100)</f>
        <v>249.1</v>
      </c>
      <c r="K409" s="38">
        <f>(VLOOKUP($G409,Depth_Lookup_CCL!$A$3:$Z$549,11,FALSE))+(I409/100)</f>
        <v>249.5</v>
      </c>
      <c r="L409" s="11">
        <v>75</v>
      </c>
      <c r="O409" s="11">
        <v>25</v>
      </c>
      <c r="P409" s="15">
        <f t="shared" si="19"/>
        <v>100</v>
      </c>
      <c r="Q409" s="11" t="s">
        <v>1723</v>
      </c>
      <c r="R409" s="11" t="s">
        <v>114</v>
      </c>
      <c r="S409" s="97">
        <v>70</v>
      </c>
      <c r="T409" s="15" t="str">
        <f>VLOOKUP($S409,[11]definitions_list_lookup!$N$15:$P$20,2,TRUE)</f>
        <v>extensive</v>
      </c>
      <c r="U409" s="15">
        <f>VLOOKUP($S409,[11]definitions_list_lookup!$N$15:$P$20,3,TRUE)</f>
        <v>4</v>
      </c>
      <c r="V409" s="11" t="s">
        <v>4400</v>
      </c>
      <c r="W409" s="11">
        <v>5</v>
      </c>
      <c r="Y409" s="11">
        <v>80</v>
      </c>
      <c r="Z409" s="11">
        <v>15</v>
      </c>
      <c r="AR409" s="15" t="str">
        <f>VLOOKUP($AQ409,[11]definitions_list_lookup!$N$15:$P$20,2,TRUE)</f>
        <v>fresh</v>
      </c>
      <c r="AS409" s="15">
        <f>VLOOKUP($AQ409,[11]definitions_list_lookup!$N$15:$P$20,3,TRUE)</f>
        <v>0</v>
      </c>
      <c r="BN409" s="15" t="str">
        <f>VLOOKUP($BM409,[11]definitions_list_lookup!$N$15:$P$20,2,TRUE)</f>
        <v>fresh</v>
      </c>
      <c r="BO409" s="15">
        <f>VLOOKUP($BM409,[11]definitions_list_lookup!$N$15:$P$20,3,TRUE)</f>
        <v>0</v>
      </c>
      <c r="CH409" s="11" t="s">
        <v>2024</v>
      </c>
      <c r="CI409" s="11">
        <v>92</v>
      </c>
      <c r="CJ409" s="15" t="str">
        <f>VLOOKUP($CI409,[11]definitions_list_lookup!$N$15:$P$20,2,TRUE)</f>
        <v>complete</v>
      </c>
      <c r="CK409" s="15">
        <f>VLOOKUP($CI409,[11]definitions_list_lookup!$N$15:$P$20,3,TRUE)</f>
        <v>5</v>
      </c>
      <c r="CL409" s="11" t="s">
        <v>4401</v>
      </c>
      <c r="CM409" s="11">
        <v>15</v>
      </c>
      <c r="CO409" s="11">
        <v>10</v>
      </c>
      <c r="CP409" s="11">
        <v>30</v>
      </c>
      <c r="CQ409" s="11">
        <v>10</v>
      </c>
      <c r="CX409" s="11">
        <v>35</v>
      </c>
      <c r="DD409" s="15">
        <f t="shared" si="20"/>
        <v>75.5</v>
      </c>
      <c r="DE409" s="15" t="str">
        <f>VLOOKUP($DD409,[11]definitions_list_lookup!$N$15:$P$20,2,TRUE)</f>
        <v>extensive</v>
      </c>
      <c r="DF409" s="15">
        <f>VLOOKUP($DD409,[11]definitions_list_lookup!$N$15:$P$20,3,TRUE)</f>
        <v>4</v>
      </c>
      <c r="DG409" s="11" t="s">
        <v>4402</v>
      </c>
    </row>
    <row r="410" spans="1:111" s="11" customFormat="1">
      <c r="A410" s="88">
        <v>42942.25</v>
      </c>
      <c r="B410" s="11" t="s">
        <v>1742</v>
      </c>
      <c r="C410" s="2" t="s">
        <v>1450</v>
      </c>
      <c r="D410" s="2" t="s">
        <v>1575</v>
      </c>
      <c r="E410" s="11">
        <v>99</v>
      </c>
      <c r="F410" s="11">
        <v>2</v>
      </c>
      <c r="G410" s="15" t="str">
        <f t="shared" si="18"/>
        <v>99-2</v>
      </c>
      <c r="H410" s="11">
        <v>40</v>
      </c>
      <c r="I410" s="11">
        <v>79</v>
      </c>
      <c r="J410" s="38">
        <f>(VLOOKUP($G410,Depth_Lookup_CCL!$A$3:$Z$549,11,FALSE))+(H410/100)</f>
        <v>249.5</v>
      </c>
      <c r="K410" s="38">
        <f>(VLOOKUP($G410,Depth_Lookup_CCL!$A$3:$Z$549,11,FALSE))+(I410/100)</f>
        <v>249.89</v>
      </c>
      <c r="L410" s="11">
        <v>100</v>
      </c>
      <c r="P410" s="15">
        <f t="shared" si="19"/>
        <v>100</v>
      </c>
      <c r="Q410" s="11" t="s">
        <v>1602</v>
      </c>
      <c r="R410" s="11" t="s">
        <v>1</v>
      </c>
      <c r="S410" s="97">
        <v>20</v>
      </c>
      <c r="T410" s="15" t="str">
        <f>VLOOKUP($S410,[11]definitions_list_lookup!$N$15:$P$20,2,TRUE)</f>
        <v>moderate</v>
      </c>
      <c r="U410" s="15">
        <f>VLOOKUP($S410,[11]definitions_list_lookup!$N$15:$P$20,3,TRUE)</f>
        <v>2</v>
      </c>
      <c r="V410" s="11" t="s">
        <v>1707</v>
      </c>
      <c r="Y410" s="11">
        <v>95</v>
      </c>
      <c r="Z410" s="11">
        <v>5</v>
      </c>
      <c r="AR410" s="15" t="str">
        <f>VLOOKUP($AQ410,[11]definitions_list_lookup!$N$15:$P$20,2,TRUE)</f>
        <v>fresh</v>
      </c>
      <c r="AS410" s="15">
        <f>VLOOKUP($AQ410,[11]definitions_list_lookup!$N$15:$P$20,3,TRUE)</f>
        <v>0</v>
      </c>
      <c r="BN410" s="15" t="str">
        <f>VLOOKUP($BM410,[11]definitions_list_lookup!$N$15:$P$20,2,TRUE)</f>
        <v>fresh</v>
      </c>
      <c r="BO410" s="15">
        <f>VLOOKUP($BM410,[11]definitions_list_lookup!$N$15:$P$20,3,TRUE)</f>
        <v>0</v>
      </c>
      <c r="CJ410" s="15" t="str">
        <f>VLOOKUP($CI410,[11]definitions_list_lookup!$N$15:$P$20,2,TRUE)</f>
        <v>fresh</v>
      </c>
      <c r="CK410" s="15">
        <f>VLOOKUP($CI410,[11]definitions_list_lookup!$N$15:$P$20,3,TRUE)</f>
        <v>0</v>
      </c>
      <c r="DD410" s="15">
        <f t="shared" si="20"/>
        <v>20</v>
      </c>
      <c r="DE410" s="15" t="str">
        <f>VLOOKUP($DD410,[11]definitions_list_lookup!$N$15:$P$20,2,TRUE)</f>
        <v>moderate</v>
      </c>
      <c r="DF410" s="15">
        <f>VLOOKUP($DD410,[11]definitions_list_lookup!$N$15:$P$20,3,TRUE)</f>
        <v>2</v>
      </c>
      <c r="DG410" s="11" t="s">
        <v>1932</v>
      </c>
    </row>
    <row r="411" spans="1:111" s="11" customFormat="1">
      <c r="A411" s="88">
        <v>42942.25</v>
      </c>
      <c r="B411" s="11" t="s">
        <v>1742</v>
      </c>
      <c r="C411" s="2" t="s">
        <v>1450</v>
      </c>
      <c r="D411" s="2" t="s">
        <v>1575</v>
      </c>
      <c r="E411" s="11">
        <v>99</v>
      </c>
      <c r="F411" s="11">
        <v>3</v>
      </c>
      <c r="G411" s="15" t="str">
        <f t="shared" si="18"/>
        <v>99-3</v>
      </c>
      <c r="H411" s="11">
        <v>0</v>
      </c>
      <c r="I411" s="11">
        <v>70</v>
      </c>
      <c r="J411" s="38">
        <f>(VLOOKUP($G411,Depth_Lookup_CCL!$A$3:$Z$549,11,FALSE))+(H411/100)</f>
        <v>249.9</v>
      </c>
      <c r="K411" s="38">
        <f>(VLOOKUP($G411,Depth_Lookup_CCL!$A$3:$Z$549,11,FALSE))+(I411/100)</f>
        <v>250.6</v>
      </c>
      <c r="L411" s="11">
        <v>88</v>
      </c>
      <c r="N411" s="11">
        <v>12</v>
      </c>
      <c r="P411" s="15">
        <f t="shared" si="19"/>
        <v>100</v>
      </c>
      <c r="Q411" s="11" t="s">
        <v>2217</v>
      </c>
      <c r="R411" s="11" t="s">
        <v>1</v>
      </c>
      <c r="S411" s="97">
        <v>25</v>
      </c>
      <c r="T411" s="15" t="str">
        <f>VLOOKUP($S411,[11]definitions_list_lookup!$N$15:$P$20,2,TRUE)</f>
        <v>moderate</v>
      </c>
      <c r="U411" s="15">
        <f>VLOOKUP($S411,[11]definitions_list_lookup!$N$15:$P$20,3,TRUE)</f>
        <v>2</v>
      </c>
      <c r="V411" s="11" t="s">
        <v>4146</v>
      </c>
      <c r="Y411" s="11">
        <v>95</v>
      </c>
      <c r="Z411" s="11">
        <v>5</v>
      </c>
      <c r="AR411" s="15" t="str">
        <f>VLOOKUP($AQ411,[11]definitions_list_lookup!$N$15:$P$20,2,TRUE)</f>
        <v>fresh</v>
      </c>
      <c r="AS411" s="15">
        <f>VLOOKUP($AQ411,[11]definitions_list_lookup!$N$15:$P$20,3,TRUE)</f>
        <v>0</v>
      </c>
      <c r="BL411" s="11" t="s">
        <v>1723</v>
      </c>
      <c r="BM411" s="11">
        <v>85</v>
      </c>
      <c r="BN411" s="15" t="str">
        <f>VLOOKUP($BM411,[11]definitions_list_lookup!$N$15:$P$20,2,TRUE)</f>
        <v>extensive</v>
      </c>
      <c r="BO411" s="15">
        <f>VLOOKUP($BM411,[11]definitions_list_lookup!$N$15:$P$20,3,TRUE)</f>
        <v>4</v>
      </c>
      <c r="BP411" s="11" t="s">
        <v>4403</v>
      </c>
      <c r="BQ411" s="11">
        <v>15</v>
      </c>
      <c r="BS411" s="11">
        <v>80</v>
      </c>
      <c r="BT411" s="11">
        <v>5</v>
      </c>
      <c r="CJ411" s="15" t="str">
        <f>VLOOKUP($CI411,[11]definitions_list_lookup!$N$15:$P$20,2,TRUE)</f>
        <v>fresh</v>
      </c>
      <c r="CK411" s="15">
        <f>VLOOKUP($CI411,[11]definitions_list_lookup!$N$15:$P$20,3,TRUE)</f>
        <v>0</v>
      </c>
      <c r="DD411" s="15">
        <f t="shared" si="20"/>
        <v>32.200000000000003</v>
      </c>
      <c r="DE411" s="15" t="str">
        <f>VLOOKUP($DD411,[11]definitions_list_lookup!$N$15:$P$20,2,TRUE)</f>
        <v>substantial</v>
      </c>
      <c r="DF411" s="15">
        <f>VLOOKUP($DD411,[11]definitions_list_lookup!$N$15:$P$20,3,TRUE)</f>
        <v>3</v>
      </c>
      <c r="DG411" s="11" t="s">
        <v>4404</v>
      </c>
    </row>
    <row r="412" spans="1:111" s="11" customFormat="1">
      <c r="A412" s="88">
        <v>42942.25</v>
      </c>
      <c r="B412" s="11" t="s">
        <v>1742</v>
      </c>
      <c r="C412" s="2" t="s">
        <v>1450</v>
      </c>
      <c r="D412" s="2" t="s">
        <v>1575</v>
      </c>
      <c r="E412" s="11">
        <v>99</v>
      </c>
      <c r="F412" s="11">
        <v>4</v>
      </c>
      <c r="G412" s="15" t="str">
        <f t="shared" si="18"/>
        <v>99-4</v>
      </c>
      <c r="H412" s="11">
        <v>0</v>
      </c>
      <c r="I412" s="11">
        <v>70</v>
      </c>
      <c r="J412" s="38">
        <f>(VLOOKUP($G412,Depth_Lookup_CCL!$A$3:$Z$549,11,FALSE))+(H412/100)</f>
        <v>250.60500000000002</v>
      </c>
      <c r="K412" s="38">
        <f>(VLOOKUP($G412,Depth_Lookup_CCL!$A$3:$Z$549,11,FALSE))+(I412/100)</f>
        <v>251.30500000000001</v>
      </c>
      <c r="L412" s="11">
        <v>84</v>
      </c>
      <c r="N412" s="11">
        <v>16</v>
      </c>
      <c r="P412" s="15">
        <f t="shared" si="19"/>
        <v>100</v>
      </c>
      <c r="Q412" s="11" t="s">
        <v>1602</v>
      </c>
      <c r="R412" s="11" t="s">
        <v>1</v>
      </c>
      <c r="S412" s="97">
        <v>40</v>
      </c>
      <c r="T412" s="15" t="str">
        <f>VLOOKUP($S412,[11]definitions_list_lookup!$N$15:$P$20,2,TRUE)</f>
        <v>substantial</v>
      </c>
      <c r="U412" s="15">
        <f>VLOOKUP($S412,[11]definitions_list_lookup!$N$15:$P$20,3,TRUE)</f>
        <v>3</v>
      </c>
      <c r="V412" s="11" t="s">
        <v>4146</v>
      </c>
      <c r="Y412" s="11">
        <v>90</v>
      </c>
      <c r="Z412" s="11">
        <v>10</v>
      </c>
      <c r="AR412" s="15" t="str">
        <f>VLOOKUP($AQ412,[11]definitions_list_lookup!$N$15:$P$20,2,TRUE)</f>
        <v>fresh</v>
      </c>
      <c r="AS412" s="15">
        <f>VLOOKUP($AQ412,[11]definitions_list_lookup!$N$15:$P$20,3,TRUE)</f>
        <v>0</v>
      </c>
      <c r="BL412" s="11" t="s">
        <v>4405</v>
      </c>
      <c r="BM412" s="11">
        <v>90</v>
      </c>
      <c r="BN412" s="15" t="str">
        <f>VLOOKUP($BM412,[11]definitions_list_lookup!$N$15:$P$20,2,TRUE)</f>
        <v>extensive</v>
      </c>
      <c r="BO412" s="15">
        <f>VLOOKUP($BM412,[11]definitions_list_lookup!$N$15:$P$20,3,TRUE)</f>
        <v>4</v>
      </c>
      <c r="BP412" s="11" t="s">
        <v>2653</v>
      </c>
      <c r="BQ412" s="11">
        <v>35</v>
      </c>
      <c r="BS412" s="11">
        <v>55</v>
      </c>
      <c r="BT412" s="11">
        <v>10</v>
      </c>
      <c r="CJ412" s="15" t="str">
        <f>VLOOKUP($CI412,[11]definitions_list_lookup!$N$15:$P$20,2,TRUE)</f>
        <v>fresh</v>
      </c>
      <c r="CK412" s="15">
        <f>VLOOKUP($CI412,[11]definitions_list_lookup!$N$15:$P$20,3,TRUE)</f>
        <v>0</v>
      </c>
      <c r="DD412" s="15">
        <f t="shared" si="20"/>
        <v>48</v>
      </c>
      <c r="DE412" s="15" t="str">
        <f>VLOOKUP($DD412,[11]definitions_list_lookup!$N$15:$P$20,2,TRUE)</f>
        <v>substantial</v>
      </c>
      <c r="DF412" s="15">
        <f>VLOOKUP($DD412,[11]definitions_list_lookup!$N$15:$P$20,3,TRUE)</f>
        <v>3</v>
      </c>
      <c r="DG412" s="11" t="s">
        <v>4404</v>
      </c>
    </row>
    <row r="413" spans="1:111" s="11" customFormat="1">
      <c r="A413" s="88">
        <v>42942.25</v>
      </c>
      <c r="B413" s="11" t="s">
        <v>1742</v>
      </c>
      <c r="C413" s="2" t="s">
        <v>1450</v>
      </c>
      <c r="D413" s="2" t="s">
        <v>1575</v>
      </c>
      <c r="E413" s="11">
        <v>100</v>
      </c>
      <c r="F413" s="11">
        <v>1</v>
      </c>
      <c r="G413" s="15" t="str">
        <f t="shared" si="18"/>
        <v>100-1</v>
      </c>
      <c r="H413" s="11">
        <v>0</v>
      </c>
      <c r="I413" s="11">
        <v>94</v>
      </c>
      <c r="J413" s="38">
        <f>(VLOOKUP($G413,Depth_Lookup_CCL!$A$3:$Z$549,11,FALSE))+(H413/100)</f>
        <v>251.2</v>
      </c>
      <c r="K413" s="38">
        <f>(VLOOKUP($G413,Depth_Lookup_CCL!$A$3:$Z$549,11,FALSE))+(I413/100)</f>
        <v>252.14</v>
      </c>
      <c r="L413" s="11">
        <v>83</v>
      </c>
      <c r="N413" s="11">
        <v>17</v>
      </c>
      <c r="P413" s="15">
        <f t="shared" si="19"/>
        <v>100</v>
      </c>
      <c r="Q413" s="11" t="s">
        <v>4406</v>
      </c>
      <c r="R413" s="11" t="s">
        <v>1</v>
      </c>
      <c r="S413" s="97">
        <v>25</v>
      </c>
      <c r="T413" s="15" t="str">
        <f>VLOOKUP($S413,[11]definitions_list_lookup!$N$15:$P$20,2,TRUE)</f>
        <v>moderate</v>
      </c>
      <c r="U413" s="15">
        <f>VLOOKUP($S413,[11]definitions_list_lookup!$N$15:$P$20,3,TRUE)</f>
        <v>2</v>
      </c>
      <c r="V413" s="11" t="s">
        <v>1707</v>
      </c>
      <c r="Y413" s="11">
        <v>90</v>
      </c>
      <c r="Z413" s="11">
        <v>10</v>
      </c>
      <c r="AR413" s="15" t="str">
        <f>VLOOKUP($AQ413,[11]definitions_list_lookup!$N$15:$P$20,2,TRUE)</f>
        <v>fresh</v>
      </c>
      <c r="AS413" s="15">
        <f>VLOOKUP($AQ413,[11]definitions_list_lookup!$N$15:$P$20,3,TRUE)</f>
        <v>0</v>
      </c>
      <c r="BL413" s="11" t="s">
        <v>2999</v>
      </c>
      <c r="BM413" s="11">
        <v>80</v>
      </c>
      <c r="BN413" s="15" t="str">
        <f>VLOOKUP($BM413,[11]definitions_list_lookup!$N$15:$P$20,2,TRUE)</f>
        <v>extensive</v>
      </c>
      <c r="BO413" s="15">
        <f>VLOOKUP($BM413,[11]definitions_list_lookup!$N$15:$P$20,3,TRUE)</f>
        <v>4</v>
      </c>
      <c r="BP413" s="11" t="s">
        <v>2653</v>
      </c>
      <c r="BQ413" s="11">
        <v>10</v>
      </c>
      <c r="BS413" s="11">
        <v>75</v>
      </c>
      <c r="BT413" s="11">
        <v>15</v>
      </c>
      <c r="CJ413" s="15" t="str">
        <f>VLOOKUP($CI413,[11]definitions_list_lookup!$N$15:$P$20,2,TRUE)</f>
        <v>fresh</v>
      </c>
      <c r="CK413" s="15">
        <f>VLOOKUP($CI413,[11]definitions_list_lookup!$N$15:$P$20,3,TRUE)</f>
        <v>0</v>
      </c>
      <c r="DD413" s="15">
        <f t="shared" si="20"/>
        <v>34.35</v>
      </c>
      <c r="DE413" s="15" t="str">
        <f>VLOOKUP($DD413,[11]definitions_list_lookup!$N$15:$P$20,2,TRUE)</f>
        <v>substantial</v>
      </c>
      <c r="DF413" s="15">
        <f>VLOOKUP($DD413,[11]definitions_list_lookup!$N$15:$P$20,3,TRUE)</f>
        <v>3</v>
      </c>
      <c r="DG413" s="11" t="s">
        <v>1932</v>
      </c>
    </row>
    <row r="414" spans="1:111" s="11" customFormat="1">
      <c r="A414" s="88">
        <v>42942.25</v>
      </c>
      <c r="B414" s="11" t="s">
        <v>1742</v>
      </c>
      <c r="C414" s="2" t="s">
        <v>1450</v>
      </c>
      <c r="D414" s="2" t="s">
        <v>1575</v>
      </c>
      <c r="E414" s="11">
        <v>100</v>
      </c>
      <c r="F414" s="11">
        <v>2</v>
      </c>
      <c r="G414" s="15" t="str">
        <f t="shared" si="18"/>
        <v>100-2</v>
      </c>
      <c r="H414" s="11">
        <v>0</v>
      </c>
      <c r="I414" s="11">
        <v>76</v>
      </c>
      <c r="J414" s="38">
        <f>(VLOOKUP($G414,Depth_Lookup_CCL!$A$3:$Z$549,11,FALSE))+(H414/100)</f>
        <v>252.14499999999998</v>
      </c>
      <c r="K414" s="38">
        <f>(VLOOKUP($G414,Depth_Lookup_CCL!$A$3:$Z$549,11,FALSE))+(I414/100)</f>
        <v>252.90499999999997</v>
      </c>
      <c r="L414" s="11">
        <v>98</v>
      </c>
      <c r="N414" s="11">
        <v>2</v>
      </c>
      <c r="P414" s="15">
        <f t="shared" si="19"/>
        <v>100</v>
      </c>
      <c r="Q414" s="11" t="s">
        <v>1602</v>
      </c>
      <c r="R414" s="11" t="s">
        <v>1</v>
      </c>
      <c r="S414" s="97">
        <v>20</v>
      </c>
      <c r="T414" s="15" t="str">
        <f>VLOOKUP($S414,[11]definitions_list_lookup!$N$15:$P$20,2,TRUE)</f>
        <v>moderate</v>
      </c>
      <c r="U414" s="15">
        <f>VLOOKUP($S414,[11]definitions_list_lookup!$N$15:$P$20,3,TRUE)</f>
        <v>2</v>
      </c>
      <c r="V414" s="11" t="s">
        <v>1707</v>
      </c>
      <c r="Y414" s="11">
        <v>95</v>
      </c>
      <c r="Z414" s="11">
        <v>5</v>
      </c>
      <c r="AR414" s="15" t="str">
        <f>VLOOKUP($AQ414,[11]definitions_list_lookup!$N$15:$P$20,2,TRUE)</f>
        <v>fresh</v>
      </c>
      <c r="AS414" s="15">
        <f>VLOOKUP($AQ414,[11]definitions_list_lookup!$N$15:$P$20,3,TRUE)</f>
        <v>0</v>
      </c>
      <c r="BL414" s="11" t="s">
        <v>1755</v>
      </c>
      <c r="BM414" s="11">
        <v>85</v>
      </c>
      <c r="BN414" s="15" t="str">
        <f>VLOOKUP($BM414,[11]definitions_list_lookup!$N$15:$P$20,2,TRUE)</f>
        <v>extensive</v>
      </c>
      <c r="BO414" s="15">
        <f>VLOOKUP($BM414,[11]definitions_list_lookup!$N$15:$P$20,3,TRUE)</f>
        <v>4</v>
      </c>
      <c r="BP414" s="11" t="s">
        <v>2287</v>
      </c>
      <c r="BQ414" s="11">
        <v>5</v>
      </c>
      <c r="BS414" s="11">
        <v>85</v>
      </c>
      <c r="BT414" s="11">
        <v>10</v>
      </c>
      <c r="CJ414" s="15" t="str">
        <f>VLOOKUP($CI414,[11]definitions_list_lookup!$N$15:$P$20,2,TRUE)</f>
        <v>fresh</v>
      </c>
      <c r="CK414" s="15">
        <f>VLOOKUP($CI414,[11]definitions_list_lookup!$N$15:$P$20,3,TRUE)</f>
        <v>0</v>
      </c>
      <c r="DD414" s="15">
        <f t="shared" si="20"/>
        <v>21.3</v>
      </c>
      <c r="DE414" s="15" t="str">
        <f>VLOOKUP($DD414,[11]definitions_list_lookup!$N$15:$P$20,2,TRUE)</f>
        <v>moderate</v>
      </c>
      <c r="DF414" s="15">
        <f>VLOOKUP($DD414,[11]definitions_list_lookup!$N$15:$P$20,3,TRUE)</f>
        <v>2</v>
      </c>
      <c r="DG414" s="11" t="s">
        <v>1932</v>
      </c>
    </row>
    <row r="415" spans="1:111" s="11" customFormat="1">
      <c r="A415" s="88">
        <v>42942.25</v>
      </c>
      <c r="B415" s="11" t="s">
        <v>1742</v>
      </c>
      <c r="C415" s="2" t="s">
        <v>1450</v>
      </c>
      <c r="D415" s="2" t="s">
        <v>1575</v>
      </c>
      <c r="E415" s="11">
        <v>100</v>
      </c>
      <c r="F415" s="11">
        <v>3</v>
      </c>
      <c r="G415" s="15" t="str">
        <f t="shared" si="18"/>
        <v>100-3</v>
      </c>
      <c r="H415" s="11">
        <v>0</v>
      </c>
      <c r="I415" s="11">
        <v>65</v>
      </c>
      <c r="J415" s="38">
        <f>(VLOOKUP($G415,Depth_Lookup_CCL!$A$3:$Z$549,11,FALSE))+(H415/100)</f>
        <v>252.92</v>
      </c>
      <c r="K415" s="38">
        <f>(VLOOKUP($G415,Depth_Lookup_CCL!$A$3:$Z$549,11,FALSE))+(I415/100)</f>
        <v>253.57</v>
      </c>
      <c r="L415" s="11">
        <v>91</v>
      </c>
      <c r="N415" s="11">
        <v>9</v>
      </c>
      <c r="P415" s="15">
        <f t="shared" si="19"/>
        <v>100</v>
      </c>
      <c r="Q415" s="11" t="s">
        <v>2240</v>
      </c>
      <c r="R415" s="11" t="s">
        <v>1459</v>
      </c>
      <c r="S415" s="97">
        <v>25</v>
      </c>
      <c r="T415" s="15" t="str">
        <f>VLOOKUP($S415,[11]definitions_list_lookup!$N$15:$P$20,2,TRUE)</f>
        <v>moderate</v>
      </c>
      <c r="U415" s="15">
        <f>VLOOKUP($S415,[11]definitions_list_lookup!$N$15:$P$20,3,TRUE)</f>
        <v>2</v>
      </c>
      <c r="V415" s="11" t="s">
        <v>4407</v>
      </c>
      <c r="W415" s="11">
        <v>15</v>
      </c>
      <c r="Y415" s="11">
        <v>70</v>
      </c>
      <c r="Z415" s="11">
        <v>15</v>
      </c>
      <c r="AR415" s="15" t="str">
        <f>VLOOKUP($AQ415,[11]definitions_list_lookup!$N$15:$P$20,2,TRUE)</f>
        <v>fresh</v>
      </c>
      <c r="AS415" s="15">
        <f>VLOOKUP($AQ415,[11]definitions_list_lookup!$N$15:$P$20,3,TRUE)</f>
        <v>0</v>
      </c>
      <c r="BL415" s="11" t="s">
        <v>1636</v>
      </c>
      <c r="BM415" s="11">
        <v>75</v>
      </c>
      <c r="BN415" s="15" t="str">
        <f>VLOOKUP($BM415,[11]definitions_list_lookup!$N$15:$P$20,2,TRUE)</f>
        <v>extensive</v>
      </c>
      <c r="BO415" s="15">
        <f>VLOOKUP($BM415,[11]definitions_list_lookup!$N$15:$P$20,3,TRUE)</f>
        <v>4</v>
      </c>
      <c r="BP415" s="11" t="s">
        <v>2289</v>
      </c>
      <c r="BQ415" s="11">
        <v>10</v>
      </c>
      <c r="BS415" s="11">
        <v>75</v>
      </c>
      <c r="BT415" s="11">
        <v>15</v>
      </c>
      <c r="CJ415" s="15" t="str">
        <f>VLOOKUP($CI415,[11]definitions_list_lookup!$N$15:$P$20,2,TRUE)</f>
        <v>fresh</v>
      </c>
      <c r="CK415" s="15">
        <f>VLOOKUP($CI415,[11]definitions_list_lookup!$N$15:$P$20,3,TRUE)</f>
        <v>0</v>
      </c>
      <c r="DD415" s="15">
        <f t="shared" si="20"/>
        <v>29.5</v>
      </c>
      <c r="DE415" s="15" t="str">
        <f>VLOOKUP($DD415,[11]definitions_list_lookup!$N$15:$P$20,2,TRUE)</f>
        <v>moderate</v>
      </c>
      <c r="DF415" s="15">
        <f>VLOOKUP($DD415,[11]definitions_list_lookup!$N$15:$P$20,3,TRUE)</f>
        <v>2</v>
      </c>
      <c r="DG415" s="11" t="s">
        <v>4408</v>
      </c>
    </row>
    <row r="416" spans="1:111" s="11" customFormat="1">
      <c r="A416" s="88">
        <v>42942.25</v>
      </c>
      <c r="B416" s="11" t="s">
        <v>1742</v>
      </c>
      <c r="C416" s="2" t="s">
        <v>1450</v>
      </c>
      <c r="D416" s="2" t="s">
        <v>1575</v>
      </c>
      <c r="E416" s="11">
        <v>100</v>
      </c>
      <c r="F416" s="11">
        <v>4</v>
      </c>
      <c r="G416" s="15" t="str">
        <f t="shared" si="18"/>
        <v>100-4</v>
      </c>
      <c r="H416" s="11">
        <v>0</v>
      </c>
      <c r="I416" s="11">
        <v>72</v>
      </c>
      <c r="J416" s="38">
        <f>(VLOOKUP($G416,Depth_Lookup_CCL!$A$3:$Z$549,11,FALSE))+(H416/100)</f>
        <v>253.55999999999997</v>
      </c>
      <c r="K416" s="38">
        <f>(VLOOKUP($G416,Depth_Lookup_CCL!$A$3:$Z$549,11,FALSE))+(I416/100)</f>
        <v>254.27999999999997</v>
      </c>
      <c r="L416" s="11">
        <v>89</v>
      </c>
      <c r="M416" s="11">
        <v>4</v>
      </c>
      <c r="N416" s="11">
        <v>7</v>
      </c>
      <c r="P416" s="15">
        <f t="shared" si="19"/>
        <v>100</v>
      </c>
      <c r="Q416" s="11" t="s">
        <v>2612</v>
      </c>
      <c r="R416" s="11" t="s">
        <v>1</v>
      </c>
      <c r="S416" s="97">
        <v>70</v>
      </c>
      <c r="T416" s="15" t="str">
        <f>VLOOKUP($S416,[11]definitions_list_lookup!$N$15:$P$20,2,TRUE)</f>
        <v>extensive</v>
      </c>
      <c r="U416" s="15">
        <f>VLOOKUP($S416,[11]definitions_list_lookup!$N$15:$P$20,3,TRUE)</f>
        <v>4</v>
      </c>
      <c r="V416" s="11" t="s">
        <v>2341</v>
      </c>
      <c r="W416" s="11">
        <v>15</v>
      </c>
      <c r="Y416" s="11">
        <v>70</v>
      </c>
      <c r="Z416" s="11">
        <v>15</v>
      </c>
      <c r="AN416" s="11" t="s">
        <v>4409</v>
      </c>
      <c r="AO416" s="11" t="s">
        <v>1411</v>
      </c>
      <c r="AP416" s="11" t="s">
        <v>1464</v>
      </c>
      <c r="AQ416" s="11">
        <v>85</v>
      </c>
      <c r="AR416" s="15" t="str">
        <f>VLOOKUP($AQ416,[11]definitions_list_lookup!$N$15:$P$20,2,TRUE)</f>
        <v>extensive</v>
      </c>
      <c r="AS416" s="15">
        <f>VLOOKUP($AQ416,[11]definitions_list_lookup!$N$15:$P$20,3,TRUE)</f>
        <v>4</v>
      </c>
      <c r="AT416" s="11" t="s">
        <v>4171</v>
      </c>
      <c r="AU416" s="11">
        <v>40</v>
      </c>
      <c r="AW416" s="11">
        <v>10</v>
      </c>
      <c r="AX416" s="11">
        <v>50</v>
      </c>
      <c r="BL416" s="11" t="s">
        <v>2321</v>
      </c>
      <c r="BM416" s="11">
        <v>85</v>
      </c>
      <c r="BN416" s="15" t="str">
        <f>VLOOKUP($BM416,[11]definitions_list_lookup!$N$15:$P$20,2,TRUE)</f>
        <v>extensive</v>
      </c>
      <c r="BO416" s="15">
        <f>VLOOKUP($BM416,[11]definitions_list_lookup!$N$15:$P$20,3,TRUE)</f>
        <v>4</v>
      </c>
      <c r="BP416" s="11" t="s">
        <v>2653</v>
      </c>
      <c r="BQ416" s="11">
        <v>25</v>
      </c>
      <c r="BS416" s="11">
        <v>60</v>
      </c>
      <c r="BT416" s="11">
        <v>15</v>
      </c>
      <c r="CJ416" s="15" t="str">
        <f>VLOOKUP($CI416,[11]definitions_list_lookup!$N$15:$P$20,2,TRUE)</f>
        <v>fresh</v>
      </c>
      <c r="CK416" s="15">
        <f>VLOOKUP($CI416,[11]definitions_list_lookup!$N$15:$P$20,3,TRUE)</f>
        <v>0</v>
      </c>
      <c r="DD416" s="15">
        <f t="shared" si="20"/>
        <v>71.650000000000006</v>
      </c>
      <c r="DE416" s="15" t="str">
        <f>VLOOKUP($DD416,[11]definitions_list_lookup!$N$15:$P$20,2,TRUE)</f>
        <v>extensive</v>
      </c>
      <c r="DF416" s="15">
        <f>VLOOKUP($DD416,[11]definitions_list_lookup!$N$15:$P$20,3,TRUE)</f>
        <v>4</v>
      </c>
      <c r="DG416" s="11" t="s">
        <v>4410</v>
      </c>
    </row>
    <row r="417" spans="1:111" s="11" customFormat="1">
      <c r="A417" s="88" t="s">
        <v>4411</v>
      </c>
      <c r="B417" s="11" t="s">
        <v>1742</v>
      </c>
      <c r="C417" s="2" t="s">
        <v>1450</v>
      </c>
      <c r="D417" s="2" t="s">
        <v>1575</v>
      </c>
      <c r="E417" s="11">
        <v>101</v>
      </c>
      <c r="F417" s="11">
        <v>1</v>
      </c>
      <c r="G417" s="15" t="str">
        <f t="shared" si="18"/>
        <v>101-1</v>
      </c>
      <c r="H417" s="11">
        <v>0</v>
      </c>
      <c r="I417" s="11">
        <v>63</v>
      </c>
      <c r="J417" s="38">
        <f>(VLOOKUP($G417,Depth_Lookup_CCL!$A$3:$Z$549,11,FALSE))+(H417/100)</f>
        <v>254.2</v>
      </c>
      <c r="K417" s="38">
        <f>(VLOOKUP($G417,Depth_Lookup_CCL!$A$3:$Z$549,11,FALSE))+(I417/100)</f>
        <v>254.82999999999998</v>
      </c>
      <c r="L417" s="11">
        <v>96</v>
      </c>
      <c r="N417" s="11">
        <v>4</v>
      </c>
      <c r="P417" s="15">
        <f t="shared" si="19"/>
        <v>100</v>
      </c>
      <c r="Q417" s="11" t="s">
        <v>1723</v>
      </c>
      <c r="R417" s="11" t="s">
        <v>114</v>
      </c>
      <c r="S417" s="97">
        <v>70</v>
      </c>
      <c r="T417" s="15" t="str">
        <f>VLOOKUP($S417,[11]definitions_list_lookup!$N$15:$P$20,2,TRUE)</f>
        <v>extensive</v>
      </c>
      <c r="U417" s="15">
        <f>VLOOKUP($S417,[11]definitions_list_lookup!$N$15:$P$20,3,TRUE)</f>
        <v>4</v>
      </c>
      <c r="V417" s="11" t="s">
        <v>1707</v>
      </c>
      <c r="W417" s="11">
        <v>10</v>
      </c>
      <c r="Y417" s="11">
        <v>75</v>
      </c>
      <c r="Z417" s="11">
        <v>15</v>
      </c>
      <c r="AR417" s="15" t="str">
        <f>VLOOKUP($AQ417,[11]definitions_list_lookup!$N$15:$P$20,2,TRUE)</f>
        <v>fresh</v>
      </c>
      <c r="AS417" s="15">
        <f>VLOOKUP($AQ417,[11]definitions_list_lookup!$N$15:$P$20,3,TRUE)</f>
        <v>0</v>
      </c>
      <c r="BL417" s="11" t="s">
        <v>2255</v>
      </c>
      <c r="BM417" s="11">
        <v>85</v>
      </c>
      <c r="BN417" s="15" t="str">
        <f>VLOOKUP($BM417,[11]definitions_list_lookup!$N$15:$P$20,2,TRUE)</f>
        <v>extensive</v>
      </c>
      <c r="BO417" s="15">
        <f>VLOOKUP($BM417,[11]definitions_list_lookup!$N$15:$P$20,3,TRUE)</f>
        <v>4</v>
      </c>
      <c r="BP417" s="11" t="s">
        <v>2287</v>
      </c>
      <c r="BQ417" s="11">
        <v>20</v>
      </c>
      <c r="BS417" s="11">
        <v>70</v>
      </c>
      <c r="BT417" s="11">
        <v>10</v>
      </c>
      <c r="CJ417" s="15" t="str">
        <f>VLOOKUP($CI417,[11]definitions_list_lookup!$N$15:$P$20,2,TRUE)</f>
        <v>fresh</v>
      </c>
      <c r="CK417" s="15">
        <f>VLOOKUP($CI417,[11]definitions_list_lookup!$N$15:$P$20,3,TRUE)</f>
        <v>0</v>
      </c>
      <c r="DD417" s="15">
        <f t="shared" si="20"/>
        <v>70.600000000000009</v>
      </c>
      <c r="DE417" s="15" t="str">
        <f>VLOOKUP($DD417,[11]definitions_list_lookup!$N$15:$P$20,2,TRUE)</f>
        <v>extensive</v>
      </c>
      <c r="DF417" s="15">
        <f>VLOOKUP($DD417,[11]definitions_list_lookup!$N$15:$P$20,3,TRUE)</f>
        <v>4</v>
      </c>
      <c r="DG417" s="11" t="s">
        <v>1963</v>
      </c>
    </row>
    <row r="418" spans="1:111" s="11" customFormat="1">
      <c r="A418" s="88" t="s">
        <v>4411</v>
      </c>
      <c r="B418" s="11" t="s">
        <v>1742</v>
      </c>
      <c r="C418" s="2" t="s">
        <v>1450</v>
      </c>
      <c r="D418" s="2" t="s">
        <v>1575</v>
      </c>
      <c r="E418" s="11">
        <v>101</v>
      </c>
      <c r="F418" s="11">
        <v>2</v>
      </c>
      <c r="G418" s="15" t="str">
        <f t="shared" si="18"/>
        <v>101-2</v>
      </c>
      <c r="H418" s="11">
        <v>0</v>
      </c>
      <c r="I418" s="11">
        <v>64</v>
      </c>
      <c r="J418" s="38">
        <f>(VLOOKUP($G418,Depth_Lookup_CCL!$A$3:$Z$549,11,FALSE))+(H418/100)</f>
        <v>254.82999999999998</v>
      </c>
      <c r="K418" s="38">
        <f>(VLOOKUP($G418,Depth_Lookup_CCL!$A$3:$Z$549,11,FALSE))+(I418/100)</f>
        <v>255.46999999999997</v>
      </c>
      <c r="L418" s="11">
        <v>50</v>
      </c>
      <c r="N418" s="11">
        <v>50</v>
      </c>
      <c r="P418" s="15">
        <f t="shared" si="19"/>
        <v>100</v>
      </c>
      <c r="Q418" s="11" t="s">
        <v>1755</v>
      </c>
      <c r="R418" s="11" t="s">
        <v>1</v>
      </c>
      <c r="S418" s="97">
        <v>70</v>
      </c>
      <c r="T418" s="15" t="str">
        <f>VLOOKUP($S418,[11]definitions_list_lookup!$N$15:$P$20,2,TRUE)</f>
        <v>extensive</v>
      </c>
      <c r="U418" s="15">
        <f>VLOOKUP($S418,[11]definitions_list_lookup!$N$15:$P$20,3,TRUE)</f>
        <v>4</v>
      </c>
      <c r="V418" s="11" t="s">
        <v>4412</v>
      </c>
      <c r="W418" s="11">
        <v>15</v>
      </c>
      <c r="Y418" s="11">
        <v>70</v>
      </c>
      <c r="Z418" s="11">
        <v>15</v>
      </c>
      <c r="AR418" s="15" t="str">
        <f>VLOOKUP($AQ418,[11]definitions_list_lookup!$N$15:$P$20,2,TRUE)</f>
        <v>fresh</v>
      </c>
      <c r="AS418" s="15">
        <f>VLOOKUP($AQ418,[11]definitions_list_lookup!$N$15:$P$20,3,TRUE)</f>
        <v>0</v>
      </c>
      <c r="BL418" s="11" t="s">
        <v>1658</v>
      </c>
      <c r="BM418" s="11">
        <v>80</v>
      </c>
      <c r="BN418" s="15" t="str">
        <f>VLOOKUP($BM418,[11]definitions_list_lookup!$N$15:$P$20,2,TRUE)</f>
        <v>extensive</v>
      </c>
      <c r="BO418" s="15">
        <f>VLOOKUP($BM418,[11]definitions_list_lookup!$N$15:$P$20,3,TRUE)</f>
        <v>4</v>
      </c>
      <c r="BP418" s="11" t="s">
        <v>2287</v>
      </c>
      <c r="BQ418" s="11">
        <v>35</v>
      </c>
      <c r="BS418" s="11">
        <v>55</v>
      </c>
      <c r="BT418" s="11">
        <v>10</v>
      </c>
      <c r="CJ418" s="15" t="str">
        <f>VLOOKUP($CI418,[11]definitions_list_lookup!$N$15:$P$20,2,TRUE)</f>
        <v>fresh</v>
      </c>
      <c r="CK418" s="15">
        <f>VLOOKUP($CI418,[11]definitions_list_lookup!$N$15:$P$20,3,TRUE)</f>
        <v>0</v>
      </c>
      <c r="DD418" s="15">
        <f t="shared" si="20"/>
        <v>75</v>
      </c>
      <c r="DE418" s="15" t="str">
        <f>VLOOKUP($DD418,[11]definitions_list_lookup!$N$15:$P$20,2,TRUE)</f>
        <v>extensive</v>
      </c>
      <c r="DF418" s="15">
        <f>VLOOKUP($DD418,[11]definitions_list_lookup!$N$15:$P$20,3,TRUE)</f>
        <v>4</v>
      </c>
      <c r="DG418" s="11" t="s">
        <v>4413</v>
      </c>
    </row>
    <row r="419" spans="1:111" s="11" customFormat="1">
      <c r="A419" s="88" t="s">
        <v>4411</v>
      </c>
      <c r="B419" s="11" t="s">
        <v>1742</v>
      </c>
      <c r="C419" s="2" t="s">
        <v>1450</v>
      </c>
      <c r="D419" s="2" t="s">
        <v>1575</v>
      </c>
      <c r="E419" s="11">
        <v>102</v>
      </c>
      <c r="F419" s="11">
        <v>1</v>
      </c>
      <c r="G419" s="15" t="str">
        <f t="shared" si="18"/>
        <v>102-1</v>
      </c>
      <c r="H419" s="11">
        <v>0</v>
      </c>
      <c r="I419" s="11">
        <v>96</v>
      </c>
      <c r="J419" s="38">
        <f>(VLOOKUP($G419,Depth_Lookup_CCL!$A$3:$Z$549,11,FALSE))+(H419/100)</f>
        <v>255.85</v>
      </c>
      <c r="K419" s="38">
        <f>(VLOOKUP($G419,Depth_Lookup_CCL!$A$3:$Z$549,11,FALSE))+(I419/100)</f>
        <v>256.81</v>
      </c>
      <c r="L419" s="11">
        <v>100</v>
      </c>
      <c r="P419" s="15">
        <f t="shared" si="19"/>
        <v>100</v>
      </c>
      <c r="Q419" s="11" t="s">
        <v>1833</v>
      </c>
      <c r="R419" s="11" t="s">
        <v>1</v>
      </c>
      <c r="S419" s="97">
        <v>70</v>
      </c>
      <c r="T419" s="15" t="str">
        <f>VLOOKUP($S419,[11]definitions_list_lookup!$N$15:$P$20,2,TRUE)</f>
        <v>extensive</v>
      </c>
      <c r="U419" s="15">
        <f>VLOOKUP($S419,[11]definitions_list_lookup!$N$15:$P$20,3,TRUE)</f>
        <v>4</v>
      </c>
      <c r="V419" s="11" t="s">
        <v>1707</v>
      </c>
      <c r="W419" s="11">
        <v>15</v>
      </c>
      <c r="Y419" s="11">
        <v>70</v>
      </c>
      <c r="Z419" s="11">
        <v>15</v>
      </c>
      <c r="AR419" s="15" t="str">
        <f>VLOOKUP($AQ419,[11]definitions_list_lookup!$N$15:$P$20,2,TRUE)</f>
        <v>fresh</v>
      </c>
      <c r="AS419" s="15">
        <f>VLOOKUP($AQ419,[11]definitions_list_lookup!$N$15:$P$20,3,TRUE)</f>
        <v>0</v>
      </c>
      <c r="BN419" s="15" t="str">
        <f>VLOOKUP($BM419,[11]definitions_list_lookup!$N$15:$P$20,2,TRUE)</f>
        <v>fresh</v>
      </c>
      <c r="BO419" s="15">
        <f>VLOOKUP($BM419,[11]definitions_list_lookup!$N$15:$P$20,3,TRUE)</f>
        <v>0</v>
      </c>
      <c r="CJ419" s="15" t="str">
        <f>VLOOKUP($CI419,[11]definitions_list_lookup!$N$15:$P$20,2,TRUE)</f>
        <v>fresh</v>
      </c>
      <c r="CK419" s="15">
        <f>VLOOKUP($CI419,[11]definitions_list_lookup!$N$15:$P$20,3,TRUE)</f>
        <v>0</v>
      </c>
      <c r="DD419" s="15">
        <f t="shared" si="20"/>
        <v>70</v>
      </c>
      <c r="DE419" s="15" t="str">
        <f>VLOOKUP($DD419,[11]definitions_list_lookup!$N$15:$P$20,2,TRUE)</f>
        <v>extensive</v>
      </c>
      <c r="DF419" s="15">
        <f>VLOOKUP($DD419,[11]definitions_list_lookup!$N$15:$P$20,3,TRUE)</f>
        <v>4</v>
      </c>
      <c r="DG419" s="11" t="s">
        <v>1963</v>
      </c>
    </row>
    <row r="420" spans="1:111" s="11" customFormat="1">
      <c r="A420" s="88" t="s">
        <v>4411</v>
      </c>
      <c r="B420" s="11" t="s">
        <v>1742</v>
      </c>
      <c r="C420" s="2" t="s">
        <v>1450</v>
      </c>
      <c r="D420" s="2" t="s">
        <v>1575</v>
      </c>
      <c r="E420" s="11">
        <v>102</v>
      </c>
      <c r="F420" s="11">
        <v>2</v>
      </c>
      <c r="G420" s="15" t="str">
        <f t="shared" si="18"/>
        <v>102-2</v>
      </c>
      <c r="H420" s="11">
        <v>0</v>
      </c>
      <c r="I420" s="11">
        <v>84</v>
      </c>
      <c r="J420" s="38">
        <f>(VLOOKUP($G420,Depth_Lookup_CCL!$A$3:$Z$549,11,FALSE))+(H420/100)</f>
        <v>256.80500000000001</v>
      </c>
      <c r="K420" s="38">
        <f>(VLOOKUP($G420,Depth_Lookup_CCL!$A$3:$Z$549,11,FALSE))+(I420/100)</f>
        <v>257.64499999999998</v>
      </c>
      <c r="L420" s="11">
        <v>85</v>
      </c>
      <c r="M420" s="11">
        <v>15</v>
      </c>
      <c r="P420" s="15">
        <f t="shared" si="19"/>
        <v>100</v>
      </c>
      <c r="Q420" s="11" t="s">
        <v>1755</v>
      </c>
      <c r="R420" s="11" t="s">
        <v>1459</v>
      </c>
      <c r="S420" s="97">
        <v>70</v>
      </c>
      <c r="T420" s="15" t="str">
        <f>VLOOKUP($S420,[11]definitions_list_lookup!$N$15:$P$20,2,TRUE)</f>
        <v>extensive</v>
      </c>
      <c r="U420" s="15">
        <f>VLOOKUP($S420,[11]definitions_list_lookup!$N$15:$P$20,3,TRUE)</f>
        <v>4</v>
      </c>
      <c r="V420" s="11" t="s">
        <v>4414</v>
      </c>
      <c r="W420" s="11">
        <v>15</v>
      </c>
      <c r="Y420" s="11">
        <v>70</v>
      </c>
      <c r="Z420" s="11">
        <v>15</v>
      </c>
      <c r="AN420" s="11" t="s">
        <v>4235</v>
      </c>
      <c r="AO420" s="11" t="s">
        <v>1411</v>
      </c>
      <c r="AP420" s="11" t="s">
        <v>1465</v>
      </c>
      <c r="AQ420" s="11">
        <v>85</v>
      </c>
      <c r="AR420" s="15" t="str">
        <f>VLOOKUP($AQ420,[11]definitions_list_lookup!$N$15:$P$20,2,TRUE)</f>
        <v>extensive</v>
      </c>
      <c r="AS420" s="15">
        <f>VLOOKUP($AQ420,[11]definitions_list_lookup!$N$15:$P$20,3,TRUE)</f>
        <v>4</v>
      </c>
      <c r="AT420" s="11" t="s">
        <v>4415</v>
      </c>
      <c r="AU420" s="11">
        <v>70</v>
      </c>
      <c r="AX420" s="11">
        <v>30</v>
      </c>
      <c r="BN420" s="15" t="str">
        <f>VLOOKUP($BM420,[11]definitions_list_lookup!$N$15:$P$20,2,TRUE)</f>
        <v>fresh</v>
      </c>
      <c r="BO420" s="15">
        <f>VLOOKUP($BM420,[11]definitions_list_lookup!$N$15:$P$20,3,TRUE)</f>
        <v>0</v>
      </c>
      <c r="CJ420" s="15" t="str">
        <f>VLOOKUP($CI420,[11]definitions_list_lookup!$N$15:$P$20,2,TRUE)</f>
        <v>fresh</v>
      </c>
      <c r="CK420" s="15">
        <f>VLOOKUP($CI420,[11]definitions_list_lookup!$N$15:$P$20,3,TRUE)</f>
        <v>0</v>
      </c>
      <c r="DD420" s="15">
        <f t="shared" si="20"/>
        <v>72.25</v>
      </c>
      <c r="DE420" s="15" t="str">
        <f>VLOOKUP($DD420,[11]definitions_list_lookup!$N$15:$P$20,2,TRUE)</f>
        <v>extensive</v>
      </c>
      <c r="DF420" s="15">
        <f>VLOOKUP($DD420,[11]definitions_list_lookup!$N$15:$P$20,3,TRUE)</f>
        <v>4</v>
      </c>
      <c r="DG420" s="11" t="s">
        <v>1963</v>
      </c>
    </row>
    <row r="421" spans="1:111" s="11" customFormat="1">
      <c r="A421" s="88" t="s">
        <v>4411</v>
      </c>
      <c r="B421" s="11" t="s">
        <v>1742</v>
      </c>
      <c r="C421" s="2" t="s">
        <v>1450</v>
      </c>
      <c r="D421" s="2" t="s">
        <v>1575</v>
      </c>
      <c r="E421" s="11">
        <v>102</v>
      </c>
      <c r="F421" s="11">
        <v>3</v>
      </c>
      <c r="G421" s="15" t="str">
        <f t="shared" si="18"/>
        <v>102-3</v>
      </c>
      <c r="H421" s="11">
        <v>0</v>
      </c>
      <c r="I421" s="11">
        <v>75</v>
      </c>
      <c r="J421" s="38">
        <f>(VLOOKUP($G421,Depth_Lookup_CCL!$A$3:$Z$549,11,FALSE))+(H421/100)</f>
        <v>257.64</v>
      </c>
      <c r="K421" s="38">
        <f>(VLOOKUP($G421,Depth_Lookup_CCL!$A$3:$Z$549,11,FALSE))+(I421/100)</f>
        <v>258.39</v>
      </c>
      <c r="L421" s="11">
        <v>100</v>
      </c>
      <c r="P421" s="15">
        <f t="shared" si="19"/>
        <v>100</v>
      </c>
      <c r="Q421" s="11" t="s">
        <v>1755</v>
      </c>
      <c r="R421" s="11" t="s">
        <v>114</v>
      </c>
      <c r="S421" s="97">
        <v>70</v>
      </c>
      <c r="T421" s="15" t="str">
        <f>VLOOKUP($S421,[11]definitions_list_lookup!$N$15:$P$20,2,TRUE)</f>
        <v>extensive</v>
      </c>
      <c r="U421" s="15">
        <f>VLOOKUP($S421,[11]definitions_list_lookup!$N$15:$P$20,3,TRUE)</f>
        <v>4</v>
      </c>
      <c r="V421" s="11" t="s">
        <v>2621</v>
      </c>
      <c r="W421" s="11">
        <v>10</v>
      </c>
      <c r="Y421" s="11">
        <v>75</v>
      </c>
      <c r="Z421" s="11">
        <v>15</v>
      </c>
      <c r="AR421" s="15" t="str">
        <f>VLOOKUP($AQ421,[11]definitions_list_lookup!$N$15:$P$20,2,TRUE)</f>
        <v>fresh</v>
      </c>
      <c r="AS421" s="15">
        <f>VLOOKUP($AQ421,[11]definitions_list_lookup!$N$15:$P$20,3,TRUE)</f>
        <v>0</v>
      </c>
      <c r="BN421" s="15" t="str">
        <f>VLOOKUP($BM421,[11]definitions_list_lookup!$N$15:$P$20,2,TRUE)</f>
        <v>fresh</v>
      </c>
      <c r="BO421" s="15">
        <f>VLOOKUP($BM421,[11]definitions_list_lookup!$N$15:$P$20,3,TRUE)</f>
        <v>0</v>
      </c>
      <c r="CJ421" s="15" t="str">
        <f>VLOOKUP($CI421,[11]definitions_list_lookup!$N$15:$P$20,2,TRUE)</f>
        <v>fresh</v>
      </c>
      <c r="CK421" s="15">
        <f>VLOOKUP($CI421,[11]definitions_list_lookup!$N$15:$P$20,3,TRUE)</f>
        <v>0</v>
      </c>
      <c r="DD421" s="15">
        <f t="shared" si="20"/>
        <v>70</v>
      </c>
      <c r="DE421" s="15" t="str">
        <f>VLOOKUP($DD421,[11]definitions_list_lookup!$N$15:$P$20,2,TRUE)</f>
        <v>extensive</v>
      </c>
      <c r="DF421" s="15">
        <f>VLOOKUP($DD421,[11]definitions_list_lookup!$N$15:$P$20,3,TRUE)</f>
        <v>4</v>
      </c>
      <c r="DG421" s="11" t="s">
        <v>4151</v>
      </c>
    </row>
    <row r="422" spans="1:111" s="11" customFormat="1">
      <c r="A422" s="88" t="s">
        <v>4411</v>
      </c>
      <c r="B422" s="11" t="s">
        <v>1742</v>
      </c>
      <c r="C422" s="2" t="s">
        <v>1450</v>
      </c>
      <c r="D422" s="2" t="s">
        <v>1575</v>
      </c>
      <c r="E422" s="11">
        <v>102</v>
      </c>
      <c r="F422" s="11">
        <v>4</v>
      </c>
      <c r="G422" s="15" t="str">
        <f t="shared" si="18"/>
        <v>102-4</v>
      </c>
      <c r="H422" s="11">
        <v>0</v>
      </c>
      <c r="I422" s="11">
        <v>59</v>
      </c>
      <c r="J422" s="38">
        <f>(VLOOKUP($G422,Depth_Lookup_CCL!$A$3:$Z$549,11,FALSE))+(H422/100)</f>
        <v>258.39499999999998</v>
      </c>
      <c r="K422" s="38">
        <f>(VLOOKUP($G422,Depth_Lookup_CCL!$A$3:$Z$549,11,FALSE))+(I422/100)</f>
        <v>258.98499999999996</v>
      </c>
      <c r="L422" s="11">
        <v>88</v>
      </c>
      <c r="N422" s="11">
        <v>12</v>
      </c>
      <c r="P422" s="15">
        <f t="shared" si="19"/>
        <v>100</v>
      </c>
      <c r="Q422" s="11" t="s">
        <v>1755</v>
      </c>
      <c r="R422" s="11" t="s">
        <v>1</v>
      </c>
      <c r="S422" s="97">
        <v>55</v>
      </c>
      <c r="T422" s="15" t="str">
        <f>VLOOKUP($S422,[11]definitions_list_lookup!$N$15:$P$20,2,TRUE)</f>
        <v>substantial</v>
      </c>
      <c r="U422" s="15">
        <f>VLOOKUP($S422,[11]definitions_list_lookup!$N$15:$P$20,3,TRUE)</f>
        <v>3</v>
      </c>
      <c r="V422" s="11" t="s">
        <v>1707</v>
      </c>
      <c r="W422" s="11">
        <v>10</v>
      </c>
      <c r="Y422" s="11">
        <v>75</v>
      </c>
      <c r="Z422" s="11">
        <v>15</v>
      </c>
      <c r="AR422" s="15" t="str">
        <f>VLOOKUP($AQ422,[11]definitions_list_lookup!$N$15:$P$20,2,TRUE)</f>
        <v>fresh</v>
      </c>
      <c r="AS422" s="15">
        <f>VLOOKUP($AQ422,[11]definitions_list_lookup!$N$15:$P$20,3,TRUE)</f>
        <v>0</v>
      </c>
      <c r="BL422" s="11" t="s">
        <v>1723</v>
      </c>
      <c r="BM422" s="11">
        <v>85</v>
      </c>
      <c r="BN422" s="15" t="str">
        <f>VLOOKUP($BM422,[11]definitions_list_lookup!$N$15:$P$20,2,TRUE)</f>
        <v>extensive</v>
      </c>
      <c r="BO422" s="15">
        <f>VLOOKUP($BM422,[11]definitions_list_lookup!$N$15:$P$20,3,TRUE)</f>
        <v>4</v>
      </c>
      <c r="BP422" s="11" t="s">
        <v>2287</v>
      </c>
      <c r="BQ422" s="11">
        <v>10</v>
      </c>
      <c r="BS422" s="11">
        <v>75</v>
      </c>
      <c r="BT422" s="11">
        <v>15</v>
      </c>
      <c r="CJ422" s="15" t="str">
        <f>VLOOKUP($CI422,[11]definitions_list_lookup!$N$15:$P$20,2,TRUE)</f>
        <v>fresh</v>
      </c>
      <c r="CK422" s="15">
        <f>VLOOKUP($CI422,[11]definitions_list_lookup!$N$15:$P$20,3,TRUE)</f>
        <v>0</v>
      </c>
      <c r="DD422" s="15">
        <f t="shared" si="20"/>
        <v>58.599999999999994</v>
      </c>
      <c r="DE422" s="15" t="str">
        <f>VLOOKUP($DD422,[11]definitions_list_lookup!$N$15:$P$20,2,TRUE)</f>
        <v>substantial</v>
      </c>
      <c r="DF422" s="15">
        <f>VLOOKUP($DD422,[11]definitions_list_lookup!$N$15:$P$20,3,TRUE)</f>
        <v>3</v>
      </c>
      <c r="DG422" s="11" t="s">
        <v>1963</v>
      </c>
    </row>
    <row r="423" spans="1:111" s="11" customFormat="1">
      <c r="A423" s="88" t="s">
        <v>4411</v>
      </c>
      <c r="B423" s="11" t="s">
        <v>1742</v>
      </c>
      <c r="C423" s="2" t="s">
        <v>1450</v>
      </c>
      <c r="D423" s="2" t="s">
        <v>1575</v>
      </c>
      <c r="E423" s="11">
        <v>103</v>
      </c>
      <c r="F423" s="11">
        <v>1</v>
      </c>
      <c r="G423" s="15" t="str">
        <f t="shared" si="18"/>
        <v>103-1</v>
      </c>
      <c r="H423" s="11">
        <v>0</v>
      </c>
      <c r="I423" s="11">
        <v>19</v>
      </c>
      <c r="J423" s="38">
        <f>(VLOOKUP($G423,Depth_Lookup_CCL!$A$3:$Z$549,11,FALSE))+(H423/100)</f>
        <v>258.64999999999998</v>
      </c>
      <c r="K423" s="38">
        <f>(VLOOKUP($G423,Depth_Lookup_CCL!$A$3:$Z$549,11,FALSE))+(I423/100)</f>
        <v>258.83999999999997</v>
      </c>
      <c r="L423" s="11">
        <v>70</v>
      </c>
      <c r="N423" s="11">
        <v>30</v>
      </c>
      <c r="P423" s="15">
        <f t="shared" si="19"/>
        <v>100</v>
      </c>
      <c r="Q423" s="11" t="s">
        <v>2240</v>
      </c>
      <c r="R423" s="11" t="s">
        <v>1</v>
      </c>
      <c r="S423" s="97">
        <v>40</v>
      </c>
      <c r="T423" s="15" t="str">
        <f>VLOOKUP($S423,[11]definitions_list_lookup!$N$15:$P$20,2,TRUE)</f>
        <v>substantial</v>
      </c>
      <c r="U423" s="15">
        <f>VLOOKUP($S423,[11]definitions_list_lookup!$N$15:$P$20,3,TRUE)</f>
        <v>3</v>
      </c>
      <c r="V423" s="11" t="s">
        <v>1707</v>
      </c>
      <c r="W423" s="11">
        <v>10</v>
      </c>
      <c r="Y423" s="11">
        <v>80</v>
      </c>
      <c r="Z423" s="11">
        <v>10</v>
      </c>
      <c r="AR423" s="15" t="str">
        <f>VLOOKUP($AQ423,[11]definitions_list_lookup!$N$15:$P$20,2,TRUE)</f>
        <v>fresh</v>
      </c>
      <c r="AS423" s="15">
        <f>VLOOKUP($AQ423,[11]definitions_list_lookup!$N$15:$P$20,3,TRUE)</f>
        <v>0</v>
      </c>
      <c r="BL423" s="11" t="s">
        <v>1658</v>
      </c>
      <c r="BM423" s="11">
        <v>80</v>
      </c>
      <c r="BN423" s="15" t="str">
        <f>VLOOKUP($BM423,[11]definitions_list_lookup!$N$15:$P$20,2,TRUE)</f>
        <v>extensive</v>
      </c>
      <c r="BO423" s="15">
        <f>VLOOKUP($BM423,[11]definitions_list_lookup!$N$15:$P$20,3,TRUE)</f>
        <v>4</v>
      </c>
      <c r="BP423" s="11" t="s">
        <v>2269</v>
      </c>
      <c r="BQ423" s="11">
        <v>20</v>
      </c>
      <c r="BS423" s="11">
        <v>75</v>
      </c>
      <c r="BT423" s="11">
        <v>5</v>
      </c>
      <c r="CJ423" s="15" t="str">
        <f>VLOOKUP($CI423,[11]definitions_list_lookup!$N$15:$P$20,2,TRUE)</f>
        <v>fresh</v>
      </c>
      <c r="CK423" s="15">
        <f>VLOOKUP($CI423,[11]definitions_list_lookup!$N$15:$P$20,3,TRUE)</f>
        <v>0</v>
      </c>
      <c r="DD423" s="15">
        <f t="shared" si="20"/>
        <v>52</v>
      </c>
      <c r="DE423" s="15" t="str">
        <f>VLOOKUP($DD423,[11]definitions_list_lookup!$N$15:$P$20,2,TRUE)</f>
        <v>substantial</v>
      </c>
      <c r="DF423" s="15">
        <f>VLOOKUP($DD423,[11]definitions_list_lookup!$N$15:$P$20,3,TRUE)</f>
        <v>3</v>
      </c>
      <c r="DG423" s="11" t="s">
        <v>1932</v>
      </c>
    </row>
    <row r="424" spans="1:111" s="11" customFormat="1">
      <c r="A424" s="88" t="s">
        <v>4411</v>
      </c>
      <c r="B424" s="11" t="s">
        <v>1742</v>
      </c>
      <c r="C424" s="2" t="s">
        <v>1450</v>
      </c>
      <c r="D424" s="2" t="s">
        <v>1575</v>
      </c>
      <c r="E424" s="11">
        <v>104</v>
      </c>
      <c r="F424" s="11">
        <v>1</v>
      </c>
      <c r="G424" s="15" t="str">
        <f t="shared" si="18"/>
        <v>104-1</v>
      </c>
      <c r="H424" s="11">
        <v>0</v>
      </c>
      <c r="I424" s="11">
        <v>80</v>
      </c>
      <c r="J424" s="38">
        <f>(VLOOKUP($G424,Depth_Lookup_CCL!$A$3:$Z$549,11,FALSE))+(H424/100)</f>
        <v>258.89999999999998</v>
      </c>
      <c r="K424" s="38">
        <f>(VLOOKUP($G424,Depth_Lookup_CCL!$A$3:$Z$549,11,FALSE))+(I424/100)</f>
        <v>259.7</v>
      </c>
      <c r="L424" s="11">
        <v>92</v>
      </c>
      <c r="M424" s="11">
        <v>5</v>
      </c>
      <c r="N424" s="11">
        <v>3</v>
      </c>
      <c r="P424" s="15">
        <f t="shared" si="19"/>
        <v>100</v>
      </c>
      <c r="Q424" s="11" t="s">
        <v>4164</v>
      </c>
      <c r="R424" s="11" t="s">
        <v>1</v>
      </c>
      <c r="S424" s="97">
        <v>70</v>
      </c>
      <c r="T424" s="15" t="str">
        <f>VLOOKUP($S424,[11]definitions_list_lookup!$N$15:$P$20,2,TRUE)</f>
        <v>extensive</v>
      </c>
      <c r="U424" s="15">
        <f>VLOOKUP($S424,[11]definitions_list_lookup!$N$15:$P$20,3,TRUE)</f>
        <v>4</v>
      </c>
      <c r="V424" s="11" t="s">
        <v>2329</v>
      </c>
      <c r="W424" s="11">
        <v>15</v>
      </c>
      <c r="Y424" s="11">
        <v>70</v>
      </c>
      <c r="Z424" s="11">
        <v>15</v>
      </c>
      <c r="AN424" s="11" t="s">
        <v>2987</v>
      </c>
      <c r="AO424" s="11" t="s">
        <v>1411</v>
      </c>
      <c r="AP424" s="11" t="s">
        <v>1464</v>
      </c>
      <c r="AQ424" s="11">
        <v>80</v>
      </c>
      <c r="AR424" s="15" t="str">
        <f>VLOOKUP($AQ424,[11]definitions_list_lookup!$N$15:$P$20,2,TRUE)</f>
        <v>extensive</v>
      </c>
      <c r="AS424" s="15">
        <f>VLOOKUP($AQ424,[11]definitions_list_lookup!$N$15:$P$20,3,TRUE)</f>
        <v>4</v>
      </c>
      <c r="AT424" s="11" t="s">
        <v>4416</v>
      </c>
      <c r="AU424" s="11">
        <v>15</v>
      </c>
      <c r="AW424" s="11">
        <v>65</v>
      </c>
      <c r="AX424" s="11">
        <v>15</v>
      </c>
      <c r="AY424" s="11">
        <v>5</v>
      </c>
      <c r="BL424" s="11" t="s">
        <v>4417</v>
      </c>
      <c r="BM424" s="11">
        <v>85</v>
      </c>
      <c r="BN424" s="15" t="str">
        <f>VLOOKUP($BM424,[11]definitions_list_lookup!$N$15:$P$20,2,TRUE)</f>
        <v>extensive</v>
      </c>
      <c r="BO424" s="15">
        <f>VLOOKUP($BM424,[11]definitions_list_lookup!$N$15:$P$20,3,TRUE)</f>
        <v>4</v>
      </c>
      <c r="BP424" s="11" t="s">
        <v>2287</v>
      </c>
      <c r="BQ424" s="11">
        <v>20</v>
      </c>
      <c r="BS424" s="11">
        <v>70</v>
      </c>
      <c r="BT424" s="11">
        <v>10</v>
      </c>
      <c r="CJ424" s="15" t="str">
        <f>VLOOKUP($CI424,[11]definitions_list_lookup!$N$15:$P$20,2,TRUE)</f>
        <v>fresh</v>
      </c>
      <c r="CK424" s="15">
        <f>VLOOKUP($CI424,[11]definitions_list_lookup!$N$15:$P$20,3,TRUE)</f>
        <v>0</v>
      </c>
      <c r="DD424" s="15">
        <f t="shared" si="20"/>
        <v>70.95</v>
      </c>
      <c r="DE424" s="15" t="str">
        <f>VLOOKUP($DD424,[11]definitions_list_lookup!$N$15:$P$20,2,TRUE)</f>
        <v>extensive</v>
      </c>
      <c r="DF424" s="15">
        <f>VLOOKUP($DD424,[11]definitions_list_lookup!$N$15:$P$20,3,TRUE)</f>
        <v>4</v>
      </c>
      <c r="DG424" s="11" t="s">
        <v>2668</v>
      </c>
    </row>
    <row r="425" spans="1:111" s="11" customFormat="1">
      <c r="A425" s="88" t="s">
        <v>4411</v>
      </c>
      <c r="B425" s="11" t="s">
        <v>1742</v>
      </c>
      <c r="C425" s="2" t="s">
        <v>1450</v>
      </c>
      <c r="D425" s="2" t="s">
        <v>1575</v>
      </c>
      <c r="E425" s="11">
        <v>104</v>
      </c>
      <c r="F425" s="11">
        <v>2</v>
      </c>
      <c r="G425" s="15" t="str">
        <f t="shared" si="18"/>
        <v>104-2</v>
      </c>
      <c r="H425" s="11">
        <v>0</v>
      </c>
      <c r="I425" s="11">
        <v>50</v>
      </c>
      <c r="J425" s="38">
        <f>(VLOOKUP($G425,Depth_Lookup_CCL!$A$3:$Z$549,11,FALSE))+(H425/100)</f>
        <v>259.69499999999999</v>
      </c>
      <c r="K425" s="38">
        <f>(VLOOKUP($G425,Depth_Lookup_CCL!$A$3:$Z$549,11,FALSE))+(I425/100)</f>
        <v>260.19499999999999</v>
      </c>
      <c r="L425" s="11">
        <v>86</v>
      </c>
      <c r="N425" s="11">
        <v>14</v>
      </c>
      <c r="P425" s="15">
        <f t="shared" si="19"/>
        <v>100</v>
      </c>
      <c r="Q425" s="11" t="s">
        <v>1723</v>
      </c>
      <c r="R425" s="11" t="s">
        <v>1</v>
      </c>
      <c r="S425" s="97">
        <v>70</v>
      </c>
      <c r="T425" s="15" t="str">
        <f>VLOOKUP($S425,[11]definitions_list_lookup!$N$15:$P$20,2,TRUE)</f>
        <v>extensive</v>
      </c>
      <c r="U425" s="15">
        <f>VLOOKUP($S425,[11]definitions_list_lookup!$N$15:$P$20,3,TRUE)</f>
        <v>4</v>
      </c>
      <c r="V425" s="11" t="s">
        <v>1707</v>
      </c>
      <c r="W425" s="11">
        <v>10</v>
      </c>
      <c r="Y425" s="11">
        <v>75</v>
      </c>
      <c r="Z425" s="11">
        <v>15</v>
      </c>
      <c r="AR425" s="15" t="str">
        <f>VLOOKUP($AQ425,[11]definitions_list_lookup!$N$15:$P$20,2,TRUE)</f>
        <v>fresh</v>
      </c>
      <c r="AS425" s="15">
        <f>VLOOKUP($AQ425,[11]definitions_list_lookup!$N$15:$P$20,3,TRUE)</f>
        <v>0</v>
      </c>
      <c r="BL425" s="11" t="s">
        <v>1797</v>
      </c>
      <c r="BM425" s="11">
        <v>85</v>
      </c>
      <c r="BN425" s="15" t="str">
        <f>VLOOKUP($BM425,[11]definitions_list_lookup!$N$15:$P$20,2,TRUE)</f>
        <v>extensive</v>
      </c>
      <c r="BO425" s="15">
        <f>VLOOKUP($BM425,[11]definitions_list_lookup!$N$15:$P$20,3,TRUE)</f>
        <v>4</v>
      </c>
      <c r="BP425" s="11" t="s">
        <v>2287</v>
      </c>
      <c r="BQ425" s="11">
        <v>15</v>
      </c>
      <c r="BS425" s="11">
        <v>75</v>
      </c>
      <c r="BT425" s="11">
        <v>10</v>
      </c>
      <c r="CJ425" s="15" t="str">
        <f>VLOOKUP($CI425,[11]definitions_list_lookup!$N$15:$P$20,2,TRUE)</f>
        <v>fresh</v>
      </c>
      <c r="CK425" s="15">
        <f>VLOOKUP($CI425,[11]definitions_list_lookup!$N$15:$P$20,3,TRUE)</f>
        <v>0</v>
      </c>
      <c r="DD425" s="15">
        <f t="shared" si="20"/>
        <v>72.099999999999994</v>
      </c>
      <c r="DE425" s="15" t="str">
        <f>VLOOKUP($DD425,[11]definitions_list_lookup!$N$15:$P$20,2,TRUE)</f>
        <v>extensive</v>
      </c>
      <c r="DF425" s="15">
        <f>VLOOKUP($DD425,[11]definitions_list_lookup!$N$15:$P$20,3,TRUE)</f>
        <v>4</v>
      </c>
      <c r="DG425" s="11" t="s">
        <v>1963</v>
      </c>
    </row>
    <row r="426" spans="1:111" s="11" customFormat="1">
      <c r="A426" s="88" t="s">
        <v>4411</v>
      </c>
      <c r="B426" s="11" t="s">
        <v>1742</v>
      </c>
      <c r="C426" s="2" t="s">
        <v>1450</v>
      </c>
      <c r="D426" s="2" t="s">
        <v>1575</v>
      </c>
      <c r="E426" s="11">
        <v>104</v>
      </c>
      <c r="F426" s="11">
        <v>2</v>
      </c>
      <c r="G426" s="15" t="str">
        <f t="shared" si="18"/>
        <v>104-2</v>
      </c>
      <c r="H426" s="11">
        <v>50</v>
      </c>
      <c r="I426" s="11">
        <v>73</v>
      </c>
      <c r="J426" s="38">
        <f>(VLOOKUP($G426,Depth_Lookup_CCL!$A$3:$Z$549,11,FALSE))+(H426/100)</f>
        <v>260.19499999999999</v>
      </c>
      <c r="K426" s="38">
        <f>(VLOOKUP($G426,Depth_Lookup_CCL!$A$3:$Z$549,11,FALSE))+(I426/100)</f>
        <v>260.42500000000001</v>
      </c>
      <c r="O426" s="11">
        <v>100</v>
      </c>
      <c r="P426" s="15">
        <f t="shared" si="19"/>
        <v>100</v>
      </c>
      <c r="S426" s="97"/>
      <c r="T426" s="15" t="str">
        <f>VLOOKUP($S426,[11]definitions_list_lookup!$N$15:$P$20,2,TRUE)</f>
        <v>fresh</v>
      </c>
      <c r="U426" s="15">
        <f>VLOOKUP($S426,[11]definitions_list_lookup!$N$15:$P$20,3,TRUE)</f>
        <v>0</v>
      </c>
      <c r="AR426" s="15" t="str">
        <f>VLOOKUP($AQ426,[11]definitions_list_lookup!$N$15:$P$20,2,TRUE)</f>
        <v>fresh</v>
      </c>
      <c r="AS426" s="15">
        <f>VLOOKUP($AQ426,[11]definitions_list_lookup!$N$15:$P$20,3,TRUE)</f>
        <v>0</v>
      </c>
      <c r="BN426" s="15" t="str">
        <f>VLOOKUP($BM426,[11]definitions_list_lookup!$N$15:$P$20,2,TRUE)</f>
        <v>fresh</v>
      </c>
      <c r="BO426" s="15">
        <f>VLOOKUP($BM426,[11]definitions_list_lookup!$N$15:$P$20,3,TRUE)</f>
        <v>0</v>
      </c>
      <c r="CH426" s="11" t="s">
        <v>4418</v>
      </c>
      <c r="CI426" s="11">
        <v>92</v>
      </c>
      <c r="CJ426" s="15" t="str">
        <f>VLOOKUP($CI426,[11]definitions_list_lookup!$N$15:$P$20,2,TRUE)</f>
        <v>complete</v>
      </c>
      <c r="CK426" s="15">
        <f>VLOOKUP($CI426,[11]definitions_list_lookup!$N$15:$P$20,3,TRUE)</f>
        <v>5</v>
      </c>
      <c r="CL426" s="11" t="s">
        <v>4419</v>
      </c>
      <c r="CM426" s="11">
        <v>35</v>
      </c>
      <c r="CO426" s="11">
        <v>10</v>
      </c>
      <c r="CP426" s="11">
        <v>15</v>
      </c>
      <c r="CQ426" s="11">
        <v>10</v>
      </c>
      <c r="CX426" s="11">
        <v>30</v>
      </c>
      <c r="DD426" s="15">
        <f t="shared" si="20"/>
        <v>92</v>
      </c>
      <c r="DE426" s="15" t="str">
        <f>VLOOKUP($DD426,[11]definitions_list_lookup!$N$15:$P$20,2,TRUE)</f>
        <v>complete</v>
      </c>
      <c r="DF426" s="15">
        <f>VLOOKUP($DD426,[11]definitions_list_lookup!$N$15:$P$20,3,TRUE)</f>
        <v>5</v>
      </c>
      <c r="DG426" s="11" t="s">
        <v>2282</v>
      </c>
    </row>
    <row r="427" spans="1:111" s="11" customFormat="1">
      <c r="A427" s="88" t="s">
        <v>4411</v>
      </c>
      <c r="B427" s="11" t="s">
        <v>1742</v>
      </c>
      <c r="C427" s="2" t="s">
        <v>1450</v>
      </c>
      <c r="D427" s="2" t="s">
        <v>1575</v>
      </c>
      <c r="E427" s="11">
        <v>104</v>
      </c>
      <c r="F427" s="11">
        <v>2</v>
      </c>
      <c r="G427" s="15" t="str">
        <f t="shared" si="18"/>
        <v>104-2</v>
      </c>
      <c r="H427" s="11">
        <v>73</v>
      </c>
      <c r="I427" s="11">
        <v>90</v>
      </c>
      <c r="J427" s="38">
        <f>(VLOOKUP($G427,Depth_Lookup_CCL!$A$3:$Z$549,11,FALSE))+(H427/100)</f>
        <v>260.42500000000001</v>
      </c>
      <c r="K427" s="38">
        <f>(VLOOKUP($G427,Depth_Lookup_CCL!$A$3:$Z$549,11,FALSE))+(I427/100)</f>
        <v>260.59499999999997</v>
      </c>
      <c r="L427" s="11">
        <v>100</v>
      </c>
      <c r="P427" s="15">
        <f t="shared" si="19"/>
        <v>100</v>
      </c>
      <c r="Q427" s="11" t="s">
        <v>2280</v>
      </c>
      <c r="R427" s="11" t="s">
        <v>114</v>
      </c>
      <c r="S427" s="97">
        <v>70</v>
      </c>
      <c r="T427" s="15" t="str">
        <f>VLOOKUP($S427,[11]definitions_list_lookup!$N$15:$P$20,2,TRUE)</f>
        <v>extensive</v>
      </c>
      <c r="U427" s="15">
        <f>VLOOKUP($S427,[11]definitions_list_lookup!$N$15:$P$20,3,TRUE)</f>
        <v>4</v>
      </c>
      <c r="V427" s="11" t="s">
        <v>1707</v>
      </c>
      <c r="W427" s="11">
        <v>15</v>
      </c>
      <c r="Y427" s="11">
        <v>75</v>
      </c>
      <c r="Z427" s="11">
        <v>10</v>
      </c>
      <c r="AR427" s="15" t="str">
        <f>VLOOKUP($AQ427,[11]definitions_list_lookup!$N$15:$P$20,2,TRUE)</f>
        <v>fresh</v>
      </c>
      <c r="AS427" s="15">
        <f>VLOOKUP($AQ427,[11]definitions_list_lookup!$N$15:$P$20,3,TRUE)</f>
        <v>0</v>
      </c>
      <c r="BN427" s="15" t="str">
        <f>VLOOKUP($BM427,[11]definitions_list_lookup!$N$15:$P$20,2,TRUE)</f>
        <v>fresh</v>
      </c>
      <c r="BO427" s="15">
        <f>VLOOKUP($BM427,[11]definitions_list_lookup!$N$15:$P$20,3,TRUE)</f>
        <v>0</v>
      </c>
      <c r="CJ427" s="15" t="str">
        <f>VLOOKUP($CI427,[11]definitions_list_lookup!$N$15:$P$20,2,TRUE)</f>
        <v>fresh</v>
      </c>
      <c r="CK427" s="15">
        <f>VLOOKUP($CI427,[11]definitions_list_lookup!$N$15:$P$20,3,TRUE)</f>
        <v>0</v>
      </c>
      <c r="DD427" s="15">
        <f t="shared" si="20"/>
        <v>70</v>
      </c>
      <c r="DE427" s="15" t="str">
        <f>VLOOKUP($DD427,[11]definitions_list_lookup!$N$15:$P$20,2,TRUE)</f>
        <v>extensive</v>
      </c>
      <c r="DF427" s="15">
        <f>VLOOKUP($DD427,[11]definitions_list_lookup!$N$15:$P$20,3,TRUE)</f>
        <v>4</v>
      </c>
      <c r="DG427" s="11" t="s">
        <v>1963</v>
      </c>
    </row>
    <row r="428" spans="1:111" s="11" customFormat="1">
      <c r="A428" s="88" t="s">
        <v>4411</v>
      </c>
      <c r="B428" s="11" t="s">
        <v>1742</v>
      </c>
      <c r="C428" s="2" t="s">
        <v>1450</v>
      </c>
      <c r="D428" s="2" t="s">
        <v>1575</v>
      </c>
      <c r="E428" s="11">
        <v>104</v>
      </c>
      <c r="F428" s="11">
        <v>3</v>
      </c>
      <c r="G428" s="15" t="str">
        <f t="shared" si="18"/>
        <v>104-3</v>
      </c>
      <c r="H428" s="11">
        <v>0</v>
      </c>
      <c r="I428" s="11">
        <v>84</v>
      </c>
      <c r="J428" s="38">
        <f>(VLOOKUP($G428,Depth_Lookup_CCL!$A$3:$Z$549,11,FALSE))+(H428/100)</f>
        <v>260.58999999999997</v>
      </c>
      <c r="K428" s="38">
        <f>(VLOOKUP($G428,Depth_Lookup_CCL!$A$3:$Z$549,11,FALSE))+(I428/100)</f>
        <v>261.42999999999995</v>
      </c>
      <c r="L428" s="11">
        <v>93</v>
      </c>
      <c r="N428" s="11">
        <v>7</v>
      </c>
      <c r="P428" s="15">
        <f t="shared" si="19"/>
        <v>100</v>
      </c>
      <c r="Q428" s="11" t="s">
        <v>1723</v>
      </c>
      <c r="R428" s="11" t="s">
        <v>1</v>
      </c>
      <c r="S428" s="97">
        <v>70</v>
      </c>
      <c r="T428" s="15" t="str">
        <f>VLOOKUP($S428,[11]definitions_list_lookup!$N$15:$P$20,2,TRUE)</f>
        <v>extensive</v>
      </c>
      <c r="U428" s="15">
        <f>VLOOKUP($S428,[11]definitions_list_lookup!$N$15:$P$20,3,TRUE)</f>
        <v>4</v>
      </c>
      <c r="V428" s="11" t="s">
        <v>4267</v>
      </c>
      <c r="W428" s="11">
        <v>10</v>
      </c>
      <c r="Y428" s="11">
        <v>75</v>
      </c>
      <c r="Z428" s="11">
        <v>15</v>
      </c>
      <c r="AR428" s="15" t="str">
        <f>VLOOKUP($AQ428,[11]definitions_list_lookup!$N$15:$P$20,2,TRUE)</f>
        <v>fresh</v>
      </c>
      <c r="AS428" s="15">
        <f>VLOOKUP($AQ428,[11]definitions_list_lookup!$N$15:$P$20,3,TRUE)</f>
        <v>0</v>
      </c>
      <c r="BL428" s="11" t="s">
        <v>2024</v>
      </c>
      <c r="BM428" s="11">
        <v>85</v>
      </c>
      <c r="BN428" s="15" t="str">
        <f>VLOOKUP($BM428,[11]definitions_list_lookup!$N$15:$P$20,2,TRUE)</f>
        <v>extensive</v>
      </c>
      <c r="BO428" s="15">
        <f>VLOOKUP($BM428,[11]definitions_list_lookup!$N$15:$P$20,3,TRUE)</f>
        <v>4</v>
      </c>
      <c r="BP428" s="11" t="s">
        <v>2653</v>
      </c>
      <c r="BQ428" s="11">
        <v>20</v>
      </c>
      <c r="BS428" s="11">
        <v>65</v>
      </c>
      <c r="BT428" s="11">
        <v>15</v>
      </c>
      <c r="CJ428" s="15" t="str">
        <f>VLOOKUP($CI428,[11]definitions_list_lookup!$N$15:$P$20,2,TRUE)</f>
        <v>fresh</v>
      </c>
      <c r="CK428" s="15">
        <f>VLOOKUP($CI428,[11]definitions_list_lookup!$N$15:$P$20,3,TRUE)</f>
        <v>0</v>
      </c>
      <c r="DD428" s="15">
        <f t="shared" si="20"/>
        <v>71.050000000000011</v>
      </c>
      <c r="DE428" s="15" t="str">
        <f>VLOOKUP($DD428,[11]definitions_list_lookup!$N$15:$P$20,2,TRUE)</f>
        <v>extensive</v>
      </c>
      <c r="DF428" s="15">
        <f>VLOOKUP($DD428,[11]definitions_list_lookup!$N$15:$P$20,3,TRUE)</f>
        <v>4</v>
      </c>
      <c r="DG428" s="11" t="s">
        <v>1963</v>
      </c>
    </row>
    <row r="429" spans="1:111" s="11" customFormat="1">
      <c r="A429" s="88" t="s">
        <v>4411</v>
      </c>
      <c r="B429" s="11" t="s">
        <v>1742</v>
      </c>
      <c r="C429" s="2" t="s">
        <v>1450</v>
      </c>
      <c r="D429" s="2" t="s">
        <v>1575</v>
      </c>
      <c r="E429" s="11">
        <v>104</v>
      </c>
      <c r="F429" s="11">
        <v>4</v>
      </c>
      <c r="G429" s="15" t="str">
        <f t="shared" si="18"/>
        <v>104-4</v>
      </c>
      <c r="H429" s="11">
        <v>0</v>
      </c>
      <c r="I429" s="11">
        <v>56</v>
      </c>
      <c r="J429" s="38">
        <f>(VLOOKUP($G429,Depth_Lookup_CCL!$A$3:$Z$549,11,FALSE))+(H429/100)</f>
        <v>261.435</v>
      </c>
      <c r="K429" s="38">
        <f>(VLOOKUP($G429,Depth_Lookup_CCL!$A$3:$Z$549,11,FALSE))+(I429/100)</f>
        <v>261.995</v>
      </c>
      <c r="L429" s="11">
        <v>77</v>
      </c>
      <c r="M429" s="11">
        <v>15</v>
      </c>
      <c r="N429" s="11">
        <v>8</v>
      </c>
      <c r="P429" s="15">
        <f t="shared" si="19"/>
        <v>100</v>
      </c>
      <c r="Q429" s="11" t="s">
        <v>2240</v>
      </c>
      <c r="R429" s="11" t="s">
        <v>1</v>
      </c>
      <c r="S429" s="97">
        <v>70</v>
      </c>
      <c r="T429" s="15" t="str">
        <f>VLOOKUP($S429,[11]definitions_list_lookup!$N$15:$P$20,2,TRUE)</f>
        <v>extensive</v>
      </c>
      <c r="U429" s="15">
        <f>VLOOKUP($S429,[11]definitions_list_lookup!$N$15:$P$20,3,TRUE)</f>
        <v>4</v>
      </c>
      <c r="V429" s="11" t="s">
        <v>1707</v>
      </c>
      <c r="Y429" s="11">
        <v>85</v>
      </c>
      <c r="Z429" s="11">
        <v>15</v>
      </c>
      <c r="AN429" s="11" t="s">
        <v>4235</v>
      </c>
      <c r="AO429" s="11" t="s">
        <v>1411</v>
      </c>
      <c r="AP429" s="11" t="s">
        <v>1465</v>
      </c>
      <c r="AQ429" s="11">
        <v>85</v>
      </c>
      <c r="AR429" s="15" t="str">
        <f>VLOOKUP($AQ429,[11]definitions_list_lookup!$N$15:$P$20,2,TRUE)</f>
        <v>extensive</v>
      </c>
      <c r="AS429" s="15">
        <f>VLOOKUP($AQ429,[11]definitions_list_lookup!$N$15:$P$20,3,TRUE)</f>
        <v>4</v>
      </c>
      <c r="AT429" s="11" t="s">
        <v>4420</v>
      </c>
      <c r="AU429" s="11">
        <v>50</v>
      </c>
      <c r="AW429" s="11">
        <v>20</v>
      </c>
      <c r="AX429" s="11">
        <v>30</v>
      </c>
      <c r="BL429" s="11" t="s">
        <v>1723</v>
      </c>
      <c r="BM429" s="11">
        <v>70</v>
      </c>
      <c r="BN429" s="15" t="str">
        <f>VLOOKUP($BM429,[11]definitions_list_lookup!$N$15:$P$20,2,TRUE)</f>
        <v>extensive</v>
      </c>
      <c r="BO429" s="15">
        <f>VLOOKUP($BM429,[11]definitions_list_lookup!$N$15:$P$20,3,TRUE)</f>
        <v>4</v>
      </c>
      <c r="BP429" s="11" t="s">
        <v>2287</v>
      </c>
      <c r="BQ429" s="11">
        <v>15</v>
      </c>
      <c r="BS429" s="11">
        <v>75</v>
      </c>
      <c r="BT429" s="11">
        <v>10</v>
      </c>
      <c r="CJ429" s="15" t="str">
        <f>VLOOKUP($CI429,[11]definitions_list_lookup!$N$15:$P$20,2,TRUE)</f>
        <v>fresh</v>
      </c>
      <c r="CK429" s="15">
        <f>VLOOKUP($CI429,[11]definitions_list_lookup!$N$15:$P$20,3,TRUE)</f>
        <v>0</v>
      </c>
      <c r="DD429" s="15">
        <f t="shared" si="20"/>
        <v>72.25</v>
      </c>
      <c r="DE429" s="15" t="str">
        <f>VLOOKUP($DD429,[11]definitions_list_lookup!$N$15:$P$20,2,TRUE)</f>
        <v>extensive</v>
      </c>
      <c r="DF429" s="15">
        <f>VLOOKUP($DD429,[11]definitions_list_lookup!$N$15:$P$20,3,TRUE)</f>
        <v>4</v>
      </c>
      <c r="DG429" s="11" t="s">
        <v>1963</v>
      </c>
    </row>
    <row r="430" spans="1:111" s="11" customFormat="1">
      <c r="A430" s="88" t="s">
        <v>4421</v>
      </c>
      <c r="B430" s="11" t="s">
        <v>1742</v>
      </c>
      <c r="C430" s="2" t="s">
        <v>1450</v>
      </c>
      <c r="D430" s="2" t="s">
        <v>1575</v>
      </c>
      <c r="E430" s="11">
        <v>105</v>
      </c>
      <c r="F430" s="11">
        <v>1</v>
      </c>
      <c r="G430" s="15" t="str">
        <f t="shared" si="18"/>
        <v>105-1</v>
      </c>
      <c r="H430" s="11">
        <v>0</v>
      </c>
      <c r="I430" s="11">
        <v>97</v>
      </c>
      <c r="J430" s="38">
        <f>(VLOOKUP($G430,Depth_Lookup_CCL!$A$3:$Z$549,11,FALSE))+(H430/100)</f>
        <v>261.95</v>
      </c>
      <c r="K430" s="38">
        <f>(VLOOKUP($G430,Depth_Lookup_CCL!$A$3:$Z$549,11,FALSE))+(I430/100)</f>
        <v>262.92</v>
      </c>
      <c r="L430" s="11">
        <v>90</v>
      </c>
      <c r="N430" s="11">
        <v>10</v>
      </c>
      <c r="P430" s="15">
        <f t="shared" si="19"/>
        <v>100</v>
      </c>
      <c r="Q430" s="11" t="s">
        <v>2612</v>
      </c>
      <c r="R430" s="11" t="s">
        <v>1459</v>
      </c>
      <c r="S430" s="97">
        <v>55</v>
      </c>
      <c r="T430" s="15" t="str">
        <f>VLOOKUP($S430,[11]definitions_list_lookup!$N$15:$P$20,2,TRUE)</f>
        <v>substantial</v>
      </c>
      <c r="U430" s="15">
        <f>VLOOKUP($S430,[11]definitions_list_lookup!$N$15:$P$20,3,TRUE)</f>
        <v>3</v>
      </c>
      <c r="V430" s="11" t="s">
        <v>4422</v>
      </c>
      <c r="W430" s="11">
        <v>15</v>
      </c>
      <c r="Y430" s="11">
        <v>65</v>
      </c>
      <c r="Z430" s="11">
        <v>20</v>
      </c>
      <c r="AR430" s="15" t="str">
        <f>VLOOKUP($AQ430,[11]definitions_list_lookup!$N$15:$P$20,2,TRUE)</f>
        <v>fresh</v>
      </c>
      <c r="AS430" s="15">
        <f>VLOOKUP($AQ430,[11]definitions_list_lookup!$N$15:$P$20,3,TRUE)</f>
        <v>0</v>
      </c>
      <c r="BL430" s="11" t="s">
        <v>2648</v>
      </c>
      <c r="BM430" s="11">
        <v>85</v>
      </c>
      <c r="BN430" s="15" t="str">
        <f>VLOOKUP($BM430,[11]definitions_list_lookup!$N$15:$P$20,2,TRUE)</f>
        <v>extensive</v>
      </c>
      <c r="BO430" s="15">
        <f>VLOOKUP($BM430,[11]definitions_list_lookup!$N$15:$P$20,3,TRUE)</f>
        <v>4</v>
      </c>
      <c r="BP430" s="11" t="s">
        <v>2269</v>
      </c>
      <c r="BQ430" s="11">
        <v>40</v>
      </c>
      <c r="BS430" s="11">
        <v>45</v>
      </c>
      <c r="BT430" s="11">
        <v>15</v>
      </c>
      <c r="CJ430" s="15" t="str">
        <f>VLOOKUP($CI430,[11]definitions_list_lookup!$N$15:$P$20,2,TRUE)</f>
        <v>fresh</v>
      </c>
      <c r="CK430" s="15">
        <f>VLOOKUP($CI430,[11]definitions_list_lookup!$N$15:$P$20,3,TRUE)</f>
        <v>0</v>
      </c>
      <c r="DD430" s="15">
        <f t="shared" si="20"/>
        <v>58</v>
      </c>
      <c r="DE430" s="15" t="str">
        <f>VLOOKUP($DD430,[11]definitions_list_lookup!$N$15:$P$20,2,TRUE)</f>
        <v>substantial</v>
      </c>
      <c r="DF430" s="15">
        <f>VLOOKUP($DD430,[11]definitions_list_lookup!$N$15:$P$20,3,TRUE)</f>
        <v>3</v>
      </c>
      <c r="DG430" s="11" t="s">
        <v>2668</v>
      </c>
    </row>
    <row r="431" spans="1:111" s="11" customFormat="1">
      <c r="A431" s="88" t="s">
        <v>4421</v>
      </c>
      <c r="B431" s="11" t="s">
        <v>1742</v>
      </c>
      <c r="C431" s="2" t="s">
        <v>1450</v>
      </c>
      <c r="D431" s="2" t="s">
        <v>1575</v>
      </c>
      <c r="E431" s="11">
        <v>105</v>
      </c>
      <c r="F431" s="11">
        <v>2</v>
      </c>
      <c r="G431" s="15" t="str">
        <f t="shared" si="18"/>
        <v>105-2</v>
      </c>
      <c r="H431" s="11">
        <v>0</v>
      </c>
      <c r="I431" s="11">
        <v>59</v>
      </c>
      <c r="J431" s="38">
        <f>(VLOOKUP($G431,Depth_Lookup_CCL!$A$3:$Z$549,11,FALSE))+(H431/100)</f>
        <v>262.92</v>
      </c>
      <c r="K431" s="38">
        <f>(VLOOKUP($G431,Depth_Lookup_CCL!$A$3:$Z$549,11,FALSE))+(I431/100)</f>
        <v>263.51</v>
      </c>
      <c r="L431" s="11">
        <v>75</v>
      </c>
      <c r="N431" s="11">
        <v>25</v>
      </c>
      <c r="P431" s="15">
        <f t="shared" si="19"/>
        <v>100</v>
      </c>
      <c r="Q431" s="11" t="s">
        <v>1723</v>
      </c>
      <c r="R431" s="11" t="s">
        <v>1</v>
      </c>
      <c r="S431" s="97">
        <v>40</v>
      </c>
      <c r="T431" s="15" t="str">
        <f>VLOOKUP($S431,[11]definitions_list_lookup!$N$15:$P$20,2,TRUE)</f>
        <v>substantial</v>
      </c>
      <c r="U431" s="15">
        <f>VLOOKUP($S431,[11]definitions_list_lookup!$N$15:$P$20,3,TRUE)</f>
        <v>3</v>
      </c>
      <c r="V431" s="11" t="s">
        <v>1707</v>
      </c>
      <c r="W431" s="11">
        <v>10</v>
      </c>
      <c r="Y431" s="11">
        <v>75</v>
      </c>
      <c r="Z431" s="11">
        <v>15</v>
      </c>
      <c r="AR431" s="15" t="str">
        <f>VLOOKUP($AQ431,[11]definitions_list_lookup!$N$15:$P$20,2,TRUE)</f>
        <v>fresh</v>
      </c>
      <c r="AS431" s="15">
        <f>VLOOKUP($AQ431,[11]definitions_list_lookup!$N$15:$P$20,3,TRUE)</f>
        <v>0</v>
      </c>
      <c r="BL431" s="11" t="s">
        <v>2321</v>
      </c>
      <c r="BM431" s="11">
        <v>80</v>
      </c>
      <c r="BN431" s="15" t="str">
        <f>VLOOKUP($BM431,[11]definitions_list_lookup!$N$15:$P$20,2,TRUE)</f>
        <v>extensive</v>
      </c>
      <c r="BO431" s="15">
        <f>VLOOKUP($BM431,[11]definitions_list_lookup!$N$15:$P$20,3,TRUE)</f>
        <v>4</v>
      </c>
      <c r="BP431" s="11" t="s">
        <v>2287</v>
      </c>
      <c r="BQ431" s="11">
        <v>25</v>
      </c>
      <c r="BS431" s="11">
        <v>55</v>
      </c>
      <c r="BT431" s="11">
        <v>20</v>
      </c>
      <c r="CJ431" s="15" t="str">
        <f>VLOOKUP($CI431,[11]definitions_list_lookup!$N$15:$P$20,2,TRUE)</f>
        <v>fresh</v>
      </c>
      <c r="CK431" s="15">
        <f>VLOOKUP($CI431,[11]definitions_list_lookup!$N$15:$P$20,3,TRUE)</f>
        <v>0</v>
      </c>
      <c r="DD431" s="15">
        <f t="shared" si="20"/>
        <v>50</v>
      </c>
      <c r="DE431" s="15" t="str">
        <f>VLOOKUP($DD431,[11]definitions_list_lookup!$N$15:$P$20,2,TRUE)</f>
        <v>substantial</v>
      </c>
      <c r="DF431" s="15">
        <f>VLOOKUP($DD431,[11]definitions_list_lookup!$N$15:$P$20,3,TRUE)</f>
        <v>3</v>
      </c>
      <c r="DG431" s="11" t="s">
        <v>1932</v>
      </c>
    </row>
    <row r="432" spans="1:111" s="11" customFormat="1">
      <c r="A432" s="88" t="s">
        <v>4421</v>
      </c>
      <c r="B432" s="11" t="s">
        <v>1742</v>
      </c>
      <c r="C432" s="2" t="s">
        <v>1450</v>
      </c>
      <c r="D432" s="2" t="s">
        <v>1575</v>
      </c>
      <c r="E432" s="11">
        <v>105</v>
      </c>
      <c r="F432" s="11">
        <v>3</v>
      </c>
      <c r="G432" s="15" t="str">
        <f t="shared" si="18"/>
        <v>105-3</v>
      </c>
      <c r="H432" s="11">
        <v>0</v>
      </c>
      <c r="I432" s="11">
        <v>65</v>
      </c>
      <c r="J432" s="38">
        <f>(VLOOKUP($G432,Depth_Lookup_CCL!$A$3:$Z$549,11,FALSE))+(H432/100)</f>
        <v>263.51500000000004</v>
      </c>
      <c r="K432" s="38">
        <f>(VLOOKUP($G432,Depth_Lookup_CCL!$A$3:$Z$549,11,FALSE))+(I432/100)</f>
        <v>264.16500000000002</v>
      </c>
      <c r="L432" s="11">
        <v>88</v>
      </c>
      <c r="M432" s="11">
        <v>10</v>
      </c>
      <c r="N432" s="11">
        <v>2</v>
      </c>
      <c r="P432" s="15">
        <f t="shared" si="19"/>
        <v>100</v>
      </c>
      <c r="Q432" s="11" t="s">
        <v>1723</v>
      </c>
      <c r="R432" s="11" t="s">
        <v>1</v>
      </c>
      <c r="S432" s="97">
        <v>40</v>
      </c>
      <c r="T432" s="15" t="str">
        <f>VLOOKUP($S432,[11]definitions_list_lookup!$N$15:$P$20,2,TRUE)</f>
        <v>substantial</v>
      </c>
      <c r="U432" s="15">
        <f>VLOOKUP($S432,[11]definitions_list_lookup!$N$15:$P$20,3,TRUE)</f>
        <v>3</v>
      </c>
      <c r="V432" s="11" t="s">
        <v>1707</v>
      </c>
      <c r="Y432" s="11">
        <v>90</v>
      </c>
      <c r="Z432" s="11">
        <v>10</v>
      </c>
      <c r="AN432" s="11" t="s">
        <v>1990</v>
      </c>
      <c r="AO432" s="11" t="s">
        <v>1411</v>
      </c>
      <c r="AP432" s="11" t="s">
        <v>1464</v>
      </c>
      <c r="AQ432" s="11">
        <v>80</v>
      </c>
      <c r="AR432" s="15" t="str">
        <f>VLOOKUP($AQ432,[11]definitions_list_lookup!$N$15:$P$20,2,TRUE)</f>
        <v>extensive</v>
      </c>
      <c r="AS432" s="15">
        <f>VLOOKUP($AQ432,[11]definitions_list_lookup!$N$15:$P$20,3,TRUE)</f>
        <v>4</v>
      </c>
      <c r="AT432" s="11" t="s">
        <v>4423</v>
      </c>
      <c r="AU432" s="11">
        <v>15</v>
      </c>
      <c r="AW432" s="11">
        <v>80</v>
      </c>
      <c r="AX432" s="11">
        <v>5</v>
      </c>
      <c r="BL432" s="11" t="s">
        <v>1990</v>
      </c>
      <c r="BM432" s="11">
        <v>85</v>
      </c>
      <c r="BN432" s="15" t="str">
        <f>VLOOKUP($BM432,[11]definitions_list_lookup!$N$15:$P$20,2,TRUE)</f>
        <v>extensive</v>
      </c>
      <c r="BO432" s="15">
        <f>VLOOKUP($BM432,[11]definitions_list_lookup!$N$15:$P$20,3,TRUE)</f>
        <v>4</v>
      </c>
      <c r="BP432" s="11" t="s">
        <v>2289</v>
      </c>
      <c r="BQ432" s="11">
        <v>5</v>
      </c>
      <c r="BS432" s="11">
        <v>90</v>
      </c>
      <c r="BT432" s="11">
        <v>5</v>
      </c>
      <c r="CJ432" s="15" t="str">
        <f>VLOOKUP($CI432,[11]definitions_list_lookup!$N$15:$P$20,2,TRUE)</f>
        <v>fresh</v>
      </c>
      <c r="CK432" s="15">
        <f>VLOOKUP($CI432,[11]definitions_list_lookup!$N$15:$P$20,3,TRUE)</f>
        <v>0</v>
      </c>
      <c r="DD432" s="15">
        <f t="shared" si="20"/>
        <v>44.900000000000006</v>
      </c>
      <c r="DE432" s="15" t="str">
        <f>VLOOKUP($DD432,[11]definitions_list_lookup!$N$15:$P$20,2,TRUE)</f>
        <v>substantial</v>
      </c>
      <c r="DF432" s="15">
        <f>VLOOKUP($DD432,[11]definitions_list_lookup!$N$15:$P$20,3,TRUE)</f>
        <v>3</v>
      </c>
      <c r="DG432" s="11" t="s">
        <v>1932</v>
      </c>
    </row>
    <row r="433" spans="1:111" s="11" customFormat="1">
      <c r="A433" s="88" t="s">
        <v>4421</v>
      </c>
      <c r="B433" s="11" t="s">
        <v>1742</v>
      </c>
      <c r="C433" s="2" t="s">
        <v>1450</v>
      </c>
      <c r="D433" s="2" t="s">
        <v>1575</v>
      </c>
      <c r="E433" s="11">
        <v>105</v>
      </c>
      <c r="F433" s="11">
        <v>4</v>
      </c>
      <c r="G433" s="15" t="str">
        <f t="shared" si="18"/>
        <v>105-4</v>
      </c>
      <c r="H433" s="11">
        <v>0</v>
      </c>
      <c r="I433" s="11">
        <v>86</v>
      </c>
      <c r="J433" s="38">
        <f>(VLOOKUP($G433,Depth_Lookup_CCL!$A$3:$Z$549,11,FALSE))+(H433/100)</f>
        <v>264.17</v>
      </c>
      <c r="K433" s="38">
        <f>(VLOOKUP($G433,Depth_Lookup_CCL!$A$3:$Z$549,11,FALSE))+(I433/100)</f>
        <v>265.03000000000003</v>
      </c>
      <c r="L433" s="11">
        <v>97</v>
      </c>
      <c r="N433" s="11">
        <v>3</v>
      </c>
      <c r="P433" s="15">
        <f t="shared" si="19"/>
        <v>100</v>
      </c>
      <c r="Q433" s="11" t="s">
        <v>1705</v>
      </c>
      <c r="R433" s="11" t="s">
        <v>1459</v>
      </c>
      <c r="S433" s="97">
        <v>55</v>
      </c>
      <c r="T433" s="15" t="str">
        <f>VLOOKUP($S433,[11]definitions_list_lookup!$N$15:$P$20,2,TRUE)</f>
        <v>substantial</v>
      </c>
      <c r="U433" s="15">
        <f>VLOOKUP($S433,[11]definitions_list_lookup!$N$15:$P$20,3,TRUE)</f>
        <v>3</v>
      </c>
      <c r="V433" s="11" t="s">
        <v>2329</v>
      </c>
      <c r="W433" s="11">
        <v>20</v>
      </c>
      <c r="Y433" s="11">
        <v>70</v>
      </c>
      <c r="Z433" s="11">
        <v>10</v>
      </c>
      <c r="AR433" s="15" t="str">
        <f>VLOOKUP($AQ433,[11]definitions_list_lookup!$N$15:$P$20,2,TRUE)</f>
        <v>fresh</v>
      </c>
      <c r="AS433" s="15">
        <f>VLOOKUP($AQ433,[11]definitions_list_lookup!$N$15:$P$20,3,TRUE)</f>
        <v>0</v>
      </c>
      <c r="BL433" s="11" t="s">
        <v>1990</v>
      </c>
      <c r="BM433" s="11">
        <v>85</v>
      </c>
      <c r="BN433" s="15" t="str">
        <f>VLOOKUP($BM433,[11]definitions_list_lookup!$N$15:$P$20,2,TRUE)</f>
        <v>extensive</v>
      </c>
      <c r="BO433" s="15">
        <f>VLOOKUP($BM433,[11]definitions_list_lookup!$N$15:$P$20,3,TRUE)</f>
        <v>4</v>
      </c>
      <c r="BP433" s="11" t="s">
        <v>2289</v>
      </c>
      <c r="BQ433" s="11">
        <v>30</v>
      </c>
      <c r="BS433" s="11">
        <v>60</v>
      </c>
      <c r="BT433" s="11">
        <v>10</v>
      </c>
      <c r="CJ433" s="15" t="str">
        <f>VLOOKUP($CI433,[11]definitions_list_lookup!$N$15:$P$20,2,TRUE)</f>
        <v>fresh</v>
      </c>
      <c r="CK433" s="15">
        <f>VLOOKUP($CI433,[11]definitions_list_lookup!$N$15:$P$20,3,TRUE)</f>
        <v>0</v>
      </c>
      <c r="DD433" s="15">
        <f t="shared" si="20"/>
        <v>55.9</v>
      </c>
      <c r="DE433" s="15" t="str">
        <f>VLOOKUP($DD433,[11]definitions_list_lookup!$N$15:$P$20,2,TRUE)</f>
        <v>substantial</v>
      </c>
      <c r="DF433" s="15">
        <f>VLOOKUP($DD433,[11]definitions_list_lookup!$N$15:$P$20,3,TRUE)</f>
        <v>3</v>
      </c>
      <c r="DG433" s="11" t="s">
        <v>2668</v>
      </c>
    </row>
    <row r="434" spans="1:111" s="11" customFormat="1">
      <c r="A434" s="88" t="s">
        <v>4421</v>
      </c>
      <c r="B434" s="11" t="s">
        <v>1742</v>
      </c>
      <c r="C434" s="2" t="s">
        <v>1450</v>
      </c>
      <c r="D434" s="2" t="s">
        <v>1575</v>
      </c>
      <c r="E434" s="11">
        <v>106</v>
      </c>
      <c r="F434" s="11">
        <v>1</v>
      </c>
      <c r="G434" s="15" t="str">
        <f t="shared" si="18"/>
        <v>106-1</v>
      </c>
      <c r="H434" s="11">
        <v>0</v>
      </c>
      <c r="I434" s="11">
        <v>26</v>
      </c>
      <c r="J434" s="38">
        <f>(VLOOKUP($G434,Depth_Lookup_CCL!$A$3:$Z$549,11,FALSE))+(H434/100)</f>
        <v>265</v>
      </c>
      <c r="K434" s="38">
        <f>(VLOOKUP($G434,Depth_Lookup_CCL!$A$3:$Z$549,11,FALSE))+(I434/100)</f>
        <v>265.26</v>
      </c>
      <c r="L434" s="11">
        <v>97</v>
      </c>
      <c r="N434" s="11">
        <v>3</v>
      </c>
      <c r="P434" s="15">
        <f t="shared" si="19"/>
        <v>100</v>
      </c>
      <c r="Q434" s="11" t="s">
        <v>2298</v>
      </c>
      <c r="R434" s="11" t="s">
        <v>114</v>
      </c>
      <c r="S434" s="97">
        <v>55</v>
      </c>
      <c r="T434" s="15" t="str">
        <f>VLOOKUP($S434,[11]definitions_list_lookup!$N$15:$P$20,2,TRUE)</f>
        <v>substantial</v>
      </c>
      <c r="U434" s="15">
        <f>VLOOKUP($S434,[11]definitions_list_lookup!$N$15:$P$20,3,TRUE)</f>
        <v>3</v>
      </c>
      <c r="V434" s="11" t="s">
        <v>4424</v>
      </c>
      <c r="W434" s="11">
        <v>10</v>
      </c>
      <c r="Y434" s="11">
        <v>70</v>
      </c>
      <c r="Z434" s="11">
        <v>20</v>
      </c>
      <c r="AR434" s="15" t="str">
        <f>VLOOKUP($AQ434,[11]definitions_list_lookup!$N$15:$P$20,2,TRUE)</f>
        <v>fresh</v>
      </c>
      <c r="AS434" s="15">
        <f>VLOOKUP($AQ434,[11]definitions_list_lookup!$N$15:$P$20,3,TRUE)</f>
        <v>0</v>
      </c>
      <c r="BL434" s="11" t="s">
        <v>1797</v>
      </c>
      <c r="BM434" s="11">
        <v>85</v>
      </c>
      <c r="BN434" s="15" t="str">
        <f>VLOOKUP($BM434,[11]definitions_list_lookup!$N$15:$P$20,2,TRUE)</f>
        <v>extensive</v>
      </c>
      <c r="BO434" s="15">
        <f>VLOOKUP($BM434,[11]definitions_list_lookup!$N$15:$P$20,3,TRUE)</f>
        <v>4</v>
      </c>
      <c r="BP434" s="11" t="s">
        <v>2287</v>
      </c>
      <c r="BS434" s="11">
        <v>100</v>
      </c>
      <c r="CJ434" s="15" t="str">
        <f>VLOOKUP($CI434,[11]definitions_list_lookup!$N$15:$P$20,2,TRUE)</f>
        <v>fresh</v>
      </c>
      <c r="CK434" s="15">
        <f>VLOOKUP($CI434,[11]definitions_list_lookup!$N$15:$P$20,3,TRUE)</f>
        <v>0</v>
      </c>
      <c r="DD434" s="15">
        <f t="shared" si="20"/>
        <v>55.9</v>
      </c>
      <c r="DE434" s="15" t="str">
        <f>VLOOKUP($DD434,[11]definitions_list_lookup!$N$15:$P$20,2,TRUE)</f>
        <v>substantial</v>
      </c>
      <c r="DF434" s="15">
        <f>VLOOKUP($DD434,[11]definitions_list_lookup!$N$15:$P$20,3,TRUE)</f>
        <v>3</v>
      </c>
      <c r="DG434" s="11" t="s">
        <v>2668</v>
      </c>
    </row>
    <row r="435" spans="1:111" s="11" customFormat="1">
      <c r="A435" s="88" t="s">
        <v>4421</v>
      </c>
      <c r="B435" s="11" t="s">
        <v>1742</v>
      </c>
      <c r="C435" s="2" t="s">
        <v>1450</v>
      </c>
      <c r="D435" s="2" t="s">
        <v>1575</v>
      </c>
      <c r="E435" s="11">
        <v>106</v>
      </c>
      <c r="F435" s="11">
        <v>1</v>
      </c>
      <c r="G435" s="15" t="str">
        <f t="shared" si="18"/>
        <v>106-1</v>
      </c>
      <c r="H435" s="11">
        <v>26</v>
      </c>
      <c r="I435" s="11">
        <v>77</v>
      </c>
      <c r="J435" s="38">
        <f>(VLOOKUP($G435,Depth_Lookup_CCL!$A$3:$Z$549,11,FALSE))+(H435/100)</f>
        <v>265.26</v>
      </c>
      <c r="K435" s="38">
        <f>(VLOOKUP($G435,Depth_Lookup_CCL!$A$3:$Z$549,11,FALSE))+(I435/100)</f>
        <v>265.77</v>
      </c>
      <c r="L435" s="11">
        <v>98</v>
      </c>
      <c r="N435" s="11">
        <v>2</v>
      </c>
      <c r="P435" s="15">
        <f t="shared" si="19"/>
        <v>100</v>
      </c>
      <c r="Q435" s="11" t="s">
        <v>2240</v>
      </c>
      <c r="R435" s="11" t="s">
        <v>1</v>
      </c>
      <c r="S435" s="97">
        <v>25</v>
      </c>
      <c r="T435" s="15" t="str">
        <f>VLOOKUP($S435,[11]definitions_list_lookup!$N$15:$P$20,2,TRUE)</f>
        <v>moderate</v>
      </c>
      <c r="U435" s="15">
        <f>VLOOKUP($S435,[11]definitions_list_lookup!$N$15:$P$20,3,TRUE)</f>
        <v>2</v>
      </c>
      <c r="V435" s="11" t="s">
        <v>4146</v>
      </c>
      <c r="W435" s="11">
        <v>5</v>
      </c>
      <c r="Y435" s="11">
        <v>90</v>
      </c>
      <c r="Z435" s="11">
        <v>5</v>
      </c>
      <c r="AR435" s="15" t="str">
        <f>VLOOKUP($AQ435,[11]definitions_list_lookup!$N$15:$P$20,2,TRUE)</f>
        <v>fresh</v>
      </c>
      <c r="AS435" s="15">
        <f>VLOOKUP($AQ435,[11]definitions_list_lookup!$N$15:$P$20,3,TRUE)</f>
        <v>0</v>
      </c>
      <c r="BL435" s="11" t="s">
        <v>1990</v>
      </c>
      <c r="BM435" s="11">
        <v>85</v>
      </c>
      <c r="BN435" s="15" t="str">
        <f>VLOOKUP($BM435,[11]definitions_list_lookup!$N$15:$P$20,2,TRUE)</f>
        <v>extensive</v>
      </c>
      <c r="BO435" s="15">
        <f>VLOOKUP($BM435,[11]definitions_list_lookup!$N$15:$P$20,3,TRUE)</f>
        <v>4</v>
      </c>
      <c r="BP435" s="11" t="s">
        <v>2289</v>
      </c>
      <c r="BS435" s="11">
        <v>95</v>
      </c>
      <c r="BT435" s="11">
        <v>5</v>
      </c>
      <c r="CJ435" s="15" t="str">
        <f>VLOOKUP($CI435,[11]definitions_list_lookup!$N$15:$P$20,2,TRUE)</f>
        <v>fresh</v>
      </c>
      <c r="CK435" s="15">
        <f>VLOOKUP($CI435,[11]definitions_list_lookup!$N$15:$P$20,3,TRUE)</f>
        <v>0</v>
      </c>
      <c r="DD435" s="15">
        <f t="shared" si="20"/>
        <v>26.2</v>
      </c>
      <c r="DE435" s="15" t="str">
        <f>VLOOKUP($DD435,[11]definitions_list_lookup!$N$15:$P$20,2,TRUE)</f>
        <v>moderate</v>
      </c>
      <c r="DF435" s="15">
        <f>VLOOKUP($DD435,[11]definitions_list_lookup!$N$15:$P$20,3,TRUE)</f>
        <v>2</v>
      </c>
      <c r="DG435" s="11" t="s">
        <v>4425</v>
      </c>
    </row>
    <row r="436" spans="1:111" s="11" customFormat="1">
      <c r="A436" s="88" t="s">
        <v>4421</v>
      </c>
      <c r="B436" s="11" t="s">
        <v>1742</v>
      </c>
      <c r="C436" s="2" t="s">
        <v>1450</v>
      </c>
      <c r="D436" s="2" t="s">
        <v>1575</v>
      </c>
      <c r="E436" s="11">
        <v>106</v>
      </c>
      <c r="F436" s="11">
        <v>1</v>
      </c>
      <c r="G436" s="15" t="str">
        <f t="shared" si="18"/>
        <v>106-1</v>
      </c>
      <c r="H436" s="11">
        <v>77</v>
      </c>
      <c r="I436" s="11">
        <v>95</v>
      </c>
      <c r="J436" s="38">
        <f>(VLOOKUP($G436,Depth_Lookup_CCL!$A$3:$Z$549,11,FALSE))+(H436/100)</f>
        <v>265.77</v>
      </c>
      <c r="K436" s="38">
        <f>(VLOOKUP($G436,Depth_Lookup_CCL!$A$3:$Z$549,11,FALSE))+(I436/100)</f>
        <v>265.95</v>
      </c>
      <c r="L436" s="11">
        <v>100</v>
      </c>
      <c r="P436" s="15">
        <f t="shared" si="19"/>
        <v>100</v>
      </c>
      <c r="Q436" s="11" t="s">
        <v>3000</v>
      </c>
      <c r="R436" s="11" t="s">
        <v>114</v>
      </c>
      <c r="S436" s="97">
        <v>70</v>
      </c>
      <c r="T436" s="15" t="str">
        <f>VLOOKUP($S436,[11]definitions_list_lookup!$N$15:$P$20,2,TRUE)</f>
        <v>extensive</v>
      </c>
      <c r="U436" s="15">
        <f>VLOOKUP($S436,[11]definitions_list_lookup!$N$15:$P$20,3,TRUE)</f>
        <v>4</v>
      </c>
      <c r="V436" s="11" t="s">
        <v>1707</v>
      </c>
      <c r="W436" s="11">
        <v>15</v>
      </c>
      <c r="Y436" s="11">
        <v>60</v>
      </c>
      <c r="Z436" s="11">
        <v>25</v>
      </c>
      <c r="AR436" s="15" t="str">
        <f>VLOOKUP($AQ436,[11]definitions_list_lookup!$N$15:$P$20,2,TRUE)</f>
        <v>fresh</v>
      </c>
      <c r="AS436" s="15">
        <f>VLOOKUP($AQ436,[11]definitions_list_lookup!$N$15:$P$20,3,TRUE)</f>
        <v>0</v>
      </c>
      <c r="BN436" s="15" t="str">
        <f>VLOOKUP($BM436,[11]definitions_list_lookup!$N$15:$P$20,2,TRUE)</f>
        <v>fresh</v>
      </c>
      <c r="BO436" s="15">
        <f>VLOOKUP($BM436,[11]definitions_list_lookup!$N$15:$P$20,3,TRUE)</f>
        <v>0</v>
      </c>
      <c r="CJ436" s="15" t="str">
        <f>VLOOKUP($CI436,[11]definitions_list_lookup!$N$15:$P$20,2,TRUE)</f>
        <v>fresh</v>
      </c>
      <c r="CK436" s="15">
        <f>VLOOKUP($CI436,[11]definitions_list_lookup!$N$15:$P$20,3,TRUE)</f>
        <v>0</v>
      </c>
      <c r="DD436" s="15">
        <f t="shared" si="20"/>
        <v>70</v>
      </c>
      <c r="DE436" s="15" t="str">
        <f>VLOOKUP($DD436,[11]definitions_list_lookup!$N$15:$P$20,2,TRUE)</f>
        <v>extensive</v>
      </c>
      <c r="DF436" s="15">
        <f>VLOOKUP($DD436,[11]definitions_list_lookup!$N$15:$P$20,3,TRUE)</f>
        <v>4</v>
      </c>
      <c r="DG436" s="11" t="s">
        <v>1963</v>
      </c>
    </row>
    <row r="437" spans="1:111" s="11" customFormat="1">
      <c r="A437" s="88" t="s">
        <v>4421</v>
      </c>
      <c r="B437" s="11" t="s">
        <v>1742</v>
      </c>
      <c r="C437" s="2" t="s">
        <v>1450</v>
      </c>
      <c r="D437" s="2" t="s">
        <v>1575</v>
      </c>
      <c r="E437" s="11">
        <v>106</v>
      </c>
      <c r="F437" s="11">
        <v>2</v>
      </c>
      <c r="G437" s="15" t="str">
        <f t="shared" si="18"/>
        <v>106-2</v>
      </c>
      <c r="H437" s="11">
        <v>0</v>
      </c>
      <c r="I437" s="11">
        <v>95</v>
      </c>
      <c r="J437" s="38">
        <f>(VLOOKUP($G437,Depth_Lookup_CCL!$A$3:$Z$549,11,FALSE))+(H437/100)</f>
        <v>265.95</v>
      </c>
      <c r="K437" s="38">
        <f>(VLOOKUP($G437,Depth_Lookup_CCL!$A$3:$Z$549,11,FALSE))+(I437/100)</f>
        <v>266.89999999999998</v>
      </c>
      <c r="L437" s="11">
        <v>90</v>
      </c>
      <c r="M437" s="11">
        <v>5</v>
      </c>
      <c r="N437" s="11">
        <v>5</v>
      </c>
      <c r="P437" s="15">
        <f t="shared" si="19"/>
        <v>100</v>
      </c>
      <c r="Q437" s="11" t="s">
        <v>1723</v>
      </c>
      <c r="R437" s="11" t="s">
        <v>114</v>
      </c>
      <c r="S437" s="97">
        <v>70</v>
      </c>
      <c r="T437" s="15" t="str">
        <f>VLOOKUP($S437,[11]definitions_list_lookup!$N$15:$P$20,2,TRUE)</f>
        <v>extensive</v>
      </c>
      <c r="U437" s="15">
        <f>VLOOKUP($S437,[11]definitions_list_lookup!$N$15:$P$20,3,TRUE)</f>
        <v>4</v>
      </c>
      <c r="V437" s="11" t="s">
        <v>2329</v>
      </c>
      <c r="W437" s="11">
        <v>15</v>
      </c>
      <c r="Y437" s="11">
        <v>70</v>
      </c>
      <c r="Z437" s="11">
        <v>15</v>
      </c>
      <c r="AN437" s="11" t="s">
        <v>2641</v>
      </c>
      <c r="AO437" s="11" t="s">
        <v>1411</v>
      </c>
      <c r="AP437" s="11" t="s">
        <v>1464</v>
      </c>
      <c r="AQ437" s="11">
        <v>90</v>
      </c>
      <c r="AR437" s="15" t="str">
        <f>VLOOKUP($AQ437,[11]definitions_list_lookup!$N$15:$P$20,2,TRUE)</f>
        <v>extensive</v>
      </c>
      <c r="AS437" s="15">
        <f>VLOOKUP($AQ437,[11]definitions_list_lookup!$N$15:$P$20,3,TRUE)</f>
        <v>4</v>
      </c>
      <c r="AT437" s="11" t="s">
        <v>4426</v>
      </c>
      <c r="AU437" s="11">
        <v>40</v>
      </c>
      <c r="AW437" s="11">
        <v>40</v>
      </c>
      <c r="AX437" s="11">
        <v>20</v>
      </c>
      <c r="BL437" s="11" t="s">
        <v>1797</v>
      </c>
      <c r="BM437" s="11">
        <v>85</v>
      </c>
      <c r="BN437" s="15" t="str">
        <f>VLOOKUP($BM437,[11]definitions_list_lookup!$N$15:$P$20,2,TRUE)</f>
        <v>extensive</v>
      </c>
      <c r="BO437" s="15">
        <f>VLOOKUP($BM437,[11]definitions_list_lookup!$N$15:$P$20,3,TRUE)</f>
        <v>4</v>
      </c>
      <c r="BP437" s="11" t="s">
        <v>2287</v>
      </c>
      <c r="BS437" s="11">
        <v>100</v>
      </c>
      <c r="CJ437" s="15" t="str">
        <f>VLOOKUP($CI437,[11]definitions_list_lookup!$N$15:$P$20,2,TRUE)</f>
        <v>fresh</v>
      </c>
      <c r="CK437" s="15">
        <f>VLOOKUP($CI437,[11]definitions_list_lookup!$N$15:$P$20,3,TRUE)</f>
        <v>0</v>
      </c>
      <c r="DD437" s="15">
        <f t="shared" si="20"/>
        <v>71.75</v>
      </c>
      <c r="DE437" s="15" t="str">
        <f>VLOOKUP($DD437,[11]definitions_list_lookup!$N$15:$P$20,2,TRUE)</f>
        <v>extensive</v>
      </c>
      <c r="DF437" s="15">
        <f>VLOOKUP($DD437,[11]definitions_list_lookup!$N$15:$P$20,3,TRUE)</f>
        <v>4</v>
      </c>
      <c r="DG437" s="11" t="s">
        <v>1963</v>
      </c>
    </row>
    <row r="438" spans="1:111" s="11" customFormat="1">
      <c r="A438" s="88" t="s">
        <v>4421</v>
      </c>
      <c r="B438" s="11" t="s">
        <v>1742</v>
      </c>
      <c r="C438" s="2" t="s">
        <v>1450</v>
      </c>
      <c r="D438" s="2" t="s">
        <v>1575</v>
      </c>
      <c r="E438" s="11">
        <v>106</v>
      </c>
      <c r="F438" s="11">
        <v>3</v>
      </c>
      <c r="G438" s="15" t="str">
        <f t="shared" si="18"/>
        <v>106-3</v>
      </c>
      <c r="H438" s="11">
        <v>0</v>
      </c>
      <c r="I438" s="11">
        <v>6</v>
      </c>
      <c r="J438" s="38">
        <f>(VLOOKUP($G438,Depth_Lookup_CCL!$A$3:$Z$549,11,FALSE))+(H438/100)</f>
        <v>266.91499999999996</v>
      </c>
      <c r="K438" s="38">
        <f>(VLOOKUP($G438,Depth_Lookup_CCL!$A$3:$Z$549,11,FALSE))+(I438/100)</f>
        <v>266.97499999999997</v>
      </c>
      <c r="L438" s="11">
        <v>100</v>
      </c>
      <c r="P438" s="15">
        <f t="shared" si="19"/>
        <v>100</v>
      </c>
      <c r="Q438" s="11" t="s">
        <v>2628</v>
      </c>
      <c r="R438" s="11" t="s">
        <v>1</v>
      </c>
      <c r="S438" s="97">
        <v>25</v>
      </c>
      <c r="T438" s="15" t="str">
        <f>VLOOKUP($S438,[11]definitions_list_lookup!$N$15:$P$20,2,TRUE)</f>
        <v>moderate</v>
      </c>
      <c r="U438" s="15">
        <f>VLOOKUP($S438,[11]definitions_list_lookup!$N$15:$P$20,3,TRUE)</f>
        <v>2</v>
      </c>
      <c r="V438" s="11" t="s">
        <v>1707</v>
      </c>
      <c r="Y438" s="11">
        <v>90</v>
      </c>
      <c r="Z438" s="11">
        <v>10</v>
      </c>
      <c r="AR438" s="15" t="str">
        <f>VLOOKUP($AQ438,[11]definitions_list_lookup!$N$15:$P$20,2,TRUE)</f>
        <v>fresh</v>
      </c>
      <c r="AS438" s="15">
        <f>VLOOKUP($AQ438,[11]definitions_list_lookup!$N$15:$P$20,3,TRUE)</f>
        <v>0</v>
      </c>
      <c r="BN438" s="15" t="str">
        <f>VLOOKUP($BM438,[11]definitions_list_lookup!$N$15:$P$20,2,TRUE)</f>
        <v>fresh</v>
      </c>
      <c r="BO438" s="15">
        <f>VLOOKUP($BM438,[11]definitions_list_lookup!$N$15:$P$20,3,TRUE)</f>
        <v>0</v>
      </c>
      <c r="CJ438" s="15" t="str">
        <f>VLOOKUP($CI438,[11]definitions_list_lookup!$N$15:$P$20,2,TRUE)</f>
        <v>fresh</v>
      </c>
      <c r="CK438" s="15">
        <f>VLOOKUP($CI438,[11]definitions_list_lookup!$N$15:$P$20,3,TRUE)</f>
        <v>0</v>
      </c>
      <c r="DD438" s="15">
        <f t="shared" si="20"/>
        <v>25</v>
      </c>
      <c r="DE438" s="15" t="str">
        <f>VLOOKUP($DD438,[11]definitions_list_lookup!$N$15:$P$20,2,TRUE)</f>
        <v>moderate</v>
      </c>
      <c r="DF438" s="15">
        <f>VLOOKUP($DD438,[11]definitions_list_lookup!$N$15:$P$20,3,TRUE)</f>
        <v>2</v>
      </c>
      <c r="DG438" s="11" t="s">
        <v>1932</v>
      </c>
    </row>
    <row r="439" spans="1:111" s="11" customFormat="1">
      <c r="A439" s="88" t="s">
        <v>4421</v>
      </c>
      <c r="B439" s="11" t="s">
        <v>1742</v>
      </c>
      <c r="C439" s="2" t="s">
        <v>1450</v>
      </c>
      <c r="D439" s="2" t="s">
        <v>1575</v>
      </c>
      <c r="E439" s="11">
        <v>106</v>
      </c>
      <c r="F439" s="11">
        <v>3</v>
      </c>
      <c r="G439" s="15" t="str">
        <f t="shared" si="18"/>
        <v>106-3</v>
      </c>
      <c r="H439" s="11">
        <v>6</v>
      </c>
      <c r="I439" s="11">
        <v>61</v>
      </c>
      <c r="J439" s="38">
        <f>(VLOOKUP($G439,Depth_Lookup_CCL!$A$3:$Z$549,11,FALSE))+(H439/100)</f>
        <v>266.97499999999997</v>
      </c>
      <c r="K439" s="38">
        <f>(VLOOKUP($G439,Depth_Lookup_CCL!$A$3:$Z$549,11,FALSE))+(I439/100)</f>
        <v>267.52499999999998</v>
      </c>
      <c r="L439" s="11">
        <v>82</v>
      </c>
      <c r="N439" s="11">
        <v>18</v>
      </c>
      <c r="P439" s="15">
        <f t="shared" si="19"/>
        <v>100</v>
      </c>
      <c r="Q439" s="11" t="s">
        <v>1723</v>
      </c>
      <c r="R439" s="11" t="s">
        <v>1459</v>
      </c>
      <c r="S439" s="97">
        <v>70</v>
      </c>
      <c r="T439" s="15" t="str">
        <f>VLOOKUP($S439,[11]definitions_list_lookup!$N$15:$P$20,2,TRUE)</f>
        <v>extensive</v>
      </c>
      <c r="U439" s="15">
        <f>VLOOKUP($S439,[11]definitions_list_lookup!$N$15:$P$20,3,TRUE)</f>
        <v>4</v>
      </c>
      <c r="V439" s="11" t="s">
        <v>4427</v>
      </c>
      <c r="W439" s="11">
        <v>20</v>
      </c>
      <c r="Y439" s="11">
        <v>65</v>
      </c>
      <c r="Z439" s="11">
        <v>15</v>
      </c>
      <c r="AR439" s="15" t="str">
        <f>VLOOKUP($AQ439,[11]definitions_list_lookup!$N$15:$P$20,2,TRUE)</f>
        <v>fresh</v>
      </c>
      <c r="AS439" s="15">
        <f>VLOOKUP($AQ439,[11]definitions_list_lookup!$N$15:$P$20,3,TRUE)</f>
        <v>0</v>
      </c>
      <c r="BL439" s="11" t="s">
        <v>1797</v>
      </c>
      <c r="BM439" s="11">
        <v>85</v>
      </c>
      <c r="BN439" s="15" t="str">
        <f>VLOOKUP($BM439,[11]definitions_list_lookup!$N$15:$P$20,2,TRUE)</f>
        <v>extensive</v>
      </c>
      <c r="BO439" s="15">
        <f>VLOOKUP($BM439,[11]definitions_list_lookup!$N$15:$P$20,3,TRUE)</f>
        <v>4</v>
      </c>
      <c r="BP439" s="11" t="s">
        <v>2653</v>
      </c>
      <c r="BQ439" s="11">
        <v>50</v>
      </c>
      <c r="BS439" s="11">
        <v>45</v>
      </c>
      <c r="BT439" s="11">
        <v>5</v>
      </c>
      <c r="CJ439" s="15" t="str">
        <f>VLOOKUP($CI439,[11]definitions_list_lookup!$N$15:$P$20,2,TRUE)</f>
        <v>fresh</v>
      </c>
      <c r="CK439" s="15">
        <f>VLOOKUP($CI439,[11]definitions_list_lookup!$N$15:$P$20,3,TRUE)</f>
        <v>0</v>
      </c>
      <c r="DD439" s="15">
        <f t="shared" si="20"/>
        <v>72.7</v>
      </c>
      <c r="DE439" s="15" t="str">
        <f>VLOOKUP($DD439,[11]definitions_list_lookup!$N$15:$P$20,2,TRUE)</f>
        <v>extensive</v>
      </c>
      <c r="DF439" s="15">
        <f>VLOOKUP($DD439,[11]definitions_list_lookup!$N$15:$P$20,3,TRUE)</f>
        <v>4</v>
      </c>
      <c r="DG439" s="11" t="s">
        <v>1963</v>
      </c>
    </row>
    <row r="440" spans="1:111" s="11" customFormat="1">
      <c r="A440" s="88" t="s">
        <v>4421</v>
      </c>
      <c r="B440" s="11" t="s">
        <v>1742</v>
      </c>
      <c r="C440" s="2" t="s">
        <v>1450</v>
      </c>
      <c r="D440" s="2" t="s">
        <v>1575</v>
      </c>
      <c r="E440" s="11">
        <v>106</v>
      </c>
      <c r="F440" s="11">
        <v>3</v>
      </c>
      <c r="G440" s="15" t="str">
        <f t="shared" si="18"/>
        <v>106-3</v>
      </c>
      <c r="H440" s="11">
        <v>61</v>
      </c>
      <c r="I440" s="11">
        <v>91</v>
      </c>
      <c r="J440" s="38">
        <f>(VLOOKUP($G440,Depth_Lookup_CCL!$A$3:$Z$549,11,FALSE))+(H440/100)</f>
        <v>267.52499999999998</v>
      </c>
      <c r="K440" s="38">
        <f>(VLOOKUP($G440,Depth_Lookup_CCL!$A$3:$Z$549,11,FALSE))+(I440/100)</f>
        <v>267.82499999999999</v>
      </c>
      <c r="L440" s="11">
        <v>100</v>
      </c>
      <c r="P440" s="15">
        <f t="shared" si="19"/>
        <v>100</v>
      </c>
      <c r="Q440" s="11" t="s">
        <v>2628</v>
      </c>
      <c r="R440" s="11" t="s">
        <v>1459</v>
      </c>
      <c r="S440" s="97">
        <v>40</v>
      </c>
      <c r="T440" s="15" t="str">
        <f>VLOOKUP($S440,[11]definitions_list_lookup!$N$15:$P$20,2,TRUE)</f>
        <v>substantial</v>
      </c>
      <c r="U440" s="15">
        <f>VLOOKUP($S440,[11]definitions_list_lookup!$N$15:$P$20,3,TRUE)</f>
        <v>3</v>
      </c>
      <c r="V440" s="11" t="s">
        <v>4217</v>
      </c>
      <c r="Y440" s="11">
        <v>80</v>
      </c>
      <c r="Z440" s="11">
        <v>10</v>
      </c>
      <c r="AR440" s="15" t="str">
        <f>VLOOKUP($AQ440,[11]definitions_list_lookup!$N$15:$P$20,2,TRUE)</f>
        <v>fresh</v>
      </c>
      <c r="AS440" s="15">
        <f>VLOOKUP($AQ440,[11]definitions_list_lookup!$N$15:$P$20,3,TRUE)</f>
        <v>0</v>
      </c>
      <c r="BN440" s="15" t="str">
        <f>VLOOKUP($BM440,[11]definitions_list_lookup!$N$15:$P$20,2,TRUE)</f>
        <v>fresh</v>
      </c>
      <c r="BO440" s="15">
        <f>VLOOKUP($BM440,[11]definitions_list_lookup!$N$15:$P$20,3,TRUE)</f>
        <v>0</v>
      </c>
      <c r="CJ440" s="15" t="str">
        <f>VLOOKUP($CI440,[11]definitions_list_lookup!$N$15:$P$20,2,TRUE)</f>
        <v>fresh</v>
      </c>
      <c r="CK440" s="15">
        <f>VLOOKUP($CI440,[11]definitions_list_lookup!$N$15:$P$20,3,TRUE)</f>
        <v>0</v>
      </c>
      <c r="DD440" s="15">
        <f t="shared" si="20"/>
        <v>40</v>
      </c>
      <c r="DE440" s="15" t="str">
        <f>VLOOKUP($DD440,[11]definitions_list_lookup!$N$15:$P$20,2,TRUE)</f>
        <v>substantial</v>
      </c>
      <c r="DF440" s="15">
        <f>VLOOKUP($DD440,[11]definitions_list_lookup!$N$15:$P$20,3,TRUE)</f>
        <v>3</v>
      </c>
      <c r="DG440" s="11" t="s">
        <v>4408</v>
      </c>
    </row>
    <row r="441" spans="1:111" s="11" customFormat="1">
      <c r="A441" s="88" t="s">
        <v>4421</v>
      </c>
      <c r="B441" s="11" t="s">
        <v>1742</v>
      </c>
      <c r="C441" s="2" t="s">
        <v>1450</v>
      </c>
      <c r="D441" s="2" t="s">
        <v>1575</v>
      </c>
      <c r="E441" s="11">
        <v>106</v>
      </c>
      <c r="F441" s="11">
        <v>4</v>
      </c>
      <c r="G441" s="15" t="str">
        <f t="shared" si="18"/>
        <v>106-4</v>
      </c>
      <c r="H441" s="11">
        <v>0</v>
      </c>
      <c r="I441" s="11">
        <v>26</v>
      </c>
      <c r="J441" s="38">
        <f>(VLOOKUP($G441,Depth_Lookup_CCL!$A$3:$Z$549,11,FALSE))+(H441/100)</f>
        <v>267.84999999999997</v>
      </c>
      <c r="K441" s="38">
        <f>(VLOOKUP($G441,Depth_Lookup_CCL!$A$3:$Z$549,11,FALSE))+(I441/100)</f>
        <v>268.10999999999996</v>
      </c>
      <c r="L441" s="11">
        <v>100</v>
      </c>
      <c r="P441" s="15">
        <f t="shared" si="19"/>
        <v>100</v>
      </c>
      <c r="Q441" s="11" t="s">
        <v>4428</v>
      </c>
      <c r="R441" s="11" t="s">
        <v>1</v>
      </c>
      <c r="S441" s="97">
        <v>15</v>
      </c>
      <c r="T441" s="15" t="str">
        <f>VLOOKUP($S441,[11]definitions_list_lookup!$N$15:$P$20,2,TRUE)</f>
        <v>moderate</v>
      </c>
      <c r="U441" s="15">
        <f>VLOOKUP($S441,[11]definitions_list_lookup!$N$15:$P$20,3,TRUE)</f>
        <v>2</v>
      </c>
      <c r="V441" s="11" t="s">
        <v>1637</v>
      </c>
      <c r="Y441" s="11">
        <v>95</v>
      </c>
      <c r="Z441" s="11">
        <v>5</v>
      </c>
      <c r="AR441" s="15" t="str">
        <f>VLOOKUP($AQ441,[11]definitions_list_lookup!$N$15:$P$20,2,TRUE)</f>
        <v>fresh</v>
      </c>
      <c r="AS441" s="15">
        <f>VLOOKUP($AQ441,[11]definitions_list_lookup!$N$15:$P$20,3,TRUE)</f>
        <v>0</v>
      </c>
      <c r="BN441" s="15" t="str">
        <f>VLOOKUP($BM441,[11]definitions_list_lookup!$N$15:$P$20,2,TRUE)</f>
        <v>fresh</v>
      </c>
      <c r="BO441" s="15">
        <f>VLOOKUP($BM441,[11]definitions_list_lookup!$N$15:$P$20,3,TRUE)</f>
        <v>0</v>
      </c>
      <c r="CJ441" s="15" t="str">
        <f>VLOOKUP($CI441,[11]definitions_list_lookup!$N$15:$P$20,2,TRUE)</f>
        <v>fresh</v>
      </c>
      <c r="CK441" s="15">
        <f>VLOOKUP($CI441,[11]definitions_list_lookup!$N$15:$P$20,3,TRUE)</f>
        <v>0</v>
      </c>
      <c r="DD441" s="15">
        <f t="shared" si="20"/>
        <v>15</v>
      </c>
      <c r="DE441" s="15" t="str">
        <f>VLOOKUP($DD441,[11]definitions_list_lookup!$N$15:$P$20,2,TRUE)</f>
        <v>moderate</v>
      </c>
      <c r="DF441" s="15">
        <f>VLOOKUP($DD441,[11]definitions_list_lookup!$N$15:$P$20,3,TRUE)</f>
        <v>2</v>
      </c>
      <c r="DG441" s="11" t="s">
        <v>1932</v>
      </c>
    </row>
    <row r="442" spans="1:111" s="11" customFormat="1">
      <c r="A442" s="88" t="s">
        <v>4421</v>
      </c>
      <c r="B442" s="11" t="s">
        <v>1742</v>
      </c>
      <c r="C442" s="2" t="s">
        <v>1450</v>
      </c>
      <c r="D442" s="2" t="s">
        <v>1575</v>
      </c>
      <c r="E442" s="11">
        <v>107</v>
      </c>
      <c r="F442" s="11">
        <v>1</v>
      </c>
      <c r="G442" s="15" t="str">
        <f t="shared" si="18"/>
        <v>107-1</v>
      </c>
      <c r="H442" s="11">
        <v>0</v>
      </c>
      <c r="I442" s="11">
        <v>30</v>
      </c>
      <c r="J442" s="38">
        <f>(VLOOKUP($G442,Depth_Lookup_CCL!$A$3:$Z$549,11,FALSE))+(H442/100)</f>
        <v>268.05</v>
      </c>
      <c r="K442" s="38">
        <f>(VLOOKUP($G442,Depth_Lookup_CCL!$A$3:$Z$549,11,FALSE))+(I442/100)</f>
        <v>268.35000000000002</v>
      </c>
      <c r="L442" s="11">
        <v>97</v>
      </c>
      <c r="N442" s="11">
        <v>3</v>
      </c>
      <c r="P442" s="15">
        <f t="shared" si="19"/>
        <v>100</v>
      </c>
      <c r="Q442" s="11" t="s">
        <v>2217</v>
      </c>
      <c r="R442" s="11" t="s">
        <v>1</v>
      </c>
      <c r="S442" s="97">
        <v>25</v>
      </c>
      <c r="T442" s="15" t="str">
        <f>VLOOKUP($S442,[11]definitions_list_lookup!$N$15:$P$20,2,TRUE)</f>
        <v>moderate</v>
      </c>
      <c r="U442" s="15">
        <f>VLOOKUP($S442,[11]definitions_list_lookup!$N$15:$P$20,3,TRUE)</f>
        <v>2</v>
      </c>
      <c r="V442" s="11" t="s">
        <v>1707</v>
      </c>
      <c r="Y442" s="11">
        <v>95</v>
      </c>
      <c r="Z442" s="11">
        <v>5</v>
      </c>
      <c r="AR442" s="15" t="str">
        <f>VLOOKUP($AQ442,[11]definitions_list_lookup!$N$15:$P$20,2,TRUE)</f>
        <v>fresh</v>
      </c>
      <c r="AS442" s="15">
        <f>VLOOKUP($AQ442,[11]definitions_list_lookup!$N$15:$P$20,3,TRUE)</f>
        <v>0</v>
      </c>
      <c r="BL442" s="11" t="s">
        <v>2251</v>
      </c>
      <c r="BM442" s="11">
        <v>75</v>
      </c>
      <c r="BN442" s="15" t="str">
        <f>VLOOKUP($BM442,[11]definitions_list_lookup!$N$15:$P$20,2,TRUE)</f>
        <v>extensive</v>
      </c>
      <c r="BO442" s="15">
        <f>VLOOKUP($BM442,[11]definitions_list_lookup!$N$15:$P$20,3,TRUE)</f>
        <v>4</v>
      </c>
      <c r="BP442" s="11" t="s">
        <v>2289</v>
      </c>
      <c r="BQ442" s="11">
        <v>10</v>
      </c>
      <c r="BS442" s="11">
        <v>80</v>
      </c>
      <c r="BT442" s="11">
        <v>10</v>
      </c>
      <c r="CJ442" s="15" t="str">
        <f>VLOOKUP($CI442,[11]definitions_list_lookup!$N$15:$P$20,2,TRUE)</f>
        <v>fresh</v>
      </c>
      <c r="CK442" s="15">
        <f>VLOOKUP($CI442,[11]definitions_list_lookup!$N$15:$P$20,3,TRUE)</f>
        <v>0</v>
      </c>
      <c r="DD442" s="15">
        <f t="shared" si="20"/>
        <v>26.5</v>
      </c>
      <c r="DE442" s="15" t="str">
        <f>VLOOKUP($DD442,[11]definitions_list_lookup!$N$15:$P$20,2,TRUE)</f>
        <v>moderate</v>
      </c>
      <c r="DF442" s="15">
        <f>VLOOKUP($DD442,[11]definitions_list_lookup!$N$15:$P$20,3,TRUE)</f>
        <v>2</v>
      </c>
      <c r="DG442" s="11" t="s">
        <v>1932</v>
      </c>
    </row>
    <row r="443" spans="1:111" s="11" customFormat="1">
      <c r="A443" s="88" t="s">
        <v>4421</v>
      </c>
      <c r="B443" s="11" t="s">
        <v>1742</v>
      </c>
      <c r="C443" s="2" t="s">
        <v>1450</v>
      </c>
      <c r="D443" s="2" t="s">
        <v>1575</v>
      </c>
      <c r="E443" s="11">
        <v>107</v>
      </c>
      <c r="F443" s="11">
        <v>1</v>
      </c>
      <c r="G443" s="15" t="str">
        <f t="shared" si="18"/>
        <v>107-1</v>
      </c>
      <c r="H443" s="11">
        <v>30</v>
      </c>
      <c r="I443" s="11">
        <v>96</v>
      </c>
      <c r="J443" s="38">
        <f>(VLOOKUP($G443,Depth_Lookup_CCL!$A$3:$Z$549,11,FALSE))+(H443/100)</f>
        <v>268.35000000000002</v>
      </c>
      <c r="K443" s="38">
        <f>(VLOOKUP($G443,Depth_Lookup_CCL!$A$3:$Z$549,11,FALSE))+(I443/100)</f>
        <v>269.01</v>
      </c>
      <c r="L443" s="11">
        <v>100</v>
      </c>
      <c r="P443" s="15">
        <f t="shared" si="19"/>
        <v>100</v>
      </c>
      <c r="Q443" s="11" t="s">
        <v>1723</v>
      </c>
      <c r="R443" s="11" t="s">
        <v>114</v>
      </c>
      <c r="S443" s="97">
        <v>55</v>
      </c>
      <c r="T443" s="15" t="str">
        <f>VLOOKUP($S443,[11]definitions_list_lookup!$N$15:$P$20,2,TRUE)</f>
        <v>substantial</v>
      </c>
      <c r="U443" s="15">
        <f>VLOOKUP($S443,[11]definitions_list_lookup!$N$15:$P$20,3,TRUE)</f>
        <v>3</v>
      </c>
      <c r="V443" s="11" t="s">
        <v>2768</v>
      </c>
      <c r="W443" s="11">
        <v>10</v>
      </c>
      <c r="Y443" s="11">
        <v>75</v>
      </c>
      <c r="Z443" s="11">
        <v>15</v>
      </c>
      <c r="AR443" s="15" t="str">
        <f>VLOOKUP($AQ443,[11]definitions_list_lookup!$N$15:$P$20,2,TRUE)</f>
        <v>fresh</v>
      </c>
      <c r="AS443" s="15">
        <f>VLOOKUP($AQ443,[11]definitions_list_lookup!$N$15:$P$20,3,TRUE)</f>
        <v>0</v>
      </c>
      <c r="BN443" s="15" t="str">
        <f>VLOOKUP($BM443,[11]definitions_list_lookup!$N$15:$P$20,2,TRUE)</f>
        <v>fresh</v>
      </c>
      <c r="BO443" s="15">
        <f>VLOOKUP($BM443,[11]definitions_list_lookup!$N$15:$P$20,3,TRUE)</f>
        <v>0</v>
      </c>
      <c r="CJ443" s="15" t="str">
        <f>VLOOKUP($CI443,[11]definitions_list_lookup!$N$15:$P$20,2,TRUE)</f>
        <v>fresh</v>
      </c>
      <c r="CK443" s="15">
        <f>VLOOKUP($CI443,[11]definitions_list_lookup!$N$15:$P$20,3,TRUE)</f>
        <v>0</v>
      </c>
      <c r="DD443" s="15">
        <f t="shared" si="20"/>
        <v>55</v>
      </c>
      <c r="DE443" s="15" t="str">
        <f>VLOOKUP($DD443,[11]definitions_list_lookup!$N$15:$P$20,2,TRUE)</f>
        <v>substantial</v>
      </c>
      <c r="DF443" s="15">
        <f>VLOOKUP($DD443,[11]definitions_list_lookup!$N$15:$P$20,3,TRUE)</f>
        <v>3</v>
      </c>
      <c r="DG443" s="11" t="s">
        <v>4429</v>
      </c>
    </row>
    <row r="444" spans="1:111" s="11" customFormat="1">
      <c r="A444" s="88" t="s">
        <v>4421</v>
      </c>
      <c r="B444" s="11" t="s">
        <v>1742</v>
      </c>
      <c r="C444" s="2" t="s">
        <v>1450</v>
      </c>
      <c r="D444" s="2" t="s">
        <v>1575</v>
      </c>
      <c r="E444" s="11">
        <v>107</v>
      </c>
      <c r="F444" s="11">
        <v>2</v>
      </c>
      <c r="G444" s="15" t="str">
        <f t="shared" si="18"/>
        <v>107-2</v>
      </c>
      <c r="H444" s="11">
        <v>0</v>
      </c>
      <c r="I444" s="11">
        <v>96</v>
      </c>
      <c r="J444" s="38">
        <f>(VLOOKUP($G444,Depth_Lookup_CCL!$A$3:$Z$549,11,FALSE))+(H444/100)</f>
        <v>269.01</v>
      </c>
      <c r="K444" s="38">
        <f>(VLOOKUP($G444,Depth_Lookup_CCL!$A$3:$Z$549,11,FALSE))+(I444/100)</f>
        <v>269.96999999999997</v>
      </c>
      <c r="L444" s="11">
        <v>82</v>
      </c>
      <c r="M444" s="11">
        <v>18</v>
      </c>
      <c r="P444" s="15">
        <f t="shared" si="19"/>
        <v>100</v>
      </c>
      <c r="Q444" s="11" t="s">
        <v>2999</v>
      </c>
      <c r="R444" s="11" t="s">
        <v>114</v>
      </c>
      <c r="S444" s="97">
        <v>75</v>
      </c>
      <c r="T444" s="15" t="str">
        <f>VLOOKUP($S444,[11]definitions_list_lookup!$N$15:$P$20,2,TRUE)</f>
        <v>extensive</v>
      </c>
      <c r="U444" s="15">
        <f>VLOOKUP($S444,[11]definitions_list_lookup!$N$15:$P$20,3,TRUE)</f>
        <v>4</v>
      </c>
      <c r="V444" s="11" t="s">
        <v>2329</v>
      </c>
      <c r="W444" s="11">
        <v>20</v>
      </c>
      <c r="Y444" s="11">
        <v>55</v>
      </c>
      <c r="Z444" s="11">
        <v>25</v>
      </c>
      <c r="AN444" s="11" t="s">
        <v>2303</v>
      </c>
      <c r="AO444" s="11" t="s">
        <v>1411</v>
      </c>
      <c r="AP444" s="11" t="s">
        <v>1465</v>
      </c>
      <c r="AQ444" s="11">
        <v>65</v>
      </c>
      <c r="AR444" s="15" t="str">
        <f>VLOOKUP($AQ444,[11]definitions_list_lookup!$N$15:$P$20,2,TRUE)</f>
        <v>extensive</v>
      </c>
      <c r="AS444" s="15">
        <f>VLOOKUP($AQ444,[11]definitions_list_lookup!$N$15:$P$20,3,TRUE)</f>
        <v>4</v>
      </c>
      <c r="AT444" s="11" t="s">
        <v>4430</v>
      </c>
      <c r="AU444" s="11">
        <v>5</v>
      </c>
      <c r="AW444" s="11">
        <v>90</v>
      </c>
      <c r="AX444" s="11">
        <v>5</v>
      </c>
      <c r="BN444" s="15" t="str">
        <f>VLOOKUP($BM444,[11]definitions_list_lookup!$N$15:$P$20,2,TRUE)</f>
        <v>fresh</v>
      </c>
      <c r="BO444" s="15">
        <f>VLOOKUP($BM444,[11]definitions_list_lookup!$N$15:$P$20,3,TRUE)</f>
        <v>0</v>
      </c>
      <c r="CJ444" s="15" t="str">
        <f>VLOOKUP($CI444,[11]definitions_list_lookup!$N$15:$P$20,2,TRUE)</f>
        <v>fresh</v>
      </c>
      <c r="CK444" s="15">
        <f>VLOOKUP($CI444,[11]definitions_list_lookup!$N$15:$P$20,3,TRUE)</f>
        <v>0</v>
      </c>
      <c r="DD444" s="15">
        <f t="shared" si="20"/>
        <v>73.199999999999989</v>
      </c>
      <c r="DE444" s="15" t="str">
        <f>VLOOKUP($DD444,[11]definitions_list_lookup!$N$15:$P$20,2,TRUE)</f>
        <v>extensive</v>
      </c>
      <c r="DF444" s="15">
        <f>VLOOKUP($DD444,[11]definitions_list_lookup!$N$15:$P$20,3,TRUE)</f>
        <v>4</v>
      </c>
      <c r="DG444" s="11" t="s">
        <v>4431</v>
      </c>
    </row>
    <row r="445" spans="1:111" s="11" customFormat="1">
      <c r="A445" s="88" t="s">
        <v>4421</v>
      </c>
      <c r="B445" s="11" t="s">
        <v>1742</v>
      </c>
      <c r="C445" s="2" t="s">
        <v>1450</v>
      </c>
      <c r="D445" s="2" t="s">
        <v>1575</v>
      </c>
      <c r="E445" s="11">
        <v>107</v>
      </c>
      <c r="F445" s="11">
        <v>3</v>
      </c>
      <c r="G445" s="15" t="str">
        <f t="shared" si="18"/>
        <v>107-3</v>
      </c>
      <c r="H445" s="11">
        <v>0</v>
      </c>
      <c r="I445" s="11">
        <v>24</v>
      </c>
      <c r="J445" s="38">
        <f>(VLOOKUP($G445,Depth_Lookup_CCL!$A$3:$Z$549,11,FALSE))+(H445/100)</f>
        <v>269.98</v>
      </c>
      <c r="K445" s="38">
        <f>(VLOOKUP($G445,Depth_Lookup_CCL!$A$3:$Z$549,11,FALSE))+(I445/100)</f>
        <v>270.22000000000003</v>
      </c>
      <c r="L445" s="11">
        <v>100</v>
      </c>
      <c r="P445" s="15">
        <f t="shared" si="19"/>
        <v>100</v>
      </c>
      <c r="Q445" s="11" t="s">
        <v>4432</v>
      </c>
      <c r="R445" s="11" t="s">
        <v>114</v>
      </c>
      <c r="S445" s="97">
        <v>55</v>
      </c>
      <c r="T445" s="15" t="str">
        <f>VLOOKUP($S445,[11]definitions_list_lookup!$N$15:$P$20,2,TRUE)</f>
        <v>substantial</v>
      </c>
      <c r="U445" s="15">
        <f>VLOOKUP($S445,[11]definitions_list_lookup!$N$15:$P$20,3,TRUE)</f>
        <v>3</v>
      </c>
      <c r="V445" s="11" t="s">
        <v>2329</v>
      </c>
      <c r="W445" s="11">
        <v>15</v>
      </c>
      <c r="Y445" s="11">
        <v>60</v>
      </c>
      <c r="Z445" s="11">
        <v>25</v>
      </c>
      <c r="AR445" s="15" t="str">
        <f>VLOOKUP($AQ445,[11]definitions_list_lookup!$N$15:$P$20,2,TRUE)</f>
        <v>fresh</v>
      </c>
      <c r="AS445" s="15">
        <f>VLOOKUP($AQ445,[11]definitions_list_lookup!$N$15:$P$20,3,TRUE)</f>
        <v>0</v>
      </c>
      <c r="BN445" s="15" t="str">
        <f>VLOOKUP($BM445,[11]definitions_list_lookup!$N$15:$P$20,2,TRUE)</f>
        <v>fresh</v>
      </c>
      <c r="BO445" s="15">
        <f>VLOOKUP($BM445,[11]definitions_list_lookup!$N$15:$P$20,3,TRUE)</f>
        <v>0</v>
      </c>
      <c r="CJ445" s="15" t="str">
        <f>VLOOKUP($CI445,[11]definitions_list_lookup!$N$15:$P$20,2,TRUE)</f>
        <v>fresh</v>
      </c>
      <c r="CK445" s="15">
        <f>VLOOKUP($CI445,[11]definitions_list_lookup!$N$15:$P$20,3,TRUE)</f>
        <v>0</v>
      </c>
      <c r="DD445" s="15">
        <f t="shared" si="20"/>
        <v>55</v>
      </c>
      <c r="DE445" s="15" t="str">
        <f>VLOOKUP($DD445,[11]definitions_list_lookup!$N$15:$P$20,2,TRUE)</f>
        <v>substantial</v>
      </c>
      <c r="DF445" s="15">
        <f>VLOOKUP($DD445,[11]definitions_list_lookup!$N$15:$P$20,3,TRUE)</f>
        <v>3</v>
      </c>
      <c r="DG445" s="11" t="s">
        <v>2647</v>
      </c>
    </row>
    <row r="446" spans="1:111" s="11" customFormat="1">
      <c r="A446" s="88" t="s">
        <v>4421</v>
      </c>
      <c r="B446" s="11" t="s">
        <v>1742</v>
      </c>
      <c r="C446" s="2" t="s">
        <v>1450</v>
      </c>
      <c r="D446" s="2" t="s">
        <v>1575</v>
      </c>
      <c r="E446" s="11">
        <v>107</v>
      </c>
      <c r="F446" s="11">
        <v>3</v>
      </c>
      <c r="G446" s="15" t="str">
        <f t="shared" si="18"/>
        <v>107-3</v>
      </c>
      <c r="H446" s="11">
        <v>24</v>
      </c>
      <c r="I446" s="11">
        <v>43</v>
      </c>
      <c r="J446" s="38">
        <f>(VLOOKUP($G446,Depth_Lookup_CCL!$A$3:$Z$549,11,FALSE))+(H446/100)</f>
        <v>270.22000000000003</v>
      </c>
      <c r="K446" s="38">
        <f>(VLOOKUP($G446,Depth_Lookup_CCL!$A$3:$Z$549,11,FALSE))+(I446/100)</f>
        <v>270.41000000000003</v>
      </c>
      <c r="L446" s="11">
        <v>10</v>
      </c>
      <c r="M446" s="11">
        <v>90</v>
      </c>
      <c r="P446" s="15">
        <f t="shared" si="19"/>
        <v>100</v>
      </c>
      <c r="Q446" s="11" t="s">
        <v>4433</v>
      </c>
      <c r="R446" s="11" t="s">
        <v>1</v>
      </c>
      <c r="S446" s="97">
        <v>75</v>
      </c>
      <c r="T446" s="15" t="str">
        <f>VLOOKUP($S446,[11]definitions_list_lookup!$N$15:$P$20,2,TRUE)</f>
        <v>extensive</v>
      </c>
      <c r="U446" s="15">
        <f>VLOOKUP($S446,[11]definitions_list_lookup!$N$15:$P$20,3,TRUE)</f>
        <v>4</v>
      </c>
      <c r="V446" s="11" t="s">
        <v>1707</v>
      </c>
      <c r="Y446" s="11">
        <v>60</v>
      </c>
      <c r="Z446" s="11">
        <v>40</v>
      </c>
      <c r="AN446" s="11" t="s">
        <v>4192</v>
      </c>
      <c r="AO446" s="11" t="s">
        <v>1411</v>
      </c>
      <c r="AP446" s="11" t="s">
        <v>1465</v>
      </c>
      <c r="AQ446" s="11">
        <v>95</v>
      </c>
      <c r="AR446" s="15" t="str">
        <f>VLOOKUP($AQ446,[11]definitions_list_lookup!$N$15:$P$20,2,TRUE)</f>
        <v>complete</v>
      </c>
      <c r="AS446" s="15">
        <f>VLOOKUP($AQ446,[11]definitions_list_lookup!$N$15:$P$20,3,TRUE)</f>
        <v>5</v>
      </c>
      <c r="AT446" s="11" t="s">
        <v>4434</v>
      </c>
      <c r="AX446" s="11">
        <v>20</v>
      </c>
      <c r="BK446" s="11">
        <v>80</v>
      </c>
      <c r="BN446" s="15" t="str">
        <f>VLOOKUP($BM446,[11]definitions_list_lookup!$N$15:$P$20,2,TRUE)</f>
        <v>fresh</v>
      </c>
      <c r="BO446" s="15">
        <f>VLOOKUP($BM446,[11]definitions_list_lookup!$N$15:$P$20,3,TRUE)</f>
        <v>0</v>
      </c>
      <c r="CJ446" s="15" t="str">
        <f>VLOOKUP($CI446,[11]definitions_list_lookup!$N$15:$P$20,2,TRUE)</f>
        <v>fresh</v>
      </c>
      <c r="CK446" s="15">
        <f>VLOOKUP($CI446,[11]definitions_list_lookup!$N$15:$P$20,3,TRUE)</f>
        <v>0</v>
      </c>
      <c r="DD446" s="15">
        <f t="shared" si="20"/>
        <v>93</v>
      </c>
      <c r="DE446" s="15" t="str">
        <f>VLOOKUP($DD446,[11]definitions_list_lookup!$N$15:$P$20,2,TRUE)</f>
        <v>complete</v>
      </c>
      <c r="DF446" s="15">
        <f>VLOOKUP($DD446,[11]definitions_list_lookup!$N$15:$P$20,3,TRUE)</f>
        <v>5</v>
      </c>
      <c r="DG446" s="11" t="s">
        <v>4435</v>
      </c>
    </row>
    <row r="447" spans="1:111" s="11" customFormat="1">
      <c r="A447" s="88" t="s">
        <v>4421</v>
      </c>
      <c r="B447" s="11" t="s">
        <v>1742</v>
      </c>
      <c r="C447" s="2" t="s">
        <v>1450</v>
      </c>
      <c r="D447" s="2" t="s">
        <v>1575</v>
      </c>
      <c r="E447" s="11">
        <v>107</v>
      </c>
      <c r="F447" s="11">
        <v>4</v>
      </c>
      <c r="G447" s="15" t="str">
        <f t="shared" si="18"/>
        <v>107-4</v>
      </c>
      <c r="H447" s="11">
        <v>0</v>
      </c>
      <c r="I447" s="11">
        <v>82</v>
      </c>
      <c r="J447" s="38">
        <f>(VLOOKUP($G447,Depth_Lookup_CCL!$A$3:$Z$549,11,FALSE))+(H447/100)</f>
        <v>270.46000000000004</v>
      </c>
      <c r="K447" s="38">
        <f>(VLOOKUP($G447,Depth_Lookup_CCL!$A$3:$Z$549,11,FALSE))+(I447/100)</f>
        <v>271.28000000000003</v>
      </c>
      <c r="L447" s="11">
        <v>97</v>
      </c>
      <c r="M447" s="11">
        <v>3</v>
      </c>
      <c r="P447" s="15">
        <f t="shared" si="19"/>
        <v>100</v>
      </c>
      <c r="Q447" s="11" t="s">
        <v>1755</v>
      </c>
      <c r="R447" s="11" t="s">
        <v>114</v>
      </c>
      <c r="S447" s="97">
        <v>55</v>
      </c>
      <c r="T447" s="15" t="str">
        <f>VLOOKUP($S447,[11]definitions_list_lookup!$N$15:$P$20,2,TRUE)</f>
        <v>substantial</v>
      </c>
      <c r="U447" s="15">
        <f>VLOOKUP($S447,[11]definitions_list_lookup!$N$15:$P$20,3,TRUE)</f>
        <v>3</v>
      </c>
      <c r="V447" s="11" t="s">
        <v>1707</v>
      </c>
      <c r="Y447" s="11">
        <v>90</v>
      </c>
      <c r="Z447" s="11">
        <v>10</v>
      </c>
      <c r="AN447" s="11" t="s">
        <v>1750</v>
      </c>
      <c r="AO447" s="11" t="s">
        <v>1411</v>
      </c>
      <c r="AP447" s="11" t="s">
        <v>1464</v>
      </c>
      <c r="AQ447" s="11">
        <v>85</v>
      </c>
      <c r="AR447" s="15" t="str">
        <f>VLOOKUP($AQ447,[11]definitions_list_lookup!$N$15:$P$20,2,TRUE)</f>
        <v>extensive</v>
      </c>
      <c r="AS447" s="15">
        <f>VLOOKUP($AQ447,[11]definitions_list_lookup!$N$15:$P$20,3,TRUE)</f>
        <v>4</v>
      </c>
      <c r="AT447" s="11" t="s">
        <v>4436</v>
      </c>
      <c r="AU447" s="11">
        <v>5</v>
      </c>
      <c r="AW447" s="11">
        <v>80</v>
      </c>
      <c r="AX447" s="11">
        <v>15</v>
      </c>
      <c r="BN447" s="15" t="str">
        <f>VLOOKUP($BM447,[11]definitions_list_lookup!$N$15:$P$20,2,TRUE)</f>
        <v>fresh</v>
      </c>
      <c r="BO447" s="15">
        <f>VLOOKUP($BM447,[11]definitions_list_lookup!$N$15:$P$20,3,TRUE)</f>
        <v>0</v>
      </c>
      <c r="CJ447" s="15" t="str">
        <f>VLOOKUP($CI447,[11]definitions_list_lookup!$N$15:$P$20,2,TRUE)</f>
        <v>fresh</v>
      </c>
      <c r="CK447" s="15">
        <f>VLOOKUP($CI447,[11]definitions_list_lookup!$N$15:$P$20,3,TRUE)</f>
        <v>0</v>
      </c>
      <c r="DD447" s="15">
        <f t="shared" si="20"/>
        <v>55.9</v>
      </c>
      <c r="DE447" s="15" t="str">
        <f>VLOOKUP($DD447,[11]definitions_list_lookup!$N$15:$P$20,2,TRUE)</f>
        <v>substantial</v>
      </c>
      <c r="DF447" s="15">
        <f>VLOOKUP($DD447,[11]definitions_list_lookup!$N$15:$P$20,3,TRUE)</f>
        <v>3</v>
      </c>
      <c r="DG447" s="11" t="s">
        <v>2668</v>
      </c>
    </row>
    <row r="448" spans="1:111" s="11" customFormat="1">
      <c r="A448" s="88" t="s">
        <v>4421</v>
      </c>
      <c r="B448" s="11" t="s">
        <v>1742</v>
      </c>
      <c r="C448" s="2" t="s">
        <v>1450</v>
      </c>
      <c r="D448" s="2" t="s">
        <v>1575</v>
      </c>
      <c r="E448" s="11">
        <v>108</v>
      </c>
      <c r="F448" s="11">
        <v>1</v>
      </c>
      <c r="G448" s="15" t="str">
        <f t="shared" si="18"/>
        <v>108-1</v>
      </c>
      <c r="H448" s="11">
        <v>0</v>
      </c>
      <c r="I448" s="11">
        <v>90</v>
      </c>
      <c r="J448" s="38">
        <f>(VLOOKUP($G448,Depth_Lookup_CCL!$A$3:$Z$549,11,FALSE))+(H448/100)</f>
        <v>271.10000000000002</v>
      </c>
      <c r="K448" s="38">
        <f>(VLOOKUP($G448,Depth_Lookup_CCL!$A$3:$Z$549,11,FALSE))+(I448/100)</f>
        <v>272</v>
      </c>
      <c r="L448" s="11">
        <v>95</v>
      </c>
      <c r="N448" s="11">
        <v>5</v>
      </c>
      <c r="P448" s="15">
        <f t="shared" si="19"/>
        <v>100</v>
      </c>
      <c r="Q448" s="11" t="s">
        <v>2626</v>
      </c>
      <c r="R448" s="11" t="s">
        <v>1</v>
      </c>
      <c r="S448" s="97">
        <v>55</v>
      </c>
      <c r="T448" s="15" t="str">
        <f>VLOOKUP($S448,[11]definitions_list_lookup!$N$15:$P$20,2,TRUE)</f>
        <v>substantial</v>
      </c>
      <c r="U448" s="15">
        <f>VLOOKUP($S448,[11]definitions_list_lookup!$N$15:$P$20,3,TRUE)</f>
        <v>3</v>
      </c>
      <c r="V448" s="11" t="s">
        <v>4184</v>
      </c>
      <c r="Y448" s="11">
        <v>90</v>
      </c>
      <c r="Z448" s="11">
        <v>10</v>
      </c>
      <c r="AR448" s="15" t="str">
        <f>VLOOKUP($AQ448,[11]definitions_list_lookup!$N$15:$P$20,2,TRUE)</f>
        <v>fresh</v>
      </c>
      <c r="AS448" s="15">
        <f>VLOOKUP($AQ448,[11]definitions_list_lookup!$N$15:$P$20,3,TRUE)</f>
        <v>0</v>
      </c>
      <c r="BL448" s="11" t="s">
        <v>2318</v>
      </c>
      <c r="BM448" s="11">
        <v>92</v>
      </c>
      <c r="BN448" s="15" t="str">
        <f>VLOOKUP($BM448,[11]definitions_list_lookup!$N$15:$P$20,2,TRUE)</f>
        <v>complete</v>
      </c>
      <c r="BO448" s="15">
        <f>VLOOKUP($BM448,[11]definitions_list_lookup!$N$15:$P$20,3,TRUE)</f>
        <v>5</v>
      </c>
      <c r="BP448" s="11" t="s">
        <v>2269</v>
      </c>
      <c r="BQ448" s="11">
        <v>15</v>
      </c>
      <c r="BS448" s="11">
        <v>75</v>
      </c>
      <c r="BT448" s="11">
        <v>5</v>
      </c>
      <c r="BY448" s="11">
        <v>5</v>
      </c>
      <c r="CJ448" s="15" t="str">
        <f>VLOOKUP($CI448,[11]definitions_list_lookup!$N$15:$P$20,2,TRUE)</f>
        <v>fresh</v>
      </c>
      <c r="CK448" s="15">
        <f>VLOOKUP($CI448,[11]definitions_list_lookup!$N$15:$P$20,3,TRUE)</f>
        <v>0</v>
      </c>
      <c r="DD448" s="15">
        <f t="shared" si="20"/>
        <v>56.85</v>
      </c>
      <c r="DE448" s="15" t="str">
        <f>VLOOKUP($DD448,[11]definitions_list_lookup!$N$15:$P$20,2,TRUE)</f>
        <v>substantial</v>
      </c>
      <c r="DF448" s="15">
        <f>VLOOKUP($DD448,[11]definitions_list_lookup!$N$15:$P$20,3,TRUE)</f>
        <v>3</v>
      </c>
      <c r="DG448" s="11" t="s">
        <v>4437</v>
      </c>
    </row>
    <row r="449" spans="1:111" s="11" customFormat="1">
      <c r="A449" s="88" t="s">
        <v>4421</v>
      </c>
      <c r="B449" s="11" t="s">
        <v>1742</v>
      </c>
      <c r="C449" s="2" t="s">
        <v>1450</v>
      </c>
      <c r="D449" s="2" t="s">
        <v>1575</v>
      </c>
      <c r="E449" s="11">
        <v>108</v>
      </c>
      <c r="F449" s="11">
        <v>2</v>
      </c>
      <c r="G449" s="15" t="str">
        <f t="shared" si="18"/>
        <v>108-2</v>
      </c>
      <c r="H449" s="11">
        <v>0</v>
      </c>
      <c r="I449" s="11">
        <v>65</v>
      </c>
      <c r="J449" s="38">
        <f>(VLOOKUP($G449,Depth_Lookup_CCL!$A$3:$Z$549,11,FALSE))+(H449/100)</f>
        <v>271.99</v>
      </c>
      <c r="K449" s="38">
        <f>(VLOOKUP($G449,Depth_Lookup_CCL!$A$3:$Z$549,11,FALSE))+(I449/100)</f>
        <v>272.64</v>
      </c>
      <c r="L449" s="11">
        <v>86</v>
      </c>
      <c r="O449" s="11">
        <v>14</v>
      </c>
      <c r="P449" s="15">
        <f t="shared" si="19"/>
        <v>100</v>
      </c>
      <c r="Q449" s="11" t="s">
        <v>1750</v>
      </c>
      <c r="R449" s="11" t="s">
        <v>114</v>
      </c>
      <c r="S449" s="97">
        <v>70</v>
      </c>
      <c r="T449" s="15" t="str">
        <f>VLOOKUP($S449,[11]definitions_list_lookup!$N$15:$P$20,2,TRUE)</f>
        <v>extensive</v>
      </c>
      <c r="U449" s="15">
        <f>VLOOKUP($S449,[11]definitions_list_lookup!$N$15:$P$20,3,TRUE)</f>
        <v>4</v>
      </c>
      <c r="V449" s="11" t="s">
        <v>1707</v>
      </c>
      <c r="W449" s="11">
        <v>5</v>
      </c>
      <c r="Y449" s="11">
        <v>85</v>
      </c>
      <c r="Z449" s="11">
        <v>10</v>
      </c>
      <c r="AR449" s="15" t="str">
        <f>VLOOKUP($AQ449,[11]definitions_list_lookup!$N$15:$P$20,2,TRUE)</f>
        <v>fresh</v>
      </c>
      <c r="AS449" s="15">
        <f>VLOOKUP($AQ449,[11]definitions_list_lookup!$N$15:$P$20,3,TRUE)</f>
        <v>0</v>
      </c>
      <c r="BN449" s="15" t="str">
        <f>VLOOKUP($BM449,[11]definitions_list_lookup!$N$15:$P$20,2,TRUE)</f>
        <v>fresh</v>
      </c>
      <c r="BO449" s="15">
        <f>VLOOKUP($BM449,[11]definitions_list_lookup!$N$15:$P$20,3,TRUE)</f>
        <v>0</v>
      </c>
      <c r="CH449" s="11" t="s">
        <v>2999</v>
      </c>
      <c r="CI449" s="11">
        <v>91</v>
      </c>
      <c r="CJ449" s="15" t="str">
        <f>VLOOKUP($CI449,[11]definitions_list_lookup!$N$15:$P$20,2,TRUE)</f>
        <v>complete</v>
      </c>
      <c r="CK449" s="15">
        <f>VLOOKUP($CI449,[11]definitions_list_lookup!$N$15:$P$20,3,TRUE)</f>
        <v>5</v>
      </c>
      <c r="CL449" s="11" t="s">
        <v>4438</v>
      </c>
      <c r="CM449" s="11">
        <v>15</v>
      </c>
      <c r="CO449" s="11">
        <v>45</v>
      </c>
      <c r="CP449" s="11">
        <v>40</v>
      </c>
      <c r="DD449" s="15">
        <f t="shared" si="20"/>
        <v>72.94</v>
      </c>
      <c r="DE449" s="15" t="str">
        <f>VLOOKUP($DD449,[11]definitions_list_lookup!$N$15:$P$20,2,TRUE)</f>
        <v>extensive</v>
      </c>
      <c r="DF449" s="15">
        <f>VLOOKUP($DD449,[11]definitions_list_lookup!$N$15:$P$20,3,TRUE)</f>
        <v>4</v>
      </c>
      <c r="DG449" s="11" t="s">
        <v>4439</v>
      </c>
    </row>
    <row r="450" spans="1:111" s="11" customFormat="1">
      <c r="A450" s="88" t="s">
        <v>4421</v>
      </c>
      <c r="B450" s="11" t="s">
        <v>1742</v>
      </c>
      <c r="C450" s="2" t="s">
        <v>1450</v>
      </c>
      <c r="D450" s="2" t="s">
        <v>1575</v>
      </c>
      <c r="E450" s="11">
        <v>108</v>
      </c>
      <c r="F450" s="11">
        <v>3</v>
      </c>
      <c r="G450" s="15" t="str">
        <f t="shared" si="18"/>
        <v>108-3</v>
      </c>
      <c r="H450" s="11">
        <v>0</v>
      </c>
      <c r="I450" s="11">
        <v>83</v>
      </c>
      <c r="J450" s="38">
        <f>(VLOOKUP($G450,Depth_Lookup_CCL!$A$3:$Z$549,11,FALSE))+(H450/100)</f>
        <v>272.64499999999998</v>
      </c>
      <c r="K450" s="38">
        <f>(VLOOKUP($G450,Depth_Lookup_CCL!$A$3:$Z$549,11,FALSE))+(I450/100)</f>
        <v>273.47499999999997</v>
      </c>
      <c r="L450" s="11">
        <v>45</v>
      </c>
      <c r="N450" s="11">
        <v>55</v>
      </c>
      <c r="P450" s="15">
        <f t="shared" si="19"/>
        <v>100</v>
      </c>
      <c r="Q450" s="11" t="s">
        <v>1723</v>
      </c>
      <c r="R450" s="11" t="s">
        <v>114</v>
      </c>
      <c r="S450" s="97">
        <v>75</v>
      </c>
      <c r="T450" s="15" t="str">
        <f>VLOOKUP($S450,[11]definitions_list_lookup!$N$15:$P$20,2,TRUE)</f>
        <v>extensive</v>
      </c>
      <c r="U450" s="15">
        <f>VLOOKUP($S450,[11]definitions_list_lookup!$N$15:$P$20,3,TRUE)</f>
        <v>4</v>
      </c>
      <c r="V450" s="11" t="s">
        <v>2329</v>
      </c>
      <c r="W450" s="11">
        <v>20</v>
      </c>
      <c r="Y450" s="11">
        <v>65</v>
      </c>
      <c r="Z450" s="11">
        <v>15</v>
      </c>
      <c r="AR450" s="15" t="str">
        <f>VLOOKUP($AQ450,[11]definitions_list_lookup!$N$15:$P$20,2,TRUE)</f>
        <v>fresh</v>
      </c>
      <c r="AS450" s="15">
        <f>VLOOKUP($AQ450,[11]definitions_list_lookup!$N$15:$P$20,3,TRUE)</f>
        <v>0</v>
      </c>
      <c r="BL450" s="11" t="s">
        <v>4201</v>
      </c>
      <c r="BM450" s="11">
        <v>95</v>
      </c>
      <c r="BN450" s="15" t="str">
        <f>VLOOKUP($BM450,[11]definitions_list_lookup!$N$15:$P$20,2,TRUE)</f>
        <v>complete</v>
      </c>
      <c r="BO450" s="15">
        <f>VLOOKUP($BM450,[11]definitions_list_lookup!$N$15:$P$20,3,TRUE)</f>
        <v>5</v>
      </c>
      <c r="BP450" s="11" t="s">
        <v>2287</v>
      </c>
      <c r="BQ450" s="11">
        <v>30</v>
      </c>
      <c r="BT450" s="11">
        <v>10</v>
      </c>
      <c r="BU450" s="11">
        <v>60</v>
      </c>
      <c r="CJ450" s="15" t="str">
        <f>VLOOKUP($CI450,[11]definitions_list_lookup!$N$15:$P$20,2,TRUE)</f>
        <v>fresh</v>
      </c>
      <c r="CK450" s="15">
        <f>VLOOKUP($CI450,[11]definitions_list_lookup!$N$15:$P$20,3,TRUE)</f>
        <v>0</v>
      </c>
      <c r="DD450" s="15">
        <f t="shared" si="20"/>
        <v>86</v>
      </c>
      <c r="DE450" s="15" t="str">
        <f>VLOOKUP($DD450,[11]definitions_list_lookup!$N$15:$P$20,2,TRUE)</f>
        <v>extensive</v>
      </c>
      <c r="DF450" s="15">
        <f>VLOOKUP($DD450,[11]definitions_list_lookup!$N$15:$P$20,3,TRUE)</f>
        <v>4</v>
      </c>
      <c r="DG450" s="11" t="s">
        <v>4440</v>
      </c>
    </row>
    <row r="451" spans="1:111" s="11" customFormat="1">
      <c r="A451" s="11" t="s">
        <v>4118</v>
      </c>
      <c r="B451" s="11" t="s">
        <v>1742</v>
      </c>
      <c r="C451" s="2" t="s">
        <v>1450</v>
      </c>
      <c r="D451" s="2" t="s">
        <v>1575</v>
      </c>
      <c r="E451" s="11">
        <v>108</v>
      </c>
      <c r="F451" s="11">
        <v>4</v>
      </c>
      <c r="G451" s="15" t="str">
        <f t="shared" ref="G451:G514" si="21">E451&amp;"-"&amp;F451</f>
        <v>108-4</v>
      </c>
      <c r="H451" s="11">
        <v>0</v>
      </c>
      <c r="I451" s="11">
        <v>65</v>
      </c>
      <c r="J451" s="38">
        <f>(VLOOKUP($G451,Depth_Lookup_CCL!$A$3:$Z$549,11,FALSE))+(H451/100)</f>
        <v>273.47499999999997</v>
      </c>
      <c r="K451" s="38">
        <f>(VLOOKUP($G451,Depth_Lookup_CCL!$A$3:$Z$549,11,FALSE))+(I451/100)</f>
        <v>274.12499999999994</v>
      </c>
      <c r="O451" s="11">
        <v>100</v>
      </c>
      <c r="P451" s="15">
        <f t="shared" ref="P451:P514" si="22">SUM(L451:O451)</f>
        <v>100</v>
      </c>
      <c r="S451" s="97"/>
      <c r="T451" s="15" t="str">
        <f>VLOOKUP($S451,[12]definitions_list_lookup!$N$15:$P$20,2,TRUE)</f>
        <v>fresh</v>
      </c>
      <c r="U451" s="15">
        <f>VLOOKUP($S451,[12]definitions_list_lookup!$N$15:$P$20,3,TRUE)</f>
        <v>0</v>
      </c>
      <c r="AR451" s="15" t="str">
        <f>VLOOKUP($AQ451,[12]definitions_list_lookup!$N$15:$P$20,2,TRUE)</f>
        <v>fresh</v>
      </c>
      <c r="AS451" s="15">
        <f>VLOOKUP($AQ451,[12]definitions_list_lookup!$N$15:$P$20,3,TRUE)</f>
        <v>0</v>
      </c>
      <c r="BN451" s="15" t="str">
        <f>VLOOKUP($BM451,[12]definitions_list_lookup!$N$15:$P$20,2,TRUE)</f>
        <v>fresh</v>
      </c>
      <c r="BO451" s="15">
        <f>VLOOKUP($BM451,[12]definitions_list_lookup!$N$15:$P$20,3,TRUE)</f>
        <v>0</v>
      </c>
      <c r="CH451" s="11" t="s">
        <v>4119</v>
      </c>
      <c r="CI451" s="11">
        <v>100</v>
      </c>
      <c r="CJ451" s="15" t="str">
        <f>VLOOKUP($CI451,[12]definitions_list_lookup!$N$15:$P$20,2,TRUE)</f>
        <v>complete</v>
      </c>
      <c r="CK451" s="15">
        <f>VLOOKUP($CI451,[12]definitions_list_lookup!$N$15:$P$20,3,TRUE)</f>
        <v>5</v>
      </c>
      <c r="CL451" s="11" t="s">
        <v>4120</v>
      </c>
      <c r="CP451" s="11">
        <v>40</v>
      </c>
      <c r="CQ451" s="11">
        <v>30</v>
      </c>
      <c r="CX451" s="11">
        <v>10</v>
      </c>
      <c r="CY451" s="11">
        <v>10</v>
      </c>
      <c r="DC451" s="11">
        <v>10</v>
      </c>
      <c r="DD451" s="15">
        <f t="shared" si="20"/>
        <v>100</v>
      </c>
      <c r="DE451" s="15" t="str">
        <f>VLOOKUP($DD451,[12]definitions_list_lookup!$N$15:$P$20,2,TRUE)</f>
        <v>complete</v>
      </c>
      <c r="DF451" s="15">
        <f>VLOOKUP($DD451,[12]definitions_list_lookup!$N$15:$P$20,3,TRUE)</f>
        <v>5</v>
      </c>
      <c r="DG451" s="11" t="s">
        <v>2282</v>
      </c>
    </row>
    <row r="452" spans="1:111" s="11" customFormat="1">
      <c r="A452" s="11" t="s">
        <v>4118</v>
      </c>
      <c r="B452" s="11" t="s">
        <v>1742</v>
      </c>
      <c r="C452" s="2" t="s">
        <v>1450</v>
      </c>
      <c r="D452" s="2" t="s">
        <v>1575</v>
      </c>
      <c r="E452" s="11">
        <v>108</v>
      </c>
      <c r="F452" s="11">
        <v>4</v>
      </c>
      <c r="G452" s="15" t="str">
        <f t="shared" si="21"/>
        <v>108-4</v>
      </c>
      <c r="H452" s="11">
        <v>65</v>
      </c>
      <c r="I452" s="11">
        <v>89</v>
      </c>
      <c r="J452" s="38">
        <f>(VLOOKUP($G452,Depth_Lookup_CCL!$A$3:$Z$549,11,FALSE))+(H452/100)</f>
        <v>274.12499999999994</v>
      </c>
      <c r="K452" s="38">
        <f>(VLOOKUP($G452,Depth_Lookup_CCL!$A$3:$Z$549,11,FALSE))+(I452/100)</f>
        <v>274.36499999999995</v>
      </c>
      <c r="N452" s="11">
        <v>100</v>
      </c>
      <c r="P452" s="15">
        <f t="shared" si="22"/>
        <v>100</v>
      </c>
      <c r="S452" s="97"/>
      <c r="T452" s="15" t="str">
        <f>VLOOKUP($S452,[12]definitions_list_lookup!$N$15:$P$20,2,TRUE)</f>
        <v>fresh</v>
      </c>
      <c r="U452" s="15">
        <f>VLOOKUP($S452,[12]definitions_list_lookup!$N$15:$P$20,3,TRUE)</f>
        <v>0</v>
      </c>
      <c r="AR452" s="15" t="str">
        <f>VLOOKUP($AQ452,[12]definitions_list_lookup!$N$15:$P$20,2,TRUE)</f>
        <v>fresh</v>
      </c>
      <c r="AS452" s="15">
        <f>VLOOKUP($AQ452,[12]definitions_list_lookup!$N$15:$P$20,3,TRUE)</f>
        <v>0</v>
      </c>
      <c r="BL452" s="11" t="s">
        <v>1739</v>
      </c>
      <c r="BM452" s="11">
        <v>100</v>
      </c>
      <c r="BN452" s="15" t="str">
        <f>VLOOKUP($BM452,[12]definitions_list_lookup!$N$15:$P$20,2,TRUE)</f>
        <v>complete</v>
      </c>
      <c r="BO452" s="15">
        <f>VLOOKUP($BM452,[12]definitions_list_lookup!$N$15:$P$20,3,TRUE)</f>
        <v>5</v>
      </c>
      <c r="BP452" s="11" t="s">
        <v>2287</v>
      </c>
      <c r="BQ452" s="11">
        <v>10</v>
      </c>
      <c r="BT452" s="11">
        <v>15</v>
      </c>
      <c r="CB452" s="11">
        <v>75</v>
      </c>
      <c r="CJ452" s="15" t="str">
        <f>VLOOKUP($CI452,[12]definitions_list_lookup!$N$15:$P$20,2,TRUE)</f>
        <v>fresh</v>
      </c>
      <c r="CK452" s="15">
        <f>VLOOKUP($CI452,[12]definitions_list_lookup!$N$15:$P$20,3,TRUE)</f>
        <v>0</v>
      </c>
      <c r="DD452" s="15">
        <f t="shared" ref="DD452:DD515" si="23">((L452/100)*S452)+((M452/100)*AQ452)+((N452/100)*BM452)+((O452/100)*CI452)</f>
        <v>100</v>
      </c>
      <c r="DE452" s="15" t="str">
        <f>VLOOKUP($DD452,[12]definitions_list_lookup!$N$15:$P$20,2,TRUE)</f>
        <v>complete</v>
      </c>
      <c r="DF452" s="15">
        <f>VLOOKUP($DD452,[12]definitions_list_lookup!$N$15:$P$20,3,TRUE)</f>
        <v>5</v>
      </c>
      <c r="DG452" s="11" t="s">
        <v>4121</v>
      </c>
    </row>
    <row r="453" spans="1:111" s="11" customFormat="1">
      <c r="A453" s="11" t="s">
        <v>4118</v>
      </c>
      <c r="B453" s="11" t="s">
        <v>1742</v>
      </c>
      <c r="C453" s="2" t="s">
        <v>1450</v>
      </c>
      <c r="D453" s="2" t="s">
        <v>1575</v>
      </c>
      <c r="E453" s="11">
        <v>109</v>
      </c>
      <c r="F453" s="11">
        <v>1</v>
      </c>
      <c r="G453" s="15" t="str">
        <f t="shared" si="21"/>
        <v>109-1</v>
      </c>
      <c r="H453" s="11">
        <v>0</v>
      </c>
      <c r="I453" s="11">
        <v>9</v>
      </c>
      <c r="J453" s="38">
        <f>(VLOOKUP($G453,Depth_Lookup_CCL!$A$3:$Z$549,11,FALSE))+(H453/100)</f>
        <v>274.14999999999998</v>
      </c>
      <c r="K453" s="38">
        <f>(VLOOKUP($G453,Depth_Lookup_CCL!$A$3:$Z$549,11,FALSE))+(I453/100)</f>
        <v>274.23999999999995</v>
      </c>
      <c r="N453" s="11">
        <v>100</v>
      </c>
      <c r="P453" s="15">
        <f t="shared" si="22"/>
        <v>100</v>
      </c>
      <c r="S453" s="97"/>
      <c r="T453" s="15" t="str">
        <f>VLOOKUP($S453,[12]definitions_list_lookup!$N$15:$P$20,2,TRUE)</f>
        <v>fresh</v>
      </c>
      <c r="U453" s="15">
        <f>VLOOKUP($S453,[12]definitions_list_lookup!$N$15:$P$20,3,TRUE)</f>
        <v>0</v>
      </c>
      <c r="AR453" s="15" t="str">
        <f>VLOOKUP($AQ453,[12]definitions_list_lookup!$N$15:$P$20,2,TRUE)</f>
        <v>fresh</v>
      </c>
      <c r="AS453" s="15">
        <f>VLOOKUP($AQ453,[12]definitions_list_lookup!$N$15:$P$20,3,TRUE)</f>
        <v>0</v>
      </c>
      <c r="BL453" s="11" t="s">
        <v>1739</v>
      </c>
      <c r="BM453" s="11">
        <v>100</v>
      </c>
      <c r="BN453" s="15" t="str">
        <f>VLOOKUP($BM453,[12]definitions_list_lookup!$N$15:$P$20,2,TRUE)</f>
        <v>complete</v>
      </c>
      <c r="BO453" s="15">
        <f>VLOOKUP($BM453,[12]definitions_list_lookup!$N$15:$P$20,3,TRUE)</f>
        <v>5</v>
      </c>
      <c r="BP453" s="11" t="s">
        <v>2287</v>
      </c>
      <c r="BQ453" s="11">
        <v>10</v>
      </c>
      <c r="BT453" s="11">
        <v>15</v>
      </c>
      <c r="CB453" s="11">
        <v>75</v>
      </c>
      <c r="CJ453" s="15" t="str">
        <f>VLOOKUP($CI453,[12]definitions_list_lookup!$N$15:$P$20,2,TRUE)</f>
        <v>fresh</v>
      </c>
      <c r="CK453" s="15">
        <f>VLOOKUP($CI453,[12]definitions_list_lookup!$N$15:$P$20,3,TRUE)</f>
        <v>0</v>
      </c>
      <c r="DD453" s="15">
        <f t="shared" si="23"/>
        <v>100</v>
      </c>
      <c r="DE453" s="15" t="str">
        <f>VLOOKUP($DD453,[12]definitions_list_lookup!$N$15:$P$20,2,TRUE)</f>
        <v>complete</v>
      </c>
      <c r="DF453" s="15">
        <f>VLOOKUP($DD453,[12]definitions_list_lookup!$N$15:$P$20,3,TRUE)</f>
        <v>5</v>
      </c>
      <c r="DG453" s="11" t="s">
        <v>4121</v>
      </c>
    </row>
    <row r="454" spans="1:111" s="11" customFormat="1">
      <c r="A454" s="11" t="s">
        <v>4118</v>
      </c>
      <c r="B454" s="11" t="s">
        <v>1742</v>
      </c>
      <c r="C454" s="2" t="s">
        <v>1450</v>
      </c>
      <c r="D454" s="2" t="s">
        <v>1575</v>
      </c>
      <c r="E454" s="11">
        <v>109</v>
      </c>
      <c r="F454" s="11">
        <v>1</v>
      </c>
      <c r="G454" s="15" t="str">
        <f t="shared" si="21"/>
        <v>109-1</v>
      </c>
      <c r="H454" s="11">
        <v>9</v>
      </c>
      <c r="I454" s="11">
        <v>45</v>
      </c>
      <c r="J454" s="38">
        <f>(VLOOKUP($G454,Depth_Lookup_CCL!$A$3:$Z$549,11,FALSE))+(H454/100)</f>
        <v>274.23999999999995</v>
      </c>
      <c r="K454" s="38">
        <f>(VLOOKUP($G454,Depth_Lookup_CCL!$A$3:$Z$549,11,FALSE))+(I454/100)</f>
        <v>274.59999999999997</v>
      </c>
      <c r="L454" s="11">
        <v>97</v>
      </c>
      <c r="N454" s="11">
        <v>3</v>
      </c>
      <c r="P454" s="15">
        <f t="shared" si="22"/>
        <v>100</v>
      </c>
      <c r="Q454" s="11" t="s">
        <v>1723</v>
      </c>
      <c r="R454" s="11" t="s">
        <v>114</v>
      </c>
      <c r="S454" s="97">
        <v>75</v>
      </c>
      <c r="T454" s="15" t="str">
        <f>VLOOKUP($S454,[12]definitions_list_lookup!$N$15:$P$20,2,TRUE)</f>
        <v>extensive</v>
      </c>
      <c r="U454" s="15">
        <f>VLOOKUP($S454,[12]definitions_list_lookup!$N$15:$P$20,3,TRUE)</f>
        <v>4</v>
      </c>
      <c r="V454" s="11" t="s">
        <v>2329</v>
      </c>
      <c r="W454" s="11">
        <v>15</v>
      </c>
      <c r="Y454" s="11">
        <v>50</v>
      </c>
      <c r="Z454" s="11">
        <v>15</v>
      </c>
      <c r="AA454" s="11">
        <v>20</v>
      </c>
      <c r="AR454" s="15" t="str">
        <f>VLOOKUP($AQ454,[12]definitions_list_lookup!$N$15:$P$20,2,TRUE)</f>
        <v>fresh</v>
      </c>
      <c r="AS454" s="15">
        <f>VLOOKUP($AQ454,[12]definitions_list_lookup!$N$15:$P$20,3,TRUE)</f>
        <v>0</v>
      </c>
      <c r="BL454" s="11" t="s">
        <v>1797</v>
      </c>
      <c r="BM454" s="11">
        <v>80</v>
      </c>
      <c r="BN454" s="15" t="str">
        <f>VLOOKUP($BM454,[12]definitions_list_lookup!$N$15:$P$20,2,TRUE)</f>
        <v>extensive</v>
      </c>
      <c r="BO454" s="15">
        <f>VLOOKUP($BM454,[12]definitions_list_lookup!$N$15:$P$20,3,TRUE)</f>
        <v>4</v>
      </c>
      <c r="BP454" s="11" t="s">
        <v>2287</v>
      </c>
      <c r="BQ454" s="11">
        <v>10</v>
      </c>
      <c r="BS454" s="11">
        <v>80</v>
      </c>
      <c r="BT454" s="11">
        <v>10</v>
      </c>
      <c r="CJ454" s="15" t="str">
        <f>VLOOKUP($CI454,[12]definitions_list_lookup!$N$15:$P$20,2,TRUE)</f>
        <v>fresh</v>
      </c>
      <c r="CK454" s="15">
        <f>VLOOKUP($CI454,[12]definitions_list_lookup!$N$15:$P$20,3,TRUE)</f>
        <v>0</v>
      </c>
      <c r="DD454" s="15">
        <f t="shared" si="23"/>
        <v>75.150000000000006</v>
      </c>
      <c r="DE454" s="15" t="str">
        <f>VLOOKUP($DD454,[12]definitions_list_lookup!$N$15:$P$20,2,TRUE)</f>
        <v>extensive</v>
      </c>
      <c r="DF454" s="15">
        <f>VLOOKUP($DD454,[12]definitions_list_lookup!$N$15:$P$20,3,TRUE)</f>
        <v>4</v>
      </c>
      <c r="DG454" s="11" t="s">
        <v>2668</v>
      </c>
    </row>
    <row r="455" spans="1:111" s="11" customFormat="1">
      <c r="A455" s="11" t="s">
        <v>4118</v>
      </c>
      <c r="B455" s="11" t="s">
        <v>1742</v>
      </c>
      <c r="C455" s="2" t="s">
        <v>1450</v>
      </c>
      <c r="D455" s="2" t="s">
        <v>1575</v>
      </c>
      <c r="E455" s="11">
        <v>109</v>
      </c>
      <c r="F455" s="11">
        <v>1</v>
      </c>
      <c r="G455" s="15" t="str">
        <f t="shared" si="21"/>
        <v>109-1</v>
      </c>
      <c r="H455" s="11">
        <v>45</v>
      </c>
      <c r="I455" s="11">
        <v>97</v>
      </c>
      <c r="J455" s="38">
        <f>(VLOOKUP($G455,Depth_Lookup_CCL!$A$3:$Z$549,11,FALSE))+(H455/100)</f>
        <v>274.59999999999997</v>
      </c>
      <c r="K455" s="38">
        <f>(VLOOKUP($G455,Depth_Lookup_CCL!$A$3:$Z$549,11,FALSE))+(I455/100)</f>
        <v>275.12</v>
      </c>
      <c r="L455" s="11">
        <v>65</v>
      </c>
      <c r="M455" s="11">
        <v>25</v>
      </c>
      <c r="N455" s="11">
        <v>10</v>
      </c>
      <c r="P455" s="15">
        <f t="shared" si="22"/>
        <v>100</v>
      </c>
      <c r="Q455" s="11" t="s">
        <v>1723</v>
      </c>
      <c r="R455" s="11" t="s">
        <v>114</v>
      </c>
      <c r="S455" s="97">
        <v>70</v>
      </c>
      <c r="T455" s="15" t="str">
        <f>VLOOKUP($S455,[12]definitions_list_lookup!$N$15:$P$20,2,TRUE)</f>
        <v>extensive</v>
      </c>
      <c r="U455" s="15">
        <f>VLOOKUP($S455,[12]definitions_list_lookup!$N$15:$P$20,3,TRUE)</f>
        <v>4</v>
      </c>
      <c r="V455" s="11" t="s">
        <v>1707</v>
      </c>
      <c r="W455" s="11">
        <v>5</v>
      </c>
      <c r="Y455" s="11">
        <v>75</v>
      </c>
      <c r="Z455" s="11">
        <v>15</v>
      </c>
      <c r="AA455" s="11">
        <v>5</v>
      </c>
      <c r="AN455" s="11" t="s">
        <v>4122</v>
      </c>
      <c r="AO455" s="11" t="s">
        <v>1411</v>
      </c>
      <c r="AP455" s="11" t="s">
        <v>1465</v>
      </c>
      <c r="AQ455" s="11">
        <v>92</v>
      </c>
      <c r="AR455" s="15" t="str">
        <f>VLOOKUP($AQ455,[12]definitions_list_lookup!$N$15:$P$20,2,TRUE)</f>
        <v>complete</v>
      </c>
      <c r="AS455" s="15">
        <f>VLOOKUP($AQ455,[12]definitions_list_lookup!$N$15:$P$20,3,TRUE)</f>
        <v>5</v>
      </c>
      <c r="AT455" s="11" t="s">
        <v>4123</v>
      </c>
      <c r="AU455" s="11">
        <v>15</v>
      </c>
      <c r="AW455" s="11">
        <v>30</v>
      </c>
      <c r="AX455" s="11">
        <v>20</v>
      </c>
      <c r="AY455" s="11">
        <v>35</v>
      </c>
      <c r="BL455" s="11" t="s">
        <v>4124</v>
      </c>
      <c r="BM455" s="11">
        <v>92</v>
      </c>
      <c r="BN455" s="15" t="str">
        <f>VLOOKUP($BM455,[12]definitions_list_lookup!$N$15:$P$20,2,TRUE)</f>
        <v>complete</v>
      </c>
      <c r="BO455" s="15">
        <f>VLOOKUP($BM455,[12]definitions_list_lookup!$N$15:$P$20,3,TRUE)</f>
        <v>5</v>
      </c>
      <c r="BP455" s="11" t="s">
        <v>2289</v>
      </c>
      <c r="BQ455" s="11">
        <v>60</v>
      </c>
      <c r="BS455" s="11">
        <v>15</v>
      </c>
      <c r="BT455" s="11">
        <v>25</v>
      </c>
      <c r="CJ455" s="15" t="str">
        <f>VLOOKUP($CI455,[12]definitions_list_lookup!$N$15:$P$20,2,TRUE)</f>
        <v>fresh</v>
      </c>
      <c r="CK455" s="15">
        <f>VLOOKUP($CI455,[12]definitions_list_lookup!$N$15:$P$20,3,TRUE)</f>
        <v>0</v>
      </c>
      <c r="DD455" s="15">
        <f t="shared" si="23"/>
        <v>77.7</v>
      </c>
      <c r="DE455" s="15" t="str">
        <f>VLOOKUP($DD455,[12]definitions_list_lookup!$N$15:$P$20,2,TRUE)</f>
        <v>extensive</v>
      </c>
      <c r="DF455" s="15">
        <f>VLOOKUP($DD455,[12]definitions_list_lookup!$N$15:$P$20,3,TRUE)</f>
        <v>4</v>
      </c>
      <c r="DG455" s="11" t="s">
        <v>4125</v>
      </c>
    </row>
    <row r="456" spans="1:111" s="11" customFormat="1">
      <c r="A456" s="11" t="s">
        <v>4118</v>
      </c>
      <c r="B456" s="11" t="s">
        <v>1742</v>
      </c>
      <c r="C456" s="2" t="s">
        <v>1450</v>
      </c>
      <c r="D456" s="2" t="s">
        <v>1575</v>
      </c>
      <c r="E456" s="11">
        <v>109</v>
      </c>
      <c r="F456" s="11">
        <v>2</v>
      </c>
      <c r="G456" s="15" t="str">
        <f t="shared" si="21"/>
        <v>109-2</v>
      </c>
      <c r="H456" s="11">
        <v>0</v>
      </c>
      <c r="I456" s="11">
        <v>53</v>
      </c>
      <c r="J456" s="38">
        <f>(VLOOKUP($G456,Depth_Lookup_CCL!$A$3:$Z$549,11,FALSE))+(H456/100)</f>
        <v>275.125</v>
      </c>
      <c r="K456" s="38">
        <f>(VLOOKUP($G456,Depth_Lookup_CCL!$A$3:$Z$549,11,FALSE))+(I456/100)</f>
        <v>275.65499999999997</v>
      </c>
      <c r="L456" s="11">
        <v>70</v>
      </c>
      <c r="N456" s="11">
        <v>30</v>
      </c>
      <c r="P456" s="15">
        <f t="shared" si="22"/>
        <v>100</v>
      </c>
      <c r="Q456" s="11" t="s">
        <v>1755</v>
      </c>
      <c r="R456" s="11" t="s">
        <v>114</v>
      </c>
      <c r="S456" s="97">
        <v>55</v>
      </c>
      <c r="T456" s="15" t="str">
        <f>VLOOKUP($S456,[12]definitions_list_lookup!$N$15:$P$20,2,TRUE)</f>
        <v>substantial</v>
      </c>
      <c r="U456" s="15">
        <f>VLOOKUP($S456,[12]definitions_list_lookup!$N$15:$P$20,3,TRUE)</f>
        <v>3</v>
      </c>
      <c r="V456" s="11" t="s">
        <v>1707</v>
      </c>
      <c r="W456" s="11">
        <v>10</v>
      </c>
      <c r="Y456" s="11">
        <v>75</v>
      </c>
      <c r="Z456" s="11">
        <v>15</v>
      </c>
      <c r="AR456" s="15" t="str">
        <f>VLOOKUP($AQ456,[12]definitions_list_lookup!$N$15:$P$20,2,TRUE)</f>
        <v>fresh</v>
      </c>
      <c r="AS456" s="15">
        <f>VLOOKUP($AQ456,[12]definitions_list_lookup!$N$15:$P$20,3,TRUE)</f>
        <v>0</v>
      </c>
      <c r="BL456" s="11" t="s">
        <v>4126</v>
      </c>
      <c r="BM456" s="11">
        <v>94</v>
      </c>
      <c r="BN456" s="15" t="str">
        <f>VLOOKUP($BM456,[12]definitions_list_lookup!$N$15:$P$20,2,TRUE)</f>
        <v>complete</v>
      </c>
      <c r="BO456" s="15">
        <f>VLOOKUP($BM456,[12]definitions_list_lookup!$N$15:$P$20,3,TRUE)</f>
        <v>5</v>
      </c>
      <c r="BP456" s="11" t="s">
        <v>2289</v>
      </c>
      <c r="BQ456" s="11">
        <v>25</v>
      </c>
      <c r="BS456" s="11">
        <v>20</v>
      </c>
      <c r="BT456" s="11">
        <v>15</v>
      </c>
      <c r="BU456" s="11">
        <v>40</v>
      </c>
      <c r="CJ456" s="15" t="str">
        <f>VLOOKUP($CI456,[12]definitions_list_lookup!$N$15:$P$20,2,TRUE)</f>
        <v>fresh</v>
      </c>
      <c r="CK456" s="15">
        <f>VLOOKUP($CI456,[12]definitions_list_lookup!$N$15:$P$20,3,TRUE)</f>
        <v>0</v>
      </c>
      <c r="DD456" s="15">
        <f t="shared" si="23"/>
        <v>66.7</v>
      </c>
      <c r="DE456" s="15" t="str">
        <f>VLOOKUP($DD456,[12]definitions_list_lookup!$N$15:$P$20,2,TRUE)</f>
        <v>extensive</v>
      </c>
      <c r="DF456" s="15">
        <f>VLOOKUP($DD456,[12]definitions_list_lookup!$N$15:$P$20,3,TRUE)</f>
        <v>4</v>
      </c>
      <c r="DG456" s="11" t="s">
        <v>4127</v>
      </c>
    </row>
    <row r="457" spans="1:111" s="11" customFormat="1">
      <c r="A457" s="11" t="s">
        <v>4118</v>
      </c>
      <c r="B457" s="11" t="s">
        <v>1742</v>
      </c>
      <c r="C457" s="2" t="s">
        <v>1450</v>
      </c>
      <c r="D457" s="2" t="s">
        <v>1575</v>
      </c>
      <c r="E457" s="11">
        <v>109</v>
      </c>
      <c r="F457" s="11">
        <v>3</v>
      </c>
      <c r="G457" s="15" t="str">
        <f t="shared" si="21"/>
        <v>109-3</v>
      </c>
      <c r="H457" s="11">
        <v>0</v>
      </c>
      <c r="I457" s="11">
        <v>81</v>
      </c>
      <c r="J457" s="38">
        <f>(VLOOKUP($G457,Depth_Lookup_CCL!$A$3:$Z$549,11,FALSE))+(H457/100)</f>
        <v>275.64999999999998</v>
      </c>
      <c r="K457" s="38">
        <f>(VLOOKUP($G457,Depth_Lookup_CCL!$A$3:$Z$549,11,FALSE))+(I457/100)</f>
        <v>276.45999999999998</v>
      </c>
      <c r="L457" s="11">
        <v>98</v>
      </c>
      <c r="N457" s="11">
        <v>2</v>
      </c>
      <c r="P457" s="15">
        <f t="shared" si="22"/>
        <v>100</v>
      </c>
      <c r="Q457" s="11" t="s">
        <v>1755</v>
      </c>
      <c r="R457" s="11" t="s">
        <v>114</v>
      </c>
      <c r="S457" s="97">
        <v>40</v>
      </c>
      <c r="T457" s="15" t="str">
        <f>VLOOKUP($S457,[12]definitions_list_lookup!$N$15:$P$20,2,TRUE)</f>
        <v>substantial</v>
      </c>
      <c r="U457" s="15">
        <f>VLOOKUP($S457,[12]definitions_list_lookup!$N$15:$P$20,3,TRUE)</f>
        <v>3</v>
      </c>
      <c r="V457" s="11" t="s">
        <v>1707</v>
      </c>
      <c r="Y457" s="11">
        <v>90</v>
      </c>
      <c r="Z457" s="11">
        <v>10</v>
      </c>
      <c r="AR457" s="15" t="str">
        <f>VLOOKUP($AQ457,[12]definitions_list_lookup!$N$15:$P$20,2,TRUE)</f>
        <v>fresh</v>
      </c>
      <c r="AS457" s="15">
        <f>VLOOKUP($AQ457,[12]definitions_list_lookup!$N$15:$P$20,3,TRUE)</f>
        <v>0</v>
      </c>
      <c r="BL457" s="11" t="s">
        <v>1755</v>
      </c>
      <c r="BM457" s="11">
        <v>85</v>
      </c>
      <c r="BN457" s="15" t="str">
        <f>VLOOKUP($BM457,[12]definitions_list_lookup!$N$15:$P$20,2,TRUE)</f>
        <v>extensive</v>
      </c>
      <c r="BO457" s="15">
        <f>VLOOKUP($BM457,[12]definitions_list_lookup!$N$15:$P$20,3,TRUE)</f>
        <v>4</v>
      </c>
      <c r="BP457" s="11" t="s">
        <v>2289</v>
      </c>
      <c r="BQ457" s="11">
        <v>5</v>
      </c>
      <c r="BS457" s="11">
        <v>85</v>
      </c>
      <c r="BT457" s="11">
        <v>10</v>
      </c>
      <c r="CJ457" s="15" t="str">
        <f>VLOOKUP($CI457,[12]definitions_list_lookup!$N$15:$P$20,2,TRUE)</f>
        <v>fresh</v>
      </c>
      <c r="CK457" s="15">
        <f>VLOOKUP($CI457,[12]definitions_list_lookup!$N$15:$P$20,3,TRUE)</f>
        <v>0</v>
      </c>
      <c r="DD457" s="15">
        <f t="shared" si="23"/>
        <v>40.900000000000006</v>
      </c>
      <c r="DE457" s="15" t="str">
        <f>VLOOKUP($DD457,[12]definitions_list_lookup!$N$15:$P$20,2,TRUE)</f>
        <v>substantial</v>
      </c>
      <c r="DF457" s="15">
        <f>VLOOKUP($DD457,[12]definitions_list_lookup!$N$15:$P$20,3,TRUE)</f>
        <v>3</v>
      </c>
      <c r="DG457" s="11" t="s">
        <v>1932</v>
      </c>
    </row>
    <row r="458" spans="1:111" s="11" customFormat="1">
      <c r="A458" s="11" t="s">
        <v>4118</v>
      </c>
      <c r="B458" s="11" t="s">
        <v>1742</v>
      </c>
      <c r="C458" s="2" t="s">
        <v>1450</v>
      </c>
      <c r="D458" s="2" t="s">
        <v>1575</v>
      </c>
      <c r="E458" s="11">
        <v>110</v>
      </c>
      <c r="F458" s="11">
        <v>1</v>
      </c>
      <c r="G458" s="15" t="str">
        <f t="shared" si="21"/>
        <v>110-1</v>
      </c>
      <c r="H458" s="11">
        <v>0</v>
      </c>
      <c r="I458" s="11">
        <v>16</v>
      </c>
      <c r="J458" s="38">
        <f>(VLOOKUP($G458,Depth_Lookup_CCL!$A$3:$Z$549,11,FALSE))+(H458/100)</f>
        <v>276.35000000000002</v>
      </c>
      <c r="K458" s="38">
        <f>(VLOOKUP($G458,Depth_Lookup_CCL!$A$3:$Z$549,11,FALSE))+(I458/100)</f>
        <v>276.51000000000005</v>
      </c>
      <c r="L458" s="11">
        <v>100</v>
      </c>
      <c r="P458" s="15">
        <f t="shared" si="22"/>
        <v>100</v>
      </c>
      <c r="Q458" s="11" t="s">
        <v>4128</v>
      </c>
      <c r="R458" s="11" t="s">
        <v>1</v>
      </c>
      <c r="S458" s="97">
        <v>55</v>
      </c>
      <c r="T458" s="15" t="str">
        <f>VLOOKUP($S458,[12]definitions_list_lookup!$N$15:$P$20,2,TRUE)</f>
        <v>substantial</v>
      </c>
      <c r="U458" s="15">
        <f>VLOOKUP($S458,[12]definitions_list_lookup!$N$15:$P$20,3,TRUE)</f>
        <v>3</v>
      </c>
      <c r="V458" s="11" t="s">
        <v>4129</v>
      </c>
      <c r="W458" s="11">
        <v>10</v>
      </c>
      <c r="Y458" s="11">
        <v>55</v>
      </c>
      <c r="Z458" s="11">
        <v>35</v>
      </c>
      <c r="AR458" s="15" t="str">
        <f>VLOOKUP($AQ458,[12]definitions_list_lookup!$N$15:$P$20,2,TRUE)</f>
        <v>fresh</v>
      </c>
      <c r="AS458" s="15">
        <f>VLOOKUP($AQ458,[12]definitions_list_lookup!$N$15:$P$20,3,TRUE)</f>
        <v>0</v>
      </c>
      <c r="BN458" s="15" t="str">
        <f>VLOOKUP($BM458,[12]definitions_list_lookup!$N$15:$P$20,2,TRUE)</f>
        <v>fresh</v>
      </c>
      <c r="BO458" s="15">
        <f>VLOOKUP($BM458,[12]definitions_list_lookup!$N$15:$P$20,3,TRUE)</f>
        <v>0</v>
      </c>
      <c r="CJ458" s="15" t="str">
        <f>VLOOKUP($CI458,[12]definitions_list_lookup!$N$15:$P$20,2,TRUE)</f>
        <v>fresh</v>
      </c>
      <c r="CK458" s="15">
        <f>VLOOKUP($CI458,[12]definitions_list_lookup!$N$15:$P$20,3,TRUE)</f>
        <v>0</v>
      </c>
      <c r="DD458" s="15">
        <f t="shared" si="23"/>
        <v>55</v>
      </c>
      <c r="DE458" s="15" t="str">
        <f>VLOOKUP($DD458,[12]definitions_list_lookup!$N$15:$P$20,2,TRUE)</f>
        <v>substantial</v>
      </c>
      <c r="DF458" s="15">
        <f>VLOOKUP($DD458,[12]definitions_list_lookup!$N$15:$P$20,3,TRUE)</f>
        <v>3</v>
      </c>
      <c r="DG458" s="11" t="s">
        <v>1963</v>
      </c>
    </row>
    <row r="459" spans="1:111" s="11" customFormat="1">
      <c r="A459" s="11" t="s">
        <v>4118</v>
      </c>
      <c r="B459" s="11" t="s">
        <v>1742</v>
      </c>
      <c r="C459" s="2" t="s">
        <v>1450</v>
      </c>
      <c r="D459" s="2" t="s">
        <v>1575</v>
      </c>
      <c r="E459" s="11">
        <v>110</v>
      </c>
      <c r="F459" s="11">
        <v>1</v>
      </c>
      <c r="G459" s="15" t="str">
        <f t="shared" si="21"/>
        <v>110-1</v>
      </c>
      <c r="H459" s="11">
        <v>16</v>
      </c>
      <c r="I459" s="11">
        <v>87</v>
      </c>
      <c r="J459" s="38">
        <f>(VLOOKUP($G459,Depth_Lookup_CCL!$A$3:$Z$549,11,FALSE))+(H459/100)</f>
        <v>276.51000000000005</v>
      </c>
      <c r="K459" s="38">
        <f>(VLOOKUP($G459,Depth_Lookup_CCL!$A$3:$Z$549,11,FALSE))+(I459/100)</f>
        <v>277.22000000000003</v>
      </c>
      <c r="L459" s="11">
        <v>40</v>
      </c>
      <c r="N459" s="11">
        <v>60</v>
      </c>
      <c r="P459" s="15">
        <f t="shared" si="22"/>
        <v>100</v>
      </c>
      <c r="Q459" s="11" t="s">
        <v>1723</v>
      </c>
      <c r="R459" s="11" t="s">
        <v>1</v>
      </c>
      <c r="S459" s="97">
        <v>70</v>
      </c>
      <c r="T459" s="15" t="str">
        <f>VLOOKUP($S459,[12]definitions_list_lookup!$N$15:$P$20,2,TRUE)</f>
        <v>extensive</v>
      </c>
      <c r="U459" s="15">
        <f>VLOOKUP($S459,[12]definitions_list_lookup!$N$15:$P$20,3,TRUE)</f>
        <v>4</v>
      </c>
      <c r="V459" s="11" t="s">
        <v>4130</v>
      </c>
      <c r="W459" s="11">
        <v>15</v>
      </c>
      <c r="Y459" s="11">
        <v>60</v>
      </c>
      <c r="Z459" s="11">
        <v>20</v>
      </c>
      <c r="AA459" s="11">
        <v>5</v>
      </c>
      <c r="AR459" s="15" t="str">
        <f>VLOOKUP($AQ459,[12]definitions_list_lookup!$N$15:$P$20,2,TRUE)</f>
        <v>fresh</v>
      </c>
      <c r="AS459" s="15">
        <f>VLOOKUP($AQ459,[12]definitions_list_lookup!$N$15:$P$20,3,TRUE)</f>
        <v>0</v>
      </c>
      <c r="BL459" s="11" t="s">
        <v>4131</v>
      </c>
      <c r="BM459" s="11">
        <v>91</v>
      </c>
      <c r="BN459" s="15" t="str">
        <f>VLOOKUP($BM459,[12]definitions_list_lookup!$N$15:$P$20,2,TRUE)</f>
        <v>complete</v>
      </c>
      <c r="BO459" s="15">
        <f>VLOOKUP($BM459,[12]definitions_list_lookup!$N$15:$P$20,3,TRUE)</f>
        <v>5</v>
      </c>
      <c r="BP459" s="11" t="s">
        <v>2287</v>
      </c>
      <c r="BQ459" s="11">
        <v>25</v>
      </c>
      <c r="BS459" s="11">
        <v>20</v>
      </c>
      <c r="BT459" s="11">
        <v>20</v>
      </c>
      <c r="BU459" s="11">
        <v>35</v>
      </c>
      <c r="CJ459" s="15" t="str">
        <f>VLOOKUP($CI459,[12]definitions_list_lookup!$N$15:$P$20,2,TRUE)</f>
        <v>fresh</v>
      </c>
      <c r="CK459" s="15">
        <f>VLOOKUP($CI459,[12]definitions_list_lookup!$N$15:$P$20,3,TRUE)</f>
        <v>0</v>
      </c>
      <c r="DD459" s="15">
        <f t="shared" si="23"/>
        <v>82.6</v>
      </c>
      <c r="DE459" s="15" t="str">
        <f>VLOOKUP($DD459,[12]definitions_list_lookup!$N$15:$P$20,2,TRUE)</f>
        <v>extensive</v>
      </c>
      <c r="DF459" s="15">
        <f>VLOOKUP($DD459,[12]definitions_list_lookup!$N$15:$P$20,3,TRUE)</f>
        <v>4</v>
      </c>
      <c r="DG459" s="11" t="s">
        <v>4132</v>
      </c>
    </row>
    <row r="460" spans="1:111" s="11" customFormat="1">
      <c r="A460" s="11" t="s">
        <v>4118</v>
      </c>
      <c r="B460" s="11" t="s">
        <v>1742</v>
      </c>
      <c r="C460" s="2" t="s">
        <v>1450</v>
      </c>
      <c r="D460" s="2" t="s">
        <v>1575</v>
      </c>
      <c r="E460" s="11">
        <v>111</v>
      </c>
      <c r="F460" s="11">
        <v>1</v>
      </c>
      <c r="G460" s="15" t="str">
        <f t="shared" si="21"/>
        <v>111-1</v>
      </c>
      <c r="H460" s="11">
        <v>0</v>
      </c>
      <c r="I460" s="11">
        <v>50</v>
      </c>
      <c r="J460" s="38">
        <f>(VLOOKUP($G460,Depth_Lookup_CCL!$A$3:$Z$549,11,FALSE))+(H460/100)</f>
        <v>277.2</v>
      </c>
      <c r="K460" s="38">
        <f>(VLOOKUP($G460,Depth_Lookup_CCL!$A$3:$Z$549,11,FALSE))+(I460/100)</f>
        <v>277.7</v>
      </c>
      <c r="L460" s="11">
        <v>80</v>
      </c>
      <c r="N460" s="11">
        <v>20</v>
      </c>
      <c r="P460" s="15">
        <f t="shared" si="22"/>
        <v>100</v>
      </c>
      <c r="Q460" s="11" t="s">
        <v>4133</v>
      </c>
      <c r="R460" s="11" t="s">
        <v>114</v>
      </c>
      <c r="S460" s="97">
        <v>75</v>
      </c>
      <c r="T460" s="15" t="str">
        <f>VLOOKUP($S460,[12]definitions_list_lookup!$N$15:$P$20,2,TRUE)</f>
        <v>extensive</v>
      </c>
      <c r="U460" s="15">
        <f>VLOOKUP($S460,[12]definitions_list_lookup!$N$15:$P$20,3,TRUE)</f>
        <v>4</v>
      </c>
      <c r="V460" s="11" t="s">
        <v>1707</v>
      </c>
      <c r="W460" s="11">
        <v>15</v>
      </c>
      <c r="Y460" s="11">
        <v>70</v>
      </c>
      <c r="Z460" s="11">
        <v>15</v>
      </c>
      <c r="AR460" s="15" t="str">
        <f>VLOOKUP($AQ460,[12]definitions_list_lookup!$N$15:$P$20,2,TRUE)</f>
        <v>fresh</v>
      </c>
      <c r="AS460" s="15">
        <f>VLOOKUP($AQ460,[12]definitions_list_lookup!$N$15:$P$20,3,TRUE)</f>
        <v>0</v>
      </c>
      <c r="BL460" s="11" t="s">
        <v>4134</v>
      </c>
      <c r="BM460" s="11">
        <v>92</v>
      </c>
      <c r="BN460" s="15" t="str">
        <f>VLOOKUP($BM460,[12]definitions_list_lookup!$N$15:$P$20,2,TRUE)</f>
        <v>complete</v>
      </c>
      <c r="BO460" s="15">
        <f>VLOOKUP($BM460,[12]definitions_list_lookup!$N$15:$P$20,3,TRUE)</f>
        <v>5</v>
      </c>
      <c r="BP460" s="11" t="s">
        <v>2287</v>
      </c>
      <c r="BQ460" s="11">
        <v>25</v>
      </c>
      <c r="BS460" s="11">
        <v>10</v>
      </c>
      <c r="BT460" s="11">
        <v>30</v>
      </c>
      <c r="BU460" s="11">
        <v>35</v>
      </c>
      <c r="CJ460" s="15" t="str">
        <f>VLOOKUP($CI460,[12]definitions_list_lookup!$N$15:$P$20,2,TRUE)</f>
        <v>fresh</v>
      </c>
      <c r="CK460" s="15">
        <f>VLOOKUP($CI460,[12]definitions_list_lookup!$N$15:$P$20,3,TRUE)</f>
        <v>0</v>
      </c>
      <c r="DD460" s="15">
        <f t="shared" si="23"/>
        <v>78.400000000000006</v>
      </c>
      <c r="DE460" s="15" t="str">
        <f>VLOOKUP($DD460,[12]definitions_list_lookup!$N$15:$P$20,2,TRUE)</f>
        <v>extensive</v>
      </c>
      <c r="DF460" s="15">
        <f>VLOOKUP($DD460,[12]definitions_list_lookup!$N$15:$P$20,3,TRUE)</f>
        <v>4</v>
      </c>
      <c r="DG460" s="11" t="s">
        <v>4132</v>
      </c>
    </row>
    <row r="461" spans="1:111" s="11" customFormat="1">
      <c r="A461" s="11" t="s">
        <v>4118</v>
      </c>
      <c r="B461" s="11" t="s">
        <v>1742</v>
      </c>
      <c r="C461" s="2" t="s">
        <v>1450</v>
      </c>
      <c r="D461" s="2" t="s">
        <v>1575</v>
      </c>
      <c r="E461" s="11">
        <v>111</v>
      </c>
      <c r="F461" s="11">
        <v>1</v>
      </c>
      <c r="G461" s="15" t="str">
        <f t="shared" si="21"/>
        <v>111-1</v>
      </c>
      <c r="H461" s="11">
        <v>50</v>
      </c>
      <c r="I461" s="11">
        <v>58</v>
      </c>
      <c r="J461" s="38">
        <f>(VLOOKUP($G461,Depth_Lookup_CCL!$A$3:$Z$549,11,FALSE))+(H461/100)</f>
        <v>277.7</v>
      </c>
      <c r="K461" s="38">
        <f>(VLOOKUP($G461,Depth_Lookup_CCL!$A$3:$Z$549,11,FALSE))+(I461/100)</f>
        <v>277.77999999999997</v>
      </c>
      <c r="L461" s="11">
        <v>100</v>
      </c>
      <c r="P461" s="15">
        <f t="shared" si="22"/>
        <v>100</v>
      </c>
      <c r="Q461" s="11" t="s">
        <v>1636</v>
      </c>
      <c r="R461" s="11" t="s">
        <v>1</v>
      </c>
      <c r="S461" s="97">
        <v>70</v>
      </c>
      <c r="T461" s="15" t="str">
        <f>VLOOKUP($S461,[12]definitions_list_lookup!$N$15:$P$20,2,TRUE)</f>
        <v>extensive</v>
      </c>
      <c r="U461" s="15">
        <f>VLOOKUP($S461,[12]definitions_list_lookup!$N$15:$P$20,3,TRUE)</f>
        <v>4</v>
      </c>
      <c r="V461" s="11" t="s">
        <v>1707</v>
      </c>
      <c r="W461" s="11">
        <v>10</v>
      </c>
      <c r="Y461" s="11">
        <v>75</v>
      </c>
      <c r="Z461" s="11">
        <v>15</v>
      </c>
      <c r="AR461" s="15" t="str">
        <f>VLOOKUP($AQ461,[12]definitions_list_lookup!$N$15:$P$20,2,TRUE)</f>
        <v>fresh</v>
      </c>
      <c r="AS461" s="15">
        <f>VLOOKUP($AQ461,[12]definitions_list_lookup!$N$15:$P$20,3,TRUE)</f>
        <v>0</v>
      </c>
      <c r="BN461" s="15" t="str">
        <f>VLOOKUP($BM461,[12]definitions_list_lookup!$N$15:$P$20,2,TRUE)</f>
        <v>fresh</v>
      </c>
      <c r="BO461" s="15">
        <f>VLOOKUP($BM461,[12]definitions_list_lookup!$N$15:$P$20,3,TRUE)</f>
        <v>0</v>
      </c>
      <c r="CJ461" s="15" t="str">
        <f>VLOOKUP($CI461,[12]definitions_list_lookup!$N$15:$P$20,2,TRUE)</f>
        <v>fresh</v>
      </c>
      <c r="CK461" s="15">
        <f>VLOOKUP($CI461,[12]definitions_list_lookup!$N$15:$P$20,3,TRUE)</f>
        <v>0</v>
      </c>
      <c r="DD461" s="15">
        <f t="shared" si="23"/>
        <v>70</v>
      </c>
      <c r="DE461" s="15" t="str">
        <f>VLOOKUP($DD461,[12]definitions_list_lookup!$N$15:$P$20,2,TRUE)</f>
        <v>extensive</v>
      </c>
      <c r="DF461" s="15">
        <f>VLOOKUP($DD461,[12]definitions_list_lookup!$N$15:$P$20,3,TRUE)</f>
        <v>4</v>
      </c>
      <c r="DG461" s="11" t="s">
        <v>1963</v>
      </c>
    </row>
    <row r="462" spans="1:111" s="11" customFormat="1">
      <c r="A462" s="11" t="s">
        <v>4118</v>
      </c>
      <c r="B462" s="11" t="s">
        <v>1742</v>
      </c>
      <c r="C462" s="2" t="s">
        <v>1450</v>
      </c>
      <c r="D462" s="2" t="s">
        <v>1575</v>
      </c>
      <c r="E462" s="11">
        <v>111</v>
      </c>
      <c r="F462" s="11">
        <v>2</v>
      </c>
      <c r="G462" s="15" t="str">
        <f t="shared" si="21"/>
        <v>111-2</v>
      </c>
      <c r="H462" s="11">
        <v>0</v>
      </c>
      <c r="I462" s="11">
        <v>65</v>
      </c>
      <c r="J462" s="38">
        <f>(VLOOKUP($G462,Depth_Lookup_CCL!$A$3:$Z$549,11,FALSE))+(H462/100)</f>
        <v>277.80500000000001</v>
      </c>
      <c r="K462" s="38">
        <f>(VLOOKUP($G462,Depth_Lookup_CCL!$A$3:$Z$549,11,FALSE))+(I462/100)</f>
        <v>278.45499999999998</v>
      </c>
      <c r="L462" s="11">
        <v>85</v>
      </c>
      <c r="N462" s="11">
        <v>15</v>
      </c>
      <c r="P462" s="15">
        <f t="shared" si="22"/>
        <v>100</v>
      </c>
      <c r="Q462" s="11" t="s">
        <v>2612</v>
      </c>
      <c r="R462" s="11" t="s">
        <v>114</v>
      </c>
      <c r="S462" s="97">
        <v>55</v>
      </c>
      <c r="T462" s="15" t="str">
        <f>VLOOKUP($S462,[12]definitions_list_lookup!$N$15:$P$20,2,TRUE)</f>
        <v>substantial</v>
      </c>
      <c r="U462" s="15">
        <f>VLOOKUP($S462,[12]definitions_list_lookup!$N$15:$P$20,3,TRUE)</f>
        <v>3</v>
      </c>
      <c r="V462" s="11" t="s">
        <v>4135</v>
      </c>
      <c r="W462" s="11">
        <v>15</v>
      </c>
      <c r="Y462" s="11">
        <v>45</v>
      </c>
      <c r="Z462" s="11">
        <v>40</v>
      </c>
      <c r="AR462" s="15" t="str">
        <f>VLOOKUP($AQ462,[12]definitions_list_lookup!$N$15:$P$20,2,TRUE)</f>
        <v>fresh</v>
      </c>
      <c r="AS462" s="15">
        <f>VLOOKUP($AQ462,[12]definitions_list_lookup!$N$15:$P$20,3,TRUE)</f>
        <v>0</v>
      </c>
      <c r="BL462" s="11" t="s">
        <v>4122</v>
      </c>
      <c r="BM462" s="11">
        <v>91</v>
      </c>
      <c r="BN462" s="15" t="str">
        <f>VLOOKUP($BM462,[12]definitions_list_lookup!$N$15:$P$20,2,TRUE)</f>
        <v>complete</v>
      </c>
      <c r="BO462" s="15">
        <f>VLOOKUP($BM462,[12]definitions_list_lookup!$N$15:$P$20,3,TRUE)</f>
        <v>5</v>
      </c>
      <c r="BP462" s="11" t="s">
        <v>2289</v>
      </c>
      <c r="BQ462" s="11">
        <v>20</v>
      </c>
      <c r="BS462" s="11">
        <v>5</v>
      </c>
      <c r="BT462" s="11">
        <v>40</v>
      </c>
      <c r="BU462" s="11">
        <v>35</v>
      </c>
      <c r="CJ462" s="15" t="str">
        <f>VLOOKUP($CI462,[12]definitions_list_lookup!$N$15:$P$20,2,TRUE)</f>
        <v>fresh</v>
      </c>
      <c r="CK462" s="15">
        <f>VLOOKUP($CI462,[12]definitions_list_lookup!$N$15:$P$20,3,TRUE)</f>
        <v>0</v>
      </c>
      <c r="DD462" s="15">
        <f t="shared" si="23"/>
        <v>60.4</v>
      </c>
      <c r="DE462" s="15" t="str">
        <f>VLOOKUP($DD462,[12]definitions_list_lookup!$N$15:$P$20,2,TRUE)</f>
        <v>substantial</v>
      </c>
      <c r="DF462" s="15">
        <f>VLOOKUP($DD462,[12]definitions_list_lookup!$N$15:$P$20,3,TRUE)</f>
        <v>3</v>
      </c>
      <c r="DG462" s="11" t="s">
        <v>4132</v>
      </c>
    </row>
    <row r="463" spans="1:111" s="11" customFormat="1">
      <c r="A463" s="11" t="s">
        <v>4118</v>
      </c>
      <c r="B463" s="11" t="s">
        <v>1742</v>
      </c>
      <c r="C463" s="2" t="s">
        <v>1450</v>
      </c>
      <c r="D463" s="2" t="s">
        <v>1575</v>
      </c>
      <c r="E463" s="11">
        <v>112</v>
      </c>
      <c r="F463" s="11">
        <v>1</v>
      </c>
      <c r="G463" s="15" t="str">
        <f t="shared" si="21"/>
        <v>112-1</v>
      </c>
      <c r="H463" s="11">
        <v>0</v>
      </c>
      <c r="I463" s="11">
        <v>90</v>
      </c>
      <c r="J463" s="38">
        <f>(VLOOKUP($G463,Depth_Lookup_CCL!$A$3:$Z$549,11,FALSE))+(H463/100)</f>
        <v>278.3</v>
      </c>
      <c r="K463" s="38">
        <f>(VLOOKUP($G463,Depth_Lookup_CCL!$A$3:$Z$549,11,FALSE))+(I463/100)</f>
        <v>279.2</v>
      </c>
      <c r="L463" s="11">
        <v>82</v>
      </c>
      <c r="N463" s="11">
        <v>18</v>
      </c>
      <c r="P463" s="15">
        <f t="shared" si="22"/>
        <v>100</v>
      </c>
      <c r="Q463" s="11" t="s">
        <v>2298</v>
      </c>
      <c r="R463" s="11" t="s">
        <v>114</v>
      </c>
      <c r="S463" s="97">
        <v>70</v>
      </c>
      <c r="T463" s="15" t="str">
        <f>VLOOKUP($S463,[12]definitions_list_lookup!$N$15:$P$20,2,TRUE)</f>
        <v>extensive</v>
      </c>
      <c r="U463" s="15">
        <f>VLOOKUP($S463,[12]definitions_list_lookup!$N$15:$P$20,3,TRUE)</f>
        <v>4</v>
      </c>
      <c r="V463" s="11" t="s">
        <v>1707</v>
      </c>
      <c r="W463" s="11">
        <v>15</v>
      </c>
      <c r="Y463" s="11">
        <v>70</v>
      </c>
      <c r="Z463" s="11">
        <v>15</v>
      </c>
      <c r="AR463" s="15" t="str">
        <f>VLOOKUP($AQ463,[12]definitions_list_lookup!$N$15:$P$20,2,TRUE)</f>
        <v>fresh</v>
      </c>
      <c r="AS463" s="15">
        <f>VLOOKUP($AQ463,[12]definitions_list_lookup!$N$15:$P$20,3,TRUE)</f>
        <v>0</v>
      </c>
      <c r="BL463" s="11" t="s">
        <v>4131</v>
      </c>
      <c r="BM463" s="11">
        <v>91</v>
      </c>
      <c r="BN463" s="15" t="str">
        <f>VLOOKUP($BM463,[12]definitions_list_lookup!$N$15:$P$20,2,TRUE)</f>
        <v>complete</v>
      </c>
      <c r="BO463" s="15">
        <f>VLOOKUP($BM463,[12]definitions_list_lookup!$N$15:$P$20,3,TRUE)</f>
        <v>5</v>
      </c>
      <c r="BP463" s="11" t="s">
        <v>2287</v>
      </c>
      <c r="BQ463" s="11">
        <v>25</v>
      </c>
      <c r="BS463" s="11">
        <v>15</v>
      </c>
      <c r="BT463" s="11">
        <v>40</v>
      </c>
      <c r="BU463" s="11">
        <v>20</v>
      </c>
      <c r="CJ463" s="15" t="str">
        <f>VLOOKUP($CI463,[12]definitions_list_lookup!$N$15:$P$20,2,TRUE)</f>
        <v>fresh</v>
      </c>
      <c r="CK463" s="15">
        <f>VLOOKUP($CI463,[12]definitions_list_lookup!$N$15:$P$20,3,TRUE)</f>
        <v>0</v>
      </c>
      <c r="DD463" s="15">
        <f t="shared" si="23"/>
        <v>73.78</v>
      </c>
      <c r="DE463" s="15" t="str">
        <f>VLOOKUP($DD463,[12]definitions_list_lookup!$N$15:$P$20,2,TRUE)</f>
        <v>extensive</v>
      </c>
      <c r="DF463" s="15">
        <f>VLOOKUP($DD463,[12]definitions_list_lookup!$N$15:$P$20,3,TRUE)</f>
        <v>4</v>
      </c>
      <c r="DG463" s="11" t="s">
        <v>1963</v>
      </c>
    </row>
    <row r="464" spans="1:111" s="11" customFormat="1">
      <c r="A464" s="11" t="s">
        <v>4118</v>
      </c>
      <c r="B464" s="11" t="s">
        <v>1742</v>
      </c>
      <c r="C464" s="2" t="s">
        <v>1450</v>
      </c>
      <c r="D464" s="2" t="s">
        <v>1575</v>
      </c>
      <c r="E464" s="11">
        <v>112</v>
      </c>
      <c r="F464" s="11">
        <v>2</v>
      </c>
      <c r="G464" s="15" t="str">
        <f t="shared" si="21"/>
        <v>112-2</v>
      </c>
      <c r="H464" s="11">
        <v>0</v>
      </c>
      <c r="I464" s="11">
        <v>96</v>
      </c>
      <c r="J464" s="38">
        <f>(VLOOKUP($G464,Depth_Lookup_CCL!$A$3:$Z$549,11,FALSE))+(H464/100)</f>
        <v>279.21500000000003</v>
      </c>
      <c r="K464" s="38">
        <f>(VLOOKUP($G464,Depth_Lookup_CCL!$A$3:$Z$549,11,FALSE))+(I464/100)</f>
        <v>280.17500000000001</v>
      </c>
      <c r="L464" s="11">
        <v>88</v>
      </c>
      <c r="M464" s="11">
        <v>5</v>
      </c>
      <c r="N464" s="11">
        <v>7</v>
      </c>
      <c r="P464" s="15">
        <f t="shared" si="22"/>
        <v>100</v>
      </c>
      <c r="Q464" s="11" t="s">
        <v>1723</v>
      </c>
      <c r="R464" s="11" t="s">
        <v>1</v>
      </c>
      <c r="S464" s="97">
        <v>70</v>
      </c>
      <c r="T464" s="15" t="str">
        <f>VLOOKUP($S464,[12]definitions_list_lookup!$N$15:$P$20,2,TRUE)</f>
        <v>extensive</v>
      </c>
      <c r="U464" s="15">
        <f>VLOOKUP($S464,[12]definitions_list_lookup!$N$15:$P$20,3,TRUE)</f>
        <v>4</v>
      </c>
      <c r="V464" s="11" t="s">
        <v>2329</v>
      </c>
      <c r="W464" s="11">
        <v>10</v>
      </c>
      <c r="Y464" s="11">
        <v>70</v>
      </c>
      <c r="Z464" s="11">
        <v>20</v>
      </c>
      <c r="AN464" s="11" t="s">
        <v>2641</v>
      </c>
      <c r="AO464" s="11" t="s">
        <v>1411</v>
      </c>
      <c r="AP464" s="11" t="s">
        <v>1464</v>
      </c>
      <c r="AQ464" s="11">
        <v>85</v>
      </c>
      <c r="AR464" s="15" t="str">
        <f>VLOOKUP($AQ464,[12]definitions_list_lookup!$N$15:$P$20,2,TRUE)</f>
        <v>extensive</v>
      </c>
      <c r="AS464" s="15">
        <f>VLOOKUP($AQ464,[12]definitions_list_lookup!$N$15:$P$20,3,TRUE)</f>
        <v>4</v>
      </c>
      <c r="AT464" s="11" t="s">
        <v>4136</v>
      </c>
      <c r="AU464" s="11">
        <v>30</v>
      </c>
      <c r="AW464" s="11">
        <v>20</v>
      </c>
      <c r="AX464" s="11">
        <v>50</v>
      </c>
      <c r="BL464" s="11" t="s">
        <v>1990</v>
      </c>
      <c r="BM464" s="11">
        <v>85</v>
      </c>
      <c r="BN464" s="15" t="str">
        <f>VLOOKUP($BM464,[12]definitions_list_lookup!$N$15:$P$20,2,TRUE)</f>
        <v>extensive</v>
      </c>
      <c r="BO464" s="15">
        <f>VLOOKUP($BM464,[12]definitions_list_lookup!$N$15:$P$20,3,TRUE)</f>
        <v>4</v>
      </c>
      <c r="BP464" s="11" t="s">
        <v>2287</v>
      </c>
      <c r="BQ464" s="11">
        <v>15</v>
      </c>
      <c r="BS464" s="11">
        <v>70</v>
      </c>
      <c r="BT464" s="11">
        <v>15</v>
      </c>
      <c r="CJ464" s="15" t="str">
        <f>VLOOKUP($CI464,[12]definitions_list_lookup!$N$15:$P$20,2,TRUE)</f>
        <v>fresh</v>
      </c>
      <c r="CK464" s="15">
        <f>VLOOKUP($CI464,[12]definitions_list_lookup!$N$15:$P$20,3,TRUE)</f>
        <v>0</v>
      </c>
      <c r="DD464" s="15">
        <f t="shared" si="23"/>
        <v>71.8</v>
      </c>
      <c r="DE464" s="15" t="str">
        <f>VLOOKUP($DD464,[12]definitions_list_lookup!$N$15:$P$20,2,TRUE)</f>
        <v>extensive</v>
      </c>
      <c r="DF464" s="15">
        <f>VLOOKUP($DD464,[12]definitions_list_lookup!$N$15:$P$20,3,TRUE)</f>
        <v>4</v>
      </c>
      <c r="DG464" s="11" t="s">
        <v>2668</v>
      </c>
    </row>
    <row r="465" spans="1:111" s="11" customFormat="1">
      <c r="A465" s="11" t="s">
        <v>4118</v>
      </c>
      <c r="B465" s="11" t="s">
        <v>1742</v>
      </c>
      <c r="C465" s="2" t="s">
        <v>1450</v>
      </c>
      <c r="D465" s="2" t="s">
        <v>1575</v>
      </c>
      <c r="E465" s="11">
        <v>113</v>
      </c>
      <c r="F465" s="11">
        <v>1</v>
      </c>
      <c r="G465" s="15" t="str">
        <f t="shared" si="21"/>
        <v>113-1</v>
      </c>
      <c r="H465" s="11">
        <v>0</v>
      </c>
      <c r="I465" s="11">
        <v>27</v>
      </c>
      <c r="J465" s="38">
        <f>(VLOOKUP($G465,Depth_Lookup_CCL!$A$3:$Z$549,11,FALSE))+(H465/100)</f>
        <v>280.25</v>
      </c>
      <c r="K465" s="38">
        <f>(VLOOKUP($G465,Depth_Lookup_CCL!$A$3:$Z$549,11,FALSE))+(I465/100)</f>
        <v>280.52</v>
      </c>
      <c r="L465" s="11">
        <v>69</v>
      </c>
      <c r="M465" s="11">
        <v>19</v>
      </c>
      <c r="N465" s="11">
        <v>12</v>
      </c>
      <c r="P465" s="15">
        <f t="shared" si="22"/>
        <v>100</v>
      </c>
      <c r="Q465" s="11" t="s">
        <v>2999</v>
      </c>
      <c r="R465" s="11" t="s">
        <v>114</v>
      </c>
      <c r="S465" s="97">
        <v>75</v>
      </c>
      <c r="T465" s="15" t="str">
        <f>VLOOKUP($S465,[12]definitions_list_lookup!$N$15:$P$20,2,TRUE)</f>
        <v>extensive</v>
      </c>
      <c r="U465" s="15">
        <f>VLOOKUP($S465,[12]definitions_list_lookup!$N$15:$P$20,3,TRUE)</f>
        <v>4</v>
      </c>
      <c r="V465" s="11" t="s">
        <v>2329</v>
      </c>
      <c r="W465" s="11">
        <v>10</v>
      </c>
      <c r="Y465" s="11">
        <v>55</v>
      </c>
      <c r="Z465" s="11">
        <v>20</v>
      </c>
      <c r="AA465" s="11">
        <v>15</v>
      </c>
      <c r="AN465" s="11" t="s">
        <v>2321</v>
      </c>
      <c r="AO465" s="11" t="s">
        <v>1411</v>
      </c>
      <c r="AP465" s="11" t="s">
        <v>1464</v>
      </c>
      <c r="AQ465" s="11">
        <v>95</v>
      </c>
      <c r="AR465" s="15" t="str">
        <f>VLOOKUP($AQ465,[12]definitions_list_lookup!$N$15:$P$20,2,TRUE)</f>
        <v>complete</v>
      </c>
      <c r="AS465" s="15">
        <f>VLOOKUP($AQ465,[12]definitions_list_lookup!$N$15:$P$20,3,TRUE)</f>
        <v>5</v>
      </c>
      <c r="AT465" s="11" t="s">
        <v>4137</v>
      </c>
      <c r="AU465" s="11">
        <v>10</v>
      </c>
      <c r="AW465" s="11">
        <v>20</v>
      </c>
      <c r="AX465" s="11">
        <v>20</v>
      </c>
      <c r="AY465" s="11">
        <v>35</v>
      </c>
      <c r="BF465" s="11">
        <v>15</v>
      </c>
      <c r="BL465" s="11" t="s">
        <v>4124</v>
      </c>
      <c r="BM465" s="11">
        <v>85</v>
      </c>
      <c r="BN465" s="15" t="str">
        <f>VLOOKUP($BM465,[12]definitions_list_lookup!$N$15:$P$20,2,TRUE)</f>
        <v>extensive</v>
      </c>
      <c r="BO465" s="15">
        <f>VLOOKUP($BM465,[12]definitions_list_lookup!$N$15:$P$20,3,TRUE)</f>
        <v>4</v>
      </c>
      <c r="BP465" s="11" t="s">
        <v>2287</v>
      </c>
      <c r="BQ465" s="11">
        <v>40</v>
      </c>
      <c r="BS465" s="11">
        <v>15</v>
      </c>
      <c r="BT465" s="11">
        <v>45</v>
      </c>
      <c r="CJ465" s="15" t="str">
        <f>VLOOKUP($CI465,[12]definitions_list_lookup!$N$15:$P$20,2,TRUE)</f>
        <v>fresh</v>
      </c>
      <c r="CK465" s="15">
        <f>VLOOKUP($CI465,[12]definitions_list_lookup!$N$15:$P$20,3,TRUE)</f>
        <v>0</v>
      </c>
      <c r="DD465" s="15">
        <f t="shared" si="23"/>
        <v>80</v>
      </c>
      <c r="DE465" s="15" t="str">
        <f>VLOOKUP($DD465,[12]definitions_list_lookup!$N$15:$P$20,2,TRUE)</f>
        <v>extensive</v>
      </c>
      <c r="DF465" s="15">
        <f>VLOOKUP($DD465,[12]definitions_list_lookup!$N$15:$P$20,3,TRUE)</f>
        <v>4</v>
      </c>
      <c r="DG465" s="11" t="s">
        <v>4138</v>
      </c>
    </row>
    <row r="466" spans="1:111" s="11" customFormat="1">
      <c r="A466" s="11" t="s">
        <v>4118</v>
      </c>
      <c r="B466" s="11" t="s">
        <v>1742</v>
      </c>
      <c r="C466" s="2" t="s">
        <v>1450</v>
      </c>
      <c r="D466" s="2" t="s">
        <v>1575</v>
      </c>
      <c r="E466" s="11">
        <v>113</v>
      </c>
      <c r="F466" s="11">
        <v>1</v>
      </c>
      <c r="G466" s="15" t="str">
        <f t="shared" si="21"/>
        <v>113-1</v>
      </c>
      <c r="H466" s="11">
        <v>27</v>
      </c>
      <c r="I466" s="11">
        <v>82</v>
      </c>
      <c r="J466" s="38">
        <f>(VLOOKUP($G466,Depth_Lookup_CCL!$A$3:$Z$549,11,FALSE))+(H466/100)</f>
        <v>280.52</v>
      </c>
      <c r="K466" s="38">
        <f>(VLOOKUP($G466,Depth_Lookup_CCL!$A$3:$Z$549,11,FALSE))+(I466/100)</f>
        <v>281.07</v>
      </c>
      <c r="L466" s="11">
        <v>98</v>
      </c>
      <c r="N466" s="11">
        <v>2</v>
      </c>
      <c r="P466" s="15">
        <f t="shared" si="22"/>
        <v>100</v>
      </c>
      <c r="Q466" s="11" t="s">
        <v>1723</v>
      </c>
      <c r="R466" s="11" t="s">
        <v>114</v>
      </c>
      <c r="S466" s="97">
        <v>55</v>
      </c>
      <c r="T466" s="15" t="str">
        <f>VLOOKUP($S466,[12]definitions_list_lookup!$N$15:$P$20,2,TRUE)</f>
        <v>substantial</v>
      </c>
      <c r="U466" s="15">
        <f>VLOOKUP($S466,[12]definitions_list_lookup!$N$15:$P$20,3,TRUE)</f>
        <v>3</v>
      </c>
      <c r="V466" s="11" t="s">
        <v>1707</v>
      </c>
      <c r="W466" s="11">
        <v>15</v>
      </c>
      <c r="Y466" s="11">
        <v>70</v>
      </c>
      <c r="Z466" s="11">
        <v>15</v>
      </c>
      <c r="AR466" s="15" t="str">
        <f>VLOOKUP($AQ466,[12]definitions_list_lookup!$N$15:$P$20,2,TRUE)</f>
        <v>fresh</v>
      </c>
      <c r="AS466" s="15">
        <f>VLOOKUP($AQ466,[12]definitions_list_lookup!$N$15:$P$20,3,TRUE)</f>
        <v>0</v>
      </c>
      <c r="BL466" s="11" t="s">
        <v>4124</v>
      </c>
      <c r="BM466" s="11">
        <v>85</v>
      </c>
      <c r="BN466" s="15" t="str">
        <f>VLOOKUP($BM466,[12]definitions_list_lookup!$N$15:$P$20,2,TRUE)</f>
        <v>extensive</v>
      </c>
      <c r="BO466" s="15">
        <f>VLOOKUP($BM466,[12]definitions_list_lookup!$N$15:$P$20,3,TRUE)</f>
        <v>4</v>
      </c>
      <c r="BP466" s="11" t="s">
        <v>2289</v>
      </c>
      <c r="BQ466" s="11">
        <v>60</v>
      </c>
      <c r="BS466" s="11">
        <v>15</v>
      </c>
      <c r="BT466" s="11">
        <v>25</v>
      </c>
      <c r="CJ466" s="15" t="str">
        <f>VLOOKUP($CI466,[12]definitions_list_lookup!$N$15:$P$20,2,TRUE)</f>
        <v>fresh</v>
      </c>
      <c r="CK466" s="15">
        <f>VLOOKUP($CI466,[12]definitions_list_lookup!$N$15:$P$20,3,TRUE)</f>
        <v>0</v>
      </c>
      <c r="DD466" s="15">
        <f t="shared" si="23"/>
        <v>55.6</v>
      </c>
      <c r="DE466" s="15" t="str">
        <f>VLOOKUP($DD466,[12]definitions_list_lookup!$N$15:$P$20,2,TRUE)</f>
        <v>substantial</v>
      </c>
      <c r="DF466" s="15">
        <f>VLOOKUP($DD466,[12]definitions_list_lookup!$N$15:$P$20,3,TRUE)</f>
        <v>3</v>
      </c>
      <c r="DG466" s="11" t="s">
        <v>1963</v>
      </c>
    </row>
    <row r="467" spans="1:111" s="11" customFormat="1">
      <c r="A467" s="11" t="s">
        <v>4118</v>
      </c>
      <c r="B467" s="11" t="s">
        <v>1742</v>
      </c>
      <c r="C467" s="2" t="s">
        <v>1450</v>
      </c>
      <c r="D467" s="2" t="s">
        <v>1575</v>
      </c>
      <c r="E467" s="11">
        <v>113</v>
      </c>
      <c r="F467" s="11">
        <v>2</v>
      </c>
      <c r="G467" s="15" t="str">
        <f t="shared" si="21"/>
        <v>113-2</v>
      </c>
      <c r="H467" s="11">
        <v>0</v>
      </c>
      <c r="I467" s="11">
        <v>87</v>
      </c>
      <c r="J467" s="38">
        <f>(VLOOKUP($G467,Depth_Lookup_CCL!$A$3:$Z$549,11,FALSE))+(H467/100)</f>
        <v>281.07499999999999</v>
      </c>
      <c r="K467" s="38">
        <f>(VLOOKUP($G467,Depth_Lookup_CCL!$A$3:$Z$549,11,FALSE))+(I467/100)</f>
        <v>281.94499999999999</v>
      </c>
      <c r="L467" s="11">
        <v>85</v>
      </c>
      <c r="N467" s="11">
        <v>15</v>
      </c>
      <c r="P467" s="15">
        <f t="shared" si="22"/>
        <v>100</v>
      </c>
      <c r="Q467" s="11" t="s">
        <v>1723</v>
      </c>
      <c r="R467" s="11" t="s">
        <v>114</v>
      </c>
      <c r="S467" s="97">
        <v>70</v>
      </c>
      <c r="T467" s="15" t="str">
        <f>VLOOKUP($S467,[12]definitions_list_lookup!$N$15:$P$20,2,TRUE)</f>
        <v>extensive</v>
      </c>
      <c r="U467" s="15">
        <f>VLOOKUP($S467,[12]definitions_list_lookup!$N$15:$P$20,3,TRUE)</f>
        <v>4</v>
      </c>
      <c r="V467" s="11" t="s">
        <v>1707</v>
      </c>
      <c r="W467" s="11">
        <v>20</v>
      </c>
      <c r="Y467" s="11">
        <v>65</v>
      </c>
      <c r="Z467" s="11">
        <v>15</v>
      </c>
      <c r="AR467" s="15" t="str">
        <f>VLOOKUP($AQ467,[12]definitions_list_lookup!$N$15:$P$20,2,TRUE)</f>
        <v>fresh</v>
      </c>
      <c r="AS467" s="15">
        <f>VLOOKUP($AQ467,[12]definitions_list_lookup!$N$15:$P$20,3,TRUE)</f>
        <v>0</v>
      </c>
      <c r="BL467" s="11" t="s">
        <v>1797</v>
      </c>
      <c r="BM467" s="11">
        <v>85</v>
      </c>
      <c r="BN467" s="15" t="str">
        <f>VLOOKUP($BM467,[12]definitions_list_lookup!$N$15:$P$20,2,TRUE)</f>
        <v>extensive</v>
      </c>
      <c r="BO467" s="15">
        <f>VLOOKUP($BM467,[12]definitions_list_lookup!$N$15:$P$20,3,TRUE)</f>
        <v>4</v>
      </c>
      <c r="BP467" s="11" t="s">
        <v>2361</v>
      </c>
      <c r="BQ467" s="11">
        <v>10</v>
      </c>
      <c r="BS467" s="11">
        <v>75</v>
      </c>
      <c r="BT467" s="11">
        <v>15</v>
      </c>
      <c r="CJ467" s="15" t="str">
        <f>VLOOKUP($CI467,[12]definitions_list_lookup!$N$15:$P$20,2,TRUE)</f>
        <v>fresh</v>
      </c>
      <c r="CK467" s="15">
        <f>VLOOKUP($CI467,[12]definitions_list_lookup!$N$15:$P$20,3,TRUE)</f>
        <v>0</v>
      </c>
      <c r="DD467" s="15">
        <f t="shared" si="23"/>
        <v>72.25</v>
      </c>
      <c r="DE467" s="15" t="str">
        <f>VLOOKUP($DD467,[12]definitions_list_lookup!$N$15:$P$20,2,TRUE)</f>
        <v>extensive</v>
      </c>
      <c r="DF467" s="15">
        <f>VLOOKUP($DD467,[12]definitions_list_lookup!$N$15:$P$20,3,TRUE)</f>
        <v>4</v>
      </c>
      <c r="DG467" s="11" t="s">
        <v>1963</v>
      </c>
    </row>
    <row r="468" spans="1:111" s="11" customFormat="1">
      <c r="A468" s="11" t="s">
        <v>4118</v>
      </c>
      <c r="B468" s="11" t="s">
        <v>1742</v>
      </c>
      <c r="C468" s="2" t="s">
        <v>1450</v>
      </c>
      <c r="D468" s="2" t="s">
        <v>1575</v>
      </c>
      <c r="E468" s="11">
        <v>113</v>
      </c>
      <c r="F468" s="11">
        <v>3</v>
      </c>
      <c r="G468" s="15" t="str">
        <f t="shared" si="21"/>
        <v>113-3</v>
      </c>
      <c r="H468" s="11">
        <v>0</v>
      </c>
      <c r="I468" s="11">
        <v>70</v>
      </c>
      <c r="J468" s="38">
        <f>(VLOOKUP($G468,Depth_Lookup_CCL!$A$3:$Z$549,11,FALSE))+(H468/100)</f>
        <v>281.935</v>
      </c>
      <c r="K468" s="38">
        <f>(VLOOKUP($G468,Depth_Lookup_CCL!$A$3:$Z$549,11,FALSE))+(I468/100)</f>
        <v>282.63499999999999</v>
      </c>
      <c r="L468" s="11">
        <v>82</v>
      </c>
      <c r="N468" s="11">
        <v>18</v>
      </c>
      <c r="P468" s="15">
        <f t="shared" si="22"/>
        <v>100</v>
      </c>
      <c r="Q468" s="11" t="s">
        <v>1723</v>
      </c>
      <c r="R468" s="11" t="s">
        <v>114</v>
      </c>
      <c r="S468" s="97">
        <v>55</v>
      </c>
      <c r="T468" s="15" t="str">
        <f>VLOOKUP($S468,[12]definitions_list_lookup!$N$15:$P$20,2,TRUE)</f>
        <v>substantial</v>
      </c>
      <c r="U468" s="15">
        <f>VLOOKUP($S468,[12]definitions_list_lookup!$N$15:$P$20,3,TRUE)</f>
        <v>3</v>
      </c>
      <c r="V468" s="11" t="s">
        <v>1707</v>
      </c>
      <c r="W468" s="11">
        <v>15</v>
      </c>
      <c r="Y468" s="11">
        <v>70</v>
      </c>
      <c r="Z468" s="11">
        <v>15</v>
      </c>
      <c r="AR468" s="15" t="str">
        <f>VLOOKUP($AQ468,[12]definitions_list_lookup!$N$15:$P$20,2,TRUE)</f>
        <v>fresh</v>
      </c>
      <c r="AS468" s="15">
        <f>VLOOKUP($AQ468,[12]definitions_list_lookup!$N$15:$P$20,3,TRUE)</f>
        <v>0</v>
      </c>
      <c r="BL468" s="11" t="s">
        <v>2321</v>
      </c>
      <c r="BM468" s="11">
        <v>88</v>
      </c>
      <c r="BN468" s="15" t="str">
        <f>VLOOKUP($BM468,[12]definitions_list_lookup!$N$15:$P$20,2,TRUE)</f>
        <v>extensive</v>
      </c>
      <c r="BO468" s="15">
        <f>VLOOKUP($BM468,[12]definitions_list_lookup!$N$15:$P$20,3,TRUE)</f>
        <v>4</v>
      </c>
      <c r="BP468" s="11" t="s">
        <v>2390</v>
      </c>
      <c r="BQ468" s="11">
        <v>35</v>
      </c>
      <c r="BS468" s="11">
        <v>35</v>
      </c>
      <c r="BT468" s="11">
        <v>20</v>
      </c>
      <c r="BU468" s="11">
        <v>10</v>
      </c>
      <c r="CJ468" s="15" t="str">
        <f>VLOOKUP($CI468,[12]definitions_list_lookup!$N$15:$P$20,2,TRUE)</f>
        <v>fresh</v>
      </c>
      <c r="CK468" s="15">
        <f>VLOOKUP($CI468,[12]definitions_list_lookup!$N$15:$P$20,3,TRUE)</f>
        <v>0</v>
      </c>
      <c r="DD468" s="15">
        <f t="shared" si="23"/>
        <v>60.94</v>
      </c>
      <c r="DE468" s="15" t="str">
        <f>VLOOKUP($DD468,[12]definitions_list_lookup!$N$15:$P$20,2,TRUE)</f>
        <v>substantial</v>
      </c>
      <c r="DF468" s="15">
        <f>VLOOKUP($DD468,[12]definitions_list_lookup!$N$15:$P$20,3,TRUE)</f>
        <v>3</v>
      </c>
      <c r="DG468" s="11" t="s">
        <v>1963</v>
      </c>
    </row>
    <row r="469" spans="1:111" s="11" customFormat="1">
      <c r="A469" s="11" t="s">
        <v>4118</v>
      </c>
      <c r="B469" s="11" t="s">
        <v>1742</v>
      </c>
      <c r="C469" s="2" t="s">
        <v>1450</v>
      </c>
      <c r="D469" s="2" t="s">
        <v>1575</v>
      </c>
      <c r="E469" s="11">
        <v>113</v>
      </c>
      <c r="F469" s="11">
        <v>4</v>
      </c>
      <c r="G469" s="15" t="str">
        <f t="shared" si="21"/>
        <v>113-4</v>
      </c>
      <c r="H469" s="11">
        <v>0</v>
      </c>
      <c r="I469" s="11">
        <v>80</v>
      </c>
      <c r="J469" s="38">
        <f>(VLOOKUP($G469,Depth_Lookup_CCL!$A$3:$Z$549,11,FALSE))+(H469/100)</f>
        <v>282.63</v>
      </c>
      <c r="K469" s="38">
        <f>(VLOOKUP($G469,Depth_Lookup_CCL!$A$3:$Z$549,11,FALSE))+(I469/100)</f>
        <v>283.43</v>
      </c>
      <c r="L469" s="11">
        <v>55</v>
      </c>
      <c r="N469" s="11">
        <v>45</v>
      </c>
      <c r="P469" s="15">
        <f t="shared" si="22"/>
        <v>100</v>
      </c>
      <c r="Q469" s="11" t="s">
        <v>1723</v>
      </c>
      <c r="R469" s="11" t="s">
        <v>114</v>
      </c>
      <c r="S469" s="97">
        <v>70</v>
      </c>
      <c r="T469" s="15" t="str">
        <f>VLOOKUP($S469,[12]definitions_list_lookup!$N$15:$P$20,2,TRUE)</f>
        <v>extensive</v>
      </c>
      <c r="U469" s="15">
        <f>VLOOKUP($S469,[12]definitions_list_lookup!$N$15:$P$20,3,TRUE)</f>
        <v>4</v>
      </c>
      <c r="V469" s="11" t="s">
        <v>1707</v>
      </c>
      <c r="W469" s="11">
        <v>20</v>
      </c>
      <c r="Y469" s="11">
        <v>60</v>
      </c>
      <c r="Z469" s="11">
        <v>15</v>
      </c>
      <c r="AM469" s="11">
        <v>5</v>
      </c>
      <c r="AR469" s="15" t="str">
        <f>VLOOKUP($AQ469,[12]definitions_list_lookup!$N$15:$P$20,2,TRUE)</f>
        <v>fresh</v>
      </c>
      <c r="AS469" s="15">
        <f>VLOOKUP($AQ469,[12]definitions_list_lookup!$N$15:$P$20,3,TRUE)</f>
        <v>0</v>
      </c>
      <c r="BL469" s="11" t="s">
        <v>2999</v>
      </c>
      <c r="BM469" s="11">
        <v>91</v>
      </c>
      <c r="BN469" s="15" t="str">
        <f>VLOOKUP($BM469,[12]definitions_list_lookup!$N$15:$P$20,2,TRUE)</f>
        <v>complete</v>
      </c>
      <c r="BO469" s="15">
        <f>VLOOKUP($BM469,[12]definitions_list_lookup!$N$15:$P$20,3,TRUE)</f>
        <v>5</v>
      </c>
      <c r="BP469" s="11" t="s">
        <v>2287</v>
      </c>
      <c r="BQ469" s="11">
        <v>40</v>
      </c>
      <c r="BS469" s="11">
        <v>25</v>
      </c>
      <c r="BT469" s="11">
        <v>20</v>
      </c>
      <c r="BU469" s="11">
        <v>10</v>
      </c>
      <c r="CB469" s="11">
        <v>5</v>
      </c>
      <c r="CJ469" s="15" t="str">
        <f>VLOOKUP($CI469,[12]definitions_list_lookup!$N$15:$P$20,2,TRUE)</f>
        <v>fresh</v>
      </c>
      <c r="CK469" s="15">
        <f>VLOOKUP($CI469,[12]definitions_list_lookup!$N$15:$P$20,3,TRUE)</f>
        <v>0</v>
      </c>
      <c r="DD469" s="15">
        <f t="shared" si="23"/>
        <v>79.45</v>
      </c>
      <c r="DE469" s="15" t="str">
        <f>VLOOKUP($DD469,[12]definitions_list_lookup!$N$15:$P$20,2,TRUE)</f>
        <v>extensive</v>
      </c>
      <c r="DF469" s="15">
        <f>VLOOKUP($DD469,[12]definitions_list_lookup!$N$15:$P$20,3,TRUE)</f>
        <v>4</v>
      </c>
      <c r="DG469" s="11" t="s">
        <v>4139</v>
      </c>
    </row>
    <row r="470" spans="1:111" s="11" customFormat="1">
      <c r="A470" s="11" t="s">
        <v>4118</v>
      </c>
      <c r="B470" s="11" t="s">
        <v>1742</v>
      </c>
      <c r="C470" s="2" t="s">
        <v>1450</v>
      </c>
      <c r="D470" s="2" t="s">
        <v>1575</v>
      </c>
      <c r="E470" s="11">
        <v>114</v>
      </c>
      <c r="F470" s="11">
        <v>1</v>
      </c>
      <c r="G470" s="15" t="str">
        <f t="shared" si="21"/>
        <v>114-1</v>
      </c>
      <c r="H470" s="11">
        <v>0</v>
      </c>
      <c r="I470" s="11">
        <v>89</v>
      </c>
      <c r="J470" s="38">
        <f>(VLOOKUP($G470,Depth_Lookup_CCL!$A$3:$Z$549,11,FALSE))+(H470/100)</f>
        <v>283.3</v>
      </c>
      <c r="K470" s="38">
        <f>(VLOOKUP($G470,Depth_Lookup_CCL!$A$3:$Z$549,11,FALSE))+(I470/100)</f>
        <v>284.19</v>
      </c>
      <c r="L470" s="11">
        <v>53</v>
      </c>
      <c r="M470" s="11">
        <v>16</v>
      </c>
      <c r="N470" s="11">
        <v>11</v>
      </c>
      <c r="O470" s="11">
        <v>20</v>
      </c>
      <c r="P470" s="15">
        <f t="shared" si="22"/>
        <v>100</v>
      </c>
      <c r="Q470" s="11" t="s">
        <v>1723</v>
      </c>
      <c r="R470" s="11" t="s">
        <v>1</v>
      </c>
      <c r="S470" s="97">
        <v>55</v>
      </c>
      <c r="T470" s="15" t="str">
        <f>VLOOKUP($S470,[12]definitions_list_lookup!$N$15:$P$20,2,TRUE)</f>
        <v>substantial</v>
      </c>
      <c r="U470" s="15">
        <f>VLOOKUP($S470,[12]definitions_list_lookup!$N$15:$P$20,3,TRUE)</f>
        <v>3</v>
      </c>
      <c r="V470" s="11" t="s">
        <v>1707</v>
      </c>
      <c r="W470" s="11">
        <v>5</v>
      </c>
      <c r="Y470" s="11">
        <v>85</v>
      </c>
      <c r="Z470" s="11">
        <v>10</v>
      </c>
      <c r="AN470" s="11" t="s">
        <v>2813</v>
      </c>
      <c r="AO470" s="11" t="s">
        <v>1411</v>
      </c>
      <c r="AP470" s="11" t="s">
        <v>1465</v>
      </c>
      <c r="AQ470" s="11">
        <v>75</v>
      </c>
      <c r="AR470" s="15" t="str">
        <f>VLOOKUP($AQ470,[12]definitions_list_lookup!$N$15:$P$20,2,TRUE)</f>
        <v>extensive</v>
      </c>
      <c r="AS470" s="15">
        <f>VLOOKUP($AQ470,[12]definitions_list_lookup!$N$15:$P$20,3,TRUE)</f>
        <v>4</v>
      </c>
      <c r="AT470" s="11" t="s">
        <v>4140</v>
      </c>
      <c r="AU470" s="11">
        <v>25</v>
      </c>
      <c r="AW470" s="11">
        <v>40</v>
      </c>
      <c r="AX470" s="11">
        <v>35</v>
      </c>
      <c r="BL470" s="11" t="s">
        <v>2321</v>
      </c>
      <c r="BM470" s="11">
        <v>85</v>
      </c>
      <c r="BN470" s="15" t="str">
        <f>VLOOKUP($BM470,[12]definitions_list_lookup!$N$15:$P$20,2,TRUE)</f>
        <v>extensive</v>
      </c>
      <c r="BO470" s="15">
        <f>VLOOKUP($BM470,[12]definitions_list_lookup!$N$15:$P$20,3,TRUE)</f>
        <v>4</v>
      </c>
      <c r="BP470" s="11" t="s">
        <v>2287</v>
      </c>
      <c r="BQ470" s="11">
        <v>25</v>
      </c>
      <c r="BS470" s="11">
        <v>60</v>
      </c>
      <c r="BT470" s="11">
        <v>15</v>
      </c>
      <c r="CH470" s="11" t="s">
        <v>4141</v>
      </c>
      <c r="CI470" s="11">
        <v>95</v>
      </c>
      <c r="CJ470" s="15" t="str">
        <f>VLOOKUP($CI470,[12]definitions_list_lookup!$N$15:$P$20,2,TRUE)</f>
        <v>complete</v>
      </c>
      <c r="CK470" s="15">
        <f>VLOOKUP($CI470,[12]definitions_list_lookup!$N$15:$P$20,3,TRUE)</f>
        <v>5</v>
      </c>
      <c r="CL470" s="11" t="s">
        <v>4142</v>
      </c>
      <c r="CM470" s="11">
        <v>30</v>
      </c>
      <c r="CP470" s="11">
        <v>40</v>
      </c>
      <c r="CQ470" s="11">
        <v>10</v>
      </c>
      <c r="CX470" s="11">
        <v>20</v>
      </c>
      <c r="DD470" s="15">
        <f t="shared" si="23"/>
        <v>69.5</v>
      </c>
      <c r="DE470" s="15" t="str">
        <f>VLOOKUP($DD470,[12]definitions_list_lookup!$N$15:$P$20,2,TRUE)</f>
        <v>extensive</v>
      </c>
      <c r="DF470" s="15">
        <f>VLOOKUP($DD470,[12]definitions_list_lookup!$N$15:$P$20,3,TRUE)</f>
        <v>4</v>
      </c>
      <c r="DG470" s="11" t="s">
        <v>4143</v>
      </c>
    </row>
    <row r="471" spans="1:111" s="11" customFormat="1">
      <c r="A471" s="11" t="s">
        <v>4118</v>
      </c>
      <c r="B471" s="11" t="s">
        <v>1742</v>
      </c>
      <c r="C471" s="2" t="s">
        <v>1450</v>
      </c>
      <c r="D471" s="2" t="s">
        <v>1575</v>
      </c>
      <c r="E471" s="11">
        <v>114</v>
      </c>
      <c r="F471" s="11">
        <v>2</v>
      </c>
      <c r="G471" s="15" t="str">
        <f t="shared" si="21"/>
        <v>114-2</v>
      </c>
      <c r="H471" s="11">
        <v>0</v>
      </c>
      <c r="I471" s="11">
        <v>87</v>
      </c>
      <c r="J471" s="38">
        <f>(VLOOKUP($G471,Depth_Lookup_CCL!$A$3:$Z$549,11,FALSE))+(H471/100)</f>
        <v>284.2</v>
      </c>
      <c r="K471" s="38">
        <f>(VLOOKUP($G471,Depth_Lookup_CCL!$A$3:$Z$549,11,FALSE))+(I471/100)</f>
        <v>285.07</v>
      </c>
      <c r="L471" s="11">
        <v>87</v>
      </c>
      <c r="M471" s="11">
        <v>5</v>
      </c>
      <c r="N471" s="11">
        <v>8</v>
      </c>
      <c r="P471" s="15">
        <f t="shared" si="22"/>
        <v>100</v>
      </c>
      <c r="Q471" s="11" t="s">
        <v>1636</v>
      </c>
      <c r="R471" s="11" t="s">
        <v>1</v>
      </c>
      <c r="S471" s="97">
        <v>70</v>
      </c>
      <c r="T471" s="15" t="str">
        <f>VLOOKUP($S471,[12]definitions_list_lookup!$N$15:$P$20,2,TRUE)</f>
        <v>extensive</v>
      </c>
      <c r="U471" s="15">
        <f>VLOOKUP($S471,[12]definitions_list_lookup!$N$15:$P$20,3,TRUE)</f>
        <v>4</v>
      </c>
      <c r="V471" s="11" t="s">
        <v>1836</v>
      </c>
      <c r="W471" s="11">
        <v>10</v>
      </c>
      <c r="Y471" s="11">
        <v>75</v>
      </c>
      <c r="Z471" s="11">
        <v>15</v>
      </c>
      <c r="AN471" s="11" t="s">
        <v>1723</v>
      </c>
      <c r="AO471" s="11" t="s">
        <v>1411</v>
      </c>
      <c r="AP471" s="11" t="s">
        <v>1464</v>
      </c>
      <c r="AQ471" s="11">
        <v>75</v>
      </c>
      <c r="AR471" s="15" t="str">
        <f>VLOOKUP($AQ471,[12]definitions_list_lookup!$N$15:$P$20,2,TRUE)</f>
        <v>extensive</v>
      </c>
      <c r="AS471" s="15">
        <f>VLOOKUP($AQ471,[12]definitions_list_lookup!$N$15:$P$20,3,TRUE)</f>
        <v>4</v>
      </c>
      <c r="AT471" s="11" t="s">
        <v>4144</v>
      </c>
      <c r="AU471" s="11">
        <v>15</v>
      </c>
      <c r="AW471" s="11">
        <v>75</v>
      </c>
      <c r="AX471" s="11">
        <v>10</v>
      </c>
      <c r="BL471" s="11" t="s">
        <v>1797</v>
      </c>
      <c r="BM471" s="11">
        <v>80</v>
      </c>
      <c r="BN471" s="15" t="str">
        <f>VLOOKUP($BM471,[12]definitions_list_lookup!$N$15:$P$20,2,TRUE)</f>
        <v>extensive</v>
      </c>
      <c r="BO471" s="15">
        <f>VLOOKUP($BM471,[12]definitions_list_lookup!$N$15:$P$20,3,TRUE)</f>
        <v>4</v>
      </c>
      <c r="BP471" s="11" t="s">
        <v>2653</v>
      </c>
      <c r="BQ471" s="11">
        <v>20</v>
      </c>
      <c r="BS471" s="11">
        <v>65</v>
      </c>
      <c r="BT471" s="11">
        <v>10</v>
      </c>
      <c r="BU471" s="11">
        <v>5</v>
      </c>
      <c r="CJ471" s="15" t="str">
        <f>VLOOKUP($CI471,[12]definitions_list_lookup!$N$15:$P$20,2,TRUE)</f>
        <v>fresh</v>
      </c>
      <c r="CK471" s="15">
        <f>VLOOKUP($CI471,[12]definitions_list_lookup!$N$15:$P$20,3,TRUE)</f>
        <v>0</v>
      </c>
      <c r="DD471" s="15">
        <f t="shared" si="23"/>
        <v>71.050000000000011</v>
      </c>
      <c r="DE471" s="15" t="str">
        <f>VLOOKUP($DD471,[12]definitions_list_lookup!$N$15:$P$20,2,TRUE)</f>
        <v>extensive</v>
      </c>
      <c r="DF471" s="15">
        <f>VLOOKUP($DD471,[12]definitions_list_lookup!$N$15:$P$20,3,TRUE)</f>
        <v>4</v>
      </c>
      <c r="DG471" s="11" t="s">
        <v>2248</v>
      </c>
    </row>
    <row r="472" spans="1:111" s="11" customFormat="1">
      <c r="A472" s="11" t="s">
        <v>4118</v>
      </c>
      <c r="B472" s="11" t="s">
        <v>1742</v>
      </c>
      <c r="C472" s="2" t="s">
        <v>1450</v>
      </c>
      <c r="D472" s="2" t="s">
        <v>1575</v>
      </c>
      <c r="E472" s="11">
        <v>114</v>
      </c>
      <c r="F472" s="11">
        <v>3</v>
      </c>
      <c r="G472" s="15" t="str">
        <f t="shared" si="21"/>
        <v>114-3</v>
      </c>
      <c r="H472" s="11">
        <v>0</v>
      </c>
      <c r="I472" s="11">
        <v>93</v>
      </c>
      <c r="J472" s="38">
        <f>(VLOOKUP($G472,Depth_Lookup_CCL!$A$3:$Z$549,11,FALSE))+(H472/100)</f>
        <v>285.07</v>
      </c>
      <c r="K472" s="38">
        <f>(VLOOKUP($G472,Depth_Lookup_CCL!$A$3:$Z$549,11,FALSE))+(I472/100)</f>
        <v>286</v>
      </c>
      <c r="L472" s="11">
        <v>77</v>
      </c>
      <c r="N472" s="11">
        <v>23</v>
      </c>
      <c r="P472" s="15">
        <f t="shared" si="22"/>
        <v>100</v>
      </c>
      <c r="Q472" s="11" t="s">
        <v>1636</v>
      </c>
      <c r="R472" s="11" t="s">
        <v>1</v>
      </c>
      <c r="S472" s="97">
        <v>55</v>
      </c>
      <c r="T472" s="15" t="str">
        <f>VLOOKUP($S472,[12]definitions_list_lookup!$N$15:$P$20,2,TRUE)</f>
        <v>substantial</v>
      </c>
      <c r="U472" s="15">
        <f>VLOOKUP($S472,[12]definitions_list_lookup!$N$15:$P$20,3,TRUE)</f>
        <v>3</v>
      </c>
      <c r="V472" s="11" t="s">
        <v>4145</v>
      </c>
      <c r="W472" s="11">
        <v>5</v>
      </c>
      <c r="Y472" s="11">
        <v>80</v>
      </c>
      <c r="Z472" s="11">
        <v>15</v>
      </c>
      <c r="AR472" s="15" t="str">
        <f>VLOOKUP($AQ472,[12]definitions_list_lookup!$N$15:$P$20,2,TRUE)</f>
        <v>fresh</v>
      </c>
      <c r="AS472" s="15">
        <f>VLOOKUP($AQ472,[12]definitions_list_lookup!$N$15:$P$20,3,TRUE)</f>
        <v>0</v>
      </c>
      <c r="BL472" s="11" t="s">
        <v>2999</v>
      </c>
      <c r="BM472" s="11">
        <v>80</v>
      </c>
      <c r="BN472" s="15" t="str">
        <f>VLOOKUP($BM472,[12]definitions_list_lookup!$N$15:$P$20,2,TRUE)</f>
        <v>extensive</v>
      </c>
      <c r="BO472" s="15">
        <f>VLOOKUP($BM472,[12]definitions_list_lookup!$N$15:$P$20,3,TRUE)</f>
        <v>4</v>
      </c>
      <c r="BP472" s="11" t="s">
        <v>2287</v>
      </c>
      <c r="BQ472" s="11">
        <v>25</v>
      </c>
      <c r="BS472" s="11">
        <v>45</v>
      </c>
      <c r="BT472" s="11">
        <v>25</v>
      </c>
      <c r="BU472" s="11">
        <v>5</v>
      </c>
      <c r="CJ472" s="15" t="str">
        <f>VLOOKUP($CI472,[12]definitions_list_lookup!$N$15:$P$20,2,TRUE)</f>
        <v>fresh</v>
      </c>
      <c r="CK472" s="15">
        <f>VLOOKUP($CI472,[12]definitions_list_lookup!$N$15:$P$20,3,TRUE)</f>
        <v>0</v>
      </c>
      <c r="DD472" s="15">
        <f t="shared" si="23"/>
        <v>60.75</v>
      </c>
      <c r="DE472" s="15" t="str">
        <f>VLOOKUP($DD472,[12]definitions_list_lookup!$N$15:$P$20,2,TRUE)</f>
        <v>substantial</v>
      </c>
      <c r="DF472" s="15">
        <f>VLOOKUP($DD472,[12]definitions_list_lookup!$N$15:$P$20,3,TRUE)</f>
        <v>3</v>
      </c>
      <c r="DG472" s="11" t="s">
        <v>1963</v>
      </c>
    </row>
    <row r="473" spans="1:111" s="11" customFormat="1">
      <c r="A473" s="11" t="s">
        <v>4118</v>
      </c>
      <c r="B473" s="11" t="s">
        <v>1742</v>
      </c>
      <c r="C473" s="2" t="s">
        <v>1450</v>
      </c>
      <c r="D473" s="2" t="s">
        <v>1575</v>
      </c>
      <c r="E473" s="11">
        <v>114</v>
      </c>
      <c r="F473" s="11">
        <v>4</v>
      </c>
      <c r="G473" s="15" t="str">
        <f t="shared" si="21"/>
        <v>114-4</v>
      </c>
      <c r="H473" s="11">
        <v>0</v>
      </c>
      <c r="I473" s="11">
        <v>43</v>
      </c>
      <c r="J473" s="38">
        <f>(VLOOKUP($G473,Depth_Lookup_CCL!$A$3:$Z$549,11,FALSE))+(H473/100)</f>
        <v>286.005</v>
      </c>
      <c r="K473" s="38">
        <f>(VLOOKUP($G473,Depth_Lookup_CCL!$A$3:$Z$549,11,FALSE))+(I473/100)</f>
        <v>286.435</v>
      </c>
      <c r="L473" s="11">
        <v>91</v>
      </c>
      <c r="N473" s="11">
        <v>9</v>
      </c>
      <c r="P473" s="15">
        <f t="shared" si="22"/>
        <v>100</v>
      </c>
      <c r="Q473" s="11" t="s">
        <v>2999</v>
      </c>
      <c r="R473" s="11" t="s">
        <v>1</v>
      </c>
      <c r="S473" s="97">
        <v>70</v>
      </c>
      <c r="T473" s="15" t="str">
        <f>VLOOKUP($S473,[12]definitions_list_lookup!$N$15:$P$20,2,TRUE)</f>
        <v>extensive</v>
      </c>
      <c r="U473" s="15">
        <f>VLOOKUP($S473,[12]definitions_list_lookup!$N$15:$P$20,3,TRUE)</f>
        <v>4</v>
      </c>
      <c r="V473" s="11" t="s">
        <v>4146</v>
      </c>
      <c r="W473" s="11">
        <v>15</v>
      </c>
      <c r="Y473" s="11">
        <v>60</v>
      </c>
      <c r="Z473" s="11">
        <v>25</v>
      </c>
      <c r="AR473" s="15" t="str">
        <f>VLOOKUP($AQ473,[12]definitions_list_lookup!$N$15:$P$20,2,TRUE)</f>
        <v>fresh</v>
      </c>
      <c r="AS473" s="15">
        <f>VLOOKUP($AQ473,[12]definitions_list_lookup!$N$15:$P$20,3,TRUE)</f>
        <v>0</v>
      </c>
      <c r="BL473" s="11" t="s">
        <v>2321</v>
      </c>
      <c r="BM473" s="11">
        <v>85</v>
      </c>
      <c r="BN473" s="15" t="str">
        <f>VLOOKUP($BM473,[12]definitions_list_lookup!$N$15:$P$20,2,TRUE)</f>
        <v>extensive</v>
      </c>
      <c r="BO473" s="15">
        <f>VLOOKUP($BM473,[12]definitions_list_lookup!$N$15:$P$20,3,TRUE)</f>
        <v>4</v>
      </c>
      <c r="BP473" s="11" t="s">
        <v>2289</v>
      </c>
      <c r="BQ473" s="11">
        <v>15</v>
      </c>
      <c r="BS473" s="11">
        <v>70</v>
      </c>
      <c r="BT473" s="11">
        <v>15</v>
      </c>
      <c r="CJ473" s="15" t="str">
        <f>VLOOKUP($CI473,[12]definitions_list_lookup!$N$15:$P$20,2,TRUE)</f>
        <v>fresh</v>
      </c>
      <c r="CK473" s="15">
        <f>VLOOKUP($CI473,[12]definitions_list_lookup!$N$15:$P$20,3,TRUE)</f>
        <v>0</v>
      </c>
      <c r="DD473" s="15">
        <f t="shared" si="23"/>
        <v>71.350000000000009</v>
      </c>
      <c r="DE473" s="15" t="str">
        <f>VLOOKUP($DD473,[12]definitions_list_lookup!$N$15:$P$20,2,TRUE)</f>
        <v>extensive</v>
      </c>
      <c r="DF473" s="15">
        <f>VLOOKUP($DD473,[12]definitions_list_lookup!$N$15:$P$20,3,TRUE)</f>
        <v>4</v>
      </c>
      <c r="DG473" s="11" t="s">
        <v>3177</v>
      </c>
    </row>
    <row r="474" spans="1:111" s="11" customFormat="1">
      <c r="A474" s="11" t="s">
        <v>4118</v>
      </c>
      <c r="B474" s="11" t="s">
        <v>1742</v>
      </c>
      <c r="C474" s="2" t="s">
        <v>1450</v>
      </c>
      <c r="D474" s="2" t="s">
        <v>1575</v>
      </c>
      <c r="E474" s="11">
        <v>115</v>
      </c>
      <c r="F474" s="11">
        <v>1</v>
      </c>
      <c r="G474" s="15" t="str">
        <f t="shared" si="21"/>
        <v>115-1</v>
      </c>
      <c r="H474" s="11">
        <v>0</v>
      </c>
      <c r="I474" s="11">
        <v>92</v>
      </c>
      <c r="J474" s="38">
        <f>(VLOOKUP($G474,Depth_Lookup_CCL!$A$3:$Z$549,11,FALSE))+(H474/100)</f>
        <v>286.35000000000002</v>
      </c>
      <c r="K474" s="38">
        <f>(VLOOKUP($G474,Depth_Lookup_CCL!$A$3:$Z$549,11,FALSE))+(I474/100)</f>
        <v>287.27000000000004</v>
      </c>
      <c r="L474" s="11">
        <v>87</v>
      </c>
      <c r="N474" s="11">
        <v>13</v>
      </c>
      <c r="P474" s="15">
        <f t="shared" si="22"/>
        <v>100</v>
      </c>
      <c r="Q474" s="11" t="s">
        <v>1723</v>
      </c>
      <c r="R474" s="11" t="s">
        <v>1</v>
      </c>
      <c r="S474" s="97">
        <v>55</v>
      </c>
      <c r="T474" s="15" t="str">
        <f>VLOOKUP($S474,[12]definitions_list_lookup!$N$15:$P$20,2,TRUE)</f>
        <v>substantial</v>
      </c>
      <c r="U474" s="15">
        <f>VLOOKUP($S474,[12]definitions_list_lookup!$N$15:$P$20,3,TRUE)</f>
        <v>3</v>
      </c>
      <c r="V474" s="11" t="s">
        <v>1707</v>
      </c>
      <c r="W474" s="11">
        <v>15</v>
      </c>
      <c r="Y474" s="11">
        <v>55</v>
      </c>
      <c r="Z474" s="11">
        <v>30</v>
      </c>
      <c r="AR474" s="15" t="str">
        <f>VLOOKUP($AQ474,[12]definitions_list_lookup!$N$15:$P$20,2,TRUE)</f>
        <v>fresh</v>
      </c>
      <c r="AS474" s="15">
        <f>VLOOKUP($AQ474,[12]definitions_list_lookup!$N$15:$P$20,3,TRUE)</f>
        <v>0</v>
      </c>
      <c r="BL474" s="11" t="s">
        <v>1797</v>
      </c>
      <c r="BM474" s="11">
        <v>85</v>
      </c>
      <c r="BN474" s="15" t="str">
        <f>VLOOKUP($BM474,[12]definitions_list_lookup!$N$15:$P$20,2,TRUE)</f>
        <v>extensive</v>
      </c>
      <c r="BO474" s="15">
        <f>VLOOKUP($BM474,[12]definitions_list_lookup!$N$15:$P$20,3,TRUE)</f>
        <v>4</v>
      </c>
      <c r="BP474" s="11" t="s">
        <v>2287</v>
      </c>
      <c r="BQ474" s="11">
        <v>25</v>
      </c>
      <c r="BS474" s="11">
        <v>60</v>
      </c>
      <c r="BT474" s="11">
        <v>15</v>
      </c>
      <c r="CJ474" s="15" t="str">
        <f>VLOOKUP($CI474,[12]definitions_list_lookup!$N$15:$P$20,2,TRUE)</f>
        <v>fresh</v>
      </c>
      <c r="CK474" s="15">
        <f>VLOOKUP($CI474,[12]definitions_list_lookup!$N$15:$P$20,3,TRUE)</f>
        <v>0</v>
      </c>
      <c r="DD474" s="15">
        <f t="shared" si="23"/>
        <v>58.900000000000006</v>
      </c>
      <c r="DE474" s="15" t="str">
        <f>VLOOKUP($DD474,[12]definitions_list_lookup!$N$15:$P$20,2,TRUE)</f>
        <v>substantial</v>
      </c>
      <c r="DF474" s="15">
        <f>VLOOKUP($DD474,[12]definitions_list_lookup!$N$15:$P$20,3,TRUE)</f>
        <v>3</v>
      </c>
      <c r="DG474" s="11" t="s">
        <v>1963</v>
      </c>
    </row>
    <row r="475" spans="1:111" s="11" customFormat="1">
      <c r="A475" s="11" t="s">
        <v>4118</v>
      </c>
      <c r="B475" s="11" t="s">
        <v>1742</v>
      </c>
      <c r="C475" s="2" t="s">
        <v>1450</v>
      </c>
      <c r="D475" s="2" t="s">
        <v>1575</v>
      </c>
      <c r="E475" s="11">
        <v>115</v>
      </c>
      <c r="F475" s="11">
        <v>2</v>
      </c>
      <c r="G475" s="15" t="str">
        <f t="shared" si="21"/>
        <v>115-2</v>
      </c>
      <c r="H475" s="11">
        <v>0</v>
      </c>
      <c r="I475" s="11">
        <v>48</v>
      </c>
      <c r="J475" s="38">
        <f>(VLOOKUP($G475,Depth_Lookup_CCL!$A$3:$Z$549,11,FALSE))+(H475/100)</f>
        <v>287.27000000000004</v>
      </c>
      <c r="K475" s="38">
        <f>(VLOOKUP($G475,Depth_Lookup_CCL!$A$3:$Z$549,11,FALSE))+(I475/100)</f>
        <v>287.75000000000006</v>
      </c>
      <c r="N475" s="11">
        <v>100</v>
      </c>
      <c r="P475" s="15">
        <f t="shared" si="22"/>
        <v>100</v>
      </c>
      <c r="S475" s="97"/>
      <c r="T475" s="15" t="str">
        <f>VLOOKUP($S475,[12]definitions_list_lookup!$N$15:$P$20,2,TRUE)</f>
        <v>fresh</v>
      </c>
      <c r="U475" s="15">
        <f>VLOOKUP($S475,[12]definitions_list_lookup!$N$15:$P$20,3,TRUE)</f>
        <v>0</v>
      </c>
      <c r="AR475" s="15" t="str">
        <f>VLOOKUP($AQ475,[12]definitions_list_lookup!$N$15:$P$20,2,TRUE)</f>
        <v>fresh</v>
      </c>
      <c r="AS475" s="15">
        <f>VLOOKUP($AQ475,[12]definitions_list_lookup!$N$15:$P$20,3,TRUE)</f>
        <v>0</v>
      </c>
      <c r="BL475" s="11" t="s">
        <v>4147</v>
      </c>
      <c r="BM475" s="11">
        <v>92</v>
      </c>
      <c r="BN475" s="15" t="str">
        <f>VLOOKUP($BM475,[12]definitions_list_lookup!$N$15:$P$20,2,TRUE)</f>
        <v>complete</v>
      </c>
      <c r="BO475" s="15">
        <f>VLOOKUP($BM475,[12]definitions_list_lookup!$N$15:$P$20,3,TRUE)</f>
        <v>5</v>
      </c>
      <c r="BP475" s="11" t="s">
        <v>2269</v>
      </c>
      <c r="BQ475" s="11">
        <v>20</v>
      </c>
      <c r="BS475" s="11">
        <v>45</v>
      </c>
      <c r="BT475" s="11">
        <v>25</v>
      </c>
      <c r="BU475" s="11">
        <v>10</v>
      </c>
      <c r="CJ475" s="15" t="str">
        <f>VLOOKUP($CI475,[12]definitions_list_lookup!$N$15:$P$20,2,TRUE)</f>
        <v>fresh</v>
      </c>
      <c r="CK475" s="15">
        <f>VLOOKUP($CI475,[12]definitions_list_lookup!$N$15:$P$20,3,TRUE)</f>
        <v>0</v>
      </c>
      <c r="DD475" s="15">
        <f t="shared" si="23"/>
        <v>92</v>
      </c>
      <c r="DE475" s="15" t="str">
        <f>VLOOKUP($DD475,[12]definitions_list_lookup!$N$15:$P$20,2,TRUE)</f>
        <v>complete</v>
      </c>
      <c r="DF475" s="15">
        <f>VLOOKUP($DD475,[12]definitions_list_lookup!$N$15:$P$20,3,TRUE)</f>
        <v>5</v>
      </c>
      <c r="DG475" s="11" t="s">
        <v>4148</v>
      </c>
    </row>
    <row r="476" spans="1:111" s="11" customFormat="1">
      <c r="A476" s="11" t="s">
        <v>4118</v>
      </c>
      <c r="B476" s="11" t="s">
        <v>1742</v>
      </c>
      <c r="C476" s="2" t="s">
        <v>1450</v>
      </c>
      <c r="D476" s="2" t="s">
        <v>1575</v>
      </c>
      <c r="E476" s="11">
        <v>115</v>
      </c>
      <c r="F476" s="11">
        <v>3</v>
      </c>
      <c r="G476" s="15" t="str">
        <f t="shared" si="21"/>
        <v>115-3</v>
      </c>
      <c r="H476" s="11">
        <v>0</v>
      </c>
      <c r="I476" s="11">
        <v>11</v>
      </c>
      <c r="J476" s="38">
        <f>(VLOOKUP($G476,Depth_Lookup_CCL!$A$3:$Z$549,11,FALSE))+(H476/100)</f>
        <v>287.75500000000005</v>
      </c>
      <c r="K476" s="38">
        <f>(VLOOKUP($G476,Depth_Lookup_CCL!$A$3:$Z$549,11,FALSE))+(I476/100)</f>
        <v>287.86500000000007</v>
      </c>
      <c r="L476" s="11">
        <v>100</v>
      </c>
      <c r="P476" s="15">
        <f t="shared" si="22"/>
        <v>100</v>
      </c>
      <c r="Q476" s="11" t="s">
        <v>2999</v>
      </c>
      <c r="R476" s="11" t="s">
        <v>1</v>
      </c>
      <c r="S476" s="97">
        <v>70</v>
      </c>
      <c r="T476" s="15" t="str">
        <f>VLOOKUP($S476,[12]definitions_list_lookup!$N$15:$P$20,2,TRUE)</f>
        <v>extensive</v>
      </c>
      <c r="U476" s="15">
        <f>VLOOKUP($S476,[12]definitions_list_lookup!$N$15:$P$20,3,TRUE)</f>
        <v>4</v>
      </c>
      <c r="V476" s="11" t="s">
        <v>1707</v>
      </c>
      <c r="W476" s="11">
        <v>10</v>
      </c>
      <c r="Y476" s="11">
        <v>70</v>
      </c>
      <c r="Z476" s="11">
        <v>20</v>
      </c>
      <c r="AR476" s="15" t="str">
        <f>VLOOKUP($AQ476,[12]definitions_list_lookup!$N$15:$P$20,2,TRUE)</f>
        <v>fresh</v>
      </c>
      <c r="AS476" s="15">
        <f>VLOOKUP($AQ476,[12]definitions_list_lookup!$N$15:$P$20,3,TRUE)</f>
        <v>0</v>
      </c>
      <c r="BN476" s="15" t="str">
        <f>VLOOKUP($BM476,[12]definitions_list_lookup!$N$15:$P$20,2,TRUE)</f>
        <v>fresh</v>
      </c>
      <c r="BO476" s="15">
        <f>VLOOKUP($BM476,[12]definitions_list_lookup!$N$15:$P$20,3,TRUE)</f>
        <v>0</v>
      </c>
      <c r="CJ476" s="15" t="str">
        <f>VLOOKUP($CI476,[12]definitions_list_lookup!$N$15:$P$20,2,TRUE)</f>
        <v>fresh</v>
      </c>
      <c r="CK476" s="15">
        <f>VLOOKUP($CI476,[12]definitions_list_lookup!$N$15:$P$20,3,TRUE)</f>
        <v>0</v>
      </c>
      <c r="DD476" s="15">
        <f t="shared" si="23"/>
        <v>70</v>
      </c>
      <c r="DE476" s="15" t="str">
        <f>VLOOKUP($DD476,[12]definitions_list_lookup!$N$15:$P$20,2,TRUE)</f>
        <v>extensive</v>
      </c>
      <c r="DF476" s="15">
        <f>VLOOKUP($DD476,[12]definitions_list_lookup!$N$15:$P$20,3,TRUE)</f>
        <v>4</v>
      </c>
      <c r="DG476" s="11" t="s">
        <v>4149</v>
      </c>
    </row>
    <row r="477" spans="1:111" s="11" customFormat="1">
      <c r="A477" s="11" t="s">
        <v>4118</v>
      </c>
      <c r="B477" s="11" t="s">
        <v>1742</v>
      </c>
      <c r="C477" s="2" t="s">
        <v>1450</v>
      </c>
      <c r="D477" s="2" t="s">
        <v>1575</v>
      </c>
      <c r="E477" s="11">
        <v>115</v>
      </c>
      <c r="F477" s="11">
        <v>3</v>
      </c>
      <c r="G477" s="15" t="str">
        <f t="shared" si="21"/>
        <v>115-3</v>
      </c>
      <c r="H477" s="11">
        <v>11</v>
      </c>
      <c r="I477" s="11">
        <v>42</v>
      </c>
      <c r="J477" s="38">
        <f>(VLOOKUP($G477,Depth_Lookup_CCL!$A$3:$Z$549,11,FALSE))+(H477/100)</f>
        <v>287.86500000000007</v>
      </c>
      <c r="K477" s="38">
        <f>(VLOOKUP($G477,Depth_Lookup_CCL!$A$3:$Z$549,11,FALSE))+(I477/100)</f>
        <v>288.17500000000007</v>
      </c>
      <c r="L477" s="11">
        <v>81</v>
      </c>
      <c r="M477" s="11">
        <v>19</v>
      </c>
      <c r="P477" s="15">
        <f t="shared" si="22"/>
        <v>100</v>
      </c>
      <c r="Q477" s="11" t="s">
        <v>1797</v>
      </c>
      <c r="R477" s="11" t="s">
        <v>114</v>
      </c>
      <c r="S477" s="97">
        <v>75</v>
      </c>
      <c r="T477" s="15" t="str">
        <f>VLOOKUP($S477,[12]definitions_list_lookup!$N$15:$P$20,2,TRUE)</f>
        <v>extensive</v>
      </c>
      <c r="U477" s="15">
        <f>VLOOKUP($S477,[12]definitions_list_lookup!$N$15:$P$20,3,TRUE)</f>
        <v>4</v>
      </c>
      <c r="V477" s="11" t="s">
        <v>1707</v>
      </c>
      <c r="W477" s="11">
        <v>5</v>
      </c>
      <c r="Y477" s="11">
        <v>80</v>
      </c>
      <c r="Z477" s="11">
        <v>15</v>
      </c>
      <c r="AN477" s="11" t="s">
        <v>3191</v>
      </c>
      <c r="AO477" s="11" t="s">
        <v>1411</v>
      </c>
      <c r="AP477" s="11" t="s">
        <v>1464</v>
      </c>
      <c r="AQ477" s="11">
        <v>88</v>
      </c>
      <c r="AR477" s="15" t="str">
        <f>VLOOKUP($AQ477,[12]definitions_list_lookup!$N$15:$P$20,2,TRUE)</f>
        <v>extensive</v>
      </c>
      <c r="AS477" s="15">
        <f>VLOOKUP($AQ477,[12]definitions_list_lookup!$N$15:$P$20,3,TRUE)</f>
        <v>4</v>
      </c>
      <c r="AT477" s="11" t="s">
        <v>4150</v>
      </c>
      <c r="AU477" s="11">
        <v>10</v>
      </c>
      <c r="AW477" s="11">
        <v>20</v>
      </c>
      <c r="AX477" s="11">
        <v>40</v>
      </c>
      <c r="BC477" s="11">
        <v>30</v>
      </c>
      <c r="BN477" s="15" t="str">
        <f>VLOOKUP($BM477,[12]definitions_list_lookup!$N$15:$P$20,2,TRUE)</f>
        <v>fresh</v>
      </c>
      <c r="BO477" s="15">
        <f>VLOOKUP($BM477,[12]definitions_list_lookup!$N$15:$P$20,3,TRUE)</f>
        <v>0</v>
      </c>
      <c r="CJ477" s="15" t="str">
        <f>VLOOKUP($CI477,[12]definitions_list_lookup!$N$15:$P$20,2,TRUE)</f>
        <v>fresh</v>
      </c>
      <c r="CK477" s="15">
        <f>VLOOKUP($CI477,[12]definitions_list_lookup!$N$15:$P$20,3,TRUE)</f>
        <v>0</v>
      </c>
      <c r="DD477" s="15">
        <f t="shared" si="23"/>
        <v>77.47</v>
      </c>
      <c r="DE477" s="15" t="str">
        <f>VLOOKUP($DD477,[12]definitions_list_lookup!$N$15:$P$20,2,TRUE)</f>
        <v>extensive</v>
      </c>
      <c r="DF477" s="15">
        <f>VLOOKUP($DD477,[12]definitions_list_lookup!$N$15:$P$20,3,TRUE)</f>
        <v>4</v>
      </c>
      <c r="DG477" s="11" t="s">
        <v>1963</v>
      </c>
    </row>
    <row r="478" spans="1:111" s="11" customFormat="1">
      <c r="A478" s="11" t="s">
        <v>4118</v>
      </c>
      <c r="B478" s="11" t="s">
        <v>1742</v>
      </c>
      <c r="C478" s="2" t="s">
        <v>1450</v>
      </c>
      <c r="D478" s="2" t="s">
        <v>1575</v>
      </c>
      <c r="E478" s="11">
        <v>115</v>
      </c>
      <c r="F478" s="11">
        <v>3</v>
      </c>
      <c r="G478" s="15" t="str">
        <f t="shared" si="21"/>
        <v>115-3</v>
      </c>
      <c r="H478" s="11">
        <v>42</v>
      </c>
      <c r="I478" s="11">
        <v>95</v>
      </c>
      <c r="J478" s="38">
        <f>(VLOOKUP($G478,Depth_Lookup_CCL!$A$3:$Z$549,11,FALSE))+(H478/100)</f>
        <v>288.17500000000007</v>
      </c>
      <c r="K478" s="38">
        <f>(VLOOKUP($G478,Depth_Lookup_CCL!$A$3:$Z$549,11,FALSE))+(I478/100)</f>
        <v>288.70500000000004</v>
      </c>
      <c r="L478" s="11">
        <v>100</v>
      </c>
      <c r="P478" s="15">
        <f t="shared" si="22"/>
        <v>100</v>
      </c>
      <c r="Q478" s="11" t="s">
        <v>2240</v>
      </c>
      <c r="R478" s="11" t="s">
        <v>1459</v>
      </c>
      <c r="S478" s="97">
        <v>55</v>
      </c>
      <c r="T478" s="15" t="str">
        <f>VLOOKUP($S478,[12]definitions_list_lookup!$N$15:$P$20,2,TRUE)</f>
        <v>substantial</v>
      </c>
      <c r="U478" s="15">
        <f>VLOOKUP($S478,[12]definitions_list_lookup!$N$15:$P$20,3,TRUE)</f>
        <v>3</v>
      </c>
      <c r="V478" s="11" t="s">
        <v>2621</v>
      </c>
      <c r="W478" s="11">
        <v>5</v>
      </c>
      <c r="Y478" s="11">
        <v>85</v>
      </c>
      <c r="Z478" s="11">
        <v>10</v>
      </c>
      <c r="AR478" s="15" t="str">
        <f>VLOOKUP($AQ478,[12]definitions_list_lookup!$N$15:$P$20,2,TRUE)</f>
        <v>fresh</v>
      </c>
      <c r="AS478" s="15">
        <f>VLOOKUP($AQ478,[12]definitions_list_lookup!$N$15:$P$20,3,TRUE)</f>
        <v>0</v>
      </c>
      <c r="BN478" s="15" t="str">
        <f>VLOOKUP($BM478,[12]definitions_list_lookup!$N$15:$P$20,2,TRUE)</f>
        <v>fresh</v>
      </c>
      <c r="BO478" s="15">
        <f>VLOOKUP($BM478,[12]definitions_list_lookup!$N$15:$P$20,3,TRUE)</f>
        <v>0</v>
      </c>
      <c r="CJ478" s="15" t="str">
        <f>VLOOKUP($CI478,[12]definitions_list_lookup!$N$15:$P$20,2,TRUE)</f>
        <v>fresh</v>
      </c>
      <c r="CK478" s="15">
        <f>VLOOKUP($CI478,[12]definitions_list_lookup!$N$15:$P$20,3,TRUE)</f>
        <v>0</v>
      </c>
      <c r="DD478" s="15">
        <f t="shared" si="23"/>
        <v>55</v>
      </c>
      <c r="DE478" s="15" t="str">
        <f>VLOOKUP($DD478,[12]definitions_list_lookup!$N$15:$P$20,2,TRUE)</f>
        <v>substantial</v>
      </c>
      <c r="DF478" s="15">
        <f>VLOOKUP($DD478,[12]definitions_list_lookup!$N$15:$P$20,3,TRUE)</f>
        <v>3</v>
      </c>
      <c r="DG478" s="11" t="s">
        <v>4151</v>
      </c>
    </row>
    <row r="479" spans="1:111" s="11" customFormat="1">
      <c r="A479" s="11" t="s">
        <v>4118</v>
      </c>
      <c r="B479" s="11" t="s">
        <v>1742</v>
      </c>
      <c r="C479" s="2" t="s">
        <v>1450</v>
      </c>
      <c r="D479" s="2" t="s">
        <v>1575</v>
      </c>
      <c r="E479" s="11">
        <v>115</v>
      </c>
      <c r="F479" s="11">
        <v>4</v>
      </c>
      <c r="G479" s="15" t="str">
        <f t="shared" si="21"/>
        <v>115-4</v>
      </c>
      <c r="H479" s="11">
        <v>0</v>
      </c>
      <c r="I479" s="11">
        <v>81</v>
      </c>
      <c r="J479" s="38">
        <f>(VLOOKUP($G479,Depth_Lookup_CCL!$A$3:$Z$549,11,FALSE))+(H479/100)</f>
        <v>288.74500000000006</v>
      </c>
      <c r="K479" s="38">
        <f>(VLOOKUP($G479,Depth_Lookup_CCL!$A$3:$Z$549,11,FALSE))+(I479/100)</f>
        <v>289.55500000000006</v>
      </c>
      <c r="L479" s="11">
        <v>91</v>
      </c>
      <c r="N479" s="11">
        <v>9</v>
      </c>
      <c r="P479" s="15">
        <f t="shared" si="22"/>
        <v>100</v>
      </c>
      <c r="Q479" s="11" t="s">
        <v>2240</v>
      </c>
      <c r="R479" s="11" t="s">
        <v>1459</v>
      </c>
      <c r="S479" s="97">
        <v>55</v>
      </c>
      <c r="T479" s="15" t="str">
        <f>VLOOKUP($S479,[12]definitions_list_lookup!$N$15:$P$20,2,TRUE)</f>
        <v>substantial</v>
      </c>
      <c r="U479" s="15">
        <f>VLOOKUP($S479,[12]definitions_list_lookup!$N$15:$P$20,3,TRUE)</f>
        <v>3</v>
      </c>
      <c r="V479" s="11" t="s">
        <v>2329</v>
      </c>
      <c r="W479" s="11">
        <v>5</v>
      </c>
      <c r="Y479" s="11">
        <v>90</v>
      </c>
      <c r="Z479" s="11">
        <v>5</v>
      </c>
      <c r="AR479" s="15" t="str">
        <f>VLOOKUP($AQ479,[12]definitions_list_lookup!$N$15:$P$20,2,TRUE)</f>
        <v>fresh</v>
      </c>
      <c r="AS479" s="15">
        <f>VLOOKUP($AQ479,[12]definitions_list_lookup!$N$15:$P$20,3,TRUE)</f>
        <v>0</v>
      </c>
      <c r="BL479" s="11" t="s">
        <v>1797</v>
      </c>
      <c r="BM479" s="11">
        <v>80</v>
      </c>
      <c r="BN479" s="15" t="str">
        <f>VLOOKUP($BM479,[12]definitions_list_lookup!$N$15:$P$20,2,TRUE)</f>
        <v>extensive</v>
      </c>
      <c r="BO479" s="15">
        <f>VLOOKUP($BM479,[12]definitions_list_lookup!$N$15:$P$20,3,TRUE)</f>
        <v>4</v>
      </c>
      <c r="BP479" s="11" t="s">
        <v>2653</v>
      </c>
      <c r="BQ479" s="11">
        <v>15</v>
      </c>
      <c r="BS479" s="11">
        <v>65</v>
      </c>
      <c r="BT479" s="11">
        <v>15</v>
      </c>
      <c r="BU479" s="11">
        <v>5</v>
      </c>
      <c r="CJ479" s="15" t="str">
        <f>VLOOKUP($CI479,[12]definitions_list_lookup!$N$15:$P$20,2,TRUE)</f>
        <v>fresh</v>
      </c>
      <c r="CK479" s="15">
        <f>VLOOKUP($CI479,[12]definitions_list_lookup!$N$15:$P$20,3,TRUE)</f>
        <v>0</v>
      </c>
      <c r="DD479" s="15">
        <f t="shared" si="23"/>
        <v>57.25</v>
      </c>
      <c r="DE479" s="15" t="str">
        <f>VLOOKUP($DD479,[12]definitions_list_lookup!$N$15:$P$20,2,TRUE)</f>
        <v>substantial</v>
      </c>
      <c r="DF479" s="15">
        <f>VLOOKUP($DD479,[12]definitions_list_lookup!$N$15:$P$20,3,TRUE)</f>
        <v>3</v>
      </c>
      <c r="DG479" s="11" t="s">
        <v>2668</v>
      </c>
    </row>
    <row r="480" spans="1:111" s="11" customFormat="1">
      <c r="A480" s="11" t="s">
        <v>4152</v>
      </c>
      <c r="B480" s="11" t="s">
        <v>1742</v>
      </c>
      <c r="C480" s="2" t="s">
        <v>1450</v>
      </c>
      <c r="D480" s="2" t="s">
        <v>1575</v>
      </c>
      <c r="E480" s="11">
        <v>116</v>
      </c>
      <c r="F480" s="11">
        <v>1</v>
      </c>
      <c r="G480" s="15" t="str">
        <f t="shared" si="21"/>
        <v>116-1</v>
      </c>
      <c r="H480" s="11">
        <v>0</v>
      </c>
      <c r="I480" s="11">
        <v>28</v>
      </c>
      <c r="J480" s="38">
        <f>(VLOOKUP($G480,Depth_Lookup_CCL!$A$3:$Z$549,11,FALSE))+(H480/100)</f>
        <v>289.39999999999998</v>
      </c>
      <c r="K480" s="38">
        <f>(VLOOKUP($G480,Depth_Lookup_CCL!$A$3:$Z$549,11,FALSE))+(I480/100)</f>
        <v>289.67999999999995</v>
      </c>
      <c r="L480" s="11">
        <v>95</v>
      </c>
      <c r="N480" s="11">
        <v>5</v>
      </c>
      <c r="P480" s="15">
        <f t="shared" si="22"/>
        <v>100</v>
      </c>
      <c r="Q480" s="11" t="s">
        <v>1755</v>
      </c>
      <c r="R480" s="11" t="s">
        <v>114</v>
      </c>
      <c r="S480" s="97">
        <v>70</v>
      </c>
      <c r="T480" s="15" t="str">
        <f>VLOOKUP($S480,[12]definitions_list_lookup!$N$15:$P$20,2,TRUE)</f>
        <v>extensive</v>
      </c>
      <c r="U480" s="15">
        <f>VLOOKUP($S480,[12]definitions_list_lookup!$N$15:$P$20,3,TRUE)</f>
        <v>4</v>
      </c>
      <c r="V480" s="11" t="s">
        <v>4146</v>
      </c>
      <c r="W480" s="11">
        <v>5</v>
      </c>
      <c r="Y480" s="11">
        <v>85</v>
      </c>
      <c r="Z480" s="11">
        <v>10</v>
      </c>
      <c r="AR480" s="15" t="str">
        <f>VLOOKUP($AQ480,[12]definitions_list_lookup!$N$15:$P$20,2,TRUE)</f>
        <v>fresh</v>
      </c>
      <c r="AS480" s="15">
        <f>VLOOKUP($AQ480,[12]definitions_list_lookup!$N$15:$P$20,3,TRUE)</f>
        <v>0</v>
      </c>
      <c r="BL480" s="11" t="s">
        <v>1797</v>
      </c>
      <c r="BM480" s="11">
        <v>80</v>
      </c>
      <c r="BN480" s="15" t="str">
        <f>VLOOKUP($BM480,[12]definitions_list_lookup!$N$15:$P$20,2,TRUE)</f>
        <v>extensive</v>
      </c>
      <c r="BO480" s="15">
        <f>VLOOKUP($BM480,[12]definitions_list_lookup!$N$15:$P$20,3,TRUE)</f>
        <v>4</v>
      </c>
      <c r="BP480" s="11" t="s">
        <v>2287</v>
      </c>
      <c r="BQ480" s="11">
        <v>5</v>
      </c>
      <c r="BS480" s="11">
        <v>90</v>
      </c>
      <c r="BT480" s="11">
        <v>5</v>
      </c>
      <c r="CJ480" s="15" t="str">
        <f>VLOOKUP($CI480,[12]definitions_list_lookup!$N$15:$P$20,2,TRUE)</f>
        <v>fresh</v>
      </c>
      <c r="CK480" s="15">
        <f>VLOOKUP($CI480,[12]definitions_list_lookup!$N$15:$P$20,3,TRUE)</f>
        <v>0</v>
      </c>
      <c r="DD480" s="15">
        <f t="shared" si="23"/>
        <v>70.5</v>
      </c>
      <c r="DE480" s="15" t="str">
        <f>VLOOKUP($DD480,[12]definitions_list_lookup!$N$15:$P$20,2,TRUE)</f>
        <v>extensive</v>
      </c>
      <c r="DF480" s="15">
        <f>VLOOKUP($DD480,[12]definitions_list_lookup!$N$15:$P$20,3,TRUE)</f>
        <v>4</v>
      </c>
      <c r="DG480" s="11" t="s">
        <v>3177</v>
      </c>
    </row>
    <row r="481" spans="1:111" s="11" customFormat="1">
      <c r="A481" s="11" t="s">
        <v>4152</v>
      </c>
      <c r="B481" s="11" t="s">
        <v>1742</v>
      </c>
      <c r="C481" s="2" t="s">
        <v>1450</v>
      </c>
      <c r="D481" s="2" t="s">
        <v>1575</v>
      </c>
      <c r="E481" s="11">
        <v>116</v>
      </c>
      <c r="F481" s="11">
        <v>1</v>
      </c>
      <c r="G481" s="15" t="str">
        <f t="shared" si="21"/>
        <v>116-1</v>
      </c>
      <c r="H481" s="11">
        <v>30</v>
      </c>
      <c r="I481" s="11">
        <v>67</v>
      </c>
      <c r="J481" s="38">
        <f>(VLOOKUP($G481,Depth_Lookup_CCL!$A$3:$Z$549,11,FALSE))+(H481/100)</f>
        <v>289.7</v>
      </c>
      <c r="K481" s="38">
        <f>(VLOOKUP($G481,Depth_Lookup_CCL!$A$3:$Z$549,11,FALSE))+(I481/100)</f>
        <v>290.07</v>
      </c>
      <c r="L481" s="11">
        <v>99</v>
      </c>
      <c r="M481" s="11">
        <v>1</v>
      </c>
      <c r="P481" s="15">
        <f t="shared" si="22"/>
        <v>100</v>
      </c>
      <c r="Q481" s="11" t="s">
        <v>1602</v>
      </c>
      <c r="R481" s="11" t="s">
        <v>1</v>
      </c>
      <c r="S481" s="97">
        <v>25</v>
      </c>
      <c r="T481" s="15" t="str">
        <f>VLOOKUP($S481,[12]definitions_list_lookup!$N$15:$P$20,2,TRUE)</f>
        <v>moderate</v>
      </c>
      <c r="U481" s="15">
        <f>VLOOKUP($S481,[12]definitions_list_lookup!$N$15:$P$20,3,TRUE)</f>
        <v>2</v>
      </c>
      <c r="V481" s="11" t="s">
        <v>1707</v>
      </c>
      <c r="Y481" s="11">
        <v>95</v>
      </c>
      <c r="Z481" s="11">
        <v>5</v>
      </c>
      <c r="AN481" s="11" t="s">
        <v>2253</v>
      </c>
      <c r="AO481" s="11" t="s">
        <v>1446</v>
      </c>
      <c r="AP481" s="11" t="s">
        <v>1463</v>
      </c>
      <c r="AQ481" s="11">
        <v>100</v>
      </c>
      <c r="AR481" s="15" t="str">
        <f>VLOOKUP($AQ481,[12]definitions_list_lookup!$N$15:$P$20,2,TRUE)</f>
        <v>complete</v>
      </c>
      <c r="AS481" s="15">
        <f>VLOOKUP($AQ481,[12]definitions_list_lookup!$N$15:$P$20,3,TRUE)</f>
        <v>5</v>
      </c>
      <c r="AT481" s="11" t="s">
        <v>4153</v>
      </c>
      <c r="AW481" s="11">
        <v>95</v>
      </c>
      <c r="AX481" s="11">
        <v>5</v>
      </c>
      <c r="BN481" s="15" t="str">
        <f>VLOOKUP($BM481,[12]definitions_list_lookup!$N$15:$P$20,2,TRUE)</f>
        <v>fresh</v>
      </c>
      <c r="BO481" s="15">
        <f>VLOOKUP($BM481,[12]definitions_list_lookup!$N$15:$P$20,3,TRUE)</f>
        <v>0</v>
      </c>
      <c r="CJ481" s="15" t="str">
        <f>VLOOKUP($CI481,[12]definitions_list_lookup!$N$15:$P$20,2,TRUE)</f>
        <v>fresh</v>
      </c>
      <c r="CK481" s="15">
        <f>VLOOKUP($CI481,[12]definitions_list_lookup!$N$15:$P$20,3,TRUE)</f>
        <v>0</v>
      </c>
      <c r="DD481" s="15">
        <f t="shared" si="23"/>
        <v>25.75</v>
      </c>
      <c r="DE481" s="15" t="str">
        <f>VLOOKUP($DD481,[12]definitions_list_lookup!$N$15:$P$20,2,TRUE)</f>
        <v>moderate</v>
      </c>
      <c r="DF481" s="15">
        <f>VLOOKUP($DD481,[12]definitions_list_lookup!$N$15:$P$20,3,TRUE)</f>
        <v>2</v>
      </c>
      <c r="DG481" s="11" t="s">
        <v>3004</v>
      </c>
    </row>
    <row r="482" spans="1:111" s="11" customFormat="1">
      <c r="A482" s="11" t="s">
        <v>4152</v>
      </c>
      <c r="B482" s="11" t="s">
        <v>1742</v>
      </c>
      <c r="C482" s="2" t="s">
        <v>1450</v>
      </c>
      <c r="D482" s="2" t="s">
        <v>1575</v>
      </c>
      <c r="E482" s="11">
        <v>116</v>
      </c>
      <c r="F482" s="11">
        <v>2</v>
      </c>
      <c r="G482" s="15" t="str">
        <f t="shared" si="21"/>
        <v>116-2</v>
      </c>
      <c r="H482" s="11">
        <v>0</v>
      </c>
      <c r="I482" s="11">
        <v>67</v>
      </c>
      <c r="J482" s="38">
        <f>(VLOOKUP($G482,Depth_Lookup_CCL!$A$3:$Z$549,11,FALSE))+(H482/100)</f>
        <v>290.07</v>
      </c>
      <c r="K482" s="38">
        <f>(VLOOKUP($G482,Depth_Lookup_CCL!$A$3:$Z$549,11,FALSE))+(I482/100)</f>
        <v>290.74</v>
      </c>
      <c r="L482" s="11">
        <v>95</v>
      </c>
      <c r="N482" s="11">
        <v>5</v>
      </c>
      <c r="P482" s="15">
        <f t="shared" si="22"/>
        <v>100</v>
      </c>
      <c r="Q482" s="11" t="s">
        <v>2628</v>
      </c>
      <c r="R482" s="11" t="s">
        <v>114</v>
      </c>
      <c r="S482" s="97">
        <v>40</v>
      </c>
      <c r="T482" s="15" t="str">
        <f>VLOOKUP($S482,[12]definitions_list_lookup!$N$15:$P$20,2,TRUE)</f>
        <v>substantial</v>
      </c>
      <c r="U482" s="15">
        <f>VLOOKUP($S482,[12]definitions_list_lookup!$N$15:$P$20,3,TRUE)</f>
        <v>3</v>
      </c>
      <c r="V482" s="11" t="s">
        <v>2621</v>
      </c>
      <c r="Y482" s="11">
        <v>85</v>
      </c>
      <c r="Z482" s="11">
        <v>10</v>
      </c>
      <c r="AJ482" s="11">
        <v>5</v>
      </c>
      <c r="AR482" s="15" t="str">
        <f>VLOOKUP($AQ482,[12]definitions_list_lookup!$N$15:$P$20,2,TRUE)</f>
        <v>fresh</v>
      </c>
      <c r="AS482" s="15">
        <f>VLOOKUP($AQ482,[12]definitions_list_lookup!$N$15:$P$20,3,TRUE)</f>
        <v>0</v>
      </c>
      <c r="BL482" s="11" t="s">
        <v>1797</v>
      </c>
      <c r="BM482" s="11">
        <v>85</v>
      </c>
      <c r="BN482" s="15" t="str">
        <f>VLOOKUP($BM482,[12]definitions_list_lookup!$N$15:$P$20,2,TRUE)</f>
        <v>extensive</v>
      </c>
      <c r="BO482" s="15">
        <f>VLOOKUP($BM482,[12]definitions_list_lookup!$N$15:$P$20,3,TRUE)</f>
        <v>4</v>
      </c>
      <c r="BP482" s="11" t="s">
        <v>2287</v>
      </c>
      <c r="BQ482" s="11">
        <v>10</v>
      </c>
      <c r="BS482" s="11">
        <v>85</v>
      </c>
      <c r="BT482" s="11">
        <v>5</v>
      </c>
      <c r="CJ482" s="15" t="str">
        <f>VLOOKUP($CI482,[12]definitions_list_lookup!$N$15:$P$20,2,TRUE)</f>
        <v>fresh</v>
      </c>
      <c r="CK482" s="15">
        <f>VLOOKUP($CI482,[12]definitions_list_lookup!$N$15:$P$20,3,TRUE)</f>
        <v>0</v>
      </c>
      <c r="DD482" s="15">
        <f t="shared" si="23"/>
        <v>42.25</v>
      </c>
      <c r="DE482" s="15" t="str">
        <f>VLOOKUP($DD482,[12]definitions_list_lookup!$N$15:$P$20,2,TRUE)</f>
        <v>substantial</v>
      </c>
      <c r="DF482" s="15">
        <f>VLOOKUP($DD482,[12]definitions_list_lookup!$N$15:$P$20,3,TRUE)</f>
        <v>3</v>
      </c>
      <c r="DG482" s="11" t="s">
        <v>4154</v>
      </c>
    </row>
    <row r="483" spans="1:111" s="11" customFormat="1">
      <c r="A483" s="11" t="s">
        <v>4152</v>
      </c>
      <c r="B483" s="11" t="s">
        <v>1742</v>
      </c>
      <c r="C483" s="2" t="s">
        <v>1450</v>
      </c>
      <c r="D483" s="2" t="s">
        <v>1575</v>
      </c>
      <c r="E483" s="11">
        <v>116</v>
      </c>
      <c r="F483" s="11">
        <v>3</v>
      </c>
      <c r="G483" s="15" t="str">
        <f t="shared" si="21"/>
        <v>116-3</v>
      </c>
      <c r="H483" s="11">
        <v>0</v>
      </c>
      <c r="I483" s="11">
        <v>90</v>
      </c>
      <c r="J483" s="38">
        <f>(VLOOKUP($G483,Depth_Lookup_CCL!$A$3:$Z$549,11,FALSE))+(H483/100)</f>
        <v>290.745</v>
      </c>
      <c r="K483" s="38">
        <f>(VLOOKUP($G483,Depth_Lookup_CCL!$A$3:$Z$549,11,FALSE))+(I483/100)</f>
        <v>291.64499999999998</v>
      </c>
      <c r="L483" s="11">
        <v>78</v>
      </c>
      <c r="N483" s="11">
        <v>22</v>
      </c>
      <c r="P483" s="15">
        <f t="shared" si="22"/>
        <v>100</v>
      </c>
      <c r="Q483" s="11" t="s">
        <v>2240</v>
      </c>
      <c r="R483" s="11" t="s">
        <v>1</v>
      </c>
      <c r="S483" s="97">
        <v>40</v>
      </c>
      <c r="T483" s="15" t="str">
        <f>VLOOKUP($S483,[12]definitions_list_lookup!$N$15:$P$20,2,TRUE)</f>
        <v>substantial</v>
      </c>
      <c r="U483" s="15">
        <f>VLOOKUP($S483,[12]definitions_list_lookup!$N$15:$P$20,3,TRUE)</f>
        <v>3</v>
      </c>
      <c r="V483" s="11" t="s">
        <v>1707</v>
      </c>
      <c r="Y483" s="11">
        <v>85</v>
      </c>
      <c r="Z483" s="11">
        <v>15</v>
      </c>
      <c r="AR483" s="15" t="str">
        <f>VLOOKUP($AQ483,[12]definitions_list_lookup!$N$15:$P$20,2,TRUE)</f>
        <v>fresh</v>
      </c>
      <c r="AS483" s="15">
        <f>VLOOKUP($AQ483,[12]definitions_list_lookup!$N$15:$P$20,3,TRUE)</f>
        <v>0</v>
      </c>
      <c r="BL483" s="11" t="s">
        <v>2321</v>
      </c>
      <c r="BM483" s="11">
        <v>80</v>
      </c>
      <c r="BN483" s="15" t="str">
        <f>VLOOKUP($BM483,[12]definitions_list_lookup!$N$15:$P$20,2,TRUE)</f>
        <v>extensive</v>
      </c>
      <c r="BO483" s="15">
        <f>VLOOKUP($BM483,[12]definitions_list_lookup!$N$15:$P$20,3,TRUE)</f>
        <v>4</v>
      </c>
      <c r="BP483" s="11" t="s">
        <v>2287</v>
      </c>
      <c r="BQ483" s="11">
        <v>10</v>
      </c>
      <c r="BS483" s="11">
        <v>70</v>
      </c>
      <c r="BT483" s="11">
        <v>15</v>
      </c>
      <c r="BU483" s="11">
        <v>5</v>
      </c>
      <c r="CJ483" s="15" t="str">
        <f>VLOOKUP($CI483,[12]definitions_list_lookup!$N$15:$P$20,2,TRUE)</f>
        <v>fresh</v>
      </c>
      <c r="CK483" s="15">
        <f>VLOOKUP($CI483,[12]definitions_list_lookup!$N$15:$P$20,3,TRUE)</f>
        <v>0</v>
      </c>
      <c r="DD483" s="15">
        <f t="shared" si="23"/>
        <v>48.800000000000004</v>
      </c>
      <c r="DE483" s="15" t="str">
        <f>VLOOKUP($DD483,[12]definitions_list_lookup!$N$15:$P$20,2,TRUE)</f>
        <v>substantial</v>
      </c>
      <c r="DF483" s="15">
        <f>VLOOKUP($DD483,[12]definitions_list_lookup!$N$15:$P$20,3,TRUE)</f>
        <v>3</v>
      </c>
      <c r="DG483" s="11" t="s">
        <v>4155</v>
      </c>
    </row>
    <row r="484" spans="1:111" s="11" customFormat="1">
      <c r="A484" s="11" t="s">
        <v>4152</v>
      </c>
      <c r="B484" s="11" t="s">
        <v>1742</v>
      </c>
      <c r="C484" s="2" t="s">
        <v>1450</v>
      </c>
      <c r="D484" s="2" t="s">
        <v>1575</v>
      </c>
      <c r="E484" s="11">
        <v>116</v>
      </c>
      <c r="F484" s="11">
        <v>4</v>
      </c>
      <c r="G484" s="15" t="str">
        <f t="shared" si="21"/>
        <v>116-4</v>
      </c>
      <c r="H484" s="11">
        <v>0</v>
      </c>
      <c r="I484" s="11">
        <v>78</v>
      </c>
      <c r="J484" s="38">
        <f>(VLOOKUP($G484,Depth_Lookup_CCL!$A$3:$Z$549,11,FALSE))+(H484/100)</f>
        <v>291.65500000000003</v>
      </c>
      <c r="K484" s="38">
        <f>(VLOOKUP($G484,Depth_Lookup_CCL!$A$3:$Z$549,11,FALSE))+(I484/100)</f>
        <v>292.435</v>
      </c>
      <c r="L484" s="11">
        <v>75</v>
      </c>
      <c r="N484" s="11">
        <v>25</v>
      </c>
      <c r="P484" s="15">
        <f t="shared" si="22"/>
        <v>100</v>
      </c>
      <c r="Q484" s="11" t="s">
        <v>1602</v>
      </c>
      <c r="R484" s="11" t="s">
        <v>1</v>
      </c>
      <c r="S484" s="97">
        <v>40</v>
      </c>
      <c r="T484" s="15" t="str">
        <f>VLOOKUP($S484,[12]definitions_list_lookup!$N$15:$P$20,2,TRUE)</f>
        <v>substantial</v>
      </c>
      <c r="U484" s="15">
        <f>VLOOKUP($S484,[12]definitions_list_lookup!$N$15:$P$20,3,TRUE)</f>
        <v>3</v>
      </c>
      <c r="V484" s="11" t="s">
        <v>1707</v>
      </c>
      <c r="Y484" s="11">
        <v>95</v>
      </c>
      <c r="Z484" s="11">
        <v>5</v>
      </c>
      <c r="AR484" s="15" t="str">
        <f>VLOOKUP($AQ484,[12]definitions_list_lookup!$N$15:$P$20,2,TRUE)</f>
        <v>fresh</v>
      </c>
      <c r="AS484" s="15">
        <f>VLOOKUP($AQ484,[12]definitions_list_lookup!$N$15:$P$20,3,TRUE)</f>
        <v>0</v>
      </c>
      <c r="BL484" s="11" t="s">
        <v>4156</v>
      </c>
      <c r="BM484" s="11">
        <v>85</v>
      </c>
      <c r="BN484" s="15" t="str">
        <f>VLOOKUP($BM484,[12]definitions_list_lookup!$N$15:$P$20,2,TRUE)</f>
        <v>extensive</v>
      </c>
      <c r="BO484" s="15">
        <f>VLOOKUP($BM484,[12]definitions_list_lookup!$N$15:$P$20,3,TRUE)</f>
        <v>4</v>
      </c>
      <c r="BP484" s="11" t="s">
        <v>4157</v>
      </c>
      <c r="BQ484" s="11">
        <v>10</v>
      </c>
      <c r="BS484" s="11">
        <v>75</v>
      </c>
      <c r="BT484" s="11">
        <v>15</v>
      </c>
      <c r="CJ484" s="15" t="str">
        <f>VLOOKUP($CI484,[12]definitions_list_lookup!$N$15:$P$20,2,TRUE)</f>
        <v>fresh</v>
      </c>
      <c r="CK484" s="15">
        <f>VLOOKUP($CI484,[12]definitions_list_lookup!$N$15:$P$20,3,TRUE)</f>
        <v>0</v>
      </c>
      <c r="DD484" s="15">
        <f t="shared" si="23"/>
        <v>51.25</v>
      </c>
      <c r="DE484" s="15" t="str">
        <f>VLOOKUP($DD484,[12]definitions_list_lookup!$N$15:$P$20,2,TRUE)</f>
        <v>substantial</v>
      </c>
      <c r="DF484" s="15">
        <f>VLOOKUP($DD484,[12]definitions_list_lookup!$N$15:$P$20,3,TRUE)</f>
        <v>3</v>
      </c>
      <c r="DG484" s="11" t="s">
        <v>4158</v>
      </c>
    </row>
    <row r="485" spans="1:111" s="11" customFormat="1">
      <c r="A485" s="11" t="s">
        <v>4152</v>
      </c>
      <c r="B485" s="11" t="s">
        <v>1742</v>
      </c>
      <c r="C485" s="2" t="s">
        <v>1450</v>
      </c>
      <c r="D485" s="2" t="s">
        <v>1575</v>
      </c>
      <c r="E485" s="11">
        <v>117</v>
      </c>
      <c r="F485" s="11">
        <v>1</v>
      </c>
      <c r="G485" s="15" t="str">
        <f t="shared" si="21"/>
        <v>117-1</v>
      </c>
      <c r="H485" s="11">
        <v>0</v>
      </c>
      <c r="I485" s="11">
        <v>88</v>
      </c>
      <c r="J485" s="38">
        <f>(VLOOKUP($G485,Depth_Lookup_CCL!$A$3:$Z$549,11,FALSE))+(H485/100)</f>
        <v>292.45</v>
      </c>
      <c r="K485" s="38">
        <f>(VLOOKUP($G485,Depth_Lookup_CCL!$A$3:$Z$549,11,FALSE))+(I485/100)</f>
        <v>293.33</v>
      </c>
      <c r="L485" s="11">
        <v>75</v>
      </c>
      <c r="M485" s="11">
        <v>25</v>
      </c>
      <c r="P485" s="15">
        <f t="shared" si="22"/>
        <v>100</v>
      </c>
      <c r="Q485" s="11" t="s">
        <v>2240</v>
      </c>
      <c r="R485" s="11" t="s">
        <v>1</v>
      </c>
      <c r="S485" s="97">
        <v>55</v>
      </c>
      <c r="T485" s="15" t="str">
        <f>VLOOKUP($S485,[12]definitions_list_lookup!$N$15:$P$20,2,TRUE)</f>
        <v>substantial</v>
      </c>
      <c r="U485" s="15">
        <f>VLOOKUP($S485,[12]definitions_list_lookup!$N$15:$P$20,3,TRUE)</f>
        <v>3</v>
      </c>
      <c r="V485" s="11" t="s">
        <v>1707</v>
      </c>
      <c r="Y485" s="11">
        <v>90</v>
      </c>
      <c r="Z485" s="11">
        <v>10</v>
      </c>
      <c r="AN485" s="11" t="s">
        <v>4159</v>
      </c>
      <c r="AO485" s="11" t="s">
        <v>1411</v>
      </c>
      <c r="AP485" s="11" t="s">
        <v>1465</v>
      </c>
      <c r="AQ485" s="11">
        <v>85</v>
      </c>
      <c r="AR485" s="15" t="str">
        <f>VLOOKUP($AQ485,[12]definitions_list_lookup!$N$15:$P$20,2,TRUE)</f>
        <v>extensive</v>
      </c>
      <c r="AS485" s="15">
        <f>VLOOKUP($AQ485,[12]definitions_list_lookup!$N$15:$P$20,3,TRUE)</f>
        <v>4</v>
      </c>
      <c r="AT485" s="11" t="s">
        <v>4160</v>
      </c>
      <c r="AU485" s="11">
        <v>10</v>
      </c>
      <c r="AW485" s="11">
        <v>60</v>
      </c>
      <c r="AX485" s="11">
        <v>25</v>
      </c>
      <c r="AY485" s="11">
        <v>5</v>
      </c>
      <c r="BN485" s="15" t="str">
        <f>VLOOKUP($BM485,[12]definitions_list_lookup!$N$15:$P$20,2,TRUE)</f>
        <v>fresh</v>
      </c>
      <c r="BO485" s="15">
        <f>VLOOKUP($BM485,[12]definitions_list_lookup!$N$15:$P$20,3,TRUE)</f>
        <v>0</v>
      </c>
      <c r="CJ485" s="15" t="str">
        <f>VLOOKUP($CI485,[12]definitions_list_lookup!$N$15:$P$20,2,TRUE)</f>
        <v>fresh</v>
      </c>
      <c r="CK485" s="15">
        <f>VLOOKUP($CI485,[12]definitions_list_lookup!$N$15:$P$20,3,TRUE)</f>
        <v>0</v>
      </c>
      <c r="DD485" s="15">
        <f t="shared" si="23"/>
        <v>62.5</v>
      </c>
      <c r="DE485" s="15" t="str">
        <f>VLOOKUP($DD485,[12]definitions_list_lookup!$N$15:$P$20,2,TRUE)</f>
        <v>extensive</v>
      </c>
      <c r="DF485" s="15">
        <f>VLOOKUP($DD485,[12]definitions_list_lookup!$N$15:$P$20,3,TRUE)</f>
        <v>4</v>
      </c>
      <c r="DG485" s="11" t="s">
        <v>1963</v>
      </c>
    </row>
    <row r="486" spans="1:111" s="11" customFormat="1">
      <c r="A486" s="11" t="s">
        <v>4152</v>
      </c>
      <c r="B486" s="11" t="s">
        <v>1742</v>
      </c>
      <c r="C486" s="2" t="s">
        <v>1450</v>
      </c>
      <c r="D486" s="2" t="s">
        <v>1575</v>
      </c>
      <c r="E486" s="11">
        <v>117</v>
      </c>
      <c r="F486" s="11">
        <v>2</v>
      </c>
      <c r="G486" s="15" t="str">
        <f t="shared" si="21"/>
        <v>117-2</v>
      </c>
      <c r="H486" s="11">
        <v>0</v>
      </c>
      <c r="I486" s="11">
        <v>97</v>
      </c>
      <c r="J486" s="38">
        <f>(VLOOKUP($G486,Depth_Lookup_CCL!$A$3:$Z$549,11,FALSE))+(H486/100)</f>
        <v>293.36500000000001</v>
      </c>
      <c r="K486" s="38">
        <f>(VLOOKUP($G486,Depth_Lookup_CCL!$A$3:$Z$549,11,FALSE))+(I486/100)</f>
        <v>294.33500000000004</v>
      </c>
      <c r="L486" s="11">
        <v>79</v>
      </c>
      <c r="M486" s="11">
        <v>8</v>
      </c>
      <c r="N486" s="11">
        <v>13</v>
      </c>
      <c r="P486" s="15">
        <f t="shared" si="22"/>
        <v>100</v>
      </c>
      <c r="Q486" s="11" t="s">
        <v>1755</v>
      </c>
      <c r="R486" s="11" t="s">
        <v>114</v>
      </c>
      <c r="S486" s="97">
        <v>70</v>
      </c>
      <c r="T486" s="15" t="str">
        <f>VLOOKUP($S486,[12]definitions_list_lookup!$N$15:$P$20,2,TRUE)</f>
        <v>extensive</v>
      </c>
      <c r="U486" s="15">
        <f>VLOOKUP($S486,[12]definitions_list_lookup!$N$15:$P$20,3,TRUE)</f>
        <v>4</v>
      </c>
      <c r="V486" s="11" t="s">
        <v>2621</v>
      </c>
      <c r="W486" s="11">
        <v>10</v>
      </c>
      <c r="Y486" s="11">
        <v>70</v>
      </c>
      <c r="Z486" s="11">
        <v>20</v>
      </c>
      <c r="AN486" s="11" t="s">
        <v>1739</v>
      </c>
      <c r="AO486" s="11" t="s">
        <v>1411</v>
      </c>
      <c r="AP486" s="11" t="s">
        <v>1464</v>
      </c>
      <c r="AQ486" s="11">
        <v>91</v>
      </c>
      <c r="AR486" s="15" t="str">
        <f>VLOOKUP($AQ486,[12]definitions_list_lookup!$N$15:$P$20,2,TRUE)</f>
        <v>complete</v>
      </c>
      <c r="AS486" s="15">
        <f>VLOOKUP($AQ486,[12]definitions_list_lookup!$N$15:$P$20,3,TRUE)</f>
        <v>5</v>
      </c>
      <c r="AT486" s="11" t="s">
        <v>4161</v>
      </c>
      <c r="AU486" s="11">
        <v>15</v>
      </c>
      <c r="AW486" s="11">
        <v>20</v>
      </c>
      <c r="AX486" s="11">
        <v>15</v>
      </c>
      <c r="BF486" s="11">
        <v>50</v>
      </c>
      <c r="BL486" s="11" t="s">
        <v>2255</v>
      </c>
      <c r="BM486" s="11">
        <v>80</v>
      </c>
      <c r="BN486" s="15" t="str">
        <f>VLOOKUP($BM486,[12]definitions_list_lookup!$N$15:$P$20,2,TRUE)</f>
        <v>extensive</v>
      </c>
      <c r="BO486" s="15">
        <f>VLOOKUP($BM486,[12]definitions_list_lookup!$N$15:$P$20,3,TRUE)</f>
        <v>4</v>
      </c>
      <c r="BP486" s="11" t="s">
        <v>2269</v>
      </c>
      <c r="BQ486" s="11">
        <v>15</v>
      </c>
      <c r="BS486" s="11">
        <v>45</v>
      </c>
      <c r="BT486" s="11">
        <v>40</v>
      </c>
      <c r="CJ486" s="15" t="str">
        <f>VLOOKUP($CI486,[12]definitions_list_lookup!$N$15:$P$20,2,TRUE)</f>
        <v>fresh</v>
      </c>
      <c r="CK486" s="15">
        <f>VLOOKUP($CI486,[12]definitions_list_lookup!$N$15:$P$20,3,TRUE)</f>
        <v>0</v>
      </c>
      <c r="DD486" s="15">
        <f t="shared" si="23"/>
        <v>72.98</v>
      </c>
      <c r="DE486" s="15" t="str">
        <f>VLOOKUP($DD486,[12]definitions_list_lookup!$N$15:$P$20,2,TRUE)</f>
        <v>extensive</v>
      </c>
      <c r="DF486" s="15">
        <f>VLOOKUP($DD486,[12]definitions_list_lookup!$N$15:$P$20,3,TRUE)</f>
        <v>4</v>
      </c>
      <c r="DG486" s="11" t="s">
        <v>2668</v>
      </c>
    </row>
    <row r="487" spans="1:111" s="11" customFormat="1">
      <c r="A487" s="11" t="s">
        <v>4152</v>
      </c>
      <c r="B487" s="11" t="s">
        <v>1742</v>
      </c>
      <c r="C487" s="2" t="s">
        <v>1450</v>
      </c>
      <c r="D487" s="2" t="s">
        <v>1575</v>
      </c>
      <c r="E487" s="11">
        <v>117</v>
      </c>
      <c r="F487" s="11">
        <v>3</v>
      </c>
      <c r="G487" s="15" t="str">
        <f t="shared" si="21"/>
        <v>117-3</v>
      </c>
      <c r="H487" s="11">
        <v>0</v>
      </c>
      <c r="I487" s="11">
        <v>58</v>
      </c>
      <c r="J487" s="38">
        <f>(VLOOKUP($G487,Depth_Lookup_CCL!$A$3:$Z$549,11,FALSE))+(H487/100)</f>
        <v>294.36500000000001</v>
      </c>
      <c r="K487" s="38">
        <f>(VLOOKUP($G487,Depth_Lookup_CCL!$A$3:$Z$549,11,FALSE))+(I487/100)</f>
        <v>294.94499999999999</v>
      </c>
      <c r="L487" s="11">
        <v>75</v>
      </c>
      <c r="N487" s="11">
        <v>25</v>
      </c>
      <c r="P487" s="15">
        <f t="shared" si="22"/>
        <v>100</v>
      </c>
      <c r="Q487" s="11" t="s">
        <v>2240</v>
      </c>
      <c r="R487" s="11" t="s">
        <v>1</v>
      </c>
      <c r="S487" s="97">
        <v>55</v>
      </c>
      <c r="T487" s="15" t="str">
        <f>VLOOKUP($S487,[12]definitions_list_lookup!$N$15:$P$20,2,TRUE)</f>
        <v>substantial</v>
      </c>
      <c r="U487" s="15">
        <f>VLOOKUP($S487,[12]definitions_list_lookup!$N$15:$P$20,3,TRUE)</f>
        <v>3</v>
      </c>
      <c r="V487" s="11" t="s">
        <v>1707</v>
      </c>
      <c r="Y487" s="11">
        <v>90</v>
      </c>
      <c r="Z487" s="11">
        <v>10</v>
      </c>
      <c r="AR487" s="15" t="str">
        <f>VLOOKUP($AQ487,[12]definitions_list_lookup!$N$15:$P$20,2,TRUE)</f>
        <v>fresh</v>
      </c>
      <c r="AS487" s="15">
        <f>VLOOKUP($AQ487,[12]definitions_list_lookup!$N$15:$P$20,3,TRUE)</f>
        <v>0</v>
      </c>
      <c r="BL487" s="11" t="s">
        <v>1658</v>
      </c>
      <c r="BM487" s="11">
        <v>80</v>
      </c>
      <c r="BN487" s="15" t="str">
        <f>VLOOKUP($BM487,[12]definitions_list_lookup!$N$15:$P$20,2,TRUE)</f>
        <v>extensive</v>
      </c>
      <c r="BO487" s="15">
        <f>VLOOKUP($BM487,[12]definitions_list_lookup!$N$15:$P$20,3,TRUE)</f>
        <v>4</v>
      </c>
      <c r="BP487" s="11" t="s">
        <v>2289</v>
      </c>
      <c r="BQ487" s="11">
        <v>15</v>
      </c>
      <c r="BS487" s="11">
        <v>15</v>
      </c>
      <c r="BT487" s="11">
        <v>40</v>
      </c>
      <c r="BU487" s="11">
        <v>30</v>
      </c>
      <c r="CJ487" s="15" t="str">
        <f>VLOOKUP($CI487,[12]definitions_list_lookup!$N$15:$P$20,2,TRUE)</f>
        <v>fresh</v>
      </c>
      <c r="CK487" s="15">
        <f>VLOOKUP($CI487,[12]definitions_list_lookup!$N$15:$P$20,3,TRUE)</f>
        <v>0</v>
      </c>
      <c r="DD487" s="15">
        <f t="shared" si="23"/>
        <v>61.25</v>
      </c>
      <c r="DE487" s="15" t="str">
        <f>VLOOKUP($DD487,[12]definitions_list_lookup!$N$15:$P$20,2,TRUE)</f>
        <v>extensive</v>
      </c>
      <c r="DF487" s="15">
        <f>VLOOKUP($DD487,[12]definitions_list_lookup!$N$15:$P$20,3,TRUE)</f>
        <v>4</v>
      </c>
      <c r="DG487" s="11" t="s">
        <v>1963</v>
      </c>
    </row>
    <row r="488" spans="1:111" s="11" customFormat="1">
      <c r="A488" s="11" t="s">
        <v>4152</v>
      </c>
      <c r="B488" s="11" t="s">
        <v>1742</v>
      </c>
      <c r="C488" s="2" t="s">
        <v>1450</v>
      </c>
      <c r="D488" s="2" t="s">
        <v>1575</v>
      </c>
      <c r="E488" s="11">
        <v>117</v>
      </c>
      <c r="F488" s="11">
        <v>4</v>
      </c>
      <c r="G488" s="15" t="str">
        <f t="shared" si="21"/>
        <v>117-4</v>
      </c>
      <c r="H488" s="11">
        <v>0</v>
      </c>
      <c r="I488" s="11">
        <v>70</v>
      </c>
      <c r="J488" s="38">
        <f>(VLOOKUP($G488,Depth_Lookup_CCL!$A$3:$Z$549,11,FALSE))+(H488/100)</f>
        <v>294.96000000000004</v>
      </c>
      <c r="K488" s="38">
        <f>(VLOOKUP($G488,Depth_Lookup_CCL!$A$3:$Z$549,11,FALSE))+(I488/100)</f>
        <v>295.66000000000003</v>
      </c>
      <c r="L488" s="11">
        <v>83</v>
      </c>
      <c r="N488" s="11">
        <v>17</v>
      </c>
      <c r="P488" s="15">
        <f t="shared" si="22"/>
        <v>100</v>
      </c>
      <c r="Q488" s="11" t="s">
        <v>1602</v>
      </c>
      <c r="R488" s="11" t="s">
        <v>1</v>
      </c>
      <c r="S488" s="97">
        <v>25</v>
      </c>
      <c r="T488" s="15" t="str">
        <f>VLOOKUP($S488,[12]definitions_list_lookup!$N$15:$P$20,2,TRUE)</f>
        <v>moderate</v>
      </c>
      <c r="U488" s="15">
        <f>VLOOKUP($S488,[12]definitions_list_lookup!$N$15:$P$20,3,TRUE)</f>
        <v>2</v>
      </c>
      <c r="V488" s="11" t="s">
        <v>1707</v>
      </c>
      <c r="Y488" s="11">
        <v>95</v>
      </c>
      <c r="Z488" s="11">
        <v>5</v>
      </c>
      <c r="AR488" s="15" t="str">
        <f>VLOOKUP($AQ488,[12]definitions_list_lookup!$N$15:$P$20,2,TRUE)</f>
        <v>fresh</v>
      </c>
      <c r="AS488" s="15">
        <f>VLOOKUP($AQ488,[12]definitions_list_lookup!$N$15:$P$20,3,TRUE)</f>
        <v>0</v>
      </c>
      <c r="BL488" s="11" t="s">
        <v>2612</v>
      </c>
      <c r="BM488" s="11">
        <v>70</v>
      </c>
      <c r="BN488" s="15" t="str">
        <f>VLOOKUP($BM488,[12]definitions_list_lookup!$N$15:$P$20,2,TRUE)</f>
        <v>extensive</v>
      </c>
      <c r="BO488" s="15">
        <f>VLOOKUP($BM488,[12]definitions_list_lookup!$N$15:$P$20,3,TRUE)</f>
        <v>4</v>
      </c>
      <c r="BP488" s="11" t="s">
        <v>2289</v>
      </c>
      <c r="BQ488" s="11">
        <v>10</v>
      </c>
      <c r="BS488" s="11">
        <v>75</v>
      </c>
      <c r="BT488" s="11">
        <v>15</v>
      </c>
      <c r="CJ488" s="15" t="str">
        <f>VLOOKUP($CI488,[12]definitions_list_lookup!$N$15:$P$20,2,TRUE)</f>
        <v>fresh</v>
      </c>
      <c r="CK488" s="15">
        <f>VLOOKUP($CI488,[12]definitions_list_lookup!$N$15:$P$20,3,TRUE)</f>
        <v>0</v>
      </c>
      <c r="DD488" s="15">
        <f t="shared" si="23"/>
        <v>32.65</v>
      </c>
      <c r="DE488" s="15" t="str">
        <f>VLOOKUP($DD488,[12]definitions_list_lookup!$N$15:$P$20,2,TRUE)</f>
        <v>substantial</v>
      </c>
      <c r="DF488" s="15">
        <f>VLOOKUP($DD488,[12]definitions_list_lookup!$N$15:$P$20,3,TRUE)</f>
        <v>3</v>
      </c>
      <c r="DG488" s="11" t="s">
        <v>1932</v>
      </c>
    </row>
    <row r="489" spans="1:111" s="11" customFormat="1">
      <c r="A489" s="11" t="s">
        <v>4152</v>
      </c>
      <c r="B489" s="11" t="s">
        <v>1742</v>
      </c>
      <c r="C489" s="2" t="s">
        <v>1450</v>
      </c>
      <c r="D489" s="2" t="s">
        <v>1575</v>
      </c>
      <c r="E489" s="11">
        <v>118</v>
      </c>
      <c r="F489" s="11">
        <v>1</v>
      </c>
      <c r="G489" s="15" t="str">
        <f t="shared" si="21"/>
        <v>118-1</v>
      </c>
      <c r="H489" s="11">
        <v>0</v>
      </c>
      <c r="I489" s="11">
        <v>77</v>
      </c>
      <c r="J489" s="38">
        <f>(VLOOKUP($G489,Depth_Lookup_CCL!$A$3:$Z$549,11,FALSE))+(H489/100)</f>
        <v>295.5</v>
      </c>
      <c r="K489" s="38">
        <f>(VLOOKUP($G489,Depth_Lookup_CCL!$A$3:$Z$549,11,FALSE))+(I489/100)</f>
        <v>296.27</v>
      </c>
      <c r="L489" s="11">
        <v>91</v>
      </c>
      <c r="N489" s="11">
        <v>9</v>
      </c>
      <c r="P489" s="15">
        <f t="shared" si="22"/>
        <v>100</v>
      </c>
      <c r="Q489" s="11" t="s">
        <v>2217</v>
      </c>
      <c r="R489" s="11" t="s">
        <v>1</v>
      </c>
      <c r="S489" s="97">
        <v>40</v>
      </c>
      <c r="T489" s="15" t="str">
        <f>VLOOKUP($S489,[12]definitions_list_lookup!$N$15:$P$20,2,TRUE)</f>
        <v>substantial</v>
      </c>
      <c r="U489" s="15">
        <f>VLOOKUP($S489,[12]definitions_list_lookup!$N$15:$P$20,3,TRUE)</f>
        <v>3</v>
      </c>
      <c r="V489" s="11" t="s">
        <v>1707</v>
      </c>
      <c r="Y489" s="11">
        <v>80</v>
      </c>
      <c r="Z489" s="11">
        <v>20</v>
      </c>
      <c r="AR489" s="15" t="str">
        <f>VLOOKUP($AQ489,[12]definitions_list_lookup!$N$15:$P$20,2,TRUE)</f>
        <v>fresh</v>
      </c>
      <c r="AS489" s="15">
        <f>VLOOKUP($AQ489,[12]definitions_list_lookup!$N$15:$P$20,3,TRUE)</f>
        <v>0</v>
      </c>
      <c r="BL489" s="11" t="s">
        <v>4162</v>
      </c>
      <c r="BM489" s="11">
        <v>85</v>
      </c>
      <c r="BN489" s="15" t="str">
        <f>VLOOKUP($BM489,[12]definitions_list_lookup!$N$15:$P$20,2,TRUE)</f>
        <v>extensive</v>
      </c>
      <c r="BO489" s="15">
        <f>VLOOKUP($BM489,[12]definitions_list_lookup!$N$15:$P$20,3,TRUE)</f>
        <v>4</v>
      </c>
      <c r="BP489" s="11" t="s">
        <v>2653</v>
      </c>
      <c r="BQ489" s="11">
        <v>15</v>
      </c>
      <c r="BS489" s="11">
        <v>55</v>
      </c>
      <c r="BT489" s="11">
        <v>25</v>
      </c>
      <c r="BU489" s="11">
        <v>5</v>
      </c>
      <c r="CJ489" s="15" t="str">
        <f>VLOOKUP($CI489,[12]definitions_list_lookup!$N$15:$P$20,2,TRUE)</f>
        <v>fresh</v>
      </c>
      <c r="CK489" s="15">
        <f>VLOOKUP($CI489,[12]definitions_list_lookup!$N$15:$P$20,3,TRUE)</f>
        <v>0</v>
      </c>
      <c r="DD489" s="15">
        <f t="shared" si="23"/>
        <v>44.05</v>
      </c>
      <c r="DE489" s="15" t="str">
        <f>VLOOKUP($DD489,[12]definitions_list_lookup!$N$15:$P$20,2,TRUE)</f>
        <v>substantial</v>
      </c>
      <c r="DF489" s="15">
        <f>VLOOKUP($DD489,[12]definitions_list_lookup!$N$15:$P$20,3,TRUE)</f>
        <v>3</v>
      </c>
      <c r="DG489" s="11" t="s">
        <v>1932</v>
      </c>
    </row>
    <row r="490" spans="1:111" s="11" customFormat="1">
      <c r="A490" s="11" t="s">
        <v>4152</v>
      </c>
      <c r="B490" s="11" t="s">
        <v>1742</v>
      </c>
      <c r="C490" s="2" t="s">
        <v>1450</v>
      </c>
      <c r="D490" s="2" t="s">
        <v>1575</v>
      </c>
      <c r="E490" s="11">
        <v>118</v>
      </c>
      <c r="F490" s="11">
        <v>2</v>
      </c>
      <c r="G490" s="15" t="str">
        <f t="shared" si="21"/>
        <v>118-2</v>
      </c>
      <c r="H490" s="11">
        <v>0</v>
      </c>
      <c r="I490" s="11">
        <v>89</v>
      </c>
      <c r="J490" s="38">
        <f>(VLOOKUP($G490,Depth_Lookup_CCL!$A$3:$Z$549,11,FALSE))+(H490/100)</f>
        <v>296.29500000000002</v>
      </c>
      <c r="K490" s="38">
        <f>(VLOOKUP($G490,Depth_Lookup_CCL!$A$3:$Z$549,11,FALSE))+(I490/100)</f>
        <v>297.185</v>
      </c>
      <c r="L490" s="11">
        <v>92</v>
      </c>
      <c r="N490" s="11">
        <v>8</v>
      </c>
      <c r="P490" s="15">
        <f t="shared" si="22"/>
        <v>100</v>
      </c>
      <c r="Q490" s="11" t="s">
        <v>2628</v>
      </c>
      <c r="R490" s="11" t="s">
        <v>1</v>
      </c>
      <c r="S490" s="97">
        <v>40</v>
      </c>
      <c r="T490" s="15" t="str">
        <f>VLOOKUP($S490,[12]definitions_list_lookup!$N$15:$P$20,2,TRUE)</f>
        <v>substantial</v>
      </c>
      <c r="U490" s="15">
        <f>VLOOKUP($S490,[12]definitions_list_lookup!$N$15:$P$20,3,TRUE)</f>
        <v>3</v>
      </c>
      <c r="V490" s="11" t="s">
        <v>1707</v>
      </c>
      <c r="Y490" s="11">
        <v>85</v>
      </c>
      <c r="Z490" s="11">
        <v>15</v>
      </c>
      <c r="AR490" s="15" t="str">
        <f>VLOOKUP($AQ490,[12]definitions_list_lookup!$N$15:$P$20,2,TRUE)</f>
        <v>fresh</v>
      </c>
      <c r="AS490" s="15">
        <f>VLOOKUP($AQ490,[12]definitions_list_lookup!$N$15:$P$20,3,TRUE)</f>
        <v>0</v>
      </c>
      <c r="BL490" s="11" t="s">
        <v>1797</v>
      </c>
      <c r="BM490" s="11">
        <v>85</v>
      </c>
      <c r="BN490" s="15" t="str">
        <f>VLOOKUP($BM490,[12]definitions_list_lookup!$N$15:$P$20,2,TRUE)</f>
        <v>extensive</v>
      </c>
      <c r="BO490" s="15">
        <f>VLOOKUP($BM490,[12]definitions_list_lookup!$N$15:$P$20,3,TRUE)</f>
        <v>4</v>
      </c>
      <c r="BP490" s="11" t="s">
        <v>2287</v>
      </c>
      <c r="BQ490" s="11">
        <v>10</v>
      </c>
      <c r="BS490" s="11">
        <v>80</v>
      </c>
      <c r="BT490" s="11">
        <v>10</v>
      </c>
      <c r="CJ490" s="15" t="str">
        <f>VLOOKUP($CI490,[12]definitions_list_lookup!$N$15:$P$20,2,TRUE)</f>
        <v>fresh</v>
      </c>
      <c r="CK490" s="15">
        <f>VLOOKUP($CI490,[12]definitions_list_lookup!$N$15:$P$20,3,TRUE)</f>
        <v>0</v>
      </c>
      <c r="DD490" s="15">
        <f t="shared" si="23"/>
        <v>43.6</v>
      </c>
      <c r="DE490" s="15" t="str">
        <f>VLOOKUP($DD490,[12]definitions_list_lookup!$N$15:$P$20,2,TRUE)</f>
        <v>substantial</v>
      </c>
      <c r="DF490" s="15">
        <f>VLOOKUP($DD490,[12]definitions_list_lookup!$N$15:$P$20,3,TRUE)</f>
        <v>3</v>
      </c>
      <c r="DG490" s="11" t="s">
        <v>1932</v>
      </c>
    </row>
    <row r="491" spans="1:111" s="11" customFormat="1">
      <c r="A491" s="11" t="s">
        <v>4152</v>
      </c>
      <c r="B491" s="11" t="s">
        <v>1742</v>
      </c>
      <c r="C491" s="2" t="s">
        <v>1450</v>
      </c>
      <c r="D491" s="2" t="s">
        <v>1575</v>
      </c>
      <c r="E491" s="11">
        <v>118</v>
      </c>
      <c r="F491" s="11">
        <v>3</v>
      </c>
      <c r="G491" s="15" t="str">
        <f t="shared" si="21"/>
        <v>118-3</v>
      </c>
      <c r="H491" s="11">
        <v>0</v>
      </c>
      <c r="I491" s="11">
        <v>67</v>
      </c>
      <c r="J491" s="38">
        <f>(VLOOKUP($G491,Depth_Lookup_CCL!$A$3:$Z$549,11,FALSE))+(H491/100)</f>
        <v>297.21500000000003</v>
      </c>
      <c r="K491" s="38">
        <f>(VLOOKUP($G491,Depth_Lookup_CCL!$A$3:$Z$549,11,FALSE))+(I491/100)</f>
        <v>297.88500000000005</v>
      </c>
      <c r="L491" s="11">
        <v>85</v>
      </c>
      <c r="N491" s="11">
        <v>15</v>
      </c>
      <c r="P491" s="15">
        <f t="shared" si="22"/>
        <v>100</v>
      </c>
      <c r="Q491" s="11" t="s">
        <v>1755</v>
      </c>
      <c r="R491" s="11" t="s">
        <v>1</v>
      </c>
      <c r="S491" s="97">
        <v>55</v>
      </c>
      <c r="T491" s="15" t="str">
        <f>VLOOKUP($S491,[12]definitions_list_lookup!$N$15:$P$20,2,TRUE)</f>
        <v>substantial</v>
      </c>
      <c r="U491" s="15">
        <f>VLOOKUP($S491,[12]definitions_list_lookup!$N$15:$P$20,3,TRUE)</f>
        <v>3</v>
      </c>
      <c r="V491" s="11" t="s">
        <v>1707</v>
      </c>
      <c r="Y491" s="11">
        <v>90</v>
      </c>
      <c r="Z491" s="11">
        <v>10</v>
      </c>
      <c r="AR491" s="15" t="str">
        <f>VLOOKUP($AQ491,[12]definitions_list_lookup!$N$15:$P$20,2,TRUE)</f>
        <v>fresh</v>
      </c>
      <c r="AS491" s="15">
        <f>VLOOKUP($AQ491,[12]definitions_list_lookup!$N$15:$P$20,3,TRUE)</f>
        <v>0</v>
      </c>
      <c r="BL491" s="11" t="s">
        <v>4163</v>
      </c>
      <c r="BM491" s="11">
        <v>85</v>
      </c>
      <c r="BN491" s="15" t="str">
        <f>VLOOKUP($BM491,[12]definitions_list_lookup!$N$15:$P$20,2,TRUE)</f>
        <v>extensive</v>
      </c>
      <c r="BO491" s="15">
        <f>VLOOKUP($BM491,[12]definitions_list_lookup!$N$15:$P$20,3,TRUE)</f>
        <v>4</v>
      </c>
      <c r="BP491" s="11" t="s">
        <v>2287</v>
      </c>
      <c r="BQ491" s="11">
        <v>15</v>
      </c>
      <c r="BS491" s="11">
        <v>70</v>
      </c>
      <c r="BT491" s="11">
        <v>15</v>
      </c>
      <c r="CJ491" s="15" t="str">
        <f>VLOOKUP($CI491,[12]definitions_list_lookup!$N$15:$P$20,2,TRUE)</f>
        <v>fresh</v>
      </c>
      <c r="CK491" s="15">
        <f>VLOOKUP($CI491,[12]definitions_list_lookup!$N$15:$P$20,3,TRUE)</f>
        <v>0</v>
      </c>
      <c r="DD491" s="15">
        <f t="shared" si="23"/>
        <v>59.5</v>
      </c>
      <c r="DE491" s="15" t="str">
        <f>VLOOKUP($DD491,[12]definitions_list_lookup!$N$15:$P$20,2,TRUE)</f>
        <v>substantial</v>
      </c>
      <c r="DF491" s="15">
        <f>VLOOKUP($DD491,[12]definitions_list_lookup!$N$15:$P$20,3,TRUE)</f>
        <v>3</v>
      </c>
      <c r="DG491" s="11" t="s">
        <v>1963</v>
      </c>
    </row>
    <row r="492" spans="1:111" s="11" customFormat="1">
      <c r="A492" s="11" t="s">
        <v>4152</v>
      </c>
      <c r="B492" s="11" t="s">
        <v>1742</v>
      </c>
      <c r="C492" s="2" t="s">
        <v>1450</v>
      </c>
      <c r="D492" s="2" t="s">
        <v>1575</v>
      </c>
      <c r="E492" s="11">
        <v>118</v>
      </c>
      <c r="F492" s="11">
        <v>4</v>
      </c>
      <c r="G492" s="15" t="str">
        <f t="shared" si="21"/>
        <v>118-4</v>
      </c>
      <c r="H492" s="11">
        <v>0</v>
      </c>
      <c r="I492" s="11">
        <v>87</v>
      </c>
      <c r="J492" s="38">
        <f>(VLOOKUP($G492,Depth_Lookup_CCL!$A$3:$Z$549,11,FALSE))+(H492/100)</f>
        <v>297.89000000000004</v>
      </c>
      <c r="K492" s="38">
        <f>(VLOOKUP($G492,Depth_Lookup_CCL!$A$3:$Z$549,11,FALSE))+(I492/100)</f>
        <v>298.76000000000005</v>
      </c>
      <c r="L492" s="11">
        <v>92</v>
      </c>
      <c r="N492" s="11">
        <v>8</v>
      </c>
      <c r="P492" s="15">
        <f t="shared" si="22"/>
        <v>100</v>
      </c>
      <c r="Q492" s="11" t="s">
        <v>4164</v>
      </c>
      <c r="R492" s="11" t="s">
        <v>114</v>
      </c>
      <c r="S492" s="97">
        <v>40</v>
      </c>
      <c r="T492" s="15" t="str">
        <f>VLOOKUP($S492,[12]definitions_list_lookup!$N$15:$P$20,2,TRUE)</f>
        <v>substantial</v>
      </c>
      <c r="U492" s="15">
        <f>VLOOKUP($S492,[12]definitions_list_lookup!$N$15:$P$20,3,TRUE)</f>
        <v>3</v>
      </c>
      <c r="V492" s="11" t="s">
        <v>1707</v>
      </c>
      <c r="Y492" s="11">
        <v>95</v>
      </c>
      <c r="Z492" s="11">
        <v>5</v>
      </c>
      <c r="AR492" s="15" t="str">
        <f>VLOOKUP($AQ492,[12]definitions_list_lookup!$N$15:$P$20,2,TRUE)</f>
        <v>fresh</v>
      </c>
      <c r="AS492" s="15">
        <f>VLOOKUP($AQ492,[12]definitions_list_lookup!$N$15:$P$20,3,TRUE)</f>
        <v>0</v>
      </c>
      <c r="BL492" s="11" t="s">
        <v>1797</v>
      </c>
      <c r="BM492" s="11">
        <v>80</v>
      </c>
      <c r="BN492" s="15" t="str">
        <f>VLOOKUP($BM492,[12]definitions_list_lookup!$N$15:$P$20,2,TRUE)</f>
        <v>extensive</v>
      </c>
      <c r="BO492" s="15">
        <f>VLOOKUP($BM492,[12]definitions_list_lookup!$N$15:$P$20,3,TRUE)</f>
        <v>4</v>
      </c>
      <c r="BP492" s="11" t="s">
        <v>2287</v>
      </c>
      <c r="BQ492" s="11">
        <v>10</v>
      </c>
      <c r="BS492" s="11">
        <v>80</v>
      </c>
      <c r="BT492" s="11">
        <v>15</v>
      </c>
      <c r="BU492" s="11">
        <v>5</v>
      </c>
      <c r="CJ492" s="15" t="str">
        <f>VLOOKUP($CI492,[12]definitions_list_lookup!$N$15:$P$20,2,TRUE)</f>
        <v>fresh</v>
      </c>
      <c r="CK492" s="15">
        <f>VLOOKUP($CI492,[12]definitions_list_lookup!$N$15:$P$20,3,TRUE)</f>
        <v>0</v>
      </c>
      <c r="DD492" s="15">
        <f t="shared" si="23"/>
        <v>43.2</v>
      </c>
      <c r="DE492" s="15" t="str">
        <f>VLOOKUP($DD492,[12]definitions_list_lookup!$N$15:$P$20,2,TRUE)</f>
        <v>substantial</v>
      </c>
      <c r="DF492" s="15">
        <f>VLOOKUP($DD492,[12]definitions_list_lookup!$N$15:$P$20,3,TRUE)</f>
        <v>3</v>
      </c>
      <c r="DG492" s="11" t="s">
        <v>1932</v>
      </c>
    </row>
    <row r="493" spans="1:111" s="11" customFormat="1">
      <c r="A493" s="11" t="s">
        <v>4152</v>
      </c>
      <c r="B493" s="11" t="s">
        <v>1742</v>
      </c>
      <c r="C493" s="2" t="s">
        <v>1450</v>
      </c>
      <c r="D493" s="2" t="s">
        <v>1575</v>
      </c>
      <c r="E493" s="11">
        <v>119</v>
      </c>
      <c r="F493" s="11">
        <v>1</v>
      </c>
      <c r="G493" s="15" t="str">
        <f t="shared" si="21"/>
        <v>119-1</v>
      </c>
      <c r="H493" s="11">
        <v>0</v>
      </c>
      <c r="I493" s="11">
        <v>78</v>
      </c>
      <c r="J493" s="38">
        <f>(VLOOKUP($G493,Depth_Lookup_CCL!$A$3:$Z$549,11,FALSE))+(H493/100)</f>
        <v>298.55</v>
      </c>
      <c r="K493" s="38">
        <f>(VLOOKUP($G493,Depth_Lookup_CCL!$A$3:$Z$549,11,FALSE))+(I493/100)</f>
        <v>299.33</v>
      </c>
      <c r="L493" s="11">
        <v>88</v>
      </c>
      <c r="N493" s="11">
        <v>5</v>
      </c>
      <c r="O493" s="11">
        <v>7</v>
      </c>
      <c r="P493" s="15">
        <f t="shared" si="22"/>
        <v>100</v>
      </c>
      <c r="Q493" s="11" t="s">
        <v>2240</v>
      </c>
      <c r="R493" s="11" t="s">
        <v>1</v>
      </c>
      <c r="S493" s="97">
        <v>55</v>
      </c>
      <c r="T493" s="15" t="str">
        <f>VLOOKUP($S493,[12]definitions_list_lookup!$N$15:$P$20,2,TRUE)</f>
        <v>substantial</v>
      </c>
      <c r="U493" s="15">
        <f>VLOOKUP($S493,[12]definitions_list_lookup!$N$15:$P$20,3,TRUE)</f>
        <v>3</v>
      </c>
      <c r="V493" s="11" t="s">
        <v>1707</v>
      </c>
      <c r="W493" s="11">
        <v>5</v>
      </c>
      <c r="Y493" s="11">
        <v>85</v>
      </c>
      <c r="Z493" s="11">
        <v>10</v>
      </c>
      <c r="AR493" s="15" t="str">
        <f>VLOOKUP($AQ493,[12]definitions_list_lookup!$N$15:$P$20,2,TRUE)</f>
        <v>fresh</v>
      </c>
      <c r="AS493" s="15">
        <f>VLOOKUP($AQ493,[12]definitions_list_lookup!$N$15:$P$20,3,TRUE)</f>
        <v>0</v>
      </c>
      <c r="BL493" s="11" t="s">
        <v>1723</v>
      </c>
      <c r="BM493" s="11">
        <v>85</v>
      </c>
      <c r="BN493" s="15" t="str">
        <f>VLOOKUP($BM493,[12]definitions_list_lookup!$N$15:$P$20,2,TRUE)</f>
        <v>extensive</v>
      </c>
      <c r="BO493" s="15">
        <f>VLOOKUP($BM493,[12]definitions_list_lookup!$N$15:$P$20,3,TRUE)</f>
        <v>4</v>
      </c>
      <c r="BP493" s="11" t="s">
        <v>2287</v>
      </c>
      <c r="BQ493" s="11">
        <v>10</v>
      </c>
      <c r="BS493" s="11">
        <v>70</v>
      </c>
      <c r="BT493" s="11">
        <v>10</v>
      </c>
      <c r="BU493" s="11">
        <v>10</v>
      </c>
      <c r="CH493" s="11" t="s">
        <v>4165</v>
      </c>
      <c r="CI493" s="11">
        <v>90</v>
      </c>
      <c r="CJ493" s="15" t="str">
        <f>VLOOKUP($CI493,[12]definitions_list_lookup!$N$15:$P$20,2,TRUE)</f>
        <v>extensive</v>
      </c>
      <c r="CK493" s="15">
        <f>VLOOKUP($CI493,[12]definitions_list_lookup!$N$15:$P$20,3,TRUE)</f>
        <v>4</v>
      </c>
      <c r="CL493" s="11" t="s">
        <v>4166</v>
      </c>
      <c r="CO493" s="11">
        <v>40</v>
      </c>
      <c r="CP493" s="11">
        <v>30</v>
      </c>
      <c r="CQ493" s="11">
        <v>30</v>
      </c>
      <c r="DD493" s="15">
        <f t="shared" si="23"/>
        <v>58.95</v>
      </c>
      <c r="DE493" s="15" t="str">
        <f>VLOOKUP($DD493,[12]definitions_list_lookup!$N$15:$P$20,2,TRUE)</f>
        <v>substantial</v>
      </c>
      <c r="DF493" s="15">
        <f>VLOOKUP($DD493,[12]definitions_list_lookup!$N$15:$P$20,3,TRUE)</f>
        <v>3</v>
      </c>
      <c r="DG493" s="11" t="s">
        <v>4167</v>
      </c>
    </row>
    <row r="494" spans="1:111" s="11" customFormat="1">
      <c r="A494" s="11" t="s">
        <v>4152</v>
      </c>
      <c r="B494" s="11" t="s">
        <v>1742</v>
      </c>
      <c r="C494" s="2" t="s">
        <v>1450</v>
      </c>
      <c r="D494" s="2" t="s">
        <v>1575</v>
      </c>
      <c r="E494" s="11">
        <v>119</v>
      </c>
      <c r="F494" s="11">
        <v>2</v>
      </c>
      <c r="G494" s="15" t="str">
        <f t="shared" si="21"/>
        <v>119-2</v>
      </c>
      <c r="H494" s="11">
        <v>0</v>
      </c>
      <c r="I494" s="11">
        <v>61</v>
      </c>
      <c r="J494" s="38">
        <f>(VLOOKUP($G494,Depth_Lookup_CCL!$A$3:$Z$549,11,FALSE))+(H494/100)</f>
        <v>299.35000000000002</v>
      </c>
      <c r="K494" s="38">
        <f>(VLOOKUP($G494,Depth_Lookup_CCL!$A$3:$Z$549,11,FALSE))+(I494/100)</f>
        <v>299.96000000000004</v>
      </c>
      <c r="L494" s="11">
        <v>90</v>
      </c>
      <c r="N494" s="11">
        <v>10</v>
      </c>
      <c r="P494" s="15">
        <f t="shared" si="22"/>
        <v>100</v>
      </c>
      <c r="Q494" s="11" t="s">
        <v>2217</v>
      </c>
      <c r="R494" s="11" t="s">
        <v>1</v>
      </c>
      <c r="S494" s="97">
        <v>40</v>
      </c>
      <c r="T494" s="15" t="str">
        <f>VLOOKUP($S494,[12]definitions_list_lookup!$N$15:$P$20,2,TRUE)</f>
        <v>substantial</v>
      </c>
      <c r="U494" s="15">
        <f>VLOOKUP($S494,[12]definitions_list_lookup!$N$15:$P$20,3,TRUE)</f>
        <v>3</v>
      </c>
      <c r="V494" s="11" t="s">
        <v>1707</v>
      </c>
      <c r="Y494" s="11">
        <v>95</v>
      </c>
      <c r="Z494" s="11">
        <v>5</v>
      </c>
      <c r="AR494" s="15" t="str">
        <f>VLOOKUP($AQ494,[12]definitions_list_lookup!$N$15:$P$20,2,TRUE)</f>
        <v>fresh</v>
      </c>
      <c r="AS494" s="15">
        <f>VLOOKUP($AQ494,[12]definitions_list_lookup!$N$15:$P$20,3,TRUE)</f>
        <v>0</v>
      </c>
      <c r="BL494" s="11" t="s">
        <v>1797</v>
      </c>
      <c r="BM494" s="11">
        <v>85</v>
      </c>
      <c r="BN494" s="15" t="str">
        <f>VLOOKUP($BM494,[12]definitions_list_lookup!$N$15:$P$20,2,TRUE)</f>
        <v>extensive</v>
      </c>
      <c r="BO494" s="15">
        <f>VLOOKUP($BM494,[12]definitions_list_lookup!$N$15:$P$20,3,TRUE)</f>
        <v>4</v>
      </c>
      <c r="BP494" s="11" t="s">
        <v>2287</v>
      </c>
      <c r="BQ494" s="11">
        <v>15</v>
      </c>
      <c r="BS494" s="11">
        <v>65</v>
      </c>
      <c r="BT494" s="11">
        <v>10</v>
      </c>
      <c r="BV494" s="11">
        <v>10</v>
      </c>
      <c r="CJ494" s="15" t="str">
        <f>VLOOKUP($CI494,[12]definitions_list_lookup!$N$15:$P$20,2,TRUE)</f>
        <v>fresh</v>
      </c>
      <c r="CK494" s="15">
        <f>VLOOKUP($CI494,[12]definitions_list_lookup!$N$15:$P$20,3,TRUE)</f>
        <v>0</v>
      </c>
      <c r="DD494" s="15">
        <f t="shared" si="23"/>
        <v>44.5</v>
      </c>
      <c r="DE494" s="15" t="str">
        <f>VLOOKUP($DD494,[12]definitions_list_lookup!$N$15:$P$20,2,TRUE)</f>
        <v>substantial</v>
      </c>
      <c r="DF494" s="15">
        <f>VLOOKUP($DD494,[12]definitions_list_lookup!$N$15:$P$20,3,TRUE)</f>
        <v>3</v>
      </c>
      <c r="DG494" s="11" t="s">
        <v>1932</v>
      </c>
    </row>
    <row r="495" spans="1:111" s="11" customFormat="1">
      <c r="A495" s="11" t="s">
        <v>4152</v>
      </c>
      <c r="B495" s="11" t="s">
        <v>1742</v>
      </c>
      <c r="C495" s="2" t="s">
        <v>1450</v>
      </c>
      <c r="D495" s="2" t="s">
        <v>1575</v>
      </c>
      <c r="E495" s="11">
        <v>119</v>
      </c>
      <c r="F495" s="11">
        <v>3</v>
      </c>
      <c r="G495" s="15" t="str">
        <f t="shared" si="21"/>
        <v>119-3</v>
      </c>
      <c r="H495" s="11">
        <v>0</v>
      </c>
      <c r="I495" s="11">
        <v>84</v>
      </c>
      <c r="J495" s="38">
        <f>(VLOOKUP($G495,Depth_Lookup_CCL!$A$3:$Z$549,11,FALSE))+(H495/100)</f>
        <v>300</v>
      </c>
      <c r="K495" s="38">
        <f>(VLOOKUP($G495,Depth_Lookup_CCL!$A$3:$Z$549,11,FALSE))+(I495/100)</f>
        <v>300.83999999999997</v>
      </c>
      <c r="L495" s="11">
        <v>86</v>
      </c>
      <c r="N495" s="11">
        <v>14</v>
      </c>
      <c r="P495" s="15">
        <f t="shared" si="22"/>
        <v>100</v>
      </c>
      <c r="Q495" s="11" t="s">
        <v>2240</v>
      </c>
      <c r="R495" s="11" t="s">
        <v>1</v>
      </c>
      <c r="S495" s="97">
        <v>55</v>
      </c>
      <c r="T495" s="15" t="str">
        <f>VLOOKUP($S495,[12]definitions_list_lookup!$N$15:$P$20,2,TRUE)</f>
        <v>substantial</v>
      </c>
      <c r="U495" s="15">
        <f>VLOOKUP($S495,[12]definitions_list_lookup!$N$15:$P$20,3,TRUE)</f>
        <v>3</v>
      </c>
      <c r="V495" s="11" t="s">
        <v>1707</v>
      </c>
      <c r="W495" s="11">
        <v>5</v>
      </c>
      <c r="Y495" s="11">
        <v>90</v>
      </c>
      <c r="Z495" s="11">
        <v>5</v>
      </c>
      <c r="AR495" s="15" t="str">
        <f>VLOOKUP($AQ495,[12]definitions_list_lookup!$N$15:$P$20,2,TRUE)</f>
        <v>fresh</v>
      </c>
      <c r="AS495" s="15">
        <f>VLOOKUP($AQ495,[12]definitions_list_lookup!$N$15:$P$20,3,TRUE)</f>
        <v>0</v>
      </c>
      <c r="BL495" s="11" t="s">
        <v>1723</v>
      </c>
      <c r="BM495" s="11">
        <v>80</v>
      </c>
      <c r="BN495" s="15" t="str">
        <f>VLOOKUP($BM495,[12]definitions_list_lookup!$N$15:$P$20,2,TRUE)</f>
        <v>extensive</v>
      </c>
      <c r="BO495" s="15">
        <f>VLOOKUP($BM495,[12]definitions_list_lookup!$N$15:$P$20,3,TRUE)</f>
        <v>4</v>
      </c>
      <c r="BP495" s="11" t="s">
        <v>2393</v>
      </c>
      <c r="BQ495" s="11">
        <v>10</v>
      </c>
      <c r="BS495" s="11">
        <v>75</v>
      </c>
      <c r="BT495" s="11">
        <v>15</v>
      </c>
      <c r="CJ495" s="15" t="str">
        <f>VLOOKUP($CI495,[12]definitions_list_lookup!$N$15:$P$20,2,TRUE)</f>
        <v>fresh</v>
      </c>
      <c r="CK495" s="15">
        <f>VLOOKUP($CI495,[12]definitions_list_lookup!$N$15:$P$20,3,TRUE)</f>
        <v>0</v>
      </c>
      <c r="DD495" s="15">
        <f t="shared" si="23"/>
        <v>58.5</v>
      </c>
      <c r="DE495" s="15" t="str">
        <f>VLOOKUP($DD495,[12]definitions_list_lookup!$N$15:$P$20,2,TRUE)</f>
        <v>substantial</v>
      </c>
      <c r="DF495" s="15">
        <f>VLOOKUP($DD495,[12]definitions_list_lookup!$N$15:$P$20,3,TRUE)</f>
        <v>3</v>
      </c>
      <c r="DG495" s="11" t="s">
        <v>1963</v>
      </c>
    </row>
    <row r="496" spans="1:111" s="11" customFormat="1">
      <c r="A496" s="11" t="s">
        <v>4152</v>
      </c>
      <c r="B496" s="11" t="s">
        <v>1742</v>
      </c>
      <c r="C496" s="2" t="s">
        <v>1450</v>
      </c>
      <c r="D496" s="2" t="s">
        <v>1575</v>
      </c>
      <c r="E496" s="11">
        <v>119</v>
      </c>
      <c r="F496" s="11">
        <v>4</v>
      </c>
      <c r="G496" s="15" t="str">
        <f t="shared" si="21"/>
        <v>119-4</v>
      </c>
      <c r="H496" s="11">
        <v>0</v>
      </c>
      <c r="I496" s="11">
        <v>90</v>
      </c>
      <c r="J496" s="38">
        <f>(VLOOKUP($G496,Depth_Lookup_CCL!$A$3:$Z$549,11,FALSE))+(H496/100)</f>
        <v>300.83499999999998</v>
      </c>
      <c r="K496" s="38">
        <f>(VLOOKUP($G496,Depth_Lookup_CCL!$A$3:$Z$549,11,FALSE))+(I496/100)</f>
        <v>301.73499999999996</v>
      </c>
      <c r="L496" s="11">
        <v>89</v>
      </c>
      <c r="N496" s="11">
        <v>11</v>
      </c>
      <c r="P496" s="15">
        <f t="shared" si="22"/>
        <v>100</v>
      </c>
      <c r="Q496" s="11" t="s">
        <v>2628</v>
      </c>
      <c r="R496" s="11" t="s">
        <v>1</v>
      </c>
      <c r="S496" s="97">
        <v>40</v>
      </c>
      <c r="T496" s="15" t="str">
        <f>VLOOKUP($S496,[12]definitions_list_lookup!$N$15:$P$20,2,TRUE)</f>
        <v>substantial</v>
      </c>
      <c r="U496" s="15">
        <f>VLOOKUP($S496,[12]definitions_list_lookup!$N$15:$P$20,3,TRUE)</f>
        <v>3</v>
      </c>
      <c r="V496" s="11" t="s">
        <v>4146</v>
      </c>
      <c r="Y496" s="11">
        <v>85</v>
      </c>
      <c r="Z496" s="11">
        <v>15</v>
      </c>
      <c r="AR496" s="15" t="str">
        <f>VLOOKUP($AQ496,[12]definitions_list_lookup!$N$15:$P$20,2,TRUE)</f>
        <v>fresh</v>
      </c>
      <c r="AS496" s="15">
        <f>VLOOKUP($AQ496,[12]definitions_list_lookup!$N$15:$P$20,3,TRUE)</f>
        <v>0</v>
      </c>
      <c r="BL496" s="11" t="s">
        <v>1723</v>
      </c>
      <c r="BM496" s="11">
        <v>75</v>
      </c>
      <c r="BN496" s="15" t="str">
        <f>VLOOKUP($BM496,[12]definitions_list_lookup!$N$15:$P$20,2,TRUE)</f>
        <v>extensive</v>
      </c>
      <c r="BO496" s="15">
        <f>VLOOKUP($BM496,[12]definitions_list_lookup!$N$15:$P$20,3,TRUE)</f>
        <v>4</v>
      </c>
      <c r="BP496" s="11" t="s">
        <v>2287</v>
      </c>
      <c r="BQ496" s="11">
        <v>15</v>
      </c>
      <c r="BS496" s="11">
        <v>65</v>
      </c>
      <c r="BT496" s="11">
        <v>15</v>
      </c>
      <c r="BU496" s="11">
        <v>5</v>
      </c>
      <c r="CJ496" s="15" t="str">
        <f>VLOOKUP($CI496,[12]definitions_list_lookup!$N$15:$P$20,2,TRUE)</f>
        <v>fresh</v>
      </c>
      <c r="CK496" s="15">
        <f>VLOOKUP($CI496,[12]definitions_list_lookup!$N$15:$P$20,3,TRUE)</f>
        <v>0</v>
      </c>
      <c r="DD496" s="15">
        <f t="shared" si="23"/>
        <v>43.85</v>
      </c>
      <c r="DE496" s="15" t="str">
        <f>VLOOKUP($DD496,[12]definitions_list_lookup!$N$15:$P$20,2,TRUE)</f>
        <v>substantial</v>
      </c>
      <c r="DF496" s="15">
        <f>VLOOKUP($DD496,[12]definitions_list_lookup!$N$15:$P$20,3,TRUE)</f>
        <v>3</v>
      </c>
      <c r="DG496" s="11" t="s">
        <v>1932</v>
      </c>
    </row>
    <row r="497" spans="1:111" s="11" customFormat="1">
      <c r="A497" s="11" t="s">
        <v>4152</v>
      </c>
      <c r="B497" s="11" t="s">
        <v>1742</v>
      </c>
      <c r="C497" s="2" t="s">
        <v>1450</v>
      </c>
      <c r="D497" s="2" t="s">
        <v>1575</v>
      </c>
      <c r="E497" s="11">
        <v>120</v>
      </c>
      <c r="F497" s="11">
        <v>1</v>
      </c>
      <c r="G497" s="15" t="str">
        <f t="shared" si="21"/>
        <v>120-1</v>
      </c>
      <c r="H497" s="11">
        <v>0</v>
      </c>
      <c r="I497" s="11">
        <v>80</v>
      </c>
      <c r="J497" s="38">
        <f>(VLOOKUP($G497,Depth_Lookup_CCL!$A$3:$Z$549,11,FALSE))+(H497/100)</f>
        <v>301.60000000000002</v>
      </c>
      <c r="K497" s="38">
        <f>(VLOOKUP($G497,Depth_Lookup_CCL!$A$3:$Z$549,11,FALSE))+(I497/100)</f>
        <v>302.40000000000003</v>
      </c>
      <c r="L497" s="11">
        <v>89</v>
      </c>
      <c r="N497" s="11">
        <v>11</v>
      </c>
      <c r="P497" s="15">
        <f t="shared" si="22"/>
        <v>100</v>
      </c>
      <c r="Q497" s="11" t="s">
        <v>2628</v>
      </c>
      <c r="R497" s="11" t="s">
        <v>1</v>
      </c>
      <c r="S497" s="97">
        <v>70</v>
      </c>
      <c r="T497" s="15" t="str">
        <f>VLOOKUP($S497,[12]definitions_list_lookup!$N$15:$P$20,2,TRUE)</f>
        <v>extensive</v>
      </c>
      <c r="U497" s="15">
        <f>VLOOKUP($S497,[12]definitions_list_lookup!$N$15:$P$20,3,TRUE)</f>
        <v>4</v>
      </c>
      <c r="V497" s="11" t="s">
        <v>1707</v>
      </c>
      <c r="W497" s="11">
        <v>15</v>
      </c>
      <c r="Y497" s="11">
        <v>70</v>
      </c>
      <c r="Z497" s="11">
        <v>15</v>
      </c>
      <c r="AR497" s="15" t="str">
        <f>VLOOKUP($AQ497,[12]definitions_list_lookup!$N$15:$P$20,2,TRUE)</f>
        <v>fresh</v>
      </c>
      <c r="AS497" s="15">
        <f>VLOOKUP($AQ497,[12]definitions_list_lookup!$N$15:$P$20,3,TRUE)</f>
        <v>0</v>
      </c>
      <c r="BL497" s="11" t="s">
        <v>4168</v>
      </c>
      <c r="BM497" s="11">
        <v>80</v>
      </c>
      <c r="BN497" s="15" t="str">
        <f>VLOOKUP($BM497,[12]definitions_list_lookup!$N$15:$P$20,2,TRUE)</f>
        <v>extensive</v>
      </c>
      <c r="BO497" s="15">
        <f>VLOOKUP($BM497,[12]definitions_list_lookup!$N$15:$P$20,3,TRUE)</f>
        <v>4</v>
      </c>
      <c r="BP497" s="11" t="s">
        <v>2287</v>
      </c>
      <c r="BQ497" s="11">
        <v>10</v>
      </c>
      <c r="BS497" s="11">
        <v>75</v>
      </c>
      <c r="BT497" s="11">
        <v>15</v>
      </c>
      <c r="CJ497" s="15" t="str">
        <f>VLOOKUP($CI497,[12]definitions_list_lookup!$N$15:$P$20,2,TRUE)</f>
        <v>fresh</v>
      </c>
      <c r="CK497" s="15">
        <f>VLOOKUP($CI497,[12]definitions_list_lookup!$N$15:$P$20,3,TRUE)</f>
        <v>0</v>
      </c>
      <c r="DD497" s="15">
        <f t="shared" si="23"/>
        <v>71.100000000000009</v>
      </c>
      <c r="DE497" s="15" t="str">
        <f>VLOOKUP($DD497,[12]definitions_list_lookup!$N$15:$P$20,2,TRUE)</f>
        <v>extensive</v>
      </c>
      <c r="DF497" s="15">
        <f>VLOOKUP($DD497,[12]definitions_list_lookup!$N$15:$P$20,3,TRUE)</f>
        <v>4</v>
      </c>
      <c r="DG497" s="11" t="s">
        <v>1963</v>
      </c>
    </row>
    <row r="498" spans="1:111" s="11" customFormat="1">
      <c r="A498" s="11" t="s">
        <v>4152</v>
      </c>
      <c r="B498" s="11" t="s">
        <v>1742</v>
      </c>
      <c r="C498" s="2" t="s">
        <v>1450</v>
      </c>
      <c r="D498" s="2" t="s">
        <v>1575</v>
      </c>
      <c r="E498" s="11">
        <v>120</v>
      </c>
      <c r="F498" s="11">
        <v>2</v>
      </c>
      <c r="G498" s="15" t="str">
        <f t="shared" si="21"/>
        <v>120-2</v>
      </c>
      <c r="H498" s="11">
        <v>0</v>
      </c>
      <c r="I498" s="11">
        <v>73</v>
      </c>
      <c r="J498" s="38">
        <f>(VLOOKUP($G498,Depth_Lookup_CCL!$A$3:$Z$549,11,FALSE))+(H498/100)</f>
        <v>302.42500000000001</v>
      </c>
      <c r="K498" s="38">
        <f>(VLOOKUP($G498,Depth_Lookup_CCL!$A$3:$Z$549,11,FALSE))+(I498/100)</f>
        <v>303.15500000000003</v>
      </c>
      <c r="L498" s="11">
        <v>89</v>
      </c>
      <c r="N498" s="11">
        <v>3</v>
      </c>
      <c r="O498" s="11">
        <v>8</v>
      </c>
      <c r="P498" s="15">
        <f t="shared" si="22"/>
        <v>100</v>
      </c>
      <c r="Q498" s="11" t="s">
        <v>1674</v>
      </c>
      <c r="R498" s="11" t="s">
        <v>114</v>
      </c>
      <c r="S498" s="97">
        <v>70</v>
      </c>
      <c r="T498" s="15" t="str">
        <f>VLOOKUP($S498,[12]definitions_list_lookup!$N$15:$P$20,2,TRUE)</f>
        <v>extensive</v>
      </c>
      <c r="U498" s="15">
        <f>VLOOKUP($S498,[12]definitions_list_lookup!$N$15:$P$20,3,TRUE)</f>
        <v>4</v>
      </c>
      <c r="V498" s="11" t="s">
        <v>1707</v>
      </c>
      <c r="W498" s="11">
        <v>5</v>
      </c>
      <c r="Y498" s="11">
        <v>85</v>
      </c>
      <c r="Z498" s="11">
        <v>10</v>
      </c>
      <c r="AR498" s="15" t="str">
        <f>VLOOKUP($AQ498,[12]definitions_list_lookup!$N$15:$P$20,2,TRUE)</f>
        <v>fresh</v>
      </c>
      <c r="AS498" s="15">
        <f>VLOOKUP($AQ498,[12]definitions_list_lookup!$N$15:$P$20,3,TRUE)</f>
        <v>0</v>
      </c>
      <c r="BL498" s="11" t="s">
        <v>1658</v>
      </c>
      <c r="BM498" s="11">
        <v>85</v>
      </c>
      <c r="BN498" s="15" t="str">
        <f>VLOOKUP($BM498,[12]definitions_list_lookup!$N$15:$P$20,2,TRUE)</f>
        <v>extensive</v>
      </c>
      <c r="BO498" s="15">
        <f>VLOOKUP($BM498,[12]definitions_list_lookup!$N$15:$P$20,3,TRUE)</f>
        <v>4</v>
      </c>
      <c r="BP498" s="11" t="s">
        <v>2287</v>
      </c>
      <c r="BQ498" s="11">
        <v>10</v>
      </c>
      <c r="BS498" s="11">
        <v>80</v>
      </c>
      <c r="BT498" s="11">
        <v>10</v>
      </c>
      <c r="CH498" s="11" t="s">
        <v>2280</v>
      </c>
      <c r="CI498" s="11">
        <v>90</v>
      </c>
      <c r="CJ498" s="15" t="str">
        <f>VLOOKUP($CI498,[12]definitions_list_lookup!$N$15:$P$20,2,TRUE)</f>
        <v>extensive</v>
      </c>
      <c r="CK498" s="15">
        <f>VLOOKUP($CI498,[12]definitions_list_lookup!$N$15:$P$20,3,TRUE)</f>
        <v>4</v>
      </c>
      <c r="CL498" s="11" t="s">
        <v>4169</v>
      </c>
      <c r="CM498" s="11">
        <v>20</v>
      </c>
      <c r="CO498" s="11">
        <v>35</v>
      </c>
      <c r="CP498" s="11">
        <v>30</v>
      </c>
      <c r="CQ498" s="11">
        <v>15</v>
      </c>
      <c r="DD498" s="15">
        <f t="shared" si="23"/>
        <v>72.050000000000011</v>
      </c>
      <c r="DE498" s="15" t="str">
        <f>VLOOKUP($DD498,[12]definitions_list_lookup!$N$15:$P$20,2,TRUE)</f>
        <v>extensive</v>
      </c>
      <c r="DF498" s="15">
        <f>VLOOKUP($DD498,[12]definitions_list_lookup!$N$15:$P$20,3,TRUE)</f>
        <v>4</v>
      </c>
      <c r="DG498" s="11" t="s">
        <v>1963</v>
      </c>
    </row>
    <row r="499" spans="1:111" s="11" customFormat="1">
      <c r="A499" s="11" t="s">
        <v>4152</v>
      </c>
      <c r="B499" s="11" t="s">
        <v>1742</v>
      </c>
      <c r="C499" s="2" t="s">
        <v>1450</v>
      </c>
      <c r="D499" s="2" t="s">
        <v>1575</v>
      </c>
      <c r="E499" s="11">
        <v>120</v>
      </c>
      <c r="F499" s="11">
        <v>3</v>
      </c>
      <c r="G499" s="15" t="str">
        <f t="shared" si="21"/>
        <v>120-3</v>
      </c>
      <c r="H499" s="11">
        <v>0</v>
      </c>
      <c r="I499" s="11">
        <v>70</v>
      </c>
      <c r="J499" s="38">
        <f>(VLOOKUP($G499,Depth_Lookup_CCL!$A$3:$Z$549,11,FALSE))+(H499/100)</f>
        <v>303.15000000000003</v>
      </c>
      <c r="K499" s="38">
        <f>(VLOOKUP($G499,Depth_Lookup_CCL!$A$3:$Z$549,11,FALSE))+(I499/100)</f>
        <v>303.85000000000002</v>
      </c>
      <c r="L499" s="11">
        <v>98</v>
      </c>
      <c r="N499" s="11">
        <v>2</v>
      </c>
      <c r="P499" s="15">
        <f t="shared" si="22"/>
        <v>100</v>
      </c>
      <c r="Q499" s="11" t="s">
        <v>2217</v>
      </c>
      <c r="R499" s="11" t="s">
        <v>1</v>
      </c>
      <c r="S499" s="97">
        <v>55</v>
      </c>
      <c r="T499" s="15" t="str">
        <f>VLOOKUP($S499,[12]definitions_list_lookup!$N$15:$P$20,2,TRUE)</f>
        <v>substantial</v>
      </c>
      <c r="U499" s="15">
        <f>VLOOKUP($S499,[12]definitions_list_lookup!$N$15:$P$20,3,TRUE)</f>
        <v>3</v>
      </c>
      <c r="V499" s="11" t="s">
        <v>4146</v>
      </c>
      <c r="W499" s="11">
        <v>10</v>
      </c>
      <c r="Y499" s="11">
        <v>85</v>
      </c>
      <c r="Z499" s="11">
        <v>5</v>
      </c>
      <c r="AR499" s="15" t="str">
        <f>VLOOKUP($AQ499,[12]definitions_list_lookup!$N$15:$P$20,2,TRUE)</f>
        <v>fresh</v>
      </c>
      <c r="AS499" s="15">
        <f>VLOOKUP($AQ499,[12]definitions_list_lookup!$N$15:$P$20,3,TRUE)</f>
        <v>0</v>
      </c>
      <c r="BL499" s="11" t="s">
        <v>2255</v>
      </c>
      <c r="BM499" s="11">
        <v>85</v>
      </c>
      <c r="BN499" s="15" t="str">
        <f>VLOOKUP($BM499,[12]definitions_list_lookup!$N$15:$P$20,2,TRUE)</f>
        <v>extensive</v>
      </c>
      <c r="BO499" s="15">
        <f>VLOOKUP($BM499,[12]definitions_list_lookup!$N$15:$P$20,3,TRUE)</f>
        <v>4</v>
      </c>
      <c r="BP499" s="11" t="s">
        <v>2289</v>
      </c>
      <c r="BQ499" s="11">
        <v>40</v>
      </c>
      <c r="BS499" s="11">
        <v>50</v>
      </c>
      <c r="BT499" s="11">
        <v>10</v>
      </c>
      <c r="CJ499" s="15" t="str">
        <f>VLOOKUP($CI499,[12]definitions_list_lookup!$N$15:$P$20,2,TRUE)</f>
        <v>fresh</v>
      </c>
      <c r="CK499" s="15">
        <f>VLOOKUP($CI499,[12]definitions_list_lookup!$N$15:$P$20,3,TRUE)</f>
        <v>0</v>
      </c>
      <c r="DD499" s="15">
        <f t="shared" si="23"/>
        <v>55.6</v>
      </c>
      <c r="DE499" s="15" t="str">
        <f>VLOOKUP($DD499,[12]definitions_list_lookup!$N$15:$P$20,2,TRUE)</f>
        <v>substantial</v>
      </c>
      <c r="DF499" s="15">
        <f>VLOOKUP($DD499,[12]definitions_list_lookup!$N$15:$P$20,3,TRUE)</f>
        <v>3</v>
      </c>
      <c r="DG499" s="11" t="s">
        <v>1963</v>
      </c>
    </row>
    <row r="500" spans="1:111" s="11" customFormat="1">
      <c r="A500" s="11" t="s">
        <v>4152</v>
      </c>
      <c r="B500" s="11" t="s">
        <v>1742</v>
      </c>
      <c r="C500" s="2" t="s">
        <v>1450</v>
      </c>
      <c r="D500" s="2" t="s">
        <v>1575</v>
      </c>
      <c r="E500" s="11">
        <v>120</v>
      </c>
      <c r="F500" s="11">
        <v>4</v>
      </c>
      <c r="G500" s="15" t="str">
        <f t="shared" si="21"/>
        <v>120-4</v>
      </c>
      <c r="H500" s="11">
        <v>0</v>
      </c>
      <c r="I500" s="11">
        <v>79</v>
      </c>
      <c r="J500" s="38">
        <f>(VLOOKUP($G500,Depth_Lookup_CCL!$A$3:$Z$549,11,FALSE))+(H500/100)</f>
        <v>303.88000000000005</v>
      </c>
      <c r="K500" s="38">
        <f>(VLOOKUP($G500,Depth_Lookup_CCL!$A$3:$Z$549,11,FALSE))+(I500/100)</f>
        <v>304.67000000000007</v>
      </c>
      <c r="L500" s="11">
        <v>97</v>
      </c>
      <c r="N500" s="11">
        <v>3</v>
      </c>
      <c r="P500" s="15">
        <f t="shared" si="22"/>
        <v>100</v>
      </c>
      <c r="Q500" s="11" t="s">
        <v>2628</v>
      </c>
      <c r="R500" s="11" t="s">
        <v>1</v>
      </c>
      <c r="S500" s="97">
        <v>55</v>
      </c>
      <c r="T500" s="15" t="str">
        <f>VLOOKUP($S500,[12]definitions_list_lookup!$N$15:$P$20,2,TRUE)</f>
        <v>substantial</v>
      </c>
      <c r="U500" s="15">
        <f>VLOOKUP($S500,[12]definitions_list_lookup!$N$15:$P$20,3,TRUE)</f>
        <v>3</v>
      </c>
      <c r="V500" s="11" t="s">
        <v>4170</v>
      </c>
      <c r="W500" s="11">
        <v>15</v>
      </c>
      <c r="Y500" s="11">
        <v>70</v>
      </c>
      <c r="Z500" s="11">
        <v>15</v>
      </c>
      <c r="AR500" s="15" t="str">
        <f>VLOOKUP($AQ500,[12]definitions_list_lookup!$N$15:$P$20,2,TRUE)</f>
        <v>fresh</v>
      </c>
      <c r="AS500" s="15">
        <f>VLOOKUP($AQ500,[12]definitions_list_lookup!$N$15:$P$20,3,TRUE)</f>
        <v>0</v>
      </c>
      <c r="BL500" s="11" t="s">
        <v>1797</v>
      </c>
      <c r="BM500" s="11">
        <v>85</v>
      </c>
      <c r="BN500" s="15" t="str">
        <f>VLOOKUP($BM500,[12]definitions_list_lookup!$N$15:$P$20,2,TRUE)</f>
        <v>extensive</v>
      </c>
      <c r="BO500" s="15">
        <f>VLOOKUP($BM500,[12]definitions_list_lookup!$N$15:$P$20,3,TRUE)</f>
        <v>4</v>
      </c>
      <c r="BP500" s="11" t="s">
        <v>2390</v>
      </c>
      <c r="BQ500" s="11">
        <v>10</v>
      </c>
      <c r="BS500" s="11">
        <v>85</v>
      </c>
      <c r="BT500" s="11">
        <v>5</v>
      </c>
      <c r="CJ500" s="15" t="str">
        <f>VLOOKUP($CI500,[12]definitions_list_lookup!$N$15:$P$20,2,TRUE)</f>
        <v>fresh</v>
      </c>
      <c r="CK500" s="15">
        <f>VLOOKUP($CI500,[12]definitions_list_lookup!$N$15:$P$20,3,TRUE)</f>
        <v>0</v>
      </c>
      <c r="DD500" s="15">
        <f t="shared" si="23"/>
        <v>55.9</v>
      </c>
      <c r="DE500" s="15" t="str">
        <f>VLOOKUP($DD500,[12]definitions_list_lookup!$N$15:$P$20,2,TRUE)</f>
        <v>substantial</v>
      </c>
      <c r="DF500" s="15">
        <f>VLOOKUP($DD500,[12]definitions_list_lookup!$N$15:$P$20,3,TRUE)</f>
        <v>3</v>
      </c>
      <c r="DG500" s="11" t="s">
        <v>1963</v>
      </c>
    </row>
    <row r="501" spans="1:111" s="11" customFormat="1">
      <c r="A501" s="11" t="s">
        <v>4152</v>
      </c>
      <c r="B501" s="11" t="s">
        <v>1742</v>
      </c>
      <c r="C501" s="2" t="s">
        <v>1450</v>
      </c>
      <c r="D501" s="2" t="s">
        <v>1575</v>
      </c>
      <c r="E501" s="11">
        <v>121</v>
      </c>
      <c r="F501" s="11">
        <v>1</v>
      </c>
      <c r="G501" s="15" t="str">
        <f t="shared" si="21"/>
        <v>121-1</v>
      </c>
      <c r="H501" s="11">
        <v>0</v>
      </c>
      <c r="I501" s="11">
        <v>77</v>
      </c>
      <c r="J501" s="38">
        <f>(VLOOKUP($G501,Depth_Lookup_CCL!$A$3:$Z$549,11,FALSE))+(H501/100)</f>
        <v>304.64999999999998</v>
      </c>
      <c r="K501" s="38">
        <f>(VLOOKUP($G501,Depth_Lookup_CCL!$A$3:$Z$549,11,FALSE))+(I501/100)</f>
        <v>305.41999999999996</v>
      </c>
      <c r="L501" s="11">
        <v>83</v>
      </c>
      <c r="M501" s="11">
        <v>2</v>
      </c>
      <c r="N501" s="11">
        <v>15</v>
      </c>
      <c r="P501" s="15">
        <f t="shared" si="22"/>
        <v>100</v>
      </c>
      <c r="Q501" s="11" t="s">
        <v>1602</v>
      </c>
      <c r="R501" s="11" t="s">
        <v>1</v>
      </c>
      <c r="S501" s="97">
        <v>40</v>
      </c>
      <c r="T501" s="15" t="str">
        <f>VLOOKUP($S501,[12]definitions_list_lookup!$N$15:$P$20,2,TRUE)</f>
        <v>substantial</v>
      </c>
      <c r="U501" s="15">
        <f>VLOOKUP($S501,[12]definitions_list_lookup!$N$15:$P$20,3,TRUE)</f>
        <v>3</v>
      </c>
      <c r="V501" s="11" t="s">
        <v>4170</v>
      </c>
      <c r="W501" s="11">
        <v>5</v>
      </c>
      <c r="Y501" s="11">
        <v>90</v>
      </c>
      <c r="Z501" s="11">
        <v>5</v>
      </c>
      <c r="AN501" s="11" t="s">
        <v>1658</v>
      </c>
      <c r="AO501" s="11" t="s">
        <v>1446</v>
      </c>
      <c r="AP501" s="11" t="s">
        <v>1464</v>
      </c>
      <c r="AQ501" s="11">
        <v>91</v>
      </c>
      <c r="AR501" s="15" t="str">
        <f>VLOOKUP($AQ501,[12]definitions_list_lookup!$N$15:$P$20,2,TRUE)</f>
        <v>complete</v>
      </c>
      <c r="AS501" s="15">
        <f>VLOOKUP($AQ501,[12]definitions_list_lookup!$N$15:$P$20,3,TRUE)</f>
        <v>5</v>
      </c>
      <c r="AT501" s="11" t="s">
        <v>4171</v>
      </c>
      <c r="AU501" s="11">
        <v>5</v>
      </c>
      <c r="AW501" s="11">
        <v>75</v>
      </c>
      <c r="AX501" s="11">
        <v>20</v>
      </c>
      <c r="BL501" s="11" t="s">
        <v>1797</v>
      </c>
      <c r="BM501" s="11">
        <v>85</v>
      </c>
      <c r="BN501" s="15" t="str">
        <f>VLOOKUP($BM501,[12]definitions_list_lookup!$N$15:$P$20,2,TRUE)</f>
        <v>extensive</v>
      </c>
      <c r="BO501" s="15">
        <f>VLOOKUP($BM501,[12]definitions_list_lookup!$N$15:$P$20,3,TRUE)</f>
        <v>4</v>
      </c>
      <c r="BP501" s="11" t="s">
        <v>2287</v>
      </c>
      <c r="BQ501" s="11">
        <v>10</v>
      </c>
      <c r="BS501" s="11">
        <v>80</v>
      </c>
      <c r="BT501" s="11">
        <v>10</v>
      </c>
      <c r="CJ501" s="15" t="str">
        <f>VLOOKUP($CI501,[12]definitions_list_lookup!$N$15:$P$20,2,TRUE)</f>
        <v>fresh</v>
      </c>
      <c r="CK501" s="15">
        <f>VLOOKUP($CI501,[12]definitions_list_lookup!$N$15:$P$20,3,TRUE)</f>
        <v>0</v>
      </c>
      <c r="DD501" s="15">
        <f t="shared" si="23"/>
        <v>47.769999999999996</v>
      </c>
      <c r="DE501" s="15" t="str">
        <f>VLOOKUP($DD501,[12]definitions_list_lookup!$N$15:$P$20,2,TRUE)</f>
        <v>substantial</v>
      </c>
      <c r="DF501" s="15">
        <f>VLOOKUP($DD501,[12]definitions_list_lookup!$N$15:$P$20,3,TRUE)</f>
        <v>3</v>
      </c>
      <c r="DG501" s="11" t="s">
        <v>1932</v>
      </c>
    </row>
    <row r="502" spans="1:111" s="11" customFormat="1">
      <c r="A502" s="11" t="s">
        <v>4152</v>
      </c>
      <c r="B502" s="11" t="s">
        <v>1742</v>
      </c>
      <c r="C502" s="2" t="s">
        <v>1450</v>
      </c>
      <c r="D502" s="2" t="s">
        <v>1575</v>
      </c>
      <c r="E502" s="11">
        <v>121</v>
      </c>
      <c r="F502" s="11">
        <v>2</v>
      </c>
      <c r="G502" s="15" t="str">
        <f t="shared" si="21"/>
        <v>121-2</v>
      </c>
      <c r="H502" s="11">
        <v>0</v>
      </c>
      <c r="I502" s="11">
        <v>75</v>
      </c>
      <c r="J502" s="38">
        <f>(VLOOKUP($G502,Depth_Lookup_CCL!$A$3:$Z$549,11,FALSE))+(H502/100)</f>
        <v>305.41499999999996</v>
      </c>
      <c r="K502" s="38">
        <f>(VLOOKUP($G502,Depth_Lookup_CCL!$A$3:$Z$549,11,FALSE))+(I502/100)</f>
        <v>306.16499999999996</v>
      </c>
      <c r="L502" s="11">
        <v>92</v>
      </c>
      <c r="N502" s="11">
        <v>8</v>
      </c>
      <c r="P502" s="15">
        <f t="shared" si="22"/>
        <v>100</v>
      </c>
      <c r="Q502" s="11" t="s">
        <v>2240</v>
      </c>
      <c r="R502" s="11" t="s">
        <v>1</v>
      </c>
      <c r="S502" s="97">
        <v>55</v>
      </c>
      <c r="T502" s="15" t="str">
        <f>VLOOKUP($S502,[12]definitions_list_lookup!$N$15:$P$20,2,TRUE)</f>
        <v>substantial</v>
      </c>
      <c r="U502" s="15">
        <f>VLOOKUP($S502,[12]definitions_list_lookup!$N$15:$P$20,3,TRUE)</f>
        <v>3</v>
      </c>
      <c r="V502" s="11" t="s">
        <v>1707</v>
      </c>
      <c r="W502" s="11">
        <v>5</v>
      </c>
      <c r="Y502" s="11">
        <v>85</v>
      </c>
      <c r="Z502" s="11">
        <v>10</v>
      </c>
      <c r="AR502" s="15" t="str">
        <f>VLOOKUP($AQ502,[12]definitions_list_lookup!$N$15:$P$20,2,TRUE)</f>
        <v>fresh</v>
      </c>
      <c r="AS502" s="15">
        <f>VLOOKUP($AQ502,[12]definitions_list_lookup!$N$15:$P$20,3,TRUE)</f>
        <v>0</v>
      </c>
      <c r="BL502" s="11" t="s">
        <v>4131</v>
      </c>
      <c r="BM502" s="11">
        <v>80</v>
      </c>
      <c r="BN502" s="15" t="str">
        <f>VLOOKUP($BM502,[12]definitions_list_lookup!$N$15:$P$20,2,TRUE)</f>
        <v>extensive</v>
      </c>
      <c r="BO502" s="15">
        <f>VLOOKUP($BM502,[12]definitions_list_lookup!$N$15:$P$20,3,TRUE)</f>
        <v>4</v>
      </c>
      <c r="BP502" s="11" t="s">
        <v>2287</v>
      </c>
      <c r="BQ502" s="11">
        <v>10</v>
      </c>
      <c r="BS502" s="11">
        <v>75</v>
      </c>
      <c r="BT502" s="11">
        <v>15</v>
      </c>
      <c r="CJ502" s="15" t="str">
        <f>VLOOKUP($CI502,[12]definitions_list_lookup!$N$15:$P$20,2,TRUE)</f>
        <v>fresh</v>
      </c>
      <c r="CK502" s="15">
        <f>VLOOKUP($CI502,[12]definitions_list_lookup!$N$15:$P$20,3,TRUE)</f>
        <v>0</v>
      </c>
      <c r="DD502" s="15">
        <f t="shared" si="23"/>
        <v>57</v>
      </c>
      <c r="DE502" s="15" t="str">
        <f>VLOOKUP($DD502,[12]definitions_list_lookup!$N$15:$P$20,2,TRUE)</f>
        <v>substantial</v>
      </c>
      <c r="DF502" s="15">
        <f>VLOOKUP($DD502,[12]definitions_list_lookup!$N$15:$P$20,3,TRUE)</f>
        <v>3</v>
      </c>
      <c r="DG502" s="11" t="s">
        <v>1963</v>
      </c>
    </row>
    <row r="503" spans="1:111" s="11" customFormat="1">
      <c r="A503" s="11" t="s">
        <v>4152</v>
      </c>
      <c r="B503" s="11" t="s">
        <v>1742</v>
      </c>
      <c r="C503" s="2" t="s">
        <v>1450</v>
      </c>
      <c r="D503" s="2" t="s">
        <v>1575</v>
      </c>
      <c r="E503" s="11">
        <v>121</v>
      </c>
      <c r="F503" s="11">
        <v>3</v>
      </c>
      <c r="G503" s="15" t="str">
        <f t="shared" si="21"/>
        <v>121-3</v>
      </c>
      <c r="H503" s="11">
        <v>0</v>
      </c>
      <c r="I503" s="11">
        <v>79</v>
      </c>
      <c r="J503" s="38">
        <f>(VLOOKUP($G503,Depth_Lookup_CCL!$A$3:$Z$549,11,FALSE))+(H503/100)</f>
        <v>306.16499999999996</v>
      </c>
      <c r="K503" s="38">
        <f>(VLOOKUP($G503,Depth_Lookup_CCL!$A$3:$Z$549,11,FALSE))+(I503/100)</f>
        <v>306.95499999999998</v>
      </c>
      <c r="L503" s="11">
        <v>92</v>
      </c>
      <c r="N503" s="11">
        <v>8</v>
      </c>
      <c r="P503" s="15">
        <f t="shared" si="22"/>
        <v>100</v>
      </c>
      <c r="Q503" s="11" t="s">
        <v>1602</v>
      </c>
      <c r="R503" s="11" t="s">
        <v>1</v>
      </c>
      <c r="S503" s="97">
        <v>40</v>
      </c>
      <c r="T503" s="15" t="str">
        <f>VLOOKUP($S503,[12]definitions_list_lookup!$N$15:$P$20,2,TRUE)</f>
        <v>substantial</v>
      </c>
      <c r="U503" s="15">
        <f>VLOOKUP($S503,[12]definitions_list_lookup!$N$15:$P$20,3,TRUE)</f>
        <v>3</v>
      </c>
      <c r="V503" s="11" t="s">
        <v>1707</v>
      </c>
      <c r="Y503" s="11">
        <v>90</v>
      </c>
      <c r="Z503" s="11">
        <v>10</v>
      </c>
      <c r="AR503" s="15" t="str">
        <f>VLOOKUP($AQ503,[12]definitions_list_lookup!$N$15:$P$20,2,TRUE)</f>
        <v>fresh</v>
      </c>
      <c r="AS503" s="15">
        <f>VLOOKUP($AQ503,[12]definitions_list_lookup!$N$15:$P$20,3,TRUE)</f>
        <v>0</v>
      </c>
      <c r="BL503" s="11" t="s">
        <v>4172</v>
      </c>
      <c r="BM503" s="11">
        <v>80</v>
      </c>
      <c r="BN503" s="15" t="str">
        <f>VLOOKUP($BM503,[12]definitions_list_lookup!$N$15:$P$20,2,TRUE)</f>
        <v>extensive</v>
      </c>
      <c r="BO503" s="15">
        <f>VLOOKUP($BM503,[12]definitions_list_lookup!$N$15:$P$20,3,TRUE)</f>
        <v>4</v>
      </c>
      <c r="BP503" s="11" t="s">
        <v>2289</v>
      </c>
      <c r="BQ503" s="11">
        <v>10</v>
      </c>
      <c r="BS503" s="11">
        <v>80</v>
      </c>
      <c r="BT503" s="11">
        <v>10</v>
      </c>
      <c r="CJ503" s="15" t="str">
        <f>VLOOKUP($CI503,[12]definitions_list_lookup!$N$15:$P$20,2,TRUE)</f>
        <v>fresh</v>
      </c>
      <c r="CK503" s="15">
        <f>VLOOKUP($CI503,[12]definitions_list_lookup!$N$15:$P$20,3,TRUE)</f>
        <v>0</v>
      </c>
      <c r="DD503" s="15">
        <f t="shared" si="23"/>
        <v>43.2</v>
      </c>
      <c r="DE503" s="15" t="str">
        <f>VLOOKUP($DD503,[12]definitions_list_lookup!$N$15:$P$20,2,TRUE)</f>
        <v>substantial</v>
      </c>
      <c r="DF503" s="15">
        <f>VLOOKUP($DD503,[12]definitions_list_lookup!$N$15:$P$20,3,TRUE)</f>
        <v>3</v>
      </c>
      <c r="DG503" s="11" t="s">
        <v>1932</v>
      </c>
    </row>
    <row r="504" spans="1:111" s="11" customFormat="1">
      <c r="A504" s="11" t="s">
        <v>4152</v>
      </c>
      <c r="B504" s="11" t="s">
        <v>1742</v>
      </c>
      <c r="C504" s="2" t="s">
        <v>1450</v>
      </c>
      <c r="D504" s="2" t="s">
        <v>1575</v>
      </c>
      <c r="E504" s="11">
        <v>121</v>
      </c>
      <c r="F504" s="11">
        <v>4</v>
      </c>
      <c r="G504" s="15" t="str">
        <f t="shared" si="21"/>
        <v>121-4</v>
      </c>
      <c r="H504" s="11">
        <v>0</v>
      </c>
      <c r="I504" s="11">
        <v>85</v>
      </c>
      <c r="J504" s="38">
        <f>(VLOOKUP($G504,Depth_Lookup_CCL!$A$3:$Z$549,11,FALSE))+(H504/100)</f>
        <v>306.96499999999997</v>
      </c>
      <c r="K504" s="38">
        <f>(VLOOKUP($G504,Depth_Lookup_CCL!$A$3:$Z$549,11,FALSE))+(I504/100)</f>
        <v>307.815</v>
      </c>
      <c r="L504" s="11">
        <v>92</v>
      </c>
      <c r="M504" s="11">
        <v>6</v>
      </c>
      <c r="N504" s="11">
        <v>2</v>
      </c>
      <c r="P504" s="15">
        <f t="shared" si="22"/>
        <v>100</v>
      </c>
      <c r="Q504" s="11" t="s">
        <v>1755</v>
      </c>
      <c r="R504" s="11" t="s">
        <v>1</v>
      </c>
      <c r="S504" s="97">
        <v>55</v>
      </c>
      <c r="T504" s="15" t="str">
        <f>VLOOKUP($S504,[12]definitions_list_lookup!$N$15:$P$20,2,TRUE)</f>
        <v>substantial</v>
      </c>
      <c r="U504" s="15">
        <f>VLOOKUP($S504,[12]definitions_list_lookup!$N$15:$P$20,3,TRUE)</f>
        <v>3</v>
      </c>
      <c r="V504" s="11" t="s">
        <v>1707</v>
      </c>
      <c r="W504" s="11">
        <v>5</v>
      </c>
      <c r="Y504" s="11">
        <v>80</v>
      </c>
      <c r="Z504" s="11">
        <v>15</v>
      </c>
      <c r="AN504" s="11" t="s">
        <v>3190</v>
      </c>
      <c r="AO504" s="11" t="s">
        <v>1446</v>
      </c>
      <c r="AP504" s="11" t="s">
        <v>1464</v>
      </c>
      <c r="AQ504" s="11">
        <v>75</v>
      </c>
      <c r="AR504" s="15" t="str">
        <f>VLOOKUP($AQ504,[12]definitions_list_lookup!$N$15:$P$20,2,TRUE)</f>
        <v>extensive</v>
      </c>
      <c r="AS504" s="15">
        <f>VLOOKUP($AQ504,[12]definitions_list_lookup!$N$15:$P$20,3,TRUE)</f>
        <v>4</v>
      </c>
      <c r="AT504" s="11" t="s">
        <v>4173</v>
      </c>
      <c r="AU504" s="11">
        <v>20</v>
      </c>
      <c r="AW504" s="11">
        <v>65</v>
      </c>
      <c r="AX504" s="11">
        <v>15</v>
      </c>
      <c r="BL504" s="11" t="s">
        <v>1750</v>
      </c>
      <c r="BM504" s="11">
        <v>75</v>
      </c>
      <c r="BN504" s="15" t="str">
        <f>VLOOKUP($BM504,[12]definitions_list_lookup!$N$15:$P$20,2,TRUE)</f>
        <v>extensive</v>
      </c>
      <c r="BO504" s="15">
        <f>VLOOKUP($BM504,[12]definitions_list_lookup!$N$15:$P$20,3,TRUE)</f>
        <v>4</v>
      </c>
      <c r="BP504" s="11" t="s">
        <v>2289</v>
      </c>
      <c r="BS504" s="11">
        <v>85</v>
      </c>
      <c r="BT504" s="11">
        <v>15</v>
      </c>
      <c r="CJ504" s="15" t="str">
        <f>VLOOKUP($CI504,[12]definitions_list_lookup!$N$15:$P$20,2,TRUE)</f>
        <v>fresh</v>
      </c>
      <c r="CK504" s="15">
        <f>VLOOKUP($CI504,[12]definitions_list_lookup!$N$15:$P$20,3,TRUE)</f>
        <v>0</v>
      </c>
      <c r="DD504" s="15">
        <f t="shared" si="23"/>
        <v>56.6</v>
      </c>
      <c r="DE504" s="15" t="str">
        <f>VLOOKUP($DD504,[12]definitions_list_lookup!$N$15:$P$20,2,TRUE)</f>
        <v>substantial</v>
      </c>
      <c r="DF504" s="15">
        <f>VLOOKUP($DD504,[12]definitions_list_lookup!$N$15:$P$20,3,TRUE)</f>
        <v>3</v>
      </c>
      <c r="DG504" s="11" t="s">
        <v>1963</v>
      </c>
    </row>
    <row r="505" spans="1:111" s="11" customFormat="1">
      <c r="A505" s="11" t="s">
        <v>4152</v>
      </c>
      <c r="B505" s="11" t="s">
        <v>1742</v>
      </c>
      <c r="C505" s="2" t="s">
        <v>1450</v>
      </c>
      <c r="D505" s="2" t="s">
        <v>1575</v>
      </c>
      <c r="E505" s="11">
        <v>122</v>
      </c>
      <c r="F505" s="11">
        <v>1</v>
      </c>
      <c r="G505" s="15" t="str">
        <f t="shared" si="21"/>
        <v>122-1</v>
      </c>
      <c r="H505" s="11">
        <v>0</v>
      </c>
      <c r="I505" s="11">
        <v>81</v>
      </c>
      <c r="J505" s="38">
        <f>(VLOOKUP($G505,Depth_Lookup_CCL!$A$3:$Z$549,11,FALSE))+(H505/100)</f>
        <v>307.7</v>
      </c>
      <c r="K505" s="38">
        <f>(VLOOKUP($G505,Depth_Lookup_CCL!$A$3:$Z$549,11,FALSE))+(I505/100)</f>
        <v>308.51</v>
      </c>
      <c r="L505" s="11">
        <v>83</v>
      </c>
      <c r="N505" s="11">
        <v>17</v>
      </c>
      <c r="P505" s="15">
        <f t="shared" si="22"/>
        <v>100</v>
      </c>
      <c r="Q505" s="11" t="s">
        <v>1723</v>
      </c>
      <c r="R505" s="11" t="s">
        <v>114</v>
      </c>
      <c r="S505" s="97">
        <v>55</v>
      </c>
      <c r="T505" s="15" t="str">
        <f>VLOOKUP($S505,[12]definitions_list_lookup!$N$15:$P$20,2,TRUE)</f>
        <v>substantial</v>
      </c>
      <c r="U505" s="15">
        <f>VLOOKUP($S505,[12]definitions_list_lookup!$N$15:$P$20,3,TRUE)</f>
        <v>3</v>
      </c>
      <c r="V505" s="11" t="s">
        <v>1637</v>
      </c>
      <c r="W505" s="11">
        <v>5</v>
      </c>
      <c r="Y505" s="11">
        <v>85</v>
      </c>
      <c r="Z505" s="11">
        <v>10</v>
      </c>
      <c r="AR505" s="15" t="str">
        <f>VLOOKUP($AQ505,[12]definitions_list_lookup!$N$15:$P$20,2,TRUE)</f>
        <v>fresh</v>
      </c>
      <c r="AS505" s="15">
        <f>VLOOKUP($AQ505,[12]definitions_list_lookup!$N$15:$P$20,3,TRUE)</f>
        <v>0</v>
      </c>
      <c r="BL505" s="11" t="s">
        <v>2321</v>
      </c>
      <c r="BM505" s="11">
        <v>85</v>
      </c>
      <c r="BN505" s="15" t="str">
        <f>VLOOKUP($BM505,[12]definitions_list_lookup!$N$15:$P$20,2,TRUE)</f>
        <v>extensive</v>
      </c>
      <c r="BO505" s="15">
        <f>VLOOKUP($BM505,[12]definitions_list_lookup!$N$15:$P$20,3,TRUE)</f>
        <v>4</v>
      </c>
      <c r="BP505" s="11" t="s">
        <v>2653</v>
      </c>
      <c r="BQ505" s="11">
        <v>10</v>
      </c>
      <c r="BS505" s="11">
        <v>70</v>
      </c>
      <c r="BT505" s="11">
        <v>20</v>
      </c>
      <c r="CJ505" s="15" t="str">
        <f>VLOOKUP($CI505,[12]definitions_list_lookup!$N$15:$P$20,2,TRUE)</f>
        <v>fresh</v>
      </c>
      <c r="CK505" s="15">
        <f>VLOOKUP($CI505,[12]definitions_list_lookup!$N$15:$P$20,3,TRUE)</f>
        <v>0</v>
      </c>
      <c r="DD505" s="15">
        <f t="shared" si="23"/>
        <v>60.1</v>
      </c>
      <c r="DE505" s="15" t="str">
        <f>VLOOKUP($DD505,[12]definitions_list_lookup!$N$15:$P$20,2,TRUE)</f>
        <v>substantial</v>
      </c>
      <c r="DF505" s="15">
        <f>VLOOKUP($DD505,[12]definitions_list_lookup!$N$15:$P$20,3,TRUE)</f>
        <v>3</v>
      </c>
      <c r="DG505" s="11" t="s">
        <v>1963</v>
      </c>
    </row>
    <row r="506" spans="1:111" s="11" customFormat="1">
      <c r="A506" s="11" t="s">
        <v>4152</v>
      </c>
      <c r="B506" s="11" t="s">
        <v>1742</v>
      </c>
      <c r="C506" s="2" t="s">
        <v>1450</v>
      </c>
      <c r="D506" s="2" t="s">
        <v>1575</v>
      </c>
      <c r="E506" s="11">
        <v>122</v>
      </c>
      <c r="F506" s="11">
        <v>2</v>
      </c>
      <c r="G506" s="15" t="str">
        <f t="shared" si="21"/>
        <v>122-2</v>
      </c>
      <c r="H506" s="11">
        <v>0</v>
      </c>
      <c r="I506" s="11">
        <v>54</v>
      </c>
      <c r="J506" s="38">
        <f>(VLOOKUP($G506,Depth_Lookup_CCL!$A$3:$Z$549,11,FALSE))+(H506/100)</f>
        <v>308.51499999999999</v>
      </c>
      <c r="K506" s="38">
        <f>(VLOOKUP($G506,Depth_Lookup_CCL!$A$3:$Z$549,11,FALSE))+(I506/100)</f>
        <v>309.05500000000001</v>
      </c>
      <c r="L506" s="11">
        <v>85</v>
      </c>
      <c r="M506" s="11">
        <v>5</v>
      </c>
      <c r="N506" s="11">
        <v>10</v>
      </c>
      <c r="P506" s="15">
        <f t="shared" si="22"/>
        <v>100</v>
      </c>
      <c r="Q506" s="11" t="s">
        <v>1755</v>
      </c>
      <c r="R506" s="11" t="s">
        <v>114</v>
      </c>
      <c r="S506" s="97">
        <v>70</v>
      </c>
      <c r="T506" s="15" t="str">
        <f>VLOOKUP($S506,[12]definitions_list_lookup!$N$15:$P$20,2,TRUE)</f>
        <v>extensive</v>
      </c>
      <c r="U506" s="15">
        <f>VLOOKUP($S506,[12]definitions_list_lookup!$N$15:$P$20,3,TRUE)</f>
        <v>4</v>
      </c>
      <c r="V506" s="11" t="s">
        <v>2621</v>
      </c>
      <c r="W506" s="11">
        <v>5</v>
      </c>
      <c r="Y506" s="11">
        <v>80</v>
      </c>
      <c r="Z506" s="11">
        <v>15</v>
      </c>
      <c r="AN506" s="11" t="s">
        <v>4174</v>
      </c>
      <c r="AO506" s="11" t="s">
        <v>1411</v>
      </c>
      <c r="AP506" s="11" t="s">
        <v>1464</v>
      </c>
      <c r="AQ506" s="11">
        <v>80</v>
      </c>
      <c r="AR506" s="15" t="str">
        <f>VLOOKUP($AQ506,[12]definitions_list_lookup!$N$15:$P$20,2,TRUE)</f>
        <v>extensive</v>
      </c>
      <c r="AS506" s="15">
        <f>VLOOKUP($AQ506,[12]definitions_list_lookup!$N$15:$P$20,3,TRUE)</f>
        <v>4</v>
      </c>
      <c r="AT506" s="11" t="s">
        <v>4175</v>
      </c>
      <c r="AU506" s="11">
        <v>15</v>
      </c>
      <c r="AW506" s="11">
        <v>70</v>
      </c>
      <c r="AX506" s="11">
        <v>15</v>
      </c>
      <c r="BL506" s="11" t="s">
        <v>1797</v>
      </c>
      <c r="BM506" s="11">
        <v>85</v>
      </c>
      <c r="BN506" s="15" t="str">
        <f>VLOOKUP($BM506,[12]definitions_list_lookup!$N$15:$P$20,2,TRUE)</f>
        <v>extensive</v>
      </c>
      <c r="BO506" s="15">
        <f>VLOOKUP($BM506,[12]definitions_list_lookup!$N$15:$P$20,3,TRUE)</f>
        <v>4</v>
      </c>
      <c r="BP506" s="11" t="s">
        <v>2390</v>
      </c>
      <c r="BQ506" s="11">
        <v>25</v>
      </c>
      <c r="BS506" s="11">
        <v>60</v>
      </c>
      <c r="BT506" s="11">
        <v>15</v>
      </c>
      <c r="CJ506" s="15" t="str">
        <f>VLOOKUP($CI506,[12]definitions_list_lookup!$N$15:$P$20,2,TRUE)</f>
        <v>fresh</v>
      </c>
      <c r="CK506" s="15">
        <f>VLOOKUP($CI506,[12]definitions_list_lookup!$N$15:$P$20,3,TRUE)</f>
        <v>0</v>
      </c>
      <c r="DD506" s="15">
        <f t="shared" si="23"/>
        <v>72</v>
      </c>
      <c r="DE506" s="15" t="str">
        <f>VLOOKUP($DD506,[12]definitions_list_lookup!$N$15:$P$20,2,TRUE)</f>
        <v>extensive</v>
      </c>
      <c r="DF506" s="15">
        <f>VLOOKUP($DD506,[12]definitions_list_lookup!$N$15:$P$20,3,TRUE)</f>
        <v>4</v>
      </c>
      <c r="DG506" s="11" t="s">
        <v>1963</v>
      </c>
    </row>
    <row r="507" spans="1:111" s="11" customFormat="1">
      <c r="A507" s="11" t="s">
        <v>4176</v>
      </c>
      <c r="B507" s="11" t="s">
        <v>1742</v>
      </c>
      <c r="C507" s="2" t="s">
        <v>1450</v>
      </c>
      <c r="D507" s="2" t="s">
        <v>1575</v>
      </c>
      <c r="E507" s="11">
        <v>122</v>
      </c>
      <c r="F507" s="11">
        <v>3</v>
      </c>
      <c r="G507" s="15" t="str">
        <f t="shared" si="21"/>
        <v>122-3</v>
      </c>
      <c r="H507" s="11">
        <v>0</v>
      </c>
      <c r="I507" s="11">
        <v>84</v>
      </c>
      <c r="J507" s="38">
        <f>(VLOOKUP($G507,Depth_Lookup_CCL!$A$3:$Z$549,11,FALSE))+(H507/100)</f>
        <v>309.05500000000001</v>
      </c>
      <c r="K507" s="38">
        <f>(VLOOKUP($G507,Depth_Lookup_CCL!$A$3:$Z$549,11,FALSE))+(I507/100)</f>
        <v>309.89499999999998</v>
      </c>
      <c r="L507" s="11">
        <v>93</v>
      </c>
      <c r="N507" s="11">
        <v>7</v>
      </c>
      <c r="P507" s="15">
        <f t="shared" si="22"/>
        <v>100</v>
      </c>
      <c r="Q507" s="11" t="s">
        <v>2217</v>
      </c>
      <c r="R507" s="11" t="s">
        <v>1</v>
      </c>
      <c r="S507" s="97">
        <v>25</v>
      </c>
      <c r="T507" s="15" t="str">
        <f>VLOOKUP($S507,[13]definitions_list_lookup!$N$15:$P$20,2,TRUE)</f>
        <v>moderate</v>
      </c>
      <c r="U507" s="15">
        <f>VLOOKUP($S507,[13]definitions_list_lookup!$N$15:$P$20,3,TRUE)</f>
        <v>2</v>
      </c>
      <c r="V507" s="11" t="s">
        <v>1707</v>
      </c>
      <c r="W507" s="11">
        <v>10</v>
      </c>
      <c r="Y507" s="11">
        <v>80</v>
      </c>
      <c r="Z507" s="11">
        <v>10</v>
      </c>
      <c r="AR507" s="15" t="str">
        <f>VLOOKUP($AQ507,[13]definitions_list_lookup!$N$15:$P$20,2,TRUE)</f>
        <v>fresh</v>
      </c>
      <c r="AS507" s="15">
        <f>VLOOKUP($AQ507,[13]definitions_list_lookup!$N$15:$P$20,3,TRUE)</f>
        <v>0</v>
      </c>
      <c r="BL507" s="11" t="s">
        <v>1750</v>
      </c>
      <c r="BM507" s="11">
        <v>80</v>
      </c>
      <c r="BN507" s="15" t="str">
        <f>VLOOKUP($BM507,[13]definitions_list_lookup!$N$15:$P$20,2,TRUE)</f>
        <v>extensive</v>
      </c>
      <c r="BO507" s="15">
        <f>VLOOKUP($BM507,[13]definitions_list_lookup!$N$15:$P$20,3,TRUE)</f>
        <v>4</v>
      </c>
      <c r="BP507" s="11" t="s">
        <v>2289</v>
      </c>
      <c r="BQ507" s="11">
        <v>5</v>
      </c>
      <c r="BS507" s="11">
        <v>90</v>
      </c>
      <c r="BT507" s="11">
        <v>5</v>
      </c>
      <c r="CJ507" s="15" t="str">
        <f>VLOOKUP($CI507,[13]definitions_list_lookup!$N$15:$P$20,2,TRUE)</f>
        <v>fresh</v>
      </c>
      <c r="CK507" s="15">
        <f>VLOOKUP($CI507,[13]definitions_list_lookup!$N$15:$P$20,3,TRUE)</f>
        <v>0</v>
      </c>
      <c r="DD507" s="15">
        <f t="shared" si="23"/>
        <v>28.85</v>
      </c>
      <c r="DE507" s="15" t="str">
        <f>VLOOKUP($DD507,[13]definitions_list_lookup!$N$15:$P$20,2,TRUE)</f>
        <v>moderate</v>
      </c>
      <c r="DF507" s="15">
        <f>VLOOKUP($DD507,[13]definitions_list_lookup!$N$15:$P$20,3,TRUE)</f>
        <v>2</v>
      </c>
      <c r="DG507" s="11" t="s">
        <v>1932</v>
      </c>
    </row>
    <row r="508" spans="1:111" s="11" customFormat="1">
      <c r="A508" s="11" t="s">
        <v>4176</v>
      </c>
      <c r="B508" s="11" t="s">
        <v>1742</v>
      </c>
      <c r="C508" s="2" t="s">
        <v>1450</v>
      </c>
      <c r="D508" s="2" t="s">
        <v>1575</v>
      </c>
      <c r="E508" s="11">
        <v>122</v>
      </c>
      <c r="F508" s="11">
        <v>4</v>
      </c>
      <c r="G508" s="15" t="str">
        <f t="shared" si="21"/>
        <v>122-4</v>
      </c>
      <c r="H508" s="11">
        <v>0</v>
      </c>
      <c r="I508" s="11">
        <v>89</v>
      </c>
      <c r="J508" s="38">
        <f>(VLOOKUP($G508,Depth_Lookup_CCL!$A$3:$Z$549,11,FALSE))+(H508/100)</f>
        <v>309.88499999999999</v>
      </c>
      <c r="K508" s="38">
        <f>(VLOOKUP($G508,Depth_Lookup_CCL!$A$3:$Z$549,11,FALSE))+(I508/100)</f>
        <v>310.77499999999998</v>
      </c>
      <c r="L508" s="11">
        <v>94</v>
      </c>
      <c r="N508" s="11">
        <v>6</v>
      </c>
      <c r="P508" s="15">
        <f t="shared" si="22"/>
        <v>100</v>
      </c>
      <c r="Q508" s="11" t="s">
        <v>1755</v>
      </c>
      <c r="R508" s="11" t="s">
        <v>1</v>
      </c>
      <c r="S508" s="97">
        <v>40</v>
      </c>
      <c r="T508" s="15" t="str">
        <f>VLOOKUP($S508,[13]definitions_list_lookup!$N$15:$P$20,2,TRUE)</f>
        <v>substantial</v>
      </c>
      <c r="U508" s="15">
        <f>VLOOKUP($S508,[13]definitions_list_lookup!$N$15:$P$20,3,TRUE)</f>
        <v>3</v>
      </c>
      <c r="V508" s="11" t="s">
        <v>1707</v>
      </c>
      <c r="W508" s="11">
        <v>10</v>
      </c>
      <c r="Y508" s="11">
        <v>80</v>
      </c>
      <c r="Z508" s="11">
        <v>10</v>
      </c>
      <c r="AR508" s="15" t="str">
        <f>VLOOKUP($AQ508,[13]definitions_list_lookup!$N$15:$P$20,2,TRUE)</f>
        <v>fresh</v>
      </c>
      <c r="AS508" s="15">
        <f>VLOOKUP($AQ508,[13]definitions_list_lookup!$N$15:$P$20,3,TRUE)</f>
        <v>0</v>
      </c>
      <c r="BL508" s="11" t="s">
        <v>1658</v>
      </c>
      <c r="BM508" s="11">
        <v>80</v>
      </c>
      <c r="BN508" s="15" t="str">
        <f>VLOOKUP($BM508,[13]definitions_list_lookup!$N$15:$P$20,2,TRUE)</f>
        <v>extensive</v>
      </c>
      <c r="BO508" s="15">
        <f>VLOOKUP($BM508,[13]definitions_list_lookup!$N$15:$P$20,3,TRUE)</f>
        <v>4</v>
      </c>
      <c r="BP508" s="11" t="s">
        <v>2289</v>
      </c>
      <c r="BQ508" s="11">
        <v>15</v>
      </c>
      <c r="BS508" s="11">
        <v>80</v>
      </c>
      <c r="BT508" s="11">
        <v>5</v>
      </c>
      <c r="CJ508" s="15" t="str">
        <f>VLOOKUP($CI508,[13]definitions_list_lookup!$N$15:$P$20,2,TRUE)</f>
        <v>fresh</v>
      </c>
      <c r="CK508" s="15">
        <f>VLOOKUP($CI508,[13]definitions_list_lookup!$N$15:$P$20,3,TRUE)</f>
        <v>0</v>
      </c>
      <c r="DD508" s="15">
        <f t="shared" si="23"/>
        <v>42.399999999999991</v>
      </c>
      <c r="DE508" s="15" t="str">
        <f>VLOOKUP($DD508,[13]definitions_list_lookup!$N$15:$P$20,2,TRUE)</f>
        <v>substantial</v>
      </c>
      <c r="DF508" s="15">
        <f>VLOOKUP($DD508,[13]definitions_list_lookup!$N$15:$P$20,3,TRUE)</f>
        <v>3</v>
      </c>
      <c r="DG508" s="11" t="s">
        <v>1932</v>
      </c>
    </row>
    <row r="509" spans="1:111" s="11" customFormat="1">
      <c r="A509" s="11" t="s">
        <v>4176</v>
      </c>
      <c r="B509" s="11" t="s">
        <v>1742</v>
      </c>
      <c r="C509" s="2" t="s">
        <v>1450</v>
      </c>
      <c r="D509" s="2" t="s">
        <v>1575</v>
      </c>
      <c r="E509" s="11">
        <v>123</v>
      </c>
      <c r="F509" s="11">
        <v>1</v>
      </c>
      <c r="G509" s="15" t="str">
        <f t="shared" si="21"/>
        <v>123-1</v>
      </c>
      <c r="H509" s="11">
        <v>0</v>
      </c>
      <c r="I509" s="11">
        <v>66</v>
      </c>
      <c r="J509" s="38">
        <f>(VLOOKUP($G509,Depth_Lookup_CCL!$A$3:$Z$549,11,FALSE))+(H509/100)</f>
        <v>310.75</v>
      </c>
      <c r="K509" s="38">
        <f>(VLOOKUP($G509,Depth_Lookup_CCL!$A$3:$Z$549,11,FALSE))+(I509/100)</f>
        <v>311.41000000000003</v>
      </c>
      <c r="L509" s="11">
        <v>91</v>
      </c>
      <c r="N509" s="11">
        <v>9</v>
      </c>
      <c r="P509" s="15">
        <f t="shared" si="22"/>
        <v>100</v>
      </c>
      <c r="Q509" s="11" t="s">
        <v>2240</v>
      </c>
      <c r="R509" s="11" t="s">
        <v>1</v>
      </c>
      <c r="S509" s="97">
        <v>25</v>
      </c>
      <c r="T509" s="15" t="str">
        <f>VLOOKUP($S509,[13]definitions_list_lookup!$N$15:$P$20,2,TRUE)</f>
        <v>moderate</v>
      </c>
      <c r="U509" s="15">
        <f>VLOOKUP($S509,[13]definitions_list_lookup!$N$15:$P$20,3,TRUE)</f>
        <v>2</v>
      </c>
      <c r="V509" s="11" t="s">
        <v>1707</v>
      </c>
      <c r="W509" s="11">
        <v>5</v>
      </c>
      <c r="Y509" s="11">
        <v>90</v>
      </c>
      <c r="Z509" s="11">
        <v>5</v>
      </c>
      <c r="AR509" s="15" t="str">
        <f>VLOOKUP($AQ509,[13]definitions_list_lookup!$N$15:$P$20,2,TRUE)</f>
        <v>fresh</v>
      </c>
      <c r="AS509" s="15">
        <f>VLOOKUP($AQ509,[13]definitions_list_lookup!$N$15:$P$20,3,TRUE)</f>
        <v>0</v>
      </c>
      <c r="BL509" s="11" t="s">
        <v>1797</v>
      </c>
      <c r="BM509" s="11">
        <v>85</v>
      </c>
      <c r="BN509" s="15" t="str">
        <f>VLOOKUP($BM509,[13]definitions_list_lookup!$N$15:$P$20,2,TRUE)</f>
        <v>extensive</v>
      </c>
      <c r="BO509" s="15">
        <f>VLOOKUP($BM509,[13]definitions_list_lookup!$N$15:$P$20,3,TRUE)</f>
        <v>4</v>
      </c>
      <c r="BP509" s="11" t="s">
        <v>2289</v>
      </c>
      <c r="BQ509" s="11">
        <v>30</v>
      </c>
      <c r="BS509" s="11">
        <v>60</v>
      </c>
      <c r="BT509" s="11">
        <v>10</v>
      </c>
      <c r="CJ509" s="15" t="str">
        <f>VLOOKUP($CI509,[13]definitions_list_lookup!$N$15:$P$20,2,TRUE)</f>
        <v>fresh</v>
      </c>
      <c r="CK509" s="15">
        <f>VLOOKUP($CI509,[13]definitions_list_lookup!$N$15:$P$20,3,TRUE)</f>
        <v>0</v>
      </c>
      <c r="DD509" s="15">
        <f t="shared" si="23"/>
        <v>30.4</v>
      </c>
      <c r="DE509" s="15" t="str">
        <f>VLOOKUP($DD509,[13]definitions_list_lookup!$N$15:$P$20,2,TRUE)</f>
        <v>moderate</v>
      </c>
      <c r="DF509" s="15">
        <f>VLOOKUP($DD509,[13]definitions_list_lookup!$N$15:$P$20,3,TRUE)</f>
        <v>2</v>
      </c>
      <c r="DG509" s="11" t="s">
        <v>1932</v>
      </c>
    </row>
    <row r="510" spans="1:111" s="11" customFormat="1">
      <c r="A510" s="11" t="s">
        <v>4176</v>
      </c>
      <c r="B510" s="11" t="s">
        <v>1742</v>
      </c>
      <c r="C510" s="2" t="s">
        <v>1450</v>
      </c>
      <c r="D510" s="2" t="s">
        <v>1575</v>
      </c>
      <c r="E510" s="11">
        <v>123</v>
      </c>
      <c r="F510" s="11">
        <v>2</v>
      </c>
      <c r="G510" s="15" t="str">
        <f t="shared" si="21"/>
        <v>123-2</v>
      </c>
      <c r="H510" s="11">
        <v>0</v>
      </c>
      <c r="I510" s="11">
        <v>72</v>
      </c>
      <c r="J510" s="38">
        <f>(VLOOKUP($G510,Depth_Lookup_CCL!$A$3:$Z$549,11,FALSE))+(H510/100)</f>
        <v>311.39999999999998</v>
      </c>
      <c r="K510" s="38">
        <f>(VLOOKUP($G510,Depth_Lookup_CCL!$A$3:$Z$549,11,FALSE))+(I510/100)</f>
        <v>312.12</v>
      </c>
      <c r="L510" s="11">
        <v>90</v>
      </c>
      <c r="N510" s="11">
        <v>10</v>
      </c>
      <c r="P510" s="15">
        <f t="shared" si="22"/>
        <v>100</v>
      </c>
      <c r="Q510" s="11" t="s">
        <v>1755</v>
      </c>
      <c r="R510" s="11" t="s">
        <v>114</v>
      </c>
      <c r="S510" s="97">
        <v>40</v>
      </c>
      <c r="T510" s="15" t="str">
        <f>VLOOKUP($S510,[13]definitions_list_lookup!$N$15:$P$20,2,TRUE)</f>
        <v>substantial</v>
      </c>
      <c r="U510" s="15">
        <f>VLOOKUP($S510,[13]definitions_list_lookup!$N$15:$P$20,3,TRUE)</f>
        <v>3</v>
      </c>
      <c r="V510" s="11" t="s">
        <v>1707</v>
      </c>
      <c r="W510" s="11">
        <v>5</v>
      </c>
      <c r="Y510" s="11">
        <v>80</v>
      </c>
      <c r="Z510" s="11">
        <v>15</v>
      </c>
      <c r="AR510" s="15" t="str">
        <f>VLOOKUP($AQ510,[13]definitions_list_lookup!$N$15:$P$20,2,TRUE)</f>
        <v>fresh</v>
      </c>
      <c r="AS510" s="15">
        <f>VLOOKUP($AQ510,[13]definitions_list_lookup!$N$15:$P$20,3,TRUE)</f>
        <v>0</v>
      </c>
      <c r="BL510" s="11" t="s">
        <v>1797</v>
      </c>
      <c r="BM510" s="11">
        <v>85</v>
      </c>
      <c r="BN510" s="15" t="str">
        <f>VLOOKUP($BM510,[13]definitions_list_lookup!$N$15:$P$20,2,TRUE)</f>
        <v>extensive</v>
      </c>
      <c r="BO510" s="15">
        <f>VLOOKUP($BM510,[13]definitions_list_lookup!$N$15:$P$20,3,TRUE)</f>
        <v>4</v>
      </c>
      <c r="BP510" s="11" t="s">
        <v>2287</v>
      </c>
      <c r="BQ510" s="11">
        <v>20</v>
      </c>
      <c r="BS510" s="11">
        <v>65</v>
      </c>
      <c r="BT510" s="11">
        <v>15</v>
      </c>
      <c r="CJ510" s="15" t="str">
        <f>VLOOKUP($CI510,[13]definitions_list_lookup!$N$15:$P$20,2,TRUE)</f>
        <v>fresh</v>
      </c>
      <c r="CK510" s="15">
        <f>VLOOKUP($CI510,[13]definitions_list_lookup!$N$15:$P$20,3,TRUE)</f>
        <v>0</v>
      </c>
      <c r="DD510" s="15">
        <f t="shared" si="23"/>
        <v>44.5</v>
      </c>
      <c r="DE510" s="15" t="str">
        <f>VLOOKUP($DD510,[13]definitions_list_lookup!$N$15:$P$20,2,TRUE)</f>
        <v>substantial</v>
      </c>
      <c r="DF510" s="15">
        <f>VLOOKUP($DD510,[13]definitions_list_lookup!$N$15:$P$20,3,TRUE)</f>
        <v>3</v>
      </c>
      <c r="DG510" s="11" t="s">
        <v>1932</v>
      </c>
    </row>
    <row r="511" spans="1:111" s="11" customFormat="1">
      <c r="A511" s="11" t="s">
        <v>4176</v>
      </c>
      <c r="B511" s="11" t="s">
        <v>1742</v>
      </c>
      <c r="C511" s="2" t="s">
        <v>1450</v>
      </c>
      <c r="D511" s="2" t="s">
        <v>1575</v>
      </c>
      <c r="E511" s="11">
        <v>123</v>
      </c>
      <c r="F511" s="11">
        <v>3</v>
      </c>
      <c r="G511" s="15" t="str">
        <f t="shared" si="21"/>
        <v>123-3</v>
      </c>
      <c r="H511" s="11">
        <v>0</v>
      </c>
      <c r="I511" s="11">
        <v>73</v>
      </c>
      <c r="J511" s="38">
        <f>(VLOOKUP($G511,Depth_Lookup_CCL!$A$3:$Z$549,11,FALSE))+(H511/100)</f>
        <v>312.12</v>
      </c>
      <c r="K511" s="38">
        <f>(VLOOKUP($G511,Depth_Lookup_CCL!$A$3:$Z$549,11,FALSE))+(I511/100)</f>
        <v>312.85000000000002</v>
      </c>
      <c r="L511" s="11">
        <v>75</v>
      </c>
      <c r="N511" s="11">
        <v>25</v>
      </c>
      <c r="P511" s="15">
        <f t="shared" si="22"/>
        <v>100</v>
      </c>
      <c r="Q511" s="11" t="s">
        <v>1658</v>
      </c>
      <c r="R511" s="11" t="s">
        <v>114</v>
      </c>
      <c r="S511" s="97">
        <v>70</v>
      </c>
      <c r="T511" s="15" t="str">
        <f>VLOOKUP($S511,[13]definitions_list_lookup!$N$15:$P$20,2,TRUE)</f>
        <v>extensive</v>
      </c>
      <c r="U511" s="15">
        <f>VLOOKUP($S511,[13]definitions_list_lookup!$N$15:$P$20,3,TRUE)</f>
        <v>4</v>
      </c>
      <c r="V511" s="11" t="s">
        <v>1707</v>
      </c>
      <c r="W511" s="11">
        <v>5</v>
      </c>
      <c r="Y511" s="11">
        <v>75</v>
      </c>
      <c r="Z511" s="11">
        <v>20</v>
      </c>
      <c r="AR511" s="15" t="str">
        <f>VLOOKUP($AQ511,[13]definitions_list_lookup!$N$15:$P$20,2,TRUE)</f>
        <v>fresh</v>
      </c>
      <c r="AS511" s="15">
        <f>VLOOKUP($AQ511,[13]definitions_list_lookup!$N$15:$P$20,3,TRUE)</f>
        <v>0</v>
      </c>
      <c r="BL511" s="11" t="s">
        <v>1797</v>
      </c>
      <c r="BM511" s="11">
        <v>85</v>
      </c>
      <c r="BN511" s="15" t="str">
        <f>VLOOKUP($BM511,[13]definitions_list_lookup!$N$15:$P$20,2,TRUE)</f>
        <v>extensive</v>
      </c>
      <c r="BO511" s="15">
        <f>VLOOKUP($BM511,[13]definitions_list_lookup!$N$15:$P$20,3,TRUE)</f>
        <v>4</v>
      </c>
      <c r="BP511" s="11" t="s">
        <v>2287</v>
      </c>
      <c r="BQ511" s="11">
        <v>20</v>
      </c>
      <c r="BS511" s="11">
        <v>70</v>
      </c>
      <c r="BT511" s="11">
        <v>10</v>
      </c>
      <c r="CJ511" s="15" t="str">
        <f>VLOOKUP($CI511,[13]definitions_list_lookup!$N$15:$P$20,2,TRUE)</f>
        <v>fresh</v>
      </c>
      <c r="CK511" s="15">
        <f>VLOOKUP($CI511,[13]definitions_list_lookup!$N$15:$P$20,3,TRUE)</f>
        <v>0</v>
      </c>
      <c r="DD511" s="15">
        <f t="shared" si="23"/>
        <v>73.75</v>
      </c>
      <c r="DE511" s="15" t="str">
        <f>VLOOKUP($DD511,[13]definitions_list_lookup!$N$15:$P$20,2,TRUE)</f>
        <v>extensive</v>
      </c>
      <c r="DF511" s="15">
        <f>VLOOKUP($DD511,[13]definitions_list_lookup!$N$15:$P$20,3,TRUE)</f>
        <v>4</v>
      </c>
      <c r="DG511" s="11" t="s">
        <v>1963</v>
      </c>
    </row>
    <row r="512" spans="1:111" s="11" customFormat="1">
      <c r="A512" s="11" t="s">
        <v>4176</v>
      </c>
      <c r="B512" s="11" t="s">
        <v>1742</v>
      </c>
      <c r="C512" s="2" t="s">
        <v>1450</v>
      </c>
      <c r="D512" s="2" t="s">
        <v>1575</v>
      </c>
      <c r="E512" s="11">
        <v>123</v>
      </c>
      <c r="F512" s="11">
        <v>4</v>
      </c>
      <c r="G512" s="15" t="str">
        <f t="shared" si="21"/>
        <v>123-4</v>
      </c>
      <c r="H512" s="11">
        <v>0</v>
      </c>
      <c r="I512" s="11">
        <v>97</v>
      </c>
      <c r="J512" s="38">
        <f>(VLOOKUP($G512,Depth_Lookup_CCL!$A$3:$Z$549,11,FALSE))+(H512/100)</f>
        <v>312.85000000000002</v>
      </c>
      <c r="K512" s="38">
        <f>(VLOOKUP($G512,Depth_Lookup_CCL!$A$3:$Z$549,11,FALSE))+(I512/100)</f>
        <v>313.82000000000005</v>
      </c>
      <c r="L512" s="11">
        <v>78</v>
      </c>
      <c r="M512" s="11">
        <v>12</v>
      </c>
      <c r="N512" s="11">
        <v>10</v>
      </c>
      <c r="P512" s="15">
        <f t="shared" si="22"/>
        <v>100</v>
      </c>
      <c r="Q512" s="11" t="s">
        <v>2240</v>
      </c>
      <c r="R512" s="11" t="s">
        <v>1</v>
      </c>
      <c r="S512" s="97">
        <v>55</v>
      </c>
      <c r="T512" s="15" t="str">
        <f>VLOOKUP($S512,[13]definitions_list_lookup!$N$15:$P$20,2,TRUE)</f>
        <v>substantial</v>
      </c>
      <c r="U512" s="15">
        <f>VLOOKUP($S512,[13]definitions_list_lookup!$N$15:$P$20,3,TRUE)</f>
        <v>3</v>
      </c>
      <c r="V512" s="11" t="s">
        <v>1707</v>
      </c>
      <c r="W512" s="11">
        <v>5</v>
      </c>
      <c r="Y512" s="11">
        <v>85</v>
      </c>
      <c r="Z512" s="11">
        <v>10</v>
      </c>
      <c r="AN512" s="11" t="s">
        <v>2321</v>
      </c>
      <c r="AO512" s="11" t="s">
        <v>1411</v>
      </c>
      <c r="AP512" s="11" t="s">
        <v>1464</v>
      </c>
      <c r="AQ512" s="11">
        <v>75</v>
      </c>
      <c r="AR512" s="15" t="str">
        <f>VLOOKUP($AQ512,[13]definitions_list_lookup!$N$15:$P$20,2,TRUE)</f>
        <v>extensive</v>
      </c>
      <c r="AS512" s="15">
        <f>VLOOKUP($AQ512,[13]definitions_list_lookup!$N$15:$P$20,3,TRUE)</f>
        <v>4</v>
      </c>
      <c r="AT512" s="11" t="s">
        <v>4177</v>
      </c>
      <c r="AU512" s="11">
        <v>20</v>
      </c>
      <c r="AW512" s="11">
        <v>65</v>
      </c>
      <c r="AX512" s="11">
        <v>15</v>
      </c>
      <c r="BL512" s="11" t="s">
        <v>2255</v>
      </c>
      <c r="BM512" s="11">
        <v>85</v>
      </c>
      <c r="BN512" s="15" t="str">
        <f>VLOOKUP($BM512,[13]definitions_list_lookup!$N$15:$P$20,2,TRUE)</f>
        <v>extensive</v>
      </c>
      <c r="BO512" s="15">
        <f>VLOOKUP($BM512,[13]definitions_list_lookup!$N$15:$P$20,3,TRUE)</f>
        <v>4</v>
      </c>
      <c r="BP512" s="11" t="s">
        <v>2269</v>
      </c>
      <c r="BQ512" s="11">
        <v>25</v>
      </c>
      <c r="BS512" s="11">
        <v>50</v>
      </c>
      <c r="BT512" s="11">
        <v>25</v>
      </c>
      <c r="CJ512" s="15" t="str">
        <f>VLOOKUP($CI512,[13]definitions_list_lookup!$N$15:$P$20,2,TRUE)</f>
        <v>fresh</v>
      </c>
      <c r="CK512" s="15">
        <f>VLOOKUP($CI512,[13]definitions_list_lookup!$N$15:$P$20,3,TRUE)</f>
        <v>0</v>
      </c>
      <c r="DD512" s="15">
        <f t="shared" si="23"/>
        <v>60.4</v>
      </c>
      <c r="DE512" s="15" t="str">
        <f>VLOOKUP($DD512,[13]definitions_list_lookup!$N$15:$P$20,2,TRUE)</f>
        <v>substantial</v>
      </c>
      <c r="DF512" s="15">
        <f>VLOOKUP($DD512,[13]definitions_list_lookup!$N$15:$P$20,3,TRUE)</f>
        <v>3</v>
      </c>
      <c r="DG512" s="11" t="s">
        <v>1963</v>
      </c>
    </row>
    <row r="513" spans="1:111" s="11" customFormat="1">
      <c r="A513" s="11" t="s">
        <v>4176</v>
      </c>
      <c r="B513" s="11" t="s">
        <v>1742</v>
      </c>
      <c r="C513" s="2" t="s">
        <v>1450</v>
      </c>
      <c r="D513" s="2" t="s">
        <v>1575</v>
      </c>
      <c r="E513" s="11">
        <v>124</v>
      </c>
      <c r="F513" s="11">
        <v>1</v>
      </c>
      <c r="G513" s="15" t="str">
        <f t="shared" si="21"/>
        <v>124-1</v>
      </c>
      <c r="H513" s="11">
        <v>0</v>
      </c>
      <c r="I513" s="11">
        <v>86</v>
      </c>
      <c r="J513" s="38">
        <f>(VLOOKUP($G513,Depth_Lookup_CCL!$A$3:$Z$549,11,FALSE))+(H513/100)</f>
        <v>313.8</v>
      </c>
      <c r="K513" s="38">
        <f>(VLOOKUP($G513,Depth_Lookup_CCL!$A$3:$Z$549,11,FALSE))+(I513/100)</f>
        <v>314.66000000000003</v>
      </c>
      <c r="L513" s="11">
        <v>20</v>
      </c>
      <c r="N513" s="11">
        <v>80</v>
      </c>
      <c r="P513" s="15">
        <f t="shared" si="22"/>
        <v>100</v>
      </c>
      <c r="Q513" s="11" t="s">
        <v>1658</v>
      </c>
      <c r="R513" s="11" t="s">
        <v>1</v>
      </c>
      <c r="S513" s="97">
        <v>55</v>
      </c>
      <c r="T513" s="15" t="str">
        <f>VLOOKUP($S513,[13]definitions_list_lookup!$N$15:$P$20,2,TRUE)</f>
        <v>substantial</v>
      </c>
      <c r="U513" s="15">
        <f>VLOOKUP($S513,[13]definitions_list_lookup!$N$15:$P$20,3,TRUE)</f>
        <v>3</v>
      </c>
      <c r="V513" s="11" t="s">
        <v>1707</v>
      </c>
      <c r="W513" s="11">
        <v>5</v>
      </c>
      <c r="Y513" s="11">
        <v>80</v>
      </c>
      <c r="Z513" s="11">
        <v>15</v>
      </c>
      <c r="AR513" s="15" t="str">
        <f>VLOOKUP($AQ513,[13]definitions_list_lookup!$N$15:$P$20,2,TRUE)</f>
        <v>fresh</v>
      </c>
      <c r="AS513" s="15">
        <f>VLOOKUP($AQ513,[13]definitions_list_lookup!$N$15:$P$20,3,TRUE)</f>
        <v>0</v>
      </c>
      <c r="BL513" s="11" t="s">
        <v>2224</v>
      </c>
      <c r="BM513" s="11">
        <v>92</v>
      </c>
      <c r="BN513" s="15" t="str">
        <f>VLOOKUP($BM513,[13]definitions_list_lookup!$N$15:$P$20,2,TRUE)</f>
        <v>complete</v>
      </c>
      <c r="BO513" s="15">
        <f>VLOOKUP($BM513,[13]definitions_list_lookup!$N$15:$P$20,3,TRUE)</f>
        <v>5</v>
      </c>
      <c r="BP513" s="11" t="s">
        <v>2653</v>
      </c>
      <c r="BQ513" s="11">
        <v>40</v>
      </c>
      <c r="BS513" s="11">
        <v>30</v>
      </c>
      <c r="BT513" s="11">
        <v>30</v>
      </c>
      <c r="CJ513" s="15" t="str">
        <f>VLOOKUP($CI513,[13]definitions_list_lookup!$N$15:$P$20,2,TRUE)</f>
        <v>fresh</v>
      </c>
      <c r="CK513" s="15">
        <f>VLOOKUP($CI513,[13]definitions_list_lookup!$N$15:$P$20,3,TRUE)</f>
        <v>0</v>
      </c>
      <c r="DD513" s="15">
        <f t="shared" si="23"/>
        <v>84.600000000000009</v>
      </c>
      <c r="DE513" s="15" t="str">
        <f>VLOOKUP($DD513,[13]definitions_list_lookup!$N$15:$P$20,2,TRUE)</f>
        <v>extensive</v>
      </c>
      <c r="DF513" s="15">
        <f>VLOOKUP($DD513,[13]definitions_list_lookup!$N$15:$P$20,3,TRUE)</f>
        <v>4</v>
      </c>
      <c r="DG513" s="11" t="s">
        <v>4178</v>
      </c>
    </row>
    <row r="514" spans="1:111" s="11" customFormat="1">
      <c r="A514" s="11" t="s">
        <v>4176</v>
      </c>
      <c r="B514" s="11" t="s">
        <v>1742</v>
      </c>
      <c r="C514" s="2" t="s">
        <v>1450</v>
      </c>
      <c r="D514" s="2" t="s">
        <v>1575</v>
      </c>
      <c r="E514" s="11">
        <v>124</v>
      </c>
      <c r="F514" s="11">
        <v>2</v>
      </c>
      <c r="G514" s="15" t="str">
        <f t="shared" si="21"/>
        <v>124-2</v>
      </c>
      <c r="H514" s="11">
        <v>0</v>
      </c>
      <c r="I514" s="11">
        <v>85</v>
      </c>
      <c r="J514" s="38">
        <f>(VLOOKUP($G514,Depth_Lookup_CCL!$A$3:$Z$549,11,FALSE))+(H514/100)</f>
        <v>314.65500000000003</v>
      </c>
      <c r="K514" s="38">
        <f>(VLOOKUP($G514,Depth_Lookup_CCL!$A$3:$Z$549,11,FALSE))+(I514/100)</f>
        <v>315.50500000000005</v>
      </c>
      <c r="L514" s="11">
        <v>60</v>
      </c>
      <c r="N514" s="11">
        <v>40</v>
      </c>
      <c r="P514" s="15">
        <f t="shared" si="22"/>
        <v>100</v>
      </c>
      <c r="Q514" s="11" t="s">
        <v>4179</v>
      </c>
      <c r="R514" s="11" t="s">
        <v>1</v>
      </c>
      <c r="S514" s="97">
        <v>70</v>
      </c>
      <c r="T514" s="15" t="str">
        <f>VLOOKUP($S514,[13]definitions_list_lookup!$N$15:$P$20,2,TRUE)</f>
        <v>extensive</v>
      </c>
      <c r="U514" s="15">
        <f>VLOOKUP($S514,[13]definitions_list_lookup!$N$15:$P$20,3,TRUE)</f>
        <v>4</v>
      </c>
      <c r="V514" s="11" t="s">
        <v>1707</v>
      </c>
      <c r="W514" s="11">
        <v>15</v>
      </c>
      <c r="Y514" s="11">
        <v>75</v>
      </c>
      <c r="Z514" s="11">
        <v>10</v>
      </c>
      <c r="AR514" s="15" t="str">
        <f>VLOOKUP($AQ514,[13]definitions_list_lookup!$N$15:$P$20,2,TRUE)</f>
        <v>fresh</v>
      </c>
      <c r="AS514" s="15">
        <f>VLOOKUP($AQ514,[13]definitions_list_lookup!$N$15:$P$20,3,TRUE)</f>
        <v>0</v>
      </c>
      <c r="BL514" s="11" t="s">
        <v>2255</v>
      </c>
      <c r="BM514" s="11">
        <v>90</v>
      </c>
      <c r="BN514" s="15" t="str">
        <f>VLOOKUP($BM514,[13]definitions_list_lookup!$N$15:$P$20,2,TRUE)</f>
        <v>extensive</v>
      </c>
      <c r="BO514" s="15">
        <f>VLOOKUP($BM514,[13]definitions_list_lookup!$N$15:$P$20,3,TRUE)</f>
        <v>4</v>
      </c>
      <c r="BP514" s="11" t="s">
        <v>4180</v>
      </c>
      <c r="BQ514" s="11">
        <v>40</v>
      </c>
      <c r="BS514" s="11">
        <v>35</v>
      </c>
      <c r="BT514" s="11">
        <v>25</v>
      </c>
      <c r="CJ514" s="15" t="str">
        <f>VLOOKUP($CI514,[13]definitions_list_lookup!$N$15:$P$20,2,TRUE)</f>
        <v>fresh</v>
      </c>
      <c r="CK514" s="15">
        <f>VLOOKUP($CI514,[13]definitions_list_lookup!$N$15:$P$20,3,TRUE)</f>
        <v>0</v>
      </c>
      <c r="DD514" s="15">
        <f t="shared" si="23"/>
        <v>78</v>
      </c>
      <c r="DE514" s="15" t="str">
        <f>VLOOKUP($DD514,[13]definitions_list_lookup!$N$15:$P$20,2,TRUE)</f>
        <v>extensive</v>
      </c>
      <c r="DF514" s="15">
        <f>VLOOKUP($DD514,[13]definitions_list_lookup!$N$15:$P$20,3,TRUE)</f>
        <v>4</v>
      </c>
      <c r="DG514" s="11" t="s">
        <v>4181</v>
      </c>
    </row>
    <row r="515" spans="1:111" s="11" customFormat="1">
      <c r="A515" s="11" t="s">
        <v>4176</v>
      </c>
      <c r="B515" s="11" t="s">
        <v>1742</v>
      </c>
      <c r="C515" s="2" t="s">
        <v>1450</v>
      </c>
      <c r="D515" s="2" t="s">
        <v>1575</v>
      </c>
      <c r="E515" s="11">
        <v>124</v>
      </c>
      <c r="F515" s="11">
        <v>3</v>
      </c>
      <c r="G515" s="15" t="str">
        <f t="shared" ref="G515:G578" si="24">E515&amp;"-"&amp;F515</f>
        <v>124-3</v>
      </c>
      <c r="H515" s="11">
        <v>0</v>
      </c>
      <c r="I515" s="11">
        <v>64</v>
      </c>
      <c r="J515" s="38">
        <f>(VLOOKUP($G515,Depth_Lookup_CCL!$A$3:$Z$549,11,FALSE))+(H515/100)</f>
        <v>315.50500000000005</v>
      </c>
      <c r="K515" s="38">
        <f>(VLOOKUP($G515,Depth_Lookup_CCL!$A$3:$Z$549,11,FALSE))+(I515/100)</f>
        <v>316.14500000000004</v>
      </c>
      <c r="L515" s="11">
        <v>30</v>
      </c>
      <c r="N515" s="11">
        <v>70</v>
      </c>
      <c r="P515" s="15">
        <f t="shared" ref="P515:P578" si="25">SUM(L515:O515)</f>
        <v>100</v>
      </c>
      <c r="Q515" s="11" t="s">
        <v>2240</v>
      </c>
      <c r="R515" s="11" t="s">
        <v>1</v>
      </c>
      <c r="S515" s="97">
        <v>55</v>
      </c>
      <c r="T515" s="15" t="str">
        <f>VLOOKUP($S515,[13]definitions_list_lookup!$N$15:$P$20,2,TRUE)</f>
        <v>substantial</v>
      </c>
      <c r="U515" s="15">
        <f>VLOOKUP($S515,[13]definitions_list_lookup!$N$15:$P$20,3,TRUE)</f>
        <v>3</v>
      </c>
      <c r="V515" s="11" t="s">
        <v>1707</v>
      </c>
      <c r="W515" s="11">
        <v>5</v>
      </c>
      <c r="Y515" s="11">
        <v>85</v>
      </c>
      <c r="Z515" s="11">
        <v>10</v>
      </c>
      <c r="AR515" s="15" t="str">
        <f>VLOOKUP($AQ515,[13]definitions_list_lookup!$N$15:$P$20,2,TRUE)</f>
        <v>fresh</v>
      </c>
      <c r="AS515" s="15">
        <f>VLOOKUP($AQ515,[13]definitions_list_lookup!$N$15:$P$20,3,TRUE)</f>
        <v>0</v>
      </c>
      <c r="BL515" s="11" t="s">
        <v>4182</v>
      </c>
      <c r="BM515" s="11">
        <v>85</v>
      </c>
      <c r="BN515" s="15" t="str">
        <f>VLOOKUP($BM515,[13]definitions_list_lookup!$N$15:$P$20,2,TRUE)</f>
        <v>extensive</v>
      </c>
      <c r="BO515" s="15">
        <f>VLOOKUP($BM515,[13]definitions_list_lookup!$N$15:$P$20,3,TRUE)</f>
        <v>4</v>
      </c>
      <c r="BP515" s="11" t="s">
        <v>4180</v>
      </c>
      <c r="BQ515" s="11">
        <v>30</v>
      </c>
      <c r="BS515" s="11">
        <v>40</v>
      </c>
      <c r="BT515" s="11">
        <v>25</v>
      </c>
      <c r="BY515" s="11">
        <v>5</v>
      </c>
      <c r="CJ515" s="15" t="str">
        <f>VLOOKUP($CI515,[13]definitions_list_lookup!$N$15:$P$20,2,TRUE)</f>
        <v>fresh</v>
      </c>
      <c r="CK515" s="15">
        <f>VLOOKUP($CI515,[13]definitions_list_lookup!$N$15:$P$20,3,TRUE)</f>
        <v>0</v>
      </c>
      <c r="DD515" s="15">
        <f t="shared" si="23"/>
        <v>76</v>
      </c>
      <c r="DE515" s="15" t="str">
        <f>VLOOKUP($DD515,[13]definitions_list_lookup!$N$15:$P$20,2,TRUE)</f>
        <v>extensive</v>
      </c>
      <c r="DF515" s="15">
        <f>VLOOKUP($DD515,[13]definitions_list_lookup!$N$15:$P$20,3,TRUE)</f>
        <v>4</v>
      </c>
      <c r="DG515" s="11" t="s">
        <v>4181</v>
      </c>
    </row>
    <row r="516" spans="1:111" s="11" customFormat="1">
      <c r="A516" s="11" t="s">
        <v>4176</v>
      </c>
      <c r="B516" s="11" t="s">
        <v>1742</v>
      </c>
      <c r="C516" s="2" t="s">
        <v>1450</v>
      </c>
      <c r="D516" s="2" t="s">
        <v>1575</v>
      </c>
      <c r="E516" s="11">
        <v>124</v>
      </c>
      <c r="F516" s="11">
        <v>4</v>
      </c>
      <c r="G516" s="15" t="str">
        <f t="shared" si="24"/>
        <v>124-4</v>
      </c>
      <c r="H516" s="11">
        <v>0</v>
      </c>
      <c r="I516" s="11">
        <v>71</v>
      </c>
      <c r="J516" s="38">
        <f>(VLOOKUP($G516,Depth_Lookup_CCL!$A$3:$Z$549,11,FALSE))+(H516/100)</f>
        <v>316.15500000000003</v>
      </c>
      <c r="K516" s="38">
        <f>(VLOOKUP($G516,Depth_Lookup_CCL!$A$3:$Z$549,11,FALSE))+(I516/100)</f>
        <v>316.86500000000001</v>
      </c>
      <c r="L516" s="11">
        <v>98</v>
      </c>
      <c r="N516" s="11">
        <v>2</v>
      </c>
      <c r="P516" s="15">
        <f t="shared" si="25"/>
        <v>100</v>
      </c>
      <c r="Q516" s="11" t="s">
        <v>1755</v>
      </c>
      <c r="R516" s="11" t="s">
        <v>1</v>
      </c>
      <c r="S516" s="97">
        <v>70</v>
      </c>
      <c r="T516" s="15" t="str">
        <f>VLOOKUP($S516,[13]definitions_list_lookup!$N$15:$P$20,2,TRUE)</f>
        <v>extensive</v>
      </c>
      <c r="U516" s="15">
        <f>VLOOKUP($S516,[13]definitions_list_lookup!$N$15:$P$20,3,TRUE)</f>
        <v>4</v>
      </c>
      <c r="V516" s="11" t="s">
        <v>1707</v>
      </c>
      <c r="W516" s="11">
        <v>5</v>
      </c>
      <c r="Y516" s="11">
        <v>90</v>
      </c>
      <c r="Z516" s="11">
        <v>5</v>
      </c>
      <c r="AR516" s="15" t="str">
        <f>VLOOKUP($AQ516,[13]definitions_list_lookup!$N$15:$P$20,2,TRUE)</f>
        <v>fresh</v>
      </c>
      <c r="AS516" s="15">
        <f>VLOOKUP($AQ516,[13]definitions_list_lookup!$N$15:$P$20,3,TRUE)</f>
        <v>0</v>
      </c>
      <c r="BL516" s="11" t="s">
        <v>4183</v>
      </c>
      <c r="BM516" s="11">
        <v>80</v>
      </c>
      <c r="BN516" s="15" t="str">
        <f>VLOOKUP($BM516,[13]definitions_list_lookup!$N$15:$P$20,2,TRUE)</f>
        <v>extensive</v>
      </c>
      <c r="BO516" s="15">
        <f>VLOOKUP($BM516,[13]definitions_list_lookup!$N$15:$P$20,3,TRUE)</f>
        <v>4</v>
      </c>
      <c r="BP516" s="11" t="s">
        <v>2287</v>
      </c>
      <c r="BQ516" s="11">
        <v>5</v>
      </c>
      <c r="BS516" s="11">
        <v>95</v>
      </c>
      <c r="CJ516" s="15" t="str">
        <f>VLOOKUP($CI516,[13]definitions_list_lookup!$N$15:$P$20,2,TRUE)</f>
        <v>fresh</v>
      </c>
      <c r="CK516" s="15">
        <f>VLOOKUP($CI516,[13]definitions_list_lookup!$N$15:$P$20,3,TRUE)</f>
        <v>0</v>
      </c>
      <c r="DD516" s="15">
        <f t="shared" ref="DD516:DD579" si="26">((L516/100)*S516)+((M516/100)*AQ516)+((N516/100)*BM516)+((O516/100)*CI516)</f>
        <v>70.199999999999989</v>
      </c>
      <c r="DE516" s="15" t="str">
        <f>VLOOKUP($DD516,[13]definitions_list_lookup!$N$15:$P$20,2,TRUE)</f>
        <v>extensive</v>
      </c>
      <c r="DF516" s="15">
        <f>VLOOKUP($DD516,[13]definitions_list_lookup!$N$15:$P$20,3,TRUE)</f>
        <v>4</v>
      </c>
      <c r="DG516" s="11" t="s">
        <v>1963</v>
      </c>
    </row>
    <row r="517" spans="1:111" s="11" customFormat="1">
      <c r="A517" s="11" t="s">
        <v>4176</v>
      </c>
      <c r="B517" s="11" t="s">
        <v>1742</v>
      </c>
      <c r="C517" s="2" t="s">
        <v>1450</v>
      </c>
      <c r="D517" s="2" t="s">
        <v>1575</v>
      </c>
      <c r="E517" s="11">
        <v>125</v>
      </c>
      <c r="F517" s="11">
        <v>1</v>
      </c>
      <c r="G517" s="15" t="str">
        <f t="shared" si="24"/>
        <v>125-1</v>
      </c>
      <c r="H517" s="11">
        <v>0</v>
      </c>
      <c r="I517" s="11">
        <v>67</v>
      </c>
      <c r="J517" s="38">
        <f>(VLOOKUP($G517,Depth_Lookup_CCL!$A$3:$Z$549,11,FALSE))+(H517/100)</f>
        <v>316.85000000000002</v>
      </c>
      <c r="K517" s="38">
        <f>(VLOOKUP($G517,Depth_Lookup_CCL!$A$3:$Z$549,11,FALSE))+(I517/100)</f>
        <v>317.52000000000004</v>
      </c>
      <c r="L517" s="11">
        <v>99</v>
      </c>
      <c r="N517" s="11">
        <v>1</v>
      </c>
      <c r="P517" s="15">
        <f t="shared" si="25"/>
        <v>100</v>
      </c>
      <c r="Q517" s="11" t="s">
        <v>1674</v>
      </c>
      <c r="R517" s="11" t="s">
        <v>1</v>
      </c>
      <c r="S517" s="97">
        <v>70</v>
      </c>
      <c r="T517" s="15" t="str">
        <f>VLOOKUP($S517,[13]definitions_list_lookup!$N$15:$P$20,2,TRUE)</f>
        <v>extensive</v>
      </c>
      <c r="U517" s="15">
        <f>VLOOKUP($S517,[13]definitions_list_lookup!$N$15:$P$20,3,TRUE)</f>
        <v>4</v>
      </c>
      <c r="V517" s="11" t="s">
        <v>1707</v>
      </c>
      <c r="W517" s="11">
        <v>10</v>
      </c>
      <c r="Y517" s="11">
        <v>85</v>
      </c>
      <c r="Z517" s="11">
        <v>5</v>
      </c>
      <c r="AR517" s="15" t="str">
        <f>VLOOKUP($AQ517,[13]definitions_list_lookup!$N$15:$P$20,2,TRUE)</f>
        <v>fresh</v>
      </c>
      <c r="AS517" s="15">
        <f>VLOOKUP($AQ517,[13]definitions_list_lookup!$N$15:$P$20,3,TRUE)</f>
        <v>0</v>
      </c>
      <c r="BL517" s="11" t="s">
        <v>1990</v>
      </c>
      <c r="BM517" s="11">
        <v>80</v>
      </c>
      <c r="BN517" s="15" t="str">
        <f>VLOOKUP($BM517,[13]definitions_list_lookup!$N$15:$P$20,2,TRUE)</f>
        <v>extensive</v>
      </c>
      <c r="BO517" s="15">
        <f>VLOOKUP($BM517,[13]definitions_list_lookup!$N$15:$P$20,3,TRUE)</f>
        <v>4</v>
      </c>
      <c r="BP517" s="11" t="s">
        <v>2289</v>
      </c>
      <c r="BQ517" s="11">
        <v>10</v>
      </c>
      <c r="BS517" s="11">
        <v>90</v>
      </c>
      <c r="CJ517" s="15" t="str">
        <f>VLOOKUP($CI517,[13]definitions_list_lookup!$N$15:$P$20,2,TRUE)</f>
        <v>fresh</v>
      </c>
      <c r="CK517" s="15">
        <f>VLOOKUP($CI517,[13]definitions_list_lookup!$N$15:$P$20,3,TRUE)</f>
        <v>0</v>
      </c>
      <c r="DD517" s="15">
        <f t="shared" si="26"/>
        <v>70.099999999999994</v>
      </c>
      <c r="DE517" s="15" t="str">
        <f>VLOOKUP($DD517,[13]definitions_list_lookup!$N$15:$P$20,2,TRUE)</f>
        <v>extensive</v>
      </c>
      <c r="DF517" s="15">
        <f>VLOOKUP($DD517,[13]definitions_list_lookup!$N$15:$P$20,3,TRUE)</f>
        <v>4</v>
      </c>
      <c r="DG517" s="11" t="s">
        <v>1963</v>
      </c>
    </row>
    <row r="518" spans="1:111" s="11" customFormat="1">
      <c r="A518" s="11" t="s">
        <v>4176</v>
      </c>
      <c r="B518" s="11" t="s">
        <v>1742</v>
      </c>
      <c r="C518" s="2" t="s">
        <v>1450</v>
      </c>
      <c r="D518" s="2" t="s">
        <v>1575</v>
      </c>
      <c r="E518" s="11">
        <v>126</v>
      </c>
      <c r="F518" s="11">
        <v>1</v>
      </c>
      <c r="G518" s="15" t="str">
        <f t="shared" si="24"/>
        <v>126-1</v>
      </c>
      <c r="H518" s="11">
        <v>0</v>
      </c>
      <c r="I518" s="11">
        <v>10</v>
      </c>
      <c r="J518" s="38">
        <f>(VLOOKUP($G518,Depth_Lookup_CCL!$A$3:$Z$549,11,FALSE))+(H518/100)</f>
        <v>317.45</v>
      </c>
      <c r="K518" s="38">
        <f>(VLOOKUP($G518,Depth_Lookup_CCL!$A$3:$Z$549,11,FALSE))+(I518/100)</f>
        <v>317.55</v>
      </c>
      <c r="L518" s="11">
        <v>100</v>
      </c>
      <c r="P518" s="15">
        <f t="shared" si="25"/>
        <v>100</v>
      </c>
      <c r="Q518" s="11" t="s">
        <v>1674</v>
      </c>
      <c r="R518" s="11" t="s">
        <v>1</v>
      </c>
      <c r="S518" s="97">
        <v>70</v>
      </c>
      <c r="T518" s="15" t="str">
        <f>VLOOKUP($S518,[13]definitions_list_lookup!$N$15:$P$20,2,TRUE)</f>
        <v>extensive</v>
      </c>
      <c r="U518" s="15">
        <f>VLOOKUP($S518,[13]definitions_list_lookup!$N$15:$P$20,3,TRUE)</f>
        <v>4</v>
      </c>
      <c r="V518" s="11" t="s">
        <v>1707</v>
      </c>
      <c r="W518" s="11">
        <v>10</v>
      </c>
      <c r="Y518" s="11">
        <v>80</v>
      </c>
      <c r="Z518" s="11">
        <v>10</v>
      </c>
      <c r="AR518" s="15" t="str">
        <f>VLOOKUP($AQ518,[13]definitions_list_lookup!$N$15:$P$20,2,TRUE)</f>
        <v>fresh</v>
      </c>
      <c r="AS518" s="15">
        <f>VLOOKUP($AQ518,[13]definitions_list_lookup!$N$15:$P$20,3,TRUE)</f>
        <v>0</v>
      </c>
      <c r="BN518" s="15" t="str">
        <f>VLOOKUP($BM518,[13]definitions_list_lookup!$N$15:$P$20,2,TRUE)</f>
        <v>fresh</v>
      </c>
      <c r="BO518" s="15">
        <f>VLOOKUP($BM518,[13]definitions_list_lookup!$N$15:$P$20,3,TRUE)</f>
        <v>0</v>
      </c>
      <c r="CJ518" s="15" t="str">
        <f>VLOOKUP($CI518,[13]definitions_list_lookup!$N$15:$P$20,2,TRUE)</f>
        <v>fresh</v>
      </c>
      <c r="CK518" s="15">
        <f>VLOOKUP($CI518,[13]definitions_list_lookup!$N$15:$P$20,3,TRUE)</f>
        <v>0</v>
      </c>
      <c r="DD518" s="15">
        <f t="shared" si="26"/>
        <v>70</v>
      </c>
      <c r="DE518" s="15" t="str">
        <f>VLOOKUP($DD518,[13]definitions_list_lookup!$N$15:$P$20,2,TRUE)</f>
        <v>extensive</v>
      </c>
      <c r="DF518" s="15">
        <f>VLOOKUP($DD518,[13]definitions_list_lookup!$N$15:$P$20,3,TRUE)</f>
        <v>4</v>
      </c>
      <c r="DG518" s="11" t="s">
        <v>1963</v>
      </c>
    </row>
    <row r="519" spans="1:111" s="11" customFormat="1">
      <c r="A519" s="11" t="s">
        <v>4176</v>
      </c>
      <c r="B519" s="11" t="s">
        <v>1742</v>
      </c>
      <c r="C519" s="2" t="s">
        <v>1450</v>
      </c>
      <c r="D519" s="2" t="s">
        <v>1575</v>
      </c>
      <c r="E519" s="11">
        <v>127</v>
      </c>
      <c r="F519" s="11">
        <v>1</v>
      </c>
      <c r="G519" s="15" t="str">
        <f t="shared" si="24"/>
        <v>127-1</v>
      </c>
      <c r="H519" s="11">
        <v>0</v>
      </c>
      <c r="I519" s="11">
        <v>70</v>
      </c>
      <c r="J519" s="38">
        <f>(VLOOKUP($G519,Depth_Lookup_CCL!$A$3:$Z$549,11,FALSE))+(H519/100)</f>
        <v>317.55</v>
      </c>
      <c r="K519" s="38">
        <f>(VLOOKUP($G519,Depth_Lookup_CCL!$A$3:$Z$549,11,FALSE))+(I519/100)</f>
        <v>318.25</v>
      </c>
      <c r="L519" s="11">
        <v>89</v>
      </c>
      <c r="N519" s="11">
        <v>8</v>
      </c>
      <c r="O519" s="11">
        <v>3</v>
      </c>
      <c r="P519" s="15">
        <f t="shared" si="25"/>
        <v>100</v>
      </c>
      <c r="Q519" s="11" t="s">
        <v>2240</v>
      </c>
      <c r="R519" s="11" t="s">
        <v>1</v>
      </c>
      <c r="S519" s="97">
        <v>55</v>
      </c>
      <c r="T519" s="15" t="str">
        <f>VLOOKUP($S519,[13]definitions_list_lookup!$N$15:$P$20,2,TRUE)</f>
        <v>substantial</v>
      </c>
      <c r="U519" s="15">
        <f>VLOOKUP($S519,[13]definitions_list_lookup!$N$15:$P$20,3,TRUE)</f>
        <v>3</v>
      </c>
      <c r="V519" s="11" t="s">
        <v>4184</v>
      </c>
      <c r="W519" s="11">
        <v>10</v>
      </c>
      <c r="Y519" s="11">
        <v>80</v>
      </c>
      <c r="Z519" s="11">
        <v>10</v>
      </c>
      <c r="AR519" s="15" t="str">
        <f>VLOOKUP($AQ519,[13]definitions_list_lookup!$N$15:$P$20,2,TRUE)</f>
        <v>fresh</v>
      </c>
      <c r="AS519" s="15">
        <f>VLOOKUP($AQ519,[13]definitions_list_lookup!$N$15:$P$20,3,TRUE)</f>
        <v>0</v>
      </c>
      <c r="BL519" s="11" t="s">
        <v>2321</v>
      </c>
      <c r="BM519" s="11">
        <v>90</v>
      </c>
      <c r="BN519" s="15" t="str">
        <f>VLOOKUP($BM519,[13]definitions_list_lookup!$N$15:$P$20,2,TRUE)</f>
        <v>extensive</v>
      </c>
      <c r="BO519" s="15">
        <f>VLOOKUP($BM519,[13]definitions_list_lookup!$N$15:$P$20,3,TRUE)</f>
        <v>4</v>
      </c>
      <c r="BP519" s="11" t="s">
        <v>2289</v>
      </c>
      <c r="BQ519" s="11">
        <v>15</v>
      </c>
      <c r="BS519" s="11">
        <v>60</v>
      </c>
      <c r="BT519" s="11">
        <v>15</v>
      </c>
      <c r="BU519" s="11">
        <v>10</v>
      </c>
      <c r="CH519" s="11" t="s">
        <v>3000</v>
      </c>
      <c r="CI519" s="11">
        <v>92</v>
      </c>
      <c r="CJ519" s="15" t="str">
        <f>VLOOKUP($CI519,[13]definitions_list_lookup!$N$15:$P$20,2,TRUE)</f>
        <v>complete</v>
      </c>
      <c r="CK519" s="15">
        <f>VLOOKUP($CI519,[13]definitions_list_lookup!$N$15:$P$20,3,TRUE)</f>
        <v>5</v>
      </c>
      <c r="CL519" s="11" t="s">
        <v>4185</v>
      </c>
      <c r="CM519" s="11">
        <v>15</v>
      </c>
      <c r="CO519" s="11">
        <v>25</v>
      </c>
      <c r="CP519" s="11">
        <v>50</v>
      </c>
      <c r="CQ519" s="11">
        <v>10</v>
      </c>
      <c r="DD519" s="15">
        <f t="shared" si="26"/>
        <v>58.910000000000004</v>
      </c>
      <c r="DE519" s="15" t="str">
        <f>VLOOKUP($DD519,[13]definitions_list_lookup!$N$15:$P$20,2,TRUE)</f>
        <v>substantial</v>
      </c>
      <c r="DF519" s="15">
        <f>VLOOKUP($DD519,[13]definitions_list_lookup!$N$15:$P$20,3,TRUE)</f>
        <v>3</v>
      </c>
      <c r="DG519" s="11" t="s">
        <v>4186</v>
      </c>
    </row>
    <row r="520" spans="1:111" s="11" customFormat="1">
      <c r="A520" s="11" t="s">
        <v>4176</v>
      </c>
      <c r="B520" s="11" t="s">
        <v>1742</v>
      </c>
      <c r="C520" s="2" t="s">
        <v>1450</v>
      </c>
      <c r="D520" s="2" t="s">
        <v>1575</v>
      </c>
      <c r="E520" s="11">
        <v>127</v>
      </c>
      <c r="F520" s="11">
        <v>2</v>
      </c>
      <c r="G520" s="15" t="str">
        <f t="shared" si="24"/>
        <v>127-2</v>
      </c>
      <c r="H520" s="11">
        <v>0</v>
      </c>
      <c r="I520" s="11">
        <v>78</v>
      </c>
      <c r="J520" s="38">
        <f>(VLOOKUP($G520,Depth_Lookup_CCL!$A$3:$Z$549,11,FALSE))+(H520/100)</f>
        <v>318.25</v>
      </c>
      <c r="K520" s="38">
        <f>(VLOOKUP($G520,Depth_Lookup_CCL!$A$3:$Z$549,11,FALSE))+(I520/100)</f>
        <v>319.02999999999997</v>
      </c>
      <c r="L520" s="11">
        <v>100</v>
      </c>
      <c r="P520" s="15">
        <f t="shared" si="25"/>
        <v>100</v>
      </c>
      <c r="Q520" s="11" t="s">
        <v>2240</v>
      </c>
      <c r="R520" s="11" t="s">
        <v>1</v>
      </c>
      <c r="S520" s="97">
        <v>25</v>
      </c>
      <c r="T520" s="15" t="str">
        <f>VLOOKUP($S520,[13]definitions_list_lookup!$N$15:$P$20,2,TRUE)</f>
        <v>moderate</v>
      </c>
      <c r="U520" s="15">
        <f>VLOOKUP($S520,[13]definitions_list_lookup!$N$15:$P$20,3,TRUE)</f>
        <v>2</v>
      </c>
      <c r="V520" s="11" t="s">
        <v>1707</v>
      </c>
      <c r="Y520" s="11">
        <v>90</v>
      </c>
      <c r="Z520" s="11">
        <v>10</v>
      </c>
      <c r="AR520" s="15" t="str">
        <f>VLOOKUP($AQ520,[13]definitions_list_lookup!$N$15:$P$20,2,TRUE)</f>
        <v>fresh</v>
      </c>
      <c r="AS520" s="15">
        <f>VLOOKUP($AQ520,[13]definitions_list_lookup!$N$15:$P$20,3,TRUE)</f>
        <v>0</v>
      </c>
      <c r="BN520" s="15" t="str">
        <f>VLOOKUP($BM520,[13]definitions_list_lookup!$N$15:$P$20,2,TRUE)</f>
        <v>fresh</v>
      </c>
      <c r="BO520" s="15">
        <f>VLOOKUP($BM520,[13]definitions_list_lookup!$N$15:$P$20,3,TRUE)</f>
        <v>0</v>
      </c>
      <c r="CJ520" s="15" t="str">
        <f>VLOOKUP($CI520,[13]definitions_list_lookup!$N$15:$P$20,2,TRUE)</f>
        <v>fresh</v>
      </c>
      <c r="CK520" s="15">
        <f>VLOOKUP($CI520,[13]definitions_list_lookup!$N$15:$P$20,3,TRUE)</f>
        <v>0</v>
      </c>
      <c r="DD520" s="15">
        <f t="shared" si="26"/>
        <v>25</v>
      </c>
      <c r="DE520" s="15" t="str">
        <f>VLOOKUP($DD520,[13]definitions_list_lookup!$N$15:$P$20,2,TRUE)</f>
        <v>moderate</v>
      </c>
      <c r="DF520" s="15">
        <f>VLOOKUP($DD520,[13]definitions_list_lookup!$N$15:$P$20,3,TRUE)</f>
        <v>2</v>
      </c>
      <c r="DG520" s="11" t="s">
        <v>1932</v>
      </c>
    </row>
    <row r="521" spans="1:111" s="11" customFormat="1">
      <c r="A521" s="11" t="s">
        <v>4176</v>
      </c>
      <c r="B521" s="11" t="s">
        <v>1742</v>
      </c>
      <c r="C521" s="2" t="s">
        <v>1450</v>
      </c>
      <c r="D521" s="2" t="s">
        <v>1575</v>
      </c>
      <c r="E521" s="11">
        <v>127</v>
      </c>
      <c r="F521" s="11">
        <v>3</v>
      </c>
      <c r="G521" s="15" t="str">
        <f t="shared" si="24"/>
        <v>127-3</v>
      </c>
      <c r="H521" s="11">
        <v>0</v>
      </c>
      <c r="I521" s="11">
        <v>95</v>
      </c>
      <c r="J521" s="38">
        <f>(VLOOKUP($G521,Depth_Lookup_CCL!$A$3:$Z$549,11,FALSE))+(H521/100)</f>
        <v>319.04000000000002</v>
      </c>
      <c r="K521" s="38">
        <f>(VLOOKUP($G521,Depth_Lookup_CCL!$A$3:$Z$549,11,FALSE))+(I521/100)</f>
        <v>319.99</v>
      </c>
      <c r="L521" s="11">
        <v>93</v>
      </c>
      <c r="N521" s="11">
        <v>7</v>
      </c>
      <c r="P521" s="15">
        <f t="shared" si="25"/>
        <v>100</v>
      </c>
      <c r="Q521" s="11" t="s">
        <v>1602</v>
      </c>
      <c r="R521" s="11" t="s">
        <v>1</v>
      </c>
      <c r="S521" s="97">
        <v>25</v>
      </c>
      <c r="T521" s="15" t="str">
        <f>VLOOKUP($S521,[13]definitions_list_lookup!$N$15:$P$20,2,TRUE)</f>
        <v>moderate</v>
      </c>
      <c r="U521" s="15">
        <f>VLOOKUP($S521,[13]definitions_list_lookup!$N$15:$P$20,3,TRUE)</f>
        <v>2</v>
      </c>
      <c r="V521" s="11" t="s">
        <v>4130</v>
      </c>
      <c r="Y521" s="11">
        <v>85</v>
      </c>
      <c r="Z521" s="11">
        <v>15</v>
      </c>
      <c r="AR521" s="15" t="str">
        <f>VLOOKUP($AQ521,[13]definitions_list_lookup!$N$15:$P$20,2,TRUE)</f>
        <v>fresh</v>
      </c>
      <c r="AS521" s="15">
        <f>VLOOKUP($AQ521,[13]definitions_list_lookup!$N$15:$P$20,3,TRUE)</f>
        <v>0</v>
      </c>
      <c r="BL521" s="11" t="s">
        <v>1797</v>
      </c>
      <c r="BM521" s="11">
        <v>85</v>
      </c>
      <c r="BN521" s="15" t="str">
        <f>VLOOKUP($BM521,[13]definitions_list_lookup!$N$15:$P$20,2,TRUE)</f>
        <v>extensive</v>
      </c>
      <c r="BO521" s="15">
        <f>VLOOKUP($BM521,[13]definitions_list_lookup!$N$15:$P$20,3,TRUE)</f>
        <v>4</v>
      </c>
      <c r="BP521" s="11" t="s">
        <v>2269</v>
      </c>
      <c r="BQ521" s="11">
        <v>25</v>
      </c>
      <c r="BS521" s="11">
        <v>55</v>
      </c>
      <c r="BT521" s="11">
        <v>20</v>
      </c>
      <c r="CJ521" s="15" t="str">
        <f>VLOOKUP($CI521,[13]definitions_list_lookup!$N$15:$P$20,2,TRUE)</f>
        <v>fresh</v>
      </c>
      <c r="CK521" s="15">
        <f>VLOOKUP($CI521,[13]definitions_list_lookup!$N$15:$P$20,3,TRUE)</f>
        <v>0</v>
      </c>
      <c r="DD521" s="15">
        <f t="shared" si="26"/>
        <v>29.2</v>
      </c>
      <c r="DE521" s="15" t="str">
        <f>VLOOKUP($DD521,[13]definitions_list_lookup!$N$15:$P$20,2,TRUE)</f>
        <v>moderate</v>
      </c>
      <c r="DF521" s="15">
        <f>VLOOKUP($DD521,[13]definitions_list_lookup!$N$15:$P$20,3,TRUE)</f>
        <v>2</v>
      </c>
      <c r="DG521" s="11" t="s">
        <v>1932</v>
      </c>
    </row>
    <row r="522" spans="1:111" s="11" customFormat="1">
      <c r="A522" s="11" t="s">
        <v>4176</v>
      </c>
      <c r="B522" s="11" t="s">
        <v>1742</v>
      </c>
      <c r="C522" s="2" t="s">
        <v>1450</v>
      </c>
      <c r="D522" s="2" t="s">
        <v>1575</v>
      </c>
      <c r="E522" s="11">
        <v>128</v>
      </c>
      <c r="F522" s="11">
        <v>1</v>
      </c>
      <c r="G522" s="15" t="str">
        <f t="shared" si="24"/>
        <v>128-1</v>
      </c>
      <c r="H522" s="11">
        <v>0</v>
      </c>
      <c r="I522" s="11">
        <v>78</v>
      </c>
      <c r="J522" s="38">
        <f>(VLOOKUP($G522,Depth_Lookup_CCL!$A$3:$Z$549,11,FALSE))+(H522/100)</f>
        <v>319.89999999999998</v>
      </c>
      <c r="K522" s="38">
        <f>(VLOOKUP($G522,Depth_Lookup_CCL!$A$3:$Z$549,11,FALSE))+(I522/100)</f>
        <v>320.67999999999995</v>
      </c>
      <c r="L522" s="11">
        <v>95</v>
      </c>
      <c r="N522" s="11">
        <v>5</v>
      </c>
      <c r="P522" s="15">
        <f t="shared" si="25"/>
        <v>100</v>
      </c>
      <c r="Q522" s="11" t="s">
        <v>1602</v>
      </c>
      <c r="R522" s="11" t="s">
        <v>1</v>
      </c>
      <c r="S522" s="97">
        <v>40</v>
      </c>
      <c r="T522" s="15" t="str">
        <f>VLOOKUP($S522,[13]definitions_list_lookup!$N$15:$P$20,2,TRUE)</f>
        <v>substantial</v>
      </c>
      <c r="U522" s="15">
        <f>VLOOKUP($S522,[13]definitions_list_lookup!$N$15:$P$20,3,TRUE)</f>
        <v>3</v>
      </c>
      <c r="V522" s="11" t="s">
        <v>1707</v>
      </c>
      <c r="Y522" s="11">
        <v>85</v>
      </c>
      <c r="Z522" s="11">
        <v>15</v>
      </c>
      <c r="AR522" s="15" t="str">
        <f>VLOOKUP($AQ522,[13]definitions_list_lookup!$N$15:$P$20,2,TRUE)</f>
        <v>fresh</v>
      </c>
      <c r="AS522" s="15">
        <f>VLOOKUP($AQ522,[13]definitions_list_lookup!$N$15:$P$20,3,TRUE)</f>
        <v>0</v>
      </c>
      <c r="BL522" s="11" t="s">
        <v>1658</v>
      </c>
      <c r="BM522" s="11">
        <v>80</v>
      </c>
      <c r="BN522" s="15" t="str">
        <f>VLOOKUP($BM522,[13]definitions_list_lookup!$N$15:$P$20,2,TRUE)</f>
        <v>extensive</v>
      </c>
      <c r="BO522" s="15">
        <f>VLOOKUP($BM522,[13]definitions_list_lookup!$N$15:$P$20,3,TRUE)</f>
        <v>4</v>
      </c>
      <c r="BP522" s="11" t="s">
        <v>2269</v>
      </c>
      <c r="BQ522" s="11">
        <v>30</v>
      </c>
      <c r="BS522" s="11">
        <v>50</v>
      </c>
      <c r="BT522" s="11">
        <v>20</v>
      </c>
      <c r="CJ522" s="15" t="str">
        <f>VLOOKUP($CI522,[13]definitions_list_lookup!$N$15:$P$20,2,TRUE)</f>
        <v>fresh</v>
      </c>
      <c r="CK522" s="15">
        <f>VLOOKUP($CI522,[13]definitions_list_lookup!$N$15:$P$20,3,TRUE)</f>
        <v>0</v>
      </c>
      <c r="DD522" s="15">
        <f t="shared" si="26"/>
        <v>42</v>
      </c>
      <c r="DE522" s="15" t="str">
        <f>VLOOKUP($DD522,[13]definitions_list_lookup!$N$15:$P$20,2,TRUE)</f>
        <v>substantial</v>
      </c>
      <c r="DF522" s="15">
        <f>VLOOKUP($DD522,[13]definitions_list_lookup!$N$15:$P$20,3,TRUE)</f>
        <v>3</v>
      </c>
      <c r="DG522" s="11" t="s">
        <v>1932</v>
      </c>
    </row>
    <row r="523" spans="1:111" s="11" customFormat="1">
      <c r="A523" s="11" t="s">
        <v>4176</v>
      </c>
      <c r="B523" s="11" t="s">
        <v>1742</v>
      </c>
      <c r="C523" s="2" t="s">
        <v>1450</v>
      </c>
      <c r="D523" s="2" t="s">
        <v>1575</v>
      </c>
      <c r="E523" s="11">
        <v>128</v>
      </c>
      <c r="F523" s="11">
        <v>2</v>
      </c>
      <c r="G523" s="15" t="str">
        <f t="shared" si="24"/>
        <v>128-2</v>
      </c>
      <c r="H523" s="11">
        <v>0</v>
      </c>
      <c r="I523" s="11">
        <v>86</v>
      </c>
      <c r="J523" s="38">
        <f>(VLOOKUP($G523,Depth_Lookup_CCL!$A$3:$Z$549,11,FALSE))+(H523/100)</f>
        <v>320.69</v>
      </c>
      <c r="K523" s="38">
        <f>(VLOOKUP($G523,Depth_Lookup_CCL!$A$3:$Z$549,11,FALSE))+(I523/100)</f>
        <v>321.55</v>
      </c>
      <c r="L523" s="11">
        <v>89</v>
      </c>
      <c r="N523" s="11">
        <v>11</v>
      </c>
      <c r="P523" s="15">
        <f t="shared" si="25"/>
        <v>100</v>
      </c>
      <c r="Q523" s="11" t="s">
        <v>1602</v>
      </c>
      <c r="R523" s="11" t="s">
        <v>1</v>
      </c>
      <c r="S523" s="97">
        <v>40</v>
      </c>
      <c r="T523" s="15" t="str">
        <f>VLOOKUP($S523,[13]definitions_list_lookup!$N$15:$P$20,2,TRUE)</f>
        <v>substantial</v>
      </c>
      <c r="U523" s="15">
        <f>VLOOKUP($S523,[13]definitions_list_lookup!$N$15:$P$20,3,TRUE)</f>
        <v>3</v>
      </c>
      <c r="V523" s="11" t="s">
        <v>4130</v>
      </c>
      <c r="Y523" s="11">
        <v>85</v>
      </c>
      <c r="Z523" s="11">
        <v>15</v>
      </c>
      <c r="AR523" s="15" t="str">
        <f>VLOOKUP($AQ523,[13]definitions_list_lookup!$N$15:$P$20,2,TRUE)</f>
        <v>fresh</v>
      </c>
      <c r="AS523" s="15">
        <f>VLOOKUP($AQ523,[13]definitions_list_lookup!$N$15:$P$20,3,TRUE)</f>
        <v>0</v>
      </c>
      <c r="BL523" s="11" t="s">
        <v>2321</v>
      </c>
      <c r="BM523" s="11">
        <v>85</v>
      </c>
      <c r="BN523" s="15" t="str">
        <f>VLOOKUP($BM523,[13]definitions_list_lookup!$N$15:$P$20,2,TRUE)</f>
        <v>extensive</v>
      </c>
      <c r="BO523" s="15">
        <f>VLOOKUP($BM523,[13]definitions_list_lookup!$N$15:$P$20,3,TRUE)</f>
        <v>4</v>
      </c>
      <c r="BP523" s="11" t="s">
        <v>2653</v>
      </c>
      <c r="BQ523" s="11">
        <v>25</v>
      </c>
      <c r="BS523" s="11">
        <v>50</v>
      </c>
      <c r="BT523" s="11">
        <v>25</v>
      </c>
      <c r="CJ523" s="15" t="str">
        <f>VLOOKUP($CI523,[13]definitions_list_lookup!$N$15:$P$20,2,TRUE)</f>
        <v>fresh</v>
      </c>
      <c r="CK523" s="15">
        <f>VLOOKUP($CI523,[13]definitions_list_lookup!$N$15:$P$20,3,TRUE)</f>
        <v>0</v>
      </c>
      <c r="DD523" s="15">
        <f t="shared" si="26"/>
        <v>44.95</v>
      </c>
      <c r="DE523" s="15" t="str">
        <f>VLOOKUP($DD523,[13]definitions_list_lookup!$N$15:$P$20,2,TRUE)</f>
        <v>substantial</v>
      </c>
      <c r="DF523" s="15">
        <f>VLOOKUP($DD523,[13]definitions_list_lookup!$N$15:$P$20,3,TRUE)</f>
        <v>3</v>
      </c>
      <c r="DG523" s="11" t="s">
        <v>4187</v>
      </c>
    </row>
    <row r="524" spans="1:111" s="11" customFormat="1">
      <c r="A524" s="11" t="s">
        <v>4176</v>
      </c>
      <c r="B524" s="11" t="s">
        <v>1742</v>
      </c>
      <c r="C524" s="2" t="s">
        <v>1450</v>
      </c>
      <c r="D524" s="2" t="s">
        <v>1575</v>
      </c>
      <c r="E524" s="11">
        <v>128</v>
      </c>
      <c r="F524" s="11">
        <v>3</v>
      </c>
      <c r="G524" s="15" t="str">
        <f t="shared" si="24"/>
        <v>128-3</v>
      </c>
      <c r="H524" s="11">
        <v>0</v>
      </c>
      <c r="I524" s="11">
        <v>43</v>
      </c>
      <c r="J524" s="38">
        <f>(VLOOKUP($G524,Depth_Lookup_CCL!$A$3:$Z$549,11,FALSE))+(H524/100)</f>
        <v>321.57499999999999</v>
      </c>
      <c r="K524" s="38">
        <f>(VLOOKUP($G524,Depth_Lookup_CCL!$A$3:$Z$549,11,FALSE))+(I524/100)</f>
        <v>322.005</v>
      </c>
      <c r="L524" s="11">
        <v>91</v>
      </c>
      <c r="N524" s="11">
        <v>9</v>
      </c>
      <c r="P524" s="15">
        <f t="shared" si="25"/>
        <v>100</v>
      </c>
      <c r="Q524" s="11" t="s">
        <v>2240</v>
      </c>
      <c r="R524" s="11" t="s">
        <v>1</v>
      </c>
      <c r="S524" s="97">
        <v>40</v>
      </c>
      <c r="T524" s="15" t="str">
        <f>VLOOKUP($S524,[13]definitions_list_lookup!$N$15:$P$20,2,TRUE)</f>
        <v>substantial</v>
      </c>
      <c r="U524" s="15">
        <f>VLOOKUP($S524,[13]definitions_list_lookup!$N$15:$P$20,3,TRUE)</f>
        <v>3</v>
      </c>
      <c r="V524" s="11" t="s">
        <v>4130</v>
      </c>
      <c r="W524" s="11">
        <v>10</v>
      </c>
      <c r="Y524" s="11">
        <v>80</v>
      </c>
      <c r="Z524" s="11">
        <v>10</v>
      </c>
      <c r="AR524" s="15" t="str">
        <f>VLOOKUP($AQ524,[13]definitions_list_lookup!$N$15:$P$20,2,TRUE)</f>
        <v>fresh</v>
      </c>
      <c r="AS524" s="15">
        <f>VLOOKUP($AQ524,[13]definitions_list_lookup!$N$15:$P$20,3,TRUE)</f>
        <v>0</v>
      </c>
      <c r="BL524" s="11" t="s">
        <v>1797</v>
      </c>
      <c r="BM524" s="11">
        <v>90</v>
      </c>
      <c r="BN524" s="15" t="str">
        <f>VLOOKUP($BM524,[13]definitions_list_lookup!$N$15:$P$20,2,TRUE)</f>
        <v>extensive</v>
      </c>
      <c r="BO524" s="15">
        <f>VLOOKUP($BM524,[13]definitions_list_lookup!$N$15:$P$20,3,TRUE)</f>
        <v>4</v>
      </c>
      <c r="BP524" s="11" t="s">
        <v>2653</v>
      </c>
      <c r="BQ524" s="11">
        <v>40</v>
      </c>
      <c r="BS524" s="11">
        <v>40</v>
      </c>
      <c r="BT524" s="11">
        <v>20</v>
      </c>
      <c r="CJ524" s="15" t="str">
        <f>VLOOKUP($CI524,[13]definitions_list_lookup!$N$15:$P$20,2,TRUE)</f>
        <v>fresh</v>
      </c>
      <c r="CK524" s="15">
        <f>VLOOKUP($CI524,[13]definitions_list_lookup!$N$15:$P$20,3,TRUE)</f>
        <v>0</v>
      </c>
      <c r="DD524" s="15">
        <f t="shared" si="26"/>
        <v>44.5</v>
      </c>
      <c r="DE524" s="15" t="str">
        <f>VLOOKUP($DD524,[13]definitions_list_lookup!$N$15:$P$20,2,TRUE)</f>
        <v>substantial</v>
      </c>
      <c r="DF524" s="15">
        <f>VLOOKUP($DD524,[13]definitions_list_lookup!$N$15:$P$20,3,TRUE)</f>
        <v>3</v>
      </c>
      <c r="DG524" s="11" t="s">
        <v>4187</v>
      </c>
    </row>
    <row r="525" spans="1:111" s="11" customFormat="1">
      <c r="A525" s="11" t="s">
        <v>4176</v>
      </c>
      <c r="B525" s="11" t="s">
        <v>1742</v>
      </c>
      <c r="C525" s="2" t="s">
        <v>1450</v>
      </c>
      <c r="D525" s="2" t="s">
        <v>1575</v>
      </c>
      <c r="E525" s="11">
        <v>128</v>
      </c>
      <c r="F525" s="11">
        <v>4</v>
      </c>
      <c r="G525" s="15" t="str">
        <f t="shared" si="24"/>
        <v>128-4</v>
      </c>
      <c r="H525" s="11">
        <v>0</v>
      </c>
      <c r="I525" s="11">
        <v>96</v>
      </c>
      <c r="J525" s="38">
        <f>(VLOOKUP($G525,Depth_Lookup_CCL!$A$3:$Z$549,11,FALSE))+(H525/100)</f>
        <v>322.01499999999999</v>
      </c>
      <c r="K525" s="38">
        <f>(VLOOKUP($G525,Depth_Lookup_CCL!$A$3:$Z$549,11,FALSE))+(I525/100)</f>
        <v>322.97499999999997</v>
      </c>
      <c r="L525" s="11">
        <v>81</v>
      </c>
      <c r="M525" s="11">
        <v>6</v>
      </c>
      <c r="N525" s="11">
        <v>13</v>
      </c>
      <c r="P525" s="15">
        <f t="shared" si="25"/>
        <v>100</v>
      </c>
      <c r="Q525" s="11" t="s">
        <v>2240</v>
      </c>
      <c r="R525" s="11" t="s">
        <v>1</v>
      </c>
      <c r="S525" s="97">
        <v>40</v>
      </c>
      <c r="T525" s="15" t="str">
        <f>VLOOKUP($S525,[13]definitions_list_lookup!$N$15:$P$20,2,TRUE)</f>
        <v>substantial</v>
      </c>
      <c r="U525" s="15">
        <f>VLOOKUP($S525,[13]definitions_list_lookup!$N$15:$P$20,3,TRUE)</f>
        <v>3</v>
      </c>
      <c r="V525" s="11" t="s">
        <v>1707</v>
      </c>
      <c r="W525" s="11">
        <v>5</v>
      </c>
      <c r="Y525" s="11">
        <v>85</v>
      </c>
      <c r="Z525" s="11">
        <v>10</v>
      </c>
      <c r="AN525" s="11" t="s">
        <v>2211</v>
      </c>
      <c r="AO525" s="11" t="s">
        <v>1411</v>
      </c>
      <c r="AP525" s="11" t="s">
        <v>1464</v>
      </c>
      <c r="AQ525" s="11">
        <v>80</v>
      </c>
      <c r="AR525" s="15" t="str">
        <f>VLOOKUP($AQ525,[13]definitions_list_lookup!$N$15:$P$20,2,TRUE)</f>
        <v>extensive</v>
      </c>
      <c r="AS525" s="15">
        <f>VLOOKUP($AQ525,[13]definitions_list_lookup!$N$15:$P$20,3,TRUE)</f>
        <v>4</v>
      </c>
      <c r="AT525" s="11" t="s">
        <v>4188</v>
      </c>
      <c r="AU525" s="11">
        <v>25</v>
      </c>
      <c r="AW525" s="11">
        <v>55</v>
      </c>
      <c r="AX525" s="11">
        <v>20</v>
      </c>
      <c r="BL525" s="11" t="s">
        <v>4189</v>
      </c>
      <c r="BM525" s="11">
        <v>90</v>
      </c>
      <c r="BN525" s="15" t="str">
        <f>VLOOKUP($BM525,[13]definitions_list_lookup!$N$15:$P$20,2,TRUE)</f>
        <v>extensive</v>
      </c>
      <c r="BO525" s="15">
        <f>VLOOKUP($BM525,[13]definitions_list_lookup!$N$15:$P$20,3,TRUE)</f>
        <v>4</v>
      </c>
      <c r="BP525" s="11" t="s">
        <v>2289</v>
      </c>
      <c r="BQ525" s="11">
        <v>30</v>
      </c>
      <c r="BS525" s="11">
        <v>40</v>
      </c>
      <c r="BT525" s="11">
        <v>20</v>
      </c>
      <c r="BU525" s="11">
        <v>10</v>
      </c>
      <c r="CJ525" s="15" t="str">
        <f>VLOOKUP($CI525,[13]definitions_list_lookup!$N$15:$P$20,2,TRUE)</f>
        <v>fresh</v>
      </c>
      <c r="CK525" s="15">
        <f>VLOOKUP($CI525,[13]definitions_list_lookup!$N$15:$P$20,3,TRUE)</f>
        <v>0</v>
      </c>
      <c r="DD525" s="15">
        <f t="shared" si="26"/>
        <v>48.900000000000006</v>
      </c>
      <c r="DE525" s="15" t="str">
        <f>VLOOKUP($DD525,[13]definitions_list_lookup!$N$15:$P$20,2,TRUE)</f>
        <v>substantial</v>
      </c>
      <c r="DF525" s="15">
        <f>VLOOKUP($DD525,[13]definitions_list_lookup!$N$15:$P$20,3,TRUE)</f>
        <v>3</v>
      </c>
      <c r="DG525" s="11" t="s">
        <v>1932</v>
      </c>
    </row>
    <row r="526" spans="1:111" s="11" customFormat="1">
      <c r="A526" s="11" t="s">
        <v>4176</v>
      </c>
      <c r="B526" s="11" t="s">
        <v>1742</v>
      </c>
      <c r="C526" s="2" t="s">
        <v>1450</v>
      </c>
      <c r="D526" s="2" t="s">
        <v>1575</v>
      </c>
      <c r="E526" s="11">
        <v>129</v>
      </c>
      <c r="F526" s="11">
        <v>1</v>
      </c>
      <c r="G526" s="15" t="str">
        <f t="shared" si="24"/>
        <v>129-1</v>
      </c>
      <c r="H526" s="11">
        <v>0</v>
      </c>
      <c r="I526" s="11">
        <v>55</v>
      </c>
      <c r="J526" s="38">
        <f>(VLOOKUP($G526,Depth_Lookup_CCL!$A$3:$Z$549,11,FALSE))+(H526/100)</f>
        <v>322.95</v>
      </c>
      <c r="K526" s="38">
        <f>(VLOOKUP($G526,Depth_Lookup_CCL!$A$3:$Z$549,11,FALSE))+(I526/100)</f>
        <v>323.5</v>
      </c>
      <c r="L526" s="11">
        <v>98</v>
      </c>
      <c r="N526" s="11">
        <v>2</v>
      </c>
      <c r="P526" s="15">
        <f t="shared" si="25"/>
        <v>100</v>
      </c>
      <c r="Q526" s="11" t="s">
        <v>2628</v>
      </c>
      <c r="R526" s="11" t="s">
        <v>1</v>
      </c>
      <c r="S526" s="97">
        <v>55</v>
      </c>
      <c r="T526" s="15" t="str">
        <f>VLOOKUP($S526,[13]definitions_list_lookup!$N$15:$P$20,2,TRUE)</f>
        <v>substantial</v>
      </c>
      <c r="U526" s="15">
        <f>VLOOKUP($S526,[13]definitions_list_lookup!$N$15:$P$20,3,TRUE)</f>
        <v>3</v>
      </c>
      <c r="V526" s="11" t="s">
        <v>1707</v>
      </c>
      <c r="W526" s="11">
        <v>10</v>
      </c>
      <c r="Y526" s="11">
        <v>80</v>
      </c>
      <c r="Z526" s="11">
        <v>10</v>
      </c>
      <c r="AR526" s="15" t="str">
        <f>VLOOKUP($AQ526,[13]definitions_list_lookup!$N$15:$P$20,2,TRUE)</f>
        <v>fresh</v>
      </c>
      <c r="AS526" s="15">
        <f>VLOOKUP($AQ526,[13]definitions_list_lookup!$N$15:$P$20,3,TRUE)</f>
        <v>0</v>
      </c>
      <c r="BL526" s="11" t="s">
        <v>1797</v>
      </c>
      <c r="BM526" s="11">
        <v>80</v>
      </c>
      <c r="BN526" s="15" t="str">
        <f>VLOOKUP($BM526,[13]definitions_list_lookup!$N$15:$P$20,2,TRUE)</f>
        <v>extensive</v>
      </c>
      <c r="BO526" s="15">
        <f>VLOOKUP($BM526,[13]definitions_list_lookup!$N$15:$P$20,3,TRUE)</f>
        <v>4</v>
      </c>
      <c r="BP526" s="11" t="s">
        <v>2287</v>
      </c>
      <c r="BQ526" s="11">
        <v>15</v>
      </c>
      <c r="BS526" s="11">
        <v>75</v>
      </c>
      <c r="BT526" s="11">
        <v>10</v>
      </c>
      <c r="CJ526" s="15" t="str">
        <f>VLOOKUP($CI526,[13]definitions_list_lookup!$N$15:$P$20,2,TRUE)</f>
        <v>fresh</v>
      </c>
      <c r="CK526" s="15">
        <f>VLOOKUP($CI526,[13]definitions_list_lookup!$N$15:$P$20,3,TRUE)</f>
        <v>0</v>
      </c>
      <c r="DD526" s="15">
        <f t="shared" si="26"/>
        <v>55.5</v>
      </c>
      <c r="DE526" s="15" t="str">
        <f>VLOOKUP($DD526,[13]definitions_list_lookup!$N$15:$P$20,2,TRUE)</f>
        <v>substantial</v>
      </c>
      <c r="DF526" s="15">
        <f>VLOOKUP($DD526,[13]definitions_list_lookup!$N$15:$P$20,3,TRUE)</f>
        <v>3</v>
      </c>
      <c r="DG526" s="11" t="s">
        <v>1963</v>
      </c>
    </row>
    <row r="527" spans="1:111" s="11" customFormat="1">
      <c r="A527" s="11" t="s">
        <v>4176</v>
      </c>
      <c r="B527" s="11" t="s">
        <v>1742</v>
      </c>
      <c r="C527" s="2" t="s">
        <v>1450</v>
      </c>
      <c r="D527" s="2" t="s">
        <v>1575</v>
      </c>
      <c r="E527" s="11">
        <v>129</v>
      </c>
      <c r="F527" s="11">
        <v>2</v>
      </c>
      <c r="G527" s="15" t="str">
        <f t="shared" si="24"/>
        <v>129-2</v>
      </c>
      <c r="H527" s="11">
        <v>0</v>
      </c>
      <c r="I527" s="11">
        <v>46</v>
      </c>
      <c r="J527" s="38">
        <f>(VLOOKUP($G527,Depth_Lookup_CCL!$A$3:$Z$549,11,FALSE))+(H527/100)</f>
        <v>323.51</v>
      </c>
      <c r="K527" s="38">
        <f>(VLOOKUP($G527,Depth_Lookup_CCL!$A$3:$Z$549,11,FALSE))+(I527/100)</f>
        <v>323.96999999999997</v>
      </c>
      <c r="L527" s="11">
        <v>94</v>
      </c>
      <c r="N527" s="11">
        <v>6</v>
      </c>
      <c r="P527" s="15">
        <f t="shared" si="25"/>
        <v>100</v>
      </c>
      <c r="Q527" s="11" t="s">
        <v>2628</v>
      </c>
      <c r="R527" s="11" t="s">
        <v>1</v>
      </c>
      <c r="S527" s="97">
        <v>55</v>
      </c>
      <c r="T527" s="15" t="str">
        <f>VLOOKUP($S527,[13]definitions_list_lookup!$N$15:$P$20,2,TRUE)</f>
        <v>substantial</v>
      </c>
      <c r="U527" s="15">
        <f>VLOOKUP($S527,[13]definitions_list_lookup!$N$15:$P$20,3,TRUE)</f>
        <v>3</v>
      </c>
      <c r="V527" s="11" t="s">
        <v>1707</v>
      </c>
      <c r="W527" s="11">
        <v>10</v>
      </c>
      <c r="Y527" s="11">
        <v>80</v>
      </c>
      <c r="Z527" s="11">
        <v>10</v>
      </c>
      <c r="AR527" s="15" t="str">
        <f>VLOOKUP($AQ527,[13]definitions_list_lookup!$N$15:$P$20,2,TRUE)</f>
        <v>fresh</v>
      </c>
      <c r="AS527" s="15">
        <f>VLOOKUP($AQ527,[13]definitions_list_lookup!$N$15:$P$20,3,TRUE)</f>
        <v>0</v>
      </c>
      <c r="BL527" s="11" t="s">
        <v>4131</v>
      </c>
      <c r="BM527" s="11">
        <v>88</v>
      </c>
      <c r="BN527" s="15" t="str">
        <f>VLOOKUP($BM527,[13]definitions_list_lookup!$N$15:$P$20,2,TRUE)</f>
        <v>extensive</v>
      </c>
      <c r="BO527" s="15">
        <f>VLOOKUP($BM527,[13]definitions_list_lookup!$N$15:$P$20,3,TRUE)</f>
        <v>4</v>
      </c>
      <c r="BP527" s="11" t="s">
        <v>2289</v>
      </c>
      <c r="BQ527" s="11">
        <v>25</v>
      </c>
      <c r="BS527" s="11">
        <v>50</v>
      </c>
      <c r="BT527" s="11">
        <v>20</v>
      </c>
      <c r="BU527" s="11">
        <v>5</v>
      </c>
      <c r="CJ527" s="15" t="str">
        <f>VLOOKUP($CI527,[13]definitions_list_lookup!$N$15:$P$20,2,TRUE)</f>
        <v>fresh</v>
      </c>
      <c r="CK527" s="15">
        <f>VLOOKUP($CI527,[13]definitions_list_lookup!$N$15:$P$20,3,TRUE)</f>
        <v>0</v>
      </c>
      <c r="DD527" s="15">
        <f t="shared" si="26"/>
        <v>56.98</v>
      </c>
      <c r="DE527" s="15" t="str">
        <f>VLOOKUP($DD527,[13]definitions_list_lookup!$N$15:$P$20,2,TRUE)</f>
        <v>substantial</v>
      </c>
      <c r="DF527" s="15">
        <f>VLOOKUP($DD527,[13]definitions_list_lookup!$N$15:$P$20,3,TRUE)</f>
        <v>3</v>
      </c>
      <c r="DG527" s="11" t="s">
        <v>1963</v>
      </c>
    </row>
    <row r="528" spans="1:111" s="11" customFormat="1">
      <c r="A528" s="11" t="s">
        <v>4176</v>
      </c>
      <c r="B528" s="11" t="s">
        <v>1742</v>
      </c>
      <c r="C528" s="2" t="s">
        <v>1450</v>
      </c>
      <c r="D528" s="2" t="s">
        <v>1575</v>
      </c>
      <c r="E528" s="11">
        <v>129</v>
      </c>
      <c r="F528" s="11">
        <v>3</v>
      </c>
      <c r="G528" s="15" t="str">
        <f t="shared" si="24"/>
        <v>129-3</v>
      </c>
      <c r="H528" s="11">
        <v>0</v>
      </c>
      <c r="I528" s="11">
        <v>99</v>
      </c>
      <c r="J528" s="38">
        <f>(VLOOKUP($G528,Depth_Lookup_CCL!$A$3:$Z$549,11,FALSE))+(H528/100)</f>
        <v>323.98</v>
      </c>
      <c r="K528" s="38">
        <f>(VLOOKUP($G528,Depth_Lookup_CCL!$A$3:$Z$549,11,FALSE))+(I528/100)</f>
        <v>324.97000000000003</v>
      </c>
      <c r="L528" s="11">
        <v>97</v>
      </c>
      <c r="N528" s="11">
        <v>3</v>
      </c>
      <c r="P528" s="15">
        <f t="shared" si="25"/>
        <v>100</v>
      </c>
      <c r="Q528" s="11" t="s">
        <v>2628</v>
      </c>
      <c r="R528" s="11" t="s">
        <v>1</v>
      </c>
      <c r="S528" s="97">
        <v>55</v>
      </c>
      <c r="T528" s="15" t="str">
        <f>VLOOKUP($S528,[13]definitions_list_lookup!$N$15:$P$20,2,TRUE)</f>
        <v>substantial</v>
      </c>
      <c r="U528" s="15">
        <f>VLOOKUP($S528,[13]definitions_list_lookup!$N$15:$P$20,3,TRUE)</f>
        <v>3</v>
      </c>
      <c r="V528" s="11" t="s">
        <v>1707</v>
      </c>
      <c r="W528" s="11">
        <v>10</v>
      </c>
      <c r="Y528" s="11">
        <v>80</v>
      </c>
      <c r="Z528" s="11">
        <v>10</v>
      </c>
      <c r="AR528" s="15" t="str">
        <f>VLOOKUP($AQ528,[13]definitions_list_lookup!$N$15:$P$20,2,TRUE)</f>
        <v>fresh</v>
      </c>
      <c r="AS528" s="15">
        <f>VLOOKUP($AQ528,[13]definitions_list_lookup!$N$15:$P$20,3,TRUE)</f>
        <v>0</v>
      </c>
      <c r="BL528" s="11" t="s">
        <v>4190</v>
      </c>
      <c r="BM528" s="11">
        <v>92</v>
      </c>
      <c r="BN528" s="15" t="str">
        <f>VLOOKUP($BM528,[13]definitions_list_lookup!$N$15:$P$20,2,TRUE)</f>
        <v>complete</v>
      </c>
      <c r="BO528" s="15">
        <f>VLOOKUP($BM528,[13]definitions_list_lookup!$N$15:$P$20,3,TRUE)</f>
        <v>5</v>
      </c>
      <c r="BP528" s="11" t="s">
        <v>2289</v>
      </c>
      <c r="BQ528" s="11">
        <v>35</v>
      </c>
      <c r="BS528" s="11">
        <v>40</v>
      </c>
      <c r="BT528" s="11">
        <v>20</v>
      </c>
      <c r="BU528" s="11">
        <v>5</v>
      </c>
      <c r="CJ528" s="15" t="str">
        <f>VLOOKUP($CI528,[13]definitions_list_lookup!$N$15:$P$20,2,TRUE)</f>
        <v>fresh</v>
      </c>
      <c r="CK528" s="15">
        <f>VLOOKUP($CI528,[13]definitions_list_lookup!$N$15:$P$20,3,TRUE)</f>
        <v>0</v>
      </c>
      <c r="DD528" s="15">
        <f t="shared" si="26"/>
        <v>56.11</v>
      </c>
      <c r="DE528" s="15" t="str">
        <f>VLOOKUP($DD528,[13]definitions_list_lookup!$N$15:$P$20,2,TRUE)</f>
        <v>substantial</v>
      </c>
      <c r="DF528" s="15">
        <f>VLOOKUP($DD528,[13]definitions_list_lookup!$N$15:$P$20,3,TRUE)</f>
        <v>3</v>
      </c>
      <c r="DG528" s="11" t="s">
        <v>1963</v>
      </c>
    </row>
    <row r="529" spans="1:111" s="11" customFormat="1">
      <c r="A529" s="11" t="s">
        <v>4176</v>
      </c>
      <c r="B529" s="11" t="s">
        <v>1742</v>
      </c>
      <c r="C529" s="2" t="s">
        <v>1450</v>
      </c>
      <c r="D529" s="2" t="s">
        <v>1575</v>
      </c>
      <c r="E529" s="11">
        <v>129</v>
      </c>
      <c r="F529" s="11">
        <v>4</v>
      </c>
      <c r="G529" s="15" t="str">
        <f t="shared" si="24"/>
        <v>129-4</v>
      </c>
      <c r="H529" s="11">
        <v>0</v>
      </c>
      <c r="I529" s="11">
        <v>90</v>
      </c>
      <c r="J529" s="38">
        <f>(VLOOKUP($G529,Depth_Lookup_CCL!$A$3:$Z$549,11,FALSE))+(H529/100)</f>
        <v>324.96500000000003</v>
      </c>
      <c r="K529" s="38">
        <f>(VLOOKUP($G529,Depth_Lookup_CCL!$A$3:$Z$549,11,FALSE))+(I529/100)</f>
        <v>325.86500000000001</v>
      </c>
      <c r="L529" s="11">
        <v>88</v>
      </c>
      <c r="M529" s="11">
        <v>12</v>
      </c>
      <c r="P529" s="15">
        <f t="shared" si="25"/>
        <v>100</v>
      </c>
      <c r="Q529" s="11" t="s">
        <v>2628</v>
      </c>
      <c r="R529" s="11" t="s">
        <v>1</v>
      </c>
      <c r="S529" s="97">
        <v>40</v>
      </c>
      <c r="T529" s="15" t="str">
        <f>VLOOKUP($S529,[13]definitions_list_lookup!$N$15:$P$20,2,TRUE)</f>
        <v>substantial</v>
      </c>
      <c r="U529" s="15">
        <f>VLOOKUP($S529,[13]definitions_list_lookup!$N$15:$P$20,3,TRUE)</f>
        <v>3</v>
      </c>
      <c r="V529" s="11" t="s">
        <v>1707</v>
      </c>
      <c r="Y529" s="11">
        <v>90</v>
      </c>
      <c r="Z529" s="11">
        <v>10</v>
      </c>
      <c r="AN529" s="11" t="s">
        <v>2303</v>
      </c>
      <c r="AO529" s="11" t="s">
        <v>1411</v>
      </c>
      <c r="AP529" s="11" t="s">
        <v>1465</v>
      </c>
      <c r="AQ529" s="11">
        <v>75</v>
      </c>
      <c r="AR529" s="15" t="str">
        <f>VLOOKUP($AQ529,[13]definitions_list_lookup!$N$15:$P$20,2,TRUE)</f>
        <v>extensive</v>
      </c>
      <c r="AS529" s="15">
        <f>VLOOKUP($AQ529,[13]definitions_list_lookup!$N$15:$P$20,3,TRUE)</f>
        <v>4</v>
      </c>
      <c r="AT529" s="11" t="s">
        <v>4191</v>
      </c>
      <c r="AU529" s="11">
        <v>20</v>
      </c>
      <c r="AW529" s="11">
        <v>30</v>
      </c>
      <c r="AX529" s="11">
        <v>50</v>
      </c>
      <c r="BN529" s="15" t="str">
        <f>VLOOKUP($BM529,[13]definitions_list_lookup!$N$15:$P$20,2,TRUE)</f>
        <v>fresh</v>
      </c>
      <c r="BO529" s="15">
        <f>VLOOKUP($BM529,[13]definitions_list_lookup!$N$15:$P$20,3,TRUE)</f>
        <v>0</v>
      </c>
      <c r="CJ529" s="15" t="str">
        <f>VLOOKUP($CI529,[13]definitions_list_lookup!$N$15:$P$20,2,TRUE)</f>
        <v>fresh</v>
      </c>
      <c r="CK529" s="15">
        <f>VLOOKUP($CI529,[13]definitions_list_lookup!$N$15:$P$20,3,TRUE)</f>
        <v>0</v>
      </c>
      <c r="DD529" s="15">
        <f t="shared" si="26"/>
        <v>44.2</v>
      </c>
      <c r="DE529" s="15" t="str">
        <f>VLOOKUP($DD529,[13]definitions_list_lookup!$N$15:$P$20,2,TRUE)</f>
        <v>substantial</v>
      </c>
      <c r="DF529" s="15">
        <f>VLOOKUP($DD529,[13]definitions_list_lookup!$N$15:$P$20,3,TRUE)</f>
        <v>3</v>
      </c>
      <c r="DG529" s="11" t="s">
        <v>1932</v>
      </c>
    </row>
    <row r="530" spans="1:111" s="11" customFormat="1">
      <c r="A530" s="11" t="s">
        <v>4176</v>
      </c>
      <c r="B530" s="11" t="s">
        <v>1742</v>
      </c>
      <c r="C530" s="2" t="s">
        <v>1450</v>
      </c>
      <c r="D530" s="2" t="s">
        <v>1575</v>
      </c>
      <c r="E530" s="11">
        <v>130</v>
      </c>
      <c r="F530" s="11">
        <v>1</v>
      </c>
      <c r="G530" s="15" t="str">
        <f t="shared" si="24"/>
        <v>130-1</v>
      </c>
      <c r="H530" s="11">
        <v>0</v>
      </c>
      <c r="I530" s="11">
        <v>25</v>
      </c>
      <c r="J530" s="38">
        <f>(VLOOKUP($G530,Depth_Lookup_CCL!$A$3:$Z$549,11,FALSE))+(H530/100)</f>
        <v>326</v>
      </c>
      <c r="K530" s="38">
        <f>(VLOOKUP($G530,Depth_Lookup_CCL!$A$3:$Z$549,11,FALSE))+(I530/100)</f>
        <v>326.25</v>
      </c>
      <c r="L530" s="11">
        <v>95</v>
      </c>
      <c r="N530" s="11">
        <v>5</v>
      </c>
      <c r="P530" s="15">
        <f t="shared" si="25"/>
        <v>100</v>
      </c>
      <c r="Q530" s="11" t="s">
        <v>2240</v>
      </c>
      <c r="R530" s="11" t="s">
        <v>1</v>
      </c>
      <c r="S530" s="97">
        <v>55</v>
      </c>
      <c r="T530" s="15" t="str">
        <f>VLOOKUP($S530,[13]definitions_list_lookup!$N$15:$P$20,2,TRUE)</f>
        <v>substantial</v>
      </c>
      <c r="U530" s="15">
        <f>VLOOKUP($S530,[13]definitions_list_lookup!$N$15:$P$20,3,TRUE)</f>
        <v>3</v>
      </c>
      <c r="V530" s="11" t="s">
        <v>4184</v>
      </c>
      <c r="W530" s="11">
        <v>5</v>
      </c>
      <c r="Y530" s="11">
        <v>85</v>
      </c>
      <c r="Z530" s="11">
        <v>10</v>
      </c>
      <c r="AR530" s="15" t="str">
        <f>VLOOKUP($AQ530,[13]definitions_list_lookup!$N$15:$P$20,2,TRUE)</f>
        <v>fresh</v>
      </c>
      <c r="AS530" s="15">
        <f>VLOOKUP($AQ530,[13]definitions_list_lookup!$N$15:$P$20,3,TRUE)</f>
        <v>0</v>
      </c>
      <c r="BL530" s="11" t="s">
        <v>2321</v>
      </c>
      <c r="BM530" s="11">
        <v>85</v>
      </c>
      <c r="BN530" s="15" t="str">
        <f>VLOOKUP($BM530,[13]definitions_list_lookup!$N$15:$P$20,2,TRUE)</f>
        <v>extensive</v>
      </c>
      <c r="BO530" s="15">
        <f>VLOOKUP($BM530,[13]definitions_list_lookup!$N$15:$P$20,3,TRUE)</f>
        <v>4</v>
      </c>
      <c r="BP530" s="11" t="s">
        <v>2289</v>
      </c>
      <c r="BQ530" s="11">
        <v>15</v>
      </c>
      <c r="BS530" s="11">
        <v>70</v>
      </c>
      <c r="BT530" s="11">
        <v>15</v>
      </c>
      <c r="CJ530" s="15" t="str">
        <f>VLOOKUP($CI530,[13]definitions_list_lookup!$N$15:$P$20,2,TRUE)</f>
        <v>fresh</v>
      </c>
      <c r="CK530" s="15">
        <f>VLOOKUP($CI530,[13]definitions_list_lookup!$N$15:$P$20,3,TRUE)</f>
        <v>0</v>
      </c>
      <c r="DD530" s="15">
        <f t="shared" si="26"/>
        <v>56.5</v>
      </c>
      <c r="DE530" s="15" t="str">
        <f>VLOOKUP($DD530,[13]definitions_list_lookup!$N$15:$P$20,2,TRUE)</f>
        <v>substantial</v>
      </c>
      <c r="DF530" s="15">
        <f>VLOOKUP($DD530,[13]definitions_list_lookup!$N$15:$P$20,3,TRUE)</f>
        <v>3</v>
      </c>
      <c r="DG530" s="11" t="s">
        <v>4186</v>
      </c>
    </row>
    <row r="531" spans="1:111" s="11" customFormat="1">
      <c r="A531" s="11" t="s">
        <v>4176</v>
      </c>
      <c r="B531" s="11" t="s">
        <v>1742</v>
      </c>
      <c r="C531" s="2" t="s">
        <v>1450</v>
      </c>
      <c r="D531" s="2" t="s">
        <v>1575</v>
      </c>
      <c r="E531" s="11">
        <v>130</v>
      </c>
      <c r="F531" s="11">
        <v>1</v>
      </c>
      <c r="G531" s="15" t="str">
        <f t="shared" si="24"/>
        <v>130-1</v>
      </c>
      <c r="H531" s="11">
        <v>25</v>
      </c>
      <c r="I531" s="11">
        <v>64</v>
      </c>
      <c r="J531" s="38">
        <f>(VLOOKUP($G531,Depth_Lookup_CCL!$A$3:$Z$549,11,FALSE))+(H531/100)</f>
        <v>326.25</v>
      </c>
      <c r="K531" s="38">
        <f>(VLOOKUP($G531,Depth_Lookup_CCL!$A$3:$Z$549,11,FALSE))+(I531/100)</f>
        <v>326.64</v>
      </c>
      <c r="L531" s="11">
        <v>87</v>
      </c>
      <c r="M531" s="11">
        <v>8</v>
      </c>
      <c r="N531" s="11">
        <v>5</v>
      </c>
      <c r="P531" s="15">
        <f t="shared" si="25"/>
        <v>100</v>
      </c>
      <c r="Q531" s="11" t="s">
        <v>1723</v>
      </c>
      <c r="R531" s="11" t="s">
        <v>114</v>
      </c>
      <c r="S531" s="97">
        <v>70</v>
      </c>
      <c r="T531" s="15" t="str">
        <f>VLOOKUP($S531,[13]definitions_list_lookup!$N$15:$P$20,2,TRUE)</f>
        <v>extensive</v>
      </c>
      <c r="U531" s="15">
        <f>VLOOKUP($S531,[13]definitions_list_lookup!$N$15:$P$20,3,TRUE)</f>
        <v>4</v>
      </c>
      <c r="V531" s="11" t="s">
        <v>2329</v>
      </c>
      <c r="W531" s="11">
        <v>15</v>
      </c>
      <c r="Y531" s="11">
        <v>65</v>
      </c>
      <c r="Z531" s="11">
        <v>15</v>
      </c>
      <c r="AA531" s="11">
        <v>5</v>
      </c>
      <c r="AN531" s="11" t="s">
        <v>4192</v>
      </c>
      <c r="AO531" s="11" t="s">
        <v>1411</v>
      </c>
      <c r="AP531" s="11" t="s">
        <v>1465</v>
      </c>
      <c r="AQ531" s="11">
        <v>91</v>
      </c>
      <c r="AR531" s="15" t="str">
        <f>VLOOKUP($AQ531,[13]definitions_list_lookup!$N$15:$P$20,2,TRUE)</f>
        <v>complete</v>
      </c>
      <c r="AS531" s="15">
        <f>VLOOKUP($AQ531,[13]definitions_list_lookup!$N$15:$P$20,3,TRUE)</f>
        <v>5</v>
      </c>
      <c r="AT531" s="11" t="s">
        <v>4193</v>
      </c>
      <c r="AU531" s="11">
        <v>50</v>
      </c>
      <c r="AX531" s="11">
        <v>50</v>
      </c>
      <c r="BL531" s="11" t="s">
        <v>2321</v>
      </c>
      <c r="BM531" s="11">
        <v>92</v>
      </c>
      <c r="BN531" s="15" t="str">
        <f>VLOOKUP($BM531,[13]definitions_list_lookup!$N$15:$P$20,2,TRUE)</f>
        <v>complete</v>
      </c>
      <c r="BO531" s="15">
        <f>VLOOKUP($BM531,[13]definitions_list_lookup!$N$15:$P$20,3,TRUE)</f>
        <v>5</v>
      </c>
      <c r="BP531" s="11" t="s">
        <v>2289</v>
      </c>
      <c r="BQ531" s="11">
        <v>30</v>
      </c>
      <c r="BS531" s="11">
        <v>50</v>
      </c>
      <c r="BT531" s="11">
        <v>20</v>
      </c>
      <c r="CJ531" s="15" t="str">
        <f>VLOOKUP($CI531,[13]definitions_list_lookup!$N$15:$P$20,2,TRUE)</f>
        <v>fresh</v>
      </c>
      <c r="CK531" s="15">
        <f>VLOOKUP($CI531,[13]definitions_list_lookup!$N$15:$P$20,3,TRUE)</f>
        <v>0</v>
      </c>
      <c r="DD531" s="15">
        <f t="shared" si="26"/>
        <v>72.779999999999987</v>
      </c>
      <c r="DE531" s="15" t="str">
        <f>VLOOKUP($DD531,[13]definitions_list_lookup!$N$15:$P$20,2,TRUE)</f>
        <v>extensive</v>
      </c>
      <c r="DF531" s="15">
        <f>VLOOKUP($DD531,[13]definitions_list_lookup!$N$15:$P$20,3,TRUE)</f>
        <v>4</v>
      </c>
      <c r="DG531" s="11" t="s">
        <v>1963</v>
      </c>
    </row>
    <row r="532" spans="1:111" s="11" customFormat="1">
      <c r="A532" s="11" t="s">
        <v>4176</v>
      </c>
      <c r="B532" s="11" t="s">
        <v>1742</v>
      </c>
      <c r="C532" s="2" t="s">
        <v>1450</v>
      </c>
      <c r="D532" s="2" t="s">
        <v>1575</v>
      </c>
      <c r="E532" s="11">
        <v>130</v>
      </c>
      <c r="F532" s="11">
        <v>2</v>
      </c>
      <c r="G532" s="15" t="str">
        <f t="shared" si="24"/>
        <v>130-2</v>
      </c>
      <c r="H532" s="11">
        <v>0</v>
      </c>
      <c r="I532" s="11">
        <v>86</v>
      </c>
      <c r="J532" s="38">
        <f>(VLOOKUP($G532,Depth_Lookup_CCL!$A$3:$Z$549,11,FALSE))+(H532/100)</f>
        <v>326.64499999999998</v>
      </c>
      <c r="K532" s="38">
        <f>(VLOOKUP($G532,Depth_Lookup_CCL!$A$3:$Z$549,11,FALSE))+(I532/100)</f>
        <v>327.505</v>
      </c>
      <c r="L532" s="11">
        <v>71</v>
      </c>
      <c r="M532" s="11">
        <v>7</v>
      </c>
      <c r="N532" s="11">
        <v>22</v>
      </c>
      <c r="P532" s="15">
        <f t="shared" si="25"/>
        <v>100</v>
      </c>
      <c r="Q532" s="11" t="s">
        <v>1723</v>
      </c>
      <c r="R532" s="11" t="s">
        <v>1</v>
      </c>
      <c r="S532" s="97">
        <v>70</v>
      </c>
      <c r="T532" s="15" t="str">
        <f>VLOOKUP($S532,[13]definitions_list_lookup!$N$15:$P$20,2,TRUE)</f>
        <v>extensive</v>
      </c>
      <c r="U532" s="15">
        <f>VLOOKUP($S532,[13]definitions_list_lookup!$N$15:$P$20,3,TRUE)</f>
        <v>4</v>
      </c>
      <c r="V532" s="11" t="s">
        <v>4130</v>
      </c>
      <c r="W532" s="11">
        <v>35</v>
      </c>
      <c r="Y532" s="11">
        <v>50</v>
      </c>
      <c r="Z532" s="11">
        <v>15</v>
      </c>
      <c r="AN532" s="11" t="s">
        <v>4194</v>
      </c>
      <c r="AO532" s="11" t="s">
        <v>1411</v>
      </c>
      <c r="AP532" s="11" t="s">
        <v>1465</v>
      </c>
      <c r="AQ532" s="11">
        <v>91</v>
      </c>
      <c r="AR532" s="15" t="str">
        <f>VLOOKUP($AQ532,[13]definitions_list_lookup!$N$15:$P$20,2,TRUE)</f>
        <v>complete</v>
      </c>
      <c r="AS532" s="15">
        <f>VLOOKUP($AQ532,[13]definitions_list_lookup!$N$15:$P$20,3,TRUE)</f>
        <v>5</v>
      </c>
      <c r="AT532" s="11" t="s">
        <v>4195</v>
      </c>
      <c r="AU532" s="11">
        <v>35</v>
      </c>
      <c r="AW532" s="11">
        <v>25</v>
      </c>
      <c r="AY532" s="11">
        <v>20</v>
      </c>
      <c r="AZ532" s="11">
        <v>20</v>
      </c>
      <c r="BL532" s="11" t="s">
        <v>2224</v>
      </c>
      <c r="BM532" s="11">
        <v>85</v>
      </c>
      <c r="BN532" s="15" t="str">
        <f>VLOOKUP($BM532,[13]definitions_list_lookup!$N$15:$P$20,2,TRUE)</f>
        <v>extensive</v>
      </c>
      <c r="BO532" s="15">
        <f>VLOOKUP($BM532,[13]definitions_list_lookup!$N$15:$P$20,3,TRUE)</f>
        <v>4</v>
      </c>
      <c r="BP532" s="11" t="s">
        <v>2653</v>
      </c>
      <c r="BQ532" s="11">
        <v>30</v>
      </c>
      <c r="BS532" s="11">
        <v>35</v>
      </c>
      <c r="BT532" s="11">
        <v>15</v>
      </c>
      <c r="BU532" s="11">
        <v>20</v>
      </c>
      <c r="CJ532" s="15" t="str">
        <f>VLOOKUP($CI532,[13]definitions_list_lookup!$N$15:$P$20,2,TRUE)</f>
        <v>fresh</v>
      </c>
      <c r="CK532" s="15">
        <f>VLOOKUP($CI532,[13]definitions_list_lookup!$N$15:$P$20,3,TRUE)</f>
        <v>0</v>
      </c>
      <c r="DD532" s="15">
        <f t="shared" si="26"/>
        <v>74.77</v>
      </c>
      <c r="DE532" s="15" t="str">
        <f>VLOOKUP($DD532,[13]definitions_list_lookup!$N$15:$P$20,2,TRUE)</f>
        <v>extensive</v>
      </c>
      <c r="DF532" s="15">
        <f>VLOOKUP($DD532,[13]definitions_list_lookup!$N$15:$P$20,3,TRUE)</f>
        <v>4</v>
      </c>
      <c r="DG532" s="11" t="s">
        <v>4196</v>
      </c>
    </row>
    <row r="533" spans="1:111" s="11" customFormat="1">
      <c r="A533" s="11" t="s">
        <v>4176</v>
      </c>
      <c r="B533" s="11" t="s">
        <v>1742</v>
      </c>
      <c r="C533" s="2" t="s">
        <v>1450</v>
      </c>
      <c r="D533" s="2" t="s">
        <v>1575</v>
      </c>
      <c r="E533" s="11">
        <v>130</v>
      </c>
      <c r="F533" s="11">
        <v>3</v>
      </c>
      <c r="G533" s="15" t="str">
        <f t="shared" si="24"/>
        <v>130-3</v>
      </c>
      <c r="H533" s="11">
        <v>0</v>
      </c>
      <c r="I533" s="11">
        <v>85</v>
      </c>
      <c r="J533" s="38">
        <f>(VLOOKUP($G533,Depth_Lookup_CCL!$A$3:$Z$549,11,FALSE))+(H533/100)</f>
        <v>327.52</v>
      </c>
      <c r="K533" s="38">
        <f>(VLOOKUP($G533,Depth_Lookup_CCL!$A$3:$Z$549,11,FALSE))+(I533/100)</f>
        <v>328.37</v>
      </c>
      <c r="L533" s="11">
        <v>76</v>
      </c>
      <c r="M533" s="11">
        <v>15</v>
      </c>
      <c r="N533" s="11">
        <v>9</v>
      </c>
      <c r="P533" s="15">
        <f t="shared" si="25"/>
        <v>100</v>
      </c>
      <c r="Q533" s="11" t="s">
        <v>2261</v>
      </c>
      <c r="R533" s="11" t="s">
        <v>114</v>
      </c>
      <c r="S533" s="97">
        <v>70</v>
      </c>
      <c r="T533" s="15" t="str">
        <f>VLOOKUP($S533,[13]definitions_list_lookup!$N$15:$P$20,2,TRUE)</f>
        <v>extensive</v>
      </c>
      <c r="U533" s="15">
        <f>VLOOKUP($S533,[13]definitions_list_lookup!$N$15:$P$20,3,TRUE)</f>
        <v>4</v>
      </c>
      <c r="V533" s="11" t="s">
        <v>1707</v>
      </c>
      <c r="W533" s="11">
        <v>40</v>
      </c>
      <c r="Y533" s="11">
        <v>45</v>
      </c>
      <c r="Z533" s="11">
        <v>15</v>
      </c>
      <c r="AN533" s="11" t="s">
        <v>4197</v>
      </c>
      <c r="AO533" s="11" t="s">
        <v>1411</v>
      </c>
      <c r="AP533" s="11" t="s">
        <v>1465</v>
      </c>
      <c r="AQ533" s="11">
        <v>95</v>
      </c>
      <c r="AR533" s="15" t="str">
        <f>VLOOKUP($AQ533,[13]definitions_list_lookup!$N$15:$P$20,2,TRUE)</f>
        <v>complete</v>
      </c>
      <c r="AS533" s="15">
        <f>VLOOKUP($AQ533,[13]definitions_list_lookup!$N$15:$P$20,3,TRUE)</f>
        <v>5</v>
      </c>
      <c r="AT533" s="11" t="s">
        <v>4198</v>
      </c>
      <c r="AU533" s="11">
        <v>30</v>
      </c>
      <c r="AW533" s="11">
        <v>70</v>
      </c>
      <c r="BL533" s="11" t="s">
        <v>2321</v>
      </c>
      <c r="BM533" s="11">
        <v>85</v>
      </c>
      <c r="BN533" s="15" t="str">
        <f>VLOOKUP($BM533,[13]definitions_list_lookup!$N$15:$P$20,2,TRUE)</f>
        <v>extensive</v>
      </c>
      <c r="BO533" s="15">
        <f>VLOOKUP($BM533,[13]definitions_list_lookup!$N$15:$P$20,3,TRUE)</f>
        <v>4</v>
      </c>
      <c r="BP533" s="11" t="s">
        <v>4199</v>
      </c>
      <c r="BQ533" s="11">
        <v>20</v>
      </c>
      <c r="BS533" s="11">
        <v>70</v>
      </c>
      <c r="BT533" s="11">
        <v>10</v>
      </c>
      <c r="CJ533" s="15" t="str">
        <f>VLOOKUP($CI533,[13]definitions_list_lookup!$N$15:$P$20,2,TRUE)</f>
        <v>fresh</v>
      </c>
      <c r="CK533" s="15">
        <f>VLOOKUP($CI533,[13]definitions_list_lookup!$N$15:$P$20,3,TRUE)</f>
        <v>0</v>
      </c>
      <c r="DD533" s="15">
        <f t="shared" si="26"/>
        <v>75.100000000000009</v>
      </c>
      <c r="DE533" s="15" t="str">
        <f>VLOOKUP($DD533,[13]definitions_list_lookup!$N$15:$P$20,2,TRUE)</f>
        <v>extensive</v>
      </c>
      <c r="DF533" s="15">
        <f>VLOOKUP($DD533,[13]definitions_list_lookup!$N$15:$P$20,3,TRUE)</f>
        <v>4</v>
      </c>
      <c r="DG533" s="11" t="s">
        <v>1963</v>
      </c>
    </row>
    <row r="534" spans="1:111" s="11" customFormat="1">
      <c r="A534" s="11" t="s">
        <v>4200</v>
      </c>
      <c r="B534" s="11" t="s">
        <v>1742</v>
      </c>
      <c r="C534" s="2" t="s">
        <v>1450</v>
      </c>
      <c r="D534" s="2" t="s">
        <v>1575</v>
      </c>
      <c r="E534" s="11">
        <v>130</v>
      </c>
      <c r="F534" s="11">
        <v>4</v>
      </c>
      <c r="G534" s="15" t="str">
        <f t="shared" si="24"/>
        <v>130-4</v>
      </c>
      <c r="H534" s="11">
        <v>0</v>
      </c>
      <c r="I534" s="11">
        <v>79</v>
      </c>
      <c r="J534" s="38">
        <f>(VLOOKUP($G534,Depth_Lookup_CCL!$A$3:$Z$549,11,FALSE))+(H534/100)</f>
        <v>328.39499999999998</v>
      </c>
      <c r="K534" s="38">
        <f>(VLOOKUP($G534,Depth_Lookup_CCL!$A$3:$Z$549,11,FALSE))+(I534/100)</f>
        <v>329.185</v>
      </c>
      <c r="L534" s="11">
        <v>28</v>
      </c>
      <c r="M534" s="11">
        <v>15</v>
      </c>
      <c r="N534" s="11">
        <v>2</v>
      </c>
      <c r="O534" s="11">
        <v>55</v>
      </c>
      <c r="P534" s="15">
        <f t="shared" si="25"/>
        <v>100</v>
      </c>
      <c r="Q534" s="11" t="s">
        <v>1658</v>
      </c>
      <c r="R534" s="11" t="s">
        <v>114</v>
      </c>
      <c r="S534" s="97">
        <v>75</v>
      </c>
      <c r="T534" s="15" t="str">
        <f>VLOOKUP($S534,[13]definitions_list_lookup!$N$15:$P$20,2,TRUE)</f>
        <v>extensive</v>
      </c>
      <c r="U534" s="15">
        <f>VLOOKUP($S534,[13]definitions_list_lookup!$N$15:$P$20,3,TRUE)</f>
        <v>4</v>
      </c>
      <c r="V534" s="11" t="s">
        <v>1707</v>
      </c>
      <c r="W534" s="11">
        <v>40</v>
      </c>
      <c r="Y534" s="11">
        <v>45</v>
      </c>
      <c r="Z534" s="11">
        <v>15</v>
      </c>
      <c r="AN534" s="11" t="s">
        <v>4201</v>
      </c>
      <c r="AO534" s="11" t="s">
        <v>1411</v>
      </c>
      <c r="AP534" s="11" t="s">
        <v>1465</v>
      </c>
      <c r="AQ534" s="11">
        <v>91</v>
      </c>
      <c r="AR534" s="15" t="str">
        <f>VLOOKUP($AQ534,[13]definitions_list_lookup!$N$15:$P$20,2,TRUE)</f>
        <v>complete</v>
      </c>
      <c r="AS534" s="15">
        <f>VLOOKUP($AQ534,[13]definitions_list_lookup!$N$15:$P$20,3,TRUE)</f>
        <v>5</v>
      </c>
      <c r="AT534" s="11" t="s">
        <v>4202</v>
      </c>
      <c r="AU534" s="11">
        <v>25</v>
      </c>
      <c r="AW534" s="11">
        <v>40</v>
      </c>
      <c r="AX534" s="11">
        <v>25</v>
      </c>
      <c r="AY534" s="11">
        <v>10</v>
      </c>
      <c r="BL534" s="11" t="s">
        <v>2667</v>
      </c>
      <c r="BM534" s="11">
        <v>95</v>
      </c>
      <c r="BN534" s="15" t="str">
        <f>VLOOKUP($BM534,[13]definitions_list_lookup!$N$15:$P$20,2,TRUE)</f>
        <v>complete</v>
      </c>
      <c r="BO534" s="15">
        <f>VLOOKUP($BM534,[13]definitions_list_lookup!$N$15:$P$20,3,TRUE)</f>
        <v>5</v>
      </c>
      <c r="BP534" s="11" t="s">
        <v>2289</v>
      </c>
      <c r="BQ534" s="11">
        <v>90</v>
      </c>
      <c r="BS534" s="11">
        <v>10</v>
      </c>
      <c r="CH534" s="11" t="s">
        <v>4203</v>
      </c>
      <c r="CI534" s="11">
        <v>95</v>
      </c>
      <c r="CJ534" s="15" t="str">
        <f>VLOOKUP($CI534,[13]definitions_list_lookup!$N$15:$P$20,2,TRUE)</f>
        <v>complete</v>
      </c>
      <c r="CK534" s="15">
        <f>VLOOKUP($CI534,[13]definitions_list_lookup!$N$15:$P$20,3,TRUE)</f>
        <v>5</v>
      </c>
      <c r="CL534" s="11" t="s">
        <v>4204</v>
      </c>
      <c r="CM534" s="11">
        <v>35</v>
      </c>
      <c r="CO534" s="11">
        <v>15</v>
      </c>
      <c r="CP534" s="11">
        <v>25</v>
      </c>
      <c r="CQ534" s="11">
        <v>10</v>
      </c>
      <c r="CR534" s="11">
        <v>10</v>
      </c>
      <c r="CX534" s="11">
        <v>5</v>
      </c>
      <c r="DD534" s="15">
        <f t="shared" si="26"/>
        <v>88.800000000000011</v>
      </c>
      <c r="DE534" s="15" t="str">
        <f>VLOOKUP($DD534,[13]definitions_list_lookup!$N$15:$P$20,2,TRUE)</f>
        <v>extensive</v>
      </c>
      <c r="DF534" s="15">
        <f>VLOOKUP($DD534,[13]definitions_list_lookup!$N$15:$P$20,3,TRUE)</f>
        <v>4</v>
      </c>
      <c r="DG534" s="11" t="s">
        <v>4205</v>
      </c>
    </row>
    <row r="535" spans="1:111" s="11" customFormat="1">
      <c r="A535" s="11" t="s">
        <v>4200</v>
      </c>
      <c r="B535" s="11" t="s">
        <v>1742</v>
      </c>
      <c r="C535" s="2" t="s">
        <v>1450</v>
      </c>
      <c r="D535" s="2" t="s">
        <v>1575</v>
      </c>
      <c r="E535" s="11">
        <v>131</v>
      </c>
      <c r="F535" s="11">
        <v>1</v>
      </c>
      <c r="G535" s="15" t="str">
        <f t="shared" si="24"/>
        <v>131-1</v>
      </c>
      <c r="H535" s="11">
        <v>0</v>
      </c>
      <c r="I535" s="11">
        <v>45</v>
      </c>
      <c r="J535" s="38">
        <f>(VLOOKUP($G535,Depth_Lookup_CCL!$A$3:$Z$549,11,FALSE))+(H535/100)</f>
        <v>329.05</v>
      </c>
      <c r="K535" s="38">
        <f>(VLOOKUP($G535,Depth_Lookup_CCL!$A$3:$Z$549,11,FALSE))+(I535/100)</f>
        <v>329.5</v>
      </c>
      <c r="L535" s="11">
        <v>11</v>
      </c>
      <c r="N535" s="11">
        <v>89</v>
      </c>
      <c r="P535" s="15">
        <f t="shared" si="25"/>
        <v>100</v>
      </c>
      <c r="Q535" s="11" t="s">
        <v>2999</v>
      </c>
      <c r="R535" s="11" t="s">
        <v>1</v>
      </c>
      <c r="S535" s="97">
        <v>75</v>
      </c>
      <c r="T535" s="15" t="str">
        <f>VLOOKUP($S535,[13]definitions_list_lookup!$N$15:$P$20,2,TRUE)</f>
        <v>extensive</v>
      </c>
      <c r="U535" s="15">
        <f>VLOOKUP($S535,[13]definitions_list_lookup!$N$15:$P$20,3,TRUE)</f>
        <v>4</v>
      </c>
      <c r="V535" s="11" t="s">
        <v>1707</v>
      </c>
      <c r="W535" s="11">
        <v>40</v>
      </c>
      <c r="Y535" s="11">
        <v>45</v>
      </c>
      <c r="Z535" s="11">
        <v>15</v>
      </c>
      <c r="AR535" s="15" t="str">
        <f>VLOOKUP($AQ535,[13]definitions_list_lookup!$N$15:$P$20,2,TRUE)</f>
        <v>fresh</v>
      </c>
      <c r="AS535" s="15">
        <f>VLOOKUP($AQ535,[13]definitions_list_lookup!$N$15:$P$20,3,TRUE)</f>
        <v>0</v>
      </c>
      <c r="BL535" s="11" t="s">
        <v>2211</v>
      </c>
      <c r="BM535" s="11">
        <v>95</v>
      </c>
      <c r="BN535" s="15" t="str">
        <f>VLOOKUP($BM535,[13]definitions_list_lookup!$N$15:$P$20,2,TRUE)</f>
        <v>complete</v>
      </c>
      <c r="BO535" s="15">
        <f>VLOOKUP($BM535,[13]definitions_list_lookup!$N$15:$P$20,3,TRUE)</f>
        <v>5</v>
      </c>
      <c r="BP535" s="11" t="s">
        <v>2287</v>
      </c>
      <c r="BQ535" s="11">
        <v>25</v>
      </c>
      <c r="BS535" s="11">
        <v>25</v>
      </c>
      <c r="BT535" s="11">
        <v>25</v>
      </c>
      <c r="BU535" s="11">
        <v>25</v>
      </c>
      <c r="CJ535" s="15" t="str">
        <f>VLOOKUP($CI535,[13]definitions_list_lookup!$N$15:$P$20,2,TRUE)</f>
        <v>fresh</v>
      </c>
      <c r="CK535" s="15">
        <f>VLOOKUP($CI535,[13]definitions_list_lookup!$N$15:$P$20,3,TRUE)</f>
        <v>0</v>
      </c>
      <c r="DD535" s="15">
        <f t="shared" si="26"/>
        <v>92.8</v>
      </c>
      <c r="DE535" s="15" t="str">
        <f>VLOOKUP($DD535,[13]definitions_list_lookup!$N$15:$P$20,2,TRUE)</f>
        <v>complete</v>
      </c>
      <c r="DF535" s="15">
        <f>VLOOKUP($DD535,[13]definitions_list_lookup!$N$15:$P$20,3,TRUE)</f>
        <v>5</v>
      </c>
      <c r="DG535" s="11" t="s">
        <v>4206</v>
      </c>
    </row>
    <row r="536" spans="1:111" s="11" customFormat="1">
      <c r="A536" s="11" t="s">
        <v>4200</v>
      </c>
      <c r="B536" s="11" t="s">
        <v>1742</v>
      </c>
      <c r="C536" s="2" t="s">
        <v>1450</v>
      </c>
      <c r="D536" s="2" t="s">
        <v>1575</v>
      </c>
      <c r="E536" s="11">
        <v>131</v>
      </c>
      <c r="F536" s="11">
        <v>1</v>
      </c>
      <c r="G536" s="15" t="str">
        <f t="shared" si="24"/>
        <v>131-1</v>
      </c>
      <c r="H536" s="11">
        <v>45</v>
      </c>
      <c r="I536" s="11">
        <v>76</v>
      </c>
      <c r="J536" s="38">
        <f>(VLOOKUP($G536,Depth_Lookup_CCL!$A$3:$Z$549,11,FALSE))+(H536/100)</f>
        <v>329.5</v>
      </c>
      <c r="K536" s="38">
        <f>(VLOOKUP($G536,Depth_Lookup_CCL!$A$3:$Z$549,11,FALSE))+(I536/100)</f>
        <v>329.81</v>
      </c>
      <c r="L536" s="11">
        <v>35</v>
      </c>
      <c r="O536" s="11">
        <v>65</v>
      </c>
      <c r="P536" s="15">
        <f t="shared" si="25"/>
        <v>100</v>
      </c>
      <c r="Q536" s="11" t="s">
        <v>2612</v>
      </c>
      <c r="R536" s="11" t="s">
        <v>114</v>
      </c>
      <c r="S536" s="97">
        <v>75</v>
      </c>
      <c r="T536" s="15" t="str">
        <f>VLOOKUP($S536,[13]definitions_list_lookup!$N$15:$P$20,2,TRUE)</f>
        <v>extensive</v>
      </c>
      <c r="U536" s="15">
        <f>VLOOKUP($S536,[13]definitions_list_lookup!$N$15:$P$20,3,TRUE)</f>
        <v>4</v>
      </c>
      <c r="V536" s="11" t="s">
        <v>2329</v>
      </c>
      <c r="W536" s="11">
        <v>30</v>
      </c>
      <c r="Y536" s="11">
        <v>35</v>
      </c>
      <c r="Z536" s="11">
        <v>35</v>
      </c>
      <c r="AR536" s="15" t="str">
        <f>VLOOKUP($AQ536,[13]definitions_list_lookup!$N$15:$P$20,2,TRUE)</f>
        <v>fresh</v>
      </c>
      <c r="AS536" s="15">
        <f>VLOOKUP($AQ536,[13]definitions_list_lookup!$N$15:$P$20,3,TRUE)</f>
        <v>0</v>
      </c>
      <c r="BN536" s="15" t="str">
        <f>VLOOKUP($BM536,[13]definitions_list_lookup!$N$15:$P$20,2,TRUE)</f>
        <v>fresh</v>
      </c>
      <c r="BO536" s="15">
        <f>VLOOKUP($BM536,[13]definitions_list_lookup!$N$15:$P$20,3,TRUE)</f>
        <v>0</v>
      </c>
      <c r="CH536" s="11" t="s">
        <v>4207</v>
      </c>
      <c r="CI536" s="11">
        <v>100</v>
      </c>
      <c r="CJ536" s="15" t="str">
        <f>VLOOKUP($CI536,[13]definitions_list_lookup!$N$15:$P$20,2,TRUE)</f>
        <v>complete</v>
      </c>
      <c r="CK536" s="15">
        <f>VLOOKUP($CI536,[13]definitions_list_lookup!$N$15:$P$20,3,TRUE)</f>
        <v>5</v>
      </c>
      <c r="CL536" s="11" t="s">
        <v>4204</v>
      </c>
      <c r="CM536" s="11">
        <v>15</v>
      </c>
      <c r="CO536" s="11">
        <v>10</v>
      </c>
      <c r="CP536" s="11">
        <v>45</v>
      </c>
      <c r="CQ536" s="11">
        <v>15</v>
      </c>
      <c r="CU536" s="11">
        <v>15</v>
      </c>
      <c r="DD536" s="15">
        <f t="shared" si="26"/>
        <v>91.25</v>
      </c>
      <c r="DE536" s="15" t="str">
        <f>VLOOKUP($DD536,[13]definitions_list_lookup!$N$15:$P$20,2,TRUE)</f>
        <v>complete</v>
      </c>
      <c r="DF536" s="15">
        <f>VLOOKUP($DD536,[13]definitions_list_lookup!$N$15:$P$20,3,TRUE)</f>
        <v>5</v>
      </c>
      <c r="DG536" s="11" t="s">
        <v>4208</v>
      </c>
    </row>
    <row r="537" spans="1:111" s="11" customFormat="1">
      <c r="A537" s="11" t="s">
        <v>4200</v>
      </c>
      <c r="B537" s="11" t="s">
        <v>1742</v>
      </c>
      <c r="C537" s="2" t="s">
        <v>1450</v>
      </c>
      <c r="D537" s="2" t="s">
        <v>1575</v>
      </c>
      <c r="E537" s="11">
        <v>131</v>
      </c>
      <c r="F537" s="11">
        <v>2</v>
      </c>
      <c r="G537" s="15" t="str">
        <f t="shared" si="24"/>
        <v>131-2</v>
      </c>
      <c r="H537" s="11">
        <v>0</v>
      </c>
      <c r="I537" s="11">
        <v>84</v>
      </c>
      <c r="J537" s="38">
        <f>(VLOOKUP($G537,Depth_Lookup_CCL!$A$3:$Z$549,11,FALSE))+(H537/100)</f>
        <v>329.815</v>
      </c>
      <c r="K537" s="38">
        <f>(VLOOKUP($G537,Depth_Lookup_CCL!$A$3:$Z$549,11,FALSE))+(I537/100)</f>
        <v>330.65499999999997</v>
      </c>
      <c r="L537" s="11">
        <v>40</v>
      </c>
      <c r="O537" s="11">
        <v>60</v>
      </c>
      <c r="P537" s="15">
        <f t="shared" si="25"/>
        <v>100</v>
      </c>
      <c r="Q537" s="11" t="s">
        <v>2813</v>
      </c>
      <c r="R537" s="11" t="s">
        <v>114</v>
      </c>
      <c r="S537" s="97">
        <v>70</v>
      </c>
      <c r="T537" s="15" t="str">
        <f>VLOOKUP($S537,[13]definitions_list_lookup!$N$15:$P$20,2,TRUE)</f>
        <v>extensive</v>
      </c>
      <c r="U537" s="15">
        <f>VLOOKUP($S537,[13]definitions_list_lookup!$N$15:$P$20,3,TRUE)</f>
        <v>4</v>
      </c>
      <c r="V537" s="11" t="s">
        <v>1707</v>
      </c>
      <c r="W537" s="11">
        <v>25</v>
      </c>
      <c r="Y537" s="11">
        <v>40</v>
      </c>
      <c r="Z537" s="11">
        <v>35</v>
      </c>
      <c r="AR537" s="15" t="str">
        <f>VLOOKUP($AQ537,[13]definitions_list_lookup!$N$15:$P$20,2,TRUE)</f>
        <v>fresh</v>
      </c>
      <c r="AS537" s="15">
        <f>VLOOKUP($AQ537,[13]definitions_list_lookup!$N$15:$P$20,3,TRUE)</f>
        <v>0</v>
      </c>
      <c r="BN537" s="15" t="str">
        <f>VLOOKUP($BM537,[13]definitions_list_lookup!$N$15:$P$20,2,TRUE)</f>
        <v>fresh</v>
      </c>
      <c r="BO537" s="15">
        <f>VLOOKUP($BM537,[13]definitions_list_lookup!$N$15:$P$20,3,TRUE)</f>
        <v>0</v>
      </c>
      <c r="CH537" s="11" t="s">
        <v>4209</v>
      </c>
      <c r="CI537" s="11">
        <v>90</v>
      </c>
      <c r="CJ537" s="15" t="str">
        <f>VLOOKUP($CI537,[13]definitions_list_lookup!$N$15:$P$20,2,TRUE)</f>
        <v>extensive</v>
      </c>
      <c r="CK537" s="15">
        <f>VLOOKUP($CI537,[13]definitions_list_lookup!$N$15:$P$20,3,TRUE)</f>
        <v>4</v>
      </c>
      <c r="CL537" s="11" t="s">
        <v>4210</v>
      </c>
      <c r="CM537" s="11">
        <v>20</v>
      </c>
      <c r="CP537" s="11">
        <v>60</v>
      </c>
      <c r="CQ537" s="11">
        <v>10</v>
      </c>
      <c r="CU537" s="11">
        <v>10</v>
      </c>
      <c r="DD537" s="15">
        <f t="shared" si="26"/>
        <v>82</v>
      </c>
      <c r="DE537" s="15" t="str">
        <f>VLOOKUP($DD537,[13]definitions_list_lookup!$N$15:$P$20,2,TRUE)</f>
        <v>extensive</v>
      </c>
      <c r="DF537" s="15">
        <f>VLOOKUP($DD537,[13]definitions_list_lookup!$N$15:$P$20,3,TRUE)</f>
        <v>4</v>
      </c>
      <c r="DG537" s="11" t="s">
        <v>4211</v>
      </c>
    </row>
    <row r="538" spans="1:111" s="11" customFormat="1">
      <c r="A538" s="11" t="s">
        <v>4200</v>
      </c>
      <c r="B538" s="11" t="s">
        <v>1742</v>
      </c>
      <c r="C538" s="2" t="s">
        <v>1450</v>
      </c>
      <c r="D538" s="2" t="s">
        <v>1575</v>
      </c>
      <c r="E538" s="11">
        <v>131</v>
      </c>
      <c r="F538" s="11">
        <v>3</v>
      </c>
      <c r="G538" s="15" t="str">
        <f t="shared" si="24"/>
        <v>131-3</v>
      </c>
      <c r="H538" s="11">
        <v>0</v>
      </c>
      <c r="I538" s="11">
        <v>82</v>
      </c>
      <c r="J538" s="38">
        <f>(VLOOKUP($G538,Depth_Lookup_CCL!$A$3:$Z$549,11,FALSE))+(H538/100)</f>
        <v>330.65499999999997</v>
      </c>
      <c r="K538" s="38">
        <f>(VLOOKUP($G538,Depth_Lookup_CCL!$A$3:$Z$549,11,FALSE))+(I538/100)</f>
        <v>331.47499999999997</v>
      </c>
      <c r="L538" s="11">
        <v>20</v>
      </c>
      <c r="O538" s="11">
        <v>80</v>
      </c>
      <c r="P538" s="15">
        <f t="shared" si="25"/>
        <v>100</v>
      </c>
      <c r="Q538" s="11" t="s">
        <v>4212</v>
      </c>
      <c r="R538" s="11" t="s">
        <v>114</v>
      </c>
      <c r="S538" s="97">
        <v>80</v>
      </c>
      <c r="T538" s="15" t="str">
        <f>VLOOKUP($S538,[13]definitions_list_lookup!$N$15:$P$20,2,TRUE)</f>
        <v>extensive</v>
      </c>
      <c r="U538" s="15">
        <f>VLOOKUP($S538,[13]definitions_list_lookup!$N$15:$P$20,3,TRUE)</f>
        <v>4</v>
      </c>
      <c r="V538" s="11" t="s">
        <v>2329</v>
      </c>
      <c r="W538" s="11">
        <v>15</v>
      </c>
      <c r="Y538" s="11">
        <v>45</v>
      </c>
      <c r="Z538" s="11">
        <v>30</v>
      </c>
      <c r="AA538" s="11">
        <v>5</v>
      </c>
      <c r="AL538" s="11">
        <v>5</v>
      </c>
      <c r="AR538" s="15" t="str">
        <f>VLOOKUP($AQ538,[13]definitions_list_lookup!$N$15:$P$20,2,TRUE)</f>
        <v>fresh</v>
      </c>
      <c r="AS538" s="15">
        <f>VLOOKUP($AQ538,[13]definitions_list_lookup!$N$15:$P$20,3,TRUE)</f>
        <v>0</v>
      </c>
      <c r="BN538" s="15" t="str">
        <f>VLOOKUP($BM538,[13]definitions_list_lookup!$N$15:$P$20,2,TRUE)</f>
        <v>fresh</v>
      </c>
      <c r="BO538" s="15">
        <f>VLOOKUP($BM538,[13]definitions_list_lookup!$N$15:$P$20,3,TRUE)</f>
        <v>0</v>
      </c>
      <c r="CH538" s="11" t="s">
        <v>4213</v>
      </c>
      <c r="CI538" s="11">
        <v>93</v>
      </c>
      <c r="CJ538" s="15" t="str">
        <f>VLOOKUP($CI538,[13]definitions_list_lookup!$N$15:$P$20,2,TRUE)</f>
        <v>complete</v>
      </c>
      <c r="CK538" s="15">
        <f>VLOOKUP($CI538,[13]definitions_list_lookup!$N$15:$P$20,3,TRUE)</f>
        <v>5</v>
      </c>
      <c r="CL538" s="11" t="s">
        <v>4214</v>
      </c>
      <c r="CM538" s="11">
        <v>20</v>
      </c>
      <c r="CO538" s="11">
        <v>30</v>
      </c>
      <c r="CP538" s="11">
        <v>30</v>
      </c>
      <c r="CU538" s="11">
        <v>10</v>
      </c>
      <c r="CX538" s="11">
        <v>10</v>
      </c>
      <c r="DD538" s="15">
        <f t="shared" si="26"/>
        <v>90.4</v>
      </c>
      <c r="DE538" s="15" t="str">
        <f>VLOOKUP($DD538,[13]definitions_list_lookup!$N$15:$P$20,2,TRUE)</f>
        <v>extensive</v>
      </c>
      <c r="DF538" s="15">
        <f>VLOOKUP($DD538,[13]definitions_list_lookup!$N$15:$P$20,3,TRUE)</f>
        <v>4</v>
      </c>
      <c r="DG538" s="11" t="s">
        <v>4208</v>
      </c>
    </row>
    <row r="539" spans="1:111" s="11" customFormat="1">
      <c r="A539" s="11" t="s">
        <v>4200</v>
      </c>
      <c r="B539" s="11" t="s">
        <v>1742</v>
      </c>
      <c r="C539" s="2" t="s">
        <v>1450</v>
      </c>
      <c r="D539" s="2" t="s">
        <v>1575</v>
      </c>
      <c r="E539" s="11">
        <v>131</v>
      </c>
      <c r="F539" s="11">
        <v>4</v>
      </c>
      <c r="G539" s="15" t="str">
        <f t="shared" si="24"/>
        <v>131-4</v>
      </c>
      <c r="H539" s="11">
        <v>0</v>
      </c>
      <c r="I539" s="11">
        <v>67</v>
      </c>
      <c r="J539" s="38">
        <f>(VLOOKUP($G539,Depth_Lookup_CCL!$A$3:$Z$549,11,FALSE))+(H539/100)</f>
        <v>331.47999999999996</v>
      </c>
      <c r="K539" s="38">
        <f>(VLOOKUP($G539,Depth_Lookup_CCL!$A$3:$Z$549,11,FALSE))+(I539/100)</f>
        <v>332.15</v>
      </c>
      <c r="O539" s="11">
        <v>100</v>
      </c>
      <c r="P539" s="15">
        <f t="shared" si="25"/>
        <v>100</v>
      </c>
      <c r="S539" s="97"/>
      <c r="T539" s="15" t="str">
        <f>VLOOKUP($S539,[13]definitions_list_lookup!$N$15:$P$20,2,TRUE)</f>
        <v>fresh</v>
      </c>
      <c r="U539" s="15">
        <f>VLOOKUP($S539,[13]definitions_list_lookup!$N$15:$P$20,3,TRUE)</f>
        <v>0</v>
      </c>
      <c r="AR539" s="15" t="str">
        <f>VLOOKUP($AQ539,[13]definitions_list_lookup!$N$15:$P$20,2,TRUE)</f>
        <v>fresh</v>
      </c>
      <c r="AS539" s="15">
        <f>VLOOKUP($AQ539,[13]definitions_list_lookup!$N$15:$P$20,3,TRUE)</f>
        <v>0</v>
      </c>
      <c r="BN539" s="15" t="str">
        <f>VLOOKUP($BM539,[13]definitions_list_lookup!$N$15:$P$20,2,TRUE)</f>
        <v>fresh</v>
      </c>
      <c r="BO539" s="15">
        <f>VLOOKUP($BM539,[13]definitions_list_lookup!$N$15:$P$20,3,TRUE)</f>
        <v>0</v>
      </c>
      <c r="CH539" s="11" t="s">
        <v>4213</v>
      </c>
      <c r="CI539" s="11">
        <v>95</v>
      </c>
      <c r="CJ539" s="15" t="str">
        <f>VLOOKUP($CI539,[13]definitions_list_lookup!$N$15:$P$20,2,TRUE)</f>
        <v>complete</v>
      </c>
      <c r="CK539" s="15">
        <f>VLOOKUP($CI539,[13]definitions_list_lookup!$N$15:$P$20,3,TRUE)</f>
        <v>5</v>
      </c>
      <c r="CL539" s="11" t="s">
        <v>4204</v>
      </c>
      <c r="CM539" s="11">
        <v>15</v>
      </c>
      <c r="CO539" s="11">
        <v>40</v>
      </c>
      <c r="CP539" s="11">
        <v>30</v>
      </c>
      <c r="CU539" s="11">
        <v>10</v>
      </c>
      <c r="CX539" s="11">
        <v>5</v>
      </c>
      <c r="DD539" s="15">
        <f t="shared" si="26"/>
        <v>95</v>
      </c>
      <c r="DE539" s="15" t="str">
        <f>VLOOKUP($DD539,[13]definitions_list_lookup!$N$15:$P$20,2,TRUE)</f>
        <v>complete</v>
      </c>
      <c r="DF539" s="15">
        <f>VLOOKUP($DD539,[13]definitions_list_lookup!$N$15:$P$20,3,TRUE)</f>
        <v>5</v>
      </c>
      <c r="DG539" s="11" t="s">
        <v>2282</v>
      </c>
    </row>
    <row r="540" spans="1:111" s="11" customFormat="1">
      <c r="A540" s="11" t="s">
        <v>4200</v>
      </c>
      <c r="B540" s="11" t="s">
        <v>1742</v>
      </c>
      <c r="C540" s="2" t="s">
        <v>1450</v>
      </c>
      <c r="D540" s="2" t="s">
        <v>1575</v>
      </c>
      <c r="E540" s="11">
        <v>131</v>
      </c>
      <c r="F540" s="11">
        <v>4</v>
      </c>
      <c r="G540" s="15" t="str">
        <f t="shared" si="24"/>
        <v>131-4</v>
      </c>
      <c r="H540" s="11">
        <v>67</v>
      </c>
      <c r="I540" s="11">
        <v>85</v>
      </c>
      <c r="J540" s="38">
        <f>(VLOOKUP($G540,Depth_Lookup_CCL!$A$3:$Z$549,11,FALSE))+(H540/100)</f>
        <v>332.15</v>
      </c>
      <c r="K540" s="38">
        <f>(VLOOKUP($G540,Depth_Lookup_CCL!$A$3:$Z$549,11,FALSE))+(I540/100)</f>
        <v>332.33</v>
      </c>
      <c r="L540" s="11">
        <v>100</v>
      </c>
      <c r="P540" s="15">
        <f t="shared" si="25"/>
        <v>100</v>
      </c>
      <c r="Q540" s="11" t="s">
        <v>4215</v>
      </c>
      <c r="R540" s="11" t="s">
        <v>114</v>
      </c>
      <c r="S540" s="97">
        <v>75</v>
      </c>
      <c r="T540" s="15" t="str">
        <f>VLOOKUP($S540,[13]definitions_list_lookup!$N$15:$P$20,2,TRUE)</f>
        <v>extensive</v>
      </c>
      <c r="U540" s="15">
        <f>VLOOKUP($S540,[13]definitions_list_lookup!$N$15:$P$20,3,TRUE)</f>
        <v>4</v>
      </c>
      <c r="V540" s="11" t="s">
        <v>4216</v>
      </c>
      <c r="W540" s="11">
        <v>15</v>
      </c>
      <c r="Y540" s="11">
        <v>40</v>
      </c>
      <c r="Z540" s="11">
        <v>40</v>
      </c>
      <c r="AL540" s="11">
        <v>5</v>
      </c>
      <c r="AR540" s="15" t="str">
        <f>VLOOKUP($AQ540,[13]definitions_list_lookup!$N$15:$P$20,2,TRUE)</f>
        <v>fresh</v>
      </c>
      <c r="AS540" s="15">
        <f>VLOOKUP($AQ540,[13]definitions_list_lookup!$N$15:$P$20,3,TRUE)</f>
        <v>0</v>
      </c>
      <c r="BN540" s="15" t="str">
        <f>VLOOKUP($BM540,[13]definitions_list_lookup!$N$15:$P$20,2,TRUE)</f>
        <v>fresh</v>
      </c>
      <c r="BO540" s="15">
        <f>VLOOKUP($BM540,[13]definitions_list_lookup!$N$15:$P$20,3,TRUE)</f>
        <v>0</v>
      </c>
      <c r="CJ540" s="15" t="str">
        <f>VLOOKUP($CI540,[13]definitions_list_lookup!$N$15:$P$20,2,TRUE)</f>
        <v>fresh</v>
      </c>
      <c r="CK540" s="15">
        <f>VLOOKUP($CI540,[13]definitions_list_lookup!$N$15:$P$20,3,TRUE)</f>
        <v>0</v>
      </c>
      <c r="DD540" s="15">
        <f t="shared" si="26"/>
        <v>75</v>
      </c>
      <c r="DE540" s="15" t="str">
        <f>VLOOKUP($DD540,[13]definitions_list_lookup!$N$15:$P$20,2,TRUE)</f>
        <v>extensive</v>
      </c>
      <c r="DF540" s="15">
        <f>VLOOKUP($DD540,[13]definitions_list_lookup!$N$15:$P$20,3,TRUE)</f>
        <v>4</v>
      </c>
      <c r="DG540" s="11" t="s">
        <v>2668</v>
      </c>
    </row>
    <row r="541" spans="1:111" s="11" customFormat="1">
      <c r="A541" s="11" t="s">
        <v>4200</v>
      </c>
      <c r="B541" s="11" t="s">
        <v>1742</v>
      </c>
      <c r="C541" s="2" t="s">
        <v>1450</v>
      </c>
      <c r="D541" s="2" t="s">
        <v>1575</v>
      </c>
      <c r="E541" s="11">
        <v>132</v>
      </c>
      <c r="F541" s="11">
        <v>1</v>
      </c>
      <c r="G541" s="15" t="str">
        <f t="shared" si="24"/>
        <v>132-1</v>
      </c>
      <c r="H541" s="11">
        <v>0</v>
      </c>
      <c r="I541" s="11">
        <v>78</v>
      </c>
      <c r="J541" s="38">
        <f>(VLOOKUP($G541,Depth_Lookup_CCL!$A$3:$Z$549,11,FALSE))+(H541/100)</f>
        <v>332.1</v>
      </c>
      <c r="K541" s="38">
        <f>(VLOOKUP($G541,Depth_Lookup_CCL!$A$3:$Z$549,11,FALSE))+(I541/100)</f>
        <v>332.88</v>
      </c>
      <c r="L541" s="11">
        <v>35</v>
      </c>
      <c r="O541" s="11">
        <v>65</v>
      </c>
      <c r="P541" s="15">
        <f t="shared" si="25"/>
        <v>100</v>
      </c>
      <c r="Q541" s="11" t="s">
        <v>1723</v>
      </c>
      <c r="R541" s="11" t="s">
        <v>114</v>
      </c>
      <c r="S541" s="97">
        <v>70</v>
      </c>
      <c r="T541" s="15" t="str">
        <f>VLOOKUP($S541,[13]definitions_list_lookup!$N$15:$P$20,2,TRUE)</f>
        <v>extensive</v>
      </c>
      <c r="U541" s="15">
        <f>VLOOKUP($S541,[13]definitions_list_lookup!$N$15:$P$20,3,TRUE)</f>
        <v>4</v>
      </c>
      <c r="V541" s="11" t="s">
        <v>4217</v>
      </c>
      <c r="W541" s="11">
        <v>15</v>
      </c>
      <c r="Y541" s="11">
        <v>55</v>
      </c>
      <c r="Z541" s="11">
        <v>30</v>
      </c>
      <c r="AR541" s="15" t="str">
        <f>VLOOKUP($AQ541,[13]definitions_list_lookup!$N$15:$P$20,2,TRUE)</f>
        <v>fresh</v>
      </c>
      <c r="AS541" s="15">
        <f>VLOOKUP($AQ541,[13]definitions_list_lookup!$N$15:$P$20,3,TRUE)</f>
        <v>0</v>
      </c>
      <c r="BN541" s="15" t="str">
        <f>VLOOKUP($BM541,[13]definitions_list_lookup!$N$15:$P$20,2,TRUE)</f>
        <v>fresh</v>
      </c>
      <c r="BO541" s="15">
        <f>VLOOKUP($BM541,[13]definitions_list_lookup!$N$15:$P$20,3,TRUE)</f>
        <v>0</v>
      </c>
      <c r="CH541" s="11" t="s">
        <v>2224</v>
      </c>
      <c r="CI541" s="11">
        <v>93</v>
      </c>
      <c r="CJ541" s="15" t="str">
        <f>VLOOKUP($CI541,[13]definitions_list_lookup!$N$15:$P$20,2,TRUE)</f>
        <v>complete</v>
      </c>
      <c r="CK541" s="15">
        <f>VLOOKUP($CI541,[13]definitions_list_lookup!$N$15:$P$20,3,TRUE)</f>
        <v>5</v>
      </c>
      <c r="CL541" s="11" t="s">
        <v>4204</v>
      </c>
      <c r="CM541" s="11">
        <v>20</v>
      </c>
      <c r="CO541" s="11">
        <v>25</v>
      </c>
      <c r="CP541" s="11">
        <v>40</v>
      </c>
      <c r="CQ541" s="11">
        <v>10</v>
      </c>
      <c r="CX541" s="11">
        <v>5</v>
      </c>
      <c r="DD541" s="15">
        <f t="shared" si="26"/>
        <v>84.95</v>
      </c>
      <c r="DE541" s="15" t="str">
        <f>VLOOKUP($DD541,[13]definitions_list_lookup!$N$15:$P$20,2,TRUE)</f>
        <v>extensive</v>
      </c>
      <c r="DF541" s="15">
        <f>VLOOKUP($DD541,[13]definitions_list_lookup!$N$15:$P$20,3,TRUE)</f>
        <v>4</v>
      </c>
      <c r="DG541" s="11" t="s">
        <v>4208</v>
      </c>
    </row>
    <row r="542" spans="1:111" s="11" customFormat="1">
      <c r="A542" s="11" t="s">
        <v>4200</v>
      </c>
      <c r="B542" s="11" t="s">
        <v>1742</v>
      </c>
      <c r="C542" s="2" t="s">
        <v>1450</v>
      </c>
      <c r="D542" s="2" t="s">
        <v>1575</v>
      </c>
      <c r="E542" s="11">
        <v>132</v>
      </c>
      <c r="F542" s="11">
        <v>2</v>
      </c>
      <c r="G542" s="15" t="str">
        <f t="shared" si="24"/>
        <v>132-2</v>
      </c>
      <c r="H542" s="11">
        <v>0</v>
      </c>
      <c r="I542" s="11">
        <v>58</v>
      </c>
      <c r="J542" s="38">
        <f>(VLOOKUP($G542,Depth_Lookup_CCL!$A$3:$Z$549,11,FALSE))+(H542/100)</f>
        <v>332.88</v>
      </c>
      <c r="K542" s="38">
        <f>(VLOOKUP($G542,Depth_Lookup_CCL!$A$3:$Z$549,11,FALSE))+(I542/100)</f>
        <v>333.46</v>
      </c>
      <c r="L542" s="11">
        <v>89</v>
      </c>
      <c r="N542" s="11">
        <v>11</v>
      </c>
      <c r="P542" s="15">
        <f t="shared" si="25"/>
        <v>100</v>
      </c>
      <c r="Q542" s="11" t="s">
        <v>1723</v>
      </c>
      <c r="R542" s="11" t="s">
        <v>1</v>
      </c>
      <c r="S542" s="97">
        <v>55</v>
      </c>
      <c r="T542" s="15" t="str">
        <f>VLOOKUP($S542,[13]definitions_list_lookup!$N$15:$P$20,2,TRUE)</f>
        <v>substantial</v>
      </c>
      <c r="U542" s="15">
        <f>VLOOKUP($S542,[13]definitions_list_lookup!$N$15:$P$20,3,TRUE)</f>
        <v>3</v>
      </c>
      <c r="V542" s="11" t="s">
        <v>1707</v>
      </c>
      <c r="W542" s="11">
        <v>10</v>
      </c>
      <c r="Y542" s="11">
        <v>75</v>
      </c>
      <c r="Z542" s="11">
        <v>15</v>
      </c>
      <c r="AR542" s="15" t="str">
        <f>VLOOKUP($AQ542,[13]definitions_list_lookup!$N$15:$P$20,2,TRUE)</f>
        <v>fresh</v>
      </c>
      <c r="AS542" s="15">
        <f>VLOOKUP($AQ542,[13]definitions_list_lookup!$N$15:$P$20,3,TRUE)</f>
        <v>0</v>
      </c>
      <c r="BL542" s="11" t="s">
        <v>1797</v>
      </c>
      <c r="BM542" s="11">
        <v>80</v>
      </c>
      <c r="BN542" s="15" t="str">
        <f>VLOOKUP($BM542,[13]definitions_list_lookup!$N$15:$P$20,2,TRUE)</f>
        <v>extensive</v>
      </c>
      <c r="BO542" s="15">
        <f>VLOOKUP($BM542,[13]definitions_list_lookup!$N$15:$P$20,3,TRUE)</f>
        <v>4</v>
      </c>
      <c r="BP542" s="11" t="s">
        <v>2287</v>
      </c>
      <c r="BQ542" s="11">
        <v>10</v>
      </c>
      <c r="BS542" s="11">
        <v>75</v>
      </c>
      <c r="BT542" s="11">
        <v>10</v>
      </c>
      <c r="BU542" s="11">
        <v>5</v>
      </c>
      <c r="CJ542" s="15" t="str">
        <f>VLOOKUP($CI542,[13]definitions_list_lookup!$N$15:$P$20,2,TRUE)</f>
        <v>fresh</v>
      </c>
      <c r="CK542" s="15">
        <f>VLOOKUP($CI542,[13]definitions_list_lookup!$N$15:$P$20,3,TRUE)</f>
        <v>0</v>
      </c>
      <c r="DD542" s="15">
        <f t="shared" si="26"/>
        <v>57.75</v>
      </c>
      <c r="DE542" s="15" t="str">
        <f>VLOOKUP($DD542,[13]definitions_list_lookup!$N$15:$P$20,2,TRUE)</f>
        <v>substantial</v>
      </c>
      <c r="DF542" s="15">
        <f>VLOOKUP($DD542,[13]definitions_list_lookup!$N$15:$P$20,3,TRUE)</f>
        <v>3</v>
      </c>
      <c r="DG542" s="11" t="s">
        <v>1963</v>
      </c>
    </row>
    <row r="543" spans="1:111" s="11" customFormat="1">
      <c r="A543" s="11" t="s">
        <v>4200</v>
      </c>
      <c r="B543" s="11" t="s">
        <v>1742</v>
      </c>
      <c r="C543" s="2" t="s">
        <v>1450</v>
      </c>
      <c r="D543" s="2" t="s">
        <v>1575</v>
      </c>
      <c r="E543" s="11">
        <v>132</v>
      </c>
      <c r="F543" s="11">
        <v>2</v>
      </c>
      <c r="G543" s="15" t="str">
        <f t="shared" si="24"/>
        <v>132-2</v>
      </c>
      <c r="H543" s="11">
        <v>58</v>
      </c>
      <c r="I543" s="11">
        <v>93</v>
      </c>
      <c r="J543" s="38">
        <f>(VLOOKUP($G543,Depth_Lookup_CCL!$A$3:$Z$549,11,FALSE))+(H543/100)</f>
        <v>333.46</v>
      </c>
      <c r="K543" s="38">
        <f>(VLOOKUP($G543,Depth_Lookup_CCL!$A$3:$Z$549,11,FALSE))+(I543/100)</f>
        <v>333.81</v>
      </c>
      <c r="L543" s="11">
        <v>10</v>
      </c>
      <c r="M543" s="11">
        <v>15</v>
      </c>
      <c r="N543" s="11">
        <v>75</v>
      </c>
      <c r="P543" s="15">
        <f t="shared" si="25"/>
        <v>100</v>
      </c>
      <c r="Q543" s="11" t="s">
        <v>2813</v>
      </c>
      <c r="R543" s="11" t="s">
        <v>1</v>
      </c>
      <c r="S543" s="97">
        <v>80</v>
      </c>
      <c r="T543" s="15" t="str">
        <f>VLOOKUP($S543,[13]definitions_list_lookup!$N$15:$P$20,2,TRUE)</f>
        <v>extensive</v>
      </c>
      <c r="U543" s="15">
        <f>VLOOKUP($S543,[13]definitions_list_lookup!$N$15:$P$20,3,TRUE)</f>
        <v>4</v>
      </c>
      <c r="V543" s="11" t="s">
        <v>1707</v>
      </c>
      <c r="W543" s="11">
        <v>60</v>
      </c>
      <c r="Z543" s="11">
        <v>40</v>
      </c>
      <c r="AN543" s="11" t="s">
        <v>4218</v>
      </c>
      <c r="AO543" s="11" t="s">
        <v>1411</v>
      </c>
      <c r="AP543" s="11" t="s">
        <v>1464</v>
      </c>
      <c r="AQ543" s="11">
        <v>95</v>
      </c>
      <c r="AR543" s="15" t="str">
        <f>VLOOKUP($AQ543,[13]definitions_list_lookup!$N$15:$P$20,2,TRUE)</f>
        <v>complete</v>
      </c>
      <c r="AS543" s="15">
        <f>VLOOKUP($AQ543,[13]definitions_list_lookup!$N$15:$P$20,3,TRUE)</f>
        <v>5</v>
      </c>
      <c r="AT543" s="11" t="s">
        <v>4219</v>
      </c>
      <c r="AY543" s="11">
        <v>70</v>
      </c>
      <c r="BA543" s="11">
        <v>5</v>
      </c>
      <c r="BF543" s="11">
        <v>25</v>
      </c>
      <c r="BL543" s="11" t="s">
        <v>4220</v>
      </c>
      <c r="BM543" s="11">
        <v>91</v>
      </c>
      <c r="BN543" s="15" t="str">
        <f>VLOOKUP($BM543,[13]definitions_list_lookup!$N$15:$P$20,2,TRUE)</f>
        <v>complete</v>
      </c>
      <c r="BO543" s="15">
        <f>VLOOKUP($BM543,[13]definitions_list_lookup!$N$15:$P$20,3,TRUE)</f>
        <v>5</v>
      </c>
      <c r="BP543" s="11" t="s">
        <v>2287</v>
      </c>
      <c r="BT543" s="11">
        <v>10</v>
      </c>
      <c r="BU543" s="11">
        <v>50</v>
      </c>
      <c r="BV543" s="11">
        <v>10</v>
      </c>
      <c r="CB543" s="11">
        <v>30</v>
      </c>
      <c r="CJ543" s="15" t="str">
        <f>VLOOKUP($CI543,[13]definitions_list_lookup!$N$15:$P$20,2,TRUE)</f>
        <v>fresh</v>
      </c>
      <c r="CK543" s="15">
        <f>VLOOKUP($CI543,[13]definitions_list_lookup!$N$15:$P$20,3,TRUE)</f>
        <v>0</v>
      </c>
      <c r="DD543" s="15">
        <f t="shared" si="26"/>
        <v>90.5</v>
      </c>
      <c r="DE543" s="15" t="str">
        <f>VLOOKUP($DD543,[13]definitions_list_lookup!$N$15:$P$20,2,TRUE)</f>
        <v>extensive</v>
      </c>
      <c r="DF543" s="15">
        <f>VLOOKUP($DD543,[13]definitions_list_lookup!$N$15:$P$20,3,TRUE)</f>
        <v>4</v>
      </c>
      <c r="DG543" s="11" t="s">
        <v>4221</v>
      </c>
    </row>
    <row r="544" spans="1:111" s="11" customFormat="1">
      <c r="A544" s="11" t="s">
        <v>4200</v>
      </c>
      <c r="B544" s="11" t="s">
        <v>1742</v>
      </c>
      <c r="C544" s="2" t="s">
        <v>1450</v>
      </c>
      <c r="D544" s="2" t="s">
        <v>1575</v>
      </c>
      <c r="E544" s="11">
        <v>132</v>
      </c>
      <c r="F544" s="11">
        <v>3</v>
      </c>
      <c r="G544" s="15" t="str">
        <f t="shared" si="24"/>
        <v>132-3</v>
      </c>
      <c r="H544" s="11">
        <v>0</v>
      </c>
      <c r="I544" s="11">
        <v>40</v>
      </c>
      <c r="J544" s="38">
        <f>(VLOOKUP($G544,Depth_Lookup_CCL!$A$3:$Z$549,11,FALSE))+(H544/100)</f>
        <v>333.82499999999999</v>
      </c>
      <c r="K544" s="38">
        <f>(VLOOKUP($G544,Depth_Lookup_CCL!$A$3:$Z$549,11,FALSE))+(I544/100)</f>
        <v>334.22499999999997</v>
      </c>
      <c r="L544" s="11">
        <v>33</v>
      </c>
      <c r="M544" s="11">
        <v>32</v>
      </c>
      <c r="N544" s="11">
        <v>35</v>
      </c>
      <c r="P544" s="15">
        <f t="shared" si="25"/>
        <v>100</v>
      </c>
      <c r="Q544" s="11" t="s">
        <v>3000</v>
      </c>
      <c r="R544" s="11" t="s">
        <v>1</v>
      </c>
      <c r="S544" s="97">
        <v>75</v>
      </c>
      <c r="T544" s="15" t="str">
        <f>VLOOKUP($S544,[13]definitions_list_lookup!$N$15:$P$20,2,TRUE)</f>
        <v>extensive</v>
      </c>
      <c r="U544" s="15">
        <f>VLOOKUP($S544,[13]definitions_list_lookup!$N$15:$P$20,3,TRUE)</f>
        <v>4</v>
      </c>
      <c r="V544" s="11" t="s">
        <v>1707</v>
      </c>
      <c r="W544" s="11">
        <v>40</v>
      </c>
      <c r="Y544" s="11">
        <v>50</v>
      </c>
      <c r="Z544" s="11">
        <v>10</v>
      </c>
      <c r="AN544" s="11" t="s">
        <v>2667</v>
      </c>
      <c r="AO544" s="11" t="s">
        <v>1411</v>
      </c>
      <c r="AP544" s="11" t="s">
        <v>1465</v>
      </c>
      <c r="AQ544" s="11">
        <v>80</v>
      </c>
      <c r="AR544" s="15" t="str">
        <f>VLOOKUP($AQ544,[13]definitions_list_lookup!$N$15:$P$20,2,TRUE)</f>
        <v>extensive</v>
      </c>
      <c r="AS544" s="15">
        <f>VLOOKUP($AQ544,[13]definitions_list_lookup!$N$15:$P$20,3,TRUE)</f>
        <v>4</v>
      </c>
      <c r="AT544" s="11" t="s">
        <v>4222</v>
      </c>
      <c r="AU544" s="11">
        <v>60</v>
      </c>
      <c r="AX544" s="11">
        <v>40</v>
      </c>
      <c r="BL544" s="11" t="s">
        <v>4220</v>
      </c>
      <c r="BM544" s="11">
        <v>91</v>
      </c>
      <c r="BN544" s="15" t="str">
        <f>VLOOKUP($BM544,[13]definitions_list_lookup!$N$15:$P$20,2,TRUE)</f>
        <v>complete</v>
      </c>
      <c r="BO544" s="15">
        <f>VLOOKUP($BM544,[13]definitions_list_lookup!$N$15:$P$20,3,TRUE)</f>
        <v>5</v>
      </c>
      <c r="BP544" s="11" t="s">
        <v>2287</v>
      </c>
      <c r="BT544" s="11">
        <v>15</v>
      </c>
      <c r="BU544" s="11">
        <v>45</v>
      </c>
      <c r="BV544" s="11">
        <v>10</v>
      </c>
      <c r="CB544" s="11">
        <v>30</v>
      </c>
      <c r="CJ544" s="15" t="str">
        <f>VLOOKUP($CI544,[13]definitions_list_lookup!$N$15:$P$20,2,TRUE)</f>
        <v>fresh</v>
      </c>
      <c r="CK544" s="15">
        <f>VLOOKUP($CI544,[13]definitions_list_lookup!$N$15:$P$20,3,TRUE)</f>
        <v>0</v>
      </c>
      <c r="DD544" s="15">
        <f t="shared" si="26"/>
        <v>82.2</v>
      </c>
      <c r="DE544" s="15" t="str">
        <f>VLOOKUP($DD544,[13]definitions_list_lookup!$N$15:$P$20,2,TRUE)</f>
        <v>extensive</v>
      </c>
      <c r="DF544" s="15">
        <f>VLOOKUP($DD544,[13]definitions_list_lookup!$N$15:$P$20,3,TRUE)</f>
        <v>4</v>
      </c>
      <c r="DG544" s="11" t="s">
        <v>4221</v>
      </c>
    </row>
    <row r="545" spans="1:111" s="11" customFormat="1">
      <c r="A545" s="11" t="s">
        <v>4200</v>
      </c>
      <c r="B545" s="11" t="s">
        <v>1742</v>
      </c>
      <c r="C545" s="2" t="s">
        <v>1450</v>
      </c>
      <c r="D545" s="2" t="s">
        <v>1575</v>
      </c>
      <c r="E545" s="11">
        <v>132</v>
      </c>
      <c r="F545" s="11">
        <v>3</v>
      </c>
      <c r="G545" s="15" t="str">
        <f t="shared" si="24"/>
        <v>132-3</v>
      </c>
      <c r="H545" s="11">
        <v>40</v>
      </c>
      <c r="I545" s="11">
        <v>70</v>
      </c>
      <c r="J545" s="38">
        <f>(VLOOKUP($G545,Depth_Lookup_CCL!$A$3:$Z$549,11,FALSE))+(H545/100)</f>
        <v>334.22499999999997</v>
      </c>
      <c r="K545" s="38">
        <f>(VLOOKUP($G545,Depth_Lookup_CCL!$A$3:$Z$549,11,FALSE))+(I545/100)</f>
        <v>334.52499999999998</v>
      </c>
      <c r="L545" s="11">
        <v>100</v>
      </c>
      <c r="P545" s="15">
        <f t="shared" si="25"/>
        <v>100</v>
      </c>
      <c r="Q545" s="11" t="s">
        <v>1723</v>
      </c>
      <c r="R545" s="11" t="s">
        <v>1</v>
      </c>
      <c r="S545" s="97">
        <v>55</v>
      </c>
      <c r="T545" s="15" t="str">
        <f>VLOOKUP($S545,[13]definitions_list_lookup!$N$15:$P$20,2,TRUE)</f>
        <v>substantial</v>
      </c>
      <c r="U545" s="15">
        <f>VLOOKUP($S545,[13]definitions_list_lookup!$N$15:$P$20,3,TRUE)</f>
        <v>3</v>
      </c>
      <c r="V545" s="11" t="s">
        <v>2621</v>
      </c>
      <c r="W545" s="11">
        <v>20</v>
      </c>
      <c r="Y545" s="11">
        <v>70</v>
      </c>
      <c r="Z545" s="11">
        <v>10</v>
      </c>
      <c r="AR545" s="15" t="str">
        <f>VLOOKUP($AQ545,[13]definitions_list_lookup!$N$15:$P$20,2,TRUE)</f>
        <v>fresh</v>
      </c>
      <c r="AS545" s="15">
        <f>VLOOKUP($AQ545,[13]definitions_list_lookup!$N$15:$P$20,3,TRUE)</f>
        <v>0</v>
      </c>
      <c r="BN545" s="15" t="str">
        <f>VLOOKUP($BM545,[13]definitions_list_lookup!$N$15:$P$20,2,TRUE)</f>
        <v>fresh</v>
      </c>
      <c r="BO545" s="15">
        <f>VLOOKUP($BM545,[13]definitions_list_lookup!$N$15:$P$20,3,TRUE)</f>
        <v>0</v>
      </c>
      <c r="CJ545" s="15" t="str">
        <f>VLOOKUP($CI545,[13]definitions_list_lookup!$N$15:$P$20,2,TRUE)</f>
        <v>fresh</v>
      </c>
      <c r="CK545" s="15">
        <f>VLOOKUP($CI545,[13]definitions_list_lookup!$N$15:$P$20,3,TRUE)</f>
        <v>0</v>
      </c>
      <c r="DD545" s="15">
        <f t="shared" si="26"/>
        <v>55</v>
      </c>
      <c r="DE545" s="15" t="str">
        <f>VLOOKUP($DD545,[13]definitions_list_lookup!$N$15:$P$20,2,TRUE)</f>
        <v>substantial</v>
      </c>
      <c r="DF545" s="15">
        <f>VLOOKUP($DD545,[13]definitions_list_lookup!$N$15:$P$20,3,TRUE)</f>
        <v>3</v>
      </c>
      <c r="DG545" s="11" t="s">
        <v>4186</v>
      </c>
    </row>
    <row r="546" spans="1:111" s="11" customFormat="1">
      <c r="A546" s="11" t="s">
        <v>4200</v>
      </c>
      <c r="B546" s="11" t="s">
        <v>1742</v>
      </c>
      <c r="C546" s="2" t="s">
        <v>1450</v>
      </c>
      <c r="D546" s="2" t="s">
        <v>1575</v>
      </c>
      <c r="E546" s="11">
        <v>132</v>
      </c>
      <c r="F546" s="11">
        <v>4</v>
      </c>
      <c r="G546" s="15" t="str">
        <f t="shared" si="24"/>
        <v>132-4</v>
      </c>
      <c r="H546" s="11">
        <v>0</v>
      </c>
      <c r="I546" s="11">
        <v>48</v>
      </c>
      <c r="J546" s="38">
        <f>(VLOOKUP($G546,Depth_Lookup_CCL!$A$3:$Z$549,11,FALSE))+(H546/100)</f>
        <v>334.53</v>
      </c>
      <c r="K546" s="38">
        <f>(VLOOKUP($G546,Depth_Lookup_CCL!$A$3:$Z$549,11,FALSE))+(I546/100)</f>
        <v>335.01</v>
      </c>
      <c r="L546" s="11">
        <v>100</v>
      </c>
      <c r="P546" s="15">
        <f t="shared" si="25"/>
        <v>100</v>
      </c>
      <c r="Q546" s="11" t="s">
        <v>1755</v>
      </c>
      <c r="R546" s="11" t="s">
        <v>1</v>
      </c>
      <c r="S546" s="97">
        <v>40</v>
      </c>
      <c r="T546" s="15" t="str">
        <f>VLOOKUP($S546,[13]definitions_list_lookup!$N$15:$P$20,2,TRUE)</f>
        <v>substantial</v>
      </c>
      <c r="U546" s="15">
        <f>VLOOKUP($S546,[13]definitions_list_lookup!$N$15:$P$20,3,TRUE)</f>
        <v>3</v>
      </c>
      <c r="V546" s="11" t="s">
        <v>1707</v>
      </c>
      <c r="W546" s="11">
        <v>15</v>
      </c>
      <c r="Y546" s="11">
        <v>65</v>
      </c>
      <c r="Z546" s="11">
        <v>20</v>
      </c>
      <c r="AR546" s="15" t="str">
        <f>VLOOKUP($AQ546,[13]definitions_list_lookup!$N$15:$P$20,2,TRUE)</f>
        <v>fresh</v>
      </c>
      <c r="AS546" s="15">
        <f>VLOOKUP($AQ546,[13]definitions_list_lookup!$N$15:$P$20,3,TRUE)</f>
        <v>0</v>
      </c>
      <c r="BN546" s="15" t="str">
        <f>VLOOKUP($BM546,[13]definitions_list_lookup!$N$15:$P$20,2,TRUE)</f>
        <v>fresh</v>
      </c>
      <c r="BO546" s="15">
        <f>VLOOKUP($BM546,[13]definitions_list_lookup!$N$15:$P$20,3,TRUE)</f>
        <v>0</v>
      </c>
      <c r="CJ546" s="15" t="str">
        <f>VLOOKUP($CI546,[13]definitions_list_lookup!$N$15:$P$20,2,TRUE)</f>
        <v>fresh</v>
      </c>
      <c r="CK546" s="15">
        <f>VLOOKUP($CI546,[13]definitions_list_lookup!$N$15:$P$20,3,TRUE)</f>
        <v>0</v>
      </c>
      <c r="DD546" s="15">
        <f t="shared" si="26"/>
        <v>40</v>
      </c>
      <c r="DE546" s="15" t="str">
        <f>VLOOKUP($DD546,[13]definitions_list_lookup!$N$15:$P$20,2,TRUE)</f>
        <v>substantial</v>
      </c>
      <c r="DF546" s="15">
        <f>VLOOKUP($DD546,[13]definitions_list_lookup!$N$15:$P$20,3,TRUE)</f>
        <v>3</v>
      </c>
      <c r="DG546" s="11" t="s">
        <v>1963</v>
      </c>
    </row>
    <row r="547" spans="1:111" s="11" customFormat="1">
      <c r="A547" s="11" t="s">
        <v>4200</v>
      </c>
      <c r="B547" s="11" t="s">
        <v>1742</v>
      </c>
      <c r="C547" s="2" t="s">
        <v>1450</v>
      </c>
      <c r="D547" s="2" t="s">
        <v>1575</v>
      </c>
      <c r="E547" s="11">
        <v>132</v>
      </c>
      <c r="F547" s="11">
        <v>4</v>
      </c>
      <c r="G547" s="15" t="str">
        <f t="shared" si="24"/>
        <v>132-4</v>
      </c>
      <c r="H547" s="11">
        <v>48</v>
      </c>
      <c r="I547" s="11">
        <v>78</v>
      </c>
      <c r="J547" s="38">
        <f>(VLOOKUP($G547,Depth_Lookup_CCL!$A$3:$Z$549,11,FALSE))+(H547/100)</f>
        <v>335.01</v>
      </c>
      <c r="K547" s="38">
        <f>(VLOOKUP($G547,Depth_Lookup_CCL!$A$3:$Z$549,11,FALSE))+(I547/100)</f>
        <v>335.30999999999995</v>
      </c>
      <c r="L547" s="11">
        <v>100</v>
      </c>
      <c r="P547" s="15">
        <f t="shared" si="25"/>
        <v>100</v>
      </c>
      <c r="Q547" s="11" t="s">
        <v>4223</v>
      </c>
      <c r="R547" s="11" t="s">
        <v>1</v>
      </c>
      <c r="S547" s="97">
        <v>70</v>
      </c>
      <c r="T547" s="15" t="str">
        <f>VLOOKUP($S547,[13]definitions_list_lookup!$N$15:$P$20,2,TRUE)</f>
        <v>extensive</v>
      </c>
      <c r="U547" s="15">
        <f>VLOOKUP($S547,[13]definitions_list_lookup!$N$15:$P$20,3,TRUE)</f>
        <v>4</v>
      </c>
      <c r="V547" s="11" t="s">
        <v>1707</v>
      </c>
      <c r="W547" s="11">
        <v>15</v>
      </c>
      <c r="Y547" s="11">
        <v>70</v>
      </c>
      <c r="Z547" s="11">
        <v>15</v>
      </c>
      <c r="AR547" s="15" t="str">
        <f>VLOOKUP($AQ547,[13]definitions_list_lookup!$N$15:$P$20,2,TRUE)</f>
        <v>fresh</v>
      </c>
      <c r="AS547" s="15">
        <f>VLOOKUP($AQ547,[13]definitions_list_lookup!$N$15:$P$20,3,TRUE)</f>
        <v>0</v>
      </c>
      <c r="BN547" s="15" t="str">
        <f>VLOOKUP($BM547,[13]definitions_list_lookup!$N$15:$P$20,2,TRUE)</f>
        <v>fresh</v>
      </c>
      <c r="BO547" s="15">
        <f>VLOOKUP($BM547,[13]definitions_list_lookup!$N$15:$P$20,3,TRUE)</f>
        <v>0</v>
      </c>
      <c r="CJ547" s="15" t="str">
        <f>VLOOKUP($CI547,[13]definitions_list_lookup!$N$15:$P$20,2,TRUE)</f>
        <v>fresh</v>
      </c>
      <c r="CK547" s="15">
        <f>VLOOKUP($CI547,[13]definitions_list_lookup!$N$15:$P$20,3,TRUE)</f>
        <v>0</v>
      </c>
      <c r="DD547" s="15">
        <f t="shared" si="26"/>
        <v>70</v>
      </c>
      <c r="DE547" s="15" t="str">
        <f>VLOOKUP($DD547,[13]definitions_list_lookup!$N$15:$P$20,2,TRUE)</f>
        <v>extensive</v>
      </c>
      <c r="DF547" s="15">
        <f>VLOOKUP($DD547,[13]definitions_list_lookup!$N$15:$P$20,3,TRUE)</f>
        <v>4</v>
      </c>
      <c r="DG547" s="11" t="s">
        <v>1963</v>
      </c>
    </row>
    <row r="548" spans="1:111" s="11" customFormat="1">
      <c r="A548" s="11" t="s">
        <v>4200</v>
      </c>
      <c r="B548" s="11" t="s">
        <v>1742</v>
      </c>
      <c r="C548" s="2" t="s">
        <v>1450</v>
      </c>
      <c r="D548" s="2" t="s">
        <v>1575</v>
      </c>
      <c r="E548" s="11">
        <v>133</v>
      </c>
      <c r="F548" s="11">
        <v>1</v>
      </c>
      <c r="G548" s="15" t="str">
        <f t="shared" si="24"/>
        <v>133-1</v>
      </c>
      <c r="H548" s="11">
        <v>0</v>
      </c>
      <c r="I548" s="11">
        <v>90</v>
      </c>
      <c r="J548" s="38">
        <f>(VLOOKUP($G548,Depth_Lookup_CCL!$A$3:$Z$549,11,FALSE))+(H548/100)</f>
        <v>335.15</v>
      </c>
      <c r="K548" s="38">
        <f>(VLOOKUP($G548,Depth_Lookup_CCL!$A$3:$Z$549,11,FALSE))+(I548/100)</f>
        <v>336.04999999999995</v>
      </c>
      <c r="L548" s="11">
        <v>65</v>
      </c>
      <c r="O548" s="11">
        <v>35</v>
      </c>
      <c r="P548" s="15">
        <f t="shared" si="25"/>
        <v>100</v>
      </c>
      <c r="Q548" s="11" t="s">
        <v>1958</v>
      </c>
      <c r="R548" s="11" t="s">
        <v>114</v>
      </c>
      <c r="S548" s="97">
        <v>70</v>
      </c>
      <c r="T548" s="15" t="str">
        <f>VLOOKUP($S548,[13]definitions_list_lookup!$N$15:$P$20,2,TRUE)</f>
        <v>extensive</v>
      </c>
      <c r="U548" s="15">
        <f>VLOOKUP($S548,[13]definitions_list_lookup!$N$15:$P$20,3,TRUE)</f>
        <v>4</v>
      </c>
      <c r="V548" s="11" t="s">
        <v>1707</v>
      </c>
      <c r="W548" s="11">
        <v>25</v>
      </c>
      <c r="Y548" s="11">
        <v>50</v>
      </c>
      <c r="Z548" s="11">
        <v>25</v>
      </c>
      <c r="AR548" s="15" t="str">
        <f>VLOOKUP($AQ548,[13]definitions_list_lookup!$N$15:$P$20,2,TRUE)</f>
        <v>fresh</v>
      </c>
      <c r="AS548" s="15">
        <f>VLOOKUP($AQ548,[13]definitions_list_lookup!$N$15:$P$20,3,TRUE)</f>
        <v>0</v>
      </c>
      <c r="BN548" s="15" t="str">
        <f>VLOOKUP($BM548,[13]definitions_list_lookup!$N$15:$P$20,2,TRUE)</f>
        <v>fresh</v>
      </c>
      <c r="BO548" s="15">
        <f>VLOOKUP($BM548,[13]definitions_list_lookup!$N$15:$P$20,3,TRUE)</f>
        <v>0</v>
      </c>
      <c r="CH548" s="11" t="s">
        <v>2224</v>
      </c>
      <c r="CI548" s="11">
        <v>88</v>
      </c>
      <c r="CJ548" s="15" t="str">
        <f>VLOOKUP($CI548,[13]definitions_list_lookup!$N$15:$P$20,2,TRUE)</f>
        <v>extensive</v>
      </c>
      <c r="CK548" s="15">
        <f>VLOOKUP($CI548,[13]definitions_list_lookup!$N$15:$P$20,3,TRUE)</f>
        <v>4</v>
      </c>
      <c r="CL548" s="11" t="s">
        <v>4224</v>
      </c>
      <c r="CM548" s="11">
        <v>20</v>
      </c>
      <c r="CO548" s="11">
        <v>35</v>
      </c>
      <c r="CP548" s="11">
        <v>40</v>
      </c>
      <c r="CQ548" s="11">
        <v>5</v>
      </c>
      <c r="DD548" s="15">
        <f t="shared" si="26"/>
        <v>76.3</v>
      </c>
      <c r="DE548" s="15" t="str">
        <f>VLOOKUP($DD548,[13]definitions_list_lookup!$N$15:$P$20,2,TRUE)</f>
        <v>extensive</v>
      </c>
      <c r="DF548" s="15">
        <f>VLOOKUP($DD548,[13]definitions_list_lookup!$N$15:$P$20,3,TRUE)</f>
        <v>4</v>
      </c>
      <c r="DG548" s="11" t="s">
        <v>2781</v>
      </c>
    </row>
    <row r="549" spans="1:111" s="11" customFormat="1">
      <c r="A549" s="11" t="s">
        <v>4200</v>
      </c>
      <c r="B549" s="11" t="s">
        <v>1742</v>
      </c>
      <c r="C549" s="2" t="s">
        <v>1450</v>
      </c>
      <c r="D549" s="2" t="s">
        <v>1575</v>
      </c>
      <c r="E549" s="11">
        <v>133</v>
      </c>
      <c r="F549" s="11">
        <v>2</v>
      </c>
      <c r="G549" s="15" t="str">
        <f t="shared" si="24"/>
        <v>133-2</v>
      </c>
      <c r="H549" s="11">
        <v>0</v>
      </c>
      <c r="I549" s="11">
        <v>93</v>
      </c>
      <c r="J549" s="38">
        <f>(VLOOKUP($G549,Depth_Lookup_CCL!$A$3:$Z$549,11,FALSE))+(H549/100)</f>
        <v>336.04999999999995</v>
      </c>
      <c r="K549" s="38">
        <f>(VLOOKUP($G549,Depth_Lookup_CCL!$A$3:$Z$549,11,FALSE))+(I549/100)</f>
        <v>336.97999999999996</v>
      </c>
      <c r="L549" s="11">
        <v>51</v>
      </c>
      <c r="M549" s="11">
        <v>7</v>
      </c>
      <c r="N549" s="11">
        <v>21</v>
      </c>
      <c r="O549" s="11">
        <v>21</v>
      </c>
      <c r="P549" s="15">
        <f t="shared" si="25"/>
        <v>100</v>
      </c>
      <c r="Q549" s="11" t="s">
        <v>1636</v>
      </c>
      <c r="R549" s="11" t="s">
        <v>114</v>
      </c>
      <c r="S549" s="97">
        <v>70</v>
      </c>
      <c r="T549" s="15" t="str">
        <f>VLOOKUP($S549,[13]definitions_list_lookup!$N$15:$P$20,2,TRUE)</f>
        <v>extensive</v>
      </c>
      <c r="U549" s="15">
        <f>VLOOKUP($S549,[13]definitions_list_lookup!$N$15:$P$20,3,TRUE)</f>
        <v>4</v>
      </c>
      <c r="V549" s="11" t="s">
        <v>1707</v>
      </c>
      <c r="W549" s="11">
        <v>15</v>
      </c>
      <c r="Y549" s="11">
        <v>70</v>
      </c>
      <c r="Z549" s="11">
        <v>15</v>
      </c>
      <c r="AN549" s="11" t="s">
        <v>4225</v>
      </c>
      <c r="AO549" s="11" t="s">
        <v>1411</v>
      </c>
      <c r="AP549" s="11" t="s">
        <v>1465</v>
      </c>
      <c r="AQ549" s="11">
        <v>92</v>
      </c>
      <c r="AR549" s="15" t="str">
        <f>VLOOKUP($AQ549,[13]definitions_list_lookup!$N$15:$P$20,2,TRUE)</f>
        <v>complete</v>
      </c>
      <c r="AS549" s="15">
        <f>VLOOKUP($AQ549,[13]definitions_list_lookup!$N$15:$P$20,3,TRUE)</f>
        <v>5</v>
      </c>
      <c r="AT549" s="11" t="s">
        <v>4226</v>
      </c>
      <c r="AU549" s="11">
        <v>20</v>
      </c>
      <c r="AW549" s="11">
        <v>40</v>
      </c>
      <c r="AX549" s="11">
        <v>35</v>
      </c>
      <c r="BC549" s="11">
        <v>5</v>
      </c>
      <c r="BL549" s="11" t="s">
        <v>4227</v>
      </c>
      <c r="BM549" s="11">
        <v>90</v>
      </c>
      <c r="BN549" s="15" t="str">
        <f>VLOOKUP($BM549,[13]definitions_list_lookup!$N$15:$P$20,2,TRUE)</f>
        <v>extensive</v>
      </c>
      <c r="BO549" s="15">
        <f>VLOOKUP($BM549,[13]definitions_list_lookup!$N$15:$P$20,3,TRUE)</f>
        <v>4</v>
      </c>
      <c r="BP549" s="11" t="s">
        <v>2357</v>
      </c>
      <c r="BQ549" s="11">
        <v>25</v>
      </c>
      <c r="BS549" s="11">
        <v>30</v>
      </c>
      <c r="BT549" s="11">
        <v>25</v>
      </c>
      <c r="BU549" s="11">
        <v>15</v>
      </c>
      <c r="BY549" s="11">
        <v>5</v>
      </c>
      <c r="CH549" s="11" t="s">
        <v>4228</v>
      </c>
      <c r="CI549" s="11">
        <v>95</v>
      </c>
      <c r="CJ549" s="15" t="str">
        <f>VLOOKUP($CI549,[13]definitions_list_lookup!$N$15:$P$20,2,TRUE)</f>
        <v>complete</v>
      </c>
      <c r="CK549" s="15">
        <f>VLOOKUP($CI549,[13]definitions_list_lookup!$N$15:$P$20,3,TRUE)</f>
        <v>5</v>
      </c>
      <c r="CL549" s="11" t="s">
        <v>1431</v>
      </c>
      <c r="CM549" s="11">
        <v>15</v>
      </c>
      <c r="CO549" s="11">
        <v>5</v>
      </c>
      <c r="CP549" s="11">
        <v>20</v>
      </c>
      <c r="CR549" s="11">
        <v>60</v>
      </c>
      <c r="DD549" s="15">
        <f t="shared" si="26"/>
        <v>80.989999999999995</v>
      </c>
      <c r="DE549" s="15" t="str">
        <f>VLOOKUP($DD549,[13]definitions_list_lookup!$N$15:$P$20,2,TRUE)</f>
        <v>extensive</v>
      </c>
      <c r="DF549" s="15">
        <f>VLOOKUP($DD549,[13]definitions_list_lookup!$N$15:$P$20,3,TRUE)</f>
        <v>4</v>
      </c>
      <c r="DG549" s="11" t="s">
        <v>4229</v>
      </c>
    </row>
    <row r="550" spans="1:111" s="11" customFormat="1">
      <c r="A550" s="11" t="s">
        <v>4200</v>
      </c>
      <c r="B550" s="11" t="s">
        <v>1742</v>
      </c>
      <c r="C550" s="2" t="s">
        <v>1450</v>
      </c>
      <c r="D550" s="2" t="s">
        <v>1575</v>
      </c>
      <c r="E550" s="11">
        <v>133</v>
      </c>
      <c r="F550" s="11">
        <v>3</v>
      </c>
      <c r="G550" s="15" t="str">
        <f t="shared" si="24"/>
        <v>133-3</v>
      </c>
      <c r="H550" s="11">
        <v>0</v>
      </c>
      <c r="I550" s="11">
        <v>88</v>
      </c>
      <c r="J550" s="38">
        <f>(VLOOKUP($G550,Depth_Lookup_CCL!$A$3:$Z$549,11,FALSE))+(H550/100)</f>
        <v>336.98999999999995</v>
      </c>
      <c r="K550" s="38">
        <f>(VLOOKUP($G550,Depth_Lookup_CCL!$A$3:$Z$549,11,FALSE))+(I550/100)</f>
        <v>337.86999999999995</v>
      </c>
      <c r="M550" s="11">
        <v>40</v>
      </c>
      <c r="O550" s="11">
        <v>60</v>
      </c>
      <c r="P550" s="15">
        <f t="shared" si="25"/>
        <v>100</v>
      </c>
      <c r="S550" s="97"/>
      <c r="T550" s="15" t="str">
        <f>VLOOKUP($S550,[13]definitions_list_lookup!$N$15:$P$20,2,TRUE)</f>
        <v>fresh</v>
      </c>
      <c r="U550" s="15">
        <f>VLOOKUP($S550,[13]definitions_list_lookup!$N$15:$P$20,3,TRUE)</f>
        <v>0</v>
      </c>
      <c r="AN550" s="11" t="s">
        <v>4230</v>
      </c>
      <c r="AO550" s="11" t="s">
        <v>1411</v>
      </c>
      <c r="AP550" s="11" t="s">
        <v>1465</v>
      </c>
      <c r="AQ550" s="11">
        <v>80</v>
      </c>
      <c r="AR550" s="15" t="str">
        <f>VLOOKUP($AQ550,[13]definitions_list_lookup!$N$15:$P$20,2,TRUE)</f>
        <v>extensive</v>
      </c>
      <c r="AS550" s="15">
        <f>VLOOKUP($AQ550,[13]definitions_list_lookup!$N$15:$P$20,3,TRUE)</f>
        <v>4</v>
      </c>
      <c r="AT550" s="11" t="s">
        <v>4231</v>
      </c>
      <c r="AU550" s="11">
        <v>30</v>
      </c>
      <c r="AW550" s="11">
        <v>30</v>
      </c>
      <c r="AX550" s="11">
        <v>40</v>
      </c>
      <c r="BN550" s="15" t="str">
        <f>VLOOKUP($BM550,[13]definitions_list_lookup!$N$15:$P$20,2,TRUE)</f>
        <v>fresh</v>
      </c>
      <c r="BO550" s="15">
        <f>VLOOKUP($BM550,[13]definitions_list_lookup!$N$15:$P$20,3,TRUE)</f>
        <v>0</v>
      </c>
      <c r="CH550" s="11" t="s">
        <v>4232</v>
      </c>
      <c r="CI550" s="11">
        <v>98</v>
      </c>
      <c r="CJ550" s="15" t="str">
        <f>VLOOKUP($CI550,[13]definitions_list_lookup!$N$15:$P$20,2,TRUE)</f>
        <v>complete</v>
      </c>
      <c r="CK550" s="15">
        <f>VLOOKUP($CI550,[13]definitions_list_lookup!$N$15:$P$20,3,TRUE)</f>
        <v>5</v>
      </c>
      <c r="CL550" s="11" t="s">
        <v>4233</v>
      </c>
      <c r="CM550" s="11">
        <v>15</v>
      </c>
      <c r="CP550" s="11">
        <v>25</v>
      </c>
      <c r="CQ550" s="11">
        <v>30</v>
      </c>
      <c r="CR550" s="11">
        <v>20</v>
      </c>
      <c r="CU550" s="11">
        <v>10</v>
      </c>
      <c r="DD550" s="15">
        <f t="shared" si="26"/>
        <v>90.8</v>
      </c>
      <c r="DE550" s="15" t="str">
        <f>VLOOKUP($DD550,[13]definitions_list_lookup!$N$15:$P$20,2,TRUE)</f>
        <v>extensive</v>
      </c>
      <c r="DF550" s="15">
        <f>VLOOKUP($DD550,[13]definitions_list_lookup!$N$15:$P$20,3,TRUE)</f>
        <v>4</v>
      </c>
      <c r="DG550" s="11" t="s">
        <v>4234</v>
      </c>
    </row>
    <row r="551" spans="1:111" s="11" customFormat="1">
      <c r="A551" s="11" t="s">
        <v>4200</v>
      </c>
      <c r="B551" s="11" t="s">
        <v>1742</v>
      </c>
      <c r="C551" s="2" t="s">
        <v>1450</v>
      </c>
      <c r="D551" s="2" t="s">
        <v>1575</v>
      </c>
      <c r="E551" s="11">
        <v>133</v>
      </c>
      <c r="F551" s="11">
        <v>4</v>
      </c>
      <c r="G551" s="15" t="str">
        <f t="shared" si="24"/>
        <v>133-4</v>
      </c>
      <c r="H551" s="11">
        <v>0</v>
      </c>
      <c r="I551" s="11">
        <v>39</v>
      </c>
      <c r="J551" s="38">
        <f>(VLOOKUP($G551,Depth_Lookup_CCL!$A$3:$Z$549,11,FALSE))+(H551/100)</f>
        <v>337.87999999999994</v>
      </c>
      <c r="K551" s="38">
        <f>(VLOOKUP($G551,Depth_Lookup_CCL!$A$3:$Z$549,11,FALSE))+(I551/100)</f>
        <v>338.26999999999992</v>
      </c>
      <c r="L551" s="11">
        <v>100</v>
      </c>
      <c r="P551" s="15">
        <f t="shared" si="25"/>
        <v>100</v>
      </c>
      <c r="Q551" s="11" t="s">
        <v>4235</v>
      </c>
      <c r="R551" s="11" t="s">
        <v>114</v>
      </c>
      <c r="S551" s="97">
        <v>80</v>
      </c>
      <c r="T551" s="15" t="str">
        <f>VLOOKUP($S551,[13]definitions_list_lookup!$N$15:$P$20,2,TRUE)</f>
        <v>extensive</v>
      </c>
      <c r="U551" s="15">
        <f>VLOOKUP($S551,[13]definitions_list_lookup!$N$15:$P$20,3,TRUE)</f>
        <v>4</v>
      </c>
      <c r="V551" s="11" t="s">
        <v>4236</v>
      </c>
      <c r="W551" s="11">
        <v>30</v>
      </c>
      <c r="Y551" s="11">
        <v>35</v>
      </c>
      <c r="Z551" s="11">
        <v>35</v>
      </c>
      <c r="AR551" s="15" t="str">
        <f>VLOOKUP($AQ551,[13]definitions_list_lookup!$N$15:$P$20,2,TRUE)</f>
        <v>fresh</v>
      </c>
      <c r="AS551" s="15">
        <f>VLOOKUP($AQ551,[13]definitions_list_lookup!$N$15:$P$20,3,TRUE)</f>
        <v>0</v>
      </c>
      <c r="BN551" s="15" t="str">
        <f>VLOOKUP($BM551,[13]definitions_list_lookup!$N$15:$P$20,2,TRUE)</f>
        <v>fresh</v>
      </c>
      <c r="BO551" s="15">
        <f>VLOOKUP($BM551,[13]definitions_list_lookup!$N$15:$P$20,3,TRUE)</f>
        <v>0</v>
      </c>
      <c r="CJ551" s="15" t="str">
        <f>VLOOKUP($CI551,[13]definitions_list_lookup!$N$15:$P$20,2,TRUE)</f>
        <v>fresh</v>
      </c>
      <c r="CK551" s="15">
        <f>VLOOKUP($CI551,[13]definitions_list_lookup!$N$15:$P$20,3,TRUE)</f>
        <v>0</v>
      </c>
      <c r="DD551" s="15">
        <f t="shared" si="26"/>
        <v>80</v>
      </c>
      <c r="DE551" s="15" t="str">
        <f>VLOOKUP($DD551,[13]definitions_list_lookup!$N$15:$P$20,2,TRUE)</f>
        <v>extensive</v>
      </c>
      <c r="DF551" s="15">
        <f>VLOOKUP($DD551,[13]definitions_list_lookup!$N$15:$P$20,3,TRUE)</f>
        <v>4</v>
      </c>
      <c r="DG551" s="11" t="s">
        <v>2668</v>
      </c>
    </row>
    <row r="552" spans="1:111" s="11" customFormat="1">
      <c r="A552" s="11" t="s">
        <v>4200</v>
      </c>
      <c r="B552" s="11" t="s">
        <v>1742</v>
      </c>
      <c r="C552" s="2" t="s">
        <v>1450</v>
      </c>
      <c r="D552" s="2" t="s">
        <v>1575</v>
      </c>
      <c r="E552" s="11">
        <v>134</v>
      </c>
      <c r="F552" s="11">
        <v>1</v>
      </c>
      <c r="G552" s="15" t="str">
        <f t="shared" si="24"/>
        <v>134-1</v>
      </c>
      <c r="H552" s="11">
        <v>0</v>
      </c>
      <c r="I552" s="11">
        <v>64</v>
      </c>
      <c r="J552" s="38">
        <f>(VLOOKUP($G552,Depth_Lookup_CCL!$A$3:$Z$549,11,FALSE))+(H552/100)</f>
        <v>338.2</v>
      </c>
      <c r="K552" s="38">
        <f>(VLOOKUP($G552,Depth_Lookup_CCL!$A$3:$Z$549,11,FALSE))+(I552/100)</f>
        <v>338.84</v>
      </c>
      <c r="L552" s="11">
        <v>70</v>
      </c>
      <c r="O552" s="11">
        <v>30</v>
      </c>
      <c r="P552" s="15">
        <f t="shared" si="25"/>
        <v>100</v>
      </c>
      <c r="Q552" s="11" t="s">
        <v>2400</v>
      </c>
      <c r="R552" s="11" t="s">
        <v>114</v>
      </c>
      <c r="S552" s="97">
        <v>75</v>
      </c>
      <c r="T552" s="15" t="str">
        <f>VLOOKUP($S552,[13]definitions_list_lookup!$N$15:$P$20,2,TRUE)</f>
        <v>extensive</v>
      </c>
      <c r="U552" s="15">
        <f>VLOOKUP($S552,[13]definitions_list_lookup!$N$15:$P$20,3,TRUE)</f>
        <v>4</v>
      </c>
      <c r="V552" s="11" t="s">
        <v>4237</v>
      </c>
      <c r="W552" s="11">
        <v>35</v>
      </c>
      <c r="Y552" s="11">
        <v>30</v>
      </c>
      <c r="Z552" s="11">
        <v>35</v>
      </c>
      <c r="AR552" s="15" t="str">
        <f>VLOOKUP($AQ552,[13]definitions_list_lookup!$N$15:$P$20,2,TRUE)</f>
        <v>fresh</v>
      </c>
      <c r="AS552" s="15">
        <f>VLOOKUP($AQ552,[13]definitions_list_lookup!$N$15:$P$20,3,TRUE)</f>
        <v>0</v>
      </c>
      <c r="BN552" s="15" t="str">
        <f>VLOOKUP($BM552,[13]definitions_list_lookup!$N$15:$P$20,2,TRUE)</f>
        <v>fresh</v>
      </c>
      <c r="BO552" s="15">
        <f>VLOOKUP($BM552,[13]definitions_list_lookup!$N$15:$P$20,3,TRUE)</f>
        <v>0</v>
      </c>
      <c r="CH552" s="11" t="s">
        <v>4238</v>
      </c>
      <c r="CI552" s="11">
        <v>95</v>
      </c>
      <c r="CJ552" s="15" t="str">
        <f>VLOOKUP($CI552,[13]definitions_list_lookup!$N$15:$P$20,2,TRUE)</f>
        <v>complete</v>
      </c>
      <c r="CK552" s="15">
        <f>VLOOKUP($CI552,[13]definitions_list_lookup!$N$15:$P$20,3,TRUE)</f>
        <v>5</v>
      </c>
      <c r="CL552" s="11" t="s">
        <v>4239</v>
      </c>
      <c r="CM552" s="11">
        <v>20</v>
      </c>
      <c r="CO552" s="11">
        <v>30</v>
      </c>
      <c r="CP552" s="11">
        <v>35</v>
      </c>
      <c r="CQ552" s="11">
        <v>10</v>
      </c>
      <c r="CU552" s="11">
        <v>5</v>
      </c>
      <c r="DD552" s="15">
        <f t="shared" si="26"/>
        <v>81</v>
      </c>
      <c r="DE552" s="15" t="str">
        <f>VLOOKUP($DD552,[13]definitions_list_lookup!$N$15:$P$20,2,TRUE)</f>
        <v>extensive</v>
      </c>
      <c r="DF552" s="15">
        <f>VLOOKUP($DD552,[13]definitions_list_lookup!$N$15:$P$20,3,TRUE)</f>
        <v>4</v>
      </c>
      <c r="DG552" s="11" t="s">
        <v>4240</v>
      </c>
    </row>
    <row r="553" spans="1:111" s="11" customFormat="1">
      <c r="A553" s="11" t="s">
        <v>4200</v>
      </c>
      <c r="B553" s="11" t="s">
        <v>1742</v>
      </c>
      <c r="C553" s="2" t="s">
        <v>1450</v>
      </c>
      <c r="D553" s="2" t="s">
        <v>1575</v>
      </c>
      <c r="E553" s="11">
        <v>134</v>
      </c>
      <c r="F553" s="11">
        <v>2</v>
      </c>
      <c r="G553" s="15" t="str">
        <f t="shared" si="24"/>
        <v>134-2</v>
      </c>
      <c r="H553" s="11">
        <v>0</v>
      </c>
      <c r="I553" s="11">
        <v>63</v>
      </c>
      <c r="J553" s="38">
        <f>(VLOOKUP($G553,Depth_Lookup_CCL!$A$3:$Z$549,11,FALSE))+(H553/100)</f>
        <v>338.84999999999997</v>
      </c>
      <c r="K553" s="38">
        <f>(VLOOKUP($G553,Depth_Lookup_CCL!$A$3:$Z$549,11,FALSE))+(I553/100)</f>
        <v>339.47999999999996</v>
      </c>
      <c r="L553" s="11">
        <v>70</v>
      </c>
      <c r="M553" s="11">
        <v>10</v>
      </c>
      <c r="O553" s="11">
        <v>20</v>
      </c>
      <c r="P553" s="15">
        <f t="shared" si="25"/>
        <v>100</v>
      </c>
      <c r="Q553" s="11" t="s">
        <v>2641</v>
      </c>
      <c r="R553" s="11" t="s">
        <v>114</v>
      </c>
      <c r="S553" s="97">
        <v>75</v>
      </c>
      <c r="T553" s="15" t="str">
        <f>VLOOKUP($S553,[13]definitions_list_lookup!$N$15:$P$20,2,TRUE)</f>
        <v>extensive</v>
      </c>
      <c r="U553" s="15">
        <f>VLOOKUP($S553,[13]definitions_list_lookup!$N$15:$P$20,3,TRUE)</f>
        <v>4</v>
      </c>
      <c r="V553" s="11" t="s">
        <v>4241</v>
      </c>
      <c r="W553" s="11">
        <v>30</v>
      </c>
      <c r="Y553" s="11">
        <v>40</v>
      </c>
      <c r="Z553" s="11">
        <v>30</v>
      </c>
      <c r="AN553" s="11" t="s">
        <v>4242</v>
      </c>
      <c r="AO553" s="11" t="s">
        <v>1411</v>
      </c>
      <c r="AP553" s="11" t="s">
        <v>1464</v>
      </c>
      <c r="AQ553" s="11">
        <v>85</v>
      </c>
      <c r="AR553" s="15" t="str">
        <f>VLOOKUP($AQ553,[13]definitions_list_lookup!$N$15:$P$20,2,TRUE)</f>
        <v>extensive</v>
      </c>
      <c r="AS553" s="15">
        <f>VLOOKUP($AQ553,[13]definitions_list_lookup!$N$15:$P$20,3,TRUE)</f>
        <v>4</v>
      </c>
      <c r="AT553" s="11" t="s">
        <v>4243</v>
      </c>
      <c r="AU553" s="11">
        <v>20</v>
      </c>
      <c r="AW553" s="11">
        <v>50</v>
      </c>
      <c r="AX553" s="11">
        <v>30</v>
      </c>
      <c r="BN553" s="15" t="str">
        <f>VLOOKUP($BM553,[13]definitions_list_lookup!$N$15:$P$20,2,TRUE)</f>
        <v>fresh</v>
      </c>
      <c r="BO553" s="15">
        <f>VLOOKUP($BM553,[13]definitions_list_lookup!$N$15:$P$20,3,TRUE)</f>
        <v>0</v>
      </c>
      <c r="CH553" s="11" t="s">
        <v>4244</v>
      </c>
      <c r="CI553" s="11">
        <v>91</v>
      </c>
      <c r="CJ553" s="15" t="str">
        <f>VLOOKUP($CI553,[13]definitions_list_lookup!$N$15:$P$20,2,TRUE)</f>
        <v>complete</v>
      </c>
      <c r="CK553" s="15">
        <f>VLOOKUP($CI553,[13]definitions_list_lookup!$N$15:$P$20,3,TRUE)</f>
        <v>5</v>
      </c>
      <c r="CL553" s="11" t="s">
        <v>4245</v>
      </c>
      <c r="CM553" s="11">
        <v>25</v>
      </c>
      <c r="CO553" s="11">
        <v>10</v>
      </c>
      <c r="CP553" s="11">
        <v>35</v>
      </c>
      <c r="CQ553" s="11">
        <v>30</v>
      </c>
      <c r="DD553" s="15">
        <f t="shared" si="26"/>
        <v>79.2</v>
      </c>
      <c r="DE553" s="15" t="str">
        <f>VLOOKUP($DD553,[13]definitions_list_lookup!$N$15:$P$20,2,TRUE)</f>
        <v>extensive</v>
      </c>
      <c r="DF553" s="15">
        <f>VLOOKUP($DD553,[13]definitions_list_lookup!$N$15:$P$20,3,TRUE)</f>
        <v>4</v>
      </c>
      <c r="DG553" s="11" t="s">
        <v>4246</v>
      </c>
    </row>
    <row r="554" spans="1:111" s="11" customFormat="1">
      <c r="A554" s="11" t="s">
        <v>4200</v>
      </c>
      <c r="B554" s="11" t="s">
        <v>1742</v>
      </c>
      <c r="C554" s="2" t="s">
        <v>1450</v>
      </c>
      <c r="D554" s="2" t="s">
        <v>1575</v>
      </c>
      <c r="E554" s="11">
        <v>134</v>
      </c>
      <c r="F554" s="11">
        <v>3</v>
      </c>
      <c r="G554" s="15" t="str">
        <f t="shared" si="24"/>
        <v>134-3</v>
      </c>
      <c r="H554" s="11">
        <v>0</v>
      </c>
      <c r="I554" s="11">
        <v>96</v>
      </c>
      <c r="J554" s="38">
        <f>(VLOOKUP($G554,Depth_Lookup_CCL!$A$3:$Z$549,11,FALSE))+(H554/100)</f>
        <v>339.47999999999996</v>
      </c>
      <c r="K554" s="38">
        <f>(VLOOKUP($G554,Depth_Lookup_CCL!$A$3:$Z$549,11,FALSE))+(I554/100)</f>
        <v>340.43999999999994</v>
      </c>
      <c r="L554" s="11">
        <v>88</v>
      </c>
      <c r="O554" s="11">
        <v>12</v>
      </c>
      <c r="P554" s="15">
        <f t="shared" si="25"/>
        <v>100</v>
      </c>
      <c r="Q554" s="11" t="s">
        <v>2641</v>
      </c>
      <c r="R554" s="11" t="s">
        <v>114</v>
      </c>
      <c r="S554" s="97">
        <v>75</v>
      </c>
      <c r="T554" s="15" t="str">
        <f>VLOOKUP($S554,[13]definitions_list_lookup!$N$15:$P$20,2,TRUE)</f>
        <v>extensive</v>
      </c>
      <c r="U554" s="15">
        <f>VLOOKUP($S554,[13]definitions_list_lookup!$N$15:$P$20,3,TRUE)</f>
        <v>4</v>
      </c>
      <c r="V554" s="11" t="s">
        <v>4241</v>
      </c>
      <c r="W554" s="11">
        <v>30</v>
      </c>
      <c r="Y554" s="11">
        <v>40</v>
      </c>
      <c r="Z554" s="11">
        <v>30</v>
      </c>
      <c r="AR554" s="15" t="str">
        <f>VLOOKUP($AQ554,[13]definitions_list_lookup!$N$15:$P$20,2,TRUE)</f>
        <v>fresh</v>
      </c>
      <c r="AS554" s="15">
        <f>VLOOKUP($AQ554,[13]definitions_list_lookup!$N$15:$P$20,3,TRUE)</f>
        <v>0</v>
      </c>
      <c r="BN554" s="15" t="str">
        <f>VLOOKUP($BM554,[13]definitions_list_lookup!$N$15:$P$20,2,TRUE)</f>
        <v>fresh</v>
      </c>
      <c r="BO554" s="15">
        <f>VLOOKUP($BM554,[13]definitions_list_lookup!$N$15:$P$20,3,TRUE)</f>
        <v>0</v>
      </c>
      <c r="CH554" s="11" t="s">
        <v>2643</v>
      </c>
      <c r="CI554" s="11">
        <v>91</v>
      </c>
      <c r="CJ554" s="15" t="str">
        <f>VLOOKUP($CI554,[13]definitions_list_lookup!$N$15:$P$20,2,TRUE)</f>
        <v>complete</v>
      </c>
      <c r="CK554" s="15">
        <f>VLOOKUP($CI554,[13]definitions_list_lookup!$N$15:$P$20,3,TRUE)</f>
        <v>5</v>
      </c>
      <c r="CL554" s="11" t="s">
        <v>4245</v>
      </c>
      <c r="CM554" s="11">
        <v>15</v>
      </c>
      <c r="CP554" s="11">
        <v>25</v>
      </c>
      <c r="CQ554" s="11">
        <v>30</v>
      </c>
      <c r="CR554" s="11">
        <v>30</v>
      </c>
      <c r="DD554" s="15">
        <f t="shared" si="26"/>
        <v>76.92</v>
      </c>
      <c r="DE554" s="15" t="str">
        <f>VLOOKUP($DD554,[13]definitions_list_lookup!$N$15:$P$20,2,TRUE)</f>
        <v>extensive</v>
      </c>
      <c r="DF554" s="15">
        <f>VLOOKUP($DD554,[13]definitions_list_lookup!$N$15:$P$20,3,TRUE)</f>
        <v>4</v>
      </c>
      <c r="DG554" s="11" t="s">
        <v>4246</v>
      </c>
    </row>
    <row r="555" spans="1:111" s="11" customFormat="1">
      <c r="A555" s="11" t="s">
        <v>4441</v>
      </c>
      <c r="B555" s="11" t="s">
        <v>3030</v>
      </c>
      <c r="C555" s="2" t="s">
        <v>1450</v>
      </c>
      <c r="D555" s="2" t="s">
        <v>1575</v>
      </c>
      <c r="E555" s="11">
        <v>134</v>
      </c>
      <c r="F555" s="11">
        <v>4</v>
      </c>
      <c r="G555" s="15" t="str">
        <f t="shared" si="24"/>
        <v>134-4</v>
      </c>
      <c r="H555" s="11">
        <v>0</v>
      </c>
      <c r="I555" s="11">
        <v>93</v>
      </c>
      <c r="J555" s="38">
        <f>(VLOOKUP($G555,Depth_Lookup_CCL!$A$3:$Z$549,11,FALSE))+(H555/100)</f>
        <v>340.45499999999998</v>
      </c>
      <c r="K555" s="38">
        <f>(VLOOKUP($G555,Depth_Lookup_CCL!$A$3:$Z$549,11,FALSE))+(I555/100)</f>
        <v>341.38499999999999</v>
      </c>
      <c r="L555" s="11">
        <v>88</v>
      </c>
      <c r="M555" s="11">
        <v>11</v>
      </c>
      <c r="N555" s="11">
        <v>1</v>
      </c>
      <c r="P555" s="15">
        <f t="shared" si="25"/>
        <v>100</v>
      </c>
      <c r="Q555" s="11" t="s">
        <v>4442</v>
      </c>
      <c r="R555" s="11" t="s">
        <v>114</v>
      </c>
      <c r="S555" s="97">
        <v>75</v>
      </c>
      <c r="T555" s="15" t="str">
        <f>VLOOKUP($S555,[14]definitions_list_lookup!$N$15:$P$20,2,TRUE)</f>
        <v>extensive</v>
      </c>
      <c r="U555" s="15">
        <f>VLOOKUP($S555,[14]definitions_list_lookup!$N$15:$P$20,3,TRUE)</f>
        <v>4</v>
      </c>
      <c r="V555" s="11" t="s">
        <v>4443</v>
      </c>
      <c r="W555" s="11">
        <v>30</v>
      </c>
      <c r="Y555" s="11">
        <v>40</v>
      </c>
      <c r="Z555" s="11">
        <v>30</v>
      </c>
      <c r="AN555" s="11" t="s">
        <v>1797</v>
      </c>
      <c r="AO555" s="11" t="s">
        <v>1411</v>
      </c>
      <c r="AP555" s="11" t="s">
        <v>1464</v>
      </c>
      <c r="AQ555" s="11">
        <v>80</v>
      </c>
      <c r="AR555" s="15" t="str">
        <f>VLOOKUP($AQ555,[14]definitions_list_lookup!$N$15:$P$20,2,TRUE)</f>
        <v>extensive</v>
      </c>
      <c r="AS555" s="15">
        <f>VLOOKUP($AQ555,[14]definitions_list_lookup!$N$15:$P$20,3,TRUE)</f>
        <v>4</v>
      </c>
      <c r="AT555" s="11" t="s">
        <v>4444</v>
      </c>
      <c r="AU555" s="11">
        <v>25</v>
      </c>
      <c r="AW555" s="11">
        <v>60</v>
      </c>
      <c r="AX555" s="11">
        <v>15</v>
      </c>
      <c r="BL555" s="11" t="s">
        <v>2303</v>
      </c>
      <c r="BM555" s="11">
        <v>91</v>
      </c>
      <c r="BN555" s="15" t="str">
        <f>VLOOKUP($BM555,[14]definitions_list_lookup!$N$15:$P$20,2,TRUE)</f>
        <v>complete</v>
      </c>
      <c r="BO555" s="15">
        <f>VLOOKUP($BM555,[14]definitions_list_lookup!$N$15:$P$20,3,TRUE)</f>
        <v>5</v>
      </c>
      <c r="BP555" s="11" t="s">
        <v>2289</v>
      </c>
      <c r="BQ555" s="11">
        <v>30</v>
      </c>
      <c r="BS555" s="11">
        <v>20</v>
      </c>
      <c r="BT555" s="11">
        <v>50</v>
      </c>
      <c r="CJ555" s="15" t="str">
        <f>VLOOKUP($CI555,[14]definitions_list_lookup!$N$15:$P$20,2,TRUE)</f>
        <v>fresh</v>
      </c>
      <c r="CK555" s="15">
        <f>VLOOKUP($CI555,[14]definitions_list_lookup!$N$15:$P$20,3,TRUE)</f>
        <v>0</v>
      </c>
      <c r="DD555" s="15">
        <f t="shared" si="26"/>
        <v>75.709999999999994</v>
      </c>
      <c r="DE555" s="15" t="str">
        <f>VLOOKUP($DD555,[14]definitions_list_lookup!$N$15:$P$20,2,TRUE)</f>
        <v>extensive</v>
      </c>
      <c r="DF555" s="15">
        <f>VLOOKUP($DD555,[14]definitions_list_lookup!$N$15:$P$20,3,TRUE)</f>
        <v>4</v>
      </c>
      <c r="DG555" s="11" t="s">
        <v>2647</v>
      </c>
    </row>
    <row r="556" spans="1:111" s="11" customFormat="1">
      <c r="A556" s="11" t="s">
        <v>4441</v>
      </c>
      <c r="B556" s="11" t="s">
        <v>1742</v>
      </c>
      <c r="C556" s="2" t="s">
        <v>1450</v>
      </c>
      <c r="D556" s="2" t="s">
        <v>1575</v>
      </c>
      <c r="E556" s="11">
        <v>135</v>
      </c>
      <c r="F556" s="11">
        <v>1</v>
      </c>
      <c r="G556" s="15" t="str">
        <f t="shared" si="24"/>
        <v>135-1</v>
      </c>
      <c r="H556" s="11">
        <v>0</v>
      </c>
      <c r="I556" s="11">
        <v>69</v>
      </c>
      <c r="J556" s="38">
        <f>(VLOOKUP($G556,Depth_Lookup_CCL!$A$3:$Z$549,11,FALSE))+(H556/100)</f>
        <v>341.25</v>
      </c>
      <c r="K556" s="38">
        <f>(VLOOKUP($G556,Depth_Lookup_CCL!$A$3:$Z$549,11,FALSE))+(I556/100)</f>
        <v>341.94</v>
      </c>
      <c r="L556" s="11">
        <v>65</v>
      </c>
      <c r="O556" s="11">
        <v>35</v>
      </c>
      <c r="P556" s="15">
        <f t="shared" si="25"/>
        <v>100</v>
      </c>
      <c r="Q556" s="11" t="s">
        <v>2641</v>
      </c>
      <c r="R556" s="11" t="s">
        <v>114</v>
      </c>
      <c r="S556" s="97">
        <v>75</v>
      </c>
      <c r="T556" s="15" t="str">
        <f>VLOOKUP($S556,[14]definitions_list_lookup!$N$15:$P$20,2,TRUE)</f>
        <v>extensive</v>
      </c>
      <c r="U556" s="15">
        <f>VLOOKUP($S556,[14]definitions_list_lookup!$N$15:$P$20,3,TRUE)</f>
        <v>4</v>
      </c>
      <c r="V556" s="11" t="s">
        <v>1707</v>
      </c>
      <c r="W556" s="11">
        <v>15</v>
      </c>
      <c r="Y556" s="11">
        <v>45</v>
      </c>
      <c r="Z556" s="11">
        <v>30</v>
      </c>
      <c r="AA556" s="11">
        <v>10</v>
      </c>
      <c r="AR556" s="15" t="str">
        <f>VLOOKUP($AQ556,[14]definitions_list_lookup!$N$15:$P$20,2,TRUE)</f>
        <v>fresh</v>
      </c>
      <c r="AS556" s="15">
        <f>VLOOKUP($AQ556,[14]definitions_list_lookup!$N$15:$P$20,3,TRUE)</f>
        <v>0</v>
      </c>
      <c r="BN556" s="15" t="str">
        <f>VLOOKUP($BM556,[14]definitions_list_lookup!$N$15:$P$20,2,TRUE)</f>
        <v>fresh</v>
      </c>
      <c r="BO556" s="15">
        <f>VLOOKUP($BM556,[14]definitions_list_lookup!$N$15:$P$20,3,TRUE)</f>
        <v>0</v>
      </c>
      <c r="CH556" s="11" t="s">
        <v>2643</v>
      </c>
      <c r="CI556" s="11">
        <v>98</v>
      </c>
      <c r="CJ556" s="15" t="str">
        <f>VLOOKUP($CI556,[14]definitions_list_lookup!$N$15:$P$20,2,TRUE)</f>
        <v>complete</v>
      </c>
      <c r="CK556" s="15">
        <f>VLOOKUP($CI556,[14]definitions_list_lookup!$N$15:$P$20,3,TRUE)</f>
        <v>5</v>
      </c>
      <c r="CL556" s="11" t="s">
        <v>4204</v>
      </c>
      <c r="CM556" s="11">
        <v>5</v>
      </c>
      <c r="CP556" s="11">
        <v>10</v>
      </c>
      <c r="CQ556" s="11">
        <v>85</v>
      </c>
      <c r="DD556" s="15">
        <f t="shared" si="26"/>
        <v>83.05</v>
      </c>
      <c r="DE556" s="15" t="str">
        <f>VLOOKUP($DD556,[14]definitions_list_lookup!$N$15:$P$20,2,TRUE)</f>
        <v>extensive</v>
      </c>
      <c r="DF556" s="15">
        <f>VLOOKUP($DD556,[14]definitions_list_lookup!$N$15:$P$20,3,TRUE)</f>
        <v>4</v>
      </c>
      <c r="DG556" s="11" t="s">
        <v>4445</v>
      </c>
    </row>
    <row r="557" spans="1:111" s="11" customFormat="1">
      <c r="A557" s="11" t="s">
        <v>4441</v>
      </c>
      <c r="B557" s="11" t="s">
        <v>1742</v>
      </c>
      <c r="C557" s="2" t="s">
        <v>1450</v>
      </c>
      <c r="D557" s="2" t="s">
        <v>1575</v>
      </c>
      <c r="E557" s="11">
        <v>135</v>
      </c>
      <c r="F557" s="11">
        <v>1</v>
      </c>
      <c r="G557" s="15" t="str">
        <f t="shared" si="24"/>
        <v>135-1</v>
      </c>
      <c r="H557" s="11">
        <v>69</v>
      </c>
      <c r="I557" s="11">
        <v>83</v>
      </c>
      <c r="J557" s="38">
        <f>(VLOOKUP($G557,Depth_Lookup_CCL!$A$3:$Z$549,11,FALSE))+(H557/100)</f>
        <v>341.94</v>
      </c>
      <c r="K557" s="38">
        <f>(VLOOKUP($G557,Depth_Lookup_CCL!$A$3:$Z$549,11,FALSE))+(I557/100)</f>
        <v>342.08</v>
      </c>
      <c r="L557" s="11">
        <v>85</v>
      </c>
      <c r="N557" s="11">
        <v>15</v>
      </c>
      <c r="P557" s="15">
        <f t="shared" si="25"/>
        <v>100</v>
      </c>
      <c r="Q557" s="11" t="s">
        <v>1658</v>
      </c>
      <c r="R557" s="11" t="s">
        <v>1</v>
      </c>
      <c r="S557" s="97">
        <v>55</v>
      </c>
      <c r="T557" s="15" t="str">
        <f>VLOOKUP($S557,[14]definitions_list_lookup!$N$15:$P$20,2,TRUE)</f>
        <v>substantial</v>
      </c>
      <c r="U557" s="15">
        <f>VLOOKUP($S557,[14]definitions_list_lookup!$N$15:$P$20,3,TRUE)</f>
        <v>3</v>
      </c>
      <c r="V557" s="11" t="s">
        <v>1707</v>
      </c>
      <c r="W557" s="11">
        <v>15</v>
      </c>
      <c r="Y557" s="11">
        <v>60</v>
      </c>
      <c r="Z557" s="11">
        <v>20</v>
      </c>
      <c r="AA557" s="11">
        <v>5</v>
      </c>
      <c r="AR557" s="15" t="str">
        <f>VLOOKUP($AQ557,[14]definitions_list_lookup!$N$15:$P$20,2,TRUE)</f>
        <v>fresh</v>
      </c>
      <c r="AS557" s="15">
        <f>VLOOKUP($AQ557,[14]definitions_list_lookup!$N$15:$P$20,3,TRUE)</f>
        <v>0</v>
      </c>
      <c r="BL557" s="11" t="s">
        <v>4446</v>
      </c>
      <c r="BM557" s="11">
        <v>85</v>
      </c>
      <c r="BN557" s="15" t="str">
        <f>VLOOKUP($BM557,[14]definitions_list_lookup!$N$15:$P$20,2,TRUE)</f>
        <v>extensive</v>
      </c>
      <c r="BO557" s="15">
        <f>VLOOKUP($BM557,[14]definitions_list_lookup!$N$15:$P$20,3,TRUE)</f>
        <v>4</v>
      </c>
      <c r="BP557" s="11" t="s">
        <v>2287</v>
      </c>
      <c r="BQ557" s="11">
        <v>15</v>
      </c>
      <c r="BS557" s="11">
        <v>80</v>
      </c>
      <c r="BT557" s="11">
        <v>5</v>
      </c>
      <c r="CJ557" s="15" t="str">
        <f>VLOOKUP($CI557,[14]definitions_list_lookup!$N$15:$P$20,2,TRUE)</f>
        <v>fresh</v>
      </c>
      <c r="CK557" s="15">
        <f>VLOOKUP($CI557,[14]definitions_list_lookup!$N$15:$P$20,3,TRUE)</f>
        <v>0</v>
      </c>
      <c r="DD557" s="15">
        <f t="shared" si="26"/>
        <v>59.5</v>
      </c>
      <c r="DE557" s="15" t="str">
        <f>VLOOKUP($DD557,[14]definitions_list_lookup!$N$15:$P$20,2,TRUE)</f>
        <v>substantial</v>
      </c>
      <c r="DF557" s="15">
        <f>VLOOKUP($DD557,[14]definitions_list_lookup!$N$15:$P$20,3,TRUE)</f>
        <v>3</v>
      </c>
      <c r="DG557" s="11" t="s">
        <v>1963</v>
      </c>
    </row>
    <row r="558" spans="1:111" s="11" customFormat="1">
      <c r="A558" s="11" t="s">
        <v>4441</v>
      </c>
      <c r="B558" s="11" t="s">
        <v>1742</v>
      </c>
      <c r="C558" s="2" t="s">
        <v>1450</v>
      </c>
      <c r="D558" s="2" t="s">
        <v>1575</v>
      </c>
      <c r="E558" s="11">
        <v>135</v>
      </c>
      <c r="F558" s="11">
        <v>2</v>
      </c>
      <c r="G558" s="15" t="str">
        <f t="shared" si="24"/>
        <v>135-2</v>
      </c>
      <c r="H558" s="11">
        <v>0</v>
      </c>
      <c r="I558" s="11">
        <v>72</v>
      </c>
      <c r="J558" s="38">
        <f>(VLOOKUP($G558,Depth_Lookup_CCL!$A$3:$Z$549,11,FALSE))+(H558/100)</f>
        <v>342.08499999999998</v>
      </c>
      <c r="K558" s="38">
        <f>(VLOOKUP($G558,Depth_Lookup_CCL!$A$3:$Z$549,11,FALSE))+(I558/100)</f>
        <v>342.80500000000001</v>
      </c>
      <c r="L558" s="11">
        <v>78</v>
      </c>
      <c r="N558" s="11">
        <v>12</v>
      </c>
      <c r="O558" s="11">
        <v>10</v>
      </c>
      <c r="P558" s="15">
        <f t="shared" si="25"/>
        <v>100</v>
      </c>
      <c r="Q558" s="11" t="s">
        <v>1723</v>
      </c>
      <c r="R558" s="11" t="s">
        <v>114</v>
      </c>
      <c r="S558" s="97">
        <v>55</v>
      </c>
      <c r="T558" s="15" t="str">
        <f>VLOOKUP($S558,[14]definitions_list_lookup!$N$15:$P$20,2,TRUE)</f>
        <v>substantial</v>
      </c>
      <c r="U558" s="15">
        <f>VLOOKUP($S558,[14]definitions_list_lookup!$N$15:$P$20,3,TRUE)</f>
        <v>3</v>
      </c>
      <c r="V558" s="11" t="s">
        <v>2621</v>
      </c>
      <c r="W558" s="11">
        <v>15</v>
      </c>
      <c r="Y558" s="11">
        <v>45</v>
      </c>
      <c r="Z558" s="11">
        <v>40</v>
      </c>
      <c r="AR558" s="15" t="str">
        <f>VLOOKUP($AQ558,[14]definitions_list_lookup!$N$15:$P$20,2,TRUE)</f>
        <v>fresh</v>
      </c>
      <c r="AS558" s="15">
        <f>VLOOKUP($AQ558,[14]definitions_list_lookup!$N$15:$P$20,3,TRUE)</f>
        <v>0</v>
      </c>
      <c r="BL558" s="11" t="s">
        <v>2641</v>
      </c>
      <c r="BM558" s="11">
        <v>85</v>
      </c>
      <c r="BN558" s="15" t="str">
        <f>VLOOKUP($BM558,[14]definitions_list_lookup!$N$15:$P$20,2,TRUE)</f>
        <v>extensive</v>
      </c>
      <c r="BO558" s="15">
        <f>VLOOKUP($BM558,[14]definitions_list_lookup!$N$15:$P$20,3,TRUE)</f>
        <v>4</v>
      </c>
      <c r="BP558" s="11" t="s">
        <v>2269</v>
      </c>
      <c r="BQ558" s="11">
        <v>20</v>
      </c>
      <c r="BS558" s="11">
        <v>40</v>
      </c>
      <c r="BT558" s="11">
        <v>30</v>
      </c>
      <c r="BU558" s="11">
        <v>10</v>
      </c>
      <c r="CH558" s="11" t="s">
        <v>4447</v>
      </c>
      <c r="CI558" s="11">
        <v>91</v>
      </c>
      <c r="CJ558" s="15" t="str">
        <f>VLOOKUP($CI558,[14]definitions_list_lookup!$N$15:$P$20,2,TRUE)</f>
        <v>complete</v>
      </c>
      <c r="CK558" s="15">
        <f>VLOOKUP($CI558,[14]definitions_list_lookup!$N$15:$P$20,3,TRUE)</f>
        <v>5</v>
      </c>
      <c r="CL558" s="11" t="s">
        <v>1431</v>
      </c>
      <c r="CM558" s="11">
        <v>10</v>
      </c>
      <c r="CO558" s="11">
        <v>5</v>
      </c>
      <c r="CP558" s="11">
        <v>10</v>
      </c>
      <c r="CQ558" s="11">
        <v>75</v>
      </c>
      <c r="DD558" s="15">
        <f t="shared" si="26"/>
        <v>62.199999999999996</v>
      </c>
      <c r="DE558" s="15" t="str">
        <f>VLOOKUP($DD558,[14]definitions_list_lookup!$N$15:$P$20,2,TRUE)</f>
        <v>extensive</v>
      </c>
      <c r="DF558" s="15">
        <f>VLOOKUP($DD558,[14]definitions_list_lookup!$N$15:$P$20,3,TRUE)</f>
        <v>4</v>
      </c>
      <c r="DG558" s="11" t="s">
        <v>4151</v>
      </c>
    </row>
    <row r="559" spans="1:111" s="11" customFormat="1">
      <c r="A559" s="11" t="s">
        <v>4441</v>
      </c>
      <c r="B559" s="11" t="s">
        <v>1742</v>
      </c>
      <c r="C559" s="2" t="s">
        <v>1450</v>
      </c>
      <c r="D559" s="2" t="s">
        <v>1575</v>
      </c>
      <c r="E559" s="11">
        <v>135</v>
      </c>
      <c r="F559" s="11">
        <v>3</v>
      </c>
      <c r="G559" s="15" t="str">
        <f t="shared" si="24"/>
        <v>135-3</v>
      </c>
      <c r="H559" s="11">
        <v>0</v>
      </c>
      <c r="I559" s="11">
        <v>93</v>
      </c>
      <c r="J559" s="38">
        <f>(VLOOKUP($G559,Depth_Lookup_CCL!$A$3:$Z$549,11,FALSE))+(H559/100)</f>
        <v>342.80500000000001</v>
      </c>
      <c r="K559" s="38">
        <f>(VLOOKUP($G559,Depth_Lookup_CCL!$A$3:$Z$549,11,FALSE))+(I559/100)</f>
        <v>343.73500000000001</v>
      </c>
      <c r="L559" s="11">
        <v>35</v>
      </c>
      <c r="N559" s="11">
        <v>65</v>
      </c>
      <c r="P559" s="15">
        <f t="shared" si="25"/>
        <v>100</v>
      </c>
      <c r="Q559" s="11" t="s">
        <v>4448</v>
      </c>
      <c r="R559" s="11" t="s">
        <v>114</v>
      </c>
      <c r="S559" s="97">
        <v>40</v>
      </c>
      <c r="T559" s="15" t="str">
        <f>VLOOKUP($S559,[14]definitions_list_lookup!$N$15:$P$20,2,TRUE)</f>
        <v>substantial</v>
      </c>
      <c r="U559" s="15">
        <f>VLOOKUP($S559,[14]definitions_list_lookup!$N$15:$P$20,3,TRUE)</f>
        <v>3</v>
      </c>
      <c r="V559" s="11" t="s">
        <v>1707</v>
      </c>
      <c r="W559" s="11">
        <v>5</v>
      </c>
      <c r="Y559" s="11">
        <v>80</v>
      </c>
      <c r="Z559" s="11">
        <v>15</v>
      </c>
      <c r="AR559" s="15" t="str">
        <f>VLOOKUP($AQ559,[14]definitions_list_lookup!$N$15:$P$20,2,TRUE)</f>
        <v>fresh</v>
      </c>
      <c r="AS559" s="15">
        <f>VLOOKUP($AQ559,[14]definitions_list_lookup!$N$15:$P$20,3,TRUE)</f>
        <v>0</v>
      </c>
      <c r="BL559" s="11" t="s">
        <v>4225</v>
      </c>
      <c r="BM559" s="11">
        <v>85</v>
      </c>
      <c r="BN559" s="15" t="str">
        <f>VLOOKUP($BM559,[14]definitions_list_lookup!$N$15:$P$20,2,TRUE)</f>
        <v>extensive</v>
      </c>
      <c r="BO559" s="15">
        <f>VLOOKUP($BM559,[14]definitions_list_lookup!$N$15:$P$20,3,TRUE)</f>
        <v>4</v>
      </c>
      <c r="BP559" s="11" t="s">
        <v>2287</v>
      </c>
      <c r="BQ559" s="11">
        <v>25</v>
      </c>
      <c r="BS559" s="11">
        <v>50</v>
      </c>
      <c r="BT559" s="11">
        <v>15</v>
      </c>
      <c r="BU559" s="11">
        <v>10</v>
      </c>
      <c r="CJ559" s="15" t="str">
        <f>VLOOKUP($CI559,[14]definitions_list_lookup!$N$15:$P$20,2,TRUE)</f>
        <v>fresh</v>
      </c>
      <c r="CK559" s="15">
        <f>VLOOKUP($CI559,[14]definitions_list_lookup!$N$15:$P$20,3,TRUE)</f>
        <v>0</v>
      </c>
      <c r="DD559" s="15">
        <f t="shared" si="26"/>
        <v>69.25</v>
      </c>
      <c r="DE559" s="15" t="str">
        <f>VLOOKUP($DD559,[14]definitions_list_lookup!$N$15:$P$20,2,TRUE)</f>
        <v>extensive</v>
      </c>
      <c r="DF559" s="15">
        <f>VLOOKUP($DD559,[14]definitions_list_lookup!$N$15:$P$20,3,TRUE)</f>
        <v>4</v>
      </c>
      <c r="DG559" s="11" t="s">
        <v>4449</v>
      </c>
    </row>
    <row r="560" spans="1:111" s="11" customFormat="1">
      <c r="A560" s="11" t="s">
        <v>4441</v>
      </c>
      <c r="B560" s="11" t="s">
        <v>1742</v>
      </c>
      <c r="C560" s="2" t="s">
        <v>1450</v>
      </c>
      <c r="D560" s="2" t="s">
        <v>1575</v>
      </c>
      <c r="E560" s="11">
        <v>135</v>
      </c>
      <c r="F560" s="11">
        <v>4</v>
      </c>
      <c r="G560" s="15" t="str">
        <f t="shared" si="24"/>
        <v>135-4</v>
      </c>
      <c r="H560" s="11">
        <v>0</v>
      </c>
      <c r="I560" s="11">
        <v>65</v>
      </c>
      <c r="J560" s="38">
        <f>(VLOOKUP($G560,Depth_Lookup_CCL!$A$3:$Z$549,11,FALSE))+(H560/100)</f>
        <v>343.745</v>
      </c>
      <c r="K560" s="38">
        <f>(VLOOKUP($G560,Depth_Lookup_CCL!$A$3:$Z$549,11,FALSE))+(I560/100)</f>
        <v>344.39499999999998</v>
      </c>
      <c r="L560" s="11">
        <v>85</v>
      </c>
      <c r="O560" s="11">
        <v>15</v>
      </c>
      <c r="P560" s="15">
        <f t="shared" si="25"/>
        <v>100</v>
      </c>
      <c r="Q560" s="11" t="s">
        <v>2999</v>
      </c>
      <c r="R560" s="11" t="s">
        <v>114</v>
      </c>
      <c r="S560" s="97">
        <v>80</v>
      </c>
      <c r="T560" s="15" t="str">
        <f>VLOOKUP($S560,[14]definitions_list_lookup!$N$15:$P$20,2,TRUE)</f>
        <v>extensive</v>
      </c>
      <c r="U560" s="15">
        <f>VLOOKUP($S560,[14]definitions_list_lookup!$N$15:$P$20,3,TRUE)</f>
        <v>4</v>
      </c>
      <c r="V560" s="11" t="s">
        <v>4450</v>
      </c>
      <c r="W560" s="11">
        <v>25</v>
      </c>
      <c r="Y560" s="11">
        <v>45</v>
      </c>
      <c r="Z560" s="11">
        <v>20</v>
      </c>
      <c r="AA560" s="11">
        <v>10</v>
      </c>
      <c r="AR560" s="15" t="str">
        <f>VLOOKUP($AQ560,[14]definitions_list_lookup!$N$15:$P$20,2,TRUE)</f>
        <v>fresh</v>
      </c>
      <c r="AS560" s="15">
        <f>VLOOKUP($AQ560,[14]definitions_list_lookup!$N$15:$P$20,3,TRUE)</f>
        <v>0</v>
      </c>
      <c r="BN560" s="15" t="str">
        <f>VLOOKUP($BM560,[14]definitions_list_lookup!$N$15:$P$20,2,TRUE)</f>
        <v>fresh</v>
      </c>
      <c r="BO560" s="15">
        <f>VLOOKUP($BM560,[14]definitions_list_lookup!$N$15:$P$20,3,TRUE)</f>
        <v>0</v>
      </c>
      <c r="CH560" s="11" t="s">
        <v>2303</v>
      </c>
      <c r="CI560" s="11">
        <v>95</v>
      </c>
      <c r="CJ560" s="15" t="str">
        <f>VLOOKUP($CI560,[14]definitions_list_lookup!$N$15:$P$20,2,TRUE)</f>
        <v>complete</v>
      </c>
      <c r="CK560" s="15">
        <f>VLOOKUP($CI560,[14]definitions_list_lookup!$N$15:$P$20,3,TRUE)</f>
        <v>5</v>
      </c>
      <c r="CL560" s="11" t="s">
        <v>1431</v>
      </c>
      <c r="CM560" s="11">
        <v>15</v>
      </c>
      <c r="CO560" s="11">
        <v>45</v>
      </c>
      <c r="CP560" s="11">
        <v>10</v>
      </c>
      <c r="CQ560" s="11">
        <v>30</v>
      </c>
      <c r="DD560" s="15">
        <f t="shared" si="26"/>
        <v>82.25</v>
      </c>
      <c r="DE560" s="15" t="str">
        <f>VLOOKUP($DD560,[14]definitions_list_lookup!$N$15:$P$20,2,TRUE)</f>
        <v>extensive</v>
      </c>
      <c r="DF560" s="15">
        <f>VLOOKUP($DD560,[14]definitions_list_lookup!$N$15:$P$20,3,TRUE)</f>
        <v>4</v>
      </c>
      <c r="DG560" s="11" t="s">
        <v>2668</v>
      </c>
    </row>
    <row r="561" spans="1:111" s="11" customFormat="1">
      <c r="A561" s="11" t="s">
        <v>4441</v>
      </c>
      <c r="B561" s="11" t="s">
        <v>1742</v>
      </c>
      <c r="C561" s="2" t="s">
        <v>1450</v>
      </c>
      <c r="D561" s="2" t="s">
        <v>1575</v>
      </c>
      <c r="E561" s="11">
        <v>136</v>
      </c>
      <c r="F561" s="11">
        <v>1</v>
      </c>
      <c r="G561" s="15" t="str">
        <f t="shared" si="24"/>
        <v>136-1</v>
      </c>
      <c r="H561" s="11">
        <v>0</v>
      </c>
      <c r="I561" s="11">
        <v>77</v>
      </c>
      <c r="J561" s="38">
        <f>(VLOOKUP($G561,Depth_Lookup_CCL!$A$3:$Z$549,11,FALSE))+(H561/100)</f>
        <v>344.3</v>
      </c>
      <c r="K561" s="38">
        <f>(VLOOKUP($G561,Depth_Lookup_CCL!$A$3:$Z$549,11,FALSE))+(I561/100)</f>
        <v>345.07</v>
      </c>
      <c r="L561" s="11">
        <v>62</v>
      </c>
      <c r="M561" s="11">
        <v>25</v>
      </c>
      <c r="N561" s="11">
        <v>13</v>
      </c>
      <c r="P561" s="15">
        <f t="shared" si="25"/>
        <v>100</v>
      </c>
      <c r="Q561" s="11" t="s">
        <v>3000</v>
      </c>
      <c r="R561" s="11" t="s">
        <v>114</v>
      </c>
      <c r="S561" s="97">
        <v>55</v>
      </c>
      <c r="T561" s="15" t="str">
        <f>VLOOKUP($S561,[14]definitions_list_lookup!$N$15:$P$20,2,TRUE)</f>
        <v>substantial</v>
      </c>
      <c r="U561" s="15">
        <f>VLOOKUP($S561,[14]definitions_list_lookup!$N$15:$P$20,3,TRUE)</f>
        <v>3</v>
      </c>
      <c r="V561" s="11" t="s">
        <v>2329</v>
      </c>
      <c r="W561" s="11">
        <v>15</v>
      </c>
      <c r="Y561" s="11">
        <v>60</v>
      </c>
      <c r="Z561" s="11">
        <v>25</v>
      </c>
      <c r="AN561" s="11" t="s">
        <v>2677</v>
      </c>
      <c r="AO561" s="11" t="s">
        <v>1411</v>
      </c>
      <c r="AP561" s="11" t="s">
        <v>1465</v>
      </c>
      <c r="AQ561" s="11">
        <v>85</v>
      </c>
      <c r="AR561" s="15" t="str">
        <f>VLOOKUP($AQ561,[14]definitions_list_lookup!$N$15:$P$20,2,TRUE)</f>
        <v>extensive</v>
      </c>
      <c r="AS561" s="15">
        <f>VLOOKUP($AQ561,[14]definitions_list_lookup!$N$15:$P$20,3,TRUE)</f>
        <v>4</v>
      </c>
      <c r="AT561" s="11" t="s">
        <v>4451</v>
      </c>
      <c r="AU561" s="11">
        <v>20</v>
      </c>
      <c r="AW561" s="11">
        <v>50</v>
      </c>
      <c r="AX561" s="11">
        <v>15</v>
      </c>
      <c r="AY561" s="11">
        <v>15</v>
      </c>
      <c r="BL561" s="11" t="s">
        <v>2641</v>
      </c>
      <c r="BM561" s="11">
        <v>85</v>
      </c>
      <c r="BN561" s="15" t="str">
        <f>VLOOKUP($BM561,[14]definitions_list_lookup!$N$15:$P$20,2,TRUE)</f>
        <v>extensive</v>
      </c>
      <c r="BO561" s="15">
        <f>VLOOKUP($BM561,[14]definitions_list_lookup!$N$15:$P$20,3,TRUE)</f>
        <v>4</v>
      </c>
      <c r="BP561" s="11" t="s">
        <v>2287</v>
      </c>
      <c r="BS561" s="11">
        <v>45</v>
      </c>
      <c r="BT561" s="11">
        <v>50</v>
      </c>
      <c r="CF561" s="11">
        <v>5</v>
      </c>
      <c r="CJ561" s="15" t="str">
        <f>VLOOKUP($CI561,[14]definitions_list_lookup!$N$15:$P$20,2,TRUE)</f>
        <v>fresh</v>
      </c>
      <c r="CK561" s="15">
        <f>VLOOKUP($CI561,[14]definitions_list_lookup!$N$15:$P$20,3,TRUE)</f>
        <v>0</v>
      </c>
      <c r="DD561" s="15">
        <f t="shared" si="26"/>
        <v>66.400000000000006</v>
      </c>
      <c r="DE561" s="15" t="str">
        <f>VLOOKUP($DD561,[14]definitions_list_lookup!$N$15:$P$20,2,TRUE)</f>
        <v>extensive</v>
      </c>
      <c r="DF561" s="15">
        <f>VLOOKUP($DD561,[14]definitions_list_lookup!$N$15:$P$20,3,TRUE)</f>
        <v>4</v>
      </c>
      <c r="DG561" s="11" t="s">
        <v>4452</v>
      </c>
    </row>
    <row r="562" spans="1:111" s="11" customFormat="1">
      <c r="A562" s="11" t="s">
        <v>4441</v>
      </c>
      <c r="B562" s="11" t="s">
        <v>1742</v>
      </c>
      <c r="C562" s="2" t="s">
        <v>1450</v>
      </c>
      <c r="D562" s="2" t="s">
        <v>1575</v>
      </c>
      <c r="E562" s="11">
        <v>136</v>
      </c>
      <c r="F562" s="11">
        <v>2</v>
      </c>
      <c r="G562" s="15" t="str">
        <f t="shared" si="24"/>
        <v>136-2</v>
      </c>
      <c r="H562" s="11">
        <v>0</v>
      </c>
      <c r="I562" s="11">
        <v>80</v>
      </c>
      <c r="J562" s="38">
        <f>(VLOOKUP($G562,Depth_Lookup_CCL!$A$3:$Z$549,11,FALSE))+(H562/100)</f>
        <v>345.08</v>
      </c>
      <c r="K562" s="38">
        <f>(VLOOKUP($G562,Depth_Lookup_CCL!$A$3:$Z$549,11,FALSE))+(I562/100)</f>
        <v>345.88</v>
      </c>
      <c r="L562" s="11">
        <v>65</v>
      </c>
      <c r="N562" s="11">
        <v>35</v>
      </c>
      <c r="P562" s="15">
        <f t="shared" si="25"/>
        <v>100</v>
      </c>
      <c r="Q562" s="11" t="s">
        <v>2813</v>
      </c>
      <c r="R562" s="11" t="s">
        <v>1</v>
      </c>
      <c r="S562" s="97">
        <v>70</v>
      </c>
      <c r="T562" s="15" t="str">
        <f>VLOOKUP($S562,[14]definitions_list_lookup!$N$15:$P$20,2,TRUE)</f>
        <v>extensive</v>
      </c>
      <c r="U562" s="15">
        <f>VLOOKUP($S562,[14]definitions_list_lookup!$N$15:$P$20,3,TRUE)</f>
        <v>4</v>
      </c>
      <c r="V562" s="11" t="s">
        <v>2621</v>
      </c>
      <c r="W562" s="11">
        <v>15</v>
      </c>
      <c r="Y562" s="11">
        <v>50</v>
      </c>
      <c r="Z562" s="11">
        <v>35</v>
      </c>
      <c r="AR562" s="15" t="str">
        <f>VLOOKUP($AQ562,[14]definitions_list_lookup!$N$15:$P$20,2,TRUE)</f>
        <v>fresh</v>
      </c>
      <c r="AS562" s="15">
        <f>VLOOKUP($AQ562,[14]definitions_list_lookup!$N$15:$P$20,3,TRUE)</f>
        <v>0</v>
      </c>
      <c r="BL562" s="11" t="s">
        <v>2255</v>
      </c>
      <c r="BM562" s="11">
        <v>90</v>
      </c>
      <c r="BN562" s="15" t="str">
        <f>VLOOKUP($BM562,[14]definitions_list_lookup!$N$15:$P$20,2,TRUE)</f>
        <v>extensive</v>
      </c>
      <c r="BO562" s="15">
        <f>VLOOKUP($BM562,[14]definitions_list_lookup!$N$15:$P$20,3,TRUE)</f>
        <v>4</v>
      </c>
      <c r="BP562" s="11" t="s">
        <v>2287</v>
      </c>
      <c r="BQ562" s="11">
        <v>20</v>
      </c>
      <c r="BS562" s="11">
        <v>50</v>
      </c>
      <c r="BT562" s="11">
        <v>15</v>
      </c>
      <c r="BU562" s="11">
        <v>5</v>
      </c>
      <c r="CJ562" s="15" t="str">
        <f>VLOOKUP($CI562,[14]definitions_list_lookup!$N$15:$P$20,2,TRUE)</f>
        <v>fresh</v>
      </c>
      <c r="CK562" s="15">
        <f>VLOOKUP($CI562,[14]definitions_list_lookup!$N$15:$P$20,3,TRUE)</f>
        <v>0</v>
      </c>
      <c r="DD562" s="15">
        <f t="shared" si="26"/>
        <v>77</v>
      </c>
      <c r="DE562" s="15" t="str">
        <f>VLOOKUP($DD562,[14]definitions_list_lookup!$N$15:$P$20,2,TRUE)</f>
        <v>extensive</v>
      </c>
      <c r="DF562" s="15">
        <f>VLOOKUP($DD562,[14]definitions_list_lookup!$N$15:$P$20,3,TRUE)</f>
        <v>4</v>
      </c>
      <c r="DG562" s="11" t="s">
        <v>4151</v>
      </c>
    </row>
    <row r="563" spans="1:111" s="11" customFormat="1">
      <c r="A563" s="11" t="s">
        <v>4441</v>
      </c>
      <c r="B563" s="11" t="s">
        <v>1742</v>
      </c>
      <c r="C563" s="2" t="s">
        <v>1450</v>
      </c>
      <c r="D563" s="2" t="s">
        <v>1575</v>
      </c>
      <c r="E563" s="11">
        <v>136</v>
      </c>
      <c r="F563" s="11">
        <v>3</v>
      </c>
      <c r="G563" s="15" t="str">
        <f t="shared" si="24"/>
        <v>136-3</v>
      </c>
      <c r="H563" s="11">
        <v>0</v>
      </c>
      <c r="I563" s="11">
        <v>78</v>
      </c>
      <c r="J563" s="38">
        <f>(VLOOKUP($G563,Depth_Lookup_CCL!$A$3:$Z$549,11,FALSE))+(H563/100)</f>
        <v>345.875</v>
      </c>
      <c r="K563" s="38">
        <f>(VLOOKUP($G563,Depth_Lookup_CCL!$A$3:$Z$549,11,FALSE))+(I563/100)</f>
        <v>346.65499999999997</v>
      </c>
      <c r="L563" s="11">
        <v>85</v>
      </c>
      <c r="N563" s="11">
        <v>15</v>
      </c>
      <c r="P563" s="15">
        <f t="shared" si="25"/>
        <v>100</v>
      </c>
      <c r="Q563" s="11" t="s">
        <v>2813</v>
      </c>
      <c r="R563" s="11" t="s">
        <v>114</v>
      </c>
      <c r="S563" s="97">
        <v>55</v>
      </c>
      <c r="T563" s="15" t="str">
        <f>VLOOKUP($S563,[14]definitions_list_lookup!$N$15:$P$20,2,TRUE)</f>
        <v>substantial</v>
      </c>
      <c r="U563" s="15">
        <f>VLOOKUP($S563,[14]definitions_list_lookup!$N$15:$P$20,3,TRUE)</f>
        <v>3</v>
      </c>
      <c r="V563" s="11" t="s">
        <v>2329</v>
      </c>
      <c r="W563" s="11">
        <v>15</v>
      </c>
      <c r="Y563" s="11">
        <v>45</v>
      </c>
      <c r="Z563" s="11">
        <v>40</v>
      </c>
      <c r="AR563" s="15" t="str">
        <f>VLOOKUP($AQ563,[14]definitions_list_lookup!$N$15:$P$20,2,TRUE)</f>
        <v>fresh</v>
      </c>
      <c r="AS563" s="15">
        <f>VLOOKUP($AQ563,[14]definitions_list_lookup!$N$15:$P$20,3,TRUE)</f>
        <v>0</v>
      </c>
      <c r="BL563" s="11" t="s">
        <v>4453</v>
      </c>
      <c r="BM563" s="11">
        <v>80</v>
      </c>
      <c r="BN563" s="15" t="str">
        <f>VLOOKUP($BM563,[14]definitions_list_lookup!$N$15:$P$20,2,TRUE)</f>
        <v>extensive</v>
      </c>
      <c r="BO563" s="15">
        <f>VLOOKUP($BM563,[14]definitions_list_lookup!$N$15:$P$20,3,TRUE)</f>
        <v>4</v>
      </c>
      <c r="BP563" s="11" t="s">
        <v>2269</v>
      </c>
      <c r="BQ563" s="11">
        <v>35</v>
      </c>
      <c r="BS563" s="11">
        <v>50</v>
      </c>
      <c r="BT563" s="11">
        <v>10</v>
      </c>
      <c r="BU563" s="11">
        <v>5</v>
      </c>
      <c r="CJ563" s="15" t="str">
        <f>VLOOKUP($CI563,[14]definitions_list_lookup!$N$15:$P$20,2,TRUE)</f>
        <v>fresh</v>
      </c>
      <c r="CK563" s="15">
        <f>VLOOKUP($CI563,[14]definitions_list_lookup!$N$15:$P$20,3,TRUE)</f>
        <v>0</v>
      </c>
      <c r="DD563" s="15">
        <f t="shared" si="26"/>
        <v>58.75</v>
      </c>
      <c r="DE563" s="15" t="str">
        <f>VLOOKUP($DD563,[14]definitions_list_lookup!$N$15:$P$20,2,TRUE)</f>
        <v>substantial</v>
      </c>
      <c r="DF563" s="15">
        <f>VLOOKUP($DD563,[14]definitions_list_lookup!$N$15:$P$20,3,TRUE)</f>
        <v>3</v>
      </c>
      <c r="DG563" s="11" t="s">
        <v>2668</v>
      </c>
    </row>
    <row r="564" spans="1:111" s="11" customFormat="1">
      <c r="A564" s="11" t="s">
        <v>4441</v>
      </c>
      <c r="B564" s="11" t="s">
        <v>1742</v>
      </c>
      <c r="C564" s="2" t="s">
        <v>1450</v>
      </c>
      <c r="D564" s="2" t="s">
        <v>1575</v>
      </c>
      <c r="E564" s="11">
        <v>136</v>
      </c>
      <c r="F564" s="11">
        <v>4</v>
      </c>
      <c r="G564" s="15" t="str">
        <f t="shared" si="24"/>
        <v>136-4</v>
      </c>
      <c r="H564" s="11">
        <v>0</v>
      </c>
      <c r="I564" s="11">
        <v>46</v>
      </c>
      <c r="J564" s="38">
        <f>(VLOOKUP($G564,Depth_Lookup_CCL!$A$3:$Z$549,11,FALSE))+(H564/100)</f>
        <v>346.64</v>
      </c>
      <c r="K564" s="38">
        <f>(VLOOKUP($G564,Depth_Lookup_CCL!$A$3:$Z$549,11,FALSE))+(I564/100)</f>
        <v>347.09999999999997</v>
      </c>
      <c r="L564" s="11">
        <v>40</v>
      </c>
      <c r="N564" s="11">
        <v>60</v>
      </c>
      <c r="P564" s="15">
        <f t="shared" si="25"/>
        <v>100</v>
      </c>
      <c r="Q564" s="11" t="s">
        <v>4454</v>
      </c>
      <c r="R564" s="11" t="s">
        <v>114</v>
      </c>
      <c r="S564" s="97">
        <v>55</v>
      </c>
      <c r="T564" s="15" t="str">
        <f>VLOOKUP($S564,[14]definitions_list_lookup!$N$15:$P$20,2,TRUE)</f>
        <v>substantial</v>
      </c>
      <c r="U564" s="15">
        <f>VLOOKUP($S564,[14]definitions_list_lookup!$N$15:$P$20,3,TRUE)</f>
        <v>3</v>
      </c>
      <c r="V564" s="11" t="s">
        <v>1707</v>
      </c>
      <c r="W564" s="11">
        <v>15</v>
      </c>
      <c r="Y564" s="11">
        <v>50</v>
      </c>
      <c r="Z564" s="11">
        <v>35</v>
      </c>
      <c r="AR564" s="15" t="str">
        <f>VLOOKUP($AQ564,[14]definitions_list_lookup!$N$15:$P$20,2,TRUE)</f>
        <v>fresh</v>
      </c>
      <c r="AS564" s="15">
        <f>VLOOKUP($AQ564,[14]definitions_list_lookup!$N$15:$P$20,3,TRUE)</f>
        <v>0</v>
      </c>
      <c r="BL564" s="11" t="s">
        <v>4455</v>
      </c>
      <c r="BM564" s="11">
        <v>90</v>
      </c>
      <c r="BN564" s="15" t="str">
        <f>VLOOKUP($BM564,[14]definitions_list_lookup!$N$15:$P$20,2,TRUE)</f>
        <v>extensive</v>
      </c>
      <c r="BO564" s="15">
        <f>VLOOKUP($BM564,[14]definitions_list_lookup!$N$15:$P$20,3,TRUE)</f>
        <v>4</v>
      </c>
      <c r="BP564" s="11" t="s">
        <v>2653</v>
      </c>
      <c r="BQ564" s="11">
        <v>15</v>
      </c>
      <c r="BS564" s="11">
        <v>60</v>
      </c>
      <c r="BT564" s="11">
        <v>10</v>
      </c>
      <c r="BU564" s="11">
        <v>15</v>
      </c>
      <c r="CJ564" s="15" t="str">
        <f>VLOOKUP($CI564,[14]definitions_list_lookup!$N$15:$P$20,2,TRUE)</f>
        <v>fresh</v>
      </c>
      <c r="CK564" s="15">
        <f>VLOOKUP($CI564,[14]definitions_list_lookup!$N$15:$P$20,3,TRUE)</f>
        <v>0</v>
      </c>
      <c r="DD564" s="15">
        <f t="shared" si="26"/>
        <v>76</v>
      </c>
      <c r="DE564" s="15" t="str">
        <f>VLOOKUP($DD564,[14]definitions_list_lookup!$N$15:$P$20,2,TRUE)</f>
        <v>extensive</v>
      </c>
      <c r="DF564" s="15">
        <f>VLOOKUP($DD564,[14]definitions_list_lookup!$N$15:$P$20,3,TRUE)</f>
        <v>4</v>
      </c>
      <c r="DG564" s="11" t="s">
        <v>4456</v>
      </c>
    </row>
    <row r="565" spans="1:111" s="11" customFormat="1">
      <c r="A565" s="11" t="s">
        <v>4441</v>
      </c>
      <c r="B565" s="11" t="s">
        <v>1742</v>
      </c>
      <c r="C565" s="2" t="s">
        <v>1450</v>
      </c>
      <c r="D565" s="2" t="s">
        <v>1575</v>
      </c>
      <c r="E565" s="11">
        <v>136</v>
      </c>
      <c r="F565" s="11">
        <v>4</v>
      </c>
      <c r="G565" s="15" t="str">
        <f t="shared" si="24"/>
        <v>136-4</v>
      </c>
      <c r="H565" s="11">
        <v>46</v>
      </c>
      <c r="I565" s="11">
        <v>79</v>
      </c>
      <c r="J565" s="38">
        <f>(VLOOKUP($G565,Depth_Lookup_CCL!$A$3:$Z$549,11,FALSE))+(H565/100)</f>
        <v>347.09999999999997</v>
      </c>
      <c r="K565" s="38">
        <f>(VLOOKUP($G565,Depth_Lookup_CCL!$A$3:$Z$549,11,FALSE))+(I565/100)</f>
        <v>347.43</v>
      </c>
      <c r="N565" s="11">
        <v>50</v>
      </c>
      <c r="O565" s="11">
        <v>50</v>
      </c>
      <c r="P565" s="15">
        <f t="shared" si="25"/>
        <v>100</v>
      </c>
      <c r="S565" s="97"/>
      <c r="T565" s="15" t="str">
        <f>VLOOKUP($S565,[14]definitions_list_lookup!$N$15:$P$20,2,TRUE)</f>
        <v>fresh</v>
      </c>
      <c r="U565" s="15">
        <f>VLOOKUP($S565,[14]definitions_list_lookup!$N$15:$P$20,3,TRUE)</f>
        <v>0</v>
      </c>
      <c r="AR565" s="15" t="str">
        <f>VLOOKUP($AQ565,[14]definitions_list_lookup!$N$15:$P$20,2,TRUE)</f>
        <v>fresh</v>
      </c>
      <c r="AS565" s="15">
        <f>VLOOKUP($AQ565,[14]definitions_list_lookup!$N$15:$P$20,3,TRUE)</f>
        <v>0</v>
      </c>
      <c r="BL565" s="11" t="s">
        <v>4457</v>
      </c>
      <c r="BM565" s="11">
        <v>95</v>
      </c>
      <c r="BN565" s="15" t="str">
        <f>VLOOKUP($BM565,[14]definitions_list_lookup!$N$15:$P$20,2,TRUE)</f>
        <v>complete</v>
      </c>
      <c r="BO565" s="15">
        <f>VLOOKUP($BM565,[14]definitions_list_lookup!$N$15:$P$20,3,TRUE)</f>
        <v>5</v>
      </c>
      <c r="BP565" s="11" t="s">
        <v>2653</v>
      </c>
      <c r="BQ565" s="11">
        <v>20</v>
      </c>
      <c r="BS565" s="11">
        <v>35</v>
      </c>
      <c r="BT565" s="11">
        <v>15</v>
      </c>
      <c r="BU565" s="11">
        <v>30</v>
      </c>
      <c r="CH565" s="11" t="s">
        <v>2222</v>
      </c>
      <c r="CI565" s="11">
        <v>100</v>
      </c>
      <c r="CJ565" s="15" t="str">
        <f>VLOOKUP($CI565,[14]definitions_list_lookup!$N$15:$P$20,2,TRUE)</f>
        <v>complete</v>
      </c>
      <c r="CK565" s="15">
        <f>VLOOKUP($CI565,[14]definitions_list_lookup!$N$15:$P$20,3,TRUE)</f>
        <v>5</v>
      </c>
      <c r="CL565" s="11" t="s">
        <v>4204</v>
      </c>
      <c r="CO565" s="11">
        <v>30</v>
      </c>
      <c r="CP565" s="11">
        <v>30</v>
      </c>
      <c r="CQ565" s="11">
        <v>15</v>
      </c>
      <c r="CX565" s="11">
        <v>25</v>
      </c>
      <c r="DD565" s="15">
        <f t="shared" si="26"/>
        <v>97.5</v>
      </c>
      <c r="DE565" s="15" t="str">
        <f>VLOOKUP($DD565,[14]definitions_list_lookup!$N$15:$P$20,2,TRUE)</f>
        <v>complete</v>
      </c>
      <c r="DF565" s="15">
        <f>VLOOKUP($DD565,[14]definitions_list_lookup!$N$15:$P$20,3,TRUE)</f>
        <v>5</v>
      </c>
      <c r="DG565" s="11" t="s">
        <v>4458</v>
      </c>
    </row>
    <row r="566" spans="1:111" s="11" customFormat="1">
      <c r="A566" s="11" t="s">
        <v>4441</v>
      </c>
      <c r="B566" s="11" t="s">
        <v>1742</v>
      </c>
      <c r="C566" s="2" t="s">
        <v>1450</v>
      </c>
      <c r="D566" s="2" t="s">
        <v>1575</v>
      </c>
      <c r="E566" s="11">
        <v>137</v>
      </c>
      <c r="F566" s="11">
        <v>1</v>
      </c>
      <c r="G566" s="15" t="str">
        <f t="shared" si="24"/>
        <v>137-1</v>
      </c>
      <c r="H566" s="11">
        <v>0</v>
      </c>
      <c r="I566" s="11">
        <v>88</v>
      </c>
      <c r="J566" s="38">
        <f>(VLOOKUP($G566,Depth_Lookup_CCL!$A$3:$Z$549,11,FALSE))+(H566/100)</f>
        <v>347.35</v>
      </c>
      <c r="K566" s="38">
        <f>(VLOOKUP($G566,Depth_Lookup_CCL!$A$3:$Z$549,11,FALSE))+(I566/100)</f>
        <v>348.23</v>
      </c>
      <c r="O566" s="11">
        <v>100</v>
      </c>
      <c r="P566" s="15">
        <f t="shared" si="25"/>
        <v>100</v>
      </c>
      <c r="S566" s="97"/>
      <c r="T566" s="15" t="str">
        <f>VLOOKUP($S566,[14]definitions_list_lookup!$N$15:$P$20,2,TRUE)</f>
        <v>fresh</v>
      </c>
      <c r="U566" s="15">
        <f>VLOOKUP($S566,[14]definitions_list_lookup!$N$15:$P$20,3,TRUE)</f>
        <v>0</v>
      </c>
      <c r="AR566" s="15" t="str">
        <f>VLOOKUP($AQ566,[14]definitions_list_lookup!$N$15:$P$20,2,TRUE)</f>
        <v>fresh</v>
      </c>
      <c r="AS566" s="15">
        <f>VLOOKUP($AQ566,[14]definitions_list_lookup!$N$15:$P$20,3,TRUE)</f>
        <v>0</v>
      </c>
      <c r="BN566" s="15" t="str">
        <f>VLOOKUP($BM566,[14]definitions_list_lookup!$N$15:$P$20,2,TRUE)</f>
        <v>fresh</v>
      </c>
      <c r="BO566" s="15">
        <f>VLOOKUP($BM566,[14]definitions_list_lookup!$N$15:$P$20,3,TRUE)</f>
        <v>0</v>
      </c>
      <c r="CH566" s="11" t="s">
        <v>2224</v>
      </c>
      <c r="CI566" s="11">
        <v>100</v>
      </c>
      <c r="CJ566" s="15" t="str">
        <f>VLOOKUP($CI566,[14]definitions_list_lookup!$N$15:$P$20,2,TRUE)</f>
        <v>complete</v>
      </c>
      <c r="CK566" s="15">
        <f>VLOOKUP($CI566,[14]definitions_list_lookup!$N$15:$P$20,3,TRUE)</f>
        <v>5</v>
      </c>
      <c r="CL566" s="11" t="s">
        <v>4459</v>
      </c>
      <c r="CM566" s="11">
        <v>15</v>
      </c>
      <c r="CO566" s="11">
        <v>30</v>
      </c>
      <c r="CP566" s="11">
        <v>25</v>
      </c>
      <c r="CQ566" s="11">
        <v>20</v>
      </c>
      <c r="CX566" s="11">
        <v>10</v>
      </c>
      <c r="DD566" s="15">
        <f t="shared" si="26"/>
        <v>100</v>
      </c>
      <c r="DE566" s="15" t="str">
        <f>VLOOKUP($DD566,[14]definitions_list_lookup!$N$15:$P$20,2,TRUE)</f>
        <v>complete</v>
      </c>
      <c r="DF566" s="15">
        <f>VLOOKUP($DD566,[14]definitions_list_lookup!$N$15:$P$20,3,TRUE)</f>
        <v>5</v>
      </c>
      <c r="DG566" s="11" t="s">
        <v>2282</v>
      </c>
    </row>
    <row r="567" spans="1:111" s="11" customFormat="1">
      <c r="A567" s="11" t="s">
        <v>4441</v>
      </c>
      <c r="B567" s="11" t="s">
        <v>1742</v>
      </c>
      <c r="C567" s="2" t="s">
        <v>1450</v>
      </c>
      <c r="D567" s="2" t="s">
        <v>1575</v>
      </c>
      <c r="E567" s="11">
        <v>137</v>
      </c>
      <c r="F567" s="11">
        <v>2</v>
      </c>
      <c r="G567" s="15" t="str">
        <f t="shared" si="24"/>
        <v>137-2</v>
      </c>
      <c r="H567" s="11">
        <v>0</v>
      </c>
      <c r="I567" s="11">
        <v>64</v>
      </c>
      <c r="J567" s="38">
        <f>(VLOOKUP($G567,Depth_Lookup_CCL!$A$3:$Z$549,11,FALSE))+(H567/100)</f>
        <v>348.23</v>
      </c>
      <c r="K567" s="38">
        <f>(VLOOKUP($G567,Depth_Lookup_CCL!$A$3:$Z$549,11,FALSE))+(I567/100)</f>
        <v>348.87</v>
      </c>
      <c r="O567" s="11">
        <v>100</v>
      </c>
      <c r="P567" s="15">
        <f t="shared" si="25"/>
        <v>100</v>
      </c>
      <c r="S567" s="97"/>
      <c r="T567" s="15" t="str">
        <f>VLOOKUP($S567,[14]definitions_list_lookup!$N$15:$P$20,2,TRUE)</f>
        <v>fresh</v>
      </c>
      <c r="U567" s="15">
        <f>VLOOKUP($S567,[14]definitions_list_lookup!$N$15:$P$20,3,TRUE)</f>
        <v>0</v>
      </c>
      <c r="AR567" s="15" t="str">
        <f>VLOOKUP($AQ567,[14]definitions_list_lookup!$N$15:$P$20,2,TRUE)</f>
        <v>fresh</v>
      </c>
      <c r="AS567" s="15">
        <f>VLOOKUP($AQ567,[14]definitions_list_lookup!$N$15:$P$20,3,TRUE)</f>
        <v>0</v>
      </c>
      <c r="BN567" s="15" t="str">
        <f>VLOOKUP($BM567,[14]definitions_list_lookup!$N$15:$P$20,2,TRUE)</f>
        <v>fresh</v>
      </c>
      <c r="BO567" s="15">
        <f>VLOOKUP($BM567,[14]definitions_list_lookup!$N$15:$P$20,3,TRUE)</f>
        <v>0</v>
      </c>
      <c r="CH567" s="11" t="s">
        <v>2224</v>
      </c>
      <c r="CI567" s="11">
        <v>100</v>
      </c>
      <c r="CJ567" s="15" t="str">
        <f>VLOOKUP($CI567,[14]definitions_list_lookup!$N$15:$P$20,2,TRUE)</f>
        <v>complete</v>
      </c>
      <c r="CK567" s="15">
        <f>VLOOKUP($CI567,[14]definitions_list_lookup!$N$15:$P$20,3,TRUE)</f>
        <v>5</v>
      </c>
      <c r="CL567" s="11" t="s">
        <v>4459</v>
      </c>
      <c r="CM567" s="11">
        <v>15</v>
      </c>
      <c r="CO567" s="11">
        <v>30</v>
      </c>
      <c r="CP567" s="11">
        <v>25</v>
      </c>
      <c r="CQ567" s="11">
        <v>20</v>
      </c>
      <c r="CX567" s="11">
        <v>10</v>
      </c>
      <c r="DD567" s="15">
        <f t="shared" si="26"/>
        <v>100</v>
      </c>
      <c r="DE567" s="15" t="str">
        <f>VLOOKUP($DD567,[14]definitions_list_lookup!$N$15:$P$20,2,TRUE)</f>
        <v>complete</v>
      </c>
      <c r="DF567" s="15">
        <f>VLOOKUP($DD567,[14]definitions_list_lookup!$N$15:$P$20,3,TRUE)</f>
        <v>5</v>
      </c>
      <c r="DG567" s="11" t="s">
        <v>2282</v>
      </c>
    </row>
    <row r="568" spans="1:111" s="11" customFormat="1">
      <c r="A568" s="11" t="s">
        <v>4441</v>
      </c>
      <c r="B568" s="11" t="s">
        <v>1742</v>
      </c>
      <c r="C568" s="2" t="s">
        <v>1450</v>
      </c>
      <c r="D568" s="2" t="s">
        <v>1575</v>
      </c>
      <c r="E568" s="11">
        <v>137</v>
      </c>
      <c r="F568" s="11">
        <v>3</v>
      </c>
      <c r="G568" s="15" t="str">
        <f t="shared" si="24"/>
        <v>137-3</v>
      </c>
      <c r="H568" s="11">
        <v>0</v>
      </c>
      <c r="I568" s="11">
        <v>82</v>
      </c>
      <c r="J568" s="38">
        <f>(VLOOKUP($G568,Depth_Lookup_CCL!$A$3:$Z$549,11,FALSE))+(H568/100)</f>
        <v>348.88</v>
      </c>
      <c r="K568" s="38">
        <f>(VLOOKUP($G568,Depth_Lookup_CCL!$A$3:$Z$549,11,FALSE))+(I568/100)</f>
        <v>349.7</v>
      </c>
      <c r="L568" s="11">
        <v>50</v>
      </c>
      <c r="N568" s="11">
        <v>5</v>
      </c>
      <c r="O568" s="11">
        <v>45</v>
      </c>
      <c r="P568" s="15">
        <f t="shared" si="25"/>
        <v>100</v>
      </c>
      <c r="Q568" s="11" t="s">
        <v>1755</v>
      </c>
      <c r="R568" s="11" t="s">
        <v>114</v>
      </c>
      <c r="S568" s="97">
        <v>25</v>
      </c>
      <c r="T568" s="15" t="str">
        <f>VLOOKUP($S568,[14]definitions_list_lookup!$N$15:$P$20,2,TRUE)</f>
        <v>moderate</v>
      </c>
      <c r="U568" s="15">
        <f>VLOOKUP($S568,[14]definitions_list_lookup!$N$15:$P$20,3,TRUE)</f>
        <v>2</v>
      </c>
      <c r="V568" s="11" t="s">
        <v>4146</v>
      </c>
      <c r="Y568" s="11">
        <v>90</v>
      </c>
      <c r="Z568" s="11">
        <v>10</v>
      </c>
      <c r="AR568" s="15" t="str">
        <f>VLOOKUP($AQ568,[14]definitions_list_lookup!$N$15:$P$20,2,TRUE)</f>
        <v>fresh</v>
      </c>
      <c r="AS568" s="15">
        <f>VLOOKUP($AQ568,[14]definitions_list_lookup!$N$15:$P$20,3,TRUE)</f>
        <v>0</v>
      </c>
      <c r="BL568" s="11" t="s">
        <v>4460</v>
      </c>
      <c r="BM568" s="11">
        <v>75</v>
      </c>
      <c r="BN568" s="15" t="str">
        <f>VLOOKUP($BM568,[14]definitions_list_lookup!$N$15:$P$20,2,TRUE)</f>
        <v>extensive</v>
      </c>
      <c r="BO568" s="15">
        <f>VLOOKUP($BM568,[14]definitions_list_lookup!$N$15:$P$20,3,TRUE)</f>
        <v>4</v>
      </c>
      <c r="BP568" s="11" t="s">
        <v>2393</v>
      </c>
      <c r="BQ568" s="11">
        <v>30</v>
      </c>
      <c r="BS568" s="11">
        <v>50</v>
      </c>
      <c r="BT568" s="11">
        <v>15</v>
      </c>
      <c r="BU568" s="11">
        <v>5</v>
      </c>
      <c r="CH568" s="11" t="s">
        <v>2224</v>
      </c>
      <c r="CI568" s="11">
        <v>100</v>
      </c>
      <c r="CJ568" s="15" t="str">
        <f>VLOOKUP($CI568,[14]definitions_list_lookup!$N$15:$P$20,2,TRUE)</f>
        <v>complete</v>
      </c>
      <c r="CK568" s="15">
        <f>VLOOKUP($CI568,[14]definitions_list_lookup!$N$15:$P$20,3,TRUE)</f>
        <v>5</v>
      </c>
      <c r="CL568" s="11" t="s">
        <v>4459</v>
      </c>
      <c r="CM568" s="11">
        <v>15</v>
      </c>
      <c r="CO568" s="11">
        <v>30</v>
      </c>
      <c r="CP568" s="11">
        <v>25</v>
      </c>
      <c r="CQ568" s="11">
        <v>20</v>
      </c>
      <c r="CX568" s="11">
        <v>10</v>
      </c>
      <c r="DD568" s="15">
        <f t="shared" si="26"/>
        <v>61.25</v>
      </c>
      <c r="DE568" s="15" t="str">
        <f>VLOOKUP($DD568,[14]definitions_list_lookup!$N$15:$P$20,2,TRUE)</f>
        <v>extensive</v>
      </c>
      <c r="DF568" s="15">
        <f>VLOOKUP($DD568,[14]definitions_list_lookup!$N$15:$P$20,3,TRUE)</f>
        <v>4</v>
      </c>
      <c r="DG568" s="11" t="s">
        <v>4461</v>
      </c>
    </row>
    <row r="569" spans="1:111" s="11" customFormat="1">
      <c r="A569" s="11" t="s">
        <v>4441</v>
      </c>
      <c r="B569" s="11" t="s">
        <v>1742</v>
      </c>
      <c r="C569" s="2" t="s">
        <v>1450</v>
      </c>
      <c r="D569" s="2" t="s">
        <v>1575</v>
      </c>
      <c r="E569" s="11">
        <v>137</v>
      </c>
      <c r="F569" s="11">
        <v>4</v>
      </c>
      <c r="G569" s="15" t="str">
        <f t="shared" si="24"/>
        <v>137-4</v>
      </c>
      <c r="H569" s="11">
        <v>0</v>
      </c>
      <c r="I569" s="11">
        <v>75</v>
      </c>
      <c r="J569" s="38">
        <f>(VLOOKUP($G569,Depth_Lookup_CCL!$A$3:$Z$549,11,FALSE))+(H569/100)</f>
        <v>349.73</v>
      </c>
      <c r="K569" s="38">
        <f>(VLOOKUP($G569,Depth_Lookup_CCL!$A$3:$Z$549,11,FALSE))+(I569/100)</f>
        <v>350.48</v>
      </c>
      <c r="L569" s="11">
        <v>92</v>
      </c>
      <c r="N569" s="11">
        <v>8</v>
      </c>
      <c r="P569" s="15">
        <f t="shared" si="25"/>
        <v>100</v>
      </c>
      <c r="Q569" s="11" t="s">
        <v>1755</v>
      </c>
      <c r="R569" s="11" t="s">
        <v>114</v>
      </c>
      <c r="S569" s="97">
        <v>25</v>
      </c>
      <c r="T569" s="15" t="str">
        <f>VLOOKUP($S569,[14]definitions_list_lookup!$N$15:$P$20,2,TRUE)</f>
        <v>moderate</v>
      </c>
      <c r="U569" s="15">
        <f>VLOOKUP($S569,[14]definitions_list_lookup!$N$15:$P$20,3,TRUE)</f>
        <v>2</v>
      </c>
      <c r="V569" s="11" t="s">
        <v>1707</v>
      </c>
      <c r="W569" s="11">
        <v>5</v>
      </c>
      <c r="Y569" s="11">
        <v>85</v>
      </c>
      <c r="Z569" s="11">
        <v>10</v>
      </c>
      <c r="AR569" s="15" t="str">
        <f>VLOOKUP($AQ569,[14]definitions_list_lookup!$N$15:$P$20,2,TRUE)</f>
        <v>fresh</v>
      </c>
      <c r="AS569" s="15">
        <f>VLOOKUP($AQ569,[14]definitions_list_lookup!$N$15:$P$20,3,TRUE)</f>
        <v>0</v>
      </c>
      <c r="BL569" s="11" t="s">
        <v>1797</v>
      </c>
      <c r="BM569" s="11">
        <v>80</v>
      </c>
      <c r="BN569" s="15" t="str">
        <f>VLOOKUP($BM569,[14]definitions_list_lookup!$N$15:$P$20,2,TRUE)</f>
        <v>extensive</v>
      </c>
      <c r="BO569" s="15">
        <f>VLOOKUP($BM569,[14]definitions_list_lookup!$N$15:$P$20,3,TRUE)</f>
        <v>4</v>
      </c>
      <c r="BP569" s="11" t="s">
        <v>2287</v>
      </c>
      <c r="BQ569" s="11">
        <v>15</v>
      </c>
      <c r="BS569" s="11">
        <v>75</v>
      </c>
      <c r="BT569" s="11">
        <v>10</v>
      </c>
      <c r="CJ569" s="15" t="str">
        <f>VLOOKUP($CI569,[14]definitions_list_lookup!$N$15:$P$20,2,TRUE)</f>
        <v>fresh</v>
      </c>
      <c r="CK569" s="15">
        <f>VLOOKUP($CI569,[14]definitions_list_lookup!$N$15:$P$20,3,TRUE)</f>
        <v>0</v>
      </c>
      <c r="DD569" s="15">
        <f t="shared" si="26"/>
        <v>29.4</v>
      </c>
      <c r="DE569" s="15" t="str">
        <f>VLOOKUP($DD569,[14]definitions_list_lookup!$N$15:$P$20,2,TRUE)</f>
        <v>moderate</v>
      </c>
      <c r="DF569" s="15">
        <f>VLOOKUP($DD569,[14]definitions_list_lookup!$N$15:$P$20,3,TRUE)</f>
        <v>2</v>
      </c>
      <c r="DG569" s="11" t="s">
        <v>1932</v>
      </c>
    </row>
    <row r="570" spans="1:111" s="11" customFormat="1">
      <c r="A570" s="11" t="s">
        <v>4441</v>
      </c>
      <c r="B570" s="11" t="s">
        <v>1742</v>
      </c>
      <c r="C570" s="2" t="s">
        <v>1450</v>
      </c>
      <c r="D570" s="2" t="s">
        <v>1575</v>
      </c>
      <c r="E570" s="11">
        <v>138</v>
      </c>
      <c r="F570" s="11">
        <v>1</v>
      </c>
      <c r="G570" s="15" t="str">
        <f t="shared" si="24"/>
        <v>138-1</v>
      </c>
      <c r="H570" s="11">
        <v>0</v>
      </c>
      <c r="I570" s="11">
        <v>93</v>
      </c>
      <c r="J570" s="38">
        <f>(VLOOKUP($G570,Depth_Lookup_CCL!$A$3:$Z$549,11,FALSE))+(H570/100)</f>
        <v>350.4</v>
      </c>
      <c r="K570" s="38">
        <f>(VLOOKUP($G570,Depth_Lookup_CCL!$A$3:$Z$549,11,FALSE))+(I570/100)</f>
        <v>351.33</v>
      </c>
      <c r="L570" s="11">
        <v>73</v>
      </c>
      <c r="N570" s="11">
        <v>25</v>
      </c>
      <c r="O570" s="11">
        <v>2</v>
      </c>
      <c r="P570" s="15">
        <f t="shared" si="25"/>
        <v>100</v>
      </c>
      <c r="Q570" s="11" t="s">
        <v>1755</v>
      </c>
      <c r="R570" s="11" t="s">
        <v>114</v>
      </c>
      <c r="S570" s="97">
        <v>40</v>
      </c>
      <c r="T570" s="15" t="str">
        <f>VLOOKUP($S570,[14]definitions_list_lookup!$N$15:$P$20,2,TRUE)</f>
        <v>substantial</v>
      </c>
      <c r="U570" s="15">
        <f>VLOOKUP($S570,[14]definitions_list_lookup!$N$15:$P$20,3,TRUE)</f>
        <v>3</v>
      </c>
      <c r="V570" s="11" t="s">
        <v>1707</v>
      </c>
      <c r="W570" s="11">
        <v>5</v>
      </c>
      <c r="Y570" s="11">
        <v>85</v>
      </c>
      <c r="Z570" s="11">
        <v>10</v>
      </c>
      <c r="AR570" s="15" t="str">
        <f>VLOOKUP($AQ570,[14]definitions_list_lookup!$N$15:$P$20,2,TRUE)</f>
        <v>fresh</v>
      </c>
      <c r="AS570" s="15">
        <f>VLOOKUP($AQ570,[14]definitions_list_lookup!$N$15:$P$20,3,TRUE)</f>
        <v>0</v>
      </c>
      <c r="BL570" s="11" t="s">
        <v>1797</v>
      </c>
      <c r="BM570" s="11">
        <v>80</v>
      </c>
      <c r="BN570" s="15" t="str">
        <f>VLOOKUP($BM570,[14]definitions_list_lookup!$N$15:$P$20,2,TRUE)</f>
        <v>extensive</v>
      </c>
      <c r="BO570" s="15">
        <f>VLOOKUP($BM570,[14]definitions_list_lookup!$N$15:$P$20,3,TRUE)</f>
        <v>4</v>
      </c>
      <c r="BP570" s="11" t="s">
        <v>2287</v>
      </c>
      <c r="BQ570" s="11">
        <v>20</v>
      </c>
      <c r="BS570" s="11">
        <v>60</v>
      </c>
      <c r="BT570" s="11">
        <v>15</v>
      </c>
      <c r="BU570" s="11">
        <v>5</v>
      </c>
      <c r="CH570" s="11" t="s">
        <v>1658</v>
      </c>
      <c r="CI570" s="11">
        <v>90</v>
      </c>
      <c r="CJ570" s="15" t="str">
        <f>VLOOKUP($CI570,[14]definitions_list_lookup!$N$15:$P$20,2,TRUE)</f>
        <v>extensive</v>
      </c>
      <c r="CK570" s="15">
        <f>VLOOKUP($CI570,[14]definitions_list_lookup!$N$15:$P$20,3,TRUE)</f>
        <v>4</v>
      </c>
      <c r="CL570" s="11" t="s">
        <v>1431</v>
      </c>
      <c r="CM570" s="11">
        <v>10</v>
      </c>
      <c r="CO570" s="11">
        <v>55</v>
      </c>
      <c r="CP570" s="11">
        <v>15</v>
      </c>
      <c r="CQ570" s="11">
        <v>10</v>
      </c>
      <c r="CX570" s="11">
        <v>10</v>
      </c>
      <c r="DD570" s="15">
        <f t="shared" si="26"/>
        <v>51</v>
      </c>
      <c r="DE570" s="15" t="str">
        <f>VLOOKUP($DD570,[14]definitions_list_lookup!$N$15:$P$20,2,TRUE)</f>
        <v>substantial</v>
      </c>
      <c r="DF570" s="15">
        <f>VLOOKUP($DD570,[14]definitions_list_lookup!$N$15:$P$20,3,TRUE)</f>
        <v>3</v>
      </c>
      <c r="DG570" s="11" t="s">
        <v>1932</v>
      </c>
    </row>
    <row r="571" spans="1:111" s="11" customFormat="1">
      <c r="A571" s="11" t="s">
        <v>4441</v>
      </c>
      <c r="B571" s="11" t="s">
        <v>1742</v>
      </c>
      <c r="C571" s="2" t="s">
        <v>1450</v>
      </c>
      <c r="D571" s="2" t="s">
        <v>1575</v>
      </c>
      <c r="E571" s="11">
        <v>138</v>
      </c>
      <c r="F571" s="11">
        <v>2</v>
      </c>
      <c r="G571" s="15" t="str">
        <f t="shared" si="24"/>
        <v>138-2</v>
      </c>
      <c r="H571" s="11">
        <v>0</v>
      </c>
      <c r="I571" s="11">
        <v>65</v>
      </c>
      <c r="J571" s="38">
        <f>(VLOOKUP($G571,Depth_Lookup_CCL!$A$3:$Z$549,11,FALSE))+(H571/100)</f>
        <v>351.34</v>
      </c>
      <c r="K571" s="38">
        <f>(VLOOKUP($G571,Depth_Lookup_CCL!$A$3:$Z$549,11,FALSE))+(I571/100)</f>
        <v>351.98999999999995</v>
      </c>
      <c r="L571" s="11">
        <v>92</v>
      </c>
      <c r="N571" s="11">
        <v>8</v>
      </c>
      <c r="P571" s="15">
        <f t="shared" si="25"/>
        <v>100</v>
      </c>
      <c r="Q571" s="11" t="s">
        <v>1602</v>
      </c>
      <c r="R571" s="11" t="s">
        <v>114</v>
      </c>
      <c r="S571" s="97">
        <v>55</v>
      </c>
      <c r="T571" s="15" t="str">
        <f>VLOOKUP($S571,[14]definitions_list_lookup!$N$15:$P$20,2,TRUE)</f>
        <v>substantial</v>
      </c>
      <c r="U571" s="15">
        <f>VLOOKUP($S571,[14]definitions_list_lookup!$N$15:$P$20,3,TRUE)</f>
        <v>3</v>
      </c>
      <c r="V571" s="11" t="s">
        <v>1707</v>
      </c>
      <c r="W571" s="11">
        <v>15</v>
      </c>
      <c r="Y571" s="11">
        <v>70</v>
      </c>
      <c r="Z571" s="11">
        <v>15</v>
      </c>
      <c r="AR571" s="15" t="str">
        <f>VLOOKUP($AQ571,[14]definitions_list_lookup!$N$15:$P$20,2,TRUE)</f>
        <v>fresh</v>
      </c>
      <c r="AS571" s="15">
        <f>VLOOKUP($AQ571,[14]definitions_list_lookup!$N$15:$P$20,3,TRUE)</f>
        <v>0</v>
      </c>
      <c r="BL571" s="11" t="s">
        <v>1797</v>
      </c>
      <c r="BM571" s="11">
        <v>85</v>
      </c>
      <c r="BN571" s="15" t="str">
        <f>VLOOKUP($BM571,[14]definitions_list_lookup!$N$15:$P$20,2,TRUE)</f>
        <v>extensive</v>
      </c>
      <c r="BO571" s="15">
        <f>VLOOKUP($BM571,[14]definitions_list_lookup!$N$15:$P$20,3,TRUE)</f>
        <v>4</v>
      </c>
      <c r="BP571" s="11" t="s">
        <v>2287</v>
      </c>
      <c r="BQ571" s="11">
        <v>15</v>
      </c>
      <c r="BS571" s="11">
        <v>70</v>
      </c>
      <c r="BT571" s="11">
        <v>10</v>
      </c>
      <c r="BU571" s="11">
        <v>5</v>
      </c>
      <c r="CJ571" s="15" t="str">
        <f>VLOOKUP($CI571,[14]definitions_list_lookup!$N$15:$P$20,2,TRUE)</f>
        <v>fresh</v>
      </c>
      <c r="CK571" s="15">
        <f>VLOOKUP($CI571,[14]definitions_list_lookup!$N$15:$P$20,3,TRUE)</f>
        <v>0</v>
      </c>
      <c r="DD571" s="15">
        <f t="shared" si="26"/>
        <v>57.4</v>
      </c>
      <c r="DE571" s="15" t="str">
        <f>VLOOKUP($DD571,[14]definitions_list_lookup!$N$15:$P$20,2,TRUE)</f>
        <v>substantial</v>
      </c>
      <c r="DF571" s="15">
        <f>VLOOKUP($DD571,[14]definitions_list_lookup!$N$15:$P$20,3,TRUE)</f>
        <v>3</v>
      </c>
      <c r="DG571" s="11" t="s">
        <v>1963</v>
      </c>
    </row>
    <row r="572" spans="1:111" s="11" customFormat="1">
      <c r="A572" s="11" t="s">
        <v>4441</v>
      </c>
      <c r="B572" s="11" t="s">
        <v>1742</v>
      </c>
      <c r="C572" s="2" t="s">
        <v>1450</v>
      </c>
      <c r="D572" s="2" t="s">
        <v>1575</v>
      </c>
      <c r="E572" s="11">
        <v>138</v>
      </c>
      <c r="F572" s="11">
        <v>3</v>
      </c>
      <c r="G572" s="15" t="str">
        <f t="shared" si="24"/>
        <v>138-3</v>
      </c>
      <c r="H572" s="11">
        <v>0</v>
      </c>
      <c r="I572" s="11">
        <v>71</v>
      </c>
      <c r="J572" s="38">
        <f>(VLOOKUP($G572,Depth_Lookup_CCL!$A$3:$Z$549,11,FALSE))+(H572/100)</f>
        <v>351.98499999999996</v>
      </c>
      <c r="K572" s="38">
        <f>(VLOOKUP($G572,Depth_Lookup_CCL!$A$3:$Z$549,11,FALSE))+(I572/100)</f>
        <v>352.69499999999994</v>
      </c>
      <c r="L572" s="11">
        <v>100</v>
      </c>
      <c r="P572" s="15">
        <f t="shared" si="25"/>
        <v>100</v>
      </c>
      <c r="Q572" s="11" t="s">
        <v>1602</v>
      </c>
      <c r="R572" s="11" t="s">
        <v>114</v>
      </c>
      <c r="S572" s="97">
        <v>25</v>
      </c>
      <c r="T572" s="15" t="str">
        <f>VLOOKUP($S572,[14]definitions_list_lookup!$N$15:$P$20,2,TRUE)</f>
        <v>moderate</v>
      </c>
      <c r="U572" s="15">
        <f>VLOOKUP($S572,[14]definitions_list_lookup!$N$15:$P$20,3,TRUE)</f>
        <v>2</v>
      </c>
      <c r="V572" s="11" t="s">
        <v>2621</v>
      </c>
      <c r="W572" s="11">
        <v>15</v>
      </c>
      <c r="Y572" s="11">
        <v>80</v>
      </c>
      <c r="Z572" s="11">
        <v>5</v>
      </c>
      <c r="AR572" s="15" t="str">
        <f>VLOOKUP($AQ572,[14]definitions_list_lookup!$N$15:$P$20,2,TRUE)</f>
        <v>fresh</v>
      </c>
      <c r="AS572" s="15">
        <f>VLOOKUP($AQ572,[14]definitions_list_lookup!$N$15:$P$20,3,TRUE)</f>
        <v>0</v>
      </c>
      <c r="BN572" s="15" t="str">
        <f>VLOOKUP($BM572,[14]definitions_list_lookup!$N$15:$P$20,2,TRUE)</f>
        <v>fresh</v>
      </c>
      <c r="BO572" s="15">
        <f>VLOOKUP($BM572,[14]definitions_list_lookup!$N$15:$P$20,3,TRUE)</f>
        <v>0</v>
      </c>
      <c r="CJ572" s="15" t="str">
        <f>VLOOKUP($CI572,[14]definitions_list_lookup!$N$15:$P$20,2,TRUE)</f>
        <v>fresh</v>
      </c>
      <c r="CK572" s="15">
        <f>VLOOKUP($CI572,[14]definitions_list_lookup!$N$15:$P$20,3,TRUE)</f>
        <v>0</v>
      </c>
      <c r="DD572" s="15">
        <f t="shared" si="26"/>
        <v>25</v>
      </c>
      <c r="DE572" s="15" t="str">
        <f>VLOOKUP($DD572,[14]definitions_list_lookup!$N$15:$P$20,2,TRUE)</f>
        <v>moderate</v>
      </c>
      <c r="DF572" s="15">
        <f>VLOOKUP($DD572,[14]definitions_list_lookup!$N$15:$P$20,3,TRUE)</f>
        <v>2</v>
      </c>
      <c r="DG572" s="11" t="s">
        <v>4154</v>
      </c>
    </row>
    <row r="573" spans="1:111" s="11" customFormat="1">
      <c r="A573" s="11" t="s">
        <v>4441</v>
      </c>
      <c r="B573" s="11" t="s">
        <v>1742</v>
      </c>
      <c r="C573" s="2" t="s">
        <v>1450</v>
      </c>
      <c r="D573" s="2" t="s">
        <v>1575</v>
      </c>
      <c r="E573" s="11">
        <v>138</v>
      </c>
      <c r="F573" s="11">
        <v>4</v>
      </c>
      <c r="G573" s="15" t="str">
        <f t="shared" si="24"/>
        <v>138-4</v>
      </c>
      <c r="H573" s="11">
        <v>0</v>
      </c>
      <c r="I573" s="11">
        <v>85</v>
      </c>
      <c r="J573" s="38">
        <f>(VLOOKUP($G573,Depth_Lookup_CCL!$A$3:$Z$549,11,FALSE))+(H573/100)</f>
        <v>352.69999999999993</v>
      </c>
      <c r="K573" s="38">
        <f>(VLOOKUP($G573,Depth_Lookup_CCL!$A$3:$Z$549,11,FALSE))+(I573/100)</f>
        <v>353.54999999999995</v>
      </c>
      <c r="L573" s="11">
        <v>70</v>
      </c>
      <c r="N573" s="11">
        <v>30</v>
      </c>
      <c r="P573" s="15">
        <f t="shared" si="25"/>
        <v>100</v>
      </c>
      <c r="Q573" s="11" t="s">
        <v>1602</v>
      </c>
      <c r="R573" s="11" t="s">
        <v>114</v>
      </c>
      <c r="S573" s="97">
        <v>25</v>
      </c>
      <c r="T573" s="15" t="str">
        <f>VLOOKUP($S573,[14]definitions_list_lookup!$N$15:$P$20,2,TRUE)</f>
        <v>moderate</v>
      </c>
      <c r="U573" s="15">
        <f>VLOOKUP($S573,[14]definitions_list_lookup!$N$15:$P$20,3,TRUE)</f>
        <v>2</v>
      </c>
      <c r="V573" s="11" t="s">
        <v>4146</v>
      </c>
      <c r="W573" s="11">
        <v>15</v>
      </c>
      <c r="Y573" s="11">
        <v>80</v>
      </c>
      <c r="Z573" s="11">
        <v>5</v>
      </c>
      <c r="AR573" s="15" t="str">
        <f>VLOOKUP($AQ573,[14]definitions_list_lookup!$N$15:$P$20,2,TRUE)</f>
        <v>fresh</v>
      </c>
      <c r="AS573" s="15">
        <f>VLOOKUP($AQ573,[14]definitions_list_lookup!$N$15:$P$20,3,TRUE)</f>
        <v>0</v>
      </c>
      <c r="BL573" s="11" t="s">
        <v>2641</v>
      </c>
      <c r="BM573" s="11">
        <v>80</v>
      </c>
      <c r="BN573" s="15" t="str">
        <f>VLOOKUP($BM573,[14]definitions_list_lookup!$N$15:$P$20,2,TRUE)</f>
        <v>extensive</v>
      </c>
      <c r="BO573" s="15">
        <f>VLOOKUP($BM573,[14]definitions_list_lookup!$N$15:$P$20,3,TRUE)</f>
        <v>4</v>
      </c>
      <c r="BP573" s="11" t="s">
        <v>2269</v>
      </c>
      <c r="BQ573" s="11">
        <v>15</v>
      </c>
      <c r="BS573" s="11">
        <v>35</v>
      </c>
      <c r="BT573" s="11">
        <v>25</v>
      </c>
      <c r="BU573" s="11">
        <v>25</v>
      </c>
      <c r="CJ573" s="15" t="str">
        <f>VLOOKUP($CI573,[14]definitions_list_lookup!$N$15:$P$20,2,TRUE)</f>
        <v>fresh</v>
      </c>
      <c r="CK573" s="15">
        <f>VLOOKUP($CI573,[14]definitions_list_lookup!$N$15:$P$20,3,TRUE)</f>
        <v>0</v>
      </c>
      <c r="DD573" s="15">
        <f t="shared" si="26"/>
        <v>41.5</v>
      </c>
      <c r="DE573" s="15" t="str">
        <f>VLOOKUP($DD573,[14]definitions_list_lookup!$N$15:$P$20,2,TRUE)</f>
        <v>substantial</v>
      </c>
      <c r="DF573" s="15">
        <f>VLOOKUP($DD573,[14]definitions_list_lookup!$N$15:$P$20,3,TRUE)</f>
        <v>3</v>
      </c>
      <c r="DG573" s="11" t="s">
        <v>3210</v>
      </c>
    </row>
    <row r="574" spans="1:111" s="11" customFormat="1">
      <c r="A574" s="11" t="s">
        <v>4441</v>
      </c>
      <c r="B574" s="11" t="s">
        <v>1742</v>
      </c>
      <c r="C574" s="2" t="s">
        <v>1450</v>
      </c>
      <c r="D574" s="2" t="s">
        <v>1575</v>
      </c>
      <c r="E574" s="11">
        <v>139</v>
      </c>
      <c r="F574" s="11">
        <v>1</v>
      </c>
      <c r="G574" s="15" t="str">
        <f t="shared" si="24"/>
        <v>139-1</v>
      </c>
      <c r="H574" s="11">
        <v>0</v>
      </c>
      <c r="I574" s="11">
        <v>70</v>
      </c>
      <c r="J574" s="38">
        <f>(VLOOKUP($G574,Depth_Lookup_CCL!$A$3:$Z$549,11,FALSE))+(H574/100)</f>
        <v>353.45</v>
      </c>
      <c r="K574" s="38">
        <f>(VLOOKUP($G574,Depth_Lookup_CCL!$A$3:$Z$549,11,FALSE))+(I574/100)</f>
        <v>354.15</v>
      </c>
      <c r="L574" s="11">
        <v>70</v>
      </c>
      <c r="N574" s="11">
        <v>30</v>
      </c>
      <c r="P574" s="15">
        <f t="shared" si="25"/>
        <v>100</v>
      </c>
      <c r="Q574" s="11" t="s">
        <v>1755</v>
      </c>
      <c r="R574" s="11" t="s">
        <v>114</v>
      </c>
      <c r="S574" s="97">
        <v>55</v>
      </c>
      <c r="T574" s="15" t="str">
        <f>VLOOKUP($S574,[14]definitions_list_lookup!$N$15:$P$20,2,TRUE)</f>
        <v>substantial</v>
      </c>
      <c r="U574" s="15">
        <f>VLOOKUP($S574,[14]definitions_list_lookup!$N$15:$P$20,3,TRUE)</f>
        <v>3</v>
      </c>
      <c r="V574" s="11" t="s">
        <v>4462</v>
      </c>
      <c r="W574" s="11">
        <v>15</v>
      </c>
      <c r="Y574" s="11">
        <v>80</v>
      </c>
      <c r="Z574" s="11">
        <v>5</v>
      </c>
      <c r="AR574" s="15" t="str">
        <f>VLOOKUP($AQ574,[14]definitions_list_lookup!$N$15:$P$20,2,TRUE)</f>
        <v>fresh</v>
      </c>
      <c r="AS574" s="15">
        <f>VLOOKUP($AQ574,[14]definitions_list_lookup!$N$15:$P$20,3,TRUE)</f>
        <v>0</v>
      </c>
      <c r="BL574" s="11" t="s">
        <v>2224</v>
      </c>
      <c r="BM574" s="11">
        <v>85</v>
      </c>
      <c r="BN574" s="15" t="str">
        <f>VLOOKUP($BM574,[14]definitions_list_lookup!$N$15:$P$20,2,TRUE)</f>
        <v>extensive</v>
      </c>
      <c r="BO574" s="15">
        <f>VLOOKUP($BM574,[14]definitions_list_lookup!$N$15:$P$20,3,TRUE)</f>
        <v>4</v>
      </c>
      <c r="BP574" s="11" t="s">
        <v>2287</v>
      </c>
      <c r="BQ574" s="11">
        <v>15</v>
      </c>
      <c r="BS574" s="11">
        <v>40</v>
      </c>
      <c r="BT574" s="11">
        <v>25</v>
      </c>
      <c r="BU574" s="11">
        <v>20</v>
      </c>
      <c r="CJ574" s="15" t="str">
        <f>VLOOKUP($CI574,[14]definitions_list_lookup!$N$15:$P$20,2,TRUE)</f>
        <v>fresh</v>
      </c>
      <c r="CK574" s="15">
        <f>VLOOKUP($CI574,[14]definitions_list_lookup!$N$15:$P$20,3,TRUE)</f>
        <v>0</v>
      </c>
      <c r="DD574" s="15">
        <f t="shared" si="26"/>
        <v>64</v>
      </c>
      <c r="DE574" s="15" t="str">
        <f>VLOOKUP($DD574,[14]definitions_list_lookup!$N$15:$P$20,2,TRUE)</f>
        <v>extensive</v>
      </c>
      <c r="DF574" s="15">
        <f>VLOOKUP($DD574,[14]definitions_list_lookup!$N$15:$P$20,3,TRUE)</f>
        <v>4</v>
      </c>
      <c r="DG574" s="11" t="s">
        <v>4151</v>
      </c>
    </row>
    <row r="575" spans="1:111" s="11" customFormat="1">
      <c r="A575" s="11" t="s">
        <v>4441</v>
      </c>
      <c r="B575" s="11" t="s">
        <v>1742</v>
      </c>
      <c r="C575" s="2" t="s">
        <v>1450</v>
      </c>
      <c r="D575" s="2" t="s">
        <v>1575</v>
      </c>
      <c r="E575" s="11">
        <v>139</v>
      </c>
      <c r="F575" s="11">
        <v>2</v>
      </c>
      <c r="G575" s="15" t="str">
        <f t="shared" si="24"/>
        <v>139-2</v>
      </c>
      <c r="H575" s="11">
        <v>0</v>
      </c>
      <c r="I575" s="11">
        <v>94</v>
      </c>
      <c r="J575" s="38">
        <f>(VLOOKUP($G575,Depth_Lookup_CCL!$A$3:$Z$549,11,FALSE))+(H575/100)</f>
        <v>354.15499999999997</v>
      </c>
      <c r="K575" s="38">
        <f>(VLOOKUP($G575,Depth_Lookup_CCL!$A$3:$Z$549,11,FALSE))+(I575/100)</f>
        <v>355.09499999999997</v>
      </c>
      <c r="L575" s="11">
        <v>80</v>
      </c>
      <c r="N575" s="11">
        <v>20</v>
      </c>
      <c r="P575" s="15">
        <f t="shared" si="25"/>
        <v>100</v>
      </c>
      <c r="Q575" s="11" t="s">
        <v>2240</v>
      </c>
      <c r="R575" s="11" t="s">
        <v>1</v>
      </c>
      <c r="S575" s="97">
        <v>40</v>
      </c>
      <c r="T575" s="15" t="str">
        <f>VLOOKUP($S575,[14]definitions_list_lookup!$N$15:$P$20,2,TRUE)</f>
        <v>substantial</v>
      </c>
      <c r="U575" s="15">
        <f>VLOOKUP($S575,[14]definitions_list_lookup!$N$15:$P$20,3,TRUE)</f>
        <v>3</v>
      </c>
      <c r="V575" s="11" t="s">
        <v>4463</v>
      </c>
      <c r="W575" s="11">
        <v>10</v>
      </c>
      <c r="Y575" s="11">
        <v>85</v>
      </c>
      <c r="Z575" s="11">
        <v>5</v>
      </c>
      <c r="AR575" s="15" t="str">
        <f>VLOOKUP($AQ575,[14]definitions_list_lookup!$N$15:$P$20,2,TRUE)</f>
        <v>fresh</v>
      </c>
      <c r="AS575" s="15">
        <f>VLOOKUP($AQ575,[14]definitions_list_lookup!$N$15:$P$20,3,TRUE)</f>
        <v>0</v>
      </c>
      <c r="BL575" s="11" t="s">
        <v>1797</v>
      </c>
      <c r="BM575" s="11">
        <v>85</v>
      </c>
      <c r="BN575" s="15" t="str">
        <f>VLOOKUP($BM575,[14]definitions_list_lookup!$N$15:$P$20,2,TRUE)</f>
        <v>extensive</v>
      </c>
      <c r="BO575" s="15">
        <f>VLOOKUP($BM575,[14]definitions_list_lookup!$N$15:$P$20,3,TRUE)</f>
        <v>4</v>
      </c>
      <c r="BP575" s="11" t="s">
        <v>2287</v>
      </c>
      <c r="BQ575" s="11">
        <v>10</v>
      </c>
      <c r="BS575" s="11">
        <v>50</v>
      </c>
      <c r="BT575" s="11">
        <v>30</v>
      </c>
      <c r="BU575" s="11">
        <v>10</v>
      </c>
      <c r="CJ575" s="15" t="str">
        <f>VLOOKUP($CI575,[14]definitions_list_lookup!$N$15:$P$20,2,TRUE)</f>
        <v>fresh</v>
      </c>
      <c r="CK575" s="15">
        <f>VLOOKUP($CI575,[14]definitions_list_lookup!$N$15:$P$20,3,TRUE)</f>
        <v>0</v>
      </c>
      <c r="DD575" s="15">
        <f t="shared" si="26"/>
        <v>49</v>
      </c>
      <c r="DE575" s="15" t="str">
        <f>VLOOKUP($DD575,[14]definitions_list_lookup!$N$15:$P$20,2,TRUE)</f>
        <v>substantial</v>
      </c>
      <c r="DF575" s="15">
        <f>VLOOKUP($DD575,[14]definitions_list_lookup!$N$15:$P$20,3,TRUE)</f>
        <v>3</v>
      </c>
      <c r="DG575" s="11" t="s">
        <v>4154</v>
      </c>
    </row>
    <row r="576" spans="1:111" s="11" customFormat="1">
      <c r="A576" s="11" t="s">
        <v>4441</v>
      </c>
      <c r="B576" s="11" t="s">
        <v>1742</v>
      </c>
      <c r="C576" s="2" t="s">
        <v>1450</v>
      </c>
      <c r="D576" s="2" t="s">
        <v>1575</v>
      </c>
      <c r="E576" s="11">
        <v>139</v>
      </c>
      <c r="F576" s="11">
        <v>3</v>
      </c>
      <c r="G576" s="15" t="str">
        <f t="shared" si="24"/>
        <v>139-3</v>
      </c>
      <c r="H576" s="11">
        <v>0</v>
      </c>
      <c r="I576" s="11">
        <v>76</v>
      </c>
      <c r="J576" s="38">
        <f>(VLOOKUP($G576,Depth_Lookup_CCL!$A$3:$Z$549,11,FALSE))+(H576/100)</f>
        <v>355.09499999999997</v>
      </c>
      <c r="K576" s="38">
        <f>(VLOOKUP($G576,Depth_Lookup_CCL!$A$3:$Z$549,11,FALSE))+(I576/100)</f>
        <v>355.85499999999996</v>
      </c>
      <c r="L576" s="11">
        <v>97</v>
      </c>
      <c r="N576" s="11">
        <v>3</v>
      </c>
      <c r="P576" s="15">
        <f t="shared" si="25"/>
        <v>100</v>
      </c>
      <c r="Q576" s="11" t="s">
        <v>1602</v>
      </c>
      <c r="R576" s="11" t="s">
        <v>1</v>
      </c>
      <c r="S576" s="97">
        <v>25</v>
      </c>
      <c r="T576" s="15" t="str">
        <f>VLOOKUP($S576,[14]definitions_list_lookup!$N$15:$P$20,2,TRUE)</f>
        <v>moderate</v>
      </c>
      <c r="U576" s="15">
        <f>VLOOKUP($S576,[14]definitions_list_lookup!$N$15:$P$20,3,TRUE)</f>
        <v>2</v>
      </c>
      <c r="V576" s="11" t="s">
        <v>1707</v>
      </c>
      <c r="W576" s="11">
        <v>5</v>
      </c>
      <c r="Y576" s="11">
        <v>90</v>
      </c>
      <c r="Z576" s="11">
        <v>5</v>
      </c>
      <c r="AR576" s="15" t="str">
        <f>VLOOKUP($AQ576,[14]definitions_list_lookup!$N$15:$P$20,2,TRUE)</f>
        <v>fresh</v>
      </c>
      <c r="AS576" s="15">
        <f>VLOOKUP($AQ576,[14]definitions_list_lookup!$N$15:$P$20,3,TRUE)</f>
        <v>0</v>
      </c>
      <c r="BL576" s="11" t="s">
        <v>4464</v>
      </c>
      <c r="BM576" s="11">
        <v>75</v>
      </c>
      <c r="BN576" s="15" t="str">
        <f>VLOOKUP($BM576,[14]definitions_list_lookup!$N$15:$P$20,2,TRUE)</f>
        <v>extensive</v>
      </c>
      <c r="BO576" s="15">
        <f>VLOOKUP($BM576,[14]definitions_list_lookup!$N$15:$P$20,3,TRUE)</f>
        <v>4</v>
      </c>
      <c r="BP576" s="11" t="s">
        <v>2289</v>
      </c>
      <c r="BQ576" s="11">
        <v>5</v>
      </c>
      <c r="BS576" s="11">
        <v>80</v>
      </c>
      <c r="BT576" s="11">
        <v>15</v>
      </c>
      <c r="CJ576" s="15" t="str">
        <f>VLOOKUP($CI576,[14]definitions_list_lookup!$N$15:$P$20,2,TRUE)</f>
        <v>fresh</v>
      </c>
      <c r="CK576" s="15">
        <f>VLOOKUP($CI576,[14]definitions_list_lookup!$N$15:$P$20,3,TRUE)</f>
        <v>0</v>
      </c>
      <c r="DD576" s="15">
        <f t="shared" si="26"/>
        <v>26.5</v>
      </c>
      <c r="DE576" s="15" t="str">
        <f>VLOOKUP($DD576,[14]definitions_list_lookup!$N$15:$P$20,2,TRUE)</f>
        <v>moderate</v>
      </c>
      <c r="DF576" s="15">
        <f>VLOOKUP($DD576,[14]definitions_list_lookup!$N$15:$P$20,3,TRUE)</f>
        <v>2</v>
      </c>
      <c r="DG576" s="11" t="s">
        <v>2365</v>
      </c>
    </row>
    <row r="577" spans="1:111" s="11" customFormat="1">
      <c r="A577" s="11" t="s">
        <v>4441</v>
      </c>
      <c r="B577" s="11" t="s">
        <v>3030</v>
      </c>
      <c r="C577" s="2" t="s">
        <v>1450</v>
      </c>
      <c r="D577" s="2" t="s">
        <v>1575</v>
      </c>
      <c r="E577" s="11">
        <v>139</v>
      </c>
      <c r="F577" s="11">
        <v>4</v>
      </c>
      <c r="G577" s="15" t="str">
        <f t="shared" si="24"/>
        <v>139-4</v>
      </c>
      <c r="H577" s="11">
        <v>0</v>
      </c>
      <c r="I577" s="11">
        <v>69</v>
      </c>
      <c r="J577" s="38">
        <f>(VLOOKUP($G577,Depth_Lookup_CCL!$A$3:$Z$549,11,FALSE))+(H577/100)</f>
        <v>355.84999999999997</v>
      </c>
      <c r="K577" s="38">
        <f>(VLOOKUP($G577,Depth_Lookup_CCL!$A$3:$Z$549,11,FALSE))+(I577/100)</f>
        <v>356.53999999999996</v>
      </c>
      <c r="L577" s="11">
        <v>100</v>
      </c>
      <c r="P577" s="15">
        <f t="shared" si="25"/>
        <v>100</v>
      </c>
      <c r="Q577" s="11" t="s">
        <v>1602</v>
      </c>
      <c r="R577" s="11" t="s">
        <v>1459</v>
      </c>
      <c r="S577" s="97">
        <v>25</v>
      </c>
      <c r="T577" s="15" t="str">
        <f>VLOOKUP($S577,[14]definitions_list_lookup!$N$15:$P$20,2,TRUE)</f>
        <v>moderate</v>
      </c>
      <c r="U577" s="15">
        <f>VLOOKUP($S577,[14]definitions_list_lookup!$N$15:$P$20,3,TRUE)</f>
        <v>2</v>
      </c>
      <c r="V577" s="11" t="s">
        <v>4465</v>
      </c>
      <c r="W577" s="11">
        <v>5</v>
      </c>
      <c r="Y577" s="11">
        <v>85</v>
      </c>
      <c r="Z577" s="11">
        <v>10</v>
      </c>
      <c r="AR577" s="15" t="str">
        <f>VLOOKUP($AQ577,[14]definitions_list_lookup!$N$15:$P$20,2,TRUE)</f>
        <v>fresh</v>
      </c>
      <c r="AS577" s="15">
        <f>VLOOKUP($AQ577,[14]definitions_list_lookup!$N$15:$P$20,3,TRUE)</f>
        <v>0</v>
      </c>
      <c r="BN577" s="15" t="str">
        <f>VLOOKUP($BM577,[14]definitions_list_lookup!$N$15:$P$20,2,TRUE)</f>
        <v>fresh</v>
      </c>
      <c r="BO577" s="15">
        <f>VLOOKUP($BM577,[14]definitions_list_lookup!$N$15:$P$20,3,TRUE)</f>
        <v>0</v>
      </c>
      <c r="CJ577" s="15" t="str">
        <f>VLOOKUP($CI577,[14]definitions_list_lookup!$N$15:$P$20,2,TRUE)</f>
        <v>fresh</v>
      </c>
      <c r="CK577" s="15">
        <f>VLOOKUP($CI577,[14]definitions_list_lookup!$N$15:$P$20,3,TRUE)</f>
        <v>0</v>
      </c>
      <c r="DD577" s="15">
        <f t="shared" si="26"/>
        <v>25</v>
      </c>
      <c r="DE577" s="15" t="str">
        <f>VLOOKUP($DD577,[14]definitions_list_lookup!$N$15:$P$20,2,TRUE)</f>
        <v>moderate</v>
      </c>
      <c r="DF577" s="15">
        <f>VLOOKUP($DD577,[14]definitions_list_lookup!$N$15:$P$20,3,TRUE)</f>
        <v>2</v>
      </c>
      <c r="DG577" s="11" t="s">
        <v>4466</v>
      </c>
    </row>
    <row r="578" spans="1:111" s="11" customFormat="1">
      <c r="A578" s="11" t="s">
        <v>4441</v>
      </c>
      <c r="B578" s="11" t="s">
        <v>3030</v>
      </c>
      <c r="C578" s="2" t="s">
        <v>1450</v>
      </c>
      <c r="D578" s="2" t="s">
        <v>1575</v>
      </c>
      <c r="E578" s="11">
        <v>140</v>
      </c>
      <c r="F578" s="11">
        <v>1</v>
      </c>
      <c r="G578" s="15" t="str">
        <f t="shared" si="24"/>
        <v>140-1</v>
      </c>
      <c r="H578" s="11">
        <v>0</v>
      </c>
      <c r="I578" s="11">
        <v>71</v>
      </c>
      <c r="J578" s="38">
        <f>(VLOOKUP($G578,Depth_Lookup_CCL!$A$3:$Z$549,11,FALSE))+(H578/100)</f>
        <v>356.5</v>
      </c>
      <c r="K578" s="38">
        <f>(VLOOKUP($G578,Depth_Lookup_CCL!$A$3:$Z$549,11,FALSE))+(I578/100)</f>
        <v>357.21</v>
      </c>
      <c r="L578" s="11">
        <v>95</v>
      </c>
      <c r="N578" s="11">
        <v>5</v>
      </c>
      <c r="P578" s="15">
        <f t="shared" si="25"/>
        <v>100</v>
      </c>
      <c r="Q578" s="11" t="s">
        <v>1602</v>
      </c>
      <c r="R578" s="11" t="s">
        <v>1</v>
      </c>
      <c r="S578" s="97">
        <v>25</v>
      </c>
      <c r="T578" s="15" t="str">
        <f>VLOOKUP($S578,[14]definitions_list_lookup!$N$15:$P$20,2,TRUE)</f>
        <v>moderate</v>
      </c>
      <c r="U578" s="15">
        <f>VLOOKUP($S578,[14]definitions_list_lookup!$N$15:$P$20,3,TRUE)</f>
        <v>2</v>
      </c>
      <c r="V578" s="11" t="s">
        <v>4130</v>
      </c>
      <c r="W578" s="11">
        <v>5</v>
      </c>
      <c r="Y578" s="11">
        <v>85</v>
      </c>
      <c r="Z578" s="11">
        <v>10</v>
      </c>
      <c r="AR578" s="15" t="str">
        <f>VLOOKUP($AQ578,[14]definitions_list_lookup!$N$15:$P$20,2,TRUE)</f>
        <v>fresh</v>
      </c>
      <c r="AS578" s="15">
        <f>VLOOKUP($AQ578,[14]definitions_list_lookup!$N$15:$P$20,3,TRUE)</f>
        <v>0</v>
      </c>
      <c r="BL578" s="11" t="s">
        <v>2813</v>
      </c>
      <c r="BM578" s="11">
        <v>70</v>
      </c>
      <c r="BN578" s="15" t="str">
        <f>VLOOKUP($BM578,[14]definitions_list_lookup!$N$15:$P$20,2,TRUE)</f>
        <v>extensive</v>
      </c>
      <c r="BO578" s="15">
        <f>VLOOKUP($BM578,[14]definitions_list_lookup!$N$15:$P$20,3,TRUE)</f>
        <v>4</v>
      </c>
      <c r="BP578" s="11" t="s">
        <v>2287</v>
      </c>
      <c r="BQ578" s="11">
        <v>10</v>
      </c>
      <c r="BS578" s="11">
        <v>80</v>
      </c>
      <c r="BT578" s="11">
        <v>10</v>
      </c>
      <c r="CJ578" s="15" t="str">
        <f>VLOOKUP($CI578,[14]definitions_list_lookup!$N$15:$P$20,2,TRUE)</f>
        <v>fresh</v>
      </c>
      <c r="CK578" s="15">
        <f>VLOOKUP($CI578,[14]definitions_list_lookup!$N$15:$P$20,3,TRUE)</f>
        <v>0</v>
      </c>
      <c r="DD578" s="15">
        <f t="shared" si="26"/>
        <v>27.25</v>
      </c>
      <c r="DE578" s="15" t="str">
        <f>VLOOKUP($DD578,[14]definitions_list_lookup!$N$15:$P$20,2,TRUE)</f>
        <v>moderate</v>
      </c>
      <c r="DF578" s="15">
        <f>VLOOKUP($DD578,[14]definitions_list_lookup!$N$15:$P$20,3,TRUE)</f>
        <v>2</v>
      </c>
      <c r="DG578" s="11" t="s">
        <v>4467</v>
      </c>
    </row>
    <row r="579" spans="1:111" s="11" customFormat="1">
      <c r="A579" s="11" t="s">
        <v>4441</v>
      </c>
      <c r="B579" s="11" t="s">
        <v>3030</v>
      </c>
      <c r="C579" s="2" t="s">
        <v>1450</v>
      </c>
      <c r="D579" s="2" t="s">
        <v>1575</v>
      </c>
      <c r="E579" s="11">
        <v>140</v>
      </c>
      <c r="F579" s="11">
        <v>2</v>
      </c>
      <c r="G579" s="15" t="str">
        <f t="shared" ref="G579:G642" si="27">E579&amp;"-"&amp;F579</f>
        <v>140-2</v>
      </c>
      <c r="H579" s="11">
        <v>0</v>
      </c>
      <c r="I579" s="11">
        <v>90</v>
      </c>
      <c r="J579" s="38">
        <f>(VLOOKUP($G579,Depth_Lookup_CCL!$A$3:$Z$549,11,FALSE))+(H579/100)</f>
        <v>357.21</v>
      </c>
      <c r="K579" s="38">
        <f>(VLOOKUP($G579,Depth_Lookup_CCL!$A$3:$Z$549,11,FALSE))+(I579/100)</f>
        <v>358.10999999999996</v>
      </c>
      <c r="L579" s="11">
        <v>40</v>
      </c>
      <c r="N579" s="11">
        <v>40</v>
      </c>
      <c r="O579" s="11">
        <v>20</v>
      </c>
      <c r="P579" s="15">
        <f t="shared" ref="P579:P642" si="28">SUM(L579:O579)</f>
        <v>100</v>
      </c>
      <c r="Q579" s="11" t="s">
        <v>4468</v>
      </c>
      <c r="R579" s="11" t="s">
        <v>114</v>
      </c>
      <c r="S579" s="97">
        <v>40</v>
      </c>
      <c r="T579" s="15" t="str">
        <f>VLOOKUP($S579,[14]definitions_list_lookup!$N$15:$P$20,2,TRUE)</f>
        <v>substantial</v>
      </c>
      <c r="U579" s="15">
        <f>VLOOKUP($S579,[14]definitions_list_lookup!$N$15:$P$20,3,TRUE)</f>
        <v>3</v>
      </c>
      <c r="V579" s="11" t="s">
        <v>1707</v>
      </c>
      <c r="W579" s="11">
        <v>5</v>
      </c>
      <c r="Y579" s="11">
        <v>80</v>
      </c>
      <c r="Z579" s="11">
        <v>15</v>
      </c>
      <c r="AR579" s="15" t="str">
        <f>VLOOKUP($AQ579,[14]definitions_list_lookup!$N$15:$P$20,2,TRUE)</f>
        <v>fresh</v>
      </c>
      <c r="AS579" s="15">
        <f>VLOOKUP($AQ579,[14]definitions_list_lookup!$N$15:$P$20,3,TRUE)</f>
        <v>0</v>
      </c>
      <c r="BL579" s="11" t="s">
        <v>2224</v>
      </c>
      <c r="BM579" s="11">
        <v>91</v>
      </c>
      <c r="BN579" s="15" t="str">
        <f>VLOOKUP($BM579,[14]definitions_list_lookup!$N$15:$P$20,2,TRUE)</f>
        <v>complete</v>
      </c>
      <c r="BO579" s="15">
        <f>VLOOKUP($BM579,[14]definitions_list_lookup!$N$15:$P$20,3,TRUE)</f>
        <v>5</v>
      </c>
      <c r="BP579" s="11" t="s">
        <v>2287</v>
      </c>
      <c r="BQ579" s="11">
        <v>25</v>
      </c>
      <c r="BS579" s="11">
        <v>55</v>
      </c>
      <c r="BT579" s="11">
        <v>15</v>
      </c>
      <c r="BU579" s="11">
        <v>5</v>
      </c>
      <c r="CH579" s="11" t="s">
        <v>4131</v>
      </c>
      <c r="CI579" s="11">
        <v>100</v>
      </c>
      <c r="CJ579" s="15" t="str">
        <f>VLOOKUP($CI579,[14]definitions_list_lookup!$N$15:$P$20,2,TRUE)</f>
        <v>complete</v>
      </c>
      <c r="CK579" s="15">
        <f>VLOOKUP($CI579,[14]definitions_list_lookup!$N$15:$P$20,3,TRUE)</f>
        <v>5</v>
      </c>
      <c r="CL579" s="11" t="s">
        <v>4204</v>
      </c>
      <c r="CM579" s="11">
        <v>85</v>
      </c>
      <c r="CO579" s="11">
        <v>15</v>
      </c>
      <c r="DD579" s="15">
        <f t="shared" si="26"/>
        <v>72.400000000000006</v>
      </c>
      <c r="DE579" s="15" t="str">
        <f>VLOOKUP($DD579,[14]definitions_list_lookup!$N$15:$P$20,2,TRUE)</f>
        <v>extensive</v>
      </c>
      <c r="DF579" s="15">
        <f>VLOOKUP($DD579,[14]definitions_list_lookup!$N$15:$P$20,3,TRUE)</f>
        <v>4</v>
      </c>
      <c r="DG579" s="11" t="s">
        <v>4469</v>
      </c>
    </row>
    <row r="580" spans="1:111" s="11" customFormat="1">
      <c r="A580" s="11" t="s">
        <v>4441</v>
      </c>
      <c r="B580" s="11" t="s">
        <v>3030</v>
      </c>
      <c r="C580" s="2" t="s">
        <v>1450</v>
      </c>
      <c r="D580" s="2" t="s">
        <v>1575</v>
      </c>
      <c r="E580" s="11">
        <v>140</v>
      </c>
      <c r="F580" s="11">
        <v>3</v>
      </c>
      <c r="G580" s="15" t="str">
        <f t="shared" si="27"/>
        <v>140-3</v>
      </c>
      <c r="H580" s="11">
        <v>0</v>
      </c>
      <c r="I580" s="11">
        <v>84</v>
      </c>
      <c r="J580" s="38">
        <f>(VLOOKUP($G580,Depth_Lookup_CCL!$A$3:$Z$549,11,FALSE))+(H580/100)</f>
        <v>358.12</v>
      </c>
      <c r="K580" s="38">
        <f>(VLOOKUP($G580,Depth_Lookup_CCL!$A$3:$Z$549,11,FALSE))+(I580/100)</f>
        <v>358.96</v>
      </c>
      <c r="L580" s="11">
        <v>30</v>
      </c>
      <c r="N580" s="11">
        <v>60</v>
      </c>
      <c r="O580" s="11">
        <v>10</v>
      </c>
      <c r="P580" s="15">
        <f t="shared" si="28"/>
        <v>100</v>
      </c>
      <c r="Q580" s="11" t="s">
        <v>1636</v>
      </c>
      <c r="R580" s="11" t="s">
        <v>114</v>
      </c>
      <c r="S580" s="97">
        <v>55</v>
      </c>
      <c r="T580" s="15" t="str">
        <f>VLOOKUP($S580,[14]definitions_list_lookup!$N$15:$P$20,2,TRUE)</f>
        <v>substantial</v>
      </c>
      <c r="U580" s="15">
        <f>VLOOKUP($S580,[14]definitions_list_lookup!$N$15:$P$20,3,TRUE)</f>
        <v>3</v>
      </c>
      <c r="V580" s="11" t="s">
        <v>2621</v>
      </c>
      <c r="W580" s="11">
        <v>5</v>
      </c>
      <c r="Y580" s="11">
        <v>75</v>
      </c>
      <c r="Z580" s="11">
        <v>20</v>
      </c>
      <c r="AR580" s="15" t="str">
        <f>VLOOKUP($AQ580,[14]definitions_list_lookup!$N$15:$P$20,2,TRUE)</f>
        <v>fresh</v>
      </c>
      <c r="AS580" s="15">
        <f>VLOOKUP($AQ580,[14]definitions_list_lookup!$N$15:$P$20,3,TRUE)</f>
        <v>0</v>
      </c>
      <c r="BL580" s="11" t="s">
        <v>2224</v>
      </c>
      <c r="BM580" s="11">
        <v>90</v>
      </c>
      <c r="BN580" s="15" t="str">
        <f>VLOOKUP($BM580,[14]definitions_list_lookup!$N$15:$P$20,2,TRUE)</f>
        <v>extensive</v>
      </c>
      <c r="BO580" s="15">
        <f>VLOOKUP($BM580,[14]definitions_list_lookup!$N$15:$P$20,3,TRUE)</f>
        <v>4</v>
      </c>
      <c r="BP580" s="11" t="s">
        <v>2269</v>
      </c>
      <c r="BQ580" s="11">
        <v>25</v>
      </c>
      <c r="BS580" s="11">
        <v>50</v>
      </c>
      <c r="BT580" s="11">
        <v>20</v>
      </c>
      <c r="BU580" s="11">
        <v>5</v>
      </c>
      <c r="CH580" s="11" t="s">
        <v>4131</v>
      </c>
      <c r="CI580" s="11">
        <v>100</v>
      </c>
      <c r="CJ580" s="15" t="str">
        <f>VLOOKUP($CI580,[14]definitions_list_lookup!$N$15:$P$20,2,TRUE)</f>
        <v>complete</v>
      </c>
      <c r="CK580" s="15">
        <f>VLOOKUP($CI580,[14]definitions_list_lookup!$N$15:$P$20,3,TRUE)</f>
        <v>5</v>
      </c>
      <c r="CL580" s="11" t="s">
        <v>4204</v>
      </c>
      <c r="CM580" s="11">
        <v>85</v>
      </c>
      <c r="CO580" s="11">
        <v>15</v>
      </c>
      <c r="DD580" s="15">
        <f t="shared" ref="DD580:DD643" si="29">((L580/100)*S580)+((M580/100)*AQ580)+((N580/100)*BM580)+((O580/100)*CI580)</f>
        <v>80.5</v>
      </c>
      <c r="DE580" s="15" t="str">
        <f>VLOOKUP($DD580,[14]definitions_list_lookup!$N$15:$P$20,2,TRUE)</f>
        <v>extensive</v>
      </c>
      <c r="DF580" s="15">
        <f>VLOOKUP($DD580,[14]definitions_list_lookup!$N$15:$P$20,3,TRUE)</f>
        <v>4</v>
      </c>
      <c r="DG580" s="11" t="s">
        <v>4470</v>
      </c>
    </row>
    <row r="581" spans="1:111" s="11" customFormat="1">
      <c r="A581" s="11" t="s">
        <v>4441</v>
      </c>
      <c r="B581" s="11" t="s">
        <v>3030</v>
      </c>
      <c r="C581" s="2" t="s">
        <v>1450</v>
      </c>
      <c r="D581" s="2" t="s">
        <v>1575</v>
      </c>
      <c r="E581" s="11">
        <v>140</v>
      </c>
      <c r="F581" s="11">
        <v>4</v>
      </c>
      <c r="G581" s="15" t="str">
        <f t="shared" si="27"/>
        <v>140-4</v>
      </c>
      <c r="H581" s="11">
        <v>0</v>
      </c>
      <c r="I581" s="11">
        <v>67</v>
      </c>
      <c r="J581" s="38">
        <f>(VLOOKUP($G581,Depth_Lookup_CCL!$A$3:$Z$549,11,FALSE))+(H581/100)</f>
        <v>358.96500000000003</v>
      </c>
      <c r="K581" s="38">
        <f>(VLOOKUP($G581,Depth_Lookup_CCL!$A$3:$Z$549,11,FALSE))+(I581/100)</f>
        <v>359.63500000000005</v>
      </c>
      <c r="L581" s="11">
        <v>80</v>
      </c>
      <c r="N581" s="11">
        <v>20</v>
      </c>
      <c r="P581" s="15">
        <f t="shared" si="28"/>
        <v>100</v>
      </c>
      <c r="Q581" s="11" t="s">
        <v>1636</v>
      </c>
      <c r="R581" s="11" t="s">
        <v>114</v>
      </c>
      <c r="S581" s="97">
        <v>70</v>
      </c>
      <c r="T581" s="15" t="str">
        <f>VLOOKUP($S581,[14]definitions_list_lookup!$N$15:$P$20,2,TRUE)</f>
        <v>extensive</v>
      </c>
      <c r="U581" s="15">
        <f>VLOOKUP($S581,[14]definitions_list_lookup!$N$15:$P$20,3,TRUE)</f>
        <v>4</v>
      </c>
      <c r="V581" s="11" t="s">
        <v>3197</v>
      </c>
      <c r="W581" s="11">
        <v>10</v>
      </c>
      <c r="Y581" s="11">
        <v>50</v>
      </c>
      <c r="Z581" s="11">
        <v>40</v>
      </c>
      <c r="AR581" s="15" t="str">
        <f>VLOOKUP($AQ581,[14]definitions_list_lookup!$N$15:$P$20,2,TRUE)</f>
        <v>fresh</v>
      </c>
      <c r="AS581" s="15">
        <f>VLOOKUP($AQ581,[14]definitions_list_lookup!$N$15:$P$20,3,TRUE)</f>
        <v>0</v>
      </c>
      <c r="BL581" s="11" t="s">
        <v>2321</v>
      </c>
      <c r="BM581" s="11">
        <v>85</v>
      </c>
      <c r="BN581" s="15" t="str">
        <f>VLOOKUP($BM581,[14]definitions_list_lookup!$N$15:$P$20,2,TRUE)</f>
        <v>extensive</v>
      </c>
      <c r="BO581" s="15">
        <f>VLOOKUP($BM581,[14]definitions_list_lookup!$N$15:$P$20,3,TRUE)</f>
        <v>4</v>
      </c>
      <c r="BP581" s="11" t="s">
        <v>2269</v>
      </c>
      <c r="BQ581" s="11">
        <v>55</v>
      </c>
      <c r="BS581" s="11">
        <v>30</v>
      </c>
      <c r="BT581" s="11">
        <v>15</v>
      </c>
      <c r="CJ581" s="15" t="str">
        <f>VLOOKUP($CI581,[14]definitions_list_lookup!$N$15:$P$20,2,TRUE)</f>
        <v>fresh</v>
      </c>
      <c r="CK581" s="15">
        <f>VLOOKUP($CI581,[14]definitions_list_lookup!$N$15:$P$20,3,TRUE)</f>
        <v>0</v>
      </c>
      <c r="DD581" s="15">
        <f t="shared" si="29"/>
        <v>73</v>
      </c>
      <c r="DE581" s="15" t="str">
        <f>VLOOKUP($DD581,[14]definitions_list_lookup!$N$15:$P$20,2,TRUE)</f>
        <v>extensive</v>
      </c>
      <c r="DF581" s="15">
        <f>VLOOKUP($DD581,[14]definitions_list_lookup!$N$15:$P$20,3,TRUE)</f>
        <v>4</v>
      </c>
      <c r="DG581" s="11" t="s">
        <v>4471</v>
      </c>
    </row>
    <row r="582" spans="1:111" s="11" customFormat="1">
      <c r="A582" s="11" t="s">
        <v>4472</v>
      </c>
      <c r="B582" s="11" t="s">
        <v>3001</v>
      </c>
      <c r="C582" s="2" t="s">
        <v>1450</v>
      </c>
      <c r="D582" s="2" t="s">
        <v>1575</v>
      </c>
      <c r="E582" s="11">
        <v>141</v>
      </c>
      <c r="F582" s="11">
        <v>1</v>
      </c>
      <c r="G582" s="15" t="str">
        <f t="shared" si="27"/>
        <v>141-1</v>
      </c>
      <c r="H582" s="11">
        <v>0</v>
      </c>
      <c r="I582" s="11">
        <v>73</v>
      </c>
      <c r="J582" s="38">
        <f>(VLOOKUP($G582,Depth_Lookup_CCL!$A$3:$Z$549,11,FALSE))+(H582/100)</f>
        <v>359.55</v>
      </c>
      <c r="K582" s="38">
        <f>(VLOOKUP($G582,Depth_Lookup_CCL!$A$3:$Z$549,11,FALSE))+(I582/100)</f>
        <v>360.28000000000003</v>
      </c>
      <c r="N582" s="11">
        <v>65</v>
      </c>
      <c r="O582" s="11">
        <v>35</v>
      </c>
      <c r="P582" s="15">
        <f t="shared" si="28"/>
        <v>100</v>
      </c>
      <c r="S582" s="97"/>
      <c r="T582" s="15" t="str">
        <f>VLOOKUP($S582,[14]definitions_list_lookup!$N$15:$P$20,2,TRUE)</f>
        <v>fresh</v>
      </c>
      <c r="U582" s="15">
        <f>VLOOKUP($S582,[14]definitions_list_lookup!$N$15:$P$20,3,TRUE)</f>
        <v>0</v>
      </c>
      <c r="AR582" s="15" t="str">
        <f>VLOOKUP($AQ582,[14]definitions_list_lookup!$N$15:$P$20,2,TRUE)</f>
        <v>fresh</v>
      </c>
      <c r="AS582" s="15">
        <f>VLOOKUP($AQ582,[14]definitions_list_lookup!$N$15:$P$20,3,TRUE)</f>
        <v>0</v>
      </c>
      <c r="BL582" s="11" t="s">
        <v>2321</v>
      </c>
      <c r="BM582" s="11">
        <v>85</v>
      </c>
      <c r="BN582" s="15" t="str">
        <f>VLOOKUP($BM582,[14]definitions_list_lookup!$N$15:$P$20,2,TRUE)</f>
        <v>extensive</v>
      </c>
      <c r="BO582" s="15">
        <f>VLOOKUP($BM582,[14]definitions_list_lookup!$N$15:$P$20,3,TRUE)</f>
        <v>4</v>
      </c>
      <c r="BP582" s="11" t="s">
        <v>2269</v>
      </c>
      <c r="BQ582" s="11">
        <v>35</v>
      </c>
      <c r="BS582" s="11">
        <v>40</v>
      </c>
      <c r="BT582" s="11">
        <v>25</v>
      </c>
      <c r="CH582" s="11" t="s">
        <v>1841</v>
      </c>
      <c r="CI582" s="11">
        <v>98</v>
      </c>
      <c r="CJ582" s="15" t="str">
        <f>VLOOKUP($CI582,[14]definitions_list_lookup!$N$15:$P$20,2,TRUE)</f>
        <v>complete</v>
      </c>
      <c r="CK582" s="15">
        <f>VLOOKUP($CI582,[14]definitions_list_lookup!$N$15:$P$20,3,TRUE)</f>
        <v>5</v>
      </c>
      <c r="CL582" s="11" t="s">
        <v>4204</v>
      </c>
      <c r="CM582" s="11">
        <v>60</v>
      </c>
      <c r="CO582" s="11">
        <v>15</v>
      </c>
      <c r="CP582" s="11">
        <v>20</v>
      </c>
      <c r="CQ582" s="11">
        <v>5</v>
      </c>
      <c r="DD582" s="15">
        <f t="shared" si="29"/>
        <v>89.55</v>
      </c>
      <c r="DE582" s="15" t="str">
        <f>VLOOKUP($DD582,[14]definitions_list_lookup!$N$15:$P$20,2,TRUE)</f>
        <v>extensive</v>
      </c>
      <c r="DF582" s="15">
        <f>VLOOKUP($DD582,[14]definitions_list_lookup!$N$15:$P$20,3,TRUE)</f>
        <v>4</v>
      </c>
      <c r="DG582" s="11" t="s">
        <v>4473</v>
      </c>
    </row>
    <row r="583" spans="1:111" s="11" customFormat="1">
      <c r="A583" s="11" t="s">
        <v>4472</v>
      </c>
      <c r="B583" s="11" t="s">
        <v>3001</v>
      </c>
      <c r="C583" s="2" t="s">
        <v>1450</v>
      </c>
      <c r="D583" s="2" t="s">
        <v>1575</v>
      </c>
      <c r="E583" s="11">
        <v>141</v>
      </c>
      <c r="F583" s="11">
        <v>2</v>
      </c>
      <c r="G583" s="15" t="str">
        <f t="shared" si="27"/>
        <v>141-2</v>
      </c>
      <c r="H583" s="11">
        <v>0</v>
      </c>
      <c r="I583" s="11">
        <v>62</v>
      </c>
      <c r="J583" s="38">
        <f>(VLOOKUP($G583,Depth_Lookup_CCL!$A$3:$Z$549,11,FALSE))+(H583/100)</f>
        <v>360.28000000000003</v>
      </c>
      <c r="K583" s="38">
        <f>(VLOOKUP($G583,Depth_Lookup_CCL!$A$3:$Z$549,11,FALSE))+(I583/100)</f>
        <v>360.90000000000003</v>
      </c>
      <c r="L583" s="11">
        <v>45</v>
      </c>
      <c r="N583" s="11">
        <v>55</v>
      </c>
      <c r="P583" s="15">
        <f t="shared" si="28"/>
        <v>100</v>
      </c>
      <c r="Q583" s="11" t="s">
        <v>4474</v>
      </c>
      <c r="R583" s="11" t="s">
        <v>114</v>
      </c>
      <c r="S583" s="97">
        <v>40</v>
      </c>
      <c r="T583" s="15" t="str">
        <f>VLOOKUP($S583,[14]definitions_list_lookup!$N$15:$P$20,2,TRUE)</f>
        <v>substantial</v>
      </c>
      <c r="U583" s="15">
        <f>VLOOKUP($S583,[14]definitions_list_lookup!$N$15:$P$20,3,TRUE)</f>
        <v>3</v>
      </c>
      <c r="V583" s="11" t="s">
        <v>2329</v>
      </c>
      <c r="W583" s="11">
        <v>10</v>
      </c>
      <c r="Y583" s="11">
        <v>65</v>
      </c>
      <c r="Z583" s="11">
        <v>25</v>
      </c>
      <c r="AR583" s="15" t="str">
        <f>VLOOKUP($AQ583,[14]definitions_list_lookup!$N$15:$P$20,2,TRUE)</f>
        <v>fresh</v>
      </c>
      <c r="AS583" s="15">
        <f>VLOOKUP($AQ583,[14]definitions_list_lookup!$N$15:$P$20,3,TRUE)</f>
        <v>0</v>
      </c>
      <c r="BL583" s="11" t="s">
        <v>4475</v>
      </c>
      <c r="BM583" s="11">
        <v>85</v>
      </c>
      <c r="BN583" s="15" t="str">
        <f>VLOOKUP($BM583,[14]definitions_list_lookup!$N$15:$P$20,2,TRUE)</f>
        <v>extensive</v>
      </c>
      <c r="BO583" s="15">
        <f>VLOOKUP($BM583,[14]definitions_list_lookup!$N$15:$P$20,3,TRUE)</f>
        <v>4</v>
      </c>
      <c r="BP583" s="11" t="s">
        <v>2269</v>
      </c>
      <c r="BQ583" s="11">
        <v>35</v>
      </c>
      <c r="BS583" s="11">
        <v>35</v>
      </c>
      <c r="BT583" s="11">
        <v>30</v>
      </c>
      <c r="CJ583" s="15" t="str">
        <f>VLOOKUP($CI583,[14]definitions_list_lookup!$N$15:$P$20,2,TRUE)</f>
        <v>fresh</v>
      </c>
      <c r="CK583" s="15">
        <f>VLOOKUP($CI583,[14]definitions_list_lookup!$N$15:$P$20,3,TRUE)</f>
        <v>0</v>
      </c>
      <c r="DD583" s="15">
        <f t="shared" si="29"/>
        <v>64.75</v>
      </c>
      <c r="DE583" s="15" t="str">
        <f>VLOOKUP($DD583,[14]definitions_list_lookup!$N$15:$P$20,2,TRUE)</f>
        <v>extensive</v>
      </c>
      <c r="DF583" s="15">
        <f>VLOOKUP($DD583,[14]definitions_list_lookup!$N$15:$P$20,3,TRUE)</f>
        <v>4</v>
      </c>
      <c r="DG583" s="11" t="s">
        <v>4476</v>
      </c>
    </row>
    <row r="584" spans="1:111" s="11" customFormat="1">
      <c r="A584" s="11" t="s">
        <v>4472</v>
      </c>
      <c r="B584" s="11" t="s">
        <v>3001</v>
      </c>
      <c r="C584" s="2" t="s">
        <v>1450</v>
      </c>
      <c r="D584" s="2" t="s">
        <v>1575</v>
      </c>
      <c r="E584" s="11">
        <v>141</v>
      </c>
      <c r="F584" s="11">
        <v>3</v>
      </c>
      <c r="G584" s="15" t="str">
        <f t="shared" si="27"/>
        <v>141-3</v>
      </c>
      <c r="H584" s="11">
        <v>0</v>
      </c>
      <c r="I584" s="11">
        <v>71</v>
      </c>
      <c r="J584" s="38">
        <f>(VLOOKUP($G584,Depth_Lookup_CCL!$A$3:$Z$549,11,FALSE))+(H584/100)</f>
        <v>360.90500000000003</v>
      </c>
      <c r="K584" s="38">
        <f>(VLOOKUP($G584,Depth_Lookup_CCL!$A$3:$Z$549,11,FALSE))+(I584/100)</f>
        <v>361.61500000000001</v>
      </c>
      <c r="L584" s="11">
        <v>89</v>
      </c>
      <c r="N584" s="11">
        <v>11</v>
      </c>
      <c r="P584" s="15">
        <f t="shared" si="28"/>
        <v>100</v>
      </c>
      <c r="Q584" s="11" t="s">
        <v>2999</v>
      </c>
      <c r="R584" s="11" t="s">
        <v>114</v>
      </c>
      <c r="S584" s="97">
        <v>40</v>
      </c>
      <c r="T584" s="15" t="str">
        <f>VLOOKUP($S584,[14]definitions_list_lookup!$N$15:$P$20,2,TRUE)</f>
        <v>substantial</v>
      </c>
      <c r="U584" s="15">
        <f>VLOOKUP($S584,[14]definitions_list_lookup!$N$15:$P$20,3,TRUE)</f>
        <v>3</v>
      </c>
      <c r="V584" s="11" t="s">
        <v>1707</v>
      </c>
      <c r="W584" s="11">
        <v>10</v>
      </c>
      <c r="Y584" s="11">
        <v>75</v>
      </c>
      <c r="Z584" s="11">
        <v>15</v>
      </c>
      <c r="AR584" s="15" t="str">
        <f>VLOOKUP($AQ584,[14]definitions_list_lookup!$N$15:$P$20,2,TRUE)</f>
        <v>fresh</v>
      </c>
      <c r="AS584" s="15">
        <f>VLOOKUP($AQ584,[14]definitions_list_lookup!$N$15:$P$20,3,TRUE)</f>
        <v>0</v>
      </c>
      <c r="BL584" s="11" t="s">
        <v>2321</v>
      </c>
      <c r="BM584" s="11">
        <v>75</v>
      </c>
      <c r="BN584" s="15" t="str">
        <f>VLOOKUP($BM584,[14]definitions_list_lookup!$N$15:$P$20,2,TRUE)</f>
        <v>extensive</v>
      </c>
      <c r="BO584" s="15">
        <f>VLOOKUP($BM584,[14]definitions_list_lookup!$N$15:$P$20,3,TRUE)</f>
        <v>4</v>
      </c>
      <c r="BP584" s="11" t="s">
        <v>2289</v>
      </c>
      <c r="BQ584" s="11">
        <v>20</v>
      </c>
      <c r="BS584" s="11">
        <v>45</v>
      </c>
      <c r="BT584" s="11">
        <v>35</v>
      </c>
      <c r="CJ584" s="15" t="str">
        <f>VLOOKUP($CI584,[14]definitions_list_lookup!$N$15:$P$20,2,TRUE)</f>
        <v>fresh</v>
      </c>
      <c r="CK584" s="15">
        <f>VLOOKUP($CI584,[14]definitions_list_lookup!$N$15:$P$20,3,TRUE)</f>
        <v>0</v>
      </c>
      <c r="DD584" s="15">
        <f t="shared" si="29"/>
        <v>43.85</v>
      </c>
      <c r="DE584" s="15" t="str">
        <f>VLOOKUP($DD584,[14]definitions_list_lookup!$N$15:$P$20,2,TRUE)</f>
        <v>substantial</v>
      </c>
      <c r="DF584" s="15">
        <f>VLOOKUP($DD584,[14]definitions_list_lookup!$N$15:$P$20,3,TRUE)</f>
        <v>3</v>
      </c>
      <c r="DG584" s="11" t="s">
        <v>4477</v>
      </c>
    </row>
    <row r="585" spans="1:111" s="11" customFormat="1">
      <c r="A585" s="11" t="s">
        <v>4472</v>
      </c>
      <c r="B585" s="11" t="s">
        <v>3001</v>
      </c>
      <c r="C585" s="2" t="s">
        <v>1450</v>
      </c>
      <c r="D585" s="2" t="s">
        <v>1575</v>
      </c>
      <c r="E585" s="11">
        <v>141</v>
      </c>
      <c r="F585" s="11">
        <v>4</v>
      </c>
      <c r="G585" s="15" t="str">
        <f t="shared" si="27"/>
        <v>141-4</v>
      </c>
      <c r="H585" s="11">
        <v>0</v>
      </c>
      <c r="I585" s="11">
        <v>78</v>
      </c>
      <c r="J585" s="38">
        <f>(VLOOKUP($G585,Depth_Lookup_CCL!$A$3:$Z$549,11,FALSE))+(H585/100)</f>
        <v>361.61500000000001</v>
      </c>
      <c r="K585" s="38">
        <f>(VLOOKUP($G585,Depth_Lookup_CCL!$A$3:$Z$549,11,FALSE))+(I585/100)</f>
        <v>362.39499999999998</v>
      </c>
      <c r="L585" s="11">
        <v>97</v>
      </c>
      <c r="N585" s="11">
        <v>3</v>
      </c>
      <c r="P585" s="15">
        <f t="shared" si="28"/>
        <v>100</v>
      </c>
      <c r="Q585" s="11" t="s">
        <v>1636</v>
      </c>
      <c r="R585" s="11" t="s">
        <v>114</v>
      </c>
      <c r="S585" s="97">
        <v>55</v>
      </c>
      <c r="T585" s="15" t="str">
        <f>VLOOKUP($S585,[14]definitions_list_lookup!$N$15:$P$20,2,TRUE)</f>
        <v>substantial</v>
      </c>
      <c r="U585" s="15">
        <f>VLOOKUP($S585,[14]definitions_list_lookup!$N$15:$P$20,3,TRUE)</f>
        <v>3</v>
      </c>
      <c r="V585" s="11" t="s">
        <v>2329</v>
      </c>
      <c r="W585" s="11">
        <v>5</v>
      </c>
      <c r="Y585" s="11">
        <v>65</v>
      </c>
      <c r="Z585" s="11">
        <v>30</v>
      </c>
      <c r="AR585" s="15" t="str">
        <f>VLOOKUP($AQ585,[14]definitions_list_lookup!$N$15:$P$20,2,TRUE)</f>
        <v>fresh</v>
      </c>
      <c r="AS585" s="15">
        <f>VLOOKUP($AQ585,[14]definitions_list_lookup!$N$15:$P$20,3,TRUE)</f>
        <v>0</v>
      </c>
      <c r="BL585" s="11" t="s">
        <v>1658</v>
      </c>
      <c r="BM585" s="11">
        <v>75</v>
      </c>
      <c r="BN585" s="15" t="str">
        <f>VLOOKUP($BM585,[14]definitions_list_lookup!$N$15:$P$20,2,TRUE)</f>
        <v>extensive</v>
      </c>
      <c r="BO585" s="15">
        <f>VLOOKUP($BM585,[14]definitions_list_lookup!$N$15:$P$20,3,TRUE)</f>
        <v>4</v>
      </c>
      <c r="BP585" s="11" t="s">
        <v>2269</v>
      </c>
      <c r="BQ585" s="11">
        <v>15</v>
      </c>
      <c r="BS585" s="11">
        <v>65</v>
      </c>
      <c r="BT585" s="11">
        <v>20</v>
      </c>
      <c r="CJ585" s="15" t="str">
        <f>VLOOKUP($CI585,[14]definitions_list_lookup!$N$15:$P$20,2,TRUE)</f>
        <v>fresh</v>
      </c>
      <c r="CK585" s="15">
        <f>VLOOKUP($CI585,[14]definitions_list_lookup!$N$15:$P$20,3,TRUE)</f>
        <v>0</v>
      </c>
      <c r="DD585" s="15">
        <f t="shared" si="29"/>
        <v>55.6</v>
      </c>
      <c r="DE585" s="15" t="str">
        <f>VLOOKUP($DD585,[14]definitions_list_lookup!$N$15:$P$20,2,TRUE)</f>
        <v>substantial</v>
      </c>
      <c r="DF585" s="15">
        <f>VLOOKUP($DD585,[14]definitions_list_lookup!$N$15:$P$20,3,TRUE)</f>
        <v>3</v>
      </c>
      <c r="DG585" s="11" t="s">
        <v>2668</v>
      </c>
    </row>
    <row r="586" spans="1:111" s="11" customFormat="1">
      <c r="A586" s="11" t="s">
        <v>4472</v>
      </c>
      <c r="B586" s="11" t="s">
        <v>3001</v>
      </c>
      <c r="C586" s="2" t="s">
        <v>1450</v>
      </c>
      <c r="D586" s="2" t="s">
        <v>1575</v>
      </c>
      <c r="E586" s="11">
        <v>142</v>
      </c>
      <c r="F586" s="11">
        <v>1</v>
      </c>
      <c r="G586" s="15" t="str">
        <f t="shared" si="27"/>
        <v>142-1</v>
      </c>
      <c r="H586" s="11">
        <v>0</v>
      </c>
      <c r="I586" s="11">
        <v>59</v>
      </c>
      <c r="J586" s="38">
        <f>(VLOOKUP($G586,Depth_Lookup_CCL!$A$3:$Z$549,11,FALSE))+(H586/100)</f>
        <v>362.6</v>
      </c>
      <c r="K586" s="38">
        <f>(VLOOKUP($G586,Depth_Lookup_CCL!$A$3:$Z$549,11,FALSE))+(I586/100)</f>
        <v>363.19</v>
      </c>
      <c r="L586" s="11">
        <v>95</v>
      </c>
      <c r="N586" s="11">
        <v>5</v>
      </c>
      <c r="P586" s="15">
        <f t="shared" si="28"/>
        <v>100</v>
      </c>
      <c r="Q586" s="11" t="s">
        <v>2217</v>
      </c>
      <c r="R586" s="11" t="s">
        <v>1</v>
      </c>
      <c r="S586" s="97">
        <v>25</v>
      </c>
      <c r="T586" s="15" t="str">
        <f>VLOOKUP($S586,[14]definitions_list_lookup!$N$15:$P$20,2,TRUE)</f>
        <v>moderate</v>
      </c>
      <c r="U586" s="15">
        <f>VLOOKUP($S586,[14]definitions_list_lookup!$N$15:$P$20,3,TRUE)</f>
        <v>2</v>
      </c>
      <c r="V586" s="11" t="s">
        <v>1707</v>
      </c>
      <c r="Y586" s="11">
        <v>90</v>
      </c>
      <c r="Z586" s="11">
        <v>10</v>
      </c>
      <c r="AR586" s="15" t="str">
        <f>VLOOKUP($AQ586,[14]definitions_list_lookup!$N$15:$P$20,2,TRUE)</f>
        <v>fresh</v>
      </c>
      <c r="AS586" s="15">
        <f>VLOOKUP($AQ586,[14]definitions_list_lookup!$N$15:$P$20,3,TRUE)</f>
        <v>0</v>
      </c>
      <c r="BL586" s="11" t="s">
        <v>3036</v>
      </c>
      <c r="BM586" s="11">
        <v>75</v>
      </c>
      <c r="BN586" s="15" t="str">
        <f>VLOOKUP($BM586,[14]definitions_list_lookup!$N$15:$P$20,2,TRUE)</f>
        <v>extensive</v>
      </c>
      <c r="BO586" s="15">
        <f>VLOOKUP($BM586,[14]definitions_list_lookup!$N$15:$P$20,3,TRUE)</f>
        <v>4</v>
      </c>
      <c r="BP586" s="11" t="s">
        <v>2289</v>
      </c>
      <c r="BQ586" s="11">
        <v>25</v>
      </c>
      <c r="BS586" s="11">
        <v>40</v>
      </c>
      <c r="BT586" s="11">
        <v>35</v>
      </c>
      <c r="CJ586" s="15" t="str">
        <f>VLOOKUP($CI586,[14]definitions_list_lookup!$N$15:$P$20,2,TRUE)</f>
        <v>fresh</v>
      </c>
      <c r="CK586" s="15">
        <f>VLOOKUP($CI586,[14]definitions_list_lookup!$N$15:$P$20,3,TRUE)</f>
        <v>0</v>
      </c>
      <c r="DD586" s="15">
        <f t="shared" si="29"/>
        <v>27.5</v>
      </c>
      <c r="DE586" s="15" t="str">
        <f>VLOOKUP($DD586,[14]definitions_list_lookup!$N$15:$P$20,2,TRUE)</f>
        <v>moderate</v>
      </c>
      <c r="DF586" s="15">
        <f>VLOOKUP($DD586,[14]definitions_list_lookup!$N$15:$P$20,3,TRUE)</f>
        <v>2</v>
      </c>
      <c r="DG586" s="11" t="s">
        <v>1932</v>
      </c>
    </row>
    <row r="587" spans="1:111" s="11" customFormat="1">
      <c r="A587" s="11" t="s">
        <v>4472</v>
      </c>
      <c r="B587" s="11" t="s">
        <v>3001</v>
      </c>
      <c r="C587" s="2" t="s">
        <v>1450</v>
      </c>
      <c r="D587" s="2" t="s">
        <v>1575</v>
      </c>
      <c r="E587" s="11">
        <v>142</v>
      </c>
      <c r="F587" s="11">
        <v>2</v>
      </c>
      <c r="G587" s="15" t="str">
        <f t="shared" si="27"/>
        <v>142-2</v>
      </c>
      <c r="H587" s="11">
        <v>0</v>
      </c>
      <c r="I587" s="11">
        <v>98</v>
      </c>
      <c r="J587" s="38">
        <f>(VLOOKUP($G587,Depth_Lookup_CCL!$A$3:$Z$549,11,FALSE))+(H587/100)</f>
        <v>363.19</v>
      </c>
      <c r="K587" s="38">
        <f>(VLOOKUP($G587,Depth_Lookup_CCL!$A$3:$Z$549,11,FALSE))+(I587/100)</f>
        <v>364.17</v>
      </c>
      <c r="L587" s="11">
        <v>95</v>
      </c>
      <c r="N587" s="11">
        <v>5</v>
      </c>
      <c r="P587" s="15">
        <f t="shared" si="28"/>
        <v>100</v>
      </c>
      <c r="Q587" s="11" t="s">
        <v>2240</v>
      </c>
      <c r="R587" s="11" t="s">
        <v>1</v>
      </c>
      <c r="S587" s="97">
        <v>40</v>
      </c>
      <c r="T587" s="15" t="str">
        <f>VLOOKUP($S587,[14]definitions_list_lookup!$N$15:$P$20,2,TRUE)</f>
        <v>substantial</v>
      </c>
      <c r="U587" s="15">
        <f>VLOOKUP($S587,[14]definitions_list_lookup!$N$15:$P$20,3,TRUE)</f>
        <v>3</v>
      </c>
      <c r="V587" s="11" t="s">
        <v>1707</v>
      </c>
      <c r="W587" s="11">
        <v>5</v>
      </c>
      <c r="Y587" s="11">
        <v>85</v>
      </c>
      <c r="Z587" s="11">
        <v>10</v>
      </c>
      <c r="AR587" s="15" t="str">
        <f>VLOOKUP($AQ587,[14]definitions_list_lookup!$N$15:$P$20,2,TRUE)</f>
        <v>fresh</v>
      </c>
      <c r="AS587" s="15">
        <f>VLOOKUP($AQ587,[14]definitions_list_lookup!$N$15:$P$20,3,TRUE)</f>
        <v>0</v>
      </c>
      <c r="BL587" s="11" t="s">
        <v>1744</v>
      </c>
      <c r="BM587" s="11">
        <v>85</v>
      </c>
      <c r="BN587" s="15" t="str">
        <f>VLOOKUP($BM587,[14]definitions_list_lookup!$N$15:$P$20,2,TRUE)</f>
        <v>extensive</v>
      </c>
      <c r="BO587" s="15">
        <f>VLOOKUP($BM587,[14]definitions_list_lookup!$N$15:$P$20,3,TRUE)</f>
        <v>4</v>
      </c>
      <c r="BP587" s="11" t="s">
        <v>2289</v>
      </c>
      <c r="BQ587" s="11">
        <v>5</v>
      </c>
      <c r="BS587" s="11">
        <v>75</v>
      </c>
      <c r="BT587" s="11">
        <v>20</v>
      </c>
      <c r="CJ587" s="15" t="str">
        <f>VLOOKUP($CI587,[14]definitions_list_lookup!$N$15:$P$20,2,TRUE)</f>
        <v>fresh</v>
      </c>
      <c r="CK587" s="15">
        <f>VLOOKUP($CI587,[14]definitions_list_lookup!$N$15:$P$20,3,TRUE)</f>
        <v>0</v>
      </c>
      <c r="DD587" s="15">
        <f t="shared" si="29"/>
        <v>42.25</v>
      </c>
      <c r="DE587" s="15" t="str">
        <f>VLOOKUP($DD587,[14]definitions_list_lookup!$N$15:$P$20,2,TRUE)</f>
        <v>substantial</v>
      </c>
      <c r="DF587" s="15">
        <f>VLOOKUP($DD587,[14]definitions_list_lookup!$N$15:$P$20,3,TRUE)</f>
        <v>3</v>
      </c>
      <c r="DG587" s="11" t="s">
        <v>1932</v>
      </c>
    </row>
    <row r="588" spans="1:111" s="11" customFormat="1">
      <c r="A588" s="11" t="s">
        <v>4472</v>
      </c>
      <c r="B588" s="11" t="s">
        <v>3001</v>
      </c>
      <c r="C588" s="2" t="s">
        <v>1450</v>
      </c>
      <c r="D588" s="2" t="s">
        <v>1575</v>
      </c>
      <c r="E588" s="11">
        <v>142</v>
      </c>
      <c r="F588" s="11">
        <v>3</v>
      </c>
      <c r="G588" s="15" t="str">
        <f t="shared" si="27"/>
        <v>142-3</v>
      </c>
      <c r="H588" s="11">
        <v>0</v>
      </c>
      <c r="I588" s="11">
        <v>93</v>
      </c>
      <c r="J588" s="38">
        <f>(VLOOKUP($G588,Depth_Lookup_CCL!$A$3:$Z$549,11,FALSE))+(H588/100)</f>
        <v>364.17</v>
      </c>
      <c r="K588" s="38">
        <f>(VLOOKUP($G588,Depth_Lookup_CCL!$A$3:$Z$549,11,FALSE))+(I588/100)</f>
        <v>365.1</v>
      </c>
      <c r="L588" s="11">
        <v>100</v>
      </c>
      <c r="P588" s="15">
        <f t="shared" si="28"/>
        <v>100</v>
      </c>
      <c r="Q588" s="11" t="s">
        <v>4478</v>
      </c>
      <c r="R588" s="11" t="s">
        <v>114</v>
      </c>
      <c r="S588" s="97">
        <v>55</v>
      </c>
      <c r="T588" s="15" t="str">
        <f>VLOOKUP($S588,[14]definitions_list_lookup!$N$15:$P$20,2,TRUE)</f>
        <v>substantial</v>
      </c>
      <c r="U588" s="15">
        <f>VLOOKUP($S588,[14]definitions_list_lookup!$N$15:$P$20,3,TRUE)</f>
        <v>3</v>
      </c>
      <c r="V588" s="11" t="s">
        <v>2329</v>
      </c>
      <c r="W588" s="11">
        <v>20</v>
      </c>
      <c r="Y588" s="11">
        <v>35</v>
      </c>
      <c r="Z588" s="11">
        <v>45</v>
      </c>
      <c r="AR588" s="15" t="str">
        <f>VLOOKUP($AQ588,[14]definitions_list_lookup!$N$15:$P$20,2,TRUE)</f>
        <v>fresh</v>
      </c>
      <c r="AS588" s="15">
        <f>VLOOKUP($AQ588,[14]definitions_list_lookup!$N$15:$P$20,3,TRUE)</f>
        <v>0</v>
      </c>
      <c r="BN588" s="15" t="str">
        <f>VLOOKUP($BM588,[14]definitions_list_lookup!$N$15:$P$20,2,TRUE)</f>
        <v>fresh</v>
      </c>
      <c r="BO588" s="15">
        <f>VLOOKUP($BM588,[14]definitions_list_lookup!$N$15:$P$20,3,TRUE)</f>
        <v>0</v>
      </c>
      <c r="CJ588" s="15" t="str">
        <f>VLOOKUP($CI588,[14]definitions_list_lookup!$N$15:$P$20,2,TRUE)</f>
        <v>fresh</v>
      </c>
      <c r="CK588" s="15">
        <f>VLOOKUP($CI588,[14]definitions_list_lookup!$N$15:$P$20,3,TRUE)</f>
        <v>0</v>
      </c>
      <c r="DD588" s="15">
        <f t="shared" si="29"/>
        <v>55</v>
      </c>
      <c r="DE588" s="15" t="str">
        <f>VLOOKUP($DD588,[14]definitions_list_lookup!$N$15:$P$20,2,TRUE)</f>
        <v>substantial</v>
      </c>
      <c r="DF588" s="15">
        <f>VLOOKUP($DD588,[14]definitions_list_lookup!$N$15:$P$20,3,TRUE)</f>
        <v>3</v>
      </c>
      <c r="DG588" s="11" t="s">
        <v>2668</v>
      </c>
    </row>
    <row r="589" spans="1:111" s="11" customFormat="1">
      <c r="A589" s="11" t="s">
        <v>4472</v>
      </c>
      <c r="B589" s="11" t="s">
        <v>3001</v>
      </c>
      <c r="C589" s="2" t="s">
        <v>1450</v>
      </c>
      <c r="D589" s="2" t="s">
        <v>1575</v>
      </c>
      <c r="E589" s="11">
        <v>143</v>
      </c>
      <c r="F589" s="11">
        <v>1</v>
      </c>
      <c r="G589" s="15" t="str">
        <f t="shared" si="27"/>
        <v>143-1</v>
      </c>
      <c r="H589" s="11">
        <v>0</v>
      </c>
      <c r="I589" s="11">
        <v>59</v>
      </c>
      <c r="J589" s="38">
        <f>(VLOOKUP($G589,Depth_Lookup_CCL!$A$3:$Z$549,11,FALSE))+(H589/100)</f>
        <v>365.4</v>
      </c>
      <c r="K589" s="38">
        <f>(VLOOKUP($G589,Depth_Lookup_CCL!$A$3:$Z$549,11,FALSE))+(I589/100)</f>
        <v>365.98999999999995</v>
      </c>
      <c r="L589" s="11">
        <v>98</v>
      </c>
      <c r="N589" s="11">
        <v>2</v>
      </c>
      <c r="P589" s="15">
        <f t="shared" si="28"/>
        <v>100</v>
      </c>
      <c r="Q589" s="11" t="s">
        <v>2217</v>
      </c>
      <c r="R589" s="11" t="s">
        <v>1</v>
      </c>
      <c r="S589" s="97">
        <v>55</v>
      </c>
      <c r="T589" s="15" t="str">
        <f>VLOOKUP($S589,[14]definitions_list_lookup!$N$15:$P$20,2,TRUE)</f>
        <v>substantial</v>
      </c>
      <c r="U589" s="15">
        <f>VLOOKUP($S589,[14]definitions_list_lookup!$N$15:$P$20,3,TRUE)</f>
        <v>3</v>
      </c>
      <c r="V589" s="11" t="s">
        <v>4479</v>
      </c>
      <c r="W589" s="11">
        <v>10</v>
      </c>
      <c r="Y589" s="11">
        <v>60</v>
      </c>
      <c r="Z589" s="11">
        <v>30</v>
      </c>
      <c r="AR589" s="15" t="str">
        <f>VLOOKUP($AQ589,[14]definitions_list_lookup!$N$15:$P$20,2,TRUE)</f>
        <v>fresh</v>
      </c>
      <c r="AS589" s="15">
        <f>VLOOKUP($AQ589,[14]definitions_list_lookup!$N$15:$P$20,3,TRUE)</f>
        <v>0</v>
      </c>
      <c r="BL589" s="11" t="s">
        <v>1990</v>
      </c>
      <c r="BM589" s="11">
        <v>75</v>
      </c>
      <c r="BN589" s="15" t="str">
        <f>VLOOKUP($BM589,[14]definitions_list_lookup!$N$15:$P$20,2,TRUE)</f>
        <v>extensive</v>
      </c>
      <c r="BO589" s="15">
        <f>VLOOKUP($BM589,[14]definitions_list_lookup!$N$15:$P$20,3,TRUE)</f>
        <v>4</v>
      </c>
      <c r="BP589" s="11" t="s">
        <v>2289</v>
      </c>
      <c r="BQ589" s="11">
        <v>10</v>
      </c>
      <c r="BS589" s="11">
        <v>70</v>
      </c>
      <c r="BT589" s="11">
        <v>20</v>
      </c>
      <c r="CJ589" s="15" t="str">
        <f>VLOOKUP($CI589,[14]definitions_list_lookup!$N$15:$P$20,2,TRUE)</f>
        <v>fresh</v>
      </c>
      <c r="CK589" s="15">
        <f>VLOOKUP($CI589,[14]definitions_list_lookup!$N$15:$P$20,3,TRUE)</f>
        <v>0</v>
      </c>
      <c r="DD589" s="15">
        <f t="shared" si="29"/>
        <v>55.4</v>
      </c>
      <c r="DE589" s="15" t="str">
        <f>VLOOKUP($DD589,[14]definitions_list_lookup!$N$15:$P$20,2,TRUE)</f>
        <v>substantial</v>
      </c>
      <c r="DF589" s="15">
        <f>VLOOKUP($DD589,[14]definitions_list_lookup!$N$15:$P$20,3,TRUE)</f>
        <v>3</v>
      </c>
      <c r="DG589" s="11" t="s">
        <v>1963</v>
      </c>
    </row>
    <row r="590" spans="1:111" s="11" customFormat="1">
      <c r="A590" s="11" t="s">
        <v>4472</v>
      </c>
      <c r="B590" s="11" t="s">
        <v>3001</v>
      </c>
      <c r="C590" s="2" t="s">
        <v>1450</v>
      </c>
      <c r="D590" s="2" t="s">
        <v>1575</v>
      </c>
      <c r="E590" s="11">
        <v>143</v>
      </c>
      <c r="F590" s="11">
        <v>2</v>
      </c>
      <c r="G590" s="15" t="str">
        <f t="shared" si="27"/>
        <v>143-2</v>
      </c>
      <c r="H590" s="11">
        <v>0</v>
      </c>
      <c r="I590" s="11">
        <v>85</v>
      </c>
      <c r="J590" s="38">
        <f>(VLOOKUP($G590,Depth_Lookup_CCL!$A$3:$Z$549,11,FALSE))+(H590/100)</f>
        <v>365.995</v>
      </c>
      <c r="K590" s="38">
        <f>(VLOOKUP($G590,Depth_Lookup_CCL!$A$3:$Z$549,11,FALSE))+(I590/100)</f>
        <v>366.84500000000003</v>
      </c>
      <c r="L590" s="11">
        <v>95</v>
      </c>
      <c r="M590" s="11">
        <v>5</v>
      </c>
      <c r="P590" s="15">
        <f t="shared" si="28"/>
        <v>100</v>
      </c>
      <c r="Q590" s="11" t="s">
        <v>2217</v>
      </c>
      <c r="R590" s="11" t="s">
        <v>1</v>
      </c>
      <c r="S590" s="97">
        <v>40</v>
      </c>
      <c r="T590" s="15" t="str">
        <f>VLOOKUP($S590,[14]definitions_list_lookup!$N$15:$P$20,2,TRUE)</f>
        <v>substantial</v>
      </c>
      <c r="U590" s="15">
        <f>VLOOKUP($S590,[14]definitions_list_lookup!$N$15:$P$20,3,TRUE)</f>
        <v>3</v>
      </c>
      <c r="V590" s="11" t="s">
        <v>4130</v>
      </c>
      <c r="W590" s="11">
        <v>5</v>
      </c>
      <c r="Y590" s="11">
        <v>80</v>
      </c>
      <c r="Z590" s="11">
        <v>15</v>
      </c>
      <c r="AN590" s="11" t="s">
        <v>4290</v>
      </c>
      <c r="AO590" s="11" t="s">
        <v>1411</v>
      </c>
      <c r="AP590" s="11" t="s">
        <v>1465</v>
      </c>
      <c r="AQ590" s="11">
        <v>75</v>
      </c>
      <c r="AR590" s="15" t="str">
        <f>VLOOKUP($AQ590,[14]definitions_list_lookup!$N$15:$P$20,2,TRUE)</f>
        <v>extensive</v>
      </c>
      <c r="AS590" s="15">
        <f>VLOOKUP($AQ590,[14]definitions_list_lookup!$N$15:$P$20,3,TRUE)</f>
        <v>4</v>
      </c>
      <c r="AT590" s="11" t="s">
        <v>4480</v>
      </c>
      <c r="AU590" s="11">
        <v>10</v>
      </c>
      <c r="AW590" s="11">
        <v>75</v>
      </c>
      <c r="AX590" s="11">
        <v>15</v>
      </c>
      <c r="BN590" s="15" t="str">
        <f>VLOOKUP($BM590,[14]definitions_list_lookup!$N$15:$P$20,2,TRUE)</f>
        <v>fresh</v>
      </c>
      <c r="BO590" s="15">
        <f>VLOOKUP($BM590,[14]definitions_list_lookup!$N$15:$P$20,3,TRUE)</f>
        <v>0</v>
      </c>
      <c r="CJ590" s="15" t="str">
        <f>VLOOKUP($CI590,[14]definitions_list_lookup!$N$15:$P$20,2,TRUE)</f>
        <v>fresh</v>
      </c>
      <c r="CK590" s="15">
        <f>VLOOKUP($CI590,[14]definitions_list_lookup!$N$15:$P$20,3,TRUE)</f>
        <v>0</v>
      </c>
      <c r="DD590" s="15">
        <f t="shared" si="29"/>
        <v>41.75</v>
      </c>
      <c r="DE590" s="15" t="str">
        <f>VLOOKUP($DD590,[14]definitions_list_lookup!$N$15:$P$20,2,TRUE)</f>
        <v>substantial</v>
      </c>
      <c r="DF590" s="15">
        <f>VLOOKUP($DD590,[14]definitions_list_lookup!$N$15:$P$20,3,TRUE)</f>
        <v>3</v>
      </c>
      <c r="DG590" s="11" t="s">
        <v>3177</v>
      </c>
    </row>
    <row r="591" spans="1:111" s="11" customFormat="1">
      <c r="A591" s="11" t="s">
        <v>4472</v>
      </c>
      <c r="B591" s="11" t="s">
        <v>3001</v>
      </c>
      <c r="C591" s="2" t="s">
        <v>1450</v>
      </c>
      <c r="D591" s="2" t="s">
        <v>1575</v>
      </c>
      <c r="E591" s="11">
        <v>144</v>
      </c>
      <c r="F591" s="11">
        <v>1</v>
      </c>
      <c r="G591" s="15" t="str">
        <f t="shared" si="27"/>
        <v>144-1</v>
      </c>
      <c r="H591" s="11">
        <v>0</v>
      </c>
      <c r="I591" s="11">
        <v>75</v>
      </c>
      <c r="J591" s="38">
        <f>(VLOOKUP($G591,Depth_Lookup_CCL!$A$3:$Z$549,11,FALSE))+(H591/100)</f>
        <v>366.65</v>
      </c>
      <c r="K591" s="38">
        <f>(VLOOKUP($G591,Depth_Lookup_CCL!$A$3:$Z$549,11,FALSE))+(I591/100)</f>
        <v>367.4</v>
      </c>
      <c r="L591" s="11">
        <v>90</v>
      </c>
      <c r="M591" s="11">
        <v>10</v>
      </c>
      <c r="P591" s="15">
        <f t="shared" si="28"/>
        <v>100</v>
      </c>
      <c r="Q591" s="11" t="s">
        <v>2217</v>
      </c>
      <c r="R591" s="11" t="s">
        <v>1</v>
      </c>
      <c r="S591" s="97">
        <v>55</v>
      </c>
      <c r="T591" s="15" t="str">
        <f>VLOOKUP($S591,[14]definitions_list_lookup!$N$15:$P$20,2,TRUE)</f>
        <v>substantial</v>
      </c>
      <c r="U591" s="15">
        <f>VLOOKUP($S591,[14]definitions_list_lookup!$N$15:$P$20,3,TRUE)</f>
        <v>3</v>
      </c>
      <c r="V591" s="11" t="s">
        <v>1707</v>
      </c>
      <c r="W591" s="11">
        <v>5</v>
      </c>
      <c r="Y591" s="11">
        <v>75</v>
      </c>
      <c r="Z591" s="11">
        <v>20</v>
      </c>
      <c r="AN591" s="11" t="s">
        <v>4481</v>
      </c>
      <c r="AO591" s="11" t="s">
        <v>1411</v>
      </c>
      <c r="AP591" s="11" t="s">
        <v>1465</v>
      </c>
      <c r="AQ591" s="11">
        <v>75</v>
      </c>
      <c r="AR591" s="15" t="str">
        <f>VLOOKUP($AQ591,[14]definitions_list_lookup!$N$15:$P$20,2,TRUE)</f>
        <v>extensive</v>
      </c>
      <c r="AS591" s="15">
        <f>VLOOKUP($AQ591,[14]definitions_list_lookup!$N$15:$P$20,3,TRUE)</f>
        <v>4</v>
      </c>
      <c r="AT591" s="11" t="s">
        <v>4482</v>
      </c>
      <c r="AU591" s="11">
        <v>15</v>
      </c>
      <c r="AW591" s="11">
        <v>70</v>
      </c>
      <c r="AX591" s="11">
        <v>15</v>
      </c>
      <c r="BN591" s="15" t="str">
        <f>VLOOKUP($BM591,[14]definitions_list_lookup!$N$15:$P$20,2,TRUE)</f>
        <v>fresh</v>
      </c>
      <c r="BO591" s="15">
        <f>VLOOKUP($BM591,[14]definitions_list_lookup!$N$15:$P$20,3,TRUE)</f>
        <v>0</v>
      </c>
      <c r="CJ591" s="15" t="str">
        <f>VLOOKUP($CI591,[14]definitions_list_lookup!$N$15:$P$20,2,TRUE)</f>
        <v>fresh</v>
      </c>
      <c r="CK591" s="15">
        <f>VLOOKUP($CI591,[14]definitions_list_lookup!$N$15:$P$20,3,TRUE)</f>
        <v>0</v>
      </c>
      <c r="DD591" s="15">
        <f t="shared" si="29"/>
        <v>57</v>
      </c>
      <c r="DE591" s="15" t="str">
        <f>VLOOKUP($DD591,[14]definitions_list_lookup!$N$15:$P$20,2,TRUE)</f>
        <v>substantial</v>
      </c>
      <c r="DF591" s="15">
        <f>VLOOKUP($DD591,[14]definitions_list_lookup!$N$15:$P$20,3,TRUE)</f>
        <v>3</v>
      </c>
      <c r="DG591" s="11" t="s">
        <v>1963</v>
      </c>
    </row>
    <row r="592" spans="1:111" s="11" customFormat="1">
      <c r="A592" s="11" t="s">
        <v>4472</v>
      </c>
      <c r="B592" s="11" t="s">
        <v>3001</v>
      </c>
      <c r="C592" s="2" t="s">
        <v>1450</v>
      </c>
      <c r="D592" s="2" t="s">
        <v>1575</v>
      </c>
      <c r="E592" s="11">
        <v>144</v>
      </c>
      <c r="F592" s="11">
        <v>2</v>
      </c>
      <c r="G592" s="15" t="str">
        <f t="shared" si="27"/>
        <v>144-2</v>
      </c>
      <c r="H592" s="11">
        <v>0</v>
      </c>
      <c r="I592" s="11">
        <v>77</v>
      </c>
      <c r="J592" s="38">
        <f>(VLOOKUP($G592,Depth_Lookup_CCL!$A$3:$Z$549,11,FALSE))+(H592/100)</f>
        <v>367.41499999999996</v>
      </c>
      <c r="K592" s="38">
        <f>(VLOOKUP($G592,Depth_Lookup_CCL!$A$3:$Z$549,11,FALSE))+(I592/100)</f>
        <v>368.18499999999995</v>
      </c>
      <c r="L592" s="11">
        <v>62</v>
      </c>
      <c r="N592" s="11">
        <v>18</v>
      </c>
      <c r="O592" s="11">
        <v>20</v>
      </c>
      <c r="P592" s="15">
        <f t="shared" si="28"/>
        <v>100</v>
      </c>
      <c r="Q592" s="11" t="s">
        <v>3003</v>
      </c>
      <c r="R592" s="11" t="s">
        <v>114</v>
      </c>
      <c r="S592" s="97">
        <v>40</v>
      </c>
      <c r="T592" s="15" t="str">
        <f>VLOOKUP($S592,[14]definitions_list_lookup!$N$15:$P$20,2,TRUE)</f>
        <v>substantial</v>
      </c>
      <c r="U592" s="15">
        <f>VLOOKUP($S592,[14]definitions_list_lookup!$N$15:$P$20,3,TRUE)</f>
        <v>3</v>
      </c>
      <c r="V592" s="11" t="s">
        <v>2621</v>
      </c>
      <c r="W592" s="11">
        <v>5</v>
      </c>
      <c r="Y592" s="11">
        <v>80</v>
      </c>
      <c r="Z592" s="11">
        <v>15</v>
      </c>
      <c r="AR592" s="15" t="str">
        <f>VLOOKUP($AQ592,[14]definitions_list_lookup!$N$15:$P$20,2,TRUE)</f>
        <v>fresh</v>
      </c>
      <c r="AS592" s="15">
        <f>VLOOKUP($AQ592,[14]definitions_list_lookup!$N$15:$P$20,3,TRUE)</f>
        <v>0</v>
      </c>
      <c r="BL592" s="11" t="s">
        <v>2772</v>
      </c>
      <c r="BM592" s="11">
        <v>80</v>
      </c>
      <c r="BN592" s="15" t="str">
        <f>VLOOKUP($BM592,[14]definitions_list_lookup!$N$15:$P$20,2,TRUE)</f>
        <v>extensive</v>
      </c>
      <c r="BO592" s="15">
        <f>VLOOKUP($BM592,[14]definitions_list_lookup!$N$15:$P$20,3,TRUE)</f>
        <v>4</v>
      </c>
      <c r="BP592" s="11" t="s">
        <v>2653</v>
      </c>
      <c r="BQ592" s="11">
        <v>15</v>
      </c>
      <c r="BS592" s="11">
        <v>60</v>
      </c>
      <c r="BT592" s="11">
        <v>25</v>
      </c>
      <c r="CH592" s="11" t="s">
        <v>4483</v>
      </c>
      <c r="CI592" s="11">
        <v>90</v>
      </c>
      <c r="CJ592" s="15" t="str">
        <f>VLOOKUP($CI592,[14]definitions_list_lookup!$N$15:$P$20,2,TRUE)</f>
        <v>extensive</v>
      </c>
      <c r="CK592" s="15">
        <f>VLOOKUP($CI592,[14]definitions_list_lookup!$N$15:$P$20,3,TRUE)</f>
        <v>4</v>
      </c>
      <c r="CM592" s="11">
        <v>40</v>
      </c>
      <c r="CO592" s="11">
        <v>10</v>
      </c>
      <c r="CP592" s="11">
        <v>25</v>
      </c>
      <c r="CQ592" s="11">
        <v>15</v>
      </c>
      <c r="CX592" s="11">
        <v>10</v>
      </c>
      <c r="DD592" s="15">
        <f t="shared" si="29"/>
        <v>57.2</v>
      </c>
      <c r="DE592" s="15" t="str">
        <f>VLOOKUP($DD592,[14]definitions_list_lookup!$N$15:$P$20,2,TRUE)</f>
        <v>substantial</v>
      </c>
      <c r="DF592" s="15">
        <f>VLOOKUP($DD592,[14]definitions_list_lookup!$N$15:$P$20,3,TRUE)</f>
        <v>3</v>
      </c>
      <c r="DG592" s="11" t="s">
        <v>4484</v>
      </c>
    </row>
    <row r="593" spans="1:111" s="11" customFormat="1">
      <c r="A593" s="11" t="s">
        <v>4472</v>
      </c>
      <c r="B593" s="11" t="s">
        <v>3001</v>
      </c>
      <c r="C593" s="2" t="s">
        <v>1450</v>
      </c>
      <c r="D593" s="2" t="s">
        <v>1575</v>
      </c>
      <c r="E593" s="11">
        <v>144</v>
      </c>
      <c r="F593" s="11">
        <v>3</v>
      </c>
      <c r="G593" s="15" t="str">
        <f t="shared" si="27"/>
        <v>144-3</v>
      </c>
      <c r="H593" s="11">
        <v>0</v>
      </c>
      <c r="I593" s="11">
        <v>99</v>
      </c>
      <c r="J593" s="38">
        <f>(VLOOKUP($G593,Depth_Lookup_CCL!$A$3:$Z$549,11,FALSE))+(H593/100)</f>
        <v>368.18999999999994</v>
      </c>
      <c r="K593" s="38">
        <f>(VLOOKUP($G593,Depth_Lookup_CCL!$A$3:$Z$549,11,FALSE))+(I593/100)</f>
        <v>369.17999999999995</v>
      </c>
      <c r="L593" s="11">
        <v>89</v>
      </c>
      <c r="N593" s="11">
        <v>11</v>
      </c>
      <c r="P593" s="15">
        <f t="shared" si="28"/>
        <v>100</v>
      </c>
      <c r="Q593" s="11" t="s">
        <v>2217</v>
      </c>
      <c r="R593" s="11" t="s">
        <v>114</v>
      </c>
      <c r="S593" s="97">
        <v>25</v>
      </c>
      <c r="T593" s="15" t="str">
        <f>VLOOKUP($S593,[14]definitions_list_lookup!$N$15:$P$20,2,TRUE)</f>
        <v>moderate</v>
      </c>
      <c r="U593" s="15">
        <f>VLOOKUP($S593,[14]definitions_list_lookup!$N$15:$P$20,3,TRUE)</f>
        <v>2</v>
      </c>
      <c r="V593" s="11" t="s">
        <v>2329</v>
      </c>
      <c r="W593" s="11">
        <v>5</v>
      </c>
      <c r="Y593" s="11">
        <v>90</v>
      </c>
      <c r="Z593" s="11">
        <v>5</v>
      </c>
      <c r="AR593" s="15" t="str">
        <f>VLOOKUP($AQ593,[14]definitions_list_lookup!$N$15:$P$20,2,TRUE)</f>
        <v>fresh</v>
      </c>
      <c r="AS593" s="15">
        <f>VLOOKUP($AQ593,[14]definitions_list_lookup!$N$15:$P$20,3,TRUE)</f>
        <v>0</v>
      </c>
      <c r="BL593" s="11" t="s">
        <v>2024</v>
      </c>
      <c r="BM593" s="11">
        <v>85</v>
      </c>
      <c r="BN593" s="15" t="str">
        <f>VLOOKUP($BM593,[14]definitions_list_lookup!$N$15:$P$20,2,TRUE)</f>
        <v>extensive</v>
      </c>
      <c r="BO593" s="15">
        <f>VLOOKUP($BM593,[14]definitions_list_lookup!$N$15:$P$20,3,TRUE)</f>
        <v>4</v>
      </c>
      <c r="BP593" s="11" t="s">
        <v>2269</v>
      </c>
      <c r="BQ593" s="11">
        <v>20</v>
      </c>
      <c r="BS593" s="11">
        <v>60</v>
      </c>
      <c r="BT593" s="11">
        <v>20</v>
      </c>
      <c r="CJ593" s="15" t="str">
        <f>VLOOKUP($CI593,[14]definitions_list_lookup!$N$15:$P$20,2,TRUE)</f>
        <v>fresh</v>
      </c>
      <c r="CK593" s="15">
        <f>VLOOKUP($CI593,[14]definitions_list_lookup!$N$15:$P$20,3,TRUE)</f>
        <v>0</v>
      </c>
      <c r="DD593" s="15">
        <f t="shared" si="29"/>
        <v>31.6</v>
      </c>
      <c r="DE593" s="15" t="str">
        <f>VLOOKUP($DD593,[14]definitions_list_lookup!$N$15:$P$20,2,TRUE)</f>
        <v>substantial</v>
      </c>
      <c r="DF593" s="15">
        <f>VLOOKUP($DD593,[14]definitions_list_lookup!$N$15:$P$20,3,TRUE)</f>
        <v>3</v>
      </c>
      <c r="DG593" s="11" t="s">
        <v>2668</v>
      </c>
    </row>
    <row r="594" spans="1:111" s="11" customFormat="1">
      <c r="A594" s="11" t="s">
        <v>4247</v>
      </c>
      <c r="B594" s="11" t="s">
        <v>1742</v>
      </c>
      <c r="C594" s="2" t="s">
        <v>1450</v>
      </c>
      <c r="D594" s="2" t="s">
        <v>1575</v>
      </c>
      <c r="E594" s="11">
        <v>145</v>
      </c>
      <c r="F594" s="11">
        <v>1</v>
      </c>
      <c r="G594" s="15" t="str">
        <f t="shared" si="27"/>
        <v>145-1</v>
      </c>
      <c r="H594" s="11">
        <v>0</v>
      </c>
      <c r="I594" s="11">
        <v>82</v>
      </c>
      <c r="J594" s="38">
        <f>(VLOOKUP($G594,Depth_Lookup_CCL!$A$3:$Z$549,11,FALSE))+(H594/100)</f>
        <v>368.7</v>
      </c>
      <c r="K594" s="38">
        <f>(VLOOKUP($G594,Depth_Lookup_CCL!$A$3:$Z$549,11,FALSE))+(I594/100)</f>
        <v>369.52</v>
      </c>
      <c r="L594" s="11">
        <v>92</v>
      </c>
      <c r="N594" s="11">
        <v>8</v>
      </c>
      <c r="P594" s="15">
        <f t="shared" si="28"/>
        <v>100</v>
      </c>
      <c r="Q594" s="11" t="s">
        <v>1602</v>
      </c>
      <c r="R594" s="11" t="s">
        <v>1</v>
      </c>
      <c r="S594" s="97">
        <v>20</v>
      </c>
      <c r="T594" s="15" t="str">
        <f>VLOOKUP($S594,[15]definitions_list_lookup!$N$15:$P$20,2,TRUE)</f>
        <v>moderate</v>
      </c>
      <c r="U594" s="15">
        <f>VLOOKUP($S594,[15]definitions_list_lookup!$N$15:$P$20,3,TRUE)</f>
        <v>2</v>
      </c>
      <c r="V594" s="11" t="s">
        <v>4130</v>
      </c>
      <c r="W594" s="11">
        <v>5</v>
      </c>
      <c r="Y594" s="11">
        <v>90</v>
      </c>
      <c r="Z594" s="11">
        <v>5</v>
      </c>
      <c r="AR594" s="15" t="str">
        <f>VLOOKUP($AQ594,[15]definitions_list_lookup!$N$15:$P$20,2,TRUE)</f>
        <v>fresh</v>
      </c>
      <c r="AS594" s="15">
        <f>VLOOKUP($AQ594,[15]definitions_list_lookup!$N$15:$P$20,3,TRUE)</f>
        <v>0</v>
      </c>
      <c r="BL594" s="11" t="s">
        <v>1755</v>
      </c>
      <c r="BM594" s="11">
        <v>80</v>
      </c>
      <c r="BN594" s="15" t="str">
        <f>VLOOKUP($BM594,[15]definitions_list_lookup!$N$15:$P$20,2,TRUE)</f>
        <v>extensive</v>
      </c>
      <c r="BO594" s="15">
        <f>VLOOKUP($BM594,[15]definitions_list_lookup!$N$15:$P$20,3,TRUE)</f>
        <v>4</v>
      </c>
      <c r="BP594" s="11" t="s">
        <v>2287</v>
      </c>
      <c r="BQ594" s="11">
        <v>15</v>
      </c>
      <c r="BS594" s="11">
        <v>75</v>
      </c>
      <c r="BT594" s="11">
        <v>10</v>
      </c>
      <c r="CJ594" s="15" t="str">
        <f>VLOOKUP($CI594,[15]definitions_list_lookup!$N$15:$P$20,2,TRUE)</f>
        <v>fresh</v>
      </c>
      <c r="CK594" s="15">
        <f>VLOOKUP($CI594,[15]definitions_list_lookup!$N$15:$P$20,3,TRUE)</f>
        <v>0</v>
      </c>
      <c r="DD594" s="15">
        <f t="shared" si="29"/>
        <v>24.800000000000004</v>
      </c>
      <c r="DE594" s="15" t="str">
        <f>VLOOKUP($DD594,[15]definitions_list_lookup!$N$15:$P$20,2,TRUE)</f>
        <v>moderate</v>
      </c>
      <c r="DF594" s="15">
        <f>VLOOKUP($DD594,[15]definitions_list_lookup!$N$15:$P$20,3,TRUE)</f>
        <v>2</v>
      </c>
      <c r="DG594" s="11" t="s">
        <v>4146</v>
      </c>
    </row>
    <row r="595" spans="1:111" s="11" customFormat="1">
      <c r="A595" s="11" t="s">
        <v>4247</v>
      </c>
      <c r="B595" s="11" t="s">
        <v>1742</v>
      </c>
      <c r="C595" s="2" t="s">
        <v>1450</v>
      </c>
      <c r="D595" s="2" t="s">
        <v>1575</v>
      </c>
      <c r="E595" s="11">
        <v>145</v>
      </c>
      <c r="F595" s="11">
        <v>2</v>
      </c>
      <c r="G595" s="15" t="str">
        <f t="shared" si="27"/>
        <v>145-2</v>
      </c>
      <c r="H595" s="11">
        <v>0</v>
      </c>
      <c r="I595" s="11">
        <v>23</v>
      </c>
      <c r="J595" s="38">
        <f>(VLOOKUP($G595,Depth_Lookup_CCL!$A$3:$Z$549,11,FALSE))+(H595/100)</f>
        <v>369.52</v>
      </c>
      <c r="K595" s="38">
        <f>(VLOOKUP($G595,Depth_Lookup_CCL!$A$3:$Z$549,11,FALSE))+(I595/100)</f>
        <v>369.75</v>
      </c>
      <c r="L595" s="11">
        <v>100</v>
      </c>
      <c r="P595" s="15">
        <f t="shared" si="28"/>
        <v>100</v>
      </c>
      <c r="Q595" s="11" t="s">
        <v>2240</v>
      </c>
      <c r="R595" s="11" t="s">
        <v>1</v>
      </c>
      <c r="S595" s="97">
        <v>70</v>
      </c>
      <c r="T595" s="15" t="str">
        <f>VLOOKUP($S595,[15]definitions_list_lookup!$N$15:$P$20,2,TRUE)</f>
        <v>extensive</v>
      </c>
      <c r="U595" s="15">
        <f>VLOOKUP($S595,[15]definitions_list_lookup!$N$15:$P$20,3,TRUE)</f>
        <v>4</v>
      </c>
      <c r="V595" s="11" t="s">
        <v>1707</v>
      </c>
      <c r="W595" s="11">
        <v>15</v>
      </c>
      <c r="Y595" s="11">
        <v>65</v>
      </c>
      <c r="Z595" s="11">
        <v>20</v>
      </c>
      <c r="AR595" s="15" t="str">
        <f>VLOOKUP($AQ595,[15]definitions_list_lookup!$N$15:$P$20,2,TRUE)</f>
        <v>fresh</v>
      </c>
      <c r="AS595" s="15">
        <f>VLOOKUP($AQ595,[15]definitions_list_lookup!$N$15:$P$20,3,TRUE)</f>
        <v>0</v>
      </c>
      <c r="BN595" s="15" t="str">
        <f>VLOOKUP($BM595,[15]definitions_list_lookup!$N$15:$P$20,2,TRUE)</f>
        <v>fresh</v>
      </c>
      <c r="BO595" s="15">
        <f>VLOOKUP($BM595,[15]definitions_list_lookup!$N$15:$P$20,3,TRUE)</f>
        <v>0</v>
      </c>
      <c r="CJ595" s="15" t="str">
        <f>VLOOKUP($CI595,[15]definitions_list_lookup!$N$15:$P$20,2,TRUE)</f>
        <v>fresh</v>
      </c>
      <c r="CK595" s="15">
        <f>VLOOKUP($CI595,[15]definitions_list_lookup!$N$15:$P$20,3,TRUE)</f>
        <v>0</v>
      </c>
      <c r="DD595" s="15">
        <f t="shared" si="29"/>
        <v>70</v>
      </c>
      <c r="DE595" s="15" t="str">
        <f>VLOOKUP($DD595,[15]definitions_list_lookup!$N$15:$P$20,2,TRUE)</f>
        <v>extensive</v>
      </c>
      <c r="DF595" s="15">
        <f>VLOOKUP($DD595,[15]definitions_list_lookup!$N$15:$P$20,3,TRUE)</f>
        <v>4</v>
      </c>
      <c r="DG595" s="11" t="s">
        <v>1637</v>
      </c>
    </row>
    <row r="596" spans="1:111" s="11" customFormat="1">
      <c r="A596" s="11" t="s">
        <v>4247</v>
      </c>
      <c r="B596" s="11" t="s">
        <v>1742</v>
      </c>
      <c r="C596" s="2" t="s">
        <v>1450</v>
      </c>
      <c r="D596" s="2" t="s">
        <v>1575</v>
      </c>
      <c r="E596" s="11">
        <v>145</v>
      </c>
      <c r="F596" s="11">
        <v>2</v>
      </c>
      <c r="G596" s="15" t="str">
        <f t="shared" si="27"/>
        <v>145-2</v>
      </c>
      <c r="H596" s="11">
        <v>23</v>
      </c>
      <c r="I596" s="11">
        <v>89</v>
      </c>
      <c r="J596" s="38">
        <f>(VLOOKUP($G596,Depth_Lookup_CCL!$A$3:$Z$549,11,FALSE))+(H596/100)</f>
        <v>369.75</v>
      </c>
      <c r="K596" s="38">
        <f>(VLOOKUP($G596,Depth_Lookup_CCL!$A$3:$Z$549,11,FALSE))+(I596/100)</f>
        <v>370.40999999999997</v>
      </c>
      <c r="L596" s="11">
        <v>98</v>
      </c>
      <c r="N596" s="11">
        <v>2</v>
      </c>
      <c r="P596" s="15">
        <f t="shared" si="28"/>
        <v>100</v>
      </c>
      <c r="Q596" s="11" t="s">
        <v>2240</v>
      </c>
      <c r="R596" s="11" t="s">
        <v>1</v>
      </c>
      <c r="S596" s="97">
        <v>40</v>
      </c>
      <c r="T596" s="15" t="str">
        <f>VLOOKUP($S596,[15]definitions_list_lookup!$N$15:$P$20,2,TRUE)</f>
        <v>substantial</v>
      </c>
      <c r="U596" s="15">
        <f>VLOOKUP($S596,[15]definitions_list_lookup!$N$15:$P$20,3,TRUE)</f>
        <v>3</v>
      </c>
      <c r="V596" s="11" t="s">
        <v>1707</v>
      </c>
      <c r="W596" s="11">
        <v>5</v>
      </c>
      <c r="Y596" s="11">
        <v>90</v>
      </c>
      <c r="Z596" s="11">
        <v>5</v>
      </c>
      <c r="AR596" s="15" t="str">
        <f>VLOOKUP($AQ596,[15]definitions_list_lookup!$N$15:$P$20,2,TRUE)</f>
        <v>fresh</v>
      </c>
      <c r="AS596" s="15">
        <f>VLOOKUP($AQ596,[15]definitions_list_lookup!$N$15:$P$20,3,TRUE)</f>
        <v>0</v>
      </c>
      <c r="BL596" s="11" t="s">
        <v>2240</v>
      </c>
      <c r="BM596" s="11">
        <v>75</v>
      </c>
      <c r="BN596" s="15" t="str">
        <f>VLOOKUP($BM596,[15]definitions_list_lookup!$N$15:$P$20,2,TRUE)</f>
        <v>extensive</v>
      </c>
      <c r="BO596" s="15">
        <f>VLOOKUP($BM596,[15]definitions_list_lookup!$N$15:$P$20,3,TRUE)</f>
        <v>4</v>
      </c>
      <c r="BP596" s="11" t="s">
        <v>2289</v>
      </c>
      <c r="BQ596" s="11">
        <v>50</v>
      </c>
      <c r="BS596" s="11">
        <v>40</v>
      </c>
      <c r="BT596" s="11">
        <v>10</v>
      </c>
      <c r="CJ596" s="15" t="str">
        <f>VLOOKUP($CI596,[15]definitions_list_lookup!$N$15:$P$20,2,TRUE)</f>
        <v>fresh</v>
      </c>
      <c r="CK596" s="15">
        <f>VLOOKUP($CI596,[15]definitions_list_lookup!$N$15:$P$20,3,TRUE)</f>
        <v>0</v>
      </c>
      <c r="DD596" s="15">
        <f t="shared" si="29"/>
        <v>40.700000000000003</v>
      </c>
      <c r="DE596" s="15" t="str">
        <f>VLOOKUP($DD596,[15]definitions_list_lookup!$N$15:$P$20,2,TRUE)</f>
        <v>substantial</v>
      </c>
      <c r="DF596" s="15">
        <f>VLOOKUP($DD596,[15]definitions_list_lookup!$N$15:$P$20,3,TRUE)</f>
        <v>3</v>
      </c>
      <c r="DG596" s="11" t="s">
        <v>1637</v>
      </c>
    </row>
    <row r="597" spans="1:111" s="11" customFormat="1">
      <c r="A597" s="11" t="s">
        <v>4247</v>
      </c>
      <c r="B597" s="11" t="s">
        <v>1742</v>
      </c>
      <c r="C597" s="2" t="s">
        <v>1450</v>
      </c>
      <c r="D597" s="2" t="s">
        <v>1575</v>
      </c>
      <c r="E597" s="11">
        <v>145</v>
      </c>
      <c r="F597" s="11">
        <v>3</v>
      </c>
      <c r="G597" s="15" t="str">
        <f t="shared" si="27"/>
        <v>145-3</v>
      </c>
      <c r="H597" s="11">
        <v>0</v>
      </c>
      <c r="I597" s="11">
        <v>27</v>
      </c>
      <c r="J597" s="38">
        <f>(VLOOKUP($G597,Depth_Lookup_CCL!$A$3:$Z$549,11,FALSE))+(H597/100)</f>
        <v>370.2</v>
      </c>
      <c r="K597" s="38">
        <f>(VLOOKUP($G597,Depth_Lookup_CCL!$A$3:$Z$549,11,FALSE))+(I597/100)</f>
        <v>370.46999999999997</v>
      </c>
      <c r="L597" s="11">
        <v>95</v>
      </c>
      <c r="N597" s="11">
        <v>5</v>
      </c>
      <c r="P597" s="15">
        <f t="shared" si="28"/>
        <v>100</v>
      </c>
      <c r="Q597" s="11" t="s">
        <v>1658</v>
      </c>
      <c r="R597" s="11" t="s">
        <v>1</v>
      </c>
      <c r="S597" s="97">
        <v>70</v>
      </c>
      <c r="T597" s="15" t="str">
        <f>VLOOKUP($S597,[15]definitions_list_lookup!$N$15:$P$20,2,TRUE)</f>
        <v>extensive</v>
      </c>
      <c r="U597" s="15">
        <f>VLOOKUP($S597,[15]definitions_list_lookup!$N$15:$P$20,3,TRUE)</f>
        <v>4</v>
      </c>
      <c r="V597" s="11" t="s">
        <v>1707</v>
      </c>
      <c r="W597" s="11">
        <v>30</v>
      </c>
      <c r="Y597" s="11">
        <v>50</v>
      </c>
      <c r="Z597" s="11">
        <v>20</v>
      </c>
      <c r="AR597" s="15" t="str">
        <f>VLOOKUP($AQ597,[15]definitions_list_lookup!$N$15:$P$20,2,TRUE)</f>
        <v>fresh</v>
      </c>
      <c r="AS597" s="15">
        <f>VLOOKUP($AQ597,[15]definitions_list_lookup!$N$15:$P$20,3,TRUE)</f>
        <v>0</v>
      </c>
      <c r="BL597" s="11" t="s">
        <v>4248</v>
      </c>
      <c r="BM597" s="11">
        <v>85</v>
      </c>
      <c r="BN597" s="15" t="str">
        <f>VLOOKUP($BM597,[15]definitions_list_lookup!$N$15:$P$20,2,TRUE)</f>
        <v>extensive</v>
      </c>
      <c r="BO597" s="15">
        <f>VLOOKUP($BM597,[15]definitions_list_lookup!$N$15:$P$20,3,TRUE)</f>
        <v>4</v>
      </c>
      <c r="BP597" s="11" t="s">
        <v>2289</v>
      </c>
      <c r="BQ597" s="11">
        <v>15</v>
      </c>
      <c r="BS597" s="11">
        <v>80</v>
      </c>
      <c r="BT597" s="11">
        <v>5</v>
      </c>
      <c r="CJ597" s="15" t="str">
        <f>VLOOKUP($CI597,[15]definitions_list_lookup!$N$15:$P$20,2,TRUE)</f>
        <v>fresh</v>
      </c>
      <c r="CK597" s="15">
        <f>VLOOKUP($CI597,[15]definitions_list_lookup!$N$15:$P$20,3,TRUE)</f>
        <v>0</v>
      </c>
      <c r="DD597" s="15">
        <f t="shared" si="29"/>
        <v>70.75</v>
      </c>
      <c r="DE597" s="15" t="str">
        <f>VLOOKUP($DD597,[15]definitions_list_lookup!$N$15:$P$20,2,TRUE)</f>
        <v>extensive</v>
      </c>
      <c r="DF597" s="15">
        <f>VLOOKUP($DD597,[15]definitions_list_lookup!$N$15:$P$20,3,TRUE)</f>
        <v>4</v>
      </c>
      <c r="DG597" s="11" t="s">
        <v>1637</v>
      </c>
    </row>
    <row r="598" spans="1:111" s="11" customFormat="1">
      <c r="A598" s="11" t="s">
        <v>4247</v>
      </c>
      <c r="B598" s="11" t="s">
        <v>1742</v>
      </c>
      <c r="C598" s="2" t="s">
        <v>1450</v>
      </c>
      <c r="D598" s="2" t="s">
        <v>1575</v>
      </c>
      <c r="E598" s="11">
        <v>145</v>
      </c>
      <c r="F598" s="11">
        <v>3</v>
      </c>
      <c r="G598" s="15" t="str">
        <f t="shared" si="27"/>
        <v>145-3</v>
      </c>
      <c r="H598" s="11">
        <v>27</v>
      </c>
      <c r="I598" s="11">
        <v>79</v>
      </c>
      <c r="J598" s="38">
        <f>(VLOOKUP($G598,Depth_Lookup_CCL!$A$3:$Z$549,11,FALSE))+(H598/100)</f>
        <v>370.46999999999997</v>
      </c>
      <c r="K598" s="38">
        <f>(VLOOKUP($G598,Depth_Lookup_CCL!$A$3:$Z$549,11,FALSE))+(I598/100)</f>
        <v>370.99</v>
      </c>
      <c r="L598" s="11">
        <v>92</v>
      </c>
      <c r="N598" s="11">
        <v>8</v>
      </c>
      <c r="P598" s="15">
        <f t="shared" si="28"/>
        <v>100</v>
      </c>
      <c r="Q598" s="11" t="s">
        <v>1723</v>
      </c>
      <c r="R598" s="11" t="s">
        <v>1</v>
      </c>
      <c r="S598" s="97">
        <v>70</v>
      </c>
      <c r="T598" s="15" t="str">
        <f>VLOOKUP($S598,[15]definitions_list_lookup!$N$15:$P$20,2,TRUE)</f>
        <v>extensive</v>
      </c>
      <c r="U598" s="15">
        <f>VLOOKUP($S598,[15]definitions_list_lookup!$N$15:$P$20,3,TRUE)</f>
        <v>4</v>
      </c>
      <c r="V598" s="11" t="s">
        <v>1707</v>
      </c>
      <c r="W598" s="11">
        <v>30</v>
      </c>
      <c r="Y598" s="11">
        <v>50</v>
      </c>
      <c r="Z598" s="11">
        <v>20</v>
      </c>
      <c r="AR598" s="15" t="str">
        <f>VLOOKUP($AQ598,[15]definitions_list_lookup!$N$15:$P$20,2,TRUE)</f>
        <v>fresh</v>
      </c>
      <c r="AS598" s="15">
        <f>VLOOKUP($AQ598,[15]definitions_list_lookup!$N$15:$P$20,3,TRUE)</f>
        <v>0</v>
      </c>
      <c r="BL598" s="11" t="s">
        <v>2024</v>
      </c>
      <c r="BM598" s="11">
        <v>85</v>
      </c>
      <c r="BN598" s="15" t="str">
        <f>VLOOKUP($BM598,[15]definitions_list_lookup!$N$15:$P$20,2,TRUE)</f>
        <v>extensive</v>
      </c>
      <c r="BO598" s="15">
        <f>VLOOKUP($BM598,[15]definitions_list_lookup!$N$15:$P$20,3,TRUE)</f>
        <v>4</v>
      </c>
      <c r="BP598" s="11" t="s">
        <v>2289</v>
      </c>
      <c r="BQ598" s="11">
        <v>15</v>
      </c>
      <c r="BS598" s="11">
        <v>55</v>
      </c>
      <c r="BT598" s="11">
        <v>30</v>
      </c>
      <c r="CJ598" s="15" t="str">
        <f>VLOOKUP($CI598,[15]definitions_list_lookup!$N$15:$P$20,2,TRUE)</f>
        <v>fresh</v>
      </c>
      <c r="CK598" s="15">
        <f>VLOOKUP($CI598,[15]definitions_list_lookup!$N$15:$P$20,3,TRUE)</f>
        <v>0</v>
      </c>
      <c r="DD598" s="15">
        <f t="shared" si="29"/>
        <v>71.2</v>
      </c>
      <c r="DE598" s="15" t="str">
        <f>VLOOKUP($DD598,[15]definitions_list_lookup!$N$15:$P$20,2,TRUE)</f>
        <v>extensive</v>
      </c>
      <c r="DF598" s="15">
        <f>VLOOKUP($DD598,[15]definitions_list_lookup!$N$15:$P$20,3,TRUE)</f>
        <v>4</v>
      </c>
      <c r="DG598" s="11" t="s">
        <v>1637</v>
      </c>
    </row>
    <row r="599" spans="1:111" s="11" customFormat="1">
      <c r="A599" s="11" t="s">
        <v>4247</v>
      </c>
      <c r="B599" s="11" t="s">
        <v>1742</v>
      </c>
      <c r="C599" s="2" t="s">
        <v>1450</v>
      </c>
      <c r="D599" s="2" t="s">
        <v>1575</v>
      </c>
      <c r="E599" s="11">
        <v>145</v>
      </c>
      <c r="F599" s="11">
        <v>4</v>
      </c>
      <c r="G599" s="15" t="str">
        <f t="shared" si="27"/>
        <v>145-4</v>
      </c>
      <c r="H599" s="11">
        <v>0</v>
      </c>
      <c r="I599" s="11">
        <v>61</v>
      </c>
      <c r="J599" s="38">
        <f>(VLOOKUP($G599,Depth_Lookup_CCL!$A$3:$Z$549,11,FALSE))+(H599/100)</f>
        <v>370.99</v>
      </c>
      <c r="K599" s="38">
        <f>(VLOOKUP($G599,Depth_Lookup_CCL!$A$3:$Z$549,11,FALSE))+(I599/100)</f>
        <v>371.6</v>
      </c>
      <c r="L599" s="11">
        <v>79</v>
      </c>
      <c r="N599" s="11">
        <v>21</v>
      </c>
      <c r="P599" s="15">
        <f t="shared" si="28"/>
        <v>100</v>
      </c>
      <c r="Q599" s="11" t="s">
        <v>2612</v>
      </c>
      <c r="R599" s="11" t="s">
        <v>114</v>
      </c>
      <c r="S599" s="97">
        <v>70</v>
      </c>
      <c r="T599" s="15" t="str">
        <f>VLOOKUP($S599,[15]definitions_list_lookup!$N$15:$P$20,2,TRUE)</f>
        <v>extensive</v>
      </c>
      <c r="U599" s="15">
        <f>VLOOKUP($S599,[15]definitions_list_lookup!$N$15:$P$20,3,TRUE)</f>
        <v>4</v>
      </c>
      <c r="V599" s="11" t="s">
        <v>2329</v>
      </c>
      <c r="W599" s="11">
        <v>15</v>
      </c>
      <c r="Y599" s="11">
        <v>70</v>
      </c>
      <c r="Z599" s="11">
        <v>15</v>
      </c>
      <c r="AR599" s="15" t="str">
        <f>VLOOKUP($AQ599,[15]definitions_list_lookup!$N$15:$P$20,2,TRUE)</f>
        <v>fresh</v>
      </c>
      <c r="AS599" s="15">
        <f>VLOOKUP($AQ599,[15]definitions_list_lookup!$N$15:$P$20,3,TRUE)</f>
        <v>0</v>
      </c>
      <c r="BL599" s="11" t="s">
        <v>2641</v>
      </c>
      <c r="BM599" s="11">
        <v>85</v>
      </c>
      <c r="BN599" s="15" t="str">
        <f>VLOOKUP($BM599,[15]definitions_list_lookup!$N$15:$P$20,2,TRUE)</f>
        <v>extensive</v>
      </c>
      <c r="BO599" s="15">
        <f>VLOOKUP($BM599,[15]definitions_list_lookup!$N$15:$P$20,3,TRUE)</f>
        <v>4</v>
      </c>
      <c r="BP599" s="11" t="s">
        <v>2287</v>
      </c>
      <c r="BQ599" s="11">
        <v>35</v>
      </c>
      <c r="BS599" s="11">
        <v>30</v>
      </c>
      <c r="BT599" s="11">
        <v>35</v>
      </c>
      <c r="CJ599" s="15" t="str">
        <f>VLOOKUP($CI599,[15]definitions_list_lookup!$N$15:$P$20,2,TRUE)</f>
        <v>fresh</v>
      </c>
      <c r="CK599" s="15">
        <f>VLOOKUP($CI599,[15]definitions_list_lookup!$N$15:$P$20,3,TRUE)</f>
        <v>0</v>
      </c>
      <c r="DD599" s="15">
        <f t="shared" si="29"/>
        <v>73.150000000000006</v>
      </c>
      <c r="DE599" s="15" t="str">
        <f>VLOOKUP($DD599,[15]definitions_list_lookup!$N$15:$P$20,2,TRUE)</f>
        <v>extensive</v>
      </c>
      <c r="DF599" s="15">
        <f>VLOOKUP($DD599,[15]definitions_list_lookup!$N$15:$P$20,3,TRUE)</f>
        <v>4</v>
      </c>
      <c r="DG599" s="11" t="s">
        <v>4249</v>
      </c>
    </row>
    <row r="600" spans="1:111" s="11" customFormat="1">
      <c r="A600" s="11" t="s">
        <v>4247</v>
      </c>
      <c r="B600" s="11" t="s">
        <v>1742</v>
      </c>
      <c r="C600" s="2" t="s">
        <v>1450</v>
      </c>
      <c r="D600" s="2" t="s">
        <v>1575</v>
      </c>
      <c r="E600" s="11">
        <v>146</v>
      </c>
      <c r="F600" s="11">
        <v>1</v>
      </c>
      <c r="G600" s="15" t="str">
        <f t="shared" si="27"/>
        <v>146-1</v>
      </c>
      <c r="H600" s="11">
        <v>0</v>
      </c>
      <c r="I600" s="11">
        <v>39</v>
      </c>
      <c r="J600" s="38">
        <f>(VLOOKUP($G600,Depth_Lookup_CCL!$A$3:$Z$549,11,FALSE))+(H600/100)</f>
        <v>371.75</v>
      </c>
      <c r="K600" s="38">
        <f>(VLOOKUP($G600,Depth_Lookup_CCL!$A$3:$Z$549,11,FALSE))+(I600/100)</f>
        <v>372.14</v>
      </c>
      <c r="L600" s="11">
        <v>15</v>
      </c>
      <c r="N600" s="11">
        <v>85</v>
      </c>
      <c r="P600" s="15">
        <f t="shared" si="28"/>
        <v>100</v>
      </c>
      <c r="Q600" s="11" t="s">
        <v>2298</v>
      </c>
      <c r="R600" s="11" t="s">
        <v>114</v>
      </c>
      <c r="S600" s="97">
        <v>55</v>
      </c>
      <c r="T600" s="15" t="str">
        <f>VLOOKUP($S600,[15]definitions_list_lookup!$N$15:$P$20,2,TRUE)</f>
        <v>substantial</v>
      </c>
      <c r="U600" s="15">
        <f>VLOOKUP($S600,[15]definitions_list_lookup!$N$15:$P$20,3,TRUE)</f>
        <v>3</v>
      </c>
      <c r="V600" s="11" t="s">
        <v>2329</v>
      </c>
      <c r="W600" s="11">
        <v>20</v>
      </c>
      <c r="Y600" s="11">
        <v>65</v>
      </c>
      <c r="Z600" s="11">
        <v>15</v>
      </c>
      <c r="AR600" s="15" t="str">
        <f>VLOOKUP($AQ600,[15]definitions_list_lookup!$N$15:$P$20,2,TRUE)</f>
        <v>fresh</v>
      </c>
      <c r="AS600" s="15">
        <f>VLOOKUP($AQ600,[15]definitions_list_lookup!$N$15:$P$20,3,TRUE)</f>
        <v>0</v>
      </c>
      <c r="BL600" s="11" t="s">
        <v>4165</v>
      </c>
      <c r="BM600" s="11">
        <v>88</v>
      </c>
      <c r="BN600" s="15" t="str">
        <f>VLOOKUP($BM600,[15]definitions_list_lookup!$N$15:$P$20,2,TRUE)</f>
        <v>extensive</v>
      </c>
      <c r="BO600" s="15">
        <f>VLOOKUP($BM600,[15]definitions_list_lookup!$N$15:$P$20,3,TRUE)</f>
        <v>4</v>
      </c>
      <c r="BP600" s="11" t="s">
        <v>2269</v>
      </c>
      <c r="BQ600" s="11">
        <v>25</v>
      </c>
      <c r="BS600" s="11">
        <v>40</v>
      </c>
      <c r="BT600" s="11">
        <v>30</v>
      </c>
      <c r="BU600" s="11">
        <v>5</v>
      </c>
      <c r="CJ600" s="15" t="str">
        <f>VLOOKUP($CI600,[15]definitions_list_lookup!$N$15:$P$20,2,TRUE)</f>
        <v>fresh</v>
      </c>
      <c r="CK600" s="15">
        <f>VLOOKUP($CI600,[15]definitions_list_lookup!$N$15:$P$20,3,TRUE)</f>
        <v>0</v>
      </c>
      <c r="DD600" s="15">
        <f t="shared" si="29"/>
        <v>83.05</v>
      </c>
      <c r="DE600" s="15" t="str">
        <f>VLOOKUP($DD600,[15]definitions_list_lookup!$N$15:$P$20,2,TRUE)</f>
        <v>extensive</v>
      </c>
      <c r="DF600" s="15">
        <f>VLOOKUP($DD600,[15]definitions_list_lookup!$N$15:$P$20,3,TRUE)</f>
        <v>4</v>
      </c>
      <c r="DG600" s="11" t="s">
        <v>4250</v>
      </c>
    </row>
    <row r="601" spans="1:111" s="11" customFormat="1">
      <c r="A601" s="11" t="s">
        <v>4247</v>
      </c>
      <c r="B601" s="11" t="s">
        <v>1742</v>
      </c>
      <c r="C601" s="2" t="s">
        <v>1450</v>
      </c>
      <c r="D601" s="2" t="s">
        <v>1575</v>
      </c>
      <c r="E601" s="11">
        <v>146</v>
      </c>
      <c r="F601" s="11">
        <v>2</v>
      </c>
      <c r="G601" s="15" t="str">
        <f t="shared" si="27"/>
        <v>146-2</v>
      </c>
      <c r="H601" s="11">
        <v>0</v>
      </c>
      <c r="I601" s="11">
        <v>97</v>
      </c>
      <c r="J601" s="38">
        <f>(VLOOKUP($G601,Depth_Lookup_CCL!$A$3:$Z$549,11,FALSE))+(H601/100)</f>
        <v>372.125</v>
      </c>
      <c r="K601" s="38">
        <f>(VLOOKUP($G601,Depth_Lookup_CCL!$A$3:$Z$549,11,FALSE))+(I601/100)</f>
        <v>373.09500000000003</v>
      </c>
      <c r="L601" s="11">
        <v>61</v>
      </c>
      <c r="N601" s="11">
        <v>39</v>
      </c>
      <c r="P601" s="15">
        <f t="shared" si="28"/>
        <v>100</v>
      </c>
      <c r="Q601" s="11" t="s">
        <v>2217</v>
      </c>
      <c r="R601" s="11" t="s">
        <v>1</v>
      </c>
      <c r="S601" s="97">
        <v>25</v>
      </c>
      <c r="T601" s="15" t="str">
        <f>VLOOKUP($S601,[15]definitions_list_lookup!$N$15:$P$20,2,TRUE)</f>
        <v>moderate</v>
      </c>
      <c r="U601" s="15">
        <f>VLOOKUP($S601,[15]definitions_list_lookup!$N$15:$P$20,3,TRUE)</f>
        <v>2</v>
      </c>
      <c r="V601" s="11" t="s">
        <v>4130</v>
      </c>
      <c r="W601" s="11">
        <v>5</v>
      </c>
      <c r="Y601" s="11">
        <v>90</v>
      </c>
      <c r="Z601" s="11">
        <v>5</v>
      </c>
      <c r="AR601" s="15" t="str">
        <f>VLOOKUP($AQ601,[15]definitions_list_lookup!$N$15:$P$20,2,TRUE)</f>
        <v>fresh</v>
      </c>
      <c r="AS601" s="15">
        <f>VLOOKUP($AQ601,[15]definitions_list_lookup!$N$15:$P$20,3,TRUE)</f>
        <v>0</v>
      </c>
      <c r="BL601" s="11" t="s">
        <v>4251</v>
      </c>
      <c r="BM601" s="11">
        <v>80</v>
      </c>
      <c r="BN601" s="15" t="str">
        <f>VLOOKUP($BM601,[15]definitions_list_lookup!$N$15:$P$20,2,TRUE)</f>
        <v>extensive</v>
      </c>
      <c r="BO601" s="15">
        <f>VLOOKUP($BM601,[15]definitions_list_lookup!$N$15:$P$20,3,TRUE)</f>
        <v>4</v>
      </c>
      <c r="BP601" s="11" t="s">
        <v>2269</v>
      </c>
      <c r="BQ601" s="11">
        <v>15</v>
      </c>
      <c r="BS601" s="11">
        <v>50</v>
      </c>
      <c r="BT601" s="11">
        <v>25</v>
      </c>
      <c r="BU601" s="11">
        <v>10</v>
      </c>
      <c r="CJ601" s="15" t="str">
        <f>VLOOKUP($CI601,[15]definitions_list_lookup!$N$15:$P$20,2,TRUE)</f>
        <v>fresh</v>
      </c>
      <c r="CK601" s="15">
        <f>VLOOKUP($CI601,[15]definitions_list_lookup!$N$15:$P$20,3,TRUE)</f>
        <v>0</v>
      </c>
      <c r="DD601" s="15">
        <f t="shared" si="29"/>
        <v>46.45</v>
      </c>
      <c r="DE601" s="15" t="str">
        <f>VLOOKUP($DD601,[15]definitions_list_lookup!$N$15:$P$20,2,TRUE)</f>
        <v>substantial</v>
      </c>
      <c r="DF601" s="15">
        <f>VLOOKUP($DD601,[15]definitions_list_lookup!$N$15:$P$20,3,TRUE)</f>
        <v>3</v>
      </c>
      <c r="DG601" s="11" t="s">
        <v>4252</v>
      </c>
    </row>
    <row r="602" spans="1:111" s="11" customFormat="1">
      <c r="A602" s="11" t="s">
        <v>4247</v>
      </c>
      <c r="B602" s="11" t="s">
        <v>1742</v>
      </c>
      <c r="C602" s="2" t="s">
        <v>1450</v>
      </c>
      <c r="D602" s="2" t="s">
        <v>1575</v>
      </c>
      <c r="E602" s="11">
        <v>146</v>
      </c>
      <c r="F602" s="11">
        <v>3</v>
      </c>
      <c r="G602" s="15" t="str">
        <f t="shared" si="27"/>
        <v>146-3</v>
      </c>
      <c r="H602" s="11">
        <v>0</v>
      </c>
      <c r="I602" s="11">
        <v>84</v>
      </c>
      <c r="J602" s="38">
        <f>(VLOOKUP($G602,Depth_Lookup_CCL!$A$3:$Z$549,11,FALSE))+(H602/100)</f>
        <v>373.11</v>
      </c>
      <c r="K602" s="38">
        <f>(VLOOKUP($G602,Depth_Lookup_CCL!$A$3:$Z$549,11,FALSE))+(I602/100)</f>
        <v>373.95</v>
      </c>
      <c r="L602" s="11">
        <v>60</v>
      </c>
      <c r="N602" s="11">
        <v>40</v>
      </c>
      <c r="P602" s="15">
        <f t="shared" si="28"/>
        <v>100</v>
      </c>
      <c r="Q602" s="11" t="s">
        <v>4164</v>
      </c>
      <c r="R602" s="11" t="s">
        <v>1</v>
      </c>
      <c r="S602" s="97">
        <v>40</v>
      </c>
      <c r="T602" s="15" t="str">
        <f>VLOOKUP($S602,[15]definitions_list_lookup!$N$15:$P$20,2,TRUE)</f>
        <v>substantial</v>
      </c>
      <c r="U602" s="15">
        <f>VLOOKUP($S602,[15]definitions_list_lookup!$N$15:$P$20,3,TRUE)</f>
        <v>3</v>
      </c>
      <c r="V602" s="11" t="s">
        <v>1707</v>
      </c>
      <c r="W602" s="11">
        <v>10</v>
      </c>
      <c r="Y602" s="11">
        <v>85</v>
      </c>
      <c r="Z602" s="11">
        <v>5</v>
      </c>
      <c r="AR602" s="15" t="str">
        <f>VLOOKUP($AQ602,[15]definitions_list_lookup!$N$15:$P$20,2,TRUE)</f>
        <v>fresh</v>
      </c>
      <c r="AS602" s="15">
        <f>VLOOKUP($AQ602,[15]definitions_list_lookup!$N$15:$P$20,3,TRUE)</f>
        <v>0</v>
      </c>
      <c r="BL602" s="11" t="s">
        <v>1797</v>
      </c>
      <c r="BM602" s="11">
        <v>85</v>
      </c>
      <c r="BN602" s="15" t="str">
        <f>VLOOKUP($BM602,[15]definitions_list_lookup!$N$15:$P$20,2,TRUE)</f>
        <v>extensive</v>
      </c>
      <c r="BO602" s="15">
        <f>VLOOKUP($BM602,[15]definitions_list_lookup!$N$15:$P$20,3,TRUE)</f>
        <v>4</v>
      </c>
      <c r="BP602" s="11" t="s">
        <v>2269</v>
      </c>
      <c r="BQ602" s="11">
        <v>20</v>
      </c>
      <c r="BS602" s="11">
        <v>45</v>
      </c>
      <c r="BT602" s="11">
        <v>25</v>
      </c>
      <c r="BU602" s="11">
        <v>10</v>
      </c>
      <c r="CJ602" s="15" t="str">
        <f>VLOOKUP($CI602,[15]definitions_list_lookup!$N$15:$P$20,2,TRUE)</f>
        <v>fresh</v>
      </c>
      <c r="CK602" s="15">
        <f>VLOOKUP($CI602,[15]definitions_list_lookup!$N$15:$P$20,3,TRUE)</f>
        <v>0</v>
      </c>
      <c r="DD602" s="15">
        <f t="shared" si="29"/>
        <v>58</v>
      </c>
      <c r="DE602" s="15" t="str">
        <f>VLOOKUP($DD602,[15]definitions_list_lookup!$N$15:$P$20,2,TRUE)</f>
        <v>substantial</v>
      </c>
      <c r="DF602" s="15">
        <f>VLOOKUP($DD602,[15]definitions_list_lookup!$N$15:$P$20,3,TRUE)</f>
        <v>3</v>
      </c>
      <c r="DG602" s="11" t="s">
        <v>4253</v>
      </c>
    </row>
    <row r="603" spans="1:111" s="11" customFormat="1">
      <c r="A603" s="11" t="s">
        <v>4247</v>
      </c>
      <c r="B603" s="11" t="s">
        <v>1742</v>
      </c>
      <c r="C603" s="2" t="s">
        <v>1450</v>
      </c>
      <c r="D603" s="2" t="s">
        <v>1575</v>
      </c>
      <c r="E603" s="11">
        <v>146</v>
      </c>
      <c r="F603" s="11">
        <v>4</v>
      </c>
      <c r="G603" s="15" t="str">
        <f t="shared" si="27"/>
        <v>146-4</v>
      </c>
      <c r="H603" s="11">
        <v>0</v>
      </c>
      <c r="I603" s="11">
        <v>99</v>
      </c>
      <c r="J603" s="38">
        <f>(VLOOKUP($G603,Depth_Lookup_CCL!$A$3:$Z$549,11,FALSE))+(H603/100)</f>
        <v>373.94499999999999</v>
      </c>
      <c r="K603" s="38">
        <f>(VLOOKUP($G603,Depth_Lookup_CCL!$A$3:$Z$549,11,FALSE))+(I603/100)</f>
        <v>374.935</v>
      </c>
      <c r="L603" s="11">
        <v>80</v>
      </c>
      <c r="N603" s="11">
        <v>20</v>
      </c>
      <c r="P603" s="15">
        <f t="shared" si="28"/>
        <v>100</v>
      </c>
      <c r="Q603" s="11" t="s">
        <v>1602</v>
      </c>
      <c r="R603" s="11" t="s">
        <v>1</v>
      </c>
      <c r="S603" s="97">
        <v>25</v>
      </c>
      <c r="T603" s="15" t="str">
        <f>VLOOKUP($S603,[15]definitions_list_lookup!$N$15:$P$20,2,TRUE)</f>
        <v>moderate</v>
      </c>
      <c r="U603" s="15">
        <f>VLOOKUP($S603,[15]definitions_list_lookup!$N$15:$P$20,3,TRUE)</f>
        <v>2</v>
      </c>
      <c r="V603" s="11" t="s">
        <v>1707</v>
      </c>
      <c r="W603" s="11">
        <v>5</v>
      </c>
      <c r="Y603" s="11">
        <v>90</v>
      </c>
      <c r="Z603" s="11">
        <v>5</v>
      </c>
      <c r="AR603" s="15" t="str">
        <f>VLOOKUP($AQ603,[15]definitions_list_lookup!$N$15:$P$20,2,TRUE)</f>
        <v>fresh</v>
      </c>
      <c r="AS603" s="15">
        <f>VLOOKUP($AQ603,[15]definitions_list_lookup!$N$15:$P$20,3,TRUE)</f>
        <v>0</v>
      </c>
      <c r="BL603" s="11" t="s">
        <v>4254</v>
      </c>
      <c r="BM603" s="11">
        <v>80</v>
      </c>
      <c r="BN603" s="15" t="str">
        <f>VLOOKUP($BM603,[15]definitions_list_lookup!$N$15:$P$20,2,TRUE)</f>
        <v>extensive</v>
      </c>
      <c r="BO603" s="15">
        <f>VLOOKUP($BM603,[15]definitions_list_lookup!$N$15:$P$20,3,TRUE)</f>
        <v>4</v>
      </c>
      <c r="BP603" s="11" t="s">
        <v>2269</v>
      </c>
      <c r="BQ603" s="11">
        <v>15</v>
      </c>
      <c r="BS603" s="11">
        <v>55</v>
      </c>
      <c r="BT603" s="11">
        <v>25</v>
      </c>
      <c r="BU603" s="11">
        <v>5</v>
      </c>
      <c r="CJ603" s="15" t="str">
        <f>VLOOKUP($CI603,[15]definitions_list_lookup!$N$15:$P$20,2,TRUE)</f>
        <v>fresh</v>
      </c>
      <c r="CK603" s="15">
        <f>VLOOKUP($CI603,[15]definitions_list_lookup!$N$15:$P$20,3,TRUE)</f>
        <v>0</v>
      </c>
      <c r="DD603" s="15">
        <f t="shared" si="29"/>
        <v>36</v>
      </c>
      <c r="DE603" s="15" t="str">
        <f>VLOOKUP($DD603,[15]definitions_list_lookup!$N$15:$P$20,2,TRUE)</f>
        <v>substantial</v>
      </c>
      <c r="DF603" s="15">
        <f>VLOOKUP($DD603,[15]definitions_list_lookup!$N$15:$P$20,3,TRUE)</f>
        <v>3</v>
      </c>
      <c r="DG603" s="11" t="s">
        <v>4253</v>
      </c>
    </row>
    <row r="604" spans="1:111" s="11" customFormat="1">
      <c r="A604" s="11" t="s">
        <v>4247</v>
      </c>
      <c r="B604" s="11" t="s">
        <v>1742</v>
      </c>
      <c r="C604" s="2" t="s">
        <v>1450</v>
      </c>
      <c r="D604" s="2" t="s">
        <v>1575</v>
      </c>
      <c r="E604" s="11">
        <v>147</v>
      </c>
      <c r="F604" s="11">
        <v>1</v>
      </c>
      <c r="G604" s="15" t="str">
        <f t="shared" si="27"/>
        <v>147-1</v>
      </c>
      <c r="H604" s="11">
        <v>0</v>
      </c>
      <c r="I604" s="11">
        <v>52</v>
      </c>
      <c r="J604" s="38">
        <f>(VLOOKUP($G604,Depth_Lookup_CCL!$A$3:$Z$549,11,FALSE))+(H604/100)</f>
        <v>374.8</v>
      </c>
      <c r="K604" s="38">
        <f>(VLOOKUP($G604,Depth_Lookup_CCL!$A$3:$Z$549,11,FALSE))+(I604/100)</f>
        <v>375.32</v>
      </c>
      <c r="L604" s="11">
        <v>100</v>
      </c>
      <c r="P604" s="15">
        <f t="shared" si="28"/>
        <v>100</v>
      </c>
      <c r="Q604" s="11" t="s">
        <v>1674</v>
      </c>
      <c r="R604" s="11" t="s">
        <v>114</v>
      </c>
      <c r="S604" s="97">
        <v>25</v>
      </c>
      <c r="T604" s="15" t="str">
        <f>VLOOKUP($S604,[15]definitions_list_lookup!$N$15:$P$20,2,TRUE)</f>
        <v>moderate</v>
      </c>
      <c r="U604" s="15">
        <f>VLOOKUP($S604,[15]definitions_list_lookup!$N$15:$P$20,3,TRUE)</f>
        <v>2</v>
      </c>
      <c r="V604" s="11" t="s">
        <v>1707</v>
      </c>
      <c r="W604" s="11">
        <v>10</v>
      </c>
      <c r="Y604" s="11">
        <v>85</v>
      </c>
      <c r="Z604" s="11">
        <v>5</v>
      </c>
      <c r="AR604" s="15" t="str">
        <f>VLOOKUP($AQ604,[15]definitions_list_lookup!$N$15:$P$20,2,TRUE)</f>
        <v>fresh</v>
      </c>
      <c r="AS604" s="15">
        <f>VLOOKUP($AQ604,[15]definitions_list_lookup!$N$15:$P$20,3,TRUE)</f>
        <v>0</v>
      </c>
      <c r="BN604" s="15" t="str">
        <f>VLOOKUP($BM604,[15]definitions_list_lookup!$N$15:$P$20,2,TRUE)</f>
        <v>fresh</v>
      </c>
      <c r="BO604" s="15">
        <f>VLOOKUP($BM604,[15]definitions_list_lookup!$N$15:$P$20,3,TRUE)</f>
        <v>0</v>
      </c>
      <c r="CJ604" s="15" t="str">
        <f>VLOOKUP($CI604,[15]definitions_list_lookup!$N$15:$P$20,2,TRUE)</f>
        <v>fresh</v>
      </c>
      <c r="CK604" s="15">
        <f>VLOOKUP($CI604,[15]definitions_list_lookup!$N$15:$P$20,3,TRUE)</f>
        <v>0</v>
      </c>
      <c r="DD604" s="15">
        <f t="shared" si="29"/>
        <v>25</v>
      </c>
      <c r="DE604" s="15" t="str">
        <f>VLOOKUP($DD604,[15]definitions_list_lookup!$N$15:$P$20,2,TRUE)</f>
        <v>moderate</v>
      </c>
      <c r="DF604" s="15">
        <f>VLOOKUP($DD604,[15]definitions_list_lookup!$N$15:$P$20,3,TRUE)</f>
        <v>2</v>
      </c>
      <c r="DG604" s="11" t="s">
        <v>1637</v>
      </c>
    </row>
    <row r="605" spans="1:111" s="11" customFormat="1">
      <c r="A605" s="11" t="s">
        <v>4247</v>
      </c>
      <c r="B605" s="11" t="s">
        <v>1742</v>
      </c>
      <c r="C605" s="2" t="s">
        <v>1450</v>
      </c>
      <c r="D605" s="2" t="s">
        <v>1575</v>
      </c>
      <c r="E605" s="11">
        <v>147</v>
      </c>
      <c r="F605" s="11">
        <v>1</v>
      </c>
      <c r="G605" s="15" t="str">
        <f t="shared" si="27"/>
        <v>147-1</v>
      </c>
      <c r="H605" s="11">
        <v>52</v>
      </c>
      <c r="I605" s="11">
        <v>87</v>
      </c>
      <c r="J605" s="38">
        <f>(VLOOKUP($G605,Depth_Lookup_CCL!$A$3:$Z$549,11,FALSE))+(H605/100)</f>
        <v>375.32</v>
      </c>
      <c r="K605" s="38">
        <f>(VLOOKUP($G605,Depth_Lookup_CCL!$A$3:$Z$549,11,FALSE))+(I605/100)</f>
        <v>375.67</v>
      </c>
      <c r="L605" s="11">
        <v>90</v>
      </c>
      <c r="N605" s="11">
        <v>10</v>
      </c>
      <c r="P605" s="15">
        <f t="shared" si="28"/>
        <v>100</v>
      </c>
      <c r="Q605" s="11" t="s">
        <v>2628</v>
      </c>
      <c r="R605" s="11" t="s">
        <v>1</v>
      </c>
      <c r="S605" s="97">
        <v>40</v>
      </c>
      <c r="T605" s="15" t="str">
        <f>VLOOKUP($S605,[15]definitions_list_lookup!$N$15:$P$20,2,TRUE)</f>
        <v>substantial</v>
      </c>
      <c r="U605" s="15">
        <f>VLOOKUP($S605,[15]definitions_list_lookup!$N$15:$P$20,3,TRUE)</f>
        <v>3</v>
      </c>
      <c r="V605" s="11" t="s">
        <v>1707</v>
      </c>
      <c r="W605" s="11">
        <v>15</v>
      </c>
      <c r="Y605" s="11">
        <v>75</v>
      </c>
      <c r="Z605" s="11">
        <v>10</v>
      </c>
      <c r="AR605" s="15" t="str">
        <f>VLOOKUP($AQ605,[15]definitions_list_lookup!$N$15:$P$20,2,TRUE)</f>
        <v>fresh</v>
      </c>
      <c r="AS605" s="15">
        <f>VLOOKUP($AQ605,[15]definitions_list_lookup!$N$15:$P$20,3,TRUE)</f>
        <v>0</v>
      </c>
      <c r="BL605" s="11" t="s">
        <v>4255</v>
      </c>
      <c r="BM605" s="11">
        <v>80</v>
      </c>
      <c r="BN605" s="15" t="str">
        <f>VLOOKUP($BM605,[15]definitions_list_lookup!$N$15:$P$20,2,TRUE)</f>
        <v>extensive</v>
      </c>
      <c r="BO605" s="15">
        <f>VLOOKUP($BM605,[15]definitions_list_lookup!$N$15:$P$20,3,TRUE)</f>
        <v>4</v>
      </c>
      <c r="BP605" s="11" t="s">
        <v>2287</v>
      </c>
      <c r="BQ605" s="11">
        <v>20</v>
      </c>
      <c r="BS605" s="11">
        <v>55</v>
      </c>
      <c r="BT605" s="11">
        <v>25</v>
      </c>
      <c r="CJ605" s="15" t="str">
        <f>VLOOKUP($CI605,[15]definitions_list_lookup!$N$15:$P$20,2,TRUE)</f>
        <v>fresh</v>
      </c>
      <c r="CK605" s="15">
        <f>VLOOKUP($CI605,[15]definitions_list_lookup!$N$15:$P$20,3,TRUE)</f>
        <v>0</v>
      </c>
      <c r="DD605" s="15">
        <f t="shared" si="29"/>
        <v>44</v>
      </c>
      <c r="DE605" s="15" t="str">
        <f>VLOOKUP($DD605,[15]definitions_list_lookup!$N$15:$P$20,2,TRUE)</f>
        <v>substantial</v>
      </c>
      <c r="DF605" s="15">
        <f>VLOOKUP($DD605,[15]definitions_list_lookup!$N$15:$P$20,3,TRUE)</f>
        <v>3</v>
      </c>
      <c r="DG605" s="11" t="s">
        <v>1637</v>
      </c>
    </row>
    <row r="606" spans="1:111" s="11" customFormat="1">
      <c r="A606" s="11" t="s">
        <v>4247</v>
      </c>
      <c r="B606" s="11" t="s">
        <v>1742</v>
      </c>
      <c r="C606" s="2" t="s">
        <v>1450</v>
      </c>
      <c r="D606" s="2" t="s">
        <v>1575</v>
      </c>
      <c r="E606" s="11">
        <v>147</v>
      </c>
      <c r="F606" s="11">
        <v>2</v>
      </c>
      <c r="G606" s="15" t="str">
        <f t="shared" si="27"/>
        <v>147-2</v>
      </c>
      <c r="H606" s="11">
        <v>0</v>
      </c>
      <c r="I606" s="11">
        <v>92</v>
      </c>
      <c r="J606" s="38">
        <f>(VLOOKUP($G606,Depth_Lookup_CCL!$A$3:$Z$549,11,FALSE))+(H606/100)</f>
        <v>375.68</v>
      </c>
      <c r="K606" s="38">
        <f>(VLOOKUP($G606,Depth_Lookup_CCL!$A$3:$Z$549,11,FALSE))+(I606/100)</f>
        <v>376.6</v>
      </c>
      <c r="L606" s="11">
        <v>80</v>
      </c>
      <c r="N606" s="11">
        <v>20</v>
      </c>
      <c r="P606" s="15">
        <f t="shared" si="28"/>
        <v>100</v>
      </c>
      <c r="Q606" s="11" t="s">
        <v>2240</v>
      </c>
      <c r="R606" s="11" t="s">
        <v>1</v>
      </c>
      <c r="S606" s="97">
        <v>25</v>
      </c>
      <c r="T606" s="15" t="str">
        <f>VLOOKUP($S606,[15]definitions_list_lookup!$N$15:$P$20,2,TRUE)</f>
        <v>moderate</v>
      </c>
      <c r="U606" s="15">
        <f>VLOOKUP($S606,[15]definitions_list_lookup!$N$15:$P$20,3,TRUE)</f>
        <v>2</v>
      </c>
      <c r="V606" s="11" t="s">
        <v>4184</v>
      </c>
      <c r="W606" s="11">
        <v>15</v>
      </c>
      <c r="Y606" s="11">
        <v>80</v>
      </c>
      <c r="Z606" s="11">
        <v>5</v>
      </c>
      <c r="AR606" s="15" t="str">
        <f>VLOOKUP($AQ606,[15]definitions_list_lookup!$N$15:$P$20,2,TRUE)</f>
        <v>fresh</v>
      </c>
      <c r="AS606" s="15">
        <f>VLOOKUP($AQ606,[15]definitions_list_lookup!$N$15:$P$20,3,TRUE)</f>
        <v>0</v>
      </c>
      <c r="BL606" s="11" t="s">
        <v>4256</v>
      </c>
      <c r="BM606" s="11">
        <v>85</v>
      </c>
      <c r="BN606" s="15" t="str">
        <f>VLOOKUP($BM606,[15]definitions_list_lookup!$N$15:$P$20,2,TRUE)</f>
        <v>extensive</v>
      </c>
      <c r="BO606" s="15">
        <f>VLOOKUP($BM606,[15]definitions_list_lookup!$N$15:$P$20,3,TRUE)</f>
        <v>4</v>
      </c>
      <c r="BP606" s="11" t="s">
        <v>2269</v>
      </c>
      <c r="BQ606" s="11">
        <v>20</v>
      </c>
      <c r="BS606" s="11">
        <v>50</v>
      </c>
      <c r="BT606" s="11">
        <v>30</v>
      </c>
      <c r="CJ606" s="15" t="str">
        <f>VLOOKUP($CI606,[15]definitions_list_lookup!$N$15:$P$20,2,TRUE)</f>
        <v>fresh</v>
      </c>
      <c r="CK606" s="15">
        <f>VLOOKUP($CI606,[15]definitions_list_lookup!$N$15:$P$20,3,TRUE)</f>
        <v>0</v>
      </c>
      <c r="DD606" s="15">
        <f t="shared" si="29"/>
        <v>37</v>
      </c>
      <c r="DE606" s="15" t="str">
        <f>VLOOKUP($DD606,[15]definitions_list_lookup!$N$15:$P$20,2,TRUE)</f>
        <v>substantial</v>
      </c>
      <c r="DF606" s="15">
        <f>VLOOKUP($DD606,[15]definitions_list_lookup!$N$15:$P$20,3,TRUE)</f>
        <v>3</v>
      </c>
      <c r="DG606" s="11" t="s">
        <v>4184</v>
      </c>
    </row>
    <row r="607" spans="1:111" s="11" customFormat="1">
      <c r="A607" s="11" t="s">
        <v>4247</v>
      </c>
      <c r="B607" s="11" t="s">
        <v>1742</v>
      </c>
      <c r="C607" s="2" t="s">
        <v>1450</v>
      </c>
      <c r="D607" s="2" t="s">
        <v>1575</v>
      </c>
      <c r="E607" s="11">
        <v>147</v>
      </c>
      <c r="F607" s="11">
        <v>3</v>
      </c>
      <c r="G607" s="15" t="str">
        <f t="shared" si="27"/>
        <v>147-3</v>
      </c>
      <c r="H607" s="11">
        <v>0</v>
      </c>
      <c r="I607" s="11">
        <v>64</v>
      </c>
      <c r="J607" s="38">
        <f>(VLOOKUP($G607,Depth_Lookup_CCL!$A$3:$Z$549,11,FALSE))+(H607/100)</f>
        <v>376.6</v>
      </c>
      <c r="K607" s="38">
        <f>(VLOOKUP($G607,Depth_Lookup_CCL!$A$3:$Z$549,11,FALSE))+(I607/100)</f>
        <v>377.24</v>
      </c>
      <c r="L607" s="11">
        <v>87</v>
      </c>
      <c r="N607" s="11">
        <v>13</v>
      </c>
      <c r="P607" s="15">
        <f t="shared" si="28"/>
        <v>100</v>
      </c>
      <c r="Q607" s="11" t="s">
        <v>1602</v>
      </c>
      <c r="R607" s="11" t="s">
        <v>1459</v>
      </c>
      <c r="S607" s="97">
        <v>25</v>
      </c>
      <c r="T607" s="15" t="str">
        <f>VLOOKUP($S607,[15]definitions_list_lookup!$N$15:$P$20,2,TRUE)</f>
        <v>moderate</v>
      </c>
      <c r="U607" s="15">
        <f>VLOOKUP($S607,[15]definitions_list_lookup!$N$15:$P$20,3,TRUE)</f>
        <v>2</v>
      </c>
      <c r="V607" s="11" t="s">
        <v>2621</v>
      </c>
      <c r="W607" s="11">
        <v>20</v>
      </c>
      <c r="Y607" s="11">
        <v>70</v>
      </c>
      <c r="Z607" s="11">
        <v>10</v>
      </c>
      <c r="AR607" s="15" t="str">
        <f>VLOOKUP($AQ607,[15]definitions_list_lookup!$N$15:$P$20,2,TRUE)</f>
        <v>fresh</v>
      </c>
      <c r="AS607" s="15">
        <f>VLOOKUP($AQ607,[15]definitions_list_lookup!$N$15:$P$20,3,TRUE)</f>
        <v>0</v>
      </c>
      <c r="BL607" s="11" t="s">
        <v>4228</v>
      </c>
      <c r="BM607" s="11">
        <v>75</v>
      </c>
      <c r="BN607" s="15" t="str">
        <f>VLOOKUP($BM607,[15]definitions_list_lookup!$N$15:$P$20,2,TRUE)</f>
        <v>extensive</v>
      </c>
      <c r="BO607" s="15">
        <f>VLOOKUP($BM607,[15]definitions_list_lookup!$N$15:$P$20,3,TRUE)</f>
        <v>4</v>
      </c>
      <c r="BP607" s="11" t="s">
        <v>2269</v>
      </c>
      <c r="BQ607" s="11">
        <v>15</v>
      </c>
      <c r="BS607" s="11">
        <v>50</v>
      </c>
      <c r="BT607" s="11">
        <v>25</v>
      </c>
      <c r="BU607" s="11">
        <v>10</v>
      </c>
      <c r="CJ607" s="15" t="str">
        <f>VLOOKUP($CI607,[15]definitions_list_lookup!$N$15:$P$20,2,TRUE)</f>
        <v>fresh</v>
      </c>
      <c r="CK607" s="15">
        <f>VLOOKUP($CI607,[15]definitions_list_lookup!$N$15:$P$20,3,TRUE)</f>
        <v>0</v>
      </c>
      <c r="DD607" s="15">
        <f t="shared" si="29"/>
        <v>31.5</v>
      </c>
      <c r="DE607" s="15" t="str">
        <f>VLOOKUP($DD607,[15]definitions_list_lookup!$N$15:$P$20,2,TRUE)</f>
        <v>substantial</v>
      </c>
      <c r="DF607" s="15">
        <f>VLOOKUP($DD607,[15]definitions_list_lookup!$N$15:$P$20,3,TRUE)</f>
        <v>3</v>
      </c>
      <c r="DG607" s="11" t="s">
        <v>2621</v>
      </c>
    </row>
    <row r="608" spans="1:111" s="11" customFormat="1">
      <c r="A608" s="11" t="s">
        <v>4247</v>
      </c>
      <c r="B608" s="11" t="s">
        <v>1742</v>
      </c>
      <c r="C608" s="2" t="s">
        <v>1450</v>
      </c>
      <c r="D608" s="2" t="s">
        <v>1575</v>
      </c>
      <c r="E608" s="11">
        <v>147</v>
      </c>
      <c r="F608" s="11">
        <v>4</v>
      </c>
      <c r="G608" s="15" t="str">
        <f t="shared" si="27"/>
        <v>147-4</v>
      </c>
      <c r="H608" s="11">
        <v>0</v>
      </c>
      <c r="I608" s="11">
        <v>85</v>
      </c>
      <c r="J608" s="38">
        <f>(VLOOKUP($G608,Depth_Lookup_CCL!$A$3:$Z$549,11,FALSE))+(H608/100)</f>
        <v>377.23500000000001</v>
      </c>
      <c r="K608" s="38">
        <f>(VLOOKUP($G608,Depth_Lookup_CCL!$A$3:$Z$549,11,FALSE))+(I608/100)</f>
        <v>378.08500000000004</v>
      </c>
      <c r="L608" s="11">
        <v>82</v>
      </c>
      <c r="N608" s="11">
        <v>18</v>
      </c>
      <c r="P608" s="15">
        <f t="shared" si="28"/>
        <v>100</v>
      </c>
      <c r="Q608" s="11" t="s">
        <v>4257</v>
      </c>
      <c r="R608" s="11" t="s">
        <v>114</v>
      </c>
      <c r="S608" s="97">
        <v>55</v>
      </c>
      <c r="T608" s="15" t="str">
        <f>VLOOKUP($S608,[15]definitions_list_lookup!$N$15:$P$20,2,TRUE)</f>
        <v>substantial</v>
      </c>
      <c r="U608" s="15">
        <f>VLOOKUP($S608,[15]definitions_list_lookup!$N$15:$P$20,3,TRUE)</f>
        <v>3</v>
      </c>
      <c r="V608" s="11" t="s">
        <v>2329</v>
      </c>
      <c r="W608" s="11">
        <v>10</v>
      </c>
      <c r="Y608" s="11">
        <v>75</v>
      </c>
      <c r="Z608" s="11">
        <v>15</v>
      </c>
      <c r="AR608" s="15" t="str">
        <f>VLOOKUP($AQ608,[15]definitions_list_lookup!$N$15:$P$20,2,TRUE)</f>
        <v>fresh</v>
      </c>
      <c r="AS608" s="15">
        <f>VLOOKUP($AQ608,[15]definitions_list_lookup!$N$15:$P$20,3,TRUE)</f>
        <v>0</v>
      </c>
      <c r="BL608" s="11" t="s">
        <v>4258</v>
      </c>
      <c r="BM608" s="11">
        <v>85</v>
      </c>
      <c r="BN608" s="15" t="str">
        <f>VLOOKUP($BM608,[15]definitions_list_lookup!$N$15:$P$20,2,TRUE)</f>
        <v>extensive</v>
      </c>
      <c r="BO608" s="15">
        <f>VLOOKUP($BM608,[15]definitions_list_lookup!$N$15:$P$20,3,TRUE)</f>
        <v>4</v>
      </c>
      <c r="BP608" s="11" t="s">
        <v>2269</v>
      </c>
      <c r="BQ608" s="11">
        <v>15</v>
      </c>
      <c r="BS608" s="11">
        <v>55</v>
      </c>
      <c r="BT608" s="11">
        <v>25</v>
      </c>
      <c r="BU608" s="11">
        <v>5</v>
      </c>
      <c r="CJ608" s="15" t="str">
        <f>VLOOKUP($CI608,[15]definitions_list_lookup!$N$15:$P$20,2,TRUE)</f>
        <v>fresh</v>
      </c>
      <c r="CK608" s="15">
        <f>VLOOKUP($CI608,[15]definitions_list_lookup!$N$15:$P$20,3,TRUE)</f>
        <v>0</v>
      </c>
      <c r="DD608" s="15">
        <f t="shared" si="29"/>
        <v>60.399999999999991</v>
      </c>
      <c r="DE608" s="15" t="str">
        <f>VLOOKUP($DD608,[15]definitions_list_lookup!$N$15:$P$20,2,TRUE)</f>
        <v>substantial</v>
      </c>
      <c r="DF608" s="15">
        <f>VLOOKUP($DD608,[15]definitions_list_lookup!$N$15:$P$20,3,TRUE)</f>
        <v>3</v>
      </c>
      <c r="DG608" s="11" t="s">
        <v>4217</v>
      </c>
    </row>
    <row r="609" spans="1:111" s="11" customFormat="1">
      <c r="A609" s="11" t="s">
        <v>4247</v>
      </c>
      <c r="B609" s="11" t="s">
        <v>1742</v>
      </c>
      <c r="C609" s="2" t="s">
        <v>1450</v>
      </c>
      <c r="D609" s="2" t="s">
        <v>1575</v>
      </c>
      <c r="E609" s="11">
        <v>148</v>
      </c>
      <c r="F609" s="11">
        <v>1</v>
      </c>
      <c r="G609" s="15" t="str">
        <f t="shared" si="27"/>
        <v>148-1</v>
      </c>
      <c r="H609" s="11">
        <v>0</v>
      </c>
      <c r="I609" s="11">
        <v>79</v>
      </c>
      <c r="J609" s="38">
        <f>(VLOOKUP($G609,Depth_Lookup_CCL!$A$3:$Z$549,11,FALSE))+(H609/100)</f>
        <v>377.85</v>
      </c>
      <c r="K609" s="38">
        <f>(VLOOKUP($G609,Depth_Lookup_CCL!$A$3:$Z$549,11,FALSE))+(I609/100)</f>
        <v>378.64000000000004</v>
      </c>
      <c r="L609" s="11">
        <v>88</v>
      </c>
      <c r="N609" s="11">
        <v>12</v>
      </c>
      <c r="P609" s="15">
        <f t="shared" si="28"/>
        <v>100</v>
      </c>
      <c r="Q609" s="11" t="s">
        <v>2240</v>
      </c>
      <c r="R609" s="11" t="s">
        <v>114</v>
      </c>
      <c r="S609" s="97">
        <v>40</v>
      </c>
      <c r="T609" s="15" t="str">
        <f>VLOOKUP($S609,[15]definitions_list_lookup!$N$15:$P$20,2,TRUE)</f>
        <v>substantial</v>
      </c>
      <c r="U609" s="15">
        <f>VLOOKUP($S609,[15]definitions_list_lookup!$N$15:$P$20,3,TRUE)</f>
        <v>3</v>
      </c>
      <c r="V609" s="11" t="s">
        <v>1707</v>
      </c>
      <c r="W609" s="11">
        <v>5</v>
      </c>
      <c r="Y609" s="11">
        <v>85</v>
      </c>
      <c r="Z609" s="11">
        <v>10</v>
      </c>
      <c r="AR609" s="15" t="str">
        <f>VLOOKUP($AQ609,[15]definitions_list_lookup!$N$15:$P$20,2,TRUE)</f>
        <v>fresh</v>
      </c>
      <c r="AS609" s="15">
        <f>VLOOKUP($AQ609,[15]definitions_list_lookup!$N$15:$P$20,3,TRUE)</f>
        <v>0</v>
      </c>
      <c r="BL609" s="11" t="s">
        <v>1744</v>
      </c>
      <c r="BM609" s="11">
        <v>75</v>
      </c>
      <c r="BN609" s="15" t="str">
        <f>VLOOKUP($BM609,[15]definitions_list_lookup!$N$15:$P$20,2,TRUE)</f>
        <v>extensive</v>
      </c>
      <c r="BO609" s="15">
        <f>VLOOKUP($BM609,[15]definitions_list_lookup!$N$15:$P$20,3,TRUE)</f>
        <v>4</v>
      </c>
      <c r="BP609" s="11" t="s">
        <v>4259</v>
      </c>
      <c r="BQ609" s="11">
        <v>15</v>
      </c>
      <c r="BS609" s="11">
        <v>55</v>
      </c>
      <c r="BT609" s="11">
        <v>30</v>
      </c>
      <c r="CJ609" s="15" t="str">
        <f>VLOOKUP($CI609,[15]definitions_list_lookup!$N$15:$P$20,2,TRUE)</f>
        <v>fresh</v>
      </c>
      <c r="CK609" s="15">
        <f>VLOOKUP($CI609,[15]definitions_list_lookup!$N$15:$P$20,3,TRUE)</f>
        <v>0</v>
      </c>
      <c r="DD609" s="15">
        <f t="shared" si="29"/>
        <v>44.2</v>
      </c>
      <c r="DE609" s="15" t="str">
        <f>VLOOKUP($DD609,[15]definitions_list_lookup!$N$15:$P$20,2,TRUE)</f>
        <v>substantial</v>
      </c>
      <c r="DF609" s="15">
        <f>VLOOKUP($DD609,[15]definitions_list_lookup!$N$15:$P$20,3,TRUE)</f>
        <v>3</v>
      </c>
      <c r="DG609" s="11" t="s">
        <v>2221</v>
      </c>
    </row>
    <row r="610" spans="1:111" s="11" customFormat="1">
      <c r="A610" s="11" t="s">
        <v>4247</v>
      </c>
      <c r="B610" s="11" t="s">
        <v>3001</v>
      </c>
      <c r="C610" s="2" t="s">
        <v>1450</v>
      </c>
      <c r="D610" s="2" t="s">
        <v>1575</v>
      </c>
      <c r="E610" s="11">
        <v>148</v>
      </c>
      <c r="F610" s="11">
        <v>2</v>
      </c>
      <c r="G610" s="15" t="str">
        <f t="shared" si="27"/>
        <v>148-2</v>
      </c>
      <c r="H610" s="11">
        <v>0</v>
      </c>
      <c r="I610" s="11">
        <v>78</v>
      </c>
      <c r="J610" s="38">
        <f>(VLOOKUP($G610,Depth_Lookup_CCL!$A$3:$Z$549,11,FALSE))+(H610/100)</f>
        <v>378.63500000000005</v>
      </c>
      <c r="K610" s="38">
        <f>(VLOOKUP($G610,Depth_Lookup_CCL!$A$3:$Z$549,11,FALSE))+(I610/100)</f>
        <v>379.41500000000002</v>
      </c>
      <c r="L610" s="11">
        <v>70</v>
      </c>
      <c r="N610" s="11">
        <v>30</v>
      </c>
      <c r="P610" s="15">
        <f t="shared" si="28"/>
        <v>100</v>
      </c>
      <c r="Q610" s="11" t="s">
        <v>2240</v>
      </c>
      <c r="R610" s="11" t="s">
        <v>114</v>
      </c>
      <c r="S610" s="97">
        <v>40</v>
      </c>
      <c r="T610" s="15" t="str">
        <f>VLOOKUP($S610,[15]definitions_list_lookup!$N$15:$P$20,2,TRUE)</f>
        <v>substantial</v>
      </c>
      <c r="U610" s="15">
        <f>VLOOKUP($S610,[15]definitions_list_lookup!$N$15:$P$20,3,TRUE)</f>
        <v>3</v>
      </c>
      <c r="V610" s="11" t="s">
        <v>4146</v>
      </c>
      <c r="W610" s="11">
        <v>5</v>
      </c>
      <c r="Y610" s="11">
        <v>90</v>
      </c>
      <c r="Z610" s="11">
        <v>5</v>
      </c>
      <c r="AR610" s="15" t="str">
        <f>VLOOKUP($AQ610,[15]definitions_list_lookup!$N$15:$P$20,2,TRUE)</f>
        <v>fresh</v>
      </c>
      <c r="AS610" s="15">
        <f>VLOOKUP($AQ610,[15]definitions_list_lookup!$N$15:$P$20,3,TRUE)</f>
        <v>0</v>
      </c>
      <c r="BL610" s="11" t="s">
        <v>4260</v>
      </c>
      <c r="BM610" s="11">
        <v>85</v>
      </c>
      <c r="BN610" s="15" t="str">
        <f>VLOOKUP($BM610,[15]definitions_list_lookup!$N$15:$P$20,2,TRUE)</f>
        <v>extensive</v>
      </c>
      <c r="BO610" s="15">
        <f>VLOOKUP($BM610,[15]definitions_list_lookup!$N$15:$P$20,3,TRUE)</f>
        <v>4</v>
      </c>
      <c r="BP610" s="11" t="s">
        <v>2269</v>
      </c>
      <c r="BQ610" s="11">
        <v>25</v>
      </c>
      <c r="BS610" s="11">
        <v>40</v>
      </c>
      <c r="BT610" s="11">
        <v>30</v>
      </c>
      <c r="BU610" s="11">
        <v>5</v>
      </c>
      <c r="CJ610" s="15" t="str">
        <f>VLOOKUP($CI610,[15]definitions_list_lookup!$N$15:$P$20,2,TRUE)</f>
        <v>fresh</v>
      </c>
      <c r="CK610" s="15">
        <f>VLOOKUP($CI610,[15]definitions_list_lookup!$N$15:$P$20,3,TRUE)</f>
        <v>0</v>
      </c>
      <c r="DD610" s="15">
        <f t="shared" si="29"/>
        <v>53.5</v>
      </c>
      <c r="DE610" s="15" t="str">
        <f>VLOOKUP($DD610,[15]definitions_list_lookup!$N$15:$P$20,2,TRUE)</f>
        <v>substantial</v>
      </c>
      <c r="DF610" s="15">
        <f>VLOOKUP($DD610,[15]definitions_list_lookup!$N$15:$P$20,3,TRUE)</f>
        <v>3</v>
      </c>
      <c r="DG610" s="11" t="s">
        <v>4146</v>
      </c>
    </row>
    <row r="611" spans="1:111" s="11" customFormat="1">
      <c r="A611" s="11" t="s">
        <v>4247</v>
      </c>
      <c r="B611" s="11" t="s">
        <v>3001</v>
      </c>
      <c r="C611" s="2" t="s">
        <v>1450</v>
      </c>
      <c r="D611" s="2" t="s">
        <v>1575</v>
      </c>
      <c r="E611" s="11">
        <v>148</v>
      </c>
      <c r="F611" s="11">
        <v>3</v>
      </c>
      <c r="G611" s="15" t="str">
        <f t="shared" si="27"/>
        <v>148-3</v>
      </c>
      <c r="H611" s="11">
        <v>0</v>
      </c>
      <c r="I611" s="11">
        <v>83</v>
      </c>
      <c r="J611" s="38">
        <f>(VLOOKUP($G611,Depth_Lookup_CCL!$A$3:$Z$549,11,FALSE))+(H611/100)</f>
        <v>379.41</v>
      </c>
      <c r="K611" s="38">
        <f>(VLOOKUP($G611,Depth_Lookup_CCL!$A$3:$Z$549,11,FALSE))+(I611/100)</f>
        <v>380.24</v>
      </c>
      <c r="L611" s="11">
        <v>90</v>
      </c>
      <c r="N611" s="11">
        <v>10</v>
      </c>
      <c r="P611" s="15">
        <f t="shared" si="28"/>
        <v>100</v>
      </c>
      <c r="Q611" s="11" t="s">
        <v>2240</v>
      </c>
      <c r="R611" s="11" t="s">
        <v>114</v>
      </c>
      <c r="S611" s="97">
        <v>40</v>
      </c>
      <c r="T611" s="15" t="str">
        <f>VLOOKUP($S611,[15]definitions_list_lookup!$N$15:$P$20,2,TRUE)</f>
        <v>substantial</v>
      </c>
      <c r="U611" s="15">
        <f>VLOOKUP($S611,[15]definitions_list_lookup!$N$15:$P$20,3,TRUE)</f>
        <v>3</v>
      </c>
      <c r="V611" s="11" t="s">
        <v>2621</v>
      </c>
      <c r="W611" s="11">
        <v>5</v>
      </c>
      <c r="Y611" s="11">
        <v>85</v>
      </c>
      <c r="Z611" s="11">
        <v>10</v>
      </c>
      <c r="AR611" s="15" t="str">
        <f>VLOOKUP($AQ611,[15]definitions_list_lookup!$N$15:$P$20,2,TRUE)</f>
        <v>fresh</v>
      </c>
      <c r="AS611" s="15">
        <f>VLOOKUP($AQ611,[15]definitions_list_lookup!$N$15:$P$20,3,TRUE)</f>
        <v>0</v>
      </c>
      <c r="BL611" s="11" t="s">
        <v>4261</v>
      </c>
      <c r="BM611" s="11">
        <v>85</v>
      </c>
      <c r="BN611" s="15" t="str">
        <f>VLOOKUP($BM611,[15]definitions_list_lookup!$N$15:$P$20,2,TRUE)</f>
        <v>extensive</v>
      </c>
      <c r="BO611" s="15">
        <f>VLOOKUP($BM611,[15]definitions_list_lookup!$N$15:$P$20,3,TRUE)</f>
        <v>4</v>
      </c>
      <c r="BP611" s="11" t="s">
        <v>2269</v>
      </c>
      <c r="BQ611" s="11">
        <v>15</v>
      </c>
      <c r="BS611" s="11">
        <v>60</v>
      </c>
      <c r="BT611" s="11">
        <v>25</v>
      </c>
      <c r="CJ611" s="15" t="str">
        <f>VLOOKUP($CI611,[15]definitions_list_lookup!$N$15:$P$20,2,TRUE)</f>
        <v>fresh</v>
      </c>
      <c r="CK611" s="15">
        <f>VLOOKUP($CI611,[15]definitions_list_lookup!$N$15:$P$20,3,TRUE)</f>
        <v>0</v>
      </c>
      <c r="DD611" s="15">
        <f t="shared" si="29"/>
        <v>44.5</v>
      </c>
      <c r="DE611" s="15" t="str">
        <f>VLOOKUP($DD611,[15]definitions_list_lookup!$N$15:$P$20,2,TRUE)</f>
        <v>substantial</v>
      </c>
      <c r="DF611" s="15">
        <f>VLOOKUP($DD611,[15]definitions_list_lookup!$N$15:$P$20,3,TRUE)</f>
        <v>3</v>
      </c>
      <c r="DG611" s="11" t="s">
        <v>2621</v>
      </c>
    </row>
    <row r="612" spans="1:111" s="11" customFormat="1">
      <c r="A612" s="11" t="s">
        <v>4247</v>
      </c>
      <c r="B612" s="11" t="s">
        <v>3001</v>
      </c>
      <c r="C612" s="2" t="s">
        <v>1450</v>
      </c>
      <c r="D612" s="2" t="s">
        <v>1575</v>
      </c>
      <c r="E612" s="11">
        <v>148</v>
      </c>
      <c r="F612" s="11">
        <v>4</v>
      </c>
      <c r="G612" s="15" t="str">
        <f t="shared" si="27"/>
        <v>148-4</v>
      </c>
      <c r="H612" s="11">
        <v>0</v>
      </c>
      <c r="I612" s="11">
        <v>67</v>
      </c>
      <c r="J612" s="38">
        <f>(VLOOKUP($G612,Depth_Lookup_CCL!$A$3:$Z$549,11,FALSE))+(H612/100)</f>
        <v>380.23500000000001</v>
      </c>
      <c r="K612" s="38">
        <f>(VLOOKUP($G612,Depth_Lookup_CCL!$A$3:$Z$549,11,FALSE))+(I612/100)</f>
        <v>380.90500000000003</v>
      </c>
      <c r="L612" s="11">
        <v>87</v>
      </c>
      <c r="N612" s="11">
        <v>13</v>
      </c>
      <c r="P612" s="15">
        <f t="shared" si="28"/>
        <v>100</v>
      </c>
      <c r="Q612" s="11" t="s">
        <v>2217</v>
      </c>
      <c r="R612" s="11" t="s">
        <v>114</v>
      </c>
      <c r="S612" s="97">
        <v>25</v>
      </c>
      <c r="T612" s="15" t="str">
        <f>VLOOKUP($S612,[15]definitions_list_lookup!$N$15:$P$20,2,TRUE)</f>
        <v>moderate</v>
      </c>
      <c r="U612" s="15">
        <f>VLOOKUP($S612,[15]definitions_list_lookup!$N$15:$P$20,3,TRUE)</f>
        <v>2</v>
      </c>
      <c r="V612" s="11" t="s">
        <v>2329</v>
      </c>
      <c r="W612" s="11">
        <v>5</v>
      </c>
      <c r="Y612" s="11">
        <v>90</v>
      </c>
      <c r="Z612" s="11">
        <v>5</v>
      </c>
      <c r="AR612" s="15" t="str">
        <f>VLOOKUP($AQ612,[15]definitions_list_lookup!$N$15:$P$20,2,TRUE)</f>
        <v>fresh</v>
      </c>
      <c r="AS612" s="15">
        <f>VLOOKUP($AQ612,[15]definitions_list_lookup!$N$15:$P$20,3,TRUE)</f>
        <v>0</v>
      </c>
      <c r="BL612" s="11" t="s">
        <v>1797</v>
      </c>
      <c r="BM612" s="11">
        <v>85</v>
      </c>
      <c r="BN612" s="15" t="str">
        <f>VLOOKUP($BM612,[15]definitions_list_lookup!$N$15:$P$20,2,TRUE)</f>
        <v>extensive</v>
      </c>
      <c r="BO612" s="15">
        <f>VLOOKUP($BM612,[15]definitions_list_lookup!$N$15:$P$20,3,TRUE)</f>
        <v>4</v>
      </c>
      <c r="BP612" s="11" t="s">
        <v>2287</v>
      </c>
      <c r="BQ612" s="11">
        <v>15</v>
      </c>
      <c r="BS612" s="11">
        <v>65</v>
      </c>
      <c r="BT612" s="11">
        <v>20</v>
      </c>
      <c r="CJ612" s="15" t="str">
        <f>VLOOKUP($CI612,[15]definitions_list_lookup!$N$15:$P$20,2,TRUE)</f>
        <v>fresh</v>
      </c>
      <c r="CK612" s="15">
        <f>VLOOKUP($CI612,[15]definitions_list_lookup!$N$15:$P$20,3,TRUE)</f>
        <v>0</v>
      </c>
      <c r="DD612" s="15">
        <f t="shared" si="29"/>
        <v>32.799999999999997</v>
      </c>
      <c r="DE612" s="15" t="str">
        <f>VLOOKUP($DD612,[15]definitions_list_lookup!$N$15:$P$20,2,TRUE)</f>
        <v>substantial</v>
      </c>
      <c r="DF612" s="15">
        <f>VLOOKUP($DD612,[15]definitions_list_lookup!$N$15:$P$20,3,TRUE)</f>
        <v>3</v>
      </c>
      <c r="DG612" s="11" t="s">
        <v>2792</v>
      </c>
    </row>
    <row r="613" spans="1:111" s="11" customFormat="1">
      <c r="A613" s="11" t="s">
        <v>4262</v>
      </c>
      <c r="B613" s="11" t="s">
        <v>1742</v>
      </c>
      <c r="C613" s="2" t="s">
        <v>1450</v>
      </c>
      <c r="D613" s="2" t="s">
        <v>1575</v>
      </c>
      <c r="E613" s="11">
        <v>149</v>
      </c>
      <c r="F613" s="11">
        <v>1</v>
      </c>
      <c r="G613" s="15" t="str">
        <f t="shared" si="27"/>
        <v>149-1</v>
      </c>
      <c r="H613" s="11">
        <v>0</v>
      </c>
      <c r="I613" s="11">
        <v>53</v>
      </c>
      <c r="J613" s="38">
        <f>(VLOOKUP($G613,Depth_Lookup_CCL!$A$3:$Z$549,11,FALSE))+(H613/100)</f>
        <v>380.9</v>
      </c>
      <c r="K613" s="38">
        <f>(VLOOKUP($G613,Depth_Lookup_CCL!$A$3:$Z$549,11,FALSE))+(I613/100)</f>
        <v>381.42999999999995</v>
      </c>
      <c r="L613" s="11">
        <v>60</v>
      </c>
      <c r="N613" s="11">
        <v>40</v>
      </c>
      <c r="P613" s="15">
        <f t="shared" si="28"/>
        <v>100</v>
      </c>
      <c r="Q613" s="11" t="s">
        <v>4263</v>
      </c>
      <c r="R613" s="11" t="s">
        <v>1459</v>
      </c>
      <c r="S613" s="97">
        <v>70</v>
      </c>
      <c r="T613" s="15" t="str">
        <f>VLOOKUP($S613,[15]definitions_list_lookup!$N$15:$P$20,2,TRUE)</f>
        <v>extensive</v>
      </c>
      <c r="U613" s="15">
        <f>VLOOKUP($S613,[15]definitions_list_lookup!$N$15:$P$20,3,TRUE)</f>
        <v>4</v>
      </c>
      <c r="V613" s="11" t="s">
        <v>2341</v>
      </c>
      <c r="W613" s="11">
        <v>10</v>
      </c>
      <c r="Y613" s="11">
        <v>45</v>
      </c>
      <c r="Z613" s="11">
        <v>45</v>
      </c>
      <c r="AR613" s="15" t="str">
        <f>VLOOKUP($AQ613,[15]definitions_list_lookup!$N$15:$P$20,2,TRUE)</f>
        <v>fresh</v>
      </c>
      <c r="AS613" s="15">
        <f>VLOOKUP($AQ613,[15]definitions_list_lookup!$N$15:$P$20,3,TRUE)</f>
        <v>0</v>
      </c>
      <c r="BL613" s="11" t="s">
        <v>4264</v>
      </c>
      <c r="BM613" s="11">
        <v>85</v>
      </c>
      <c r="BN613" s="15" t="str">
        <f>VLOOKUP($BM613,[15]definitions_list_lookup!$N$15:$P$20,2,TRUE)</f>
        <v>extensive</v>
      </c>
      <c r="BO613" s="15">
        <f>VLOOKUP($BM613,[15]definitions_list_lookup!$N$15:$P$20,3,TRUE)</f>
        <v>4</v>
      </c>
      <c r="BP613" s="11" t="s">
        <v>2269</v>
      </c>
      <c r="BQ613" s="11">
        <v>20</v>
      </c>
      <c r="BS613" s="11">
        <v>40</v>
      </c>
      <c r="BT613" s="11">
        <v>40</v>
      </c>
      <c r="CJ613" s="15" t="str">
        <f>VLOOKUP($CI613,[15]definitions_list_lookup!$N$15:$P$20,2,TRUE)</f>
        <v>fresh</v>
      </c>
      <c r="CK613" s="15">
        <f>VLOOKUP($CI613,[15]definitions_list_lookup!$N$15:$P$20,3,TRUE)</f>
        <v>0</v>
      </c>
      <c r="DD613" s="15">
        <f t="shared" si="29"/>
        <v>76</v>
      </c>
      <c r="DE613" s="15" t="str">
        <f>VLOOKUP($DD613,[15]definitions_list_lookup!$N$15:$P$20,2,TRUE)</f>
        <v>extensive</v>
      </c>
      <c r="DF613" s="15">
        <f>VLOOKUP($DD613,[15]definitions_list_lookup!$N$15:$P$20,3,TRUE)</f>
        <v>4</v>
      </c>
      <c r="DG613" s="11" t="s">
        <v>4265</v>
      </c>
    </row>
    <row r="614" spans="1:111" s="11" customFormat="1">
      <c r="A614" s="11" t="s">
        <v>4262</v>
      </c>
      <c r="B614" s="11" t="s">
        <v>1742</v>
      </c>
      <c r="C614" s="2" t="s">
        <v>1450</v>
      </c>
      <c r="D614" s="2" t="s">
        <v>1575</v>
      </c>
      <c r="E614" s="11">
        <v>149</v>
      </c>
      <c r="F614" s="11">
        <v>1</v>
      </c>
      <c r="G614" s="15" t="str">
        <f t="shared" si="27"/>
        <v>149-1</v>
      </c>
      <c r="H614" s="11">
        <v>53</v>
      </c>
      <c r="I614" s="11">
        <v>94</v>
      </c>
      <c r="J614" s="38">
        <f>(VLOOKUP($G614,Depth_Lookup_CCL!$A$3:$Z$549,11,FALSE))+(H614/100)</f>
        <v>381.42999999999995</v>
      </c>
      <c r="K614" s="38">
        <f>(VLOOKUP($G614,Depth_Lookup_CCL!$A$3:$Z$549,11,FALSE))+(I614/100)</f>
        <v>381.84</v>
      </c>
      <c r="L614" s="11">
        <v>82</v>
      </c>
      <c r="M614" s="11">
        <v>5</v>
      </c>
      <c r="N614" s="11">
        <v>13</v>
      </c>
      <c r="P614" s="15">
        <f t="shared" si="28"/>
        <v>100</v>
      </c>
      <c r="Q614" s="11" t="s">
        <v>1674</v>
      </c>
      <c r="R614" s="11" t="s">
        <v>1</v>
      </c>
      <c r="S614" s="97">
        <v>40</v>
      </c>
      <c r="T614" s="15" t="str">
        <f>VLOOKUP($S614,[15]definitions_list_lookup!$N$15:$P$20,2,TRUE)</f>
        <v>substantial</v>
      </c>
      <c r="U614" s="15">
        <f>VLOOKUP($S614,[15]definitions_list_lookup!$N$15:$P$20,3,TRUE)</f>
        <v>3</v>
      </c>
      <c r="V614" s="11" t="s">
        <v>1707</v>
      </c>
      <c r="W614" s="11">
        <v>15</v>
      </c>
      <c r="Y614" s="11">
        <v>75</v>
      </c>
      <c r="Z614" s="11">
        <v>10</v>
      </c>
      <c r="AN614" s="11" t="s">
        <v>1797</v>
      </c>
      <c r="AO614" s="11" t="s">
        <v>1411</v>
      </c>
      <c r="AP614" s="11" t="s">
        <v>1464</v>
      </c>
      <c r="AQ614" s="11">
        <v>80</v>
      </c>
      <c r="AR614" s="15" t="str">
        <f>VLOOKUP($AQ614,[15]definitions_list_lookup!$N$15:$P$20,2,TRUE)</f>
        <v>extensive</v>
      </c>
      <c r="AS614" s="15">
        <f>VLOOKUP($AQ614,[15]definitions_list_lookup!$N$15:$P$20,3,TRUE)</f>
        <v>4</v>
      </c>
      <c r="AT614" s="11" t="s">
        <v>4266</v>
      </c>
      <c r="AU614" s="11">
        <v>10</v>
      </c>
      <c r="AW614" s="11">
        <v>85</v>
      </c>
      <c r="AX614" s="11">
        <v>5</v>
      </c>
      <c r="BL614" s="11" t="s">
        <v>1723</v>
      </c>
      <c r="BM614" s="11">
        <v>85</v>
      </c>
      <c r="BN614" s="15" t="str">
        <f>VLOOKUP($BM614,[15]definitions_list_lookup!$N$15:$P$20,2,TRUE)</f>
        <v>extensive</v>
      </c>
      <c r="BO614" s="15">
        <f>VLOOKUP($BM614,[15]definitions_list_lookup!$N$15:$P$20,3,TRUE)</f>
        <v>4</v>
      </c>
      <c r="BP614" s="11" t="s">
        <v>2289</v>
      </c>
      <c r="BQ614" s="11">
        <v>25</v>
      </c>
      <c r="BS614" s="11">
        <v>55</v>
      </c>
      <c r="BT614" s="11">
        <v>15</v>
      </c>
      <c r="BU614" s="11">
        <v>5</v>
      </c>
      <c r="CJ614" s="15" t="str">
        <f>VLOOKUP($CI614,[15]definitions_list_lookup!$N$15:$P$20,2,TRUE)</f>
        <v>fresh</v>
      </c>
      <c r="CK614" s="15">
        <f>VLOOKUP($CI614,[15]definitions_list_lookup!$N$15:$P$20,3,TRUE)</f>
        <v>0</v>
      </c>
      <c r="DD614" s="15">
        <f t="shared" si="29"/>
        <v>47.849999999999994</v>
      </c>
      <c r="DE614" s="15" t="str">
        <f>VLOOKUP($DD614,[15]definitions_list_lookup!$N$15:$P$20,2,TRUE)</f>
        <v>substantial</v>
      </c>
      <c r="DF614" s="15">
        <f>VLOOKUP($DD614,[15]definitions_list_lookup!$N$15:$P$20,3,TRUE)</f>
        <v>3</v>
      </c>
      <c r="DG614" s="11" t="s">
        <v>1637</v>
      </c>
    </row>
    <row r="615" spans="1:111" s="11" customFormat="1">
      <c r="A615" s="11" t="s">
        <v>4262</v>
      </c>
      <c r="B615" s="11" t="s">
        <v>1742</v>
      </c>
      <c r="C615" s="2" t="s">
        <v>1450</v>
      </c>
      <c r="D615" s="2" t="s">
        <v>1575</v>
      </c>
      <c r="E615" s="11">
        <v>149</v>
      </c>
      <c r="F615" s="11">
        <v>2</v>
      </c>
      <c r="G615" s="15" t="str">
        <f t="shared" si="27"/>
        <v>149-2</v>
      </c>
      <c r="H615" s="11">
        <v>0</v>
      </c>
      <c r="I615" s="11">
        <v>60</v>
      </c>
      <c r="J615" s="38">
        <f>(VLOOKUP($G615,Depth_Lookup_CCL!$A$3:$Z$549,11,FALSE))+(H615/100)</f>
        <v>381.83499999999998</v>
      </c>
      <c r="K615" s="38">
        <f>(VLOOKUP($G615,Depth_Lookup_CCL!$A$3:$Z$549,11,FALSE))+(I615/100)</f>
        <v>382.435</v>
      </c>
      <c r="L615" s="11">
        <v>90</v>
      </c>
      <c r="N615" s="11">
        <v>10</v>
      </c>
      <c r="P615" s="15">
        <f t="shared" si="28"/>
        <v>100</v>
      </c>
      <c r="Q615" s="11" t="s">
        <v>2217</v>
      </c>
      <c r="R615" s="11" t="s">
        <v>1</v>
      </c>
      <c r="S615" s="97">
        <v>25</v>
      </c>
      <c r="T615" s="15" t="str">
        <f>VLOOKUP($S615,[15]definitions_list_lookup!$N$15:$P$20,2,TRUE)</f>
        <v>moderate</v>
      </c>
      <c r="U615" s="15">
        <f>VLOOKUP($S615,[15]definitions_list_lookup!$N$15:$P$20,3,TRUE)</f>
        <v>2</v>
      </c>
      <c r="V615" s="11" t="s">
        <v>4184</v>
      </c>
      <c r="W615" s="11">
        <v>5</v>
      </c>
      <c r="Y615" s="11">
        <v>80</v>
      </c>
      <c r="Z615" s="11">
        <v>15</v>
      </c>
      <c r="AR615" s="15" t="str">
        <f>VLOOKUP($AQ615,[15]definitions_list_lookup!$N$15:$P$20,2,TRUE)</f>
        <v>fresh</v>
      </c>
      <c r="AS615" s="15">
        <f>VLOOKUP($AQ615,[15]definitions_list_lookup!$N$15:$P$20,3,TRUE)</f>
        <v>0</v>
      </c>
      <c r="BL615" s="11" t="s">
        <v>1723</v>
      </c>
      <c r="BM615" s="11">
        <v>90</v>
      </c>
      <c r="BN615" s="15" t="str">
        <f>VLOOKUP($BM615,[15]definitions_list_lookup!$N$15:$P$20,2,TRUE)</f>
        <v>extensive</v>
      </c>
      <c r="BO615" s="15">
        <f>VLOOKUP($BM615,[15]definitions_list_lookup!$N$15:$P$20,3,TRUE)</f>
        <v>4</v>
      </c>
      <c r="BP615" s="11" t="s">
        <v>2287</v>
      </c>
      <c r="BQ615" s="11">
        <v>30</v>
      </c>
      <c r="BS615" s="11">
        <v>50</v>
      </c>
      <c r="BT615" s="11">
        <v>20</v>
      </c>
      <c r="CJ615" s="15" t="str">
        <f>VLOOKUP($CI615,[15]definitions_list_lookup!$N$15:$P$20,2,TRUE)</f>
        <v>fresh</v>
      </c>
      <c r="CK615" s="15">
        <f>VLOOKUP($CI615,[15]definitions_list_lookup!$N$15:$P$20,3,TRUE)</f>
        <v>0</v>
      </c>
      <c r="DD615" s="15">
        <f t="shared" si="29"/>
        <v>31.5</v>
      </c>
      <c r="DE615" s="15" t="str">
        <f>VLOOKUP($DD615,[15]definitions_list_lookup!$N$15:$P$20,2,TRUE)</f>
        <v>substantial</v>
      </c>
      <c r="DF615" s="15">
        <f>VLOOKUP($DD615,[15]definitions_list_lookup!$N$15:$P$20,3,TRUE)</f>
        <v>3</v>
      </c>
      <c r="DG615" s="11" t="s">
        <v>4267</v>
      </c>
    </row>
    <row r="616" spans="1:111" s="11" customFormat="1">
      <c r="A616" s="11" t="s">
        <v>4262</v>
      </c>
      <c r="B616" s="11" t="s">
        <v>1742</v>
      </c>
      <c r="C616" s="2" t="s">
        <v>1450</v>
      </c>
      <c r="D616" s="2" t="s">
        <v>1575</v>
      </c>
      <c r="E616" s="11">
        <v>149</v>
      </c>
      <c r="F616" s="11">
        <v>3</v>
      </c>
      <c r="G616" s="15" t="str">
        <f t="shared" si="27"/>
        <v>149-3</v>
      </c>
      <c r="H616" s="11">
        <v>0</v>
      </c>
      <c r="I616" s="11">
        <v>66</v>
      </c>
      <c r="J616" s="38">
        <f>(VLOOKUP($G616,Depth_Lookup_CCL!$A$3:$Z$549,11,FALSE))+(H616/100)</f>
        <v>382.44499999999999</v>
      </c>
      <c r="K616" s="38">
        <f>(VLOOKUP($G616,Depth_Lookup_CCL!$A$3:$Z$549,11,FALSE))+(I616/100)</f>
        <v>383.10500000000002</v>
      </c>
      <c r="L616" s="11">
        <v>60</v>
      </c>
      <c r="N616" s="11">
        <v>40</v>
      </c>
      <c r="P616" s="15">
        <f t="shared" si="28"/>
        <v>100</v>
      </c>
      <c r="Q616" s="11" t="s">
        <v>2628</v>
      </c>
      <c r="R616" s="11" t="s">
        <v>114</v>
      </c>
      <c r="S616" s="97">
        <v>55</v>
      </c>
      <c r="T616" s="15" t="str">
        <f>VLOOKUP($S616,[15]definitions_list_lookup!$N$15:$P$20,2,TRUE)</f>
        <v>substantial</v>
      </c>
      <c r="U616" s="15">
        <f>VLOOKUP($S616,[15]definitions_list_lookup!$N$15:$P$20,3,TRUE)</f>
        <v>3</v>
      </c>
      <c r="V616" s="11" t="s">
        <v>4130</v>
      </c>
      <c r="Y616" s="11">
        <v>80</v>
      </c>
      <c r="Z616" s="11">
        <v>20</v>
      </c>
      <c r="AR616" s="15" t="str">
        <f>VLOOKUP($AQ616,[15]definitions_list_lookup!$N$15:$P$20,2,TRUE)</f>
        <v>fresh</v>
      </c>
      <c r="AS616" s="15">
        <f>VLOOKUP($AQ616,[15]definitions_list_lookup!$N$15:$P$20,3,TRUE)</f>
        <v>0</v>
      </c>
      <c r="BL616" s="11" t="s">
        <v>1723</v>
      </c>
      <c r="BM616" s="11">
        <v>75</v>
      </c>
      <c r="BN616" s="15" t="str">
        <f>VLOOKUP($BM616,[15]definitions_list_lookup!$N$15:$P$20,2,TRUE)</f>
        <v>extensive</v>
      </c>
      <c r="BO616" s="15">
        <f>VLOOKUP($BM616,[15]definitions_list_lookup!$N$15:$P$20,3,TRUE)</f>
        <v>4</v>
      </c>
      <c r="BP616" s="11" t="s">
        <v>2287</v>
      </c>
      <c r="BQ616" s="11">
        <v>25</v>
      </c>
      <c r="BS616" s="11">
        <v>50</v>
      </c>
      <c r="BT616" s="11">
        <v>25</v>
      </c>
      <c r="CJ616" s="15" t="str">
        <f>VLOOKUP($CI616,[15]definitions_list_lookup!$N$15:$P$20,2,TRUE)</f>
        <v>fresh</v>
      </c>
      <c r="CK616" s="15">
        <f>VLOOKUP($CI616,[15]definitions_list_lookup!$N$15:$P$20,3,TRUE)</f>
        <v>0</v>
      </c>
      <c r="DD616" s="15">
        <f t="shared" si="29"/>
        <v>63</v>
      </c>
      <c r="DE616" s="15" t="str">
        <f>VLOOKUP($DD616,[15]definitions_list_lookup!$N$15:$P$20,2,TRUE)</f>
        <v>extensive</v>
      </c>
      <c r="DF616" s="15">
        <f>VLOOKUP($DD616,[15]definitions_list_lookup!$N$15:$P$20,3,TRUE)</f>
        <v>4</v>
      </c>
      <c r="DG616" s="11" t="s">
        <v>4130</v>
      </c>
    </row>
    <row r="617" spans="1:111" s="11" customFormat="1">
      <c r="A617" s="11" t="s">
        <v>4262</v>
      </c>
      <c r="B617" s="11" t="s">
        <v>1742</v>
      </c>
      <c r="C617" s="2" t="s">
        <v>1450</v>
      </c>
      <c r="D617" s="2" t="s">
        <v>1575</v>
      </c>
      <c r="E617" s="11">
        <v>149</v>
      </c>
      <c r="F617" s="11">
        <v>4</v>
      </c>
      <c r="G617" s="15" t="str">
        <f t="shared" si="27"/>
        <v>149-4</v>
      </c>
      <c r="H617" s="11">
        <v>0</v>
      </c>
      <c r="I617" s="11">
        <v>36</v>
      </c>
      <c r="J617" s="38">
        <f>(VLOOKUP($G617,Depth_Lookup_CCL!$A$3:$Z$549,11,FALSE))+(H617/100)</f>
        <v>383.10500000000002</v>
      </c>
      <c r="K617" s="38">
        <f>(VLOOKUP($G617,Depth_Lookup_CCL!$A$3:$Z$549,11,FALSE))+(I617/100)</f>
        <v>383.46500000000003</v>
      </c>
      <c r="L617" s="11">
        <v>25</v>
      </c>
      <c r="N617" s="11">
        <v>75</v>
      </c>
      <c r="P617" s="15">
        <f t="shared" si="28"/>
        <v>100</v>
      </c>
      <c r="Q617" s="11" t="s">
        <v>1636</v>
      </c>
      <c r="R617" s="11" t="s">
        <v>1</v>
      </c>
      <c r="S617" s="97">
        <v>70</v>
      </c>
      <c r="T617" s="15" t="str">
        <f>VLOOKUP($S617,[15]definitions_list_lookup!$N$15:$P$20,2,TRUE)</f>
        <v>extensive</v>
      </c>
      <c r="U617" s="15">
        <f>VLOOKUP($S617,[15]definitions_list_lookup!$N$15:$P$20,3,TRUE)</f>
        <v>4</v>
      </c>
      <c r="V617" s="11" t="s">
        <v>1707</v>
      </c>
      <c r="W617" s="11">
        <v>5</v>
      </c>
      <c r="Y617" s="11">
        <v>85</v>
      </c>
      <c r="Z617" s="11">
        <v>10</v>
      </c>
      <c r="AR617" s="15" t="str">
        <f>VLOOKUP($AQ617,[15]definitions_list_lookup!$N$15:$P$20,2,TRUE)</f>
        <v>fresh</v>
      </c>
      <c r="AS617" s="15">
        <f>VLOOKUP($AQ617,[15]definitions_list_lookup!$N$15:$P$20,3,TRUE)</f>
        <v>0</v>
      </c>
      <c r="BL617" s="11" t="s">
        <v>4238</v>
      </c>
      <c r="BM617" s="11">
        <v>88</v>
      </c>
      <c r="BN617" s="15" t="str">
        <f>VLOOKUP($BM617,[15]definitions_list_lookup!$N$15:$P$20,2,TRUE)</f>
        <v>extensive</v>
      </c>
      <c r="BO617" s="15">
        <f>VLOOKUP($BM617,[15]definitions_list_lookup!$N$15:$P$20,3,TRUE)</f>
        <v>4</v>
      </c>
      <c r="BP617" s="11" t="s">
        <v>2777</v>
      </c>
      <c r="BQ617" s="11">
        <v>35</v>
      </c>
      <c r="BS617" s="11">
        <v>55</v>
      </c>
      <c r="BT617" s="11">
        <v>10</v>
      </c>
      <c r="CJ617" s="15" t="str">
        <f>VLOOKUP($CI617,[15]definitions_list_lookup!$N$15:$P$20,2,TRUE)</f>
        <v>fresh</v>
      </c>
      <c r="CK617" s="15">
        <f>VLOOKUP($CI617,[15]definitions_list_lookup!$N$15:$P$20,3,TRUE)</f>
        <v>0</v>
      </c>
      <c r="DD617" s="15">
        <f t="shared" si="29"/>
        <v>83.5</v>
      </c>
      <c r="DE617" s="15" t="str">
        <f>VLOOKUP($DD617,[15]definitions_list_lookup!$N$15:$P$20,2,TRUE)</f>
        <v>extensive</v>
      </c>
      <c r="DF617" s="15">
        <f>VLOOKUP($DD617,[15]definitions_list_lookup!$N$15:$P$20,3,TRUE)</f>
        <v>4</v>
      </c>
      <c r="DG617" s="11" t="s">
        <v>4268</v>
      </c>
    </row>
    <row r="618" spans="1:111" s="11" customFormat="1">
      <c r="A618" s="11" t="s">
        <v>4262</v>
      </c>
      <c r="B618" s="11" t="s">
        <v>1742</v>
      </c>
      <c r="C618" s="2" t="s">
        <v>1450</v>
      </c>
      <c r="D618" s="2" t="s">
        <v>1575</v>
      </c>
      <c r="E618" s="11">
        <v>149</v>
      </c>
      <c r="F618" s="11">
        <v>4</v>
      </c>
      <c r="G618" s="15" t="str">
        <f t="shared" si="27"/>
        <v>149-4</v>
      </c>
      <c r="H618" s="11">
        <v>36</v>
      </c>
      <c r="I618" s="11">
        <v>90</v>
      </c>
      <c r="J618" s="38">
        <f>(VLOOKUP($G618,Depth_Lookup_CCL!$A$3:$Z$549,11,FALSE))+(H618/100)</f>
        <v>383.46500000000003</v>
      </c>
      <c r="K618" s="38">
        <f>(VLOOKUP($G618,Depth_Lookup_CCL!$A$3:$Z$549,11,FALSE))+(I618/100)</f>
        <v>384.005</v>
      </c>
      <c r="L618" s="11">
        <v>100</v>
      </c>
      <c r="P618" s="15">
        <f t="shared" si="28"/>
        <v>100</v>
      </c>
      <c r="Q618" s="11" t="s">
        <v>1602</v>
      </c>
      <c r="R618" s="11" t="s">
        <v>114</v>
      </c>
      <c r="S618" s="97">
        <v>25</v>
      </c>
      <c r="T618" s="15" t="str">
        <f>VLOOKUP($S618,[15]definitions_list_lookup!$N$15:$P$20,2,TRUE)</f>
        <v>moderate</v>
      </c>
      <c r="U618" s="15">
        <f>VLOOKUP($S618,[15]definitions_list_lookup!$N$15:$P$20,3,TRUE)</f>
        <v>2</v>
      </c>
      <c r="V618" s="11" t="s">
        <v>1707</v>
      </c>
      <c r="W618" s="11">
        <v>5</v>
      </c>
      <c r="Y618" s="11">
        <v>90</v>
      </c>
      <c r="Z618" s="11">
        <v>5</v>
      </c>
      <c r="AR618" s="15" t="str">
        <f>VLOOKUP($AQ618,[15]definitions_list_lookup!$N$15:$P$20,2,TRUE)</f>
        <v>fresh</v>
      </c>
      <c r="AS618" s="15">
        <f>VLOOKUP($AQ618,[15]definitions_list_lookup!$N$15:$P$20,3,TRUE)</f>
        <v>0</v>
      </c>
      <c r="BN618" s="15" t="str">
        <f>VLOOKUP($BM618,[15]definitions_list_lookup!$N$15:$P$20,2,TRUE)</f>
        <v>fresh</v>
      </c>
      <c r="BO618" s="15">
        <f>VLOOKUP($BM618,[15]definitions_list_lookup!$N$15:$P$20,3,TRUE)</f>
        <v>0</v>
      </c>
      <c r="CJ618" s="15" t="str">
        <f>VLOOKUP($CI618,[15]definitions_list_lookup!$N$15:$P$20,2,TRUE)</f>
        <v>fresh</v>
      </c>
      <c r="CK618" s="15">
        <f>VLOOKUP($CI618,[15]definitions_list_lookup!$N$15:$P$20,3,TRUE)</f>
        <v>0</v>
      </c>
      <c r="DD618" s="15">
        <f t="shared" si="29"/>
        <v>25</v>
      </c>
      <c r="DE618" s="15" t="str">
        <f>VLOOKUP($DD618,[15]definitions_list_lookup!$N$15:$P$20,2,TRUE)</f>
        <v>moderate</v>
      </c>
      <c r="DF618" s="15">
        <f>VLOOKUP($DD618,[15]definitions_list_lookup!$N$15:$P$20,3,TRUE)</f>
        <v>2</v>
      </c>
      <c r="DG618" s="11" t="s">
        <v>1637</v>
      </c>
    </row>
    <row r="619" spans="1:111" s="11" customFormat="1">
      <c r="A619" s="11" t="s">
        <v>4262</v>
      </c>
      <c r="B619" s="11" t="s">
        <v>3001</v>
      </c>
      <c r="C619" s="2" t="s">
        <v>1450</v>
      </c>
      <c r="D619" s="2" t="s">
        <v>1575</v>
      </c>
      <c r="E619" s="11">
        <v>150</v>
      </c>
      <c r="F619" s="11">
        <v>1</v>
      </c>
      <c r="G619" s="15" t="str">
        <f t="shared" si="27"/>
        <v>150-1</v>
      </c>
      <c r="H619" s="11">
        <v>0</v>
      </c>
      <c r="I619" s="11">
        <v>56</v>
      </c>
      <c r="J619" s="38">
        <f>(VLOOKUP($G619,Depth_Lookup_CCL!$A$3:$Z$549,11,FALSE))+(H619/100)</f>
        <v>383.95</v>
      </c>
      <c r="K619" s="38">
        <f>(VLOOKUP($G619,Depth_Lookup_CCL!$A$3:$Z$549,11,FALSE))+(I619/100)</f>
        <v>384.51</v>
      </c>
      <c r="L619" s="11">
        <v>99</v>
      </c>
      <c r="N619" s="11">
        <v>1</v>
      </c>
      <c r="P619" s="15">
        <f t="shared" si="28"/>
        <v>100</v>
      </c>
      <c r="Q619" s="11" t="s">
        <v>2240</v>
      </c>
      <c r="R619" s="11" t="s">
        <v>1</v>
      </c>
      <c r="S619" s="97">
        <v>25</v>
      </c>
      <c r="T619" s="15" t="str">
        <f>VLOOKUP($S619,[15]definitions_list_lookup!$N$15:$P$20,2,TRUE)</f>
        <v>moderate</v>
      </c>
      <c r="U619" s="15">
        <f>VLOOKUP($S619,[15]definitions_list_lookup!$N$15:$P$20,3,TRUE)</f>
        <v>2</v>
      </c>
      <c r="V619" s="11" t="s">
        <v>1707</v>
      </c>
      <c r="W619" s="11">
        <v>5</v>
      </c>
      <c r="Y619" s="11">
        <v>90</v>
      </c>
      <c r="Z619" s="11">
        <v>5</v>
      </c>
      <c r="AR619" s="15" t="str">
        <f>VLOOKUP($AQ619,[15]definitions_list_lookup!$N$15:$P$20,2,TRUE)</f>
        <v>fresh</v>
      </c>
      <c r="AS619" s="15">
        <f>VLOOKUP($AQ619,[15]definitions_list_lookup!$N$15:$P$20,3,TRUE)</f>
        <v>0</v>
      </c>
      <c r="BL619" s="11" t="s">
        <v>4269</v>
      </c>
      <c r="BM619" s="11">
        <v>75</v>
      </c>
      <c r="BN619" s="15" t="str">
        <f>VLOOKUP($BM619,[15]definitions_list_lookup!$N$15:$P$20,2,TRUE)</f>
        <v>extensive</v>
      </c>
      <c r="BO619" s="15">
        <f>VLOOKUP($BM619,[15]definitions_list_lookup!$N$15:$P$20,3,TRUE)</f>
        <v>4</v>
      </c>
      <c r="BP619" s="11" t="s">
        <v>2390</v>
      </c>
      <c r="BQ619" s="11">
        <v>10</v>
      </c>
      <c r="BS619" s="11">
        <v>75</v>
      </c>
      <c r="BT619" s="11">
        <v>15</v>
      </c>
      <c r="CJ619" s="15" t="str">
        <f>VLOOKUP($CI619,[15]definitions_list_lookup!$N$15:$P$20,2,TRUE)</f>
        <v>fresh</v>
      </c>
      <c r="CK619" s="15">
        <f>VLOOKUP($CI619,[15]definitions_list_lookup!$N$15:$P$20,3,TRUE)</f>
        <v>0</v>
      </c>
      <c r="DD619" s="15">
        <f t="shared" si="29"/>
        <v>25.5</v>
      </c>
      <c r="DE619" s="15" t="str">
        <f>VLOOKUP($DD619,[15]definitions_list_lookup!$N$15:$P$20,2,TRUE)</f>
        <v>moderate</v>
      </c>
      <c r="DF619" s="15">
        <f>VLOOKUP($DD619,[15]definitions_list_lookup!$N$15:$P$20,3,TRUE)</f>
        <v>2</v>
      </c>
      <c r="DG619" s="11" t="s">
        <v>1637</v>
      </c>
    </row>
    <row r="620" spans="1:111" s="11" customFormat="1">
      <c r="A620" s="11" t="s">
        <v>4262</v>
      </c>
      <c r="B620" s="11" t="s">
        <v>3001</v>
      </c>
      <c r="C620" s="2" t="s">
        <v>1450</v>
      </c>
      <c r="D620" s="2" t="s">
        <v>1575</v>
      </c>
      <c r="E620" s="11">
        <v>150</v>
      </c>
      <c r="F620" s="11">
        <v>2</v>
      </c>
      <c r="G620" s="15" t="str">
        <f t="shared" si="27"/>
        <v>150-2</v>
      </c>
      <c r="H620" s="11">
        <v>0</v>
      </c>
      <c r="I620" s="11">
        <v>46</v>
      </c>
      <c r="J620" s="38">
        <f>(VLOOKUP($G620,Depth_Lookup_CCL!$A$3:$Z$549,11,FALSE))+(H620/100)</f>
        <v>384.51499999999999</v>
      </c>
      <c r="K620" s="38">
        <f>(VLOOKUP($G620,Depth_Lookup_CCL!$A$3:$Z$549,11,FALSE))+(I620/100)</f>
        <v>384.97499999999997</v>
      </c>
      <c r="L620" s="11">
        <v>100</v>
      </c>
      <c r="P620" s="15">
        <f t="shared" si="28"/>
        <v>100</v>
      </c>
      <c r="Q620" s="11" t="s">
        <v>1636</v>
      </c>
      <c r="R620" s="11" t="s">
        <v>114</v>
      </c>
      <c r="S620" s="97">
        <v>55</v>
      </c>
      <c r="T620" s="15" t="str">
        <f>VLOOKUP($S620,[15]definitions_list_lookup!$N$15:$P$20,2,TRUE)</f>
        <v>substantial</v>
      </c>
      <c r="U620" s="15">
        <f>VLOOKUP($S620,[15]definitions_list_lookup!$N$15:$P$20,3,TRUE)</f>
        <v>3</v>
      </c>
      <c r="V620" s="11" t="s">
        <v>2329</v>
      </c>
      <c r="W620" s="11">
        <v>5</v>
      </c>
      <c r="Y620" s="11">
        <v>70</v>
      </c>
      <c r="Z620" s="11">
        <v>25</v>
      </c>
      <c r="AR620" s="15" t="str">
        <f>VLOOKUP($AQ620,[15]definitions_list_lookup!$N$15:$P$20,2,TRUE)</f>
        <v>fresh</v>
      </c>
      <c r="AS620" s="15">
        <f>VLOOKUP($AQ620,[15]definitions_list_lookup!$N$15:$P$20,3,TRUE)</f>
        <v>0</v>
      </c>
      <c r="BN620" s="15" t="str">
        <f>VLOOKUP($BM620,[15]definitions_list_lookup!$N$15:$P$20,2,TRUE)</f>
        <v>fresh</v>
      </c>
      <c r="BO620" s="15">
        <f>VLOOKUP($BM620,[15]definitions_list_lookup!$N$15:$P$20,3,TRUE)</f>
        <v>0</v>
      </c>
      <c r="CJ620" s="15" t="str">
        <f>VLOOKUP($CI620,[15]definitions_list_lookup!$N$15:$P$20,2,TRUE)</f>
        <v>fresh</v>
      </c>
      <c r="CK620" s="15">
        <f>VLOOKUP($CI620,[15]definitions_list_lookup!$N$15:$P$20,3,TRUE)</f>
        <v>0</v>
      </c>
      <c r="DD620" s="15">
        <f t="shared" si="29"/>
        <v>55</v>
      </c>
      <c r="DE620" s="15" t="str">
        <f>VLOOKUP($DD620,[15]definitions_list_lookup!$N$15:$P$20,2,TRUE)</f>
        <v>substantial</v>
      </c>
      <c r="DF620" s="15">
        <f>VLOOKUP($DD620,[15]definitions_list_lookup!$N$15:$P$20,3,TRUE)</f>
        <v>3</v>
      </c>
      <c r="DG620" s="11" t="s">
        <v>2792</v>
      </c>
    </row>
    <row r="621" spans="1:111" s="11" customFormat="1">
      <c r="A621" s="11" t="s">
        <v>4262</v>
      </c>
      <c r="B621" s="11" t="s">
        <v>3001</v>
      </c>
      <c r="C621" s="2" t="s">
        <v>1450</v>
      </c>
      <c r="D621" s="2" t="s">
        <v>1575</v>
      </c>
      <c r="E621" s="11">
        <v>150</v>
      </c>
      <c r="F621" s="11">
        <v>2</v>
      </c>
      <c r="G621" s="15" t="str">
        <f t="shared" si="27"/>
        <v>150-2</v>
      </c>
      <c r="H621" s="11">
        <v>46</v>
      </c>
      <c r="I621" s="11">
        <v>91</v>
      </c>
      <c r="J621" s="38">
        <f>(VLOOKUP($G621,Depth_Lookup_CCL!$A$3:$Z$549,11,FALSE))+(H621/100)</f>
        <v>384.97499999999997</v>
      </c>
      <c r="K621" s="38">
        <f>(VLOOKUP($G621,Depth_Lookup_CCL!$A$3:$Z$549,11,FALSE))+(I621/100)</f>
        <v>385.42500000000001</v>
      </c>
      <c r="L621" s="11">
        <v>89</v>
      </c>
      <c r="M621" s="11">
        <v>10</v>
      </c>
      <c r="N621" s="11">
        <v>1</v>
      </c>
      <c r="P621" s="15">
        <f t="shared" si="28"/>
        <v>100</v>
      </c>
      <c r="Q621" s="11" t="s">
        <v>3003</v>
      </c>
      <c r="R621" s="11" t="s">
        <v>1</v>
      </c>
      <c r="S621" s="97">
        <v>25</v>
      </c>
      <c r="T621" s="15" t="str">
        <f>VLOOKUP($S621,[15]definitions_list_lookup!$N$15:$P$20,2,TRUE)</f>
        <v>moderate</v>
      </c>
      <c r="U621" s="15">
        <f>VLOOKUP($S621,[15]definitions_list_lookup!$N$15:$P$20,3,TRUE)</f>
        <v>2</v>
      </c>
      <c r="V621" s="11" t="s">
        <v>1707</v>
      </c>
      <c r="W621" s="11">
        <v>5</v>
      </c>
      <c r="Y621" s="11">
        <v>90</v>
      </c>
      <c r="Z621" s="11">
        <v>5</v>
      </c>
      <c r="AN621" s="11" t="s">
        <v>2217</v>
      </c>
      <c r="AO621" s="11" t="s">
        <v>1411</v>
      </c>
      <c r="AP621" s="11" t="s">
        <v>1464</v>
      </c>
      <c r="AQ621" s="11">
        <v>40</v>
      </c>
      <c r="AR621" s="15" t="str">
        <f>VLOOKUP($AQ621,[15]definitions_list_lookup!$N$15:$P$20,2,TRUE)</f>
        <v>substantial</v>
      </c>
      <c r="AS621" s="15">
        <f>VLOOKUP($AQ621,[15]definitions_list_lookup!$N$15:$P$20,3,TRUE)</f>
        <v>3</v>
      </c>
      <c r="AT621" s="11" t="s">
        <v>4270</v>
      </c>
      <c r="AW621" s="11">
        <v>85</v>
      </c>
      <c r="AX621" s="11">
        <v>15</v>
      </c>
      <c r="BL621" s="11" t="s">
        <v>1797</v>
      </c>
      <c r="BM621" s="11">
        <v>85</v>
      </c>
      <c r="BN621" s="15" t="str">
        <f>VLOOKUP($BM621,[15]definitions_list_lookup!$N$15:$P$20,2,TRUE)</f>
        <v>extensive</v>
      </c>
      <c r="BO621" s="15">
        <f>VLOOKUP($BM621,[15]definitions_list_lookup!$N$15:$P$20,3,TRUE)</f>
        <v>4</v>
      </c>
      <c r="BP621" s="11" t="s">
        <v>4271</v>
      </c>
      <c r="BQ621" s="11">
        <v>5</v>
      </c>
      <c r="BS621" s="11">
        <v>80</v>
      </c>
      <c r="BT621" s="11">
        <v>15</v>
      </c>
      <c r="CJ621" s="15" t="str">
        <f>VLOOKUP($CI621,[15]definitions_list_lookup!$N$15:$P$20,2,TRUE)</f>
        <v>fresh</v>
      </c>
      <c r="CK621" s="15">
        <f>VLOOKUP($CI621,[15]definitions_list_lookup!$N$15:$P$20,3,TRUE)</f>
        <v>0</v>
      </c>
      <c r="DD621" s="15">
        <f t="shared" si="29"/>
        <v>27.1</v>
      </c>
      <c r="DE621" s="15" t="str">
        <f>VLOOKUP($DD621,[15]definitions_list_lookup!$N$15:$P$20,2,TRUE)</f>
        <v>moderate</v>
      </c>
      <c r="DF621" s="15">
        <f>VLOOKUP($DD621,[15]definitions_list_lookup!$N$15:$P$20,3,TRUE)</f>
        <v>2</v>
      </c>
      <c r="DG621" s="11" t="s">
        <v>1637</v>
      </c>
    </row>
    <row r="622" spans="1:111" s="11" customFormat="1">
      <c r="A622" s="11" t="s">
        <v>4262</v>
      </c>
      <c r="B622" s="11" t="s">
        <v>3001</v>
      </c>
      <c r="C622" s="2" t="s">
        <v>1450</v>
      </c>
      <c r="D622" s="2" t="s">
        <v>1575</v>
      </c>
      <c r="E622" s="11">
        <v>150</v>
      </c>
      <c r="F622" s="11">
        <v>3</v>
      </c>
      <c r="G622" s="15" t="str">
        <f t="shared" si="27"/>
        <v>150-3</v>
      </c>
      <c r="H622" s="11">
        <v>0</v>
      </c>
      <c r="I622" s="11">
        <v>90</v>
      </c>
      <c r="J622" s="38">
        <f>(VLOOKUP($G622,Depth_Lookup_CCL!$A$3:$Z$549,11,FALSE))+(H622/100)</f>
        <v>385.46</v>
      </c>
      <c r="K622" s="38">
        <f>(VLOOKUP($G622,Depth_Lookup_CCL!$A$3:$Z$549,11,FALSE))+(I622/100)</f>
        <v>386.35999999999996</v>
      </c>
      <c r="L622" s="11">
        <v>87</v>
      </c>
      <c r="N622" s="11">
        <v>13</v>
      </c>
      <c r="P622" s="15">
        <f t="shared" si="28"/>
        <v>100</v>
      </c>
      <c r="Q622" s="11" t="s">
        <v>3003</v>
      </c>
      <c r="R622" s="11" t="s">
        <v>114</v>
      </c>
      <c r="S622" s="97">
        <v>25</v>
      </c>
      <c r="T622" s="15" t="str">
        <f>VLOOKUP($S622,[15]definitions_list_lookup!$N$15:$P$20,2,TRUE)</f>
        <v>moderate</v>
      </c>
      <c r="U622" s="15">
        <f>VLOOKUP($S622,[15]definitions_list_lookup!$N$15:$P$20,3,TRUE)</f>
        <v>2</v>
      </c>
      <c r="V622" s="11" t="s">
        <v>1707</v>
      </c>
      <c r="Y622" s="11">
        <v>90</v>
      </c>
      <c r="Z622" s="11">
        <v>10</v>
      </c>
      <c r="AR622" s="15" t="str">
        <f>VLOOKUP($AQ622,[15]definitions_list_lookup!$N$15:$P$20,2,TRUE)</f>
        <v>fresh</v>
      </c>
      <c r="AS622" s="15">
        <f>VLOOKUP($AQ622,[15]definitions_list_lookup!$N$15:$P$20,3,TRUE)</f>
        <v>0</v>
      </c>
      <c r="BL622" s="11" t="s">
        <v>1797</v>
      </c>
      <c r="BM622" s="11">
        <v>90</v>
      </c>
      <c r="BN622" s="15" t="str">
        <f>VLOOKUP($BM622,[15]definitions_list_lookup!$N$15:$P$20,2,TRUE)</f>
        <v>extensive</v>
      </c>
      <c r="BO622" s="15">
        <f>VLOOKUP($BM622,[15]definitions_list_lookup!$N$15:$P$20,3,TRUE)</f>
        <v>4</v>
      </c>
      <c r="BP622" s="11" t="s">
        <v>2269</v>
      </c>
      <c r="BQ622" s="11">
        <v>10</v>
      </c>
      <c r="BS622" s="11">
        <v>70</v>
      </c>
      <c r="BT622" s="11">
        <v>20</v>
      </c>
      <c r="CJ622" s="15" t="str">
        <f>VLOOKUP($CI622,[15]definitions_list_lookup!$N$15:$P$20,2,TRUE)</f>
        <v>fresh</v>
      </c>
      <c r="CK622" s="15">
        <f>VLOOKUP($CI622,[15]definitions_list_lookup!$N$15:$P$20,3,TRUE)</f>
        <v>0</v>
      </c>
      <c r="DD622" s="15">
        <f t="shared" si="29"/>
        <v>33.450000000000003</v>
      </c>
      <c r="DE622" s="15" t="str">
        <f>VLOOKUP($DD622,[15]definitions_list_lookup!$N$15:$P$20,2,TRUE)</f>
        <v>substantial</v>
      </c>
      <c r="DF622" s="15">
        <f>VLOOKUP($DD622,[15]definitions_list_lookup!$N$15:$P$20,3,TRUE)</f>
        <v>3</v>
      </c>
      <c r="DG622" s="11" t="s">
        <v>1637</v>
      </c>
    </row>
    <row r="623" spans="1:111" s="11" customFormat="1">
      <c r="A623" s="11" t="s">
        <v>4262</v>
      </c>
      <c r="B623" s="11" t="s">
        <v>3001</v>
      </c>
      <c r="C623" s="2" t="s">
        <v>1450</v>
      </c>
      <c r="D623" s="2" t="s">
        <v>1575</v>
      </c>
      <c r="E623" s="11">
        <v>150</v>
      </c>
      <c r="F623" s="11">
        <v>4</v>
      </c>
      <c r="G623" s="15" t="str">
        <f t="shared" si="27"/>
        <v>150-4</v>
      </c>
      <c r="H623" s="11">
        <v>0</v>
      </c>
      <c r="I623" s="11">
        <v>21</v>
      </c>
      <c r="J623" s="38">
        <f>(VLOOKUP($G623,Depth_Lookup_CCL!$A$3:$Z$549,11,FALSE))+(H623/100)</f>
        <v>386.4</v>
      </c>
      <c r="K623" s="38">
        <f>(VLOOKUP($G623,Depth_Lookup_CCL!$A$3:$Z$549,11,FALSE))+(I623/100)</f>
        <v>386.60999999999996</v>
      </c>
      <c r="L623" s="11">
        <v>100</v>
      </c>
      <c r="P623" s="15">
        <f t="shared" si="28"/>
        <v>100</v>
      </c>
      <c r="Q623" s="11" t="s">
        <v>2217</v>
      </c>
      <c r="R623" s="11" t="s">
        <v>1</v>
      </c>
      <c r="S623" s="97">
        <v>40</v>
      </c>
      <c r="T623" s="15" t="str">
        <f>VLOOKUP($S623,[15]definitions_list_lookup!$N$15:$P$20,2,TRUE)</f>
        <v>substantial</v>
      </c>
      <c r="U623" s="15">
        <f>VLOOKUP($S623,[15]definitions_list_lookup!$N$15:$P$20,3,TRUE)</f>
        <v>3</v>
      </c>
      <c r="V623" s="11" t="s">
        <v>1707</v>
      </c>
      <c r="Y623" s="11">
        <v>90</v>
      </c>
      <c r="Z623" s="11">
        <v>10</v>
      </c>
      <c r="AR623" s="15" t="str">
        <f>VLOOKUP($AQ623,[15]definitions_list_lookup!$N$15:$P$20,2,TRUE)</f>
        <v>fresh</v>
      </c>
      <c r="AS623" s="15">
        <f>VLOOKUP($AQ623,[15]definitions_list_lookup!$N$15:$P$20,3,TRUE)</f>
        <v>0</v>
      </c>
      <c r="BN623" s="15" t="str">
        <f>VLOOKUP($BM623,[15]definitions_list_lookup!$N$15:$P$20,2,TRUE)</f>
        <v>fresh</v>
      </c>
      <c r="BO623" s="15">
        <f>VLOOKUP($BM623,[15]definitions_list_lookup!$N$15:$P$20,3,TRUE)</f>
        <v>0</v>
      </c>
      <c r="CJ623" s="15" t="str">
        <f>VLOOKUP($CI623,[15]definitions_list_lookup!$N$15:$P$20,2,TRUE)</f>
        <v>fresh</v>
      </c>
      <c r="CK623" s="15">
        <f>VLOOKUP($CI623,[15]definitions_list_lookup!$N$15:$P$20,3,TRUE)</f>
        <v>0</v>
      </c>
      <c r="DD623" s="15">
        <f t="shared" si="29"/>
        <v>40</v>
      </c>
      <c r="DE623" s="15" t="str">
        <f>VLOOKUP($DD623,[15]definitions_list_lookup!$N$15:$P$20,2,TRUE)</f>
        <v>substantial</v>
      </c>
      <c r="DF623" s="15">
        <f>VLOOKUP($DD623,[15]definitions_list_lookup!$N$15:$P$20,3,TRUE)</f>
        <v>3</v>
      </c>
      <c r="DG623" s="11" t="s">
        <v>1637</v>
      </c>
    </row>
    <row r="624" spans="1:111" s="11" customFormat="1">
      <c r="A624" s="11" t="s">
        <v>4262</v>
      </c>
      <c r="B624" s="11" t="s">
        <v>3001</v>
      </c>
      <c r="C624" s="2" t="s">
        <v>1450</v>
      </c>
      <c r="D624" s="2" t="s">
        <v>1575</v>
      </c>
      <c r="E624" s="11">
        <v>150</v>
      </c>
      <c r="F624" s="11">
        <v>4</v>
      </c>
      <c r="G624" s="15" t="str">
        <f t="shared" si="27"/>
        <v>150-4</v>
      </c>
      <c r="H624" s="11">
        <v>21</v>
      </c>
      <c r="I624" s="11">
        <v>87</v>
      </c>
      <c r="J624" s="38">
        <f>(VLOOKUP($G624,Depth_Lookup_CCL!$A$3:$Z$549,11,FALSE))+(H624/100)</f>
        <v>386.60999999999996</v>
      </c>
      <c r="K624" s="38">
        <f>(VLOOKUP($G624,Depth_Lookup_CCL!$A$3:$Z$549,11,FALSE))+(I624/100)</f>
        <v>387.27</v>
      </c>
      <c r="L624" s="11">
        <v>50</v>
      </c>
      <c r="N624" s="11">
        <v>50</v>
      </c>
      <c r="P624" s="15">
        <f t="shared" si="28"/>
        <v>100</v>
      </c>
      <c r="Q624" s="11" t="s">
        <v>2240</v>
      </c>
      <c r="R624" s="11" t="s">
        <v>114</v>
      </c>
      <c r="S624" s="97">
        <v>70</v>
      </c>
      <c r="T624" s="15" t="str">
        <f>VLOOKUP($S624,[15]definitions_list_lookup!$N$15:$P$20,2,TRUE)</f>
        <v>extensive</v>
      </c>
      <c r="U624" s="15">
        <f>VLOOKUP($S624,[15]definitions_list_lookup!$N$15:$P$20,3,TRUE)</f>
        <v>4</v>
      </c>
      <c r="V624" s="11" t="s">
        <v>4272</v>
      </c>
      <c r="W624" s="11">
        <v>10</v>
      </c>
      <c r="Y624" s="11">
        <v>75</v>
      </c>
      <c r="Z624" s="11">
        <v>15</v>
      </c>
      <c r="AR624" s="15" t="str">
        <f>VLOOKUP($AQ624,[15]definitions_list_lookup!$N$15:$P$20,2,TRUE)</f>
        <v>fresh</v>
      </c>
      <c r="AS624" s="15">
        <f>VLOOKUP($AQ624,[15]definitions_list_lookup!$N$15:$P$20,3,TRUE)</f>
        <v>0</v>
      </c>
      <c r="BL624" s="11" t="s">
        <v>1797</v>
      </c>
      <c r="BM624" s="11">
        <v>85</v>
      </c>
      <c r="BN624" s="15" t="str">
        <f>VLOOKUP($BM624,[15]definitions_list_lookup!$N$15:$P$20,2,TRUE)</f>
        <v>extensive</v>
      </c>
      <c r="BO624" s="15">
        <f>VLOOKUP($BM624,[15]definitions_list_lookup!$N$15:$P$20,3,TRUE)</f>
        <v>4</v>
      </c>
      <c r="BP624" s="11" t="s">
        <v>2269</v>
      </c>
      <c r="BQ624" s="11">
        <v>15</v>
      </c>
      <c r="BS624" s="11">
        <v>65</v>
      </c>
      <c r="BT624" s="11">
        <v>20</v>
      </c>
      <c r="CJ624" s="15" t="str">
        <f>VLOOKUP($CI624,[15]definitions_list_lookup!$N$15:$P$20,2,TRUE)</f>
        <v>fresh</v>
      </c>
      <c r="CK624" s="15">
        <f>VLOOKUP($CI624,[15]definitions_list_lookup!$N$15:$P$20,3,TRUE)</f>
        <v>0</v>
      </c>
      <c r="DD624" s="15">
        <f t="shared" si="29"/>
        <v>77.5</v>
      </c>
      <c r="DE624" s="15" t="str">
        <f>VLOOKUP($DD624,[15]definitions_list_lookup!$N$15:$P$20,2,TRUE)</f>
        <v>extensive</v>
      </c>
      <c r="DF624" s="15">
        <f>VLOOKUP($DD624,[15]definitions_list_lookup!$N$15:$P$20,3,TRUE)</f>
        <v>4</v>
      </c>
      <c r="DG624" s="11" t="s">
        <v>4146</v>
      </c>
    </row>
    <row r="625" spans="1:111" s="11" customFormat="1">
      <c r="A625" s="11" t="s">
        <v>4262</v>
      </c>
      <c r="B625" s="11" t="s">
        <v>3001</v>
      </c>
      <c r="C625" s="2" t="s">
        <v>1450</v>
      </c>
      <c r="D625" s="2" t="s">
        <v>1575</v>
      </c>
      <c r="E625" s="11">
        <v>151</v>
      </c>
      <c r="F625" s="11">
        <v>1</v>
      </c>
      <c r="G625" s="15" t="str">
        <f t="shared" si="27"/>
        <v>151-1</v>
      </c>
      <c r="H625" s="11">
        <v>0</v>
      </c>
      <c r="I625" s="11">
        <v>96</v>
      </c>
      <c r="J625" s="38">
        <f>(VLOOKUP($G625,Depth_Lookup_CCL!$A$3:$Z$549,11,FALSE))+(H625/100)</f>
        <v>387</v>
      </c>
      <c r="K625" s="38">
        <f>(VLOOKUP($G625,Depth_Lookup_CCL!$A$3:$Z$549,11,FALSE))+(I625/100)</f>
        <v>387.96</v>
      </c>
      <c r="L625" s="11">
        <v>10</v>
      </c>
      <c r="N625" s="11">
        <v>90</v>
      </c>
      <c r="P625" s="15">
        <f t="shared" si="28"/>
        <v>100</v>
      </c>
      <c r="Q625" s="11" t="s">
        <v>1636</v>
      </c>
      <c r="R625" s="11" t="s">
        <v>114</v>
      </c>
      <c r="S625" s="97">
        <v>55</v>
      </c>
      <c r="T625" s="15" t="str">
        <f>VLOOKUP($S625,[15]definitions_list_lookup!$N$15:$P$20,2,TRUE)</f>
        <v>substantial</v>
      </c>
      <c r="U625" s="15">
        <f>VLOOKUP($S625,[15]definitions_list_lookup!$N$15:$P$20,3,TRUE)</f>
        <v>3</v>
      </c>
      <c r="V625" s="11" t="s">
        <v>1707</v>
      </c>
      <c r="Y625" s="11">
        <v>65</v>
      </c>
      <c r="Z625" s="11">
        <v>35</v>
      </c>
      <c r="AR625" s="15" t="str">
        <f>VLOOKUP($AQ625,[15]definitions_list_lookup!$N$15:$P$20,2,TRUE)</f>
        <v>fresh</v>
      </c>
      <c r="AS625" s="15">
        <f>VLOOKUP($AQ625,[15]definitions_list_lookup!$N$15:$P$20,3,TRUE)</f>
        <v>0</v>
      </c>
      <c r="BL625" s="11" t="s">
        <v>4273</v>
      </c>
      <c r="BM625" s="11">
        <v>85</v>
      </c>
      <c r="BN625" s="15" t="str">
        <f>VLOOKUP($BM625,[15]definitions_list_lookup!$N$15:$P$20,2,TRUE)</f>
        <v>extensive</v>
      </c>
      <c r="BO625" s="15">
        <f>VLOOKUP($BM625,[15]definitions_list_lookup!$N$15:$P$20,3,TRUE)</f>
        <v>4</v>
      </c>
      <c r="BP625" s="11" t="s">
        <v>2269</v>
      </c>
      <c r="BQ625" s="11">
        <v>15</v>
      </c>
      <c r="BS625" s="11">
        <v>65</v>
      </c>
      <c r="BT625" s="11">
        <v>15</v>
      </c>
      <c r="BY625" s="11">
        <v>5</v>
      </c>
      <c r="CJ625" s="15" t="str">
        <f>VLOOKUP($CI625,[15]definitions_list_lookup!$N$15:$P$20,2,TRUE)</f>
        <v>fresh</v>
      </c>
      <c r="CK625" s="15">
        <f>VLOOKUP($CI625,[15]definitions_list_lookup!$N$15:$P$20,3,TRUE)</f>
        <v>0</v>
      </c>
      <c r="DD625" s="15">
        <f t="shared" si="29"/>
        <v>82</v>
      </c>
      <c r="DE625" s="15" t="str">
        <f>VLOOKUP($DD625,[15]definitions_list_lookup!$N$15:$P$20,2,TRUE)</f>
        <v>extensive</v>
      </c>
      <c r="DF625" s="15">
        <f>VLOOKUP($DD625,[15]definitions_list_lookup!$N$15:$P$20,3,TRUE)</f>
        <v>4</v>
      </c>
      <c r="DG625" s="11" t="s">
        <v>4268</v>
      </c>
    </row>
    <row r="626" spans="1:111" s="11" customFormat="1">
      <c r="A626" s="11" t="s">
        <v>4262</v>
      </c>
      <c r="B626" s="11" t="s">
        <v>3001</v>
      </c>
      <c r="C626" s="2" t="s">
        <v>1450</v>
      </c>
      <c r="D626" s="2" t="s">
        <v>1575</v>
      </c>
      <c r="E626" s="11">
        <v>151</v>
      </c>
      <c r="F626" s="11">
        <v>2</v>
      </c>
      <c r="G626" s="15" t="str">
        <f t="shared" si="27"/>
        <v>151-2</v>
      </c>
      <c r="H626" s="11">
        <v>0</v>
      </c>
      <c r="I626" s="11">
        <v>87</v>
      </c>
      <c r="J626" s="38">
        <f>(VLOOKUP($G626,Depth_Lookup_CCL!$A$3:$Z$549,11,FALSE))+(H626/100)</f>
        <v>387.94</v>
      </c>
      <c r="K626" s="38">
        <f>(VLOOKUP($G626,Depth_Lookup_CCL!$A$3:$Z$549,11,FALSE))+(I626/100)</f>
        <v>388.81</v>
      </c>
      <c r="L626" s="11">
        <v>65</v>
      </c>
      <c r="N626" s="11">
        <v>35</v>
      </c>
      <c r="P626" s="15">
        <f t="shared" si="28"/>
        <v>100</v>
      </c>
      <c r="Q626" s="11" t="s">
        <v>2240</v>
      </c>
      <c r="R626" s="11" t="s">
        <v>114</v>
      </c>
      <c r="S626" s="97">
        <v>40</v>
      </c>
      <c r="T626" s="15" t="str">
        <f>VLOOKUP($S626,[15]definitions_list_lookup!$N$15:$P$20,2,TRUE)</f>
        <v>substantial</v>
      </c>
      <c r="U626" s="15">
        <f>VLOOKUP($S626,[15]definitions_list_lookup!$N$15:$P$20,3,TRUE)</f>
        <v>3</v>
      </c>
      <c r="V626" s="11" t="s">
        <v>2621</v>
      </c>
      <c r="Y626" s="11">
        <v>90</v>
      </c>
      <c r="Z626" s="11">
        <v>10</v>
      </c>
      <c r="AR626" s="15" t="str">
        <f>VLOOKUP($AQ626,[15]definitions_list_lookup!$N$15:$P$20,2,TRUE)</f>
        <v>fresh</v>
      </c>
      <c r="AS626" s="15">
        <f>VLOOKUP($AQ626,[15]definitions_list_lookup!$N$15:$P$20,3,TRUE)</f>
        <v>0</v>
      </c>
      <c r="BL626" s="11" t="s">
        <v>4273</v>
      </c>
      <c r="BM626" s="11">
        <v>85</v>
      </c>
      <c r="BN626" s="15" t="str">
        <f>VLOOKUP($BM626,[15]definitions_list_lookup!$N$15:$P$20,2,TRUE)</f>
        <v>extensive</v>
      </c>
      <c r="BO626" s="15">
        <f>VLOOKUP($BM626,[15]definitions_list_lookup!$N$15:$P$20,3,TRUE)</f>
        <v>4</v>
      </c>
      <c r="BP626" s="11" t="s">
        <v>2269</v>
      </c>
      <c r="BQ626" s="11">
        <v>15</v>
      </c>
      <c r="BS626" s="11">
        <v>70</v>
      </c>
      <c r="BT626" s="11">
        <v>15</v>
      </c>
      <c r="CJ626" s="15" t="str">
        <f>VLOOKUP($CI626,[15]definitions_list_lookup!$N$15:$P$20,2,TRUE)</f>
        <v>fresh</v>
      </c>
      <c r="CK626" s="15">
        <f>VLOOKUP($CI626,[15]definitions_list_lookup!$N$15:$P$20,3,TRUE)</f>
        <v>0</v>
      </c>
      <c r="DD626" s="15">
        <f t="shared" si="29"/>
        <v>55.75</v>
      </c>
      <c r="DE626" s="15" t="str">
        <f>VLOOKUP($DD626,[15]definitions_list_lookup!$N$15:$P$20,2,TRUE)</f>
        <v>substantial</v>
      </c>
      <c r="DF626" s="15">
        <f>VLOOKUP($DD626,[15]definitions_list_lookup!$N$15:$P$20,3,TRUE)</f>
        <v>3</v>
      </c>
      <c r="DG626" s="11" t="s">
        <v>4184</v>
      </c>
    </row>
    <row r="627" spans="1:111" s="11" customFormat="1">
      <c r="A627" s="11" t="s">
        <v>4262</v>
      </c>
      <c r="B627" s="11" t="s">
        <v>3001</v>
      </c>
      <c r="C627" s="2" t="s">
        <v>1450</v>
      </c>
      <c r="D627" s="2" t="s">
        <v>1575</v>
      </c>
      <c r="E627" s="11">
        <v>151</v>
      </c>
      <c r="F627" s="11">
        <v>3</v>
      </c>
      <c r="G627" s="15" t="str">
        <f t="shared" si="27"/>
        <v>151-3</v>
      </c>
      <c r="H627" s="11">
        <v>0</v>
      </c>
      <c r="I627" s="11">
        <v>73</v>
      </c>
      <c r="J627" s="38">
        <f>(VLOOKUP($G627,Depth_Lookup_CCL!$A$3:$Z$549,11,FALSE))+(H627/100)</f>
        <v>388.83</v>
      </c>
      <c r="K627" s="38">
        <f>(VLOOKUP($G627,Depth_Lookup_CCL!$A$3:$Z$549,11,FALSE))+(I627/100)</f>
        <v>389.56</v>
      </c>
      <c r="L627" s="11">
        <v>92</v>
      </c>
      <c r="N627" s="11">
        <v>8</v>
      </c>
      <c r="P627" s="15">
        <f t="shared" si="28"/>
        <v>100</v>
      </c>
      <c r="Q627" s="11" t="s">
        <v>1755</v>
      </c>
      <c r="R627" s="11" t="s">
        <v>114</v>
      </c>
      <c r="S627" s="97">
        <v>40</v>
      </c>
      <c r="T627" s="15" t="str">
        <f>VLOOKUP($S627,[15]definitions_list_lookup!$N$15:$P$20,2,TRUE)</f>
        <v>substantial</v>
      </c>
      <c r="U627" s="15">
        <f>VLOOKUP($S627,[15]definitions_list_lookup!$N$15:$P$20,3,TRUE)</f>
        <v>3</v>
      </c>
      <c r="V627" s="11" t="s">
        <v>4217</v>
      </c>
      <c r="W627" s="11">
        <v>5</v>
      </c>
      <c r="Y627" s="11">
        <v>85</v>
      </c>
      <c r="Z627" s="11">
        <v>10</v>
      </c>
      <c r="AR627" s="15" t="str">
        <f>VLOOKUP($AQ627,[15]definitions_list_lookup!$N$15:$P$20,2,TRUE)</f>
        <v>fresh</v>
      </c>
      <c r="AS627" s="15">
        <f>VLOOKUP($AQ627,[15]definitions_list_lookup!$N$15:$P$20,3,TRUE)</f>
        <v>0</v>
      </c>
      <c r="BL627" s="11" t="s">
        <v>1797</v>
      </c>
      <c r="BM627" s="11">
        <v>80</v>
      </c>
      <c r="BN627" s="15" t="str">
        <f>VLOOKUP($BM627,[15]definitions_list_lookup!$N$15:$P$20,2,TRUE)</f>
        <v>extensive</v>
      </c>
      <c r="BO627" s="15">
        <f>VLOOKUP($BM627,[15]definitions_list_lookup!$N$15:$P$20,3,TRUE)</f>
        <v>4</v>
      </c>
      <c r="BP627" s="11" t="s">
        <v>2269</v>
      </c>
      <c r="BQ627" s="11">
        <v>5</v>
      </c>
      <c r="BS627" s="11">
        <v>70</v>
      </c>
      <c r="BT627" s="11">
        <v>25</v>
      </c>
      <c r="CJ627" s="15" t="str">
        <f>VLOOKUP($CI627,[15]definitions_list_lookup!$N$15:$P$20,2,TRUE)</f>
        <v>fresh</v>
      </c>
      <c r="CK627" s="15">
        <f>VLOOKUP($CI627,[15]definitions_list_lookup!$N$15:$P$20,3,TRUE)</f>
        <v>0</v>
      </c>
      <c r="DD627" s="15">
        <f t="shared" si="29"/>
        <v>43.2</v>
      </c>
      <c r="DE627" s="15" t="str">
        <f>VLOOKUP($DD627,[15]definitions_list_lookup!$N$15:$P$20,2,TRUE)</f>
        <v>substantial</v>
      </c>
      <c r="DF627" s="15">
        <f>VLOOKUP($DD627,[15]definitions_list_lookup!$N$15:$P$20,3,TRUE)</f>
        <v>3</v>
      </c>
      <c r="DG627" s="11" t="s">
        <v>4217</v>
      </c>
    </row>
    <row r="628" spans="1:111" s="11" customFormat="1">
      <c r="A628" s="11" t="s">
        <v>4262</v>
      </c>
      <c r="B628" s="11" t="s">
        <v>3001</v>
      </c>
      <c r="C628" s="2" t="s">
        <v>1450</v>
      </c>
      <c r="D628" s="2" t="s">
        <v>1575</v>
      </c>
      <c r="E628" s="11">
        <v>151</v>
      </c>
      <c r="F628" s="11">
        <v>4</v>
      </c>
      <c r="G628" s="15" t="str">
        <f t="shared" si="27"/>
        <v>151-4</v>
      </c>
      <c r="H628" s="11">
        <v>0</v>
      </c>
      <c r="I628" s="11">
        <v>52</v>
      </c>
      <c r="J628" s="38">
        <f>(VLOOKUP($G628,Depth_Lookup_CCL!$A$3:$Z$549,11,FALSE))+(H628/100)</f>
        <v>389.55500000000001</v>
      </c>
      <c r="K628" s="38">
        <f>(VLOOKUP($G628,Depth_Lookup_CCL!$A$3:$Z$549,11,FALSE))+(I628/100)</f>
        <v>390.07499999999999</v>
      </c>
      <c r="L628" s="11">
        <v>78</v>
      </c>
      <c r="M628" s="11">
        <v>10</v>
      </c>
      <c r="N628" s="11">
        <v>12</v>
      </c>
      <c r="P628" s="15">
        <f t="shared" si="28"/>
        <v>100</v>
      </c>
      <c r="Q628" s="11" t="s">
        <v>1723</v>
      </c>
      <c r="R628" s="11" t="s">
        <v>114</v>
      </c>
      <c r="S628" s="97">
        <v>55</v>
      </c>
      <c r="T628" s="15" t="str">
        <f>VLOOKUP($S628,[15]definitions_list_lookup!$N$15:$P$20,2,TRUE)</f>
        <v>substantial</v>
      </c>
      <c r="U628" s="15">
        <f>VLOOKUP($S628,[15]definitions_list_lookup!$N$15:$P$20,3,TRUE)</f>
        <v>3</v>
      </c>
      <c r="V628" s="11" t="s">
        <v>1707</v>
      </c>
      <c r="W628" s="11">
        <v>5</v>
      </c>
      <c r="Y628" s="11">
        <v>80</v>
      </c>
      <c r="Z628" s="11">
        <v>15</v>
      </c>
      <c r="AN628" s="11" t="s">
        <v>2240</v>
      </c>
      <c r="AO628" s="11" t="s">
        <v>1411</v>
      </c>
      <c r="AP628" s="11" t="s">
        <v>1465</v>
      </c>
      <c r="AQ628" s="11">
        <v>40</v>
      </c>
      <c r="AR628" s="15" t="str">
        <f>VLOOKUP($AQ628,[15]definitions_list_lookup!$N$15:$P$20,2,TRUE)</f>
        <v>substantial</v>
      </c>
      <c r="AS628" s="15">
        <f>VLOOKUP($AQ628,[15]definitions_list_lookup!$N$15:$P$20,3,TRUE)</f>
        <v>3</v>
      </c>
      <c r="AT628" s="11" t="s">
        <v>4274</v>
      </c>
      <c r="AW628" s="11">
        <v>90</v>
      </c>
      <c r="AX628" s="11">
        <v>10</v>
      </c>
      <c r="BL628" s="11" t="s">
        <v>1797</v>
      </c>
      <c r="BM628" s="11">
        <v>85</v>
      </c>
      <c r="BN628" s="15" t="str">
        <f>VLOOKUP($BM628,[15]definitions_list_lookup!$N$15:$P$20,2,TRUE)</f>
        <v>extensive</v>
      </c>
      <c r="BO628" s="15">
        <f>VLOOKUP($BM628,[15]definitions_list_lookup!$N$15:$P$20,3,TRUE)</f>
        <v>4</v>
      </c>
      <c r="BP628" s="11" t="s">
        <v>2287</v>
      </c>
      <c r="BQ628" s="11">
        <v>10</v>
      </c>
      <c r="BS628" s="11">
        <v>65</v>
      </c>
      <c r="BT628" s="11">
        <v>25</v>
      </c>
      <c r="CJ628" s="15" t="str">
        <f>VLOOKUP($CI628,[15]definitions_list_lookup!$N$15:$P$20,2,TRUE)</f>
        <v>fresh</v>
      </c>
      <c r="CK628" s="15">
        <f>VLOOKUP($CI628,[15]definitions_list_lookup!$N$15:$P$20,3,TRUE)</f>
        <v>0</v>
      </c>
      <c r="DD628" s="15">
        <f t="shared" si="29"/>
        <v>57.099999999999994</v>
      </c>
      <c r="DE628" s="15" t="str">
        <f>VLOOKUP($DD628,[15]definitions_list_lookup!$N$15:$P$20,2,TRUE)</f>
        <v>substantial</v>
      </c>
      <c r="DF628" s="15">
        <f>VLOOKUP($DD628,[15]definitions_list_lookup!$N$15:$P$20,3,TRUE)</f>
        <v>3</v>
      </c>
      <c r="DG628" s="11" t="s">
        <v>1637</v>
      </c>
    </row>
    <row r="629" spans="1:111" s="11" customFormat="1">
      <c r="A629" s="11" t="s">
        <v>4262</v>
      </c>
      <c r="B629" s="11" t="s">
        <v>3001</v>
      </c>
      <c r="C629" s="2" t="s">
        <v>1450</v>
      </c>
      <c r="D629" s="2" t="s">
        <v>1575</v>
      </c>
      <c r="E629" s="11">
        <v>152</v>
      </c>
      <c r="F629" s="11">
        <v>1</v>
      </c>
      <c r="G629" s="15" t="str">
        <f t="shared" si="27"/>
        <v>152-1</v>
      </c>
      <c r="H629" s="11">
        <v>0</v>
      </c>
      <c r="I629" s="11">
        <v>74</v>
      </c>
      <c r="J629" s="38">
        <f>(VLOOKUP($G629,Depth_Lookup_CCL!$A$3:$Z$549,11,FALSE))+(H629/100)</f>
        <v>390.05</v>
      </c>
      <c r="K629" s="38">
        <f>(VLOOKUP($G629,Depth_Lookup_CCL!$A$3:$Z$549,11,FALSE))+(I629/100)</f>
        <v>390.79</v>
      </c>
      <c r="L629" s="11">
        <v>95</v>
      </c>
      <c r="N629" s="11">
        <v>5</v>
      </c>
      <c r="P629" s="15">
        <f t="shared" si="28"/>
        <v>100</v>
      </c>
      <c r="Q629" s="11" t="s">
        <v>2217</v>
      </c>
      <c r="R629" s="11" t="s">
        <v>1</v>
      </c>
      <c r="S629" s="97">
        <v>55</v>
      </c>
      <c r="T629" s="15" t="str">
        <f>VLOOKUP($S629,[15]definitions_list_lookup!$N$15:$P$20,2,TRUE)</f>
        <v>substantial</v>
      </c>
      <c r="U629" s="15">
        <f>VLOOKUP($S629,[15]definitions_list_lookup!$N$15:$P$20,3,TRUE)</f>
        <v>3</v>
      </c>
      <c r="V629" s="11" t="s">
        <v>4275</v>
      </c>
      <c r="Y629" s="11">
        <v>90</v>
      </c>
      <c r="Z629" s="11">
        <v>10</v>
      </c>
      <c r="AR629" s="15" t="str">
        <f>VLOOKUP($AQ629,[15]definitions_list_lookup!$N$15:$P$20,2,TRUE)</f>
        <v>fresh</v>
      </c>
      <c r="AS629" s="15">
        <f>VLOOKUP($AQ629,[15]definitions_list_lookup!$N$15:$P$20,3,TRUE)</f>
        <v>0</v>
      </c>
      <c r="BL629" s="11" t="s">
        <v>1739</v>
      </c>
      <c r="BM629" s="11">
        <v>80</v>
      </c>
      <c r="BN629" s="15" t="str">
        <f>VLOOKUP($BM629,[15]definitions_list_lookup!$N$15:$P$20,2,TRUE)</f>
        <v>extensive</v>
      </c>
      <c r="BO629" s="15">
        <f>VLOOKUP($BM629,[15]definitions_list_lookup!$N$15:$P$20,3,TRUE)</f>
        <v>4</v>
      </c>
      <c r="BP629" s="11" t="s">
        <v>2289</v>
      </c>
      <c r="BQ629" s="11">
        <v>10</v>
      </c>
      <c r="BS629" s="11">
        <v>75</v>
      </c>
      <c r="BT629" s="11">
        <v>15</v>
      </c>
      <c r="CJ629" s="15" t="str">
        <f>VLOOKUP($CI629,[15]definitions_list_lookup!$N$15:$P$20,2,TRUE)</f>
        <v>fresh</v>
      </c>
      <c r="CK629" s="15">
        <f>VLOOKUP($CI629,[15]definitions_list_lookup!$N$15:$P$20,3,TRUE)</f>
        <v>0</v>
      </c>
      <c r="DD629" s="15">
        <f t="shared" si="29"/>
        <v>56.25</v>
      </c>
      <c r="DE629" s="15" t="str">
        <f>VLOOKUP($DD629,[15]definitions_list_lookup!$N$15:$P$20,2,TRUE)</f>
        <v>substantial</v>
      </c>
      <c r="DF629" s="15">
        <f>VLOOKUP($DD629,[15]definitions_list_lookup!$N$15:$P$20,3,TRUE)</f>
        <v>3</v>
      </c>
      <c r="DG629" s="11" t="s">
        <v>4276</v>
      </c>
    </row>
    <row r="630" spans="1:111" s="11" customFormat="1">
      <c r="A630" s="11" t="s">
        <v>4262</v>
      </c>
      <c r="B630" s="11" t="s">
        <v>3001</v>
      </c>
      <c r="C630" s="2" t="s">
        <v>1450</v>
      </c>
      <c r="D630" s="2" t="s">
        <v>1575</v>
      </c>
      <c r="E630" s="11">
        <v>152</v>
      </c>
      <c r="F630" s="11">
        <v>2</v>
      </c>
      <c r="G630" s="15" t="str">
        <f t="shared" si="27"/>
        <v>152-2</v>
      </c>
      <c r="H630" s="11">
        <v>0</v>
      </c>
      <c r="I630" s="11">
        <v>54</v>
      </c>
      <c r="J630" s="38">
        <f>(VLOOKUP($G630,Depth_Lookup_CCL!$A$3:$Z$549,11,FALSE))+(H630/100)</f>
        <v>390.8</v>
      </c>
      <c r="K630" s="38">
        <f>(VLOOKUP($G630,Depth_Lookup_CCL!$A$3:$Z$549,11,FALSE))+(I630/100)</f>
        <v>391.34000000000003</v>
      </c>
      <c r="L630" s="11">
        <v>99</v>
      </c>
      <c r="N630" s="11">
        <v>1</v>
      </c>
      <c r="P630" s="15">
        <f t="shared" si="28"/>
        <v>100</v>
      </c>
      <c r="Q630" s="11" t="s">
        <v>2217</v>
      </c>
      <c r="R630" s="11" t="s">
        <v>1</v>
      </c>
      <c r="S630" s="97">
        <v>40</v>
      </c>
      <c r="T630" s="15" t="str">
        <f>VLOOKUP($S630,[15]definitions_list_lookup!$N$15:$P$20,2,TRUE)</f>
        <v>substantial</v>
      </c>
      <c r="U630" s="15">
        <f>VLOOKUP($S630,[15]definitions_list_lookup!$N$15:$P$20,3,TRUE)</f>
        <v>3</v>
      </c>
      <c r="V630" s="11" t="s">
        <v>4146</v>
      </c>
      <c r="W630" s="11">
        <v>5</v>
      </c>
      <c r="Y630" s="11">
        <v>90</v>
      </c>
      <c r="Z630" s="11">
        <v>5</v>
      </c>
      <c r="AR630" s="15" t="str">
        <f>VLOOKUP($AQ630,[15]definitions_list_lookup!$N$15:$P$20,2,TRUE)</f>
        <v>fresh</v>
      </c>
      <c r="AS630" s="15">
        <f>VLOOKUP($AQ630,[15]definitions_list_lookup!$N$15:$P$20,3,TRUE)</f>
        <v>0</v>
      </c>
      <c r="BL630" s="11" t="s">
        <v>2303</v>
      </c>
      <c r="BM630" s="11">
        <v>85</v>
      </c>
      <c r="BN630" s="15" t="str">
        <f>VLOOKUP($BM630,[15]definitions_list_lookup!$N$15:$P$20,2,TRUE)</f>
        <v>extensive</v>
      </c>
      <c r="BO630" s="15">
        <f>VLOOKUP($BM630,[15]definitions_list_lookup!$N$15:$P$20,3,TRUE)</f>
        <v>4</v>
      </c>
      <c r="BP630" s="11" t="s">
        <v>4277</v>
      </c>
      <c r="BQ630" s="11">
        <v>40</v>
      </c>
      <c r="BS630" s="11">
        <v>20</v>
      </c>
      <c r="BT630" s="11">
        <v>40</v>
      </c>
      <c r="CJ630" s="15" t="str">
        <f>VLOOKUP($CI630,[15]definitions_list_lookup!$N$15:$P$20,2,TRUE)</f>
        <v>fresh</v>
      </c>
      <c r="CK630" s="15">
        <f>VLOOKUP($CI630,[15]definitions_list_lookup!$N$15:$P$20,3,TRUE)</f>
        <v>0</v>
      </c>
      <c r="DD630" s="15">
        <f t="shared" si="29"/>
        <v>40.450000000000003</v>
      </c>
      <c r="DE630" s="15" t="str">
        <f>VLOOKUP($DD630,[15]definitions_list_lookup!$N$15:$P$20,2,TRUE)</f>
        <v>substantial</v>
      </c>
      <c r="DF630" s="15">
        <f>VLOOKUP($DD630,[15]definitions_list_lookup!$N$15:$P$20,3,TRUE)</f>
        <v>3</v>
      </c>
      <c r="DG630" s="11" t="s">
        <v>4146</v>
      </c>
    </row>
    <row r="631" spans="1:111" s="11" customFormat="1">
      <c r="A631" s="11" t="s">
        <v>4262</v>
      </c>
      <c r="B631" s="11" t="s">
        <v>3001</v>
      </c>
      <c r="C631" s="2" t="s">
        <v>1450</v>
      </c>
      <c r="D631" s="2" t="s">
        <v>1575</v>
      </c>
      <c r="E631" s="11">
        <v>152</v>
      </c>
      <c r="F631" s="11">
        <v>2</v>
      </c>
      <c r="G631" s="15" t="str">
        <f t="shared" si="27"/>
        <v>152-2</v>
      </c>
      <c r="H631" s="11">
        <v>54</v>
      </c>
      <c r="I631" s="11">
        <v>78</v>
      </c>
      <c r="J631" s="38">
        <f>(VLOOKUP($G631,Depth_Lookup_CCL!$A$3:$Z$549,11,FALSE))+(H631/100)</f>
        <v>391.34000000000003</v>
      </c>
      <c r="K631" s="38">
        <f>(VLOOKUP($G631,Depth_Lookup_CCL!$A$3:$Z$549,11,FALSE))+(I631/100)</f>
        <v>391.58</v>
      </c>
      <c r="N631" s="11">
        <v>100</v>
      </c>
      <c r="P631" s="15">
        <f t="shared" si="28"/>
        <v>100</v>
      </c>
      <c r="S631" s="97"/>
      <c r="T631" s="15" t="str">
        <f>VLOOKUP($S631,[15]definitions_list_lookup!$N$15:$P$20,2,TRUE)</f>
        <v>fresh</v>
      </c>
      <c r="U631" s="15">
        <f>VLOOKUP($S631,[15]definitions_list_lookup!$N$15:$P$20,3,TRUE)</f>
        <v>0</v>
      </c>
      <c r="AR631" s="15" t="str">
        <f>VLOOKUP($AQ631,[15]definitions_list_lookup!$N$15:$P$20,2,TRUE)</f>
        <v>fresh</v>
      </c>
      <c r="AS631" s="15">
        <f>VLOOKUP($AQ631,[15]definitions_list_lookup!$N$15:$P$20,3,TRUE)</f>
        <v>0</v>
      </c>
      <c r="BL631" s="11" t="s">
        <v>4278</v>
      </c>
      <c r="BM631" s="11">
        <v>75</v>
      </c>
      <c r="BN631" s="15" t="str">
        <f>VLOOKUP($BM631,[15]definitions_list_lookup!$N$15:$P$20,2,TRUE)</f>
        <v>extensive</v>
      </c>
      <c r="BO631" s="15">
        <f>VLOOKUP($BM631,[15]definitions_list_lookup!$N$15:$P$20,3,TRUE)</f>
        <v>4</v>
      </c>
      <c r="BP631" s="11" t="s">
        <v>4279</v>
      </c>
      <c r="BQ631" s="11">
        <v>65</v>
      </c>
      <c r="BS631" s="11">
        <v>25</v>
      </c>
      <c r="BT631" s="11">
        <v>10</v>
      </c>
      <c r="CJ631" s="15" t="str">
        <f>VLOOKUP($CI631,[15]definitions_list_lookup!$N$15:$P$20,2,TRUE)</f>
        <v>fresh</v>
      </c>
      <c r="CK631" s="15">
        <f>VLOOKUP($CI631,[15]definitions_list_lookup!$N$15:$P$20,3,TRUE)</f>
        <v>0</v>
      </c>
      <c r="DD631" s="15">
        <f t="shared" si="29"/>
        <v>75</v>
      </c>
      <c r="DE631" s="15" t="str">
        <f>VLOOKUP($DD631,[15]definitions_list_lookup!$N$15:$P$20,2,TRUE)</f>
        <v>extensive</v>
      </c>
      <c r="DF631" s="15">
        <f>VLOOKUP($DD631,[15]definitions_list_lookup!$N$15:$P$20,3,TRUE)</f>
        <v>4</v>
      </c>
      <c r="DG631" s="11" t="s">
        <v>4280</v>
      </c>
    </row>
    <row r="632" spans="1:111" s="11" customFormat="1">
      <c r="A632" s="11" t="s">
        <v>4262</v>
      </c>
      <c r="B632" s="11" t="s">
        <v>3030</v>
      </c>
      <c r="C632" s="2" t="s">
        <v>1450</v>
      </c>
      <c r="D632" s="2" t="s">
        <v>1575</v>
      </c>
      <c r="E632" s="11">
        <v>152</v>
      </c>
      <c r="F632" s="11">
        <v>3</v>
      </c>
      <c r="G632" s="15" t="str">
        <f t="shared" si="27"/>
        <v>152-3</v>
      </c>
      <c r="H632" s="11">
        <v>0</v>
      </c>
      <c r="I632" s="11">
        <v>56</v>
      </c>
      <c r="J632" s="38">
        <f>(VLOOKUP($G632,Depth_Lookup_CCL!$A$3:$Z$549,11,FALSE))+(H632/100)</f>
        <v>391.59500000000003</v>
      </c>
      <c r="K632" s="38">
        <f>(VLOOKUP($G632,Depth_Lookup_CCL!$A$3:$Z$549,11,FALSE))+(I632/100)</f>
        <v>392.15500000000003</v>
      </c>
      <c r="L632" s="11">
        <v>50</v>
      </c>
      <c r="N632" s="11">
        <v>50</v>
      </c>
      <c r="P632" s="15">
        <f t="shared" si="28"/>
        <v>100</v>
      </c>
      <c r="Q632" s="11" t="s">
        <v>1602</v>
      </c>
      <c r="R632" s="11" t="s">
        <v>1</v>
      </c>
      <c r="S632" s="97">
        <v>25</v>
      </c>
      <c r="T632" s="15" t="str">
        <f>VLOOKUP($S632,[15]definitions_list_lookup!$N$15:$P$20,2,TRUE)</f>
        <v>moderate</v>
      </c>
      <c r="U632" s="15">
        <f>VLOOKUP($S632,[15]definitions_list_lookup!$N$15:$P$20,3,TRUE)</f>
        <v>2</v>
      </c>
      <c r="V632" s="11" t="s">
        <v>1707</v>
      </c>
      <c r="W632" s="11">
        <v>5</v>
      </c>
      <c r="Y632" s="11">
        <v>90</v>
      </c>
      <c r="Z632" s="11">
        <v>5</v>
      </c>
      <c r="AR632" s="15" t="str">
        <f>VLOOKUP($AQ632,[15]definitions_list_lookup!$N$15:$P$20,2,TRUE)</f>
        <v>fresh</v>
      </c>
      <c r="AS632" s="15">
        <f>VLOOKUP($AQ632,[15]definitions_list_lookup!$N$15:$P$20,3,TRUE)</f>
        <v>0</v>
      </c>
      <c r="BL632" s="11" t="s">
        <v>1797</v>
      </c>
      <c r="BM632" s="11">
        <v>85</v>
      </c>
      <c r="BN632" s="15" t="str">
        <f>VLOOKUP($BM632,[15]definitions_list_lookup!$N$15:$P$20,2,TRUE)</f>
        <v>extensive</v>
      </c>
      <c r="BO632" s="15">
        <f>VLOOKUP($BM632,[15]definitions_list_lookup!$N$15:$P$20,3,TRUE)</f>
        <v>4</v>
      </c>
      <c r="BP632" s="11" t="s">
        <v>2269</v>
      </c>
      <c r="BQ632" s="11">
        <v>15</v>
      </c>
      <c r="BS632" s="11">
        <v>65</v>
      </c>
      <c r="BT632" s="11">
        <v>25</v>
      </c>
      <c r="CJ632" s="15" t="str">
        <f>VLOOKUP($CI632,[15]definitions_list_lookup!$N$15:$P$20,2,TRUE)</f>
        <v>fresh</v>
      </c>
      <c r="CK632" s="15">
        <f>VLOOKUP($CI632,[15]definitions_list_lookup!$N$15:$P$20,3,TRUE)</f>
        <v>0</v>
      </c>
      <c r="DD632" s="15">
        <f t="shared" si="29"/>
        <v>55</v>
      </c>
      <c r="DE632" s="15" t="str">
        <f>VLOOKUP($DD632,[15]definitions_list_lookup!$N$15:$P$20,2,TRUE)</f>
        <v>substantial</v>
      </c>
      <c r="DF632" s="15">
        <f>VLOOKUP($DD632,[15]definitions_list_lookup!$N$15:$P$20,3,TRUE)</f>
        <v>3</v>
      </c>
      <c r="DG632" s="11" t="s">
        <v>4281</v>
      </c>
    </row>
    <row r="633" spans="1:111" s="11" customFormat="1">
      <c r="A633" s="11" t="s">
        <v>4262</v>
      </c>
      <c r="B633" s="11" t="s">
        <v>3030</v>
      </c>
      <c r="C633" s="2" t="s">
        <v>1450</v>
      </c>
      <c r="D633" s="2" t="s">
        <v>1575</v>
      </c>
      <c r="E633" s="11">
        <v>152</v>
      </c>
      <c r="F633" s="11">
        <v>3</v>
      </c>
      <c r="G633" s="15" t="str">
        <f t="shared" si="27"/>
        <v>152-3</v>
      </c>
      <c r="H633" s="11">
        <v>56</v>
      </c>
      <c r="I633" s="11">
        <v>80</v>
      </c>
      <c r="J633" s="38">
        <f>(VLOOKUP($G633,Depth_Lookup_CCL!$A$3:$Z$549,11,FALSE))+(H633/100)</f>
        <v>392.15500000000003</v>
      </c>
      <c r="K633" s="38">
        <f>(VLOOKUP($G633,Depth_Lookup_CCL!$A$3:$Z$549,11,FALSE))+(I633/100)</f>
        <v>392.39500000000004</v>
      </c>
      <c r="L633" s="11">
        <v>100</v>
      </c>
      <c r="P633" s="15">
        <f t="shared" si="28"/>
        <v>100</v>
      </c>
      <c r="Q633" s="11" t="s">
        <v>1755</v>
      </c>
      <c r="R633" s="11" t="s">
        <v>1</v>
      </c>
      <c r="S633" s="97">
        <v>20</v>
      </c>
      <c r="T633" s="15" t="str">
        <f>VLOOKUP($S633,[15]definitions_list_lookup!$N$15:$P$20,2,TRUE)</f>
        <v>moderate</v>
      </c>
      <c r="U633" s="15">
        <f>VLOOKUP($S633,[15]definitions_list_lookup!$N$15:$P$20,3,TRUE)</f>
        <v>2</v>
      </c>
      <c r="V633" s="11" t="s">
        <v>1707</v>
      </c>
      <c r="Y633" s="11">
        <v>95</v>
      </c>
      <c r="Z633" s="11">
        <v>5</v>
      </c>
      <c r="AR633" s="15" t="str">
        <f>VLOOKUP($AQ633,[15]definitions_list_lookup!$N$15:$P$20,2,TRUE)</f>
        <v>fresh</v>
      </c>
      <c r="AS633" s="15">
        <f>VLOOKUP($AQ633,[15]definitions_list_lookup!$N$15:$P$20,3,TRUE)</f>
        <v>0</v>
      </c>
      <c r="BN633" s="15" t="str">
        <f>VLOOKUP($BM633,[15]definitions_list_lookup!$N$15:$P$20,2,TRUE)</f>
        <v>fresh</v>
      </c>
      <c r="BO633" s="15">
        <f>VLOOKUP($BM633,[15]definitions_list_lookup!$N$15:$P$20,3,TRUE)</f>
        <v>0</v>
      </c>
      <c r="CJ633" s="15" t="str">
        <f>VLOOKUP($CI633,[15]definitions_list_lookup!$N$15:$P$20,2,TRUE)</f>
        <v>fresh</v>
      </c>
      <c r="CK633" s="15">
        <f>VLOOKUP($CI633,[15]definitions_list_lookup!$N$15:$P$20,3,TRUE)</f>
        <v>0</v>
      </c>
      <c r="DD633" s="15">
        <f t="shared" si="29"/>
        <v>20</v>
      </c>
      <c r="DE633" s="15" t="str">
        <f>VLOOKUP($DD633,[15]definitions_list_lookup!$N$15:$P$20,2,TRUE)</f>
        <v>moderate</v>
      </c>
      <c r="DF633" s="15">
        <f>VLOOKUP($DD633,[15]definitions_list_lookup!$N$15:$P$20,3,TRUE)</f>
        <v>2</v>
      </c>
      <c r="DG633" s="11" t="s">
        <v>1637</v>
      </c>
    </row>
    <row r="634" spans="1:111" s="11" customFormat="1">
      <c r="A634" s="11" t="s">
        <v>4262</v>
      </c>
      <c r="B634" s="11" t="s">
        <v>3030</v>
      </c>
      <c r="C634" s="2" t="s">
        <v>1450</v>
      </c>
      <c r="D634" s="2" t="s">
        <v>1575</v>
      </c>
      <c r="E634" s="11">
        <v>152</v>
      </c>
      <c r="F634" s="11">
        <v>4</v>
      </c>
      <c r="G634" s="15" t="str">
        <f t="shared" si="27"/>
        <v>152-4</v>
      </c>
      <c r="H634" s="11">
        <v>0</v>
      </c>
      <c r="I634" s="11">
        <v>71</v>
      </c>
      <c r="J634" s="38">
        <f>(VLOOKUP($G634,Depth_Lookup_CCL!$A$3:$Z$549,11,FALSE))+(H634/100)</f>
        <v>392.39500000000004</v>
      </c>
      <c r="K634" s="38">
        <f>(VLOOKUP($G634,Depth_Lookup_CCL!$A$3:$Z$549,11,FALSE))+(I634/100)</f>
        <v>393.10500000000002</v>
      </c>
      <c r="L634" s="11">
        <v>80</v>
      </c>
      <c r="N634" s="11">
        <v>20</v>
      </c>
      <c r="P634" s="15">
        <f t="shared" si="28"/>
        <v>100</v>
      </c>
      <c r="Q634" s="11" t="s">
        <v>1602</v>
      </c>
      <c r="R634" s="11" t="s">
        <v>1</v>
      </c>
      <c r="S634" s="97">
        <v>20</v>
      </c>
      <c r="T634" s="15" t="str">
        <f>VLOOKUP($S634,[15]definitions_list_lookup!$N$15:$P$20,2,TRUE)</f>
        <v>moderate</v>
      </c>
      <c r="U634" s="15">
        <f>VLOOKUP($S634,[15]definitions_list_lookup!$N$15:$P$20,3,TRUE)</f>
        <v>2</v>
      </c>
      <c r="V634" s="11" t="s">
        <v>1707</v>
      </c>
      <c r="Y634" s="11">
        <v>95</v>
      </c>
      <c r="Z634" s="11">
        <v>5</v>
      </c>
      <c r="AR634" s="15" t="str">
        <f>VLOOKUP($AQ634,[15]definitions_list_lookup!$N$15:$P$20,2,TRUE)</f>
        <v>fresh</v>
      </c>
      <c r="AS634" s="15">
        <f>VLOOKUP($AQ634,[15]definitions_list_lookup!$N$15:$P$20,3,TRUE)</f>
        <v>0</v>
      </c>
      <c r="BL634" s="11" t="s">
        <v>1723</v>
      </c>
      <c r="BM634" s="11">
        <v>55</v>
      </c>
      <c r="BN634" s="15" t="str">
        <f>VLOOKUP($BM634,[15]definitions_list_lookup!$N$15:$P$20,2,TRUE)</f>
        <v>substantial</v>
      </c>
      <c r="BO634" s="15">
        <f>VLOOKUP($BM634,[15]definitions_list_lookup!$N$15:$P$20,3,TRUE)</f>
        <v>3</v>
      </c>
      <c r="BP634" s="11" t="s">
        <v>2287</v>
      </c>
      <c r="BQ634" s="11">
        <v>5</v>
      </c>
      <c r="BS634" s="11">
        <v>90</v>
      </c>
      <c r="BT634" s="11">
        <v>5</v>
      </c>
      <c r="CJ634" s="15" t="str">
        <f>VLOOKUP($CI634,[15]definitions_list_lookup!$N$15:$P$20,2,TRUE)</f>
        <v>fresh</v>
      </c>
      <c r="CK634" s="15">
        <f>VLOOKUP($CI634,[15]definitions_list_lookup!$N$15:$P$20,3,TRUE)</f>
        <v>0</v>
      </c>
      <c r="DD634" s="15">
        <f t="shared" si="29"/>
        <v>27</v>
      </c>
      <c r="DE634" s="15" t="str">
        <f>VLOOKUP($DD634,[15]definitions_list_lookup!$N$15:$P$20,2,TRUE)</f>
        <v>moderate</v>
      </c>
      <c r="DF634" s="15">
        <f>VLOOKUP($DD634,[15]definitions_list_lookup!$N$15:$P$20,3,TRUE)</f>
        <v>2</v>
      </c>
      <c r="DG634" s="11" t="s">
        <v>4253</v>
      </c>
    </row>
    <row r="635" spans="1:111" s="11" customFormat="1">
      <c r="A635" s="11" t="s">
        <v>4282</v>
      </c>
      <c r="B635" s="11" t="s">
        <v>3001</v>
      </c>
      <c r="C635" s="2" t="s">
        <v>1450</v>
      </c>
      <c r="D635" s="2" t="s">
        <v>1575</v>
      </c>
      <c r="E635" s="11">
        <v>153</v>
      </c>
      <c r="F635" s="11">
        <v>1</v>
      </c>
      <c r="G635" s="15" t="str">
        <f t="shared" si="27"/>
        <v>153-1</v>
      </c>
      <c r="H635" s="11">
        <v>0</v>
      </c>
      <c r="I635" s="11">
        <v>52</v>
      </c>
      <c r="J635" s="38">
        <f>(VLOOKUP($G635,Depth_Lookup_CCL!$A$3:$Z$549,11,FALSE))+(H635/100)</f>
        <v>393.1</v>
      </c>
      <c r="K635" s="38">
        <f>(VLOOKUP($G635,Depth_Lookup_CCL!$A$3:$Z$549,11,FALSE))+(I635/100)</f>
        <v>393.62</v>
      </c>
      <c r="L635" s="11">
        <v>88</v>
      </c>
      <c r="N635" s="11">
        <v>12</v>
      </c>
      <c r="P635" s="15">
        <f t="shared" si="28"/>
        <v>100</v>
      </c>
      <c r="Q635" s="11" t="s">
        <v>2240</v>
      </c>
      <c r="R635" s="11" t="s">
        <v>114</v>
      </c>
      <c r="S635" s="97">
        <v>20</v>
      </c>
      <c r="T635" s="15" t="str">
        <f>VLOOKUP($S635,[16]definitions_list_lookup!$N$15:$P$20,2,TRUE)</f>
        <v>moderate</v>
      </c>
      <c r="U635" s="15">
        <f>VLOOKUP($S635,[16]definitions_list_lookup!$N$15:$P$20,3,TRUE)</f>
        <v>2</v>
      </c>
      <c r="V635" s="11" t="s">
        <v>1971</v>
      </c>
      <c r="W635" s="11">
        <v>5</v>
      </c>
      <c r="Y635" s="11">
        <v>90</v>
      </c>
      <c r="Z635" s="11">
        <v>5</v>
      </c>
      <c r="AR635" s="15" t="str">
        <f>VLOOKUP($AQ635,[16]definitions_list_lookup!$N$15:$P$20,2,TRUE)</f>
        <v>fresh</v>
      </c>
      <c r="AS635" s="15">
        <f>VLOOKUP($AQ635,[16]definitions_list_lookup!$N$15:$P$20,3,TRUE)</f>
        <v>0</v>
      </c>
      <c r="BL635" s="11" t="s">
        <v>1797</v>
      </c>
      <c r="BM635" s="11">
        <v>70</v>
      </c>
      <c r="BN635" s="15" t="str">
        <f>VLOOKUP($BM635,[16]definitions_list_lookup!$N$15:$P$20,2,TRUE)</f>
        <v>extensive</v>
      </c>
      <c r="BO635" s="15">
        <f>VLOOKUP($BM635,[16]definitions_list_lookup!$N$15:$P$20,3,TRUE)</f>
        <v>4</v>
      </c>
      <c r="BP635" s="11" t="s">
        <v>2269</v>
      </c>
      <c r="BQ635" s="11">
        <v>5</v>
      </c>
      <c r="BS635" s="11">
        <v>80</v>
      </c>
      <c r="BT635" s="11">
        <v>15</v>
      </c>
      <c r="CJ635" s="15" t="str">
        <f>VLOOKUP($CI635,[16]definitions_list_lookup!$N$15:$P$20,2,TRUE)</f>
        <v>fresh</v>
      </c>
      <c r="CK635" s="15">
        <f>VLOOKUP($CI635,[16]definitions_list_lookup!$N$15:$P$20,3,TRUE)</f>
        <v>0</v>
      </c>
      <c r="DD635" s="15">
        <f t="shared" si="29"/>
        <v>26</v>
      </c>
      <c r="DE635" s="15" t="str">
        <f>VLOOKUP($DD635,[16]definitions_list_lookup!$N$15:$P$20,2,TRUE)</f>
        <v>moderate</v>
      </c>
      <c r="DF635" s="15">
        <f>VLOOKUP($DD635,[16]definitions_list_lookup!$N$15:$P$20,3,TRUE)</f>
        <v>2</v>
      </c>
      <c r="DG635" s="11" t="s">
        <v>4283</v>
      </c>
    </row>
    <row r="636" spans="1:111" s="11" customFormat="1">
      <c r="A636" s="11" t="s">
        <v>4282</v>
      </c>
      <c r="B636" s="11" t="s">
        <v>3001</v>
      </c>
      <c r="C636" s="2" t="s">
        <v>1450</v>
      </c>
      <c r="D636" s="2" t="s">
        <v>1575</v>
      </c>
      <c r="E636" s="11">
        <v>153</v>
      </c>
      <c r="F636" s="11">
        <v>1</v>
      </c>
      <c r="G636" s="15" t="str">
        <f t="shared" si="27"/>
        <v>153-1</v>
      </c>
      <c r="H636" s="11">
        <v>52</v>
      </c>
      <c r="I636" s="11">
        <v>72</v>
      </c>
      <c r="J636" s="38">
        <f>(VLOOKUP($G636,Depth_Lookup_CCL!$A$3:$Z$549,11,FALSE))+(H636/100)</f>
        <v>393.62</v>
      </c>
      <c r="K636" s="38">
        <f>(VLOOKUP($G636,Depth_Lookup_CCL!$A$3:$Z$549,11,FALSE))+(I636/100)</f>
        <v>393.82000000000005</v>
      </c>
      <c r="L636" s="11">
        <v>85</v>
      </c>
      <c r="N636" s="11">
        <v>15</v>
      </c>
      <c r="P636" s="15">
        <f t="shared" si="28"/>
        <v>100</v>
      </c>
      <c r="Q636" s="11" t="s">
        <v>1636</v>
      </c>
      <c r="R636" s="11" t="s">
        <v>1</v>
      </c>
      <c r="S636" s="97">
        <v>30</v>
      </c>
      <c r="T636" s="15" t="str">
        <f>VLOOKUP($S636,[16]definitions_list_lookup!$N$15:$P$20,2,TRUE)</f>
        <v>moderate</v>
      </c>
      <c r="U636" s="15">
        <f>VLOOKUP($S636,[16]definitions_list_lookup!$N$15:$P$20,3,TRUE)</f>
        <v>2</v>
      </c>
      <c r="V636" s="11" t="s">
        <v>4284</v>
      </c>
      <c r="W636" s="11">
        <v>5</v>
      </c>
      <c r="Y636" s="11">
        <v>70</v>
      </c>
      <c r="Z636" s="11">
        <v>25</v>
      </c>
      <c r="AR636" s="15" t="str">
        <f>VLOOKUP($AQ636,[16]definitions_list_lookup!$N$15:$P$20,2,TRUE)</f>
        <v>fresh</v>
      </c>
      <c r="AS636" s="15">
        <f>VLOOKUP($AQ636,[16]definitions_list_lookup!$N$15:$P$20,3,TRUE)</f>
        <v>0</v>
      </c>
      <c r="BL636" s="11" t="s">
        <v>2772</v>
      </c>
      <c r="BM636" s="11">
        <v>75</v>
      </c>
      <c r="BN636" s="15" t="str">
        <f>VLOOKUP($BM636,[16]definitions_list_lookup!$N$15:$P$20,2,TRUE)</f>
        <v>extensive</v>
      </c>
      <c r="BO636" s="15">
        <f>VLOOKUP($BM636,[16]definitions_list_lookup!$N$15:$P$20,3,TRUE)</f>
        <v>4</v>
      </c>
      <c r="BP636" s="11" t="s">
        <v>2287</v>
      </c>
      <c r="BQ636" s="11">
        <v>10</v>
      </c>
      <c r="BS636" s="11">
        <v>60</v>
      </c>
      <c r="BT636" s="11">
        <v>30</v>
      </c>
      <c r="CJ636" s="15" t="str">
        <f>VLOOKUP($CI636,[16]definitions_list_lookup!$N$15:$P$20,2,TRUE)</f>
        <v>fresh</v>
      </c>
      <c r="CK636" s="15">
        <f>VLOOKUP($CI636,[16]definitions_list_lookup!$N$15:$P$20,3,TRUE)</f>
        <v>0</v>
      </c>
      <c r="DD636" s="15">
        <f t="shared" si="29"/>
        <v>36.75</v>
      </c>
      <c r="DE636" s="15" t="str">
        <f>VLOOKUP($DD636,[16]definitions_list_lookup!$N$15:$P$20,2,TRUE)</f>
        <v>substantial</v>
      </c>
      <c r="DF636" s="15">
        <f>VLOOKUP($DD636,[16]definitions_list_lookup!$N$15:$P$20,3,TRUE)</f>
        <v>3</v>
      </c>
      <c r="DG636" s="11" t="s">
        <v>4285</v>
      </c>
    </row>
    <row r="637" spans="1:111" s="11" customFormat="1">
      <c r="A637" s="11" t="s">
        <v>4282</v>
      </c>
      <c r="B637" s="11" t="s">
        <v>3001</v>
      </c>
      <c r="C637" s="2" t="s">
        <v>1450</v>
      </c>
      <c r="D637" s="2" t="s">
        <v>1575</v>
      </c>
      <c r="E637" s="11">
        <v>153</v>
      </c>
      <c r="F637" s="11">
        <v>2</v>
      </c>
      <c r="G637" s="15" t="str">
        <f t="shared" si="27"/>
        <v>153-2</v>
      </c>
      <c r="H637" s="11">
        <v>0</v>
      </c>
      <c r="I637" s="11">
        <v>87</v>
      </c>
      <c r="J637" s="38">
        <f>(VLOOKUP($G637,Depth_Lookup_CCL!$A$3:$Z$549,11,FALSE))+(H637/100)</f>
        <v>393.82000000000005</v>
      </c>
      <c r="K637" s="38">
        <f>(VLOOKUP($G637,Depth_Lookup_CCL!$A$3:$Z$549,11,FALSE))+(I637/100)</f>
        <v>394.69000000000005</v>
      </c>
      <c r="L637" s="11">
        <v>30</v>
      </c>
      <c r="N637" s="11">
        <v>70</v>
      </c>
      <c r="P637" s="15">
        <f t="shared" si="28"/>
        <v>100</v>
      </c>
      <c r="Q637" s="11" t="s">
        <v>2217</v>
      </c>
      <c r="R637" s="11" t="s">
        <v>1</v>
      </c>
      <c r="S637" s="97">
        <v>30</v>
      </c>
      <c r="T637" s="15" t="str">
        <f>VLOOKUP($S637,[16]definitions_list_lookup!$N$15:$P$20,2,TRUE)</f>
        <v>moderate</v>
      </c>
      <c r="U637" s="15">
        <f>VLOOKUP($S637,[16]definitions_list_lookup!$N$15:$P$20,3,TRUE)</f>
        <v>2</v>
      </c>
      <c r="V637" s="11" t="s">
        <v>1971</v>
      </c>
      <c r="W637" s="11">
        <v>5</v>
      </c>
      <c r="Y637" s="11">
        <v>80</v>
      </c>
      <c r="Z637" s="11">
        <v>15</v>
      </c>
      <c r="AR637" s="15" t="str">
        <f>VLOOKUP($AQ637,[16]definitions_list_lookup!$N$15:$P$20,2,TRUE)</f>
        <v>fresh</v>
      </c>
      <c r="AS637" s="15">
        <f>VLOOKUP($AQ637,[16]definitions_list_lookup!$N$15:$P$20,3,TRUE)</f>
        <v>0</v>
      </c>
      <c r="BL637" s="11" t="s">
        <v>2321</v>
      </c>
      <c r="BM637" s="11">
        <v>80</v>
      </c>
      <c r="BN637" s="15" t="str">
        <f>VLOOKUP($BM637,[16]definitions_list_lookup!$N$15:$P$20,2,TRUE)</f>
        <v>extensive</v>
      </c>
      <c r="BO637" s="15">
        <f>VLOOKUP($BM637,[16]definitions_list_lookup!$N$15:$P$20,3,TRUE)</f>
        <v>4</v>
      </c>
      <c r="BP637" s="11" t="s">
        <v>4286</v>
      </c>
      <c r="BQ637" s="11">
        <v>20</v>
      </c>
      <c r="BS637" s="11">
        <v>50</v>
      </c>
      <c r="BT637" s="11">
        <v>30</v>
      </c>
      <c r="CJ637" s="15" t="str">
        <f>VLOOKUP($CI637,[16]definitions_list_lookup!$N$15:$P$20,2,TRUE)</f>
        <v>fresh</v>
      </c>
      <c r="CK637" s="15">
        <f>VLOOKUP($CI637,[16]definitions_list_lookup!$N$15:$P$20,3,TRUE)</f>
        <v>0</v>
      </c>
      <c r="DD637" s="15">
        <f t="shared" si="29"/>
        <v>65</v>
      </c>
      <c r="DE637" s="15" t="str">
        <f>VLOOKUP($DD637,[16]definitions_list_lookup!$N$15:$P$20,2,TRUE)</f>
        <v>extensive</v>
      </c>
      <c r="DF637" s="15">
        <f>VLOOKUP($DD637,[16]definitions_list_lookup!$N$15:$P$20,3,TRUE)</f>
        <v>4</v>
      </c>
      <c r="DG637" s="11" t="s">
        <v>4287</v>
      </c>
    </row>
    <row r="638" spans="1:111" s="11" customFormat="1">
      <c r="A638" s="11" t="s">
        <v>4282</v>
      </c>
      <c r="B638" s="11" t="s">
        <v>3001</v>
      </c>
      <c r="C638" s="2" t="s">
        <v>1450</v>
      </c>
      <c r="D638" s="2" t="s">
        <v>1575</v>
      </c>
      <c r="E638" s="11">
        <v>153</v>
      </c>
      <c r="F638" s="11">
        <v>3</v>
      </c>
      <c r="G638" s="15" t="str">
        <f t="shared" si="27"/>
        <v>153-3</v>
      </c>
      <c r="H638" s="11">
        <v>0</v>
      </c>
      <c r="I638" s="11">
        <v>90</v>
      </c>
      <c r="J638" s="38">
        <f>(VLOOKUP($G638,Depth_Lookup_CCL!$A$3:$Z$549,11,FALSE))+(H638/100)</f>
        <v>394.70500000000004</v>
      </c>
      <c r="K638" s="38">
        <f>(VLOOKUP($G638,Depth_Lookup_CCL!$A$3:$Z$549,11,FALSE))+(I638/100)</f>
        <v>395.60500000000002</v>
      </c>
      <c r="L638" s="11">
        <v>68</v>
      </c>
      <c r="N638" s="11">
        <v>16</v>
      </c>
      <c r="O638" s="11">
        <v>16</v>
      </c>
      <c r="P638" s="15">
        <f t="shared" si="28"/>
        <v>100</v>
      </c>
      <c r="Q638" s="11" t="s">
        <v>2240</v>
      </c>
      <c r="R638" s="11" t="s">
        <v>114</v>
      </c>
      <c r="S638" s="97">
        <v>25</v>
      </c>
      <c r="T638" s="15" t="str">
        <f>VLOOKUP($S638,[16]definitions_list_lookup!$N$15:$P$20,2,TRUE)</f>
        <v>moderate</v>
      </c>
      <c r="U638" s="15">
        <f>VLOOKUP($S638,[16]definitions_list_lookup!$N$15:$P$20,3,TRUE)</f>
        <v>2</v>
      </c>
      <c r="V638" s="11" t="s">
        <v>2329</v>
      </c>
      <c r="W638" s="11">
        <v>5</v>
      </c>
      <c r="Y638" s="11">
        <v>85</v>
      </c>
      <c r="Z638" s="11">
        <v>10</v>
      </c>
      <c r="AR638" s="15" t="str">
        <f>VLOOKUP($AQ638,[16]definitions_list_lookup!$N$15:$P$20,2,TRUE)</f>
        <v>fresh</v>
      </c>
      <c r="AS638" s="15">
        <f>VLOOKUP($AQ638,[16]definitions_list_lookup!$N$15:$P$20,3,TRUE)</f>
        <v>0</v>
      </c>
      <c r="BL638" s="11" t="s">
        <v>2321</v>
      </c>
      <c r="BM638" s="11">
        <v>85</v>
      </c>
      <c r="BN638" s="15" t="str">
        <f>VLOOKUP($BM638,[16]definitions_list_lookup!$N$15:$P$20,2,TRUE)</f>
        <v>extensive</v>
      </c>
      <c r="BO638" s="15">
        <f>VLOOKUP($BM638,[16]definitions_list_lookup!$N$15:$P$20,3,TRUE)</f>
        <v>4</v>
      </c>
      <c r="BP638" s="11" t="s">
        <v>2269</v>
      </c>
      <c r="BQ638" s="11">
        <v>10</v>
      </c>
      <c r="BS638" s="11">
        <v>75</v>
      </c>
      <c r="BT638" s="11">
        <v>15</v>
      </c>
      <c r="CH638" s="11" t="s">
        <v>1802</v>
      </c>
      <c r="CI638" s="11">
        <v>100</v>
      </c>
      <c r="CJ638" s="15" t="str">
        <f>VLOOKUP($CI638,[16]definitions_list_lookup!$N$15:$P$20,2,TRUE)</f>
        <v>complete</v>
      </c>
      <c r="CK638" s="15">
        <f>VLOOKUP($CI638,[16]definitions_list_lookup!$N$15:$P$20,3,TRUE)</f>
        <v>5</v>
      </c>
      <c r="CL638" s="11" t="s">
        <v>4288</v>
      </c>
      <c r="CM638" s="11">
        <v>10</v>
      </c>
      <c r="CP638" s="11">
        <v>10</v>
      </c>
      <c r="CX638" s="11">
        <v>80</v>
      </c>
      <c r="DD638" s="15">
        <f t="shared" si="29"/>
        <v>46.6</v>
      </c>
      <c r="DE638" s="15" t="str">
        <f>VLOOKUP($DD638,[16]definitions_list_lookup!$N$15:$P$20,2,TRUE)</f>
        <v>substantial</v>
      </c>
      <c r="DF638" s="15">
        <f>VLOOKUP($DD638,[16]definitions_list_lookup!$N$15:$P$20,3,TRUE)</f>
        <v>3</v>
      </c>
      <c r="DG638" s="11" t="s">
        <v>4289</v>
      </c>
    </row>
    <row r="639" spans="1:111" s="11" customFormat="1">
      <c r="A639" s="11" t="s">
        <v>4282</v>
      </c>
      <c r="B639" s="11" t="s">
        <v>3001</v>
      </c>
      <c r="C639" s="2" t="s">
        <v>1450</v>
      </c>
      <c r="D639" s="2" t="s">
        <v>1575</v>
      </c>
      <c r="E639" s="11">
        <v>153</v>
      </c>
      <c r="F639" s="11">
        <v>4</v>
      </c>
      <c r="G639" s="15" t="str">
        <f t="shared" si="27"/>
        <v>153-4</v>
      </c>
      <c r="H639" s="11">
        <v>0</v>
      </c>
      <c r="I639" s="11">
        <v>62</v>
      </c>
      <c r="J639" s="38">
        <f>(VLOOKUP($G639,Depth_Lookup_CCL!$A$3:$Z$549,11,FALSE))+(H639/100)</f>
        <v>395.61</v>
      </c>
      <c r="K639" s="38">
        <f>(VLOOKUP($G639,Depth_Lookup_CCL!$A$3:$Z$549,11,FALSE))+(I639/100)</f>
        <v>396.23</v>
      </c>
      <c r="L639" s="11">
        <v>30</v>
      </c>
      <c r="N639" s="11">
        <v>70</v>
      </c>
      <c r="P639" s="15">
        <f t="shared" si="28"/>
        <v>100</v>
      </c>
      <c r="Q639" s="11" t="s">
        <v>2217</v>
      </c>
      <c r="R639" s="11" t="s">
        <v>114</v>
      </c>
      <c r="S639" s="97">
        <v>40</v>
      </c>
      <c r="T639" s="15" t="str">
        <f>VLOOKUP($S639,[16]definitions_list_lookup!$N$15:$P$20,2,TRUE)</f>
        <v>substantial</v>
      </c>
      <c r="U639" s="15">
        <f>VLOOKUP($S639,[16]definitions_list_lookup!$N$15:$P$20,3,TRUE)</f>
        <v>3</v>
      </c>
      <c r="V639" s="11" t="s">
        <v>1971</v>
      </c>
      <c r="W639" s="11">
        <v>10</v>
      </c>
      <c r="Y639" s="11">
        <v>80</v>
      </c>
      <c r="Z639" s="11">
        <v>10</v>
      </c>
      <c r="AR639" s="15" t="str">
        <f>VLOOKUP($AQ639,[16]definitions_list_lookup!$N$15:$P$20,2,TRUE)</f>
        <v>fresh</v>
      </c>
      <c r="AS639" s="15">
        <f>VLOOKUP($AQ639,[16]definitions_list_lookup!$N$15:$P$20,3,TRUE)</f>
        <v>0</v>
      </c>
      <c r="BL639" s="11" t="s">
        <v>4290</v>
      </c>
      <c r="BM639" s="11">
        <v>75</v>
      </c>
      <c r="BN639" s="15" t="str">
        <f>VLOOKUP($BM639,[16]definitions_list_lookup!$N$15:$P$20,2,TRUE)</f>
        <v>extensive</v>
      </c>
      <c r="BO639" s="15">
        <f>VLOOKUP($BM639,[16]definitions_list_lookup!$N$15:$P$20,3,TRUE)</f>
        <v>4</v>
      </c>
      <c r="BP639" s="11" t="s">
        <v>2269</v>
      </c>
      <c r="BQ639" s="11">
        <v>10</v>
      </c>
      <c r="BS639" s="11">
        <v>65</v>
      </c>
      <c r="BT639" s="11">
        <v>25</v>
      </c>
      <c r="CJ639" s="15" t="str">
        <f>VLOOKUP($CI639,[16]definitions_list_lookup!$N$15:$P$20,2,TRUE)</f>
        <v>fresh</v>
      </c>
      <c r="CK639" s="15">
        <f>VLOOKUP($CI639,[16]definitions_list_lookup!$N$15:$P$20,3,TRUE)</f>
        <v>0</v>
      </c>
      <c r="DD639" s="15">
        <f t="shared" si="29"/>
        <v>64.5</v>
      </c>
      <c r="DE639" s="15" t="str">
        <f>VLOOKUP($DD639,[16]definitions_list_lookup!$N$15:$P$20,2,TRUE)</f>
        <v>extensive</v>
      </c>
      <c r="DF639" s="15">
        <f>VLOOKUP($DD639,[16]definitions_list_lookup!$N$15:$P$20,3,TRUE)</f>
        <v>4</v>
      </c>
      <c r="DG639" s="11" t="s">
        <v>4291</v>
      </c>
    </row>
    <row r="640" spans="1:111" s="11" customFormat="1">
      <c r="A640" s="11" t="s">
        <v>4282</v>
      </c>
      <c r="B640" s="11" t="s">
        <v>3001</v>
      </c>
      <c r="C640" s="2" t="s">
        <v>1450</v>
      </c>
      <c r="D640" s="2" t="s">
        <v>1575</v>
      </c>
      <c r="E640" s="11">
        <v>154</v>
      </c>
      <c r="F640" s="11">
        <v>1</v>
      </c>
      <c r="G640" s="15" t="str">
        <f t="shared" si="27"/>
        <v>154-1</v>
      </c>
      <c r="H640" s="11">
        <v>0</v>
      </c>
      <c r="I640" s="11">
        <v>86</v>
      </c>
      <c r="J640" s="38">
        <f>(VLOOKUP($G640,Depth_Lookup_CCL!$A$3:$Z$549,11,FALSE))+(H640/100)</f>
        <v>396.15</v>
      </c>
      <c r="K640" s="38">
        <f>(VLOOKUP($G640,Depth_Lookup_CCL!$A$3:$Z$549,11,FALSE))+(I640/100)</f>
        <v>397.01</v>
      </c>
      <c r="L640" s="11">
        <v>55</v>
      </c>
      <c r="N640" s="11">
        <v>45</v>
      </c>
      <c r="P640" s="15">
        <f t="shared" si="28"/>
        <v>100</v>
      </c>
      <c r="Q640" s="11" t="s">
        <v>2217</v>
      </c>
      <c r="R640" s="11" t="s">
        <v>1</v>
      </c>
      <c r="S640" s="97">
        <v>25</v>
      </c>
      <c r="T640" s="15" t="str">
        <f>VLOOKUP($S640,[16]definitions_list_lookup!$N$15:$P$20,2,TRUE)</f>
        <v>moderate</v>
      </c>
      <c r="U640" s="15">
        <f>VLOOKUP($S640,[16]definitions_list_lookup!$N$15:$P$20,3,TRUE)</f>
        <v>2</v>
      </c>
      <c r="V640" s="11" t="s">
        <v>1971</v>
      </c>
      <c r="Y640" s="11">
        <v>95</v>
      </c>
      <c r="Z640" s="11">
        <v>5</v>
      </c>
      <c r="AR640" s="15" t="str">
        <f>VLOOKUP($AQ640,[16]definitions_list_lookup!$N$15:$P$20,2,TRUE)</f>
        <v>fresh</v>
      </c>
      <c r="AS640" s="15">
        <f>VLOOKUP($AQ640,[16]definitions_list_lookup!$N$15:$P$20,3,TRUE)</f>
        <v>0</v>
      </c>
      <c r="BL640" s="11" t="s">
        <v>4290</v>
      </c>
      <c r="BM640" s="11">
        <v>75</v>
      </c>
      <c r="BN640" s="15" t="str">
        <f>VLOOKUP($BM640,[16]definitions_list_lookup!$N$15:$P$20,2,TRUE)</f>
        <v>extensive</v>
      </c>
      <c r="BO640" s="15">
        <f>VLOOKUP($BM640,[16]definitions_list_lookup!$N$15:$P$20,3,TRUE)</f>
        <v>4</v>
      </c>
      <c r="BP640" s="11" t="s">
        <v>4292</v>
      </c>
      <c r="BQ640" s="11">
        <v>10</v>
      </c>
      <c r="BS640" s="11">
        <v>70</v>
      </c>
      <c r="BT640" s="11">
        <v>20</v>
      </c>
      <c r="CJ640" s="15" t="str">
        <f>VLOOKUP($CI640,[16]definitions_list_lookup!$N$15:$P$20,2,TRUE)</f>
        <v>fresh</v>
      </c>
      <c r="CK640" s="15">
        <f>VLOOKUP($CI640,[16]definitions_list_lookup!$N$15:$P$20,3,TRUE)</f>
        <v>0</v>
      </c>
      <c r="DD640" s="15">
        <f t="shared" si="29"/>
        <v>47.5</v>
      </c>
      <c r="DE640" s="15" t="str">
        <f>VLOOKUP($DD640,[16]definitions_list_lookup!$N$15:$P$20,2,TRUE)</f>
        <v>substantial</v>
      </c>
      <c r="DF640" s="15">
        <f>VLOOKUP($DD640,[16]definitions_list_lookup!$N$15:$P$20,3,TRUE)</f>
        <v>3</v>
      </c>
      <c r="DG640" s="11" t="s">
        <v>4293</v>
      </c>
    </row>
    <row r="641" spans="1:111" s="11" customFormat="1">
      <c r="A641" s="11" t="s">
        <v>4282</v>
      </c>
      <c r="B641" s="11" t="s">
        <v>3001</v>
      </c>
      <c r="C641" s="2" t="s">
        <v>1450</v>
      </c>
      <c r="D641" s="2" t="s">
        <v>1575</v>
      </c>
      <c r="E641" s="11">
        <v>154</v>
      </c>
      <c r="F641" s="11">
        <v>2</v>
      </c>
      <c r="G641" s="15" t="str">
        <f t="shared" si="27"/>
        <v>154-2</v>
      </c>
      <c r="H641" s="11">
        <v>0</v>
      </c>
      <c r="I641" s="11">
        <v>97</v>
      </c>
      <c r="J641" s="38">
        <f>(VLOOKUP($G641,Depth_Lookup_CCL!$A$3:$Z$549,11,FALSE))+(H641/100)</f>
        <v>397.01</v>
      </c>
      <c r="K641" s="38">
        <f>(VLOOKUP($G641,Depth_Lookup_CCL!$A$3:$Z$549,11,FALSE))+(I641/100)</f>
        <v>397.98</v>
      </c>
      <c r="L641" s="11">
        <v>35</v>
      </c>
      <c r="N641" s="11">
        <v>65</v>
      </c>
      <c r="P641" s="15">
        <f t="shared" si="28"/>
        <v>100</v>
      </c>
      <c r="Q641" s="11" t="s">
        <v>2240</v>
      </c>
      <c r="R641" s="11" t="s">
        <v>114</v>
      </c>
      <c r="S641" s="97">
        <v>35</v>
      </c>
      <c r="T641" s="15" t="str">
        <f>VLOOKUP($S641,[16]definitions_list_lookup!$N$15:$P$20,2,TRUE)</f>
        <v>substantial</v>
      </c>
      <c r="U641" s="15">
        <f>VLOOKUP($S641,[16]definitions_list_lookup!$N$15:$P$20,3,TRUE)</f>
        <v>3</v>
      </c>
      <c r="V641" s="11" t="s">
        <v>2621</v>
      </c>
      <c r="W641" s="11">
        <v>5</v>
      </c>
      <c r="Y641" s="11">
        <v>80</v>
      </c>
      <c r="Z641" s="11">
        <v>15</v>
      </c>
      <c r="AR641" s="15" t="str">
        <f>VLOOKUP($AQ641,[16]definitions_list_lookup!$N$15:$P$20,2,TRUE)</f>
        <v>fresh</v>
      </c>
      <c r="AS641" s="15">
        <f>VLOOKUP($AQ641,[16]definitions_list_lookup!$N$15:$P$20,3,TRUE)</f>
        <v>0</v>
      </c>
      <c r="BL641" s="11" t="s">
        <v>4290</v>
      </c>
      <c r="BM641" s="11">
        <v>88</v>
      </c>
      <c r="BN641" s="15" t="str">
        <f>VLOOKUP($BM641,[16]definitions_list_lookup!$N$15:$P$20,2,TRUE)</f>
        <v>extensive</v>
      </c>
      <c r="BO641" s="15">
        <f>VLOOKUP($BM641,[16]definitions_list_lookup!$N$15:$P$20,3,TRUE)</f>
        <v>4</v>
      </c>
      <c r="BP641" s="11" t="s">
        <v>4294</v>
      </c>
      <c r="BQ641" s="11">
        <v>15</v>
      </c>
      <c r="BS641" s="11">
        <v>60</v>
      </c>
      <c r="BT641" s="11">
        <v>25</v>
      </c>
      <c r="CJ641" s="15" t="str">
        <f>VLOOKUP($CI641,[16]definitions_list_lookup!$N$15:$P$20,2,TRUE)</f>
        <v>fresh</v>
      </c>
      <c r="CK641" s="15">
        <f>VLOOKUP($CI641,[16]definitions_list_lookup!$N$15:$P$20,3,TRUE)</f>
        <v>0</v>
      </c>
      <c r="DD641" s="15">
        <f t="shared" si="29"/>
        <v>69.45</v>
      </c>
      <c r="DE641" s="15" t="str">
        <f>VLOOKUP($DD641,[16]definitions_list_lookup!$N$15:$P$20,2,TRUE)</f>
        <v>extensive</v>
      </c>
      <c r="DF641" s="15">
        <f>VLOOKUP($DD641,[16]definitions_list_lookup!$N$15:$P$20,3,TRUE)</f>
        <v>4</v>
      </c>
      <c r="DG641" s="11" t="s">
        <v>4295</v>
      </c>
    </row>
    <row r="642" spans="1:111" s="11" customFormat="1">
      <c r="A642" s="11" t="s">
        <v>4282</v>
      </c>
      <c r="B642" s="11" t="s">
        <v>3001</v>
      </c>
      <c r="C642" s="2" t="s">
        <v>1450</v>
      </c>
      <c r="D642" s="2" t="s">
        <v>1575</v>
      </c>
      <c r="E642" s="11">
        <v>154</v>
      </c>
      <c r="F642" s="11">
        <v>3</v>
      </c>
      <c r="G642" s="15" t="str">
        <f t="shared" si="27"/>
        <v>154-3</v>
      </c>
      <c r="H642" s="11">
        <v>0</v>
      </c>
      <c r="I642" s="11">
        <v>59</v>
      </c>
      <c r="J642" s="38">
        <f>(VLOOKUP($G642,Depth_Lookup_CCL!$A$3:$Z$549,11,FALSE))+(H642/100)</f>
        <v>397.98</v>
      </c>
      <c r="K642" s="38">
        <f>(VLOOKUP($G642,Depth_Lookup_CCL!$A$3:$Z$549,11,FALSE))+(I642/100)</f>
        <v>398.57</v>
      </c>
      <c r="L642" s="11">
        <v>95</v>
      </c>
      <c r="N642" s="11">
        <v>5</v>
      </c>
      <c r="P642" s="15">
        <f t="shared" si="28"/>
        <v>100</v>
      </c>
      <c r="Q642" s="11" t="s">
        <v>2217</v>
      </c>
      <c r="R642" s="11" t="s">
        <v>1</v>
      </c>
      <c r="S642" s="97">
        <v>30</v>
      </c>
      <c r="T642" s="15" t="str">
        <f>VLOOKUP($S642,[16]definitions_list_lookup!$N$15:$P$20,2,TRUE)</f>
        <v>moderate</v>
      </c>
      <c r="U642" s="15">
        <f>VLOOKUP($S642,[16]definitions_list_lookup!$N$15:$P$20,3,TRUE)</f>
        <v>2</v>
      </c>
      <c r="V642" s="11" t="s">
        <v>4296</v>
      </c>
      <c r="Y642" s="11">
        <v>90</v>
      </c>
      <c r="Z642" s="11">
        <v>10</v>
      </c>
      <c r="AR642" s="15" t="str">
        <f>VLOOKUP($AQ642,[16]definitions_list_lookup!$N$15:$P$20,2,TRUE)</f>
        <v>fresh</v>
      </c>
      <c r="AS642" s="15">
        <f>VLOOKUP($AQ642,[16]definitions_list_lookup!$N$15:$P$20,3,TRUE)</f>
        <v>0</v>
      </c>
      <c r="BL642" s="11" t="s">
        <v>1797</v>
      </c>
      <c r="BM642" s="11">
        <v>75</v>
      </c>
      <c r="BN642" s="15" t="str">
        <f>VLOOKUP($BM642,[16]definitions_list_lookup!$N$15:$P$20,2,TRUE)</f>
        <v>extensive</v>
      </c>
      <c r="BO642" s="15">
        <f>VLOOKUP($BM642,[16]definitions_list_lookup!$N$15:$P$20,3,TRUE)</f>
        <v>4</v>
      </c>
      <c r="BP642" s="11" t="s">
        <v>2289</v>
      </c>
      <c r="BQ642" s="11">
        <v>5</v>
      </c>
      <c r="BS642" s="11">
        <v>80</v>
      </c>
      <c r="BT642" s="11">
        <v>15</v>
      </c>
      <c r="CJ642" s="15" t="str">
        <f>VLOOKUP($CI642,[16]definitions_list_lookup!$N$15:$P$20,2,TRUE)</f>
        <v>fresh</v>
      </c>
      <c r="CK642" s="15">
        <f>VLOOKUP($CI642,[16]definitions_list_lookup!$N$15:$P$20,3,TRUE)</f>
        <v>0</v>
      </c>
      <c r="DD642" s="15">
        <f t="shared" si="29"/>
        <v>32.25</v>
      </c>
      <c r="DE642" s="15" t="str">
        <f>VLOOKUP($DD642,[16]definitions_list_lookup!$N$15:$P$20,2,TRUE)</f>
        <v>substantial</v>
      </c>
      <c r="DF642" s="15">
        <f>VLOOKUP($DD642,[16]definitions_list_lookup!$N$15:$P$20,3,TRUE)</f>
        <v>3</v>
      </c>
      <c r="DG642" s="11" t="s">
        <v>4297</v>
      </c>
    </row>
    <row r="643" spans="1:111" s="11" customFormat="1">
      <c r="A643" s="11" t="s">
        <v>4282</v>
      </c>
      <c r="B643" s="11" t="s">
        <v>3001</v>
      </c>
      <c r="C643" s="2" t="s">
        <v>1450</v>
      </c>
      <c r="D643" s="2" t="s">
        <v>1575</v>
      </c>
      <c r="E643" s="11">
        <v>154</v>
      </c>
      <c r="F643" s="11">
        <v>4</v>
      </c>
      <c r="G643" s="15" t="str">
        <f t="shared" ref="G643:G649" si="30">E643&amp;"-"&amp;F643</f>
        <v>154-4</v>
      </c>
      <c r="H643" s="11">
        <v>0</v>
      </c>
      <c r="I643" s="11">
        <v>75</v>
      </c>
      <c r="J643" s="38">
        <f>(VLOOKUP($G643,Depth_Lookup_CCL!$A$3:$Z$549,11,FALSE))+(H643/100)</f>
        <v>398.57</v>
      </c>
      <c r="K643" s="38">
        <f>(VLOOKUP($G643,Depth_Lookup_CCL!$A$3:$Z$549,11,FALSE))+(I643/100)</f>
        <v>399.32</v>
      </c>
      <c r="L643" s="11">
        <v>97</v>
      </c>
      <c r="N643" s="11">
        <v>3</v>
      </c>
      <c r="P643" s="15">
        <f t="shared" ref="P643:P649" si="31">SUM(L643:O643)</f>
        <v>100</v>
      </c>
      <c r="Q643" s="11" t="s">
        <v>1701</v>
      </c>
      <c r="R643" s="11" t="s">
        <v>1</v>
      </c>
      <c r="S643" s="97">
        <v>20</v>
      </c>
      <c r="T643" s="15" t="str">
        <f>VLOOKUP($S643,[16]definitions_list_lookup!$N$15:$P$20,2,TRUE)</f>
        <v>moderate</v>
      </c>
      <c r="U643" s="15">
        <f>VLOOKUP($S643,[16]definitions_list_lookup!$N$15:$P$20,3,TRUE)</f>
        <v>2</v>
      </c>
      <c r="V643" s="11" t="s">
        <v>1971</v>
      </c>
      <c r="Y643" s="11">
        <v>95</v>
      </c>
      <c r="Z643" s="11">
        <v>5</v>
      </c>
      <c r="AR643" s="15" t="str">
        <f>VLOOKUP($AQ643,[16]definitions_list_lookup!$N$15:$P$20,2,TRUE)</f>
        <v>fresh</v>
      </c>
      <c r="AS643" s="15">
        <f>VLOOKUP($AQ643,[16]definitions_list_lookup!$N$15:$P$20,3,TRUE)</f>
        <v>0</v>
      </c>
      <c r="BL643" s="11" t="s">
        <v>2230</v>
      </c>
      <c r="BM643" s="11">
        <v>65</v>
      </c>
      <c r="BN643" s="15" t="str">
        <f>VLOOKUP($BM643,[16]definitions_list_lookup!$N$15:$P$20,2,TRUE)</f>
        <v>extensive</v>
      </c>
      <c r="BO643" s="15">
        <f>VLOOKUP($BM643,[16]definitions_list_lookup!$N$15:$P$20,3,TRUE)</f>
        <v>4</v>
      </c>
      <c r="BP643" s="11" t="s">
        <v>2289</v>
      </c>
      <c r="BS643" s="11">
        <v>65</v>
      </c>
      <c r="BT643" s="11">
        <v>35</v>
      </c>
      <c r="CJ643" s="15" t="str">
        <f>VLOOKUP($CI643,[16]definitions_list_lookup!$N$15:$P$20,2,TRUE)</f>
        <v>fresh</v>
      </c>
      <c r="CK643" s="15">
        <f>VLOOKUP($CI643,[16]definitions_list_lookup!$N$15:$P$20,3,TRUE)</f>
        <v>0</v>
      </c>
      <c r="DD643" s="15">
        <f t="shared" si="29"/>
        <v>21.349999999999998</v>
      </c>
      <c r="DE643" s="15" t="str">
        <f>VLOOKUP($DD643,[16]definitions_list_lookup!$N$15:$P$20,2,TRUE)</f>
        <v>moderate</v>
      </c>
      <c r="DF643" s="15">
        <f>VLOOKUP($DD643,[16]definitions_list_lookup!$N$15:$P$20,3,TRUE)</f>
        <v>2</v>
      </c>
      <c r="DG643" s="11" t="s">
        <v>4298</v>
      </c>
    </row>
    <row r="644" spans="1:111" s="11" customFormat="1">
      <c r="A644" s="11" t="s">
        <v>4282</v>
      </c>
      <c r="B644" s="11" t="s">
        <v>3001</v>
      </c>
      <c r="C644" s="2" t="s">
        <v>1450</v>
      </c>
      <c r="D644" s="2" t="s">
        <v>1575</v>
      </c>
      <c r="E644" s="11">
        <v>155</v>
      </c>
      <c r="F644" s="11">
        <v>1</v>
      </c>
      <c r="G644" s="15" t="str">
        <f t="shared" si="30"/>
        <v>155-1</v>
      </c>
      <c r="H644" s="11">
        <v>0</v>
      </c>
      <c r="I644" s="11">
        <v>75</v>
      </c>
      <c r="J644" s="38">
        <f>(VLOOKUP($G644,Depth_Lookup_CCL!$A$3:$Z$549,11,FALSE))+(H644/100)</f>
        <v>399.2</v>
      </c>
      <c r="K644" s="38">
        <f>(VLOOKUP($G644,Depth_Lookup_CCL!$A$3:$Z$549,11,FALSE))+(I644/100)</f>
        <v>399.95</v>
      </c>
      <c r="L644" s="11">
        <v>92</v>
      </c>
      <c r="N644" s="11">
        <v>8</v>
      </c>
      <c r="P644" s="15">
        <f t="shared" si="31"/>
        <v>100</v>
      </c>
      <c r="Q644" s="11" t="s">
        <v>2217</v>
      </c>
      <c r="R644" s="11" t="s">
        <v>114</v>
      </c>
      <c r="S644" s="97">
        <v>20</v>
      </c>
      <c r="T644" s="15" t="str">
        <f>VLOOKUP($S644,[16]definitions_list_lookup!$N$15:$P$20,2,TRUE)</f>
        <v>moderate</v>
      </c>
      <c r="U644" s="15">
        <f>VLOOKUP($S644,[16]definitions_list_lookup!$N$15:$P$20,3,TRUE)</f>
        <v>2</v>
      </c>
      <c r="V644" s="11" t="s">
        <v>4130</v>
      </c>
      <c r="W644" s="11">
        <v>5</v>
      </c>
      <c r="Y644" s="11">
        <v>90</v>
      </c>
      <c r="Z644" s="11">
        <v>5</v>
      </c>
      <c r="AR644" s="15" t="str">
        <f>VLOOKUP($AQ644,[16]definitions_list_lookup!$N$15:$P$20,2,TRUE)</f>
        <v>fresh</v>
      </c>
      <c r="AS644" s="15">
        <f>VLOOKUP($AQ644,[16]definitions_list_lookup!$N$15:$P$20,3,TRUE)</f>
        <v>0</v>
      </c>
      <c r="BL644" s="11" t="s">
        <v>1797</v>
      </c>
      <c r="BM644" s="11">
        <v>70</v>
      </c>
      <c r="BN644" s="15" t="str">
        <f>VLOOKUP($BM644,[16]definitions_list_lookup!$N$15:$P$20,2,TRUE)</f>
        <v>extensive</v>
      </c>
      <c r="BO644" s="15">
        <f>VLOOKUP($BM644,[16]definitions_list_lookup!$N$15:$P$20,3,TRUE)</f>
        <v>4</v>
      </c>
      <c r="BP644" s="11" t="s">
        <v>2393</v>
      </c>
      <c r="BQ644" s="11">
        <v>10</v>
      </c>
      <c r="BS644" s="11">
        <v>80</v>
      </c>
      <c r="BT644" s="11">
        <v>10</v>
      </c>
      <c r="CJ644" s="15" t="str">
        <f>VLOOKUP($CI644,[16]definitions_list_lookup!$N$15:$P$20,2,TRUE)</f>
        <v>fresh</v>
      </c>
      <c r="CK644" s="15">
        <f>VLOOKUP($CI644,[16]definitions_list_lookup!$N$15:$P$20,3,TRUE)</f>
        <v>0</v>
      </c>
      <c r="DD644" s="15">
        <f t="shared" ref="DD644:DD649" si="32">((L644/100)*S644)+((M644/100)*AQ644)+((N644/100)*BM644)+((O644/100)*CI644)</f>
        <v>24.000000000000004</v>
      </c>
      <c r="DE644" s="15" t="str">
        <f>VLOOKUP($DD644,[16]definitions_list_lookup!$N$15:$P$20,2,TRUE)</f>
        <v>moderate</v>
      </c>
      <c r="DF644" s="15">
        <f>VLOOKUP($DD644,[16]definitions_list_lookup!$N$15:$P$20,3,TRUE)</f>
        <v>2</v>
      </c>
      <c r="DG644" s="11" t="s">
        <v>4299</v>
      </c>
    </row>
    <row r="645" spans="1:111" s="11" customFormat="1">
      <c r="A645" s="11" t="s">
        <v>4282</v>
      </c>
      <c r="B645" s="11" t="s">
        <v>3001</v>
      </c>
      <c r="C645" s="2" t="s">
        <v>1450</v>
      </c>
      <c r="D645" s="2" t="s">
        <v>1575</v>
      </c>
      <c r="E645" s="11">
        <v>155</v>
      </c>
      <c r="F645" s="11">
        <v>2</v>
      </c>
      <c r="G645" s="15" t="str">
        <f t="shared" si="30"/>
        <v>155-2</v>
      </c>
      <c r="H645" s="11">
        <v>0</v>
      </c>
      <c r="I645" s="11">
        <v>92</v>
      </c>
      <c r="J645" s="38">
        <f>(VLOOKUP($G645,Depth_Lookup_CCL!$A$3:$Z$549,11,FALSE))+(H645/100)</f>
        <v>399.95499999999998</v>
      </c>
      <c r="K645" s="38">
        <f>(VLOOKUP($G645,Depth_Lookup_CCL!$A$3:$Z$549,11,FALSE))+(I645/100)</f>
        <v>400.875</v>
      </c>
      <c r="L645" s="11">
        <v>25</v>
      </c>
      <c r="N645" s="11">
        <v>75</v>
      </c>
      <c r="P645" s="15">
        <f t="shared" si="31"/>
        <v>100</v>
      </c>
      <c r="Q645" s="11" t="s">
        <v>1723</v>
      </c>
      <c r="R645" s="11" t="s">
        <v>114</v>
      </c>
      <c r="S645" s="97">
        <v>30</v>
      </c>
      <c r="T645" s="15" t="str">
        <f>VLOOKUP($S645,[16]definitions_list_lookup!$N$15:$P$20,2,TRUE)</f>
        <v>moderate</v>
      </c>
      <c r="U645" s="15">
        <f>VLOOKUP($S645,[16]definitions_list_lookup!$N$15:$P$20,3,TRUE)</f>
        <v>2</v>
      </c>
      <c r="V645" s="11" t="s">
        <v>1971</v>
      </c>
      <c r="W645" s="11">
        <v>5</v>
      </c>
      <c r="Y645" s="11">
        <v>80</v>
      </c>
      <c r="Z645" s="11">
        <v>15</v>
      </c>
      <c r="AR645" s="15" t="str">
        <f>VLOOKUP($AQ645,[16]definitions_list_lookup!$N$15:$P$20,2,TRUE)</f>
        <v>fresh</v>
      </c>
      <c r="AS645" s="15">
        <f>VLOOKUP($AQ645,[16]definitions_list_lookup!$N$15:$P$20,3,TRUE)</f>
        <v>0</v>
      </c>
      <c r="BL645" s="11" t="s">
        <v>1797</v>
      </c>
      <c r="BM645" s="11">
        <v>75</v>
      </c>
      <c r="BN645" s="15" t="str">
        <f>VLOOKUP($BM645,[16]definitions_list_lookup!$N$15:$P$20,2,TRUE)</f>
        <v>extensive</v>
      </c>
      <c r="BO645" s="15">
        <f>VLOOKUP($BM645,[16]definitions_list_lookup!$N$15:$P$20,3,TRUE)</f>
        <v>4</v>
      </c>
      <c r="BP645" s="11" t="s">
        <v>4294</v>
      </c>
      <c r="BQ645" s="11">
        <v>15</v>
      </c>
      <c r="BS645" s="11">
        <v>65</v>
      </c>
      <c r="BT645" s="11">
        <v>20</v>
      </c>
      <c r="CJ645" s="15" t="str">
        <f>VLOOKUP($CI645,[16]definitions_list_lookup!$N$15:$P$20,2,TRUE)</f>
        <v>fresh</v>
      </c>
      <c r="CK645" s="15">
        <f>VLOOKUP($CI645,[16]definitions_list_lookup!$N$15:$P$20,3,TRUE)</f>
        <v>0</v>
      </c>
      <c r="DD645" s="15">
        <f t="shared" si="32"/>
        <v>63.75</v>
      </c>
      <c r="DE645" s="15" t="str">
        <f>VLOOKUP($DD645,[16]definitions_list_lookup!$N$15:$P$20,2,TRUE)</f>
        <v>extensive</v>
      </c>
      <c r="DF645" s="15">
        <f>VLOOKUP($DD645,[16]definitions_list_lookup!$N$15:$P$20,3,TRUE)</f>
        <v>4</v>
      </c>
      <c r="DG645" s="11" t="s">
        <v>4300</v>
      </c>
    </row>
    <row r="646" spans="1:111" s="11" customFormat="1">
      <c r="A646" s="11" t="s">
        <v>4282</v>
      </c>
      <c r="B646" s="11" t="s">
        <v>3001</v>
      </c>
      <c r="C646" s="2" t="s">
        <v>1450</v>
      </c>
      <c r="D646" s="2" t="s">
        <v>1575</v>
      </c>
      <c r="E646" s="11">
        <v>155</v>
      </c>
      <c r="F646" s="11">
        <v>3</v>
      </c>
      <c r="G646" s="15" t="str">
        <f t="shared" si="30"/>
        <v>155-3</v>
      </c>
      <c r="H646" s="11">
        <v>0</v>
      </c>
      <c r="I646" s="11">
        <v>60</v>
      </c>
      <c r="J646" s="38">
        <f>(VLOOKUP($G646,Depth_Lookup_CCL!$A$3:$Z$549,11,FALSE))+(H646/100)</f>
        <v>400.88</v>
      </c>
      <c r="K646" s="38">
        <f>(VLOOKUP($G646,Depth_Lookup_CCL!$A$3:$Z$549,11,FALSE))+(I646/100)</f>
        <v>401.48</v>
      </c>
      <c r="L646" s="11">
        <v>30</v>
      </c>
      <c r="N646" s="11">
        <v>70</v>
      </c>
      <c r="P646" s="15">
        <f t="shared" si="31"/>
        <v>100</v>
      </c>
      <c r="Q646" s="11" t="s">
        <v>1723</v>
      </c>
      <c r="R646" s="11" t="s">
        <v>1</v>
      </c>
      <c r="S646" s="97">
        <v>30</v>
      </c>
      <c r="T646" s="15" t="str">
        <f>VLOOKUP($S646,[16]definitions_list_lookup!$N$15:$P$20,2,TRUE)</f>
        <v>moderate</v>
      </c>
      <c r="U646" s="15">
        <f>VLOOKUP($S646,[16]definitions_list_lookup!$N$15:$P$20,3,TRUE)</f>
        <v>2</v>
      </c>
      <c r="V646" s="11" t="s">
        <v>1971</v>
      </c>
      <c r="W646" s="11">
        <v>5</v>
      </c>
      <c r="Y646" s="11">
        <v>85</v>
      </c>
      <c r="Z646" s="11">
        <v>10</v>
      </c>
      <c r="AR646" s="15" t="str">
        <f>VLOOKUP($AQ646,[16]definitions_list_lookup!$N$15:$P$20,2,TRUE)</f>
        <v>fresh</v>
      </c>
      <c r="AS646" s="15">
        <f>VLOOKUP($AQ646,[16]definitions_list_lookup!$N$15:$P$20,3,TRUE)</f>
        <v>0</v>
      </c>
      <c r="BL646" s="11" t="s">
        <v>2224</v>
      </c>
      <c r="BM646" s="11">
        <v>70</v>
      </c>
      <c r="BN646" s="15" t="str">
        <f>VLOOKUP($BM646,[16]definitions_list_lookup!$N$15:$P$20,2,TRUE)</f>
        <v>extensive</v>
      </c>
      <c r="BO646" s="15">
        <f>VLOOKUP($BM646,[16]definitions_list_lookup!$N$15:$P$20,3,TRUE)</f>
        <v>4</v>
      </c>
      <c r="BP646" s="11" t="s">
        <v>2269</v>
      </c>
      <c r="BQ646" s="11">
        <v>20</v>
      </c>
      <c r="BS646" s="11">
        <v>35</v>
      </c>
      <c r="BT646" s="11">
        <v>45</v>
      </c>
      <c r="CJ646" s="15" t="str">
        <f>VLOOKUP($CI646,[16]definitions_list_lookup!$N$15:$P$20,2,TRUE)</f>
        <v>fresh</v>
      </c>
      <c r="CK646" s="15">
        <f>VLOOKUP($CI646,[16]definitions_list_lookup!$N$15:$P$20,3,TRUE)</f>
        <v>0</v>
      </c>
      <c r="DD646" s="15">
        <f t="shared" si="32"/>
        <v>58</v>
      </c>
      <c r="DE646" s="15" t="str">
        <f>VLOOKUP($DD646,[16]definitions_list_lookup!$N$15:$P$20,2,TRUE)</f>
        <v>substantial</v>
      </c>
      <c r="DF646" s="15">
        <f>VLOOKUP($DD646,[16]definitions_list_lookup!$N$15:$P$20,3,TRUE)</f>
        <v>3</v>
      </c>
      <c r="DG646" s="11" t="s">
        <v>4301</v>
      </c>
    </row>
    <row r="647" spans="1:111" s="11" customFormat="1">
      <c r="A647" s="11" t="s">
        <v>4282</v>
      </c>
      <c r="B647" s="11" t="s">
        <v>3001</v>
      </c>
      <c r="C647" s="2" t="s">
        <v>1450</v>
      </c>
      <c r="D647" s="2" t="s">
        <v>1575</v>
      </c>
      <c r="E647" s="11">
        <v>155</v>
      </c>
      <c r="F647" s="11">
        <v>4</v>
      </c>
      <c r="G647" s="15" t="str">
        <f t="shared" si="30"/>
        <v>155-4</v>
      </c>
      <c r="H647" s="11">
        <v>0</v>
      </c>
      <c r="I647" s="11">
        <v>70</v>
      </c>
      <c r="J647" s="38">
        <f>(VLOOKUP($G647,Depth_Lookup_CCL!$A$3:$Z$549,11,FALSE))+(H647/100)</f>
        <v>401.5</v>
      </c>
      <c r="K647" s="38">
        <f>(VLOOKUP($G647,Depth_Lookup_CCL!$A$3:$Z$549,11,FALSE))+(I647/100)</f>
        <v>402.2</v>
      </c>
      <c r="L647" s="11">
        <v>50</v>
      </c>
      <c r="N647" s="11">
        <v>50</v>
      </c>
      <c r="P647" s="15">
        <f t="shared" si="31"/>
        <v>100</v>
      </c>
      <c r="Q647" s="11" t="s">
        <v>1723</v>
      </c>
      <c r="R647" s="11" t="s">
        <v>114</v>
      </c>
      <c r="S647" s="97">
        <v>25</v>
      </c>
      <c r="T647" s="15" t="str">
        <f>VLOOKUP($S647,[16]definitions_list_lookup!$N$15:$P$20,2,TRUE)</f>
        <v>moderate</v>
      </c>
      <c r="U647" s="15">
        <f>VLOOKUP($S647,[16]definitions_list_lookup!$N$15:$P$20,3,TRUE)</f>
        <v>2</v>
      </c>
      <c r="V647" s="11" t="s">
        <v>2621</v>
      </c>
      <c r="W647" s="11">
        <v>10</v>
      </c>
      <c r="Y647" s="11">
        <v>70</v>
      </c>
      <c r="Z647" s="11">
        <v>20</v>
      </c>
      <c r="AR647" s="15" t="str">
        <f>VLOOKUP($AQ647,[16]definitions_list_lookup!$N$15:$P$20,2,TRUE)</f>
        <v>fresh</v>
      </c>
      <c r="AS647" s="15">
        <f>VLOOKUP($AQ647,[16]definitions_list_lookup!$N$15:$P$20,3,TRUE)</f>
        <v>0</v>
      </c>
      <c r="BL647" s="11" t="s">
        <v>2224</v>
      </c>
      <c r="BM647" s="11">
        <v>80</v>
      </c>
      <c r="BN647" s="15" t="str">
        <f>VLOOKUP($BM647,[16]definitions_list_lookup!$N$15:$P$20,2,TRUE)</f>
        <v>extensive</v>
      </c>
      <c r="BO647" s="15">
        <f>VLOOKUP($BM647,[16]definitions_list_lookup!$N$15:$P$20,3,TRUE)</f>
        <v>4</v>
      </c>
      <c r="BP647" s="11" t="s">
        <v>2269</v>
      </c>
      <c r="BQ647" s="11">
        <v>15</v>
      </c>
      <c r="BS647" s="11">
        <v>60</v>
      </c>
      <c r="BT647" s="11">
        <v>20</v>
      </c>
      <c r="BY647" s="11">
        <v>5</v>
      </c>
      <c r="CJ647" s="15" t="str">
        <f>VLOOKUP($CI647,[16]definitions_list_lookup!$N$15:$P$20,2,TRUE)</f>
        <v>fresh</v>
      </c>
      <c r="CK647" s="15">
        <f>VLOOKUP($CI647,[16]definitions_list_lookup!$N$15:$P$20,3,TRUE)</f>
        <v>0</v>
      </c>
      <c r="DD647" s="15">
        <f t="shared" si="32"/>
        <v>52.5</v>
      </c>
      <c r="DE647" s="15" t="str">
        <f>VLOOKUP($DD647,[16]definitions_list_lookup!$N$15:$P$20,2,TRUE)</f>
        <v>substantial</v>
      </c>
      <c r="DF647" s="15">
        <f>VLOOKUP($DD647,[16]definitions_list_lookup!$N$15:$P$20,3,TRUE)</f>
        <v>3</v>
      </c>
      <c r="DG647" s="11" t="s">
        <v>4302</v>
      </c>
    </row>
    <row r="648" spans="1:111" s="11" customFormat="1">
      <c r="A648" s="11" t="s">
        <v>4282</v>
      </c>
      <c r="B648" s="11" t="s">
        <v>3001</v>
      </c>
      <c r="C648" s="2" t="s">
        <v>1450</v>
      </c>
      <c r="D648" s="2" t="s">
        <v>1575</v>
      </c>
      <c r="E648" s="11">
        <v>156</v>
      </c>
      <c r="F648" s="11">
        <v>1</v>
      </c>
      <c r="G648" s="15" t="str">
        <f t="shared" si="30"/>
        <v>156-1</v>
      </c>
      <c r="H648" s="11">
        <v>0</v>
      </c>
      <c r="I648" s="11">
        <v>61</v>
      </c>
      <c r="J648" s="38">
        <f>(VLOOKUP($G648,Depth_Lookup_CCL!$A$3:$Z$549,11,FALSE))+(H648/100)</f>
        <v>402.25</v>
      </c>
      <c r="K648" s="38">
        <f>(VLOOKUP($G648,Depth_Lookup_CCL!$A$3:$Z$549,11,FALSE))+(I648/100)</f>
        <v>402.86</v>
      </c>
      <c r="L648" s="11">
        <v>75</v>
      </c>
      <c r="N648" s="11">
        <v>25</v>
      </c>
      <c r="P648" s="15">
        <f t="shared" si="31"/>
        <v>100</v>
      </c>
      <c r="Q648" s="11" t="s">
        <v>1701</v>
      </c>
      <c r="R648" s="11" t="s">
        <v>114</v>
      </c>
      <c r="S648" s="97">
        <v>20</v>
      </c>
      <c r="T648" s="15" t="str">
        <f>VLOOKUP($S648,[16]definitions_list_lookup!$N$15:$P$20,2,TRUE)</f>
        <v>moderate</v>
      </c>
      <c r="U648" s="15">
        <f>VLOOKUP($S648,[16]definitions_list_lookup!$N$15:$P$20,3,TRUE)</f>
        <v>2</v>
      </c>
      <c r="V648" s="11" t="s">
        <v>1971</v>
      </c>
      <c r="Y648" s="11">
        <v>95</v>
      </c>
      <c r="Z648" s="11">
        <v>5</v>
      </c>
      <c r="AR648" s="15" t="str">
        <f>VLOOKUP($AQ648,[16]definitions_list_lookup!$N$15:$P$20,2,TRUE)</f>
        <v>fresh</v>
      </c>
      <c r="AS648" s="15">
        <f>VLOOKUP($AQ648,[16]definitions_list_lookup!$N$15:$P$20,3,TRUE)</f>
        <v>0</v>
      </c>
      <c r="BL648" s="11" t="s">
        <v>4290</v>
      </c>
      <c r="BM648" s="11">
        <v>65</v>
      </c>
      <c r="BN648" s="15" t="str">
        <f>VLOOKUP($BM648,[16]definitions_list_lookup!$N$15:$P$20,2,TRUE)</f>
        <v>extensive</v>
      </c>
      <c r="BO648" s="15">
        <f>VLOOKUP($BM648,[16]definitions_list_lookup!$N$15:$P$20,3,TRUE)</f>
        <v>4</v>
      </c>
      <c r="BP648" s="11" t="s">
        <v>4286</v>
      </c>
      <c r="BQ648" s="11">
        <v>15</v>
      </c>
      <c r="BS648" s="11">
        <v>75</v>
      </c>
      <c r="BT648" s="11">
        <v>10</v>
      </c>
      <c r="CJ648" s="15" t="str">
        <f>VLOOKUP($CI648,[16]definitions_list_lookup!$N$15:$P$20,2,TRUE)</f>
        <v>fresh</v>
      </c>
      <c r="CK648" s="15">
        <f>VLOOKUP($CI648,[16]definitions_list_lookup!$N$15:$P$20,3,TRUE)</f>
        <v>0</v>
      </c>
      <c r="DD648" s="15">
        <f t="shared" si="32"/>
        <v>31.25</v>
      </c>
      <c r="DE648" s="15" t="str">
        <f>VLOOKUP($DD648,[16]definitions_list_lookup!$N$15:$P$20,2,TRUE)</f>
        <v>substantial</v>
      </c>
      <c r="DF648" s="15">
        <f>VLOOKUP($DD648,[16]definitions_list_lookup!$N$15:$P$20,3,TRUE)</f>
        <v>3</v>
      </c>
      <c r="DG648" s="11" t="s">
        <v>4293</v>
      </c>
    </row>
    <row r="649" spans="1:111" s="11" customFormat="1">
      <c r="A649" s="11" t="s">
        <v>4282</v>
      </c>
      <c r="B649" s="11" t="s">
        <v>3001</v>
      </c>
      <c r="C649" s="2" t="s">
        <v>1450</v>
      </c>
      <c r="D649" s="2" t="s">
        <v>1575</v>
      </c>
      <c r="E649" s="11">
        <v>156</v>
      </c>
      <c r="F649" s="11">
        <v>2</v>
      </c>
      <c r="G649" s="15" t="str">
        <f t="shared" si="30"/>
        <v>156-2</v>
      </c>
      <c r="H649" s="11">
        <v>0</v>
      </c>
      <c r="I649" s="11">
        <v>50</v>
      </c>
      <c r="J649" s="38">
        <f>(VLOOKUP($G649,Depth_Lookup_CCL!$A$3:$Z$549,11,FALSE))+(H649/100)</f>
        <v>402.88</v>
      </c>
      <c r="K649" s="38">
        <f>(VLOOKUP($G649,Depth_Lookup_CCL!$A$3:$Z$549,11,FALSE))+(I649/100)</f>
        <v>403.38</v>
      </c>
      <c r="L649" s="11">
        <v>15</v>
      </c>
      <c r="N649" s="11">
        <v>85</v>
      </c>
      <c r="P649" s="15">
        <f t="shared" si="31"/>
        <v>100</v>
      </c>
      <c r="Q649" s="11" t="s">
        <v>2217</v>
      </c>
      <c r="R649" s="11" t="s">
        <v>1</v>
      </c>
      <c r="S649" s="97">
        <v>40</v>
      </c>
      <c r="T649" s="15" t="str">
        <f>VLOOKUP($S649,[16]definitions_list_lookup!$N$15:$P$20,2,TRUE)</f>
        <v>substantial</v>
      </c>
      <c r="U649" s="15">
        <f>VLOOKUP($S649,[16]definitions_list_lookup!$N$15:$P$20,3,TRUE)</f>
        <v>3</v>
      </c>
      <c r="V649" s="11" t="s">
        <v>1971</v>
      </c>
      <c r="W649" s="11">
        <v>10</v>
      </c>
      <c r="Y649" s="11">
        <v>80</v>
      </c>
      <c r="Z649" s="11">
        <v>10</v>
      </c>
      <c r="AR649" s="15" t="str">
        <f>VLOOKUP($AQ649,[16]definitions_list_lookup!$N$15:$P$20,2,TRUE)</f>
        <v>fresh</v>
      </c>
      <c r="AS649" s="15">
        <f>VLOOKUP($AQ649,[16]definitions_list_lookup!$N$15:$P$20,3,TRUE)</f>
        <v>0</v>
      </c>
      <c r="BL649" s="11" t="s">
        <v>1744</v>
      </c>
      <c r="BM649" s="11">
        <v>60</v>
      </c>
      <c r="BN649" s="15" t="str">
        <f>VLOOKUP($BM649,[16]definitions_list_lookup!$N$15:$P$20,2,TRUE)</f>
        <v>substantial</v>
      </c>
      <c r="BO649" s="15">
        <f>VLOOKUP($BM649,[16]definitions_list_lookup!$N$15:$P$20,3,TRUE)</f>
        <v>3</v>
      </c>
      <c r="BP649" s="11" t="s">
        <v>2287</v>
      </c>
      <c r="BQ649" s="11">
        <v>10</v>
      </c>
      <c r="BS649" s="11">
        <v>45</v>
      </c>
      <c r="BT649" s="11">
        <v>45</v>
      </c>
      <c r="CJ649" s="15" t="str">
        <f>VLOOKUP($CI649,[16]definitions_list_lookup!$N$15:$P$20,2,TRUE)</f>
        <v>fresh</v>
      </c>
      <c r="CK649" s="15">
        <f>VLOOKUP($CI649,[16]definitions_list_lookup!$N$15:$P$20,3,TRUE)</f>
        <v>0</v>
      </c>
      <c r="DD649" s="15">
        <f t="shared" si="32"/>
        <v>57</v>
      </c>
      <c r="DE649" s="15" t="str">
        <f>VLOOKUP($DD649,[16]definitions_list_lookup!$N$15:$P$20,2,TRUE)</f>
        <v>substantial</v>
      </c>
      <c r="DF649" s="15">
        <f>VLOOKUP($DD649,[16]definitions_list_lookup!$N$15:$P$20,3,TRUE)</f>
        <v>3</v>
      </c>
      <c r="DG649" s="11" t="s">
        <v>4303</v>
      </c>
    </row>
    <row r="650" spans="1:111" s="11" customFormat="1">
      <c r="G650" s="15"/>
      <c r="J650" s="73"/>
      <c r="K650" s="73"/>
      <c r="P650" s="15"/>
      <c r="S650" s="97"/>
      <c r="T650" s="15"/>
      <c r="U650" s="15"/>
      <c r="AR650" s="15"/>
      <c r="AS650" s="15"/>
      <c r="BN650" s="15"/>
      <c r="BO650" s="15"/>
      <c r="CJ650" s="15"/>
      <c r="CK650" s="15"/>
      <c r="DD650" s="15"/>
      <c r="DE650" s="15"/>
      <c r="DF650" s="15"/>
    </row>
    <row r="651" spans="1:111" s="11" customFormat="1">
      <c r="G651" s="15"/>
      <c r="J651" s="73"/>
      <c r="K651" s="73"/>
      <c r="P651" s="15"/>
      <c r="S651" s="97"/>
      <c r="T651" s="15"/>
      <c r="U651" s="15"/>
      <c r="AR651" s="15"/>
      <c r="AS651" s="15"/>
      <c r="BN651" s="15"/>
      <c r="BO651" s="15"/>
      <c r="CJ651" s="15"/>
      <c r="CK651" s="15"/>
      <c r="DD651" s="15"/>
      <c r="DE651" s="15"/>
      <c r="DF651" s="15"/>
    </row>
    <row r="652" spans="1:111" s="11" customFormat="1">
      <c r="G652" s="15"/>
      <c r="J652" s="73"/>
      <c r="K652" s="73"/>
      <c r="P652" s="15"/>
      <c r="S652" s="97"/>
      <c r="T652" s="15"/>
      <c r="U652" s="15"/>
      <c r="AR652" s="15"/>
      <c r="AS652" s="15"/>
      <c r="BN652" s="15"/>
      <c r="BO652" s="15"/>
      <c r="CJ652" s="15"/>
      <c r="CK652" s="15"/>
      <c r="DD652" s="15"/>
      <c r="DE652" s="15"/>
      <c r="DF652" s="15"/>
    </row>
    <row r="653" spans="1:111" s="11" customFormat="1">
      <c r="G653" s="15"/>
      <c r="J653" s="73"/>
      <c r="K653" s="73"/>
      <c r="P653" s="15"/>
      <c r="S653" s="97"/>
      <c r="T653" s="15"/>
      <c r="U653" s="15"/>
      <c r="AR653" s="15"/>
      <c r="AS653" s="15"/>
      <c r="BN653" s="15"/>
      <c r="BO653" s="15"/>
      <c r="CJ653" s="15"/>
      <c r="CK653" s="15"/>
      <c r="DD653" s="15"/>
      <c r="DE653" s="15"/>
      <c r="DF653" s="15"/>
    </row>
    <row r="654" spans="1:111" s="11" customFormat="1">
      <c r="G654" s="15"/>
      <c r="J654" s="73"/>
      <c r="K654" s="73"/>
      <c r="P654" s="15"/>
      <c r="S654" s="97"/>
      <c r="T654" s="15"/>
      <c r="U654" s="15"/>
      <c r="AR654" s="15"/>
      <c r="AS654" s="15"/>
      <c r="BN654" s="15"/>
      <c r="BO654" s="15"/>
      <c r="CJ654" s="15"/>
      <c r="CK654" s="15"/>
      <c r="DD654" s="15"/>
      <c r="DE654" s="15"/>
      <c r="DF654" s="15"/>
    </row>
    <row r="655" spans="1:111" s="11" customFormat="1">
      <c r="G655" s="15"/>
      <c r="J655" s="73"/>
      <c r="K655" s="73"/>
      <c r="P655" s="15"/>
      <c r="S655" s="97"/>
      <c r="T655" s="15"/>
      <c r="U655" s="15"/>
      <c r="AR655" s="15"/>
      <c r="AS655" s="15"/>
      <c r="BN655" s="15"/>
      <c r="BO655" s="15"/>
      <c r="CJ655" s="15"/>
      <c r="CK655" s="15"/>
      <c r="DD655" s="15"/>
      <c r="DE655" s="15"/>
      <c r="DF655" s="15"/>
    </row>
    <row r="656" spans="1:111" s="11" customFormat="1">
      <c r="G656" s="15"/>
      <c r="J656" s="73"/>
      <c r="K656" s="73"/>
      <c r="P656" s="15"/>
      <c r="S656" s="97"/>
      <c r="T656" s="15"/>
      <c r="U656" s="15"/>
      <c r="AR656" s="15"/>
      <c r="AS656" s="15"/>
      <c r="BN656" s="15"/>
      <c r="BO656" s="15"/>
      <c r="CJ656" s="15"/>
      <c r="CK656" s="15"/>
      <c r="DD656" s="15"/>
      <c r="DE656" s="15"/>
      <c r="DF656" s="15"/>
    </row>
    <row r="657" spans="7:110" s="11" customFormat="1">
      <c r="G657" s="15"/>
      <c r="J657" s="73"/>
      <c r="K657" s="73"/>
      <c r="P657" s="15"/>
      <c r="S657" s="97"/>
      <c r="T657" s="15"/>
      <c r="U657" s="15"/>
      <c r="AR657" s="15"/>
      <c r="AS657" s="15"/>
      <c r="BN657" s="15"/>
      <c r="BO657" s="15"/>
      <c r="CJ657" s="15"/>
      <c r="CK657" s="15"/>
      <c r="DD657" s="15"/>
      <c r="DE657" s="15"/>
      <c r="DF657" s="15"/>
    </row>
    <row r="658" spans="7:110" s="11" customFormat="1">
      <c r="G658" s="15"/>
      <c r="J658" s="73"/>
      <c r="K658" s="73"/>
      <c r="P658" s="15"/>
      <c r="S658" s="97"/>
      <c r="T658" s="15"/>
      <c r="U658" s="15"/>
      <c r="AR658" s="15"/>
      <c r="AS658" s="15"/>
      <c r="BN658" s="15"/>
      <c r="BO658" s="15"/>
      <c r="CJ658" s="15"/>
      <c r="CK658" s="15"/>
      <c r="DD658" s="15"/>
      <c r="DE658" s="15"/>
      <c r="DF658" s="15"/>
    </row>
    <row r="659" spans="7:110" s="11" customFormat="1">
      <c r="G659" s="15"/>
      <c r="J659" s="73"/>
      <c r="K659" s="73"/>
      <c r="P659" s="15"/>
      <c r="S659" s="97"/>
      <c r="T659" s="15"/>
      <c r="U659" s="15"/>
      <c r="AR659" s="15"/>
      <c r="AS659" s="15"/>
      <c r="BN659" s="15"/>
      <c r="BO659" s="15"/>
      <c r="CJ659" s="15"/>
      <c r="CK659" s="15"/>
      <c r="DD659" s="15"/>
      <c r="DE659" s="15"/>
      <c r="DF659" s="15"/>
    </row>
    <row r="660" spans="7:110" s="11" customFormat="1">
      <c r="G660" s="15"/>
      <c r="J660" s="73"/>
      <c r="K660" s="73"/>
      <c r="P660" s="15"/>
      <c r="S660" s="97"/>
      <c r="T660" s="15"/>
      <c r="U660" s="15"/>
      <c r="AR660" s="15"/>
      <c r="AS660" s="15"/>
      <c r="BN660" s="15"/>
      <c r="BO660" s="15"/>
      <c r="CJ660" s="15"/>
      <c r="CK660" s="15"/>
      <c r="DD660" s="15"/>
      <c r="DE660" s="15"/>
      <c r="DF660" s="15"/>
    </row>
    <row r="661" spans="7:110" s="11" customFormat="1">
      <c r="G661" s="15"/>
      <c r="J661" s="73"/>
      <c r="K661" s="73"/>
      <c r="P661" s="15"/>
      <c r="S661" s="97"/>
      <c r="T661" s="15"/>
      <c r="U661" s="15"/>
      <c r="AR661" s="15"/>
      <c r="AS661" s="15"/>
      <c r="BN661" s="15"/>
      <c r="BO661" s="15"/>
      <c r="CJ661" s="15"/>
      <c r="CK661" s="15"/>
      <c r="DD661" s="15"/>
      <c r="DE661" s="15"/>
      <c r="DF661" s="15"/>
    </row>
    <row r="662" spans="7:110" s="11" customFormat="1">
      <c r="G662" s="15"/>
      <c r="J662" s="73"/>
      <c r="K662" s="73"/>
      <c r="P662" s="15"/>
      <c r="S662" s="97"/>
      <c r="T662" s="15"/>
      <c r="U662" s="15"/>
      <c r="AR662" s="15"/>
      <c r="AS662" s="15"/>
      <c r="BN662" s="15"/>
      <c r="BO662" s="15"/>
      <c r="CJ662" s="15"/>
      <c r="CK662" s="15"/>
      <c r="DD662" s="15"/>
      <c r="DE662" s="15"/>
      <c r="DF662" s="15"/>
    </row>
    <row r="663" spans="7:110" s="11" customFormat="1">
      <c r="G663" s="15"/>
      <c r="J663" s="73"/>
      <c r="K663" s="73"/>
      <c r="P663" s="15"/>
      <c r="S663" s="97"/>
      <c r="T663" s="15"/>
      <c r="U663" s="15"/>
      <c r="AR663" s="15"/>
      <c r="AS663" s="15"/>
      <c r="BN663" s="15"/>
      <c r="BO663" s="15"/>
      <c r="CJ663" s="15"/>
      <c r="CK663" s="15"/>
      <c r="DD663" s="15"/>
      <c r="DE663" s="15"/>
      <c r="DF663" s="15"/>
    </row>
    <row r="664" spans="7:110" s="11" customFormat="1">
      <c r="G664" s="15"/>
      <c r="J664" s="73"/>
      <c r="K664" s="73"/>
      <c r="P664" s="15"/>
      <c r="S664" s="97"/>
      <c r="T664" s="15"/>
      <c r="U664" s="15"/>
      <c r="AR664" s="15"/>
      <c r="AS664" s="15"/>
      <c r="BN664" s="15"/>
      <c r="BO664" s="15"/>
      <c r="CJ664" s="15"/>
      <c r="CK664" s="15"/>
      <c r="DD664" s="15"/>
      <c r="DE664" s="15"/>
      <c r="DF664" s="15"/>
    </row>
    <row r="665" spans="7:110" s="11" customFormat="1">
      <c r="G665" s="15"/>
      <c r="J665" s="73"/>
      <c r="K665" s="73"/>
      <c r="P665" s="15"/>
      <c r="S665" s="97"/>
      <c r="T665" s="15"/>
      <c r="U665" s="15"/>
      <c r="AR665" s="15"/>
      <c r="AS665" s="15"/>
      <c r="BN665" s="15"/>
      <c r="BO665" s="15"/>
      <c r="CJ665" s="15"/>
      <c r="CK665" s="15"/>
      <c r="DD665" s="15"/>
      <c r="DE665" s="15"/>
      <c r="DF665" s="15"/>
    </row>
    <row r="666" spans="7:110" s="11" customFormat="1">
      <c r="G666" s="15"/>
      <c r="J666" s="73"/>
      <c r="K666" s="73"/>
      <c r="P666" s="15"/>
      <c r="S666" s="97"/>
      <c r="T666" s="15"/>
      <c r="U666" s="15"/>
      <c r="AR666" s="15"/>
      <c r="AS666" s="15"/>
      <c r="BN666" s="15"/>
      <c r="BO666" s="15"/>
      <c r="CJ666" s="15"/>
      <c r="CK666" s="15"/>
      <c r="DD666" s="15"/>
      <c r="DE666" s="15"/>
      <c r="DF666" s="15"/>
    </row>
    <row r="667" spans="7:110" s="11" customFormat="1">
      <c r="G667" s="15"/>
      <c r="J667" s="73"/>
      <c r="K667" s="73"/>
      <c r="P667" s="15"/>
      <c r="S667" s="97"/>
      <c r="T667" s="15"/>
      <c r="U667" s="15"/>
      <c r="AR667" s="15"/>
      <c r="AS667" s="15"/>
      <c r="BN667" s="15"/>
      <c r="BO667" s="15"/>
      <c r="CJ667" s="15"/>
      <c r="CK667" s="15"/>
      <c r="DD667" s="15"/>
      <c r="DE667" s="15"/>
      <c r="DF667" s="15"/>
    </row>
    <row r="668" spans="7:110" s="11" customFormat="1">
      <c r="G668" s="15"/>
      <c r="J668" s="73"/>
      <c r="K668" s="73"/>
      <c r="P668" s="15"/>
      <c r="S668" s="97"/>
      <c r="T668" s="15"/>
      <c r="U668" s="15"/>
      <c r="AR668" s="15"/>
      <c r="AS668" s="15"/>
      <c r="BN668" s="15"/>
      <c r="BO668" s="15"/>
      <c r="CJ668" s="15"/>
      <c r="CK668" s="15"/>
      <c r="DD668" s="15"/>
      <c r="DE668" s="15"/>
      <c r="DF668" s="15"/>
    </row>
    <row r="669" spans="7:110" s="11" customFormat="1">
      <c r="G669" s="15"/>
      <c r="J669" s="73"/>
      <c r="K669" s="73"/>
      <c r="P669" s="15"/>
      <c r="S669" s="97"/>
      <c r="T669" s="15"/>
      <c r="U669" s="15"/>
      <c r="AR669" s="15"/>
      <c r="AS669" s="15"/>
      <c r="BN669" s="15"/>
      <c r="BO669" s="15"/>
      <c r="CJ669" s="15"/>
      <c r="CK669" s="15"/>
      <c r="DD669" s="15"/>
      <c r="DE669" s="15"/>
      <c r="DF669" s="15"/>
    </row>
    <row r="670" spans="7:110" s="11" customFormat="1">
      <c r="G670" s="15"/>
      <c r="J670" s="73"/>
      <c r="K670" s="73"/>
      <c r="P670" s="15"/>
      <c r="S670" s="97"/>
      <c r="T670" s="15"/>
      <c r="U670" s="15"/>
      <c r="AR670" s="15"/>
      <c r="AS670" s="15"/>
      <c r="BN670" s="15"/>
      <c r="BO670" s="15"/>
      <c r="CJ670" s="15"/>
      <c r="CK670" s="15"/>
      <c r="DD670" s="15"/>
      <c r="DE670" s="15"/>
      <c r="DF670" s="15"/>
    </row>
    <row r="671" spans="7:110" s="11" customFormat="1">
      <c r="G671" s="15"/>
      <c r="J671" s="73"/>
      <c r="K671" s="73"/>
      <c r="P671" s="15"/>
      <c r="S671" s="97"/>
      <c r="T671" s="15"/>
      <c r="U671" s="15"/>
      <c r="AR671" s="15"/>
      <c r="AS671" s="15"/>
      <c r="BN671" s="15"/>
      <c r="BO671" s="15"/>
      <c r="CJ671" s="15"/>
      <c r="CK671" s="15"/>
      <c r="DD671" s="15"/>
      <c r="DE671" s="15"/>
      <c r="DF671" s="15"/>
    </row>
    <row r="672" spans="7:110" s="11" customFormat="1">
      <c r="G672" s="15"/>
      <c r="J672" s="73"/>
      <c r="K672" s="73"/>
      <c r="P672" s="15"/>
      <c r="S672" s="97"/>
      <c r="T672" s="15"/>
      <c r="U672" s="15"/>
      <c r="AR672" s="15"/>
      <c r="AS672" s="15"/>
      <c r="BN672" s="15"/>
      <c r="BO672" s="15"/>
      <c r="CJ672" s="15"/>
      <c r="CK672" s="15"/>
      <c r="DD672" s="15"/>
      <c r="DE672" s="15"/>
      <c r="DF672" s="15"/>
    </row>
    <row r="673" spans="7:110" s="11" customFormat="1">
      <c r="G673" s="15"/>
      <c r="J673" s="73"/>
      <c r="K673" s="73"/>
      <c r="P673" s="15"/>
      <c r="S673" s="97"/>
      <c r="T673" s="15"/>
      <c r="U673" s="15"/>
      <c r="AR673" s="15"/>
      <c r="AS673" s="15"/>
      <c r="BN673" s="15"/>
      <c r="BO673" s="15"/>
      <c r="CJ673" s="15"/>
      <c r="CK673" s="15"/>
      <c r="DD673" s="15"/>
      <c r="DE673" s="15"/>
      <c r="DF673" s="15"/>
    </row>
    <row r="674" spans="7:110" s="11" customFormat="1">
      <c r="G674" s="15"/>
      <c r="J674" s="73"/>
      <c r="K674" s="73"/>
      <c r="P674" s="15"/>
      <c r="S674" s="97"/>
      <c r="T674" s="15"/>
      <c r="U674" s="15"/>
      <c r="AR674" s="15"/>
      <c r="AS674" s="15"/>
      <c r="BN674" s="15"/>
      <c r="BO674" s="15"/>
      <c r="CJ674" s="15"/>
      <c r="CK674" s="15"/>
      <c r="DD674" s="15"/>
      <c r="DE674" s="15"/>
      <c r="DF674" s="15"/>
    </row>
    <row r="675" spans="7:110" s="11" customFormat="1">
      <c r="G675" s="15"/>
      <c r="J675" s="73"/>
      <c r="K675" s="73"/>
      <c r="P675" s="15"/>
      <c r="S675" s="97"/>
      <c r="T675" s="15"/>
      <c r="U675" s="15"/>
      <c r="AR675" s="15"/>
      <c r="AS675" s="15"/>
      <c r="BN675" s="15"/>
      <c r="BO675" s="15"/>
      <c r="CJ675" s="15"/>
      <c r="CK675" s="15"/>
      <c r="DD675" s="15"/>
      <c r="DE675" s="15"/>
      <c r="DF675" s="15"/>
    </row>
    <row r="676" spans="7:110" s="11" customFormat="1">
      <c r="G676" s="15"/>
      <c r="J676" s="73"/>
      <c r="K676" s="73"/>
      <c r="P676" s="15"/>
      <c r="S676" s="97"/>
      <c r="T676" s="15"/>
      <c r="U676" s="15"/>
      <c r="AR676" s="15"/>
      <c r="AS676" s="15"/>
      <c r="BN676" s="15"/>
      <c r="BO676" s="15"/>
      <c r="CJ676" s="15"/>
      <c r="CK676" s="15"/>
      <c r="DD676" s="15"/>
      <c r="DE676" s="15"/>
      <c r="DF676" s="15"/>
    </row>
    <row r="677" spans="7:110" s="11" customFormat="1">
      <c r="G677" s="15"/>
      <c r="J677" s="73"/>
      <c r="K677" s="73"/>
      <c r="P677" s="15"/>
      <c r="S677" s="97"/>
      <c r="T677" s="15"/>
      <c r="U677" s="15"/>
      <c r="AR677" s="15"/>
      <c r="AS677" s="15"/>
      <c r="BN677" s="15"/>
      <c r="BO677" s="15"/>
      <c r="CJ677" s="15"/>
      <c r="CK677" s="15"/>
      <c r="DD677" s="15"/>
      <c r="DE677" s="15"/>
      <c r="DF677" s="15"/>
    </row>
    <row r="678" spans="7:110" s="11" customFormat="1">
      <c r="G678" s="15"/>
      <c r="J678" s="73"/>
      <c r="K678" s="73"/>
      <c r="P678" s="15"/>
      <c r="S678" s="97"/>
      <c r="T678" s="15"/>
      <c r="U678" s="15"/>
      <c r="AR678" s="15"/>
      <c r="AS678" s="15"/>
      <c r="BN678" s="15"/>
      <c r="BO678" s="15"/>
      <c r="CJ678" s="15"/>
      <c r="CK678" s="15"/>
      <c r="DD678" s="15"/>
      <c r="DE678" s="15"/>
      <c r="DF678" s="15"/>
    </row>
    <row r="679" spans="7:110" s="11" customFormat="1">
      <c r="G679" s="15"/>
      <c r="J679" s="73"/>
      <c r="K679" s="73"/>
      <c r="P679" s="15"/>
      <c r="S679" s="97"/>
      <c r="T679" s="15"/>
      <c r="U679" s="15"/>
      <c r="AR679" s="15"/>
      <c r="AS679" s="15"/>
      <c r="BN679" s="15"/>
      <c r="BO679" s="15"/>
      <c r="CJ679" s="15"/>
      <c r="CK679" s="15"/>
      <c r="DD679" s="15"/>
      <c r="DE679" s="15"/>
      <c r="DF679" s="15"/>
    </row>
    <row r="680" spans="7:110" s="11" customFormat="1">
      <c r="G680" s="15"/>
      <c r="J680" s="73"/>
      <c r="K680" s="73"/>
      <c r="P680" s="15"/>
      <c r="S680" s="97"/>
      <c r="T680" s="15"/>
      <c r="U680" s="15"/>
      <c r="AR680" s="15"/>
      <c r="AS680" s="15"/>
      <c r="BN680" s="15"/>
      <c r="BO680" s="15"/>
      <c r="CJ680" s="15"/>
      <c r="CK680" s="15"/>
      <c r="DD680" s="15"/>
      <c r="DE680" s="15"/>
      <c r="DF680" s="15"/>
    </row>
    <row r="681" spans="7:110" s="11" customFormat="1">
      <c r="G681" s="15"/>
      <c r="J681" s="73"/>
      <c r="K681" s="73"/>
      <c r="P681" s="15"/>
      <c r="S681" s="97"/>
      <c r="T681" s="15"/>
      <c r="U681" s="15"/>
      <c r="AR681" s="15"/>
      <c r="AS681" s="15"/>
      <c r="BN681" s="15"/>
      <c r="BO681" s="15"/>
      <c r="CJ681" s="15"/>
      <c r="CK681" s="15"/>
      <c r="DD681" s="15"/>
      <c r="DE681" s="15"/>
      <c r="DF681" s="15"/>
    </row>
    <row r="682" spans="7:110" s="11" customFormat="1">
      <c r="G682" s="15"/>
      <c r="J682" s="73"/>
      <c r="K682" s="73"/>
      <c r="P682" s="15"/>
      <c r="S682" s="97"/>
      <c r="T682" s="15"/>
      <c r="U682" s="15"/>
      <c r="AR682" s="15"/>
      <c r="AS682" s="15"/>
      <c r="BN682" s="15"/>
      <c r="BO682" s="15"/>
      <c r="CJ682" s="15"/>
      <c r="CK682" s="15"/>
      <c r="DD682" s="15"/>
      <c r="DE682" s="15"/>
      <c r="DF682" s="15"/>
    </row>
    <row r="683" spans="7:110" s="11" customFormat="1">
      <c r="G683" s="15"/>
      <c r="J683" s="73"/>
      <c r="K683" s="73"/>
      <c r="P683" s="15"/>
      <c r="S683" s="97"/>
      <c r="T683" s="15"/>
      <c r="U683" s="15"/>
      <c r="AR683" s="15"/>
      <c r="AS683" s="15"/>
      <c r="BN683" s="15"/>
      <c r="BO683" s="15"/>
      <c r="CJ683" s="15"/>
      <c r="CK683" s="15"/>
      <c r="DD683" s="15"/>
      <c r="DE683" s="15"/>
      <c r="DF683" s="15"/>
    </row>
    <row r="684" spans="7:110" s="11" customFormat="1">
      <c r="G684" s="15"/>
      <c r="J684" s="73"/>
      <c r="K684" s="73"/>
      <c r="P684" s="15"/>
      <c r="S684" s="97"/>
      <c r="T684" s="15"/>
      <c r="U684" s="15"/>
      <c r="AR684" s="15"/>
      <c r="AS684" s="15"/>
      <c r="BN684" s="15"/>
      <c r="BO684" s="15"/>
      <c r="CJ684" s="15"/>
      <c r="CK684" s="15"/>
      <c r="DD684" s="15"/>
      <c r="DE684" s="15"/>
      <c r="DF684" s="15"/>
    </row>
    <row r="685" spans="7:110" s="11" customFormat="1">
      <c r="G685" s="15"/>
      <c r="J685" s="73"/>
      <c r="K685" s="73"/>
      <c r="P685" s="15"/>
      <c r="S685" s="97"/>
      <c r="T685" s="15"/>
      <c r="U685" s="15"/>
      <c r="AR685" s="15"/>
      <c r="AS685" s="15"/>
      <c r="BN685" s="15"/>
      <c r="BO685" s="15"/>
      <c r="CJ685" s="15"/>
      <c r="CK685" s="15"/>
      <c r="DD685" s="15"/>
      <c r="DE685" s="15"/>
      <c r="DF685" s="15"/>
    </row>
    <row r="686" spans="7:110" s="11" customFormat="1">
      <c r="G686" s="15"/>
      <c r="J686" s="73"/>
      <c r="K686" s="73"/>
      <c r="P686" s="15"/>
      <c r="S686" s="97"/>
      <c r="T686" s="15"/>
      <c r="U686" s="15"/>
      <c r="AR686" s="15"/>
      <c r="AS686" s="15"/>
      <c r="BN686" s="15"/>
      <c r="BO686" s="15"/>
      <c r="CJ686" s="15"/>
      <c r="CK686" s="15"/>
      <c r="DD686" s="15"/>
      <c r="DE686" s="15"/>
      <c r="DF686" s="15"/>
    </row>
    <row r="687" spans="7:110" s="11" customFormat="1">
      <c r="G687" s="15"/>
      <c r="J687" s="73"/>
      <c r="K687" s="73"/>
      <c r="P687" s="15"/>
      <c r="S687" s="97"/>
      <c r="T687" s="15"/>
      <c r="U687" s="15"/>
      <c r="AR687" s="15"/>
      <c r="AS687" s="15"/>
      <c r="BN687" s="15"/>
      <c r="BO687" s="15"/>
      <c r="CJ687" s="15"/>
      <c r="CK687" s="15"/>
      <c r="DD687" s="15"/>
      <c r="DE687" s="15"/>
      <c r="DF687" s="15"/>
    </row>
    <row r="688" spans="7:110" s="11" customFormat="1">
      <c r="G688" s="15"/>
      <c r="J688" s="73"/>
      <c r="K688" s="73"/>
      <c r="P688" s="15"/>
      <c r="S688" s="97"/>
      <c r="T688" s="15"/>
      <c r="U688" s="15"/>
      <c r="AR688" s="15"/>
      <c r="AS688" s="15"/>
      <c r="BN688" s="15"/>
      <c r="BO688" s="15"/>
      <c r="CJ688" s="15"/>
      <c r="CK688" s="15"/>
      <c r="DD688" s="15"/>
      <c r="DE688" s="15"/>
      <c r="DF688" s="15"/>
    </row>
    <row r="689" spans="7:110" s="11" customFormat="1">
      <c r="G689" s="15"/>
      <c r="J689" s="73"/>
      <c r="K689" s="73"/>
      <c r="P689" s="15"/>
      <c r="S689" s="97"/>
      <c r="T689" s="15"/>
      <c r="U689" s="15"/>
      <c r="AR689" s="15"/>
      <c r="AS689" s="15"/>
      <c r="BN689" s="15"/>
      <c r="BO689" s="15"/>
      <c r="CJ689" s="15"/>
      <c r="CK689" s="15"/>
      <c r="DD689" s="15"/>
      <c r="DE689" s="15"/>
      <c r="DF689" s="15"/>
    </row>
    <row r="690" spans="7:110" s="11" customFormat="1">
      <c r="G690" s="15"/>
      <c r="J690" s="73"/>
      <c r="K690" s="73"/>
      <c r="P690" s="15"/>
      <c r="S690" s="97"/>
      <c r="T690" s="15"/>
      <c r="U690" s="15"/>
      <c r="AR690" s="15"/>
      <c r="AS690" s="15"/>
      <c r="BN690" s="15"/>
      <c r="BO690" s="15"/>
      <c r="CJ690" s="15"/>
      <c r="CK690" s="15"/>
      <c r="DD690" s="15"/>
      <c r="DE690" s="15"/>
      <c r="DF690" s="15"/>
    </row>
    <row r="691" spans="7:110" s="11" customFormat="1">
      <c r="G691" s="15"/>
      <c r="J691" s="73"/>
      <c r="K691" s="73"/>
      <c r="P691" s="15"/>
      <c r="S691" s="97"/>
      <c r="T691" s="15"/>
      <c r="U691" s="15"/>
      <c r="AR691" s="15"/>
      <c r="AS691" s="15"/>
      <c r="BN691" s="15"/>
      <c r="BO691" s="15"/>
      <c r="CJ691" s="15"/>
      <c r="CK691" s="15"/>
      <c r="DD691" s="15"/>
      <c r="DE691" s="15"/>
      <c r="DF691" s="15"/>
    </row>
  </sheetData>
  <mergeCells count="4">
    <mergeCell ref="W1:AM1"/>
    <mergeCell ref="AU1:BK1"/>
    <mergeCell ref="BQ1:CG1"/>
    <mergeCell ref="CM1:DC1"/>
  </mergeCells>
  <dataValidations count="3">
    <dataValidation type="list" errorStyle="warning" showErrorMessage="1" sqref="R3:R556 R558:R2075">
      <formula1>BGD_type</formula1>
    </dataValidation>
    <dataValidation type="list" errorStyle="warning" allowBlank="1" showErrorMessage="1" sqref="AO3:AO556 AO558:AO649">
      <formula1>patch_shape</formula1>
    </dataValidation>
    <dataValidation type="list" errorStyle="warning" allowBlank="1" showErrorMessage="1" sqref="AP3:AP556 AP558:AP649">
      <formula1>patch_size</formula1>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499984740745262"/>
  </sheetPr>
  <dimension ref="A1:AQ516"/>
  <sheetViews>
    <sheetView zoomScale="75" zoomScaleNormal="75" zoomScalePageLayoutView="75" workbookViewId="0">
      <pane xSplit="7" ySplit="2" topLeftCell="AF4" activePane="bottomRight" state="frozenSplit"/>
      <selection pane="topRight" activeCell="H1" sqref="H1"/>
      <selection pane="bottomLeft" activeCell="A3" sqref="A3"/>
      <selection pane="bottomRight" activeCell="AR29" sqref="AR29"/>
    </sheetView>
  </sheetViews>
  <sheetFormatPr baseColWidth="10" defaultRowHeight="14" x14ac:dyDescent="0"/>
  <cols>
    <col min="1" max="1" width="10.83203125" style="145"/>
    <col min="2" max="6" width="10.83203125" style="51"/>
    <col min="7" max="7" width="6.5" style="56" customWidth="1"/>
    <col min="8" max="9" width="10.83203125" style="51"/>
    <col min="10" max="10" width="11.1640625" style="53" customWidth="1"/>
    <col min="11" max="11" width="12.5" style="53" customWidth="1"/>
    <col min="12" max="12" width="22" style="54" bestFit="1" customWidth="1"/>
    <col min="13" max="13" width="17.1640625" style="51" bestFit="1" customWidth="1"/>
    <col min="14" max="16" width="10.83203125" style="51"/>
    <col min="17" max="17" width="13.6640625" style="51" customWidth="1"/>
    <col min="18" max="18" width="33.33203125" style="51" customWidth="1"/>
    <col min="19" max="21" width="17" style="52" customWidth="1"/>
    <col min="22" max="22" width="10.83203125" style="59"/>
    <col min="23" max="26" width="10.83203125" style="51"/>
    <col min="27" max="27" width="213.5" style="59" bestFit="1" customWidth="1"/>
    <col min="28" max="28" width="27.83203125" style="51" customWidth="1"/>
    <col min="29" max="30" width="20" style="51" customWidth="1"/>
    <col min="31" max="34" width="12.33203125" style="51" customWidth="1"/>
    <col min="35" max="35" width="27.83203125" style="51" customWidth="1"/>
    <col min="36" max="40" width="27.83203125" style="51" hidden="1" customWidth="1"/>
    <col min="41" max="42" width="27.83203125" style="52" customWidth="1"/>
    <col min="43" max="43" width="23.33203125" style="51" customWidth="1"/>
    <col min="44" max="16384" width="10.83203125" style="51"/>
  </cols>
  <sheetData>
    <row r="1" spans="1:43" s="74" customFormat="1">
      <c r="A1" s="142"/>
      <c r="G1" s="75"/>
      <c r="T1" s="76"/>
      <c r="U1" s="76"/>
      <c r="V1" s="77"/>
      <c r="AA1" s="77"/>
      <c r="AO1" s="76"/>
      <c r="AP1" s="76"/>
    </row>
    <row r="2" spans="1:43" ht="120">
      <c r="A2" s="143" t="s">
        <v>1448</v>
      </c>
      <c r="B2" s="39" t="s">
        <v>1449</v>
      </c>
      <c r="C2" s="51" t="s">
        <v>33</v>
      </c>
      <c r="D2" s="51" t="s">
        <v>34</v>
      </c>
      <c r="E2" s="51" t="s">
        <v>35</v>
      </c>
      <c r="F2" s="51" t="s">
        <v>36</v>
      </c>
      <c r="G2" s="53" t="s">
        <v>165</v>
      </c>
      <c r="H2" s="51" t="s">
        <v>37</v>
      </c>
      <c r="I2" s="51" t="s">
        <v>38</v>
      </c>
      <c r="J2" s="53" t="s">
        <v>39</v>
      </c>
      <c r="K2" s="53" t="s">
        <v>40</v>
      </c>
      <c r="L2" s="54" t="s">
        <v>1525</v>
      </c>
      <c r="M2" s="36" t="s">
        <v>128</v>
      </c>
      <c r="N2" s="50" t="s">
        <v>1528</v>
      </c>
      <c r="O2" s="50" t="s">
        <v>1526</v>
      </c>
      <c r="P2" s="50" t="s">
        <v>1527</v>
      </c>
      <c r="Q2" s="55" t="s">
        <v>1529</v>
      </c>
      <c r="R2" s="36" t="s">
        <v>1530</v>
      </c>
      <c r="S2" s="37" t="s">
        <v>1531</v>
      </c>
      <c r="T2" s="36" t="s">
        <v>131</v>
      </c>
      <c r="U2" s="36" t="s">
        <v>132</v>
      </c>
      <c r="V2" s="36" t="s">
        <v>133</v>
      </c>
      <c r="W2" s="36" t="s">
        <v>129</v>
      </c>
      <c r="X2" s="36" t="s">
        <v>130</v>
      </c>
      <c r="Y2" s="36" t="s">
        <v>134</v>
      </c>
      <c r="Z2" s="36" t="s">
        <v>135</v>
      </c>
      <c r="AA2" s="36" t="s">
        <v>136</v>
      </c>
      <c r="AB2" s="36" t="s">
        <v>1532</v>
      </c>
      <c r="AC2" s="36" t="s">
        <v>1533</v>
      </c>
      <c r="AD2" s="36" t="s">
        <v>1534</v>
      </c>
      <c r="AE2" s="36" t="s">
        <v>1535</v>
      </c>
      <c r="AF2" s="36" t="s">
        <v>138</v>
      </c>
      <c r="AG2" s="36" t="s">
        <v>137</v>
      </c>
      <c r="AH2" s="36" t="s">
        <v>140</v>
      </c>
      <c r="AI2" s="36" t="s">
        <v>139</v>
      </c>
      <c r="AJ2" s="36"/>
      <c r="AK2" s="36"/>
      <c r="AL2" s="36"/>
      <c r="AM2" s="36"/>
      <c r="AN2" s="36"/>
      <c r="AO2" s="37" t="s">
        <v>143</v>
      </c>
      <c r="AP2" s="37" t="s">
        <v>144</v>
      </c>
      <c r="AQ2" s="36" t="s">
        <v>106</v>
      </c>
    </row>
    <row r="3" spans="1:43">
      <c r="A3" s="144">
        <v>42933</v>
      </c>
      <c r="B3" s="51" t="s">
        <v>2401</v>
      </c>
      <c r="C3" s="4" t="s">
        <v>1450</v>
      </c>
      <c r="D3" s="4" t="s">
        <v>1575</v>
      </c>
      <c r="E3" s="51">
        <v>5</v>
      </c>
      <c r="F3" s="51">
        <v>2</v>
      </c>
      <c r="G3" s="56" t="str">
        <f t="shared" ref="G3:G41" si="0">E3&amp;"-"&amp;F3</f>
        <v>5-2</v>
      </c>
      <c r="H3" s="51">
        <v>0</v>
      </c>
      <c r="I3" s="51">
        <v>23</v>
      </c>
      <c r="J3" s="57">
        <f>(VLOOKUP($G3,Depth_Lookup_CCL!$A$3:$Z$549,11,FALSE))+(H3/100)</f>
        <v>6.6</v>
      </c>
      <c r="K3" s="57">
        <f>(VLOOKUP($G3,Depth_Lookup_CCL!$A$3:$Z$549,11,FALSE))+(I3/100)</f>
        <v>6.83</v>
      </c>
      <c r="L3" s="58" t="s">
        <v>1521</v>
      </c>
      <c r="M3" s="51" t="s">
        <v>1403</v>
      </c>
      <c r="N3" s="51" t="s">
        <v>1401</v>
      </c>
      <c r="O3" s="51" t="s">
        <v>1457</v>
      </c>
      <c r="P3" s="52">
        <f>VLOOKUP(O3,definitions_list_lookup!$AT$3:$AU$5,2,FALSE)</f>
        <v>2</v>
      </c>
      <c r="Q3" s="51">
        <v>22</v>
      </c>
      <c r="R3" s="51" t="s">
        <v>1407</v>
      </c>
      <c r="S3" s="52">
        <f>VLOOKUP(R3,definitions_list_lookup!$AI$12:$AJ$17,2,FALSE)</f>
        <v>1</v>
      </c>
      <c r="Y3" s="51" t="s">
        <v>1411</v>
      </c>
      <c r="AA3" s="36" t="s">
        <v>2402</v>
      </c>
      <c r="AJ3" s="51" t="e">
        <f t="shared" ref="AJ3:AJ66" si="1">+(IF($AG3&lt;$AI3,((MIN($AI3,$AG3)+(DEGREES(ATAN((TAN(RADIANS($AH3))/((TAN(RADIANS($AF3))*SIN(RADIANS(ABS($AG3-$AI3))))))-(COS(RADIANS(ABS($AG3-$AI3)))/SIN(RADIANS(ABS($AG3-$AI3)))))))-180)),((MAX($AI3,$AG3)-(DEGREES(ATAN((TAN(RADIANS($AH3))/((TAN(RADIANS($AF3))*SIN(RADIANS(ABS($AG3-$AI3))))))-(COS(RADIANS(ABS($AG3-$AI3)))/SIN(RADIANS(ABS($AG3-$AI3)))))))-180))))</f>
        <v>#DIV/0!</v>
      </c>
      <c r="AK3" s="51" t="e">
        <f t="shared" ref="AK3:AK66" si="2">IF($AJ3&gt;0,$AJ3,360+$AJ3)</f>
        <v>#DIV/0!</v>
      </c>
      <c r="AL3" s="51" t="e">
        <f t="shared" ref="AL3:AL66" si="3">+ABS(DEGREES(ATAN((COS(RADIANS(ABS($AJ3+180-(IF($AG3&gt;$AI3,MAX($AH3,$AG3),MIN($AG3,$AI3))))))/(TAN(RADIANS($AF3)))))))</f>
        <v>#DIV/0!</v>
      </c>
      <c r="AM3" s="51" t="e">
        <f t="shared" ref="AM3:AM66" si="4">+IF(($AJ3+90)&gt;0,$AJ3+90,$AJ3+450)</f>
        <v>#DIV/0!</v>
      </c>
      <c r="AN3" s="51" t="e">
        <f t="shared" ref="AN3:AN66" si="5">-$AL3+90</f>
        <v>#DIV/0!</v>
      </c>
      <c r="AO3" s="140" t="e">
        <f t="shared" ref="AO3:AO43" si="6">IF(($AK3&lt;180),$AK3+180,$AK3-180)</f>
        <v>#DIV/0!</v>
      </c>
      <c r="AP3" s="140" t="e">
        <f t="shared" ref="AP3:AP38" si="7">-$AL3+90</f>
        <v>#DIV/0!</v>
      </c>
    </row>
    <row r="4" spans="1:43">
      <c r="A4" s="144">
        <v>42933</v>
      </c>
      <c r="B4" s="51" t="s">
        <v>2401</v>
      </c>
      <c r="C4" s="4" t="s">
        <v>1450</v>
      </c>
      <c r="D4" s="4" t="s">
        <v>1575</v>
      </c>
      <c r="E4" s="51">
        <v>5</v>
      </c>
      <c r="F4" s="51">
        <v>4</v>
      </c>
      <c r="G4" s="56" t="str">
        <f t="shared" si="0"/>
        <v>5-4</v>
      </c>
      <c r="H4" s="51">
        <v>24</v>
      </c>
      <c r="I4" s="51">
        <v>24</v>
      </c>
      <c r="J4" s="57">
        <f>(VLOOKUP($G4,Depth_Lookup_CCL!$A$3:$Z$549,11,FALSE))+(H4/100)</f>
        <v>8.3699999999999992</v>
      </c>
      <c r="K4" s="57">
        <f>(VLOOKUP($G4,Depth_Lookup_CCL!$A$3:$Z$549,11,FALSE))+(I4/100)</f>
        <v>8.3699999999999992</v>
      </c>
      <c r="L4" s="58" t="s">
        <v>1519</v>
      </c>
      <c r="O4" s="51" t="s">
        <v>1457</v>
      </c>
      <c r="P4" s="52">
        <f>VLOOKUP(O4,definitions_list_lookup!$AT$3:$AU$5,2,FALSE)</f>
        <v>2</v>
      </c>
      <c r="R4" s="51" t="s">
        <v>1407</v>
      </c>
      <c r="S4" s="52">
        <f>VLOOKUP(R4,definitions_list_lookup!$AI$12:$AJ$17,2,FALSE)</f>
        <v>1</v>
      </c>
      <c r="X4" s="51" t="s">
        <v>2403</v>
      </c>
      <c r="Y4" s="51" t="s">
        <v>1385</v>
      </c>
      <c r="AA4" s="36"/>
      <c r="AD4" s="51">
        <v>65</v>
      </c>
      <c r="AE4" s="51">
        <v>36</v>
      </c>
      <c r="AF4" s="51">
        <v>11</v>
      </c>
      <c r="AG4" s="51">
        <v>90</v>
      </c>
      <c r="AH4" s="51">
        <v>65</v>
      </c>
      <c r="AI4" s="51">
        <v>0</v>
      </c>
      <c r="AJ4" s="51">
        <f t="shared" si="1"/>
        <v>-174.82080451231528</v>
      </c>
      <c r="AK4" s="51">
        <f t="shared" si="2"/>
        <v>185.17919548768472</v>
      </c>
      <c r="AL4" s="51">
        <f t="shared" si="3"/>
        <v>24.910336299227055</v>
      </c>
      <c r="AM4" s="51">
        <f t="shared" si="4"/>
        <v>275.17919548768475</v>
      </c>
      <c r="AN4" s="51">
        <f t="shared" si="5"/>
        <v>65.089663700772945</v>
      </c>
      <c r="AO4" s="140">
        <f t="shared" si="6"/>
        <v>5.1791954876847228</v>
      </c>
      <c r="AP4" s="140">
        <f t="shared" si="7"/>
        <v>65.089663700772945</v>
      </c>
    </row>
    <row r="5" spans="1:43">
      <c r="A5" s="144">
        <v>42933</v>
      </c>
      <c r="B5" s="51" t="s">
        <v>2401</v>
      </c>
      <c r="C5" s="4" t="s">
        <v>1450</v>
      </c>
      <c r="D5" s="4" t="s">
        <v>1575</v>
      </c>
      <c r="E5" s="51">
        <v>5</v>
      </c>
      <c r="F5" s="51">
        <v>4</v>
      </c>
      <c r="G5" s="56" t="str">
        <f t="shared" si="0"/>
        <v>5-4</v>
      </c>
      <c r="H5" s="51">
        <v>39.5</v>
      </c>
      <c r="I5" s="51">
        <v>51</v>
      </c>
      <c r="J5" s="57">
        <f>(VLOOKUP($G5,Depth_Lookup_CCL!$A$3:$Z$549,11,FALSE))+(H5/100)</f>
        <v>8.5249999999999986</v>
      </c>
      <c r="K5" s="57">
        <f>(VLOOKUP($G5,Depth_Lookup_CCL!$A$3:$Z$549,11,FALSE))+(I5/100)</f>
        <v>8.6399999999999988</v>
      </c>
      <c r="L5" s="58" t="s">
        <v>1521</v>
      </c>
      <c r="M5" s="51" t="s">
        <v>2874</v>
      </c>
      <c r="N5" s="51" t="s">
        <v>1401</v>
      </c>
      <c r="O5" s="51" t="s">
        <v>1457</v>
      </c>
      <c r="P5" s="52">
        <f>VLOOKUP(O5,definitions_list_lookup!$AT$3:$AU$5,2,FALSE)</f>
        <v>2</v>
      </c>
      <c r="Q5" s="51">
        <v>4</v>
      </c>
      <c r="R5" s="51" t="s">
        <v>1408</v>
      </c>
      <c r="S5" s="52">
        <f>VLOOKUP(R5,definitions_list_lookup!$AI$12:$AJ$17,2,FALSE)</f>
        <v>2</v>
      </c>
      <c r="Y5" s="51" t="s">
        <v>1411</v>
      </c>
      <c r="Z5" s="51" t="s">
        <v>1416</v>
      </c>
      <c r="AA5" s="36" t="s">
        <v>2404</v>
      </c>
      <c r="AJ5" s="51" t="e">
        <f t="shared" si="1"/>
        <v>#DIV/0!</v>
      </c>
      <c r="AK5" s="51" t="e">
        <f t="shared" si="2"/>
        <v>#DIV/0!</v>
      </c>
      <c r="AL5" s="51" t="e">
        <f t="shared" si="3"/>
        <v>#DIV/0!</v>
      </c>
      <c r="AM5" s="51" t="e">
        <f t="shared" si="4"/>
        <v>#DIV/0!</v>
      </c>
      <c r="AN5" s="51" t="e">
        <f t="shared" si="5"/>
        <v>#DIV/0!</v>
      </c>
      <c r="AO5" s="140" t="e">
        <f t="shared" si="6"/>
        <v>#DIV/0!</v>
      </c>
      <c r="AP5" s="140" t="e">
        <f t="shared" si="7"/>
        <v>#DIV/0!</v>
      </c>
    </row>
    <row r="6" spans="1:43">
      <c r="A6" s="144">
        <v>42933</v>
      </c>
      <c r="B6" s="51" t="s">
        <v>2401</v>
      </c>
      <c r="C6" s="4" t="s">
        <v>1450</v>
      </c>
      <c r="D6" s="4" t="s">
        <v>1575</v>
      </c>
      <c r="E6" s="51">
        <v>6</v>
      </c>
      <c r="F6" s="51">
        <v>1</v>
      </c>
      <c r="G6" s="56" t="str">
        <f t="shared" si="0"/>
        <v>6-1</v>
      </c>
      <c r="H6" s="51">
        <v>49</v>
      </c>
      <c r="I6" s="51">
        <v>50</v>
      </c>
      <c r="J6" s="57">
        <f>(VLOOKUP($G6,Depth_Lookup_CCL!$A$3:$Z$549,11,FALSE))+(H6/100)</f>
        <v>9.2900000000000009</v>
      </c>
      <c r="K6" s="57">
        <f>(VLOOKUP($G6,Depth_Lookup_CCL!$A$3:$Z$549,11,FALSE))+(I6/100)</f>
        <v>9.3000000000000007</v>
      </c>
      <c r="L6" s="58" t="s">
        <v>1522</v>
      </c>
      <c r="N6" s="51" t="s">
        <v>1402</v>
      </c>
      <c r="O6" s="51" t="s">
        <v>1457</v>
      </c>
      <c r="P6" s="52">
        <f>VLOOKUP(O6,definitions_list_lookup!$AT$3:$AU$5,2,FALSE)</f>
        <v>2</v>
      </c>
      <c r="Q6" s="51">
        <v>2</v>
      </c>
      <c r="R6" s="51" t="s">
        <v>1407</v>
      </c>
      <c r="S6" s="52">
        <f>VLOOKUP(R6,definitions_list_lookup!$AI$12:$AJ$17,2,FALSE)</f>
        <v>1</v>
      </c>
      <c r="AA6" s="36" t="s">
        <v>2405</v>
      </c>
      <c r="AJ6" s="51" t="e">
        <f t="shared" si="1"/>
        <v>#DIV/0!</v>
      </c>
      <c r="AK6" s="51" t="e">
        <f t="shared" si="2"/>
        <v>#DIV/0!</v>
      </c>
      <c r="AL6" s="51" t="e">
        <f t="shared" si="3"/>
        <v>#DIV/0!</v>
      </c>
      <c r="AM6" s="51" t="e">
        <f t="shared" si="4"/>
        <v>#DIV/0!</v>
      </c>
      <c r="AN6" s="51" t="e">
        <f t="shared" si="5"/>
        <v>#DIV/0!</v>
      </c>
      <c r="AO6" s="140" t="e">
        <f t="shared" si="6"/>
        <v>#DIV/0!</v>
      </c>
      <c r="AP6" s="140" t="e">
        <f t="shared" si="7"/>
        <v>#DIV/0!</v>
      </c>
    </row>
    <row r="7" spans="1:43">
      <c r="A7" s="144">
        <v>42933</v>
      </c>
      <c r="B7" s="51" t="s">
        <v>2401</v>
      </c>
      <c r="C7" s="4" t="s">
        <v>1450</v>
      </c>
      <c r="D7" s="4" t="s">
        <v>1575</v>
      </c>
      <c r="E7" s="51">
        <v>6</v>
      </c>
      <c r="F7" s="51">
        <v>2</v>
      </c>
      <c r="G7" s="56" t="str">
        <f t="shared" si="0"/>
        <v>6-2</v>
      </c>
      <c r="H7" s="51">
        <v>2</v>
      </c>
      <c r="I7" s="51">
        <v>2.4</v>
      </c>
      <c r="J7" s="57">
        <f>(VLOOKUP($G7,Depth_Lookup_CCL!$A$3:$Z$549,11,FALSE))+(H7/100)</f>
        <v>9.33</v>
      </c>
      <c r="K7" s="57">
        <f>(VLOOKUP($G7,Depth_Lookup_CCL!$A$3:$Z$549,11,FALSE))+(I7/100)</f>
        <v>9.3339999999999996</v>
      </c>
      <c r="L7" s="58" t="s">
        <v>1522</v>
      </c>
      <c r="N7" s="51" t="s">
        <v>1401</v>
      </c>
      <c r="O7" s="51" t="s">
        <v>1457</v>
      </c>
      <c r="P7" s="52">
        <f>VLOOKUP(O7,definitions_list_lookup!$AT$3:$AU$5,2,FALSE)</f>
        <v>2</v>
      </c>
      <c r="Q7" s="51">
        <v>2</v>
      </c>
      <c r="R7" s="51" t="s">
        <v>1407</v>
      </c>
      <c r="S7" s="52">
        <f>VLOOKUP(R7,definitions_list_lookup!$AI$12:$AJ$17,2,FALSE)</f>
        <v>1</v>
      </c>
      <c r="AA7" s="36"/>
      <c r="AJ7" s="51" t="e">
        <f t="shared" si="1"/>
        <v>#DIV/0!</v>
      </c>
      <c r="AK7" s="51" t="e">
        <f t="shared" si="2"/>
        <v>#DIV/0!</v>
      </c>
      <c r="AL7" s="51" t="e">
        <f t="shared" si="3"/>
        <v>#DIV/0!</v>
      </c>
      <c r="AM7" s="51" t="e">
        <f t="shared" si="4"/>
        <v>#DIV/0!</v>
      </c>
      <c r="AN7" s="51" t="e">
        <f t="shared" si="5"/>
        <v>#DIV/0!</v>
      </c>
      <c r="AO7" s="140" t="e">
        <f t="shared" si="6"/>
        <v>#DIV/0!</v>
      </c>
      <c r="AP7" s="140" t="e">
        <f t="shared" si="7"/>
        <v>#DIV/0!</v>
      </c>
    </row>
    <row r="8" spans="1:43">
      <c r="A8" s="144">
        <v>42933</v>
      </c>
      <c r="B8" s="51" t="s">
        <v>2401</v>
      </c>
      <c r="C8" s="4" t="s">
        <v>1450</v>
      </c>
      <c r="D8" s="4" t="s">
        <v>1575</v>
      </c>
      <c r="E8" s="51">
        <v>6</v>
      </c>
      <c r="F8" s="51">
        <v>2</v>
      </c>
      <c r="G8" s="56" t="str">
        <f t="shared" si="0"/>
        <v>6-2</v>
      </c>
      <c r="H8" s="51">
        <v>23</v>
      </c>
      <c r="I8" s="51">
        <v>27</v>
      </c>
      <c r="J8" s="57">
        <f>(VLOOKUP($G8,Depth_Lookup_CCL!$A$3:$Z$549,11,FALSE))+(H8/100)</f>
        <v>9.5400000000000009</v>
      </c>
      <c r="K8" s="57">
        <f>(VLOOKUP($G8,Depth_Lookup_CCL!$A$3:$Z$549,11,FALSE))+(I8/100)</f>
        <v>9.58</v>
      </c>
      <c r="L8" s="58" t="s">
        <v>1521</v>
      </c>
      <c r="M8" s="51" t="s">
        <v>1403</v>
      </c>
      <c r="N8" s="51" t="s">
        <v>1401</v>
      </c>
      <c r="O8" s="51" t="s">
        <v>1457</v>
      </c>
      <c r="P8" s="52">
        <f>VLOOKUP(O8,definitions_list_lookup!$AT$3:$AU$5,2,FALSE)</f>
        <v>2</v>
      </c>
      <c r="Q8" s="51">
        <v>2.5</v>
      </c>
      <c r="R8" s="51" t="s">
        <v>1408</v>
      </c>
      <c r="S8" s="52">
        <f>VLOOKUP(R8,definitions_list_lookup!$AI$12:$AJ$17,2,FALSE)</f>
        <v>2</v>
      </c>
      <c r="T8" s="52">
        <v>95</v>
      </c>
      <c r="U8" s="52">
        <v>5</v>
      </c>
      <c r="V8" s="52">
        <v>7</v>
      </c>
      <c r="Y8" s="51" t="s">
        <v>1411</v>
      </c>
      <c r="Z8" s="51" t="s">
        <v>1415</v>
      </c>
      <c r="AA8" s="36"/>
      <c r="AJ8" s="51" t="e">
        <f t="shared" si="1"/>
        <v>#DIV/0!</v>
      </c>
      <c r="AK8" s="51" t="e">
        <f t="shared" si="2"/>
        <v>#DIV/0!</v>
      </c>
      <c r="AL8" s="51" t="e">
        <f t="shared" si="3"/>
        <v>#DIV/0!</v>
      </c>
      <c r="AM8" s="51" t="e">
        <f t="shared" si="4"/>
        <v>#DIV/0!</v>
      </c>
      <c r="AN8" s="51" t="e">
        <f t="shared" si="5"/>
        <v>#DIV/0!</v>
      </c>
      <c r="AO8" s="140" t="e">
        <f t="shared" si="6"/>
        <v>#DIV/0!</v>
      </c>
      <c r="AP8" s="140" t="e">
        <f t="shared" si="7"/>
        <v>#DIV/0!</v>
      </c>
    </row>
    <row r="9" spans="1:43">
      <c r="A9" s="144">
        <v>42933</v>
      </c>
      <c r="B9" s="51" t="s">
        <v>2401</v>
      </c>
      <c r="C9" s="4" t="s">
        <v>1450</v>
      </c>
      <c r="D9" s="4" t="s">
        <v>1575</v>
      </c>
      <c r="E9" s="51">
        <v>6</v>
      </c>
      <c r="F9" s="51">
        <v>2</v>
      </c>
      <c r="G9" s="56" t="str">
        <f t="shared" si="0"/>
        <v>6-2</v>
      </c>
      <c r="H9" s="51">
        <v>41</v>
      </c>
      <c r="I9" s="51">
        <v>47</v>
      </c>
      <c r="J9" s="57">
        <f>(VLOOKUP($G9,Depth_Lookup_CCL!$A$3:$Z$549,11,FALSE))+(H9/100)</f>
        <v>9.7200000000000006</v>
      </c>
      <c r="K9" s="57">
        <f>(VLOOKUP($G9,Depth_Lookup_CCL!$A$3:$Z$549,11,FALSE))+(I9/100)</f>
        <v>9.7800000000000011</v>
      </c>
      <c r="L9" s="58" t="s">
        <v>1521</v>
      </c>
      <c r="O9" s="51" t="s">
        <v>1456</v>
      </c>
      <c r="P9" s="52">
        <f>VLOOKUP(O9,definitions_list_lookup!$AT$3:$AU$5,2,FALSE)</f>
        <v>1</v>
      </c>
      <c r="Q9" s="51">
        <v>3</v>
      </c>
      <c r="R9" s="51" t="s">
        <v>1407</v>
      </c>
      <c r="S9" s="52">
        <f>VLOOKUP(R9,definitions_list_lookup!$AI$12:$AJ$17,2,FALSE)</f>
        <v>1</v>
      </c>
      <c r="Y9" s="51" t="s">
        <v>1411</v>
      </c>
      <c r="Z9" s="51" t="s">
        <v>1416</v>
      </c>
      <c r="AA9" s="36" t="s">
        <v>2406</v>
      </c>
      <c r="AJ9" s="51" t="e">
        <f t="shared" si="1"/>
        <v>#DIV/0!</v>
      </c>
      <c r="AK9" s="51" t="e">
        <f t="shared" si="2"/>
        <v>#DIV/0!</v>
      </c>
      <c r="AL9" s="51" t="e">
        <f t="shared" si="3"/>
        <v>#DIV/0!</v>
      </c>
      <c r="AM9" s="51" t="e">
        <f t="shared" si="4"/>
        <v>#DIV/0!</v>
      </c>
      <c r="AN9" s="51" t="e">
        <f t="shared" si="5"/>
        <v>#DIV/0!</v>
      </c>
      <c r="AO9" s="140" t="e">
        <f t="shared" si="6"/>
        <v>#DIV/0!</v>
      </c>
      <c r="AP9" s="140" t="e">
        <f t="shared" si="7"/>
        <v>#DIV/0!</v>
      </c>
    </row>
    <row r="10" spans="1:43">
      <c r="A10" s="144">
        <v>42933</v>
      </c>
      <c r="B10" s="51" t="s">
        <v>2401</v>
      </c>
      <c r="C10" s="4" t="s">
        <v>1450</v>
      </c>
      <c r="D10" s="4" t="s">
        <v>1575</v>
      </c>
      <c r="E10" s="51">
        <v>6</v>
      </c>
      <c r="F10" s="51">
        <v>2</v>
      </c>
      <c r="G10" s="56" t="str">
        <f t="shared" si="0"/>
        <v>6-2</v>
      </c>
      <c r="H10" s="51">
        <v>61</v>
      </c>
      <c r="I10" s="51">
        <v>87</v>
      </c>
      <c r="J10" s="57">
        <f>(VLOOKUP($G10,Depth_Lookup_CCL!$A$3:$Z$549,11,FALSE))+(H10/100)</f>
        <v>9.92</v>
      </c>
      <c r="K10" s="57">
        <f>(VLOOKUP($G10,Depth_Lookup_CCL!$A$3:$Z$549,11,FALSE))+(I10/100)</f>
        <v>10.18</v>
      </c>
      <c r="L10" s="58" t="s">
        <v>1521</v>
      </c>
      <c r="M10" s="51" t="s">
        <v>1403</v>
      </c>
      <c r="N10" s="51" t="s">
        <v>1401</v>
      </c>
      <c r="O10" s="51" t="s">
        <v>1457</v>
      </c>
      <c r="P10" s="52">
        <f>VLOOKUP(O10,definitions_list_lookup!$AT$3:$AU$5,2,FALSE)</f>
        <v>2</v>
      </c>
      <c r="Q10" s="51">
        <v>25</v>
      </c>
      <c r="R10" s="51" t="s">
        <v>1408</v>
      </c>
      <c r="S10" s="52">
        <f>VLOOKUP(R10,definitions_list_lookup!$AI$12:$AJ$17,2,FALSE)</f>
        <v>2</v>
      </c>
      <c r="AA10" s="36" t="s">
        <v>2407</v>
      </c>
      <c r="AJ10" s="51" t="e">
        <f t="shared" si="1"/>
        <v>#DIV/0!</v>
      </c>
      <c r="AK10" s="51" t="e">
        <f t="shared" si="2"/>
        <v>#DIV/0!</v>
      </c>
      <c r="AL10" s="51" t="e">
        <f t="shared" si="3"/>
        <v>#DIV/0!</v>
      </c>
      <c r="AM10" s="51" t="e">
        <f t="shared" si="4"/>
        <v>#DIV/0!</v>
      </c>
      <c r="AN10" s="51" t="e">
        <f t="shared" si="5"/>
        <v>#DIV/0!</v>
      </c>
      <c r="AO10" s="140" t="e">
        <f t="shared" si="6"/>
        <v>#DIV/0!</v>
      </c>
      <c r="AP10" s="140" t="e">
        <f t="shared" si="7"/>
        <v>#DIV/0!</v>
      </c>
    </row>
    <row r="11" spans="1:43">
      <c r="A11" s="144">
        <v>42933</v>
      </c>
      <c r="B11" s="51" t="s">
        <v>2401</v>
      </c>
      <c r="C11" s="4" t="s">
        <v>1450</v>
      </c>
      <c r="D11" s="4" t="s">
        <v>1575</v>
      </c>
      <c r="E11" s="51">
        <v>6</v>
      </c>
      <c r="F11" s="51">
        <v>3</v>
      </c>
      <c r="G11" s="56" t="str">
        <f t="shared" si="0"/>
        <v>6-3</v>
      </c>
      <c r="H11" s="51">
        <v>0</v>
      </c>
      <c r="I11" s="51">
        <v>85</v>
      </c>
      <c r="J11" s="57">
        <f>(VLOOKUP($G11,Depth_Lookup_CCL!$A$3:$Z$549,11,FALSE))+(H11/100)</f>
        <v>10.200000000000001</v>
      </c>
      <c r="K11" s="57">
        <f>(VLOOKUP($G11,Depth_Lookup_CCL!$A$3:$Z$549,11,FALSE))+(I11/100)</f>
        <v>11.05</v>
      </c>
      <c r="L11" s="58" t="s">
        <v>1521</v>
      </c>
      <c r="M11" s="51" t="s">
        <v>1403</v>
      </c>
      <c r="N11" s="51" t="s">
        <v>1401</v>
      </c>
      <c r="O11" s="51" t="s">
        <v>1457</v>
      </c>
      <c r="P11" s="52">
        <f>VLOOKUP(O11,definitions_list_lookup!$AT$3:$AU$5,2,FALSE)</f>
        <v>2</v>
      </c>
      <c r="Q11" s="51">
        <v>85</v>
      </c>
      <c r="R11" s="51" t="s">
        <v>1408</v>
      </c>
      <c r="S11" s="52">
        <f>VLOOKUP(R11,definitions_list_lookup!$AI$12:$AJ$17,2,FALSE)</f>
        <v>2</v>
      </c>
      <c r="AA11" s="36" t="s">
        <v>2408</v>
      </c>
      <c r="AJ11" s="51" t="e">
        <f t="shared" si="1"/>
        <v>#DIV/0!</v>
      </c>
      <c r="AK11" s="51" t="e">
        <f t="shared" si="2"/>
        <v>#DIV/0!</v>
      </c>
      <c r="AL11" s="51" t="e">
        <f t="shared" si="3"/>
        <v>#DIV/0!</v>
      </c>
      <c r="AM11" s="51" t="e">
        <f t="shared" si="4"/>
        <v>#DIV/0!</v>
      </c>
      <c r="AN11" s="51" t="e">
        <f t="shared" si="5"/>
        <v>#DIV/0!</v>
      </c>
      <c r="AO11" s="140" t="e">
        <f t="shared" si="6"/>
        <v>#DIV/0!</v>
      </c>
      <c r="AP11" s="140" t="e">
        <f t="shared" si="7"/>
        <v>#DIV/0!</v>
      </c>
    </row>
    <row r="12" spans="1:43">
      <c r="A12" s="144">
        <v>42933</v>
      </c>
      <c r="B12" s="51" t="s">
        <v>2401</v>
      </c>
      <c r="C12" s="4" t="s">
        <v>1450</v>
      </c>
      <c r="D12" s="4" t="s">
        <v>1575</v>
      </c>
      <c r="E12" s="51">
        <v>6</v>
      </c>
      <c r="F12" s="51">
        <v>4</v>
      </c>
      <c r="G12" s="56" t="str">
        <f t="shared" si="0"/>
        <v>6-4</v>
      </c>
      <c r="H12" s="51">
        <v>0</v>
      </c>
      <c r="I12" s="51">
        <v>7.5</v>
      </c>
      <c r="J12" s="57">
        <f>(VLOOKUP($G12,Depth_Lookup_CCL!$A$3:$Z$549,11,FALSE))+(H12/100)</f>
        <v>11.055000000000001</v>
      </c>
      <c r="K12" s="57">
        <f>(VLOOKUP($G12,Depth_Lookup_CCL!$A$3:$Z$549,11,FALSE))+(I12/100)</f>
        <v>11.13</v>
      </c>
      <c r="L12" s="58" t="s">
        <v>1521</v>
      </c>
      <c r="N12" s="51" t="s">
        <v>1401</v>
      </c>
      <c r="O12" s="51" t="s">
        <v>1457</v>
      </c>
      <c r="P12" s="52">
        <f>VLOOKUP(O12,definitions_list_lookup!$AT$3:$AU$5,2,FALSE)</f>
        <v>2</v>
      </c>
      <c r="Q12" s="51">
        <v>5</v>
      </c>
      <c r="R12" s="51" t="s">
        <v>1536</v>
      </c>
      <c r="S12" s="52">
        <f>VLOOKUP(R12,definitions_list_lookup!$AI$12:$AJ$17,2,FALSE)</f>
        <v>3</v>
      </c>
      <c r="AA12" s="36"/>
      <c r="AJ12" s="51" t="e">
        <f t="shared" si="1"/>
        <v>#DIV/0!</v>
      </c>
      <c r="AK12" s="51" t="e">
        <f t="shared" si="2"/>
        <v>#DIV/0!</v>
      </c>
      <c r="AL12" s="51" t="e">
        <f t="shared" si="3"/>
        <v>#DIV/0!</v>
      </c>
      <c r="AM12" s="51" t="e">
        <f t="shared" si="4"/>
        <v>#DIV/0!</v>
      </c>
      <c r="AN12" s="51" t="e">
        <f t="shared" si="5"/>
        <v>#DIV/0!</v>
      </c>
      <c r="AO12" s="140" t="e">
        <f t="shared" si="6"/>
        <v>#DIV/0!</v>
      </c>
      <c r="AP12" s="140" t="e">
        <f t="shared" si="7"/>
        <v>#DIV/0!</v>
      </c>
    </row>
    <row r="13" spans="1:43">
      <c r="A13" s="144">
        <v>42933</v>
      </c>
      <c r="B13" s="51" t="s">
        <v>2401</v>
      </c>
      <c r="C13" s="4" t="s">
        <v>1450</v>
      </c>
      <c r="D13" s="4" t="s">
        <v>1575</v>
      </c>
      <c r="E13" s="51">
        <v>6</v>
      </c>
      <c r="F13" s="51">
        <v>4</v>
      </c>
      <c r="G13" s="56" t="str">
        <f t="shared" si="0"/>
        <v>6-4</v>
      </c>
      <c r="H13" s="51">
        <v>7.5</v>
      </c>
      <c r="I13" s="51">
        <v>14</v>
      </c>
      <c r="J13" s="57">
        <f>(VLOOKUP($G13,Depth_Lookup_CCL!$A$3:$Z$549,11,FALSE))+(H13/100)</f>
        <v>11.13</v>
      </c>
      <c r="K13" s="57">
        <f>(VLOOKUP($G13,Depth_Lookup_CCL!$A$3:$Z$549,11,FALSE))+(I13/100)</f>
        <v>11.195000000000002</v>
      </c>
      <c r="L13" s="58" t="s">
        <v>1521</v>
      </c>
      <c r="M13" s="51" t="s">
        <v>1404</v>
      </c>
      <c r="N13" s="51" t="s">
        <v>1401</v>
      </c>
      <c r="O13" s="51" t="s">
        <v>1457</v>
      </c>
      <c r="P13" s="52">
        <f>VLOOKUP(O13,definitions_list_lookup!$AT$3:$AU$5,2,FALSE)</f>
        <v>2</v>
      </c>
      <c r="Q13" s="51">
        <v>5</v>
      </c>
      <c r="R13" s="51" t="s">
        <v>1537</v>
      </c>
      <c r="S13" s="52">
        <f>VLOOKUP(R13,definitions_list_lookup!$AI$12:$AJ$17,2,FALSE)</f>
        <v>4</v>
      </c>
      <c r="AA13" s="36"/>
      <c r="AJ13" s="51" t="e">
        <f t="shared" si="1"/>
        <v>#DIV/0!</v>
      </c>
      <c r="AK13" s="51" t="e">
        <f t="shared" si="2"/>
        <v>#DIV/0!</v>
      </c>
      <c r="AL13" s="51" t="e">
        <f t="shared" si="3"/>
        <v>#DIV/0!</v>
      </c>
      <c r="AM13" s="51" t="e">
        <f t="shared" si="4"/>
        <v>#DIV/0!</v>
      </c>
      <c r="AN13" s="51" t="e">
        <f t="shared" si="5"/>
        <v>#DIV/0!</v>
      </c>
      <c r="AO13" s="140" t="e">
        <f t="shared" si="6"/>
        <v>#DIV/0!</v>
      </c>
      <c r="AP13" s="140" t="e">
        <f t="shared" si="7"/>
        <v>#DIV/0!</v>
      </c>
    </row>
    <row r="14" spans="1:43">
      <c r="A14" s="144">
        <v>42933</v>
      </c>
      <c r="B14" s="51" t="s">
        <v>2401</v>
      </c>
      <c r="C14" s="4" t="s">
        <v>1450</v>
      </c>
      <c r="D14" s="4" t="s">
        <v>1575</v>
      </c>
      <c r="E14" s="51">
        <v>6</v>
      </c>
      <c r="F14" s="51">
        <v>4</v>
      </c>
      <c r="G14" s="56" t="str">
        <f t="shared" si="0"/>
        <v>6-4</v>
      </c>
      <c r="H14" s="51">
        <v>33</v>
      </c>
      <c r="I14" s="51">
        <v>67</v>
      </c>
      <c r="J14" s="57">
        <f>(VLOOKUP($G14,Depth_Lookup_CCL!$A$3:$Z$549,11,FALSE))+(H14/100)</f>
        <v>11.385000000000002</v>
      </c>
      <c r="K14" s="57">
        <f>(VLOOKUP($G14,Depth_Lookup_CCL!$A$3:$Z$549,11,FALSE))+(I14/100)</f>
        <v>11.725000000000001</v>
      </c>
      <c r="L14" s="58" t="s">
        <v>1521</v>
      </c>
      <c r="M14" s="51" t="s">
        <v>1403</v>
      </c>
      <c r="N14" s="51" t="s">
        <v>1402</v>
      </c>
      <c r="O14" s="51" t="s">
        <v>1457</v>
      </c>
      <c r="P14" s="52">
        <f>VLOOKUP(O14,definitions_list_lookup!$AT$3:$AU$5,2,FALSE)</f>
        <v>2</v>
      </c>
      <c r="Q14" s="51">
        <v>30</v>
      </c>
      <c r="R14" s="51" t="s">
        <v>1408</v>
      </c>
      <c r="S14" s="52">
        <f>VLOOKUP(R14,definitions_list_lookup!$AI$12:$AJ$17,2,FALSE)</f>
        <v>2</v>
      </c>
      <c r="AA14" s="36"/>
      <c r="AJ14" s="51" t="e">
        <f t="shared" si="1"/>
        <v>#DIV/0!</v>
      </c>
      <c r="AK14" s="51" t="e">
        <f t="shared" si="2"/>
        <v>#DIV/0!</v>
      </c>
      <c r="AL14" s="51" t="e">
        <f t="shared" si="3"/>
        <v>#DIV/0!</v>
      </c>
      <c r="AM14" s="51" t="e">
        <f t="shared" si="4"/>
        <v>#DIV/0!</v>
      </c>
      <c r="AN14" s="51" t="e">
        <f t="shared" si="5"/>
        <v>#DIV/0!</v>
      </c>
      <c r="AO14" s="140" t="e">
        <f t="shared" si="6"/>
        <v>#DIV/0!</v>
      </c>
      <c r="AP14" s="140" t="e">
        <f t="shared" si="7"/>
        <v>#DIV/0!</v>
      </c>
    </row>
    <row r="15" spans="1:43">
      <c r="A15" s="144">
        <v>42933</v>
      </c>
      <c r="B15" s="51" t="s">
        <v>2401</v>
      </c>
      <c r="C15" s="4" t="s">
        <v>1450</v>
      </c>
      <c r="D15" s="4" t="s">
        <v>1575</v>
      </c>
      <c r="E15" s="51">
        <v>6</v>
      </c>
      <c r="F15" s="51">
        <v>4</v>
      </c>
      <c r="G15" s="56" t="str">
        <f t="shared" si="0"/>
        <v>6-4</v>
      </c>
      <c r="H15" s="51">
        <v>68</v>
      </c>
      <c r="I15" s="51">
        <v>70</v>
      </c>
      <c r="J15" s="57">
        <f>(VLOOKUP($G15,Depth_Lookup_CCL!$A$3:$Z$549,11,FALSE))+(H15/100)</f>
        <v>11.735000000000001</v>
      </c>
      <c r="K15" s="57">
        <f>(VLOOKUP($G15,Depth_Lookup_CCL!$A$3:$Z$549,11,FALSE))+(I15/100)</f>
        <v>11.755000000000001</v>
      </c>
      <c r="L15" s="58" t="s">
        <v>1520</v>
      </c>
      <c r="M15" s="51" t="s">
        <v>1404</v>
      </c>
      <c r="N15" s="51" t="s">
        <v>1402</v>
      </c>
      <c r="O15" s="51" t="s">
        <v>1457</v>
      </c>
      <c r="P15" s="52">
        <f>VLOOKUP(O15,definitions_list_lookup!$AT$3:$AU$5,2,FALSE)</f>
        <v>2</v>
      </c>
      <c r="Q15" s="51">
        <v>2</v>
      </c>
      <c r="R15" s="51" t="s">
        <v>1537</v>
      </c>
      <c r="S15" s="52">
        <f>VLOOKUP(R15,definitions_list_lookup!$AI$12:$AJ$17,2,FALSE)</f>
        <v>4</v>
      </c>
      <c r="T15" s="52">
        <v>10</v>
      </c>
      <c r="U15" s="52">
        <v>90</v>
      </c>
      <c r="V15" s="59">
        <v>5</v>
      </c>
      <c r="AA15" s="36"/>
      <c r="AJ15" s="51" t="e">
        <f t="shared" si="1"/>
        <v>#DIV/0!</v>
      </c>
      <c r="AK15" s="51" t="e">
        <f t="shared" si="2"/>
        <v>#DIV/0!</v>
      </c>
      <c r="AL15" s="51" t="e">
        <f t="shared" si="3"/>
        <v>#DIV/0!</v>
      </c>
      <c r="AM15" s="51" t="e">
        <f t="shared" si="4"/>
        <v>#DIV/0!</v>
      </c>
      <c r="AN15" s="51" t="e">
        <f t="shared" si="5"/>
        <v>#DIV/0!</v>
      </c>
      <c r="AO15" s="140" t="e">
        <f t="shared" si="6"/>
        <v>#DIV/0!</v>
      </c>
      <c r="AP15" s="140" t="e">
        <f t="shared" si="7"/>
        <v>#DIV/0!</v>
      </c>
    </row>
    <row r="16" spans="1:43">
      <c r="A16" s="144">
        <v>42933</v>
      </c>
      <c r="B16" s="51" t="s">
        <v>2401</v>
      </c>
      <c r="C16" s="4" t="s">
        <v>1450</v>
      </c>
      <c r="D16" s="4" t="s">
        <v>1575</v>
      </c>
      <c r="E16" s="51">
        <v>7</v>
      </c>
      <c r="F16" s="51">
        <v>4</v>
      </c>
      <c r="G16" s="56" t="str">
        <f t="shared" si="0"/>
        <v>7-4</v>
      </c>
      <c r="H16" s="51">
        <v>0</v>
      </c>
      <c r="I16" s="51">
        <v>1</v>
      </c>
      <c r="J16" s="57">
        <f>(VLOOKUP($G16,Depth_Lookup_CCL!$A$3:$Z$549,11,FALSE))+(H16/100)</f>
        <v>13.994999999999999</v>
      </c>
      <c r="K16" s="57">
        <f>(VLOOKUP($G16,Depth_Lookup_CCL!$A$3:$Z$549,11,FALSE))+(I16/100)</f>
        <v>14.004999999999999</v>
      </c>
      <c r="L16" s="58" t="s">
        <v>1522</v>
      </c>
      <c r="M16" s="51" t="s">
        <v>1404</v>
      </c>
      <c r="N16" s="51" t="s">
        <v>1402</v>
      </c>
      <c r="O16" s="51" t="s">
        <v>1456</v>
      </c>
      <c r="P16" s="52">
        <f>VLOOKUP(O16,definitions_list_lookup!$AT$3:$AU$5,2,FALSE)</f>
        <v>1</v>
      </c>
      <c r="Q16" s="51">
        <v>0.5</v>
      </c>
      <c r="R16" s="51" t="s">
        <v>1537</v>
      </c>
      <c r="S16" s="52">
        <f>VLOOKUP(R16,definitions_list_lookup!$AI$12:$AJ$17,2,FALSE)</f>
        <v>4</v>
      </c>
      <c r="T16" s="52">
        <v>10</v>
      </c>
      <c r="U16" s="52">
        <v>90</v>
      </c>
      <c r="V16" s="52">
        <v>0.5</v>
      </c>
      <c r="Y16" s="51" t="s">
        <v>1410</v>
      </c>
      <c r="AA16" s="36"/>
      <c r="AJ16" s="51" t="e">
        <f t="shared" si="1"/>
        <v>#DIV/0!</v>
      </c>
      <c r="AK16" s="51" t="e">
        <f t="shared" si="2"/>
        <v>#DIV/0!</v>
      </c>
      <c r="AL16" s="51" t="e">
        <f t="shared" si="3"/>
        <v>#DIV/0!</v>
      </c>
      <c r="AM16" s="51" t="e">
        <f t="shared" si="4"/>
        <v>#DIV/0!</v>
      </c>
      <c r="AN16" s="51" t="e">
        <f t="shared" si="5"/>
        <v>#DIV/0!</v>
      </c>
      <c r="AO16" s="140" t="e">
        <f t="shared" si="6"/>
        <v>#DIV/0!</v>
      </c>
      <c r="AP16" s="140" t="e">
        <f t="shared" si="7"/>
        <v>#DIV/0!</v>
      </c>
    </row>
    <row r="17" spans="1:42">
      <c r="A17" s="144">
        <v>42933</v>
      </c>
      <c r="B17" s="51" t="s">
        <v>2401</v>
      </c>
      <c r="C17" s="4" t="s">
        <v>1450</v>
      </c>
      <c r="D17" s="4" t="s">
        <v>1575</v>
      </c>
      <c r="E17" s="51">
        <v>7</v>
      </c>
      <c r="F17" s="51">
        <v>4</v>
      </c>
      <c r="G17" s="56" t="str">
        <f t="shared" si="0"/>
        <v>7-4</v>
      </c>
      <c r="H17" s="51">
        <v>37</v>
      </c>
      <c r="I17" s="51">
        <v>41</v>
      </c>
      <c r="J17" s="57">
        <f>(VLOOKUP($G17,Depth_Lookup_CCL!$A$3:$Z$549,11,FALSE))+(H17/100)</f>
        <v>14.364999999999998</v>
      </c>
      <c r="K17" s="57">
        <f>(VLOOKUP($G17,Depth_Lookup_CCL!$A$3:$Z$549,11,FALSE))+(I17/100)</f>
        <v>14.404999999999999</v>
      </c>
      <c r="L17" s="58" t="s">
        <v>1519</v>
      </c>
      <c r="M17" s="51" t="s">
        <v>1403</v>
      </c>
      <c r="N17" s="51" t="s">
        <v>1402</v>
      </c>
      <c r="O17" s="51" t="s">
        <v>1456</v>
      </c>
      <c r="P17" s="52">
        <f>VLOOKUP(O17,definitions_list_lookup!$AT$3:$AU$5,2,FALSE)</f>
        <v>1</v>
      </c>
      <c r="R17" s="51" t="s">
        <v>1407</v>
      </c>
      <c r="S17" s="52">
        <f>VLOOKUP(R17,definitions_list_lookup!$AI$12:$AJ$17,2,FALSE)</f>
        <v>1</v>
      </c>
      <c r="Y17" s="51" t="s">
        <v>1411</v>
      </c>
      <c r="AA17" s="36"/>
      <c r="AJ17" s="51" t="e">
        <f t="shared" si="1"/>
        <v>#DIV/0!</v>
      </c>
      <c r="AK17" s="51" t="e">
        <f t="shared" si="2"/>
        <v>#DIV/0!</v>
      </c>
      <c r="AL17" s="51" t="e">
        <f t="shared" si="3"/>
        <v>#DIV/0!</v>
      </c>
      <c r="AM17" s="51" t="e">
        <f t="shared" si="4"/>
        <v>#DIV/0!</v>
      </c>
      <c r="AN17" s="51" t="e">
        <f t="shared" si="5"/>
        <v>#DIV/0!</v>
      </c>
      <c r="AO17" s="140" t="e">
        <f t="shared" si="6"/>
        <v>#DIV/0!</v>
      </c>
      <c r="AP17" s="140" t="e">
        <f t="shared" si="7"/>
        <v>#DIV/0!</v>
      </c>
    </row>
    <row r="18" spans="1:42">
      <c r="A18" s="144">
        <v>42933</v>
      </c>
      <c r="B18" s="51" t="s">
        <v>2401</v>
      </c>
      <c r="C18" s="4" t="s">
        <v>1450</v>
      </c>
      <c r="D18" s="4" t="s">
        <v>1575</v>
      </c>
      <c r="E18" s="51">
        <v>7</v>
      </c>
      <c r="F18" s="51">
        <v>4</v>
      </c>
      <c r="G18" s="56" t="str">
        <f t="shared" si="0"/>
        <v>7-4</v>
      </c>
      <c r="H18" s="51">
        <v>67</v>
      </c>
      <c r="I18" s="51">
        <v>70</v>
      </c>
      <c r="J18" s="57">
        <f>(VLOOKUP($G18,Depth_Lookup_CCL!$A$3:$Z$549,11,FALSE))+(H18/100)</f>
        <v>14.664999999999999</v>
      </c>
      <c r="K18" s="57">
        <f>(VLOOKUP($G18,Depth_Lookup_CCL!$A$3:$Z$549,11,FALSE))+(I18/100)</f>
        <v>14.694999999999999</v>
      </c>
      <c r="L18" s="58" t="s">
        <v>1520</v>
      </c>
      <c r="M18" s="51" t="s">
        <v>1403</v>
      </c>
      <c r="N18" s="51" t="s">
        <v>1401</v>
      </c>
      <c r="O18" s="51" t="s">
        <v>1457</v>
      </c>
      <c r="P18" s="52">
        <f>VLOOKUP(O18,definitions_list_lookup!$AT$3:$AU$5,2,FALSE)</f>
        <v>2</v>
      </c>
      <c r="Q18" s="51">
        <v>4</v>
      </c>
      <c r="R18" s="51" t="s">
        <v>1536</v>
      </c>
      <c r="S18" s="52">
        <f>VLOOKUP(R18,definitions_list_lookup!$AI$12:$AJ$17,2,FALSE)</f>
        <v>3</v>
      </c>
      <c r="T18" s="52">
        <v>60</v>
      </c>
      <c r="U18" s="52">
        <v>40</v>
      </c>
      <c r="V18" s="59" t="s">
        <v>2409</v>
      </c>
      <c r="Y18" s="51" t="s">
        <v>1410</v>
      </c>
      <c r="Z18" s="51" t="s">
        <v>1415</v>
      </c>
      <c r="AA18" s="36"/>
      <c r="AD18" s="51">
        <v>110</v>
      </c>
      <c r="AE18" s="51">
        <v>34</v>
      </c>
      <c r="AF18" s="51">
        <v>45</v>
      </c>
      <c r="AG18" s="51">
        <v>270</v>
      </c>
      <c r="AH18" s="51">
        <v>50</v>
      </c>
      <c r="AI18" s="51">
        <v>180</v>
      </c>
      <c r="AJ18" s="51">
        <f t="shared" si="1"/>
        <v>40</v>
      </c>
      <c r="AK18" s="51">
        <f t="shared" si="2"/>
        <v>40</v>
      </c>
      <c r="AL18" s="51">
        <f t="shared" si="3"/>
        <v>32.732407209612354</v>
      </c>
      <c r="AM18" s="51">
        <f t="shared" si="4"/>
        <v>130</v>
      </c>
      <c r="AN18" s="51">
        <f t="shared" si="5"/>
        <v>57.267592790387646</v>
      </c>
      <c r="AO18" s="140">
        <f t="shared" si="6"/>
        <v>220</v>
      </c>
      <c r="AP18" s="140">
        <f t="shared" si="7"/>
        <v>57.267592790387646</v>
      </c>
    </row>
    <row r="19" spans="1:42">
      <c r="A19" s="144">
        <v>42933</v>
      </c>
      <c r="B19" s="51" t="s">
        <v>2401</v>
      </c>
      <c r="C19" s="4" t="s">
        <v>1450</v>
      </c>
      <c r="D19" s="4" t="s">
        <v>1575</v>
      </c>
      <c r="E19" s="51">
        <v>8</v>
      </c>
      <c r="F19" s="51">
        <v>1</v>
      </c>
      <c r="G19" s="56" t="str">
        <f t="shared" si="0"/>
        <v>8-1</v>
      </c>
      <c r="H19" s="51">
        <v>0</v>
      </c>
      <c r="I19" s="51">
        <v>17</v>
      </c>
      <c r="J19" s="57">
        <f>(VLOOKUP($G19,Depth_Lookup_CCL!$A$3:$Z$549,11,FALSE))+(H19/100)</f>
        <v>14.9</v>
      </c>
      <c r="K19" s="57">
        <f>(VLOOKUP($G19,Depth_Lookup_CCL!$A$3:$Z$549,11,FALSE))+(I19/100)</f>
        <v>15.07</v>
      </c>
      <c r="L19" s="58" t="s">
        <v>1521</v>
      </c>
      <c r="M19" s="51" t="s">
        <v>1403</v>
      </c>
      <c r="N19" s="51" t="s">
        <v>1401</v>
      </c>
      <c r="O19" s="51" t="s">
        <v>1457</v>
      </c>
      <c r="P19" s="52">
        <f>VLOOKUP(O19,definitions_list_lookup!$AT$3:$AU$5,2,FALSE)</f>
        <v>2</v>
      </c>
      <c r="Q19" s="51">
        <v>17</v>
      </c>
      <c r="R19" s="51" t="s">
        <v>1408</v>
      </c>
      <c r="S19" s="52">
        <f>VLOOKUP(R19,definitions_list_lookup!$AI$12:$AJ$17,2,FALSE)</f>
        <v>2</v>
      </c>
      <c r="T19" s="52">
        <v>95</v>
      </c>
      <c r="U19" s="52">
        <v>5</v>
      </c>
      <c r="V19" s="52">
        <v>10</v>
      </c>
      <c r="AA19" s="36" t="s">
        <v>2410</v>
      </c>
      <c r="AF19" s="51">
        <v>30</v>
      </c>
      <c r="AG19" s="51">
        <v>270</v>
      </c>
      <c r="AH19" s="51">
        <v>25</v>
      </c>
      <c r="AI19" s="51">
        <v>0</v>
      </c>
      <c r="AJ19" s="51">
        <f t="shared" si="1"/>
        <v>128.9267199898361</v>
      </c>
      <c r="AK19" s="51">
        <f t="shared" si="2"/>
        <v>128.9267199898361</v>
      </c>
      <c r="AL19" s="51">
        <f t="shared" si="3"/>
        <v>53.41930293126444</v>
      </c>
      <c r="AM19" s="51">
        <f t="shared" si="4"/>
        <v>218.9267199898361</v>
      </c>
      <c r="AN19" s="51">
        <f t="shared" si="5"/>
        <v>36.58069706873556</v>
      </c>
      <c r="AO19" s="140">
        <f t="shared" si="6"/>
        <v>308.9267199898361</v>
      </c>
      <c r="AP19" s="140">
        <f t="shared" si="7"/>
        <v>36.58069706873556</v>
      </c>
    </row>
    <row r="20" spans="1:42">
      <c r="A20" s="144">
        <v>42933</v>
      </c>
      <c r="B20" s="51" t="s">
        <v>2401</v>
      </c>
      <c r="C20" s="4" t="s">
        <v>1450</v>
      </c>
      <c r="D20" s="4" t="s">
        <v>1575</v>
      </c>
      <c r="E20" s="51">
        <v>8</v>
      </c>
      <c r="F20" s="51">
        <v>1</v>
      </c>
      <c r="G20" s="56" t="str">
        <f t="shared" si="0"/>
        <v>8-1</v>
      </c>
      <c r="H20" s="51">
        <v>26</v>
      </c>
      <c r="I20" s="51">
        <v>26</v>
      </c>
      <c r="J20" s="57">
        <f>(VLOOKUP($G20,Depth_Lookup_CCL!$A$3:$Z$549,11,FALSE))+(H20/100)</f>
        <v>15.16</v>
      </c>
      <c r="K20" s="57">
        <f>(VLOOKUP($G20,Depth_Lookup_CCL!$A$3:$Z$549,11,FALSE))+(I20/100)</f>
        <v>15.16</v>
      </c>
      <c r="L20" s="58" t="s">
        <v>1519</v>
      </c>
      <c r="P20" s="52" t="e">
        <f>VLOOKUP(O20,definitions_list_lookup!$AT$3:$AU$5,2,FALSE)</f>
        <v>#N/A</v>
      </c>
      <c r="R20" s="51" t="s">
        <v>1407</v>
      </c>
      <c r="S20" s="52">
        <f>VLOOKUP(R20,definitions_list_lookup!$AI$12:$AJ$17,2,FALSE)</f>
        <v>1</v>
      </c>
      <c r="Y20" s="51" t="s">
        <v>1385</v>
      </c>
      <c r="Z20" s="51" t="s">
        <v>1414</v>
      </c>
      <c r="AA20" s="36"/>
      <c r="AF20" s="51">
        <v>30</v>
      </c>
      <c r="AG20" s="51">
        <v>90</v>
      </c>
      <c r="AH20" s="51">
        <v>30</v>
      </c>
      <c r="AI20" s="51">
        <v>0</v>
      </c>
      <c r="AJ20" s="51">
        <f t="shared" si="1"/>
        <v>-135</v>
      </c>
      <c r="AK20" s="51">
        <f t="shared" si="2"/>
        <v>225</v>
      </c>
      <c r="AL20" s="51">
        <f t="shared" si="3"/>
        <v>50.768479516407744</v>
      </c>
      <c r="AM20" s="51">
        <f t="shared" si="4"/>
        <v>315</v>
      </c>
      <c r="AN20" s="51">
        <f t="shared" si="5"/>
        <v>39.231520483592256</v>
      </c>
      <c r="AO20" s="140">
        <f t="shared" si="6"/>
        <v>45</v>
      </c>
      <c r="AP20" s="140">
        <f t="shared" si="7"/>
        <v>39.231520483592256</v>
      </c>
    </row>
    <row r="21" spans="1:42">
      <c r="A21" s="144">
        <v>42933</v>
      </c>
      <c r="B21" s="51" t="s">
        <v>2401</v>
      </c>
      <c r="C21" s="4" t="s">
        <v>1450</v>
      </c>
      <c r="D21" s="4" t="s">
        <v>1575</v>
      </c>
      <c r="E21" s="51">
        <v>8</v>
      </c>
      <c r="F21" s="51">
        <v>1</v>
      </c>
      <c r="G21" s="56" t="str">
        <f t="shared" si="0"/>
        <v>8-1</v>
      </c>
      <c r="H21" s="51">
        <v>29</v>
      </c>
      <c r="I21" s="51">
        <v>29</v>
      </c>
      <c r="J21" s="57">
        <f>(VLOOKUP($G21,Depth_Lookup_CCL!$A$3:$Z$549,11,FALSE))+(H21/100)</f>
        <v>15.19</v>
      </c>
      <c r="K21" s="57">
        <f>(VLOOKUP($G21,Depth_Lookup_CCL!$A$3:$Z$549,11,FALSE))+(I21/100)</f>
        <v>15.19</v>
      </c>
      <c r="L21" s="58" t="s">
        <v>1519</v>
      </c>
      <c r="P21" s="52" t="e">
        <f>VLOOKUP(O21,definitions_list_lookup!$AT$3:$AU$5,2,FALSE)</f>
        <v>#N/A</v>
      </c>
      <c r="R21" s="51" t="s">
        <v>1407</v>
      </c>
      <c r="S21" s="52">
        <f>VLOOKUP(R21,definitions_list_lookup!$AI$12:$AJ$17,2,FALSE)</f>
        <v>1</v>
      </c>
      <c r="Y21" s="51" t="s">
        <v>1385</v>
      </c>
      <c r="Z21" s="51" t="s">
        <v>1414</v>
      </c>
      <c r="AA21" s="36"/>
      <c r="AD21" s="51">
        <v>50</v>
      </c>
      <c r="AE21" s="51">
        <v>18</v>
      </c>
      <c r="AF21" s="51">
        <v>13</v>
      </c>
      <c r="AG21" s="51">
        <v>90</v>
      </c>
      <c r="AH21" s="51">
        <v>10</v>
      </c>
      <c r="AI21" s="51">
        <v>0</v>
      </c>
      <c r="AJ21" s="51">
        <f t="shared" si="1"/>
        <v>-127.37100122541898</v>
      </c>
      <c r="AK21" s="51">
        <f t="shared" si="2"/>
        <v>232.62899877458102</v>
      </c>
      <c r="AL21" s="51">
        <f t="shared" si="3"/>
        <v>73.80132118109367</v>
      </c>
      <c r="AM21" s="51">
        <f t="shared" si="4"/>
        <v>322.62899877458102</v>
      </c>
      <c r="AN21" s="51">
        <f t="shared" si="5"/>
        <v>16.19867881890633</v>
      </c>
      <c r="AO21" s="140">
        <f t="shared" si="6"/>
        <v>52.628998774581021</v>
      </c>
      <c r="AP21" s="140">
        <f t="shared" si="7"/>
        <v>16.19867881890633</v>
      </c>
    </row>
    <row r="22" spans="1:42">
      <c r="A22" s="144">
        <v>42933</v>
      </c>
      <c r="B22" s="51" t="s">
        <v>2401</v>
      </c>
      <c r="C22" s="4" t="s">
        <v>1450</v>
      </c>
      <c r="D22" s="4" t="s">
        <v>1575</v>
      </c>
      <c r="E22" s="51">
        <v>8</v>
      </c>
      <c r="F22" s="51">
        <v>2</v>
      </c>
      <c r="G22" s="56" t="str">
        <f t="shared" si="0"/>
        <v>8-2</v>
      </c>
      <c r="H22" s="51">
        <v>29</v>
      </c>
      <c r="I22" s="51">
        <v>29.5</v>
      </c>
      <c r="J22" s="57">
        <f>(VLOOKUP($G22,Depth_Lookup_CCL!$A$3:$Z$549,11,FALSE))+(H22/100)</f>
        <v>15.879999999999999</v>
      </c>
      <c r="K22" s="57">
        <f>(VLOOKUP($G22,Depth_Lookup_CCL!$A$3:$Z$549,11,FALSE))+(I22/100)</f>
        <v>15.885</v>
      </c>
      <c r="L22" s="58" t="s">
        <v>1523</v>
      </c>
      <c r="M22" s="51" t="s">
        <v>1405</v>
      </c>
      <c r="N22" s="51" t="s">
        <v>1402</v>
      </c>
      <c r="O22" s="51" t="s">
        <v>1456</v>
      </c>
      <c r="P22" s="52">
        <f>VLOOKUP(O22,definitions_list_lookup!$AT$3:$AU$5,2,FALSE)</f>
        <v>1</v>
      </c>
      <c r="Q22" s="51">
        <v>1.5</v>
      </c>
      <c r="R22" s="51" t="s">
        <v>1408</v>
      </c>
      <c r="S22" s="52">
        <f>VLOOKUP(R22,definitions_list_lookup!$AI$12:$AJ$17,2,FALSE)</f>
        <v>2</v>
      </c>
      <c r="T22" s="52">
        <v>35</v>
      </c>
      <c r="U22" s="52">
        <v>65</v>
      </c>
      <c r="V22" s="52">
        <v>0.5</v>
      </c>
      <c r="X22" s="51" t="s">
        <v>1481</v>
      </c>
      <c r="Y22" s="51" t="s">
        <v>1410</v>
      </c>
      <c r="Z22" s="51" t="s">
        <v>1416</v>
      </c>
      <c r="AA22" s="36" t="s">
        <v>2411</v>
      </c>
      <c r="AJ22" s="51" t="e">
        <f t="shared" si="1"/>
        <v>#DIV/0!</v>
      </c>
      <c r="AK22" s="51" t="e">
        <f t="shared" si="2"/>
        <v>#DIV/0!</v>
      </c>
      <c r="AL22" s="51" t="e">
        <f t="shared" si="3"/>
        <v>#DIV/0!</v>
      </c>
      <c r="AM22" s="51" t="e">
        <f t="shared" si="4"/>
        <v>#DIV/0!</v>
      </c>
      <c r="AN22" s="51" t="e">
        <f t="shared" si="5"/>
        <v>#DIV/0!</v>
      </c>
      <c r="AO22" s="140" t="e">
        <f t="shared" si="6"/>
        <v>#DIV/0!</v>
      </c>
      <c r="AP22" s="140" t="e">
        <f t="shared" si="7"/>
        <v>#DIV/0!</v>
      </c>
    </row>
    <row r="23" spans="1:42">
      <c r="A23" s="144">
        <v>42933</v>
      </c>
      <c r="B23" s="51" t="s">
        <v>2401</v>
      </c>
      <c r="C23" s="4" t="s">
        <v>1450</v>
      </c>
      <c r="D23" s="4" t="s">
        <v>1575</v>
      </c>
      <c r="E23" s="51">
        <v>8</v>
      </c>
      <c r="F23" s="51">
        <v>2</v>
      </c>
      <c r="G23" s="56" t="str">
        <f t="shared" si="0"/>
        <v>8-2</v>
      </c>
      <c r="H23" s="51">
        <v>62</v>
      </c>
      <c r="I23" s="51">
        <v>70</v>
      </c>
      <c r="J23" s="57">
        <f>(VLOOKUP($G23,Depth_Lookup_CCL!$A$3:$Z$549,11,FALSE))+(H23/100)</f>
        <v>16.21</v>
      </c>
      <c r="K23" s="57">
        <f>(VLOOKUP($G23,Depth_Lookup_CCL!$A$3:$Z$549,11,FALSE))+(I23/100)</f>
        <v>16.29</v>
      </c>
      <c r="L23" s="58" t="s">
        <v>1521</v>
      </c>
      <c r="M23" s="51" t="s">
        <v>1404</v>
      </c>
      <c r="N23" s="51" t="s">
        <v>1402</v>
      </c>
      <c r="O23" s="51" t="s">
        <v>1457</v>
      </c>
      <c r="P23" s="52">
        <f>VLOOKUP(O23,definitions_list_lookup!$AT$3:$AU$5,2,FALSE)</f>
        <v>2</v>
      </c>
      <c r="Q23" s="51">
        <v>7</v>
      </c>
      <c r="R23" s="51" t="s">
        <v>1408</v>
      </c>
      <c r="S23" s="52">
        <f>VLOOKUP(R23,definitions_list_lookup!$AI$12:$AJ$17,2,FALSE)</f>
        <v>2</v>
      </c>
      <c r="U23" s="52">
        <v>5</v>
      </c>
      <c r="X23" s="51" t="s">
        <v>1481</v>
      </c>
      <c r="Y23" s="51" t="s">
        <v>1410</v>
      </c>
      <c r="AA23" s="36" t="s">
        <v>2412</v>
      </c>
      <c r="AF23" s="51">
        <v>70</v>
      </c>
      <c r="AG23" s="51">
        <v>270</v>
      </c>
      <c r="AH23" s="51">
        <v>35</v>
      </c>
      <c r="AI23" s="51">
        <v>0</v>
      </c>
      <c r="AJ23" s="51">
        <f t="shared" si="1"/>
        <v>104.29773487711117</v>
      </c>
      <c r="AK23" s="51">
        <f t="shared" si="2"/>
        <v>104.29773487711117</v>
      </c>
      <c r="AL23" s="51">
        <f t="shared" si="3"/>
        <v>19.427564577072967</v>
      </c>
      <c r="AM23" s="51">
        <f t="shared" si="4"/>
        <v>194.29773487711117</v>
      </c>
      <c r="AN23" s="51">
        <f t="shared" si="5"/>
        <v>70.572435422927029</v>
      </c>
      <c r="AO23" s="140">
        <f>IF(($AK23&lt;180),$AK23+180,$AK23-180)</f>
        <v>284.29773487711117</v>
      </c>
      <c r="AP23" s="140">
        <f t="shared" si="7"/>
        <v>70.572435422927029</v>
      </c>
    </row>
    <row r="24" spans="1:42">
      <c r="A24" s="144">
        <v>42933</v>
      </c>
      <c r="B24" s="51" t="s">
        <v>2401</v>
      </c>
      <c r="C24" s="4" t="s">
        <v>1450</v>
      </c>
      <c r="D24" s="4" t="s">
        <v>1575</v>
      </c>
      <c r="E24" s="51">
        <v>8</v>
      </c>
      <c r="F24" s="51">
        <v>2</v>
      </c>
      <c r="G24" s="56" t="str">
        <f t="shared" si="0"/>
        <v>8-2</v>
      </c>
      <c r="H24" s="51">
        <v>85</v>
      </c>
      <c r="I24" s="51">
        <v>90</v>
      </c>
      <c r="J24" s="57">
        <f>(VLOOKUP($G24,Depth_Lookup_CCL!$A$3:$Z$549,11,FALSE))+(H24/100)</f>
        <v>16.440000000000001</v>
      </c>
      <c r="K24" s="57">
        <f>(VLOOKUP($G24,Depth_Lookup_CCL!$A$3:$Z$549,11,FALSE))+(I24/100)</f>
        <v>16.489999999999998</v>
      </c>
      <c r="L24" s="58" t="s">
        <v>1521</v>
      </c>
      <c r="M24" s="51" t="s">
        <v>1403</v>
      </c>
      <c r="N24" s="51" t="s">
        <v>1402</v>
      </c>
      <c r="O24" s="51" t="s">
        <v>1457</v>
      </c>
      <c r="P24" s="52">
        <f>VLOOKUP(O24,definitions_list_lookup!$AT$3:$AU$5,2,FALSE)</f>
        <v>2</v>
      </c>
      <c r="Q24" s="51">
        <v>4.5</v>
      </c>
      <c r="R24" s="51" t="s">
        <v>1408</v>
      </c>
      <c r="S24" s="52">
        <f>VLOOKUP(R24,definitions_list_lookup!$AI$12:$AJ$17,2,FALSE)</f>
        <v>2</v>
      </c>
      <c r="Y24" s="51" t="s">
        <v>1411</v>
      </c>
      <c r="AA24" s="36" t="s">
        <v>2413</v>
      </c>
      <c r="AD24" s="51">
        <v>330</v>
      </c>
      <c r="AE24" s="51">
        <v>35</v>
      </c>
      <c r="AF24" s="51">
        <v>18</v>
      </c>
      <c r="AG24" s="51">
        <v>90</v>
      </c>
      <c r="AH24" s="51">
        <v>37</v>
      </c>
      <c r="AI24" s="51">
        <v>0</v>
      </c>
      <c r="AJ24" s="51">
        <f t="shared" si="1"/>
        <v>-156.67511583565019</v>
      </c>
      <c r="AK24" s="51">
        <f t="shared" si="2"/>
        <v>203.32488416434981</v>
      </c>
      <c r="AL24" s="51">
        <f t="shared" si="3"/>
        <v>50.62702682462659</v>
      </c>
      <c r="AM24" s="51">
        <f t="shared" si="4"/>
        <v>293.32488416434978</v>
      </c>
      <c r="AN24" s="51">
        <f t="shared" si="5"/>
        <v>39.37297317537341</v>
      </c>
      <c r="AO24" s="140">
        <f t="shared" si="6"/>
        <v>23.324884164349811</v>
      </c>
      <c r="AP24" s="140">
        <f t="shared" si="7"/>
        <v>39.37297317537341</v>
      </c>
    </row>
    <row r="25" spans="1:42">
      <c r="A25" s="144">
        <v>42933</v>
      </c>
      <c r="B25" s="51" t="s">
        <v>2401</v>
      </c>
      <c r="C25" s="4" t="s">
        <v>1450</v>
      </c>
      <c r="D25" s="4" t="s">
        <v>1575</v>
      </c>
      <c r="E25" s="51">
        <v>8</v>
      </c>
      <c r="F25" s="51">
        <v>3</v>
      </c>
      <c r="G25" s="56" t="str">
        <f t="shared" si="0"/>
        <v>8-3</v>
      </c>
      <c r="H25" s="51">
        <v>0</v>
      </c>
      <c r="I25" s="51">
        <v>5</v>
      </c>
      <c r="J25" s="57">
        <f>(VLOOKUP($G25,Depth_Lookup_CCL!$A$3:$Z$549,11,FALSE))+(H25/100)</f>
        <v>16.515000000000001</v>
      </c>
      <c r="K25" s="57">
        <f>(VLOOKUP($G25,Depth_Lookup_CCL!$A$3:$Z$549,11,FALSE))+(I25/100)</f>
        <v>16.565000000000001</v>
      </c>
      <c r="L25" s="58" t="s">
        <v>1521</v>
      </c>
      <c r="M25" s="51" t="s">
        <v>1404</v>
      </c>
      <c r="N25" s="51" t="s">
        <v>1402</v>
      </c>
      <c r="O25" s="51" t="s">
        <v>1457</v>
      </c>
      <c r="P25" s="52">
        <f>VLOOKUP(O25,definitions_list_lookup!$AT$3:$AU$5,2,FALSE)</f>
        <v>2</v>
      </c>
      <c r="Q25" s="51">
        <v>2</v>
      </c>
      <c r="R25" s="51" t="s">
        <v>1536</v>
      </c>
      <c r="S25" s="52">
        <f>VLOOKUP(R25,definitions_list_lookup!$AI$12:$AJ$17,2,FALSE)</f>
        <v>3</v>
      </c>
      <c r="X25" s="51" t="s">
        <v>1482</v>
      </c>
      <c r="Y25" s="51" t="s">
        <v>1385</v>
      </c>
      <c r="Z25" s="51" t="s">
        <v>1414</v>
      </c>
      <c r="AA25" s="36" t="s">
        <v>4328</v>
      </c>
      <c r="AD25" s="51">
        <v>285</v>
      </c>
      <c r="AE25" s="51">
        <v>20</v>
      </c>
      <c r="AF25" s="51">
        <v>10</v>
      </c>
      <c r="AG25" s="51">
        <v>270</v>
      </c>
      <c r="AH25" s="51">
        <v>25</v>
      </c>
      <c r="AI25" s="51">
        <v>0</v>
      </c>
      <c r="AJ25" s="51">
        <f t="shared" si="1"/>
        <v>159.28666881319504</v>
      </c>
      <c r="AK25" s="51">
        <f t="shared" si="2"/>
        <v>159.28666881319504</v>
      </c>
      <c r="AL25" s="51">
        <f t="shared" si="3"/>
        <v>63.502281960091757</v>
      </c>
      <c r="AM25" s="51">
        <f t="shared" si="4"/>
        <v>249.28666881319504</v>
      </c>
      <c r="AN25" s="51">
        <f t="shared" si="5"/>
        <v>26.497718039908243</v>
      </c>
      <c r="AO25" s="140">
        <f t="shared" si="6"/>
        <v>339.28666881319504</v>
      </c>
      <c r="AP25" s="140">
        <f t="shared" si="7"/>
        <v>26.497718039908243</v>
      </c>
    </row>
    <row r="26" spans="1:42">
      <c r="A26" s="144">
        <v>42933</v>
      </c>
      <c r="B26" s="51" t="s">
        <v>2401</v>
      </c>
      <c r="C26" s="4" t="s">
        <v>1450</v>
      </c>
      <c r="D26" s="4" t="s">
        <v>1575</v>
      </c>
      <c r="E26" s="51">
        <v>8</v>
      </c>
      <c r="F26" s="51">
        <v>3</v>
      </c>
      <c r="G26" s="56" t="str">
        <f t="shared" si="0"/>
        <v>8-3</v>
      </c>
      <c r="H26" s="51">
        <v>70</v>
      </c>
      <c r="I26" s="51">
        <v>80</v>
      </c>
      <c r="J26" s="57">
        <f>(VLOOKUP($G26,Depth_Lookup_CCL!$A$3:$Z$549,11,FALSE))+(H26/100)</f>
        <v>17.215</v>
      </c>
      <c r="K26" s="57">
        <f>(VLOOKUP($G26,Depth_Lookup_CCL!$A$3:$Z$549,11,FALSE))+(I26/100)</f>
        <v>17.315000000000001</v>
      </c>
      <c r="L26" s="58" t="s">
        <v>1520</v>
      </c>
      <c r="M26" s="51" t="s">
        <v>1403</v>
      </c>
      <c r="N26" s="51" t="s">
        <v>1401</v>
      </c>
      <c r="O26" s="51" t="s">
        <v>1457</v>
      </c>
      <c r="P26" s="52">
        <f>VLOOKUP(O26,definitions_list_lookup!$AT$3:$AU$5,2,FALSE)</f>
        <v>2</v>
      </c>
      <c r="Q26" s="51">
        <v>2.5</v>
      </c>
      <c r="R26" s="51" t="s">
        <v>1536</v>
      </c>
      <c r="S26" s="52">
        <f>VLOOKUP(R26,definitions_list_lookup!$AI$12:$AJ$17,2,FALSE)</f>
        <v>3</v>
      </c>
      <c r="T26" s="52">
        <v>80</v>
      </c>
      <c r="U26" s="52">
        <v>20</v>
      </c>
      <c r="V26" s="52">
        <v>3</v>
      </c>
      <c r="X26" s="51" t="s">
        <v>1486</v>
      </c>
      <c r="Y26" s="35"/>
      <c r="AA26" s="36"/>
      <c r="AD26" s="51">
        <v>235</v>
      </c>
      <c r="AE26" s="51">
        <v>4</v>
      </c>
      <c r="AF26" s="51">
        <v>60</v>
      </c>
      <c r="AG26" s="51">
        <v>270</v>
      </c>
      <c r="AH26" s="51">
        <v>68</v>
      </c>
      <c r="AI26" s="51">
        <v>0</v>
      </c>
      <c r="AJ26" s="51">
        <f t="shared" si="1"/>
        <v>145.01590389272036</v>
      </c>
      <c r="AK26" s="51">
        <f t="shared" si="2"/>
        <v>145.01590389272036</v>
      </c>
      <c r="AL26" s="51">
        <f t="shared" si="3"/>
        <v>18.315742681566768</v>
      </c>
      <c r="AM26" s="51">
        <f t="shared" si="4"/>
        <v>235.01590389272036</v>
      </c>
      <c r="AN26" s="51">
        <f t="shared" si="5"/>
        <v>71.684257318433225</v>
      </c>
      <c r="AO26" s="140">
        <f t="shared" si="6"/>
        <v>325.01590389272036</v>
      </c>
      <c r="AP26" s="140">
        <f t="shared" si="7"/>
        <v>71.684257318433225</v>
      </c>
    </row>
    <row r="27" spans="1:42">
      <c r="A27" s="144">
        <v>42933</v>
      </c>
      <c r="B27" s="51" t="s">
        <v>2401</v>
      </c>
      <c r="C27" s="4" t="s">
        <v>1450</v>
      </c>
      <c r="D27" s="4" t="s">
        <v>1575</v>
      </c>
      <c r="E27" s="51">
        <v>9</v>
      </c>
      <c r="F27" s="51">
        <v>1</v>
      </c>
      <c r="G27" s="56" t="str">
        <f t="shared" si="0"/>
        <v>9-1</v>
      </c>
      <c r="H27" s="51">
        <v>30</v>
      </c>
      <c r="I27" s="51">
        <v>54</v>
      </c>
      <c r="J27" s="57">
        <f>(VLOOKUP($G27,Depth_Lookup_CCL!$A$3:$Z$549,11,FALSE))+(H27/100)</f>
        <v>10.850000000000001</v>
      </c>
      <c r="K27" s="57">
        <f>(VLOOKUP($G27,Depth_Lookup_CCL!$A$3:$Z$549,11,FALSE))+(I27/100)</f>
        <v>11.09</v>
      </c>
      <c r="L27" s="58" t="s">
        <v>1521</v>
      </c>
      <c r="N27" s="51" t="s">
        <v>1402</v>
      </c>
      <c r="P27" s="52" t="e">
        <f>VLOOKUP(O27,definitions_list_lookup!$AT$3:$AU$5,2,FALSE)</f>
        <v>#N/A</v>
      </c>
      <c r="Q27" s="51">
        <v>24</v>
      </c>
      <c r="R27" s="51" t="s">
        <v>1407</v>
      </c>
      <c r="S27" s="52">
        <f>VLOOKUP(R27,definitions_list_lookup!$AI$12:$AJ$17,2,FALSE)</f>
        <v>1</v>
      </c>
      <c r="Y27" s="35"/>
      <c r="AA27" s="36"/>
      <c r="AJ27" s="51" t="e">
        <f t="shared" si="1"/>
        <v>#DIV/0!</v>
      </c>
      <c r="AK27" s="51" t="e">
        <f t="shared" si="2"/>
        <v>#DIV/0!</v>
      </c>
      <c r="AL27" s="51" t="e">
        <f t="shared" si="3"/>
        <v>#DIV/0!</v>
      </c>
      <c r="AM27" s="51" t="e">
        <f t="shared" si="4"/>
        <v>#DIV/0!</v>
      </c>
      <c r="AN27" s="51" t="e">
        <f t="shared" si="5"/>
        <v>#DIV/0!</v>
      </c>
      <c r="AO27" s="140" t="e">
        <f t="shared" si="6"/>
        <v>#DIV/0!</v>
      </c>
      <c r="AP27" s="140" t="e">
        <f t="shared" si="7"/>
        <v>#DIV/0!</v>
      </c>
    </row>
    <row r="28" spans="1:42">
      <c r="A28" s="144">
        <v>42933</v>
      </c>
      <c r="B28" s="51" t="s">
        <v>2401</v>
      </c>
      <c r="C28" s="4" t="s">
        <v>1450</v>
      </c>
      <c r="D28" s="4" t="s">
        <v>1575</v>
      </c>
      <c r="E28" s="51">
        <v>9</v>
      </c>
      <c r="F28" s="51">
        <v>1</v>
      </c>
      <c r="G28" s="56" t="str">
        <f t="shared" si="0"/>
        <v>9-1</v>
      </c>
      <c r="H28" s="51">
        <v>54.5</v>
      </c>
      <c r="I28" s="51">
        <v>55</v>
      </c>
      <c r="J28" s="57">
        <f>(VLOOKUP($G28,Depth_Lookup_CCL!$A$3:$Z$549,11,FALSE))+(H28/100)</f>
        <v>11.095000000000001</v>
      </c>
      <c r="K28" s="57">
        <f>(VLOOKUP($G28,Depth_Lookup_CCL!$A$3:$Z$549,11,FALSE))+(I28/100)</f>
        <v>11.100000000000001</v>
      </c>
      <c r="L28" s="58" t="s">
        <v>1521</v>
      </c>
      <c r="M28" s="51" t="s">
        <v>1404</v>
      </c>
      <c r="N28" s="51" t="s">
        <v>1402</v>
      </c>
      <c r="O28" s="51" t="s">
        <v>1457</v>
      </c>
      <c r="P28" s="52">
        <f>VLOOKUP(O28,definitions_list_lookup!$AT$3:$AU$5,2,FALSE)</f>
        <v>2</v>
      </c>
      <c r="Q28" s="51">
        <v>1</v>
      </c>
      <c r="R28" s="51" t="s">
        <v>1536</v>
      </c>
      <c r="S28" s="52">
        <f>VLOOKUP(R28,definitions_list_lookup!$AI$12:$AJ$17,2,FALSE)</f>
        <v>3</v>
      </c>
      <c r="T28" s="52">
        <v>70</v>
      </c>
      <c r="U28" s="52">
        <v>30</v>
      </c>
      <c r="X28" s="51" t="s">
        <v>1481</v>
      </c>
      <c r="Y28" s="35"/>
      <c r="AA28" s="36"/>
      <c r="AF28" s="51">
        <v>10</v>
      </c>
      <c r="AG28" s="51">
        <v>90</v>
      </c>
      <c r="AH28" s="51">
        <v>11</v>
      </c>
      <c r="AI28" s="51">
        <v>0</v>
      </c>
      <c r="AJ28" s="51">
        <f t="shared" si="1"/>
        <v>-137.78808370692235</v>
      </c>
      <c r="AK28" s="51">
        <f t="shared" si="2"/>
        <v>222.21191629307765</v>
      </c>
      <c r="AL28" s="51">
        <f t="shared" si="3"/>
        <v>75.294896442323633</v>
      </c>
      <c r="AM28" s="51">
        <f t="shared" si="4"/>
        <v>312.21191629307765</v>
      </c>
      <c r="AN28" s="51">
        <f t="shared" si="5"/>
        <v>14.705103557676367</v>
      </c>
      <c r="AO28" s="140">
        <f t="shared" si="6"/>
        <v>42.21191629307765</v>
      </c>
      <c r="AP28" s="140">
        <f t="shared" si="7"/>
        <v>14.705103557676367</v>
      </c>
    </row>
    <row r="29" spans="1:42">
      <c r="A29" s="144">
        <v>42933</v>
      </c>
      <c r="B29" s="51" t="s">
        <v>2401</v>
      </c>
      <c r="C29" s="4" t="s">
        <v>1450</v>
      </c>
      <c r="D29" s="4" t="s">
        <v>1575</v>
      </c>
      <c r="E29" s="51">
        <v>9</v>
      </c>
      <c r="F29" s="51">
        <v>1</v>
      </c>
      <c r="G29" s="56" t="str">
        <f t="shared" si="0"/>
        <v>9-1</v>
      </c>
      <c r="H29" s="51">
        <v>57</v>
      </c>
      <c r="I29" s="51">
        <v>73.5</v>
      </c>
      <c r="J29" s="57">
        <f>(VLOOKUP($G29,Depth_Lookup_CCL!$A$3:$Z$549,11,FALSE))+(H29/100)</f>
        <v>11.120000000000001</v>
      </c>
      <c r="K29" s="57">
        <f>(VLOOKUP($G29,Depth_Lookup_CCL!$A$3:$Z$549,11,FALSE))+(I29/100)</f>
        <v>11.285</v>
      </c>
      <c r="L29" s="58" t="s">
        <v>1521</v>
      </c>
      <c r="M29" s="51" t="s">
        <v>1403</v>
      </c>
      <c r="N29" s="51" t="s">
        <v>1401</v>
      </c>
      <c r="O29" s="51" t="s">
        <v>1456</v>
      </c>
      <c r="P29" s="52">
        <f>VLOOKUP(O29,definitions_list_lookup!$AT$3:$AU$5,2,FALSE)</f>
        <v>1</v>
      </c>
      <c r="Q29" s="51">
        <v>18</v>
      </c>
      <c r="R29" s="51" t="s">
        <v>1408</v>
      </c>
      <c r="S29" s="52">
        <f>VLOOKUP(R29,definitions_list_lookup!$AI$12:$AJ$17,2,FALSE)</f>
        <v>2</v>
      </c>
      <c r="Y29" s="35"/>
      <c r="AA29" s="36" t="s">
        <v>2414</v>
      </c>
      <c r="AJ29" s="51" t="e">
        <f t="shared" si="1"/>
        <v>#DIV/0!</v>
      </c>
      <c r="AK29" s="51" t="e">
        <f t="shared" si="2"/>
        <v>#DIV/0!</v>
      </c>
      <c r="AL29" s="51" t="e">
        <f t="shared" si="3"/>
        <v>#DIV/0!</v>
      </c>
      <c r="AM29" s="51" t="e">
        <f t="shared" si="4"/>
        <v>#DIV/0!</v>
      </c>
      <c r="AN29" s="51" t="e">
        <f t="shared" si="5"/>
        <v>#DIV/0!</v>
      </c>
      <c r="AO29" s="140" t="e">
        <f t="shared" si="6"/>
        <v>#DIV/0!</v>
      </c>
      <c r="AP29" s="140" t="e">
        <f t="shared" si="7"/>
        <v>#DIV/0!</v>
      </c>
    </row>
    <row r="30" spans="1:42">
      <c r="A30" s="144">
        <v>42933</v>
      </c>
      <c r="B30" s="51" t="s">
        <v>2401</v>
      </c>
      <c r="C30" s="4" t="s">
        <v>1450</v>
      </c>
      <c r="D30" s="4" t="s">
        <v>1575</v>
      </c>
      <c r="E30" s="51">
        <v>9</v>
      </c>
      <c r="F30" s="51">
        <v>1</v>
      </c>
      <c r="G30" s="56" t="str">
        <f t="shared" si="0"/>
        <v>9-1</v>
      </c>
      <c r="H30" s="51">
        <v>73.5</v>
      </c>
      <c r="I30" s="51">
        <v>74</v>
      </c>
      <c r="J30" s="57">
        <f>(VLOOKUP($G30,Depth_Lookup_CCL!$A$3:$Z$549,11,FALSE))+(H30/100)</f>
        <v>11.285</v>
      </c>
      <c r="K30" s="57">
        <f>(VLOOKUP($G30,Depth_Lookup_CCL!$A$3:$Z$549,11,FALSE))+(I30/100)</f>
        <v>11.290000000000001</v>
      </c>
      <c r="L30" s="58" t="s">
        <v>1521</v>
      </c>
      <c r="M30" s="51" t="s">
        <v>1404</v>
      </c>
      <c r="N30" s="51" t="s">
        <v>1402</v>
      </c>
      <c r="O30" s="51" t="s">
        <v>1457</v>
      </c>
      <c r="P30" s="52">
        <f>VLOOKUP(O30,definitions_list_lookup!$AT$3:$AU$5,2,FALSE)</f>
        <v>2</v>
      </c>
      <c r="Q30" s="51">
        <v>2</v>
      </c>
      <c r="R30" s="51" t="s">
        <v>1536</v>
      </c>
      <c r="S30" s="52">
        <f>VLOOKUP(R30,definitions_list_lookup!$AI$12:$AJ$17,2,FALSE)</f>
        <v>3</v>
      </c>
      <c r="T30" s="52">
        <v>50</v>
      </c>
      <c r="U30" s="52">
        <v>50</v>
      </c>
      <c r="V30" s="52">
        <v>2</v>
      </c>
      <c r="Y30" s="35"/>
      <c r="AA30" s="36"/>
      <c r="AF30" s="51">
        <v>10</v>
      </c>
      <c r="AG30" s="51">
        <v>270</v>
      </c>
      <c r="AH30" s="51">
        <v>10</v>
      </c>
      <c r="AI30" s="51">
        <v>180</v>
      </c>
      <c r="AJ30" s="51">
        <f t="shared" si="1"/>
        <v>45</v>
      </c>
      <c r="AK30" s="51">
        <f t="shared" si="2"/>
        <v>45</v>
      </c>
      <c r="AL30" s="51">
        <f t="shared" si="3"/>
        <v>75.998057834483077</v>
      </c>
      <c r="AM30" s="51">
        <f t="shared" si="4"/>
        <v>135</v>
      </c>
      <c r="AN30" s="51">
        <f t="shared" si="5"/>
        <v>14.001942165516923</v>
      </c>
      <c r="AO30" s="140">
        <f t="shared" si="6"/>
        <v>225</v>
      </c>
      <c r="AP30" s="140">
        <f t="shared" si="7"/>
        <v>14.001942165516923</v>
      </c>
    </row>
    <row r="31" spans="1:42">
      <c r="A31" s="144">
        <v>42933</v>
      </c>
      <c r="B31" s="51" t="s">
        <v>2401</v>
      </c>
      <c r="C31" s="4" t="s">
        <v>1450</v>
      </c>
      <c r="D31" s="4" t="s">
        <v>1575</v>
      </c>
      <c r="E31" s="51">
        <v>10</v>
      </c>
      <c r="F31" s="51">
        <v>4</v>
      </c>
      <c r="G31" s="56" t="str">
        <f t="shared" si="0"/>
        <v>10-4</v>
      </c>
      <c r="H31" s="51">
        <v>0</v>
      </c>
      <c r="I31" s="51">
        <v>81</v>
      </c>
      <c r="J31" s="57">
        <f>(VLOOKUP($G31,Depth_Lookup_CCL!$A$3:$Z$549,11,FALSE))+(H31/100)</f>
        <v>14.11</v>
      </c>
      <c r="K31" s="57">
        <f>(VLOOKUP($G31,Depth_Lookup_CCL!$A$3:$Z$549,11,FALSE))+(I31/100)</f>
        <v>14.92</v>
      </c>
      <c r="L31" s="58"/>
      <c r="P31" s="52" t="e">
        <f>VLOOKUP(O31,definitions_list_lookup!$AT$3:$AU$5,2,FALSE)</f>
        <v>#N/A</v>
      </c>
      <c r="R31" s="51" t="s">
        <v>1407</v>
      </c>
      <c r="S31" s="52">
        <f>VLOOKUP(R31,definitions_list_lookup!$AI$12:$AJ$17,2,FALSE)</f>
        <v>1</v>
      </c>
      <c r="Y31" s="35"/>
      <c r="AA31" s="36" t="s">
        <v>2415</v>
      </c>
      <c r="AJ31" s="51" t="e">
        <f t="shared" si="1"/>
        <v>#DIV/0!</v>
      </c>
      <c r="AK31" s="51" t="e">
        <f t="shared" si="2"/>
        <v>#DIV/0!</v>
      </c>
      <c r="AL31" s="51" t="e">
        <f t="shared" si="3"/>
        <v>#DIV/0!</v>
      </c>
      <c r="AM31" s="51" t="e">
        <f t="shared" si="4"/>
        <v>#DIV/0!</v>
      </c>
      <c r="AN31" s="51" t="e">
        <f t="shared" si="5"/>
        <v>#DIV/0!</v>
      </c>
      <c r="AO31" s="140" t="e">
        <f t="shared" si="6"/>
        <v>#DIV/0!</v>
      </c>
      <c r="AP31" s="140" t="e">
        <f t="shared" si="7"/>
        <v>#DIV/0!</v>
      </c>
    </row>
    <row r="32" spans="1:42">
      <c r="A32" s="144">
        <v>42933</v>
      </c>
      <c r="B32" s="51" t="s">
        <v>2401</v>
      </c>
      <c r="C32" s="4" t="s">
        <v>1450</v>
      </c>
      <c r="D32" s="4" t="s">
        <v>1575</v>
      </c>
      <c r="E32" s="51">
        <v>10</v>
      </c>
      <c r="F32" s="51">
        <v>4</v>
      </c>
      <c r="G32" s="56" t="str">
        <f t="shared" si="0"/>
        <v>10-4</v>
      </c>
      <c r="H32" s="51">
        <v>81</v>
      </c>
      <c r="I32" s="51">
        <v>86</v>
      </c>
      <c r="J32" s="57">
        <f>(VLOOKUP($G32,Depth_Lookup_CCL!$A$3:$Z$549,11,FALSE))+(H32/100)</f>
        <v>14.92</v>
      </c>
      <c r="K32" s="57">
        <f>(VLOOKUP($G32,Depth_Lookup_CCL!$A$3:$Z$549,11,FALSE))+(I32/100)</f>
        <v>14.969999999999999</v>
      </c>
      <c r="L32" s="58" t="s">
        <v>1521</v>
      </c>
      <c r="M32" s="51" t="s">
        <v>1403</v>
      </c>
      <c r="N32" s="51" t="s">
        <v>1402</v>
      </c>
      <c r="O32" s="51" t="s">
        <v>1456</v>
      </c>
      <c r="P32" s="52">
        <f>VLOOKUP(O32,definitions_list_lookup!$AT$3:$AU$5,2,FALSE)</f>
        <v>1</v>
      </c>
      <c r="Q32" s="51">
        <v>4</v>
      </c>
      <c r="R32" s="51" t="s">
        <v>1536</v>
      </c>
      <c r="S32" s="52">
        <f>VLOOKUP(R32,definitions_list_lookup!$AI$12:$AJ$17,2,FALSE)</f>
        <v>3</v>
      </c>
      <c r="X32" s="51" t="s">
        <v>1481</v>
      </c>
      <c r="Y32" s="35" t="s">
        <v>1411</v>
      </c>
      <c r="AA32" s="36" t="s">
        <v>2416</v>
      </c>
      <c r="AB32" s="51">
        <v>65</v>
      </c>
      <c r="AF32" s="51">
        <v>60</v>
      </c>
      <c r="AG32" s="51">
        <v>90</v>
      </c>
      <c r="AH32" s="51">
        <v>0</v>
      </c>
      <c r="AI32" s="51">
        <v>155</v>
      </c>
      <c r="AJ32" s="51">
        <f t="shared" si="1"/>
        <v>-115</v>
      </c>
      <c r="AK32" s="51">
        <f t="shared" si="2"/>
        <v>245</v>
      </c>
      <c r="AL32" s="51">
        <f t="shared" si="3"/>
        <v>27.621130347557873</v>
      </c>
      <c r="AM32" s="51">
        <f t="shared" si="4"/>
        <v>335</v>
      </c>
      <c r="AN32" s="51">
        <f t="shared" si="5"/>
        <v>62.378869652442127</v>
      </c>
      <c r="AO32" s="140">
        <f t="shared" si="6"/>
        <v>65</v>
      </c>
      <c r="AP32" s="140">
        <f t="shared" si="7"/>
        <v>62.378869652442127</v>
      </c>
    </row>
    <row r="33" spans="1:42">
      <c r="A33" s="144">
        <v>42933</v>
      </c>
      <c r="B33" s="51" t="s">
        <v>2401</v>
      </c>
      <c r="C33" s="4" t="s">
        <v>1450</v>
      </c>
      <c r="D33" s="4" t="s">
        <v>1575</v>
      </c>
      <c r="E33" s="51">
        <v>11</v>
      </c>
      <c r="F33" s="51">
        <v>1</v>
      </c>
      <c r="G33" s="56" t="str">
        <f t="shared" si="0"/>
        <v>11-1</v>
      </c>
      <c r="H33" s="51">
        <v>7</v>
      </c>
      <c r="I33" s="51">
        <v>7</v>
      </c>
      <c r="J33" s="57">
        <f>(VLOOKUP($G33,Depth_Lookup_CCL!$A$3:$Z$549,11,FALSE))+(H33/100)</f>
        <v>14.97</v>
      </c>
      <c r="K33" s="57">
        <f>(VLOOKUP($G33,Depth_Lookup_CCL!$A$3:$Z$549,11,FALSE))+(I33/100)</f>
        <v>14.97</v>
      </c>
      <c r="L33" s="58" t="s">
        <v>1523</v>
      </c>
      <c r="M33" s="51" t="s">
        <v>1405</v>
      </c>
      <c r="N33" s="51" t="s">
        <v>1402</v>
      </c>
      <c r="O33" s="51" t="s">
        <v>1456</v>
      </c>
      <c r="P33" s="52">
        <f>VLOOKUP(O33,definitions_list_lookup!$AT$3:$AU$5,2,FALSE)</f>
        <v>1</v>
      </c>
      <c r="Q33" s="51">
        <v>4</v>
      </c>
      <c r="R33" s="51" t="s">
        <v>1537</v>
      </c>
      <c r="S33" s="52">
        <f>VLOOKUP(R33,definitions_list_lookup!$AI$12:$AJ$17,2,FALSE)</f>
        <v>4</v>
      </c>
      <c r="V33" s="59">
        <v>3</v>
      </c>
      <c r="Y33" s="35"/>
      <c r="AA33" s="36"/>
      <c r="AB33" s="51">
        <v>270</v>
      </c>
      <c r="AF33" s="51">
        <v>83</v>
      </c>
      <c r="AG33" s="51">
        <v>270</v>
      </c>
      <c r="AH33" s="51">
        <v>0</v>
      </c>
      <c r="AI33" s="51">
        <v>180</v>
      </c>
      <c r="AJ33" s="51">
        <f t="shared" si="1"/>
        <v>90</v>
      </c>
      <c r="AK33" s="51">
        <f t="shared" si="2"/>
        <v>90</v>
      </c>
      <c r="AL33" s="51">
        <f t="shared" si="3"/>
        <v>7</v>
      </c>
      <c r="AM33" s="51">
        <f t="shared" si="4"/>
        <v>180</v>
      </c>
      <c r="AN33" s="51">
        <f t="shared" si="5"/>
        <v>83</v>
      </c>
      <c r="AO33" s="140">
        <f t="shared" si="6"/>
        <v>270</v>
      </c>
      <c r="AP33" s="140">
        <f t="shared" si="7"/>
        <v>83</v>
      </c>
    </row>
    <row r="34" spans="1:42">
      <c r="A34" s="144">
        <v>42933</v>
      </c>
      <c r="B34" s="51" t="s">
        <v>2401</v>
      </c>
      <c r="C34" s="4" t="s">
        <v>1450</v>
      </c>
      <c r="D34" s="4" t="s">
        <v>1575</v>
      </c>
      <c r="E34" s="51">
        <v>11</v>
      </c>
      <c r="F34" s="51">
        <v>1</v>
      </c>
      <c r="G34" s="56" t="str">
        <f t="shared" si="0"/>
        <v>11-1</v>
      </c>
      <c r="H34" s="51">
        <v>26.5</v>
      </c>
      <c r="I34" s="51">
        <v>28.5</v>
      </c>
      <c r="J34" s="57">
        <f>(VLOOKUP($G34,Depth_Lookup_CCL!$A$3:$Z$549,11,FALSE))+(H34/100)</f>
        <v>15.165000000000001</v>
      </c>
      <c r="K34" s="57">
        <f>(VLOOKUP($G34,Depth_Lookup_CCL!$A$3:$Z$549,11,FALSE))+(I34/100)</f>
        <v>15.185</v>
      </c>
      <c r="L34" s="58" t="s">
        <v>1521</v>
      </c>
      <c r="M34" s="51" t="s">
        <v>1404</v>
      </c>
      <c r="N34" s="51" t="s">
        <v>1402</v>
      </c>
      <c r="P34" s="52" t="e">
        <f>VLOOKUP(O34,definitions_list_lookup!$AT$3:$AU$5,2,FALSE)</f>
        <v>#N/A</v>
      </c>
      <c r="S34" s="52" t="e">
        <f>VLOOKUP(R34,definitions_list_lookup!$AI$12:$AJ$17,2,FALSE)</f>
        <v>#N/A</v>
      </c>
      <c r="Y34" s="35"/>
      <c r="AA34" s="36"/>
      <c r="AJ34" s="51" t="e">
        <f t="shared" si="1"/>
        <v>#DIV/0!</v>
      </c>
      <c r="AK34" s="51" t="e">
        <f t="shared" si="2"/>
        <v>#DIV/0!</v>
      </c>
      <c r="AL34" s="51" t="e">
        <f t="shared" si="3"/>
        <v>#DIV/0!</v>
      </c>
      <c r="AM34" s="51" t="e">
        <f t="shared" si="4"/>
        <v>#DIV/0!</v>
      </c>
      <c r="AN34" s="51" t="e">
        <f t="shared" si="5"/>
        <v>#DIV/0!</v>
      </c>
      <c r="AO34" s="140" t="e">
        <f t="shared" si="6"/>
        <v>#DIV/0!</v>
      </c>
      <c r="AP34" s="140" t="e">
        <f t="shared" si="7"/>
        <v>#DIV/0!</v>
      </c>
    </row>
    <row r="35" spans="1:42">
      <c r="A35" s="144">
        <v>42933</v>
      </c>
      <c r="B35" s="51" t="s">
        <v>2401</v>
      </c>
      <c r="C35" s="4" t="s">
        <v>1450</v>
      </c>
      <c r="D35" s="4" t="s">
        <v>1575</v>
      </c>
      <c r="E35" s="51">
        <v>11</v>
      </c>
      <c r="F35" s="51">
        <v>1</v>
      </c>
      <c r="G35" s="56" t="str">
        <f t="shared" si="0"/>
        <v>11-1</v>
      </c>
      <c r="H35" s="51">
        <v>32.5</v>
      </c>
      <c r="I35" s="51">
        <v>32.5</v>
      </c>
      <c r="J35" s="57">
        <f>(VLOOKUP($G35,Depth_Lookup_CCL!$A$3:$Z$549,11,FALSE))+(H35/100)</f>
        <v>15.225</v>
      </c>
      <c r="K35" s="57">
        <f>(VLOOKUP($G35,Depth_Lookup_CCL!$A$3:$Z$549,11,FALSE))+(I35/100)</f>
        <v>15.225</v>
      </c>
      <c r="L35" s="58" t="s">
        <v>1520</v>
      </c>
      <c r="M35" s="51" t="s">
        <v>1404</v>
      </c>
      <c r="N35" s="51" t="s">
        <v>1402</v>
      </c>
      <c r="O35" s="51" t="s">
        <v>1457</v>
      </c>
      <c r="P35" s="52">
        <f>VLOOKUP(O35,definitions_list_lookup!$AT$3:$AU$5,2,FALSE)</f>
        <v>2</v>
      </c>
      <c r="Q35" s="51">
        <v>3</v>
      </c>
      <c r="R35" s="51" t="s">
        <v>1536</v>
      </c>
      <c r="S35" s="52">
        <f>VLOOKUP(R35,definitions_list_lookup!$AI$12:$AJ$17,2,FALSE)</f>
        <v>3</v>
      </c>
      <c r="T35" s="52">
        <v>60</v>
      </c>
      <c r="U35" s="52">
        <v>40</v>
      </c>
      <c r="X35" s="51" t="s">
        <v>1485</v>
      </c>
      <c r="Y35" s="35" t="s">
        <v>1385</v>
      </c>
      <c r="AA35" s="36"/>
      <c r="AF35" s="51">
        <v>45</v>
      </c>
      <c r="AG35" s="51">
        <v>270</v>
      </c>
      <c r="AH35" s="51">
        <v>35</v>
      </c>
      <c r="AI35" s="51">
        <v>180</v>
      </c>
      <c r="AJ35" s="51">
        <f t="shared" si="1"/>
        <v>55</v>
      </c>
      <c r="AK35" s="51">
        <f t="shared" si="2"/>
        <v>55</v>
      </c>
      <c r="AL35" s="51">
        <f t="shared" si="3"/>
        <v>39.32268990964004</v>
      </c>
      <c r="AM35" s="51">
        <f t="shared" si="4"/>
        <v>145</v>
      </c>
      <c r="AN35" s="51">
        <f t="shared" si="5"/>
        <v>50.67731009035996</v>
      </c>
      <c r="AO35" s="140">
        <f t="shared" si="6"/>
        <v>235</v>
      </c>
      <c r="AP35" s="140">
        <f t="shared" si="7"/>
        <v>50.67731009035996</v>
      </c>
    </row>
    <row r="36" spans="1:42">
      <c r="A36" s="144">
        <v>42933</v>
      </c>
      <c r="B36" s="51" t="s">
        <v>2401</v>
      </c>
      <c r="C36" s="4" t="s">
        <v>1450</v>
      </c>
      <c r="D36" s="4" t="s">
        <v>1575</v>
      </c>
      <c r="E36" s="51">
        <v>11</v>
      </c>
      <c r="F36" s="51">
        <v>1</v>
      </c>
      <c r="G36" s="56" t="str">
        <f t="shared" si="0"/>
        <v>11-1</v>
      </c>
      <c r="H36" s="51">
        <v>69</v>
      </c>
      <c r="I36" s="51">
        <v>69</v>
      </c>
      <c r="J36" s="57">
        <f>(VLOOKUP($G36,Depth_Lookup_CCL!$A$3:$Z$549,11,FALSE))+(H36/100)</f>
        <v>15.59</v>
      </c>
      <c r="K36" s="57">
        <f>(VLOOKUP($G36,Depth_Lookup_CCL!$A$3:$Z$549,11,FALSE))+(I36/100)</f>
        <v>15.59</v>
      </c>
      <c r="L36" s="58" t="s">
        <v>1520</v>
      </c>
      <c r="M36" s="51" t="s">
        <v>1404</v>
      </c>
      <c r="N36" s="51" t="s">
        <v>1402</v>
      </c>
      <c r="O36" s="51" t="s">
        <v>1457</v>
      </c>
      <c r="P36" s="52">
        <f>VLOOKUP(O36,definitions_list_lookup!$AT$3:$AU$5,2,FALSE)</f>
        <v>2</v>
      </c>
      <c r="Q36" s="51">
        <v>4.5</v>
      </c>
      <c r="R36" s="51" t="s">
        <v>1536</v>
      </c>
      <c r="S36" s="52">
        <f>VLOOKUP(R36,definitions_list_lookup!$AI$12:$AJ$17,2,FALSE)</f>
        <v>3</v>
      </c>
      <c r="Y36" s="35"/>
      <c r="AA36" s="36" t="s">
        <v>2417</v>
      </c>
      <c r="AB36" s="51">
        <v>120</v>
      </c>
      <c r="AF36" s="51">
        <v>85</v>
      </c>
      <c r="AG36" s="51">
        <v>90</v>
      </c>
      <c r="AH36" s="51">
        <v>0</v>
      </c>
      <c r="AI36" s="51">
        <v>30</v>
      </c>
      <c r="AJ36" s="51">
        <f t="shared" si="1"/>
        <v>-59.999999999999986</v>
      </c>
      <c r="AK36" s="51">
        <f t="shared" si="2"/>
        <v>300</v>
      </c>
      <c r="AL36" s="51">
        <f t="shared" si="3"/>
        <v>4.3328739520715347</v>
      </c>
      <c r="AM36" s="51">
        <f t="shared" si="4"/>
        <v>30.000000000000014</v>
      </c>
      <c r="AN36" s="51">
        <f t="shared" si="5"/>
        <v>85.667126047928463</v>
      </c>
      <c r="AO36" s="140">
        <f t="shared" si="6"/>
        <v>120</v>
      </c>
      <c r="AP36" s="140">
        <f t="shared" si="7"/>
        <v>85.667126047928463</v>
      </c>
    </row>
    <row r="37" spans="1:42">
      <c r="A37" s="144">
        <v>42933</v>
      </c>
      <c r="B37" s="51" t="s">
        <v>2401</v>
      </c>
      <c r="C37" s="4" t="s">
        <v>1450</v>
      </c>
      <c r="D37" s="4" t="s">
        <v>1575</v>
      </c>
      <c r="E37" s="51">
        <v>11</v>
      </c>
      <c r="F37" s="51">
        <v>2</v>
      </c>
      <c r="G37" s="56" t="str">
        <f t="shared" si="0"/>
        <v>11-2</v>
      </c>
      <c r="H37" s="51">
        <v>0</v>
      </c>
      <c r="I37" s="51">
        <v>70</v>
      </c>
      <c r="J37" s="57">
        <f>(VLOOKUP($G37,Depth_Lookup_CCL!$A$3:$Z$549,11,FALSE))+(H37/100)</f>
        <v>15.73</v>
      </c>
      <c r="K37" s="57">
        <f>(VLOOKUP($G37,Depth_Lookup_CCL!$A$3:$Z$549,11,FALSE))+(I37/100)</f>
        <v>16.43</v>
      </c>
      <c r="L37" s="58"/>
      <c r="N37" s="51" t="s">
        <v>1402</v>
      </c>
      <c r="O37" s="51" t="s">
        <v>1457</v>
      </c>
      <c r="P37" s="52">
        <f>VLOOKUP(O37,definitions_list_lookup!$AT$3:$AU$5,2,FALSE)</f>
        <v>2</v>
      </c>
      <c r="Q37" s="51">
        <v>70</v>
      </c>
      <c r="R37" s="51" t="s">
        <v>1408</v>
      </c>
      <c r="S37" s="52">
        <f>VLOOKUP(R37,definitions_list_lookup!$AI$12:$AJ$17,2,FALSE)</f>
        <v>2</v>
      </c>
      <c r="X37" s="51" t="s">
        <v>2418</v>
      </c>
      <c r="Y37" s="35"/>
      <c r="AA37" s="36" t="s">
        <v>2419</v>
      </c>
      <c r="AJ37" s="51" t="e">
        <f t="shared" si="1"/>
        <v>#DIV/0!</v>
      </c>
      <c r="AK37" s="51" t="e">
        <f t="shared" si="2"/>
        <v>#DIV/0!</v>
      </c>
      <c r="AL37" s="51" t="e">
        <f t="shared" si="3"/>
        <v>#DIV/0!</v>
      </c>
      <c r="AM37" s="51" t="e">
        <f t="shared" si="4"/>
        <v>#DIV/0!</v>
      </c>
      <c r="AN37" s="51" t="e">
        <f t="shared" si="5"/>
        <v>#DIV/0!</v>
      </c>
      <c r="AO37" s="140" t="e">
        <f t="shared" si="6"/>
        <v>#DIV/0!</v>
      </c>
      <c r="AP37" s="140" t="e">
        <f t="shared" si="7"/>
        <v>#DIV/0!</v>
      </c>
    </row>
    <row r="38" spans="1:42">
      <c r="A38" s="144">
        <v>42933</v>
      </c>
      <c r="B38" s="51" t="s">
        <v>2401</v>
      </c>
      <c r="C38" s="4" t="s">
        <v>1450</v>
      </c>
      <c r="D38" s="4" t="s">
        <v>1575</v>
      </c>
      <c r="E38" s="51">
        <v>11</v>
      </c>
      <c r="F38" s="51">
        <v>3</v>
      </c>
      <c r="G38" s="56" t="str">
        <f t="shared" si="0"/>
        <v>11-3</v>
      </c>
      <c r="H38" s="51">
        <v>0</v>
      </c>
      <c r="I38" s="51">
        <v>14</v>
      </c>
      <c r="J38" s="57">
        <f>(VLOOKUP($G38,Depth_Lookup_CCL!$A$3:$Z$549,11,FALSE))+(H38/100)</f>
        <v>16.650000000000002</v>
      </c>
      <c r="K38" s="57">
        <f>(VLOOKUP($G38,Depth_Lookup_CCL!$A$3:$Z$549,11,FALSE))+(I38/100)</f>
        <v>16.790000000000003</v>
      </c>
      <c r="L38" s="58" t="s">
        <v>1520</v>
      </c>
      <c r="M38" s="51" t="s">
        <v>1404</v>
      </c>
      <c r="N38" s="51" t="s">
        <v>1402</v>
      </c>
      <c r="O38" s="51" t="s">
        <v>1457</v>
      </c>
      <c r="P38" s="52">
        <f>VLOOKUP(O38,definitions_list_lookup!$AT$3:$AU$5,2,FALSE)</f>
        <v>2</v>
      </c>
      <c r="Q38" s="51">
        <v>9</v>
      </c>
      <c r="R38" s="51" t="s">
        <v>1537</v>
      </c>
      <c r="S38" s="52">
        <f>VLOOKUP(R38,definitions_list_lookup!$AI$12:$AJ$17,2,FALSE)</f>
        <v>4</v>
      </c>
      <c r="T38" s="52">
        <v>35</v>
      </c>
      <c r="U38" s="52">
        <v>65</v>
      </c>
      <c r="V38" s="52">
        <v>3</v>
      </c>
      <c r="X38" s="51" t="s">
        <v>2420</v>
      </c>
      <c r="Y38" s="35" t="s">
        <v>1410</v>
      </c>
      <c r="Z38" s="51" t="s">
        <v>1416</v>
      </c>
      <c r="AA38" s="36" t="s">
        <v>2421</v>
      </c>
      <c r="AB38" s="51">
        <v>265</v>
      </c>
      <c r="AF38" s="51">
        <v>50</v>
      </c>
      <c r="AG38" s="51">
        <v>270</v>
      </c>
      <c r="AH38" s="51">
        <v>0</v>
      </c>
      <c r="AI38" s="51">
        <v>175</v>
      </c>
      <c r="AJ38" s="51">
        <f t="shared" si="1"/>
        <v>85</v>
      </c>
      <c r="AK38" s="51">
        <f t="shared" si="2"/>
        <v>85</v>
      </c>
      <c r="AL38" s="51">
        <f t="shared" si="3"/>
        <v>39.892473362377956</v>
      </c>
      <c r="AM38" s="51">
        <f t="shared" si="4"/>
        <v>175</v>
      </c>
      <c r="AN38" s="51">
        <f t="shared" si="5"/>
        <v>50.107526637622044</v>
      </c>
      <c r="AO38" s="140">
        <f t="shared" si="6"/>
        <v>265</v>
      </c>
      <c r="AP38" s="140">
        <f t="shared" si="7"/>
        <v>50.107526637622044</v>
      </c>
    </row>
    <row r="39" spans="1:42">
      <c r="A39" s="144">
        <v>42933</v>
      </c>
      <c r="B39" s="51" t="s">
        <v>2401</v>
      </c>
      <c r="C39" s="4" t="s">
        <v>1450</v>
      </c>
      <c r="D39" s="4" t="s">
        <v>1575</v>
      </c>
      <c r="E39" s="51">
        <v>11</v>
      </c>
      <c r="F39" s="51">
        <v>3</v>
      </c>
      <c r="G39" s="56" t="str">
        <f t="shared" si="0"/>
        <v>11-3</v>
      </c>
      <c r="H39" s="51">
        <v>10</v>
      </c>
      <c r="I39" s="51">
        <v>14.5</v>
      </c>
      <c r="J39" s="57">
        <f>(VLOOKUP($G39,Depth_Lookup_CCL!$A$3:$Z$549,11,FALSE))+(H39/100)</f>
        <v>16.750000000000004</v>
      </c>
      <c r="K39" s="57">
        <f>(VLOOKUP($G39,Depth_Lookup_CCL!$A$3:$Z$549,11,FALSE))+(I39/100)</f>
        <v>16.795000000000002</v>
      </c>
      <c r="L39" s="58" t="s">
        <v>1520</v>
      </c>
      <c r="M39" s="51" t="s">
        <v>1404</v>
      </c>
      <c r="N39" s="51" t="s">
        <v>1401</v>
      </c>
      <c r="O39" s="51" t="s">
        <v>1457</v>
      </c>
      <c r="P39" s="52">
        <f>VLOOKUP(O39,definitions_list_lookup!$AT$3:$AU$5,2,FALSE)</f>
        <v>2</v>
      </c>
      <c r="Q39" s="51">
        <v>4</v>
      </c>
      <c r="R39" s="51" t="s">
        <v>1536</v>
      </c>
      <c r="S39" s="52">
        <f>VLOOKUP(R39,definitions_list_lookup!$AI$12:$AJ$17,2,FALSE)</f>
        <v>3</v>
      </c>
      <c r="T39" s="52">
        <v>60</v>
      </c>
      <c r="U39" s="52">
        <v>40</v>
      </c>
      <c r="V39" s="52"/>
      <c r="X39" s="51" t="s">
        <v>1482</v>
      </c>
      <c r="Y39" s="35"/>
      <c r="AA39" s="36" t="s">
        <v>2422</v>
      </c>
      <c r="AB39" s="51">
        <v>270</v>
      </c>
      <c r="AD39" s="51">
        <v>355</v>
      </c>
      <c r="AE39" s="51">
        <v>5</v>
      </c>
      <c r="AF39" s="51">
        <v>80</v>
      </c>
      <c r="AG39" s="51">
        <v>270</v>
      </c>
      <c r="AH39" s="51">
        <v>0</v>
      </c>
      <c r="AI39" s="51">
        <v>180</v>
      </c>
      <c r="AJ39" s="51">
        <f t="shared" si="1"/>
        <v>90</v>
      </c>
      <c r="AK39" s="51">
        <f t="shared" si="2"/>
        <v>90</v>
      </c>
      <c r="AL39" s="51">
        <f t="shared" si="3"/>
        <v>10.000000000000005</v>
      </c>
      <c r="AM39" s="51">
        <f t="shared" si="4"/>
        <v>180</v>
      </c>
      <c r="AN39" s="51">
        <f t="shared" si="5"/>
        <v>80</v>
      </c>
      <c r="AO39" s="140">
        <f t="shared" si="6"/>
        <v>270</v>
      </c>
      <c r="AP39" s="140">
        <f t="shared" ref="AP39:AP102" si="8">-$AL39+90</f>
        <v>80</v>
      </c>
    </row>
    <row r="40" spans="1:42">
      <c r="A40" s="144">
        <v>42933</v>
      </c>
      <c r="B40" s="51" t="s">
        <v>2401</v>
      </c>
      <c r="C40" s="4" t="s">
        <v>1450</v>
      </c>
      <c r="D40" s="4" t="s">
        <v>1575</v>
      </c>
      <c r="E40" s="51">
        <v>11</v>
      </c>
      <c r="F40" s="51">
        <v>4</v>
      </c>
      <c r="G40" s="56" t="str">
        <f t="shared" si="0"/>
        <v>11-4</v>
      </c>
      <c r="H40" s="51">
        <v>10</v>
      </c>
      <c r="I40" s="51">
        <v>14.5</v>
      </c>
      <c r="J40" s="57">
        <f>(VLOOKUP($G40,Depth_Lookup_CCL!$A$3:$Z$549,11,FALSE))+(H40/100)</f>
        <v>17.470000000000002</v>
      </c>
      <c r="K40" s="57">
        <f>(VLOOKUP($G40,Depth_Lookup_CCL!$A$3:$Z$549,11,FALSE))+(I40/100)</f>
        <v>17.515000000000001</v>
      </c>
      <c r="L40" s="58" t="s">
        <v>1520</v>
      </c>
      <c r="M40" s="51" t="s">
        <v>1404</v>
      </c>
      <c r="N40" s="51" t="s">
        <v>1401</v>
      </c>
      <c r="O40" s="51" t="s">
        <v>1457</v>
      </c>
      <c r="P40" s="52">
        <f>VLOOKUP(O40,definitions_list_lookup!$AT$3:$AU$5,2,FALSE)</f>
        <v>2</v>
      </c>
      <c r="Q40" s="51">
        <v>5</v>
      </c>
      <c r="R40" s="51" t="s">
        <v>1537</v>
      </c>
      <c r="S40" s="52">
        <f>VLOOKUP(R40,definitions_list_lookup!$AI$12:$AJ$17,2,FALSE)</f>
        <v>4</v>
      </c>
      <c r="T40" s="52">
        <v>35</v>
      </c>
      <c r="U40" s="52">
        <v>65</v>
      </c>
      <c r="V40" s="52">
        <v>3</v>
      </c>
      <c r="Y40" s="35" t="s">
        <v>1410</v>
      </c>
      <c r="Z40" s="51" t="s">
        <v>1416</v>
      </c>
      <c r="AA40" s="36" t="s">
        <v>2422</v>
      </c>
      <c r="AF40" s="51">
        <v>80</v>
      </c>
      <c r="AG40" s="51">
        <v>270</v>
      </c>
      <c r="AH40" s="51">
        <v>70</v>
      </c>
      <c r="AI40" s="51">
        <v>180</v>
      </c>
      <c r="AJ40" s="51">
        <f t="shared" si="1"/>
        <v>64.151927888120838</v>
      </c>
      <c r="AK40" s="51">
        <f t="shared" si="2"/>
        <v>64.151927888120838</v>
      </c>
      <c r="AL40" s="51">
        <f t="shared" si="3"/>
        <v>9.016857063706059</v>
      </c>
      <c r="AM40" s="51">
        <f t="shared" si="4"/>
        <v>154.15192788812084</v>
      </c>
      <c r="AN40" s="51">
        <f t="shared" si="5"/>
        <v>80.983142936293945</v>
      </c>
      <c r="AO40" s="140">
        <f t="shared" si="6"/>
        <v>244.15192788812084</v>
      </c>
      <c r="AP40" s="140">
        <f t="shared" si="8"/>
        <v>80.983142936293945</v>
      </c>
    </row>
    <row r="41" spans="1:42">
      <c r="A41" s="145" t="s">
        <v>4395</v>
      </c>
      <c r="B41" s="51" t="s">
        <v>2401</v>
      </c>
      <c r="C41" s="4" t="s">
        <v>1450</v>
      </c>
      <c r="D41" s="4" t="s">
        <v>1575</v>
      </c>
      <c r="E41" s="51">
        <v>12</v>
      </c>
      <c r="F41" s="51">
        <v>1</v>
      </c>
      <c r="G41" s="56" t="str">
        <f t="shared" si="0"/>
        <v>12-1</v>
      </c>
      <c r="H41" s="51">
        <v>32.5</v>
      </c>
      <c r="I41" s="51">
        <v>38</v>
      </c>
      <c r="J41" s="57">
        <f>(VLOOKUP($G41,Depth_Lookup_CCL!$A$3:$Z$549,11,FALSE))+(H41/100)</f>
        <v>18.274999999999999</v>
      </c>
      <c r="K41" s="57">
        <f>(VLOOKUP($G41,Depth_Lookup_CCL!$A$3:$Z$549,11,FALSE))+(I41/100)</f>
        <v>18.329999999999998</v>
      </c>
      <c r="L41" s="58" t="s">
        <v>1520</v>
      </c>
      <c r="M41" s="51" t="s">
        <v>1403</v>
      </c>
      <c r="N41" s="51" t="s">
        <v>1401</v>
      </c>
      <c r="O41" s="51" t="s">
        <v>1456</v>
      </c>
      <c r="P41" s="52">
        <f>VLOOKUP(O41,definitions_list_lookup!$AT$3:$AU$5,2,FALSE)</f>
        <v>1</v>
      </c>
      <c r="Q41" s="51">
        <v>3</v>
      </c>
      <c r="R41" s="51" t="s">
        <v>1536</v>
      </c>
      <c r="S41" s="52">
        <f>VLOOKUP(R41,definitions_list_lookup!$AI$12:$AJ$17,2,FALSE)</f>
        <v>3</v>
      </c>
      <c r="X41" s="51" t="s">
        <v>1481</v>
      </c>
      <c r="Y41" s="35" t="s">
        <v>1410</v>
      </c>
      <c r="Z41" s="51" t="s">
        <v>1416</v>
      </c>
      <c r="AA41" s="36" t="s">
        <v>2416</v>
      </c>
      <c r="AF41" s="51">
        <v>60</v>
      </c>
      <c r="AG41" s="51">
        <v>90</v>
      </c>
      <c r="AH41" s="51">
        <v>40</v>
      </c>
      <c r="AI41" s="51">
        <v>180</v>
      </c>
      <c r="AJ41" s="51">
        <f t="shared" si="1"/>
        <v>-64.151927888120824</v>
      </c>
      <c r="AK41" s="51">
        <f t="shared" si="2"/>
        <v>295.84807211187916</v>
      </c>
      <c r="AL41" s="51">
        <f t="shared" si="3"/>
        <v>27.455859384518149</v>
      </c>
      <c r="AM41" s="51">
        <f t="shared" si="4"/>
        <v>25.848072111879176</v>
      </c>
      <c r="AN41" s="51">
        <f t="shared" si="5"/>
        <v>62.544140615481851</v>
      </c>
      <c r="AO41" s="140">
        <f t="shared" si="6"/>
        <v>115.84807211187916</v>
      </c>
      <c r="AP41" s="140">
        <f t="shared" si="8"/>
        <v>62.544140615481851</v>
      </c>
    </row>
    <row r="42" spans="1:42">
      <c r="A42" s="145" t="s">
        <v>4395</v>
      </c>
      <c r="B42" s="51" t="s">
        <v>2401</v>
      </c>
      <c r="C42" s="4" t="s">
        <v>1450</v>
      </c>
      <c r="D42" s="4" t="s">
        <v>1575</v>
      </c>
      <c r="E42" s="51">
        <v>12</v>
      </c>
      <c r="F42" s="51">
        <v>3</v>
      </c>
      <c r="G42" s="56" t="str">
        <f t="shared" ref="G42:G105" si="9">E42&amp;"-"&amp;F42</f>
        <v>12-3</v>
      </c>
      <c r="H42" s="51">
        <v>3</v>
      </c>
      <c r="I42" s="51">
        <v>13</v>
      </c>
      <c r="J42" s="57">
        <f>(VLOOKUP($G42,Depth_Lookup_CCL!$A$3:$Z$549,11,FALSE))+(H42/100)</f>
        <v>19.775000000000002</v>
      </c>
      <c r="K42" s="57">
        <f>(VLOOKUP($G42,Depth_Lookup_CCL!$A$3:$Z$549,11,FALSE))+(I42/100)</f>
        <v>19.875</v>
      </c>
      <c r="L42" s="58" t="s">
        <v>1521</v>
      </c>
      <c r="M42" s="51" t="s">
        <v>1403</v>
      </c>
      <c r="N42" s="51" t="s">
        <v>1401</v>
      </c>
      <c r="O42" s="51" t="s">
        <v>1456</v>
      </c>
      <c r="P42" s="52">
        <f>VLOOKUP(O42,definitions_list_lookup!$AT$3:$AU$5,2,FALSE)</f>
        <v>1</v>
      </c>
      <c r="Q42" s="51">
        <v>8</v>
      </c>
      <c r="R42" s="51" t="s">
        <v>1408</v>
      </c>
      <c r="S42" s="52">
        <f>VLOOKUP(R42,definitions_list_lookup!$AI$12:$AJ$17,2,FALSE)</f>
        <v>2</v>
      </c>
      <c r="Y42" s="35" t="s">
        <v>1411</v>
      </c>
      <c r="AA42" s="36" t="s">
        <v>2423</v>
      </c>
      <c r="AJ42" s="51" t="e">
        <f t="shared" si="1"/>
        <v>#DIV/0!</v>
      </c>
      <c r="AK42" s="51" t="e">
        <f t="shared" si="2"/>
        <v>#DIV/0!</v>
      </c>
      <c r="AL42" s="51" t="e">
        <f t="shared" si="3"/>
        <v>#DIV/0!</v>
      </c>
      <c r="AM42" s="51" t="e">
        <f t="shared" si="4"/>
        <v>#DIV/0!</v>
      </c>
      <c r="AN42" s="51" t="e">
        <f t="shared" si="5"/>
        <v>#DIV/0!</v>
      </c>
      <c r="AO42" s="140" t="e">
        <f t="shared" si="6"/>
        <v>#DIV/0!</v>
      </c>
      <c r="AP42" s="140" t="e">
        <f t="shared" si="8"/>
        <v>#DIV/0!</v>
      </c>
    </row>
    <row r="43" spans="1:42">
      <c r="A43" s="145" t="s">
        <v>4395</v>
      </c>
      <c r="B43" s="51" t="s">
        <v>2401</v>
      </c>
      <c r="C43" s="4" t="s">
        <v>1450</v>
      </c>
      <c r="D43" s="4" t="s">
        <v>1575</v>
      </c>
      <c r="E43" s="51">
        <v>12</v>
      </c>
      <c r="F43" s="51">
        <v>3</v>
      </c>
      <c r="G43" s="56" t="str">
        <f t="shared" si="9"/>
        <v>12-3</v>
      </c>
      <c r="H43" s="51">
        <v>28</v>
      </c>
      <c r="I43" s="51">
        <v>35</v>
      </c>
      <c r="J43" s="57">
        <f>(VLOOKUP($G43,Depth_Lookup_CCL!$A$3:$Z$549,11,FALSE))+(H43/100)</f>
        <v>20.025000000000002</v>
      </c>
      <c r="K43" s="57">
        <f>(VLOOKUP($G43,Depth_Lookup_CCL!$A$3:$Z$549,11,FALSE))+(I43/100)</f>
        <v>20.095000000000002</v>
      </c>
      <c r="L43" s="58" t="s">
        <v>1521</v>
      </c>
      <c r="M43" s="51" t="s">
        <v>1403</v>
      </c>
      <c r="N43" s="51" t="s">
        <v>1401</v>
      </c>
      <c r="O43" s="51" t="s">
        <v>1456</v>
      </c>
      <c r="P43" s="52">
        <f>VLOOKUP(O43,definitions_list_lookup!$AT$3:$AU$5,2,FALSE)</f>
        <v>1</v>
      </c>
      <c r="Q43" s="51">
        <v>7</v>
      </c>
      <c r="R43" s="51" t="s">
        <v>1408</v>
      </c>
      <c r="S43" s="52">
        <f>VLOOKUP(R43,definitions_list_lookup!$AI$12:$AJ$17,2,FALSE)</f>
        <v>2</v>
      </c>
      <c r="Y43" s="35" t="s">
        <v>1411</v>
      </c>
      <c r="AA43" s="36" t="s">
        <v>2423</v>
      </c>
      <c r="AJ43" s="51" t="e">
        <f t="shared" si="1"/>
        <v>#DIV/0!</v>
      </c>
      <c r="AK43" s="51" t="e">
        <f t="shared" si="2"/>
        <v>#DIV/0!</v>
      </c>
      <c r="AL43" s="51" t="e">
        <f t="shared" si="3"/>
        <v>#DIV/0!</v>
      </c>
      <c r="AM43" s="51" t="e">
        <f t="shared" si="4"/>
        <v>#DIV/0!</v>
      </c>
      <c r="AN43" s="51" t="e">
        <f t="shared" si="5"/>
        <v>#DIV/0!</v>
      </c>
      <c r="AO43" s="140" t="e">
        <f t="shared" si="6"/>
        <v>#DIV/0!</v>
      </c>
      <c r="AP43" s="140" t="e">
        <f t="shared" si="8"/>
        <v>#DIV/0!</v>
      </c>
    </row>
    <row r="44" spans="1:42">
      <c r="A44" s="145" t="s">
        <v>4395</v>
      </c>
      <c r="B44" s="51" t="s">
        <v>2401</v>
      </c>
      <c r="C44" s="4" t="s">
        <v>1450</v>
      </c>
      <c r="D44" s="4" t="s">
        <v>1575</v>
      </c>
      <c r="E44" s="51">
        <v>12</v>
      </c>
      <c r="F44" s="51">
        <v>4</v>
      </c>
      <c r="G44" s="56" t="str">
        <f t="shared" si="9"/>
        <v>12-4</v>
      </c>
      <c r="H44" s="51">
        <v>25.5</v>
      </c>
      <c r="I44" s="51">
        <v>27</v>
      </c>
      <c r="J44" s="57">
        <f>(VLOOKUP($G44,Depth_Lookup_CCL!$A$3:$Z$549,11,FALSE))+(H44/100)</f>
        <v>20.75</v>
      </c>
      <c r="K44" s="57">
        <f>(VLOOKUP($G44,Depth_Lookup_CCL!$A$3:$Z$549,11,FALSE))+(I44/100)</f>
        <v>20.765000000000001</v>
      </c>
      <c r="L44" s="58" t="s">
        <v>1520</v>
      </c>
      <c r="M44" s="51" t="s">
        <v>1403</v>
      </c>
      <c r="N44" s="51" t="s">
        <v>1402</v>
      </c>
      <c r="O44" s="51" t="s">
        <v>1455</v>
      </c>
      <c r="P44" s="52">
        <f>VLOOKUP(O44,definitions_list_lookup!$AT$3:$AU$5,2,FALSE)</f>
        <v>0</v>
      </c>
      <c r="Q44" s="51">
        <v>1.5</v>
      </c>
      <c r="R44" s="51" t="s">
        <v>1408</v>
      </c>
      <c r="S44" s="52">
        <f>VLOOKUP(R44,definitions_list_lookup!$AI$12:$AJ$17,2,FALSE)</f>
        <v>2</v>
      </c>
      <c r="V44" s="59">
        <v>3</v>
      </c>
      <c r="X44" s="51" t="s">
        <v>2424</v>
      </c>
      <c r="Y44" s="35" t="s">
        <v>1385</v>
      </c>
      <c r="AA44" s="36"/>
      <c r="AF44" s="51">
        <v>40</v>
      </c>
      <c r="AG44" s="51">
        <v>270</v>
      </c>
      <c r="AH44" s="51">
        <v>35</v>
      </c>
      <c r="AI44" s="51">
        <v>0</v>
      </c>
      <c r="AJ44" s="51">
        <f t="shared" si="1"/>
        <v>129.84414853618784</v>
      </c>
      <c r="AK44" s="51">
        <f t="shared" si="2"/>
        <v>129.84414853618784</v>
      </c>
      <c r="AL44" s="51">
        <f t="shared" si="3"/>
        <v>42.459030236519041</v>
      </c>
      <c r="AM44" s="51">
        <f t="shared" si="4"/>
        <v>219.84414853618784</v>
      </c>
      <c r="AN44" s="51">
        <f t="shared" si="5"/>
        <v>47.540969763480959</v>
      </c>
      <c r="AO44" s="140">
        <f t="shared" ref="AO44:AO107" si="10">IF(($AK44&lt;180),$AK44+180,$AK44-180)</f>
        <v>309.84414853618784</v>
      </c>
      <c r="AP44" s="140">
        <f t="shared" si="8"/>
        <v>47.540969763480959</v>
      </c>
    </row>
    <row r="45" spans="1:42">
      <c r="A45" s="145" t="s">
        <v>4395</v>
      </c>
      <c r="B45" s="51" t="s">
        <v>2401</v>
      </c>
      <c r="C45" s="4" t="s">
        <v>1450</v>
      </c>
      <c r="D45" s="4" t="s">
        <v>1575</v>
      </c>
      <c r="E45" s="51">
        <v>12</v>
      </c>
      <c r="F45" s="51">
        <v>4</v>
      </c>
      <c r="G45" s="56" t="str">
        <f t="shared" si="9"/>
        <v>12-4</v>
      </c>
      <c r="H45" s="51">
        <v>40.5</v>
      </c>
      <c r="I45" s="51">
        <v>58</v>
      </c>
      <c r="J45" s="57">
        <f>(VLOOKUP($G45,Depth_Lookup_CCL!$A$3:$Z$549,11,FALSE))+(H45/100)</f>
        <v>20.900000000000002</v>
      </c>
      <c r="K45" s="57">
        <f>(VLOOKUP($G45,Depth_Lookup_CCL!$A$3:$Z$549,11,FALSE))+(I45/100)</f>
        <v>21.074999999999999</v>
      </c>
      <c r="L45" s="58"/>
      <c r="P45" s="52" t="e">
        <f>VLOOKUP(O45,definitions_list_lookup!$AT$3:$AU$5,2,FALSE)</f>
        <v>#N/A</v>
      </c>
      <c r="R45" s="51" t="s">
        <v>1408</v>
      </c>
      <c r="S45" s="52">
        <f>VLOOKUP(R45,definitions_list_lookup!$AI$12:$AJ$17,2,FALSE)</f>
        <v>2</v>
      </c>
      <c r="Y45" s="35"/>
      <c r="AA45" s="36" t="s">
        <v>2425</v>
      </c>
      <c r="AJ45" s="51" t="e">
        <f t="shared" si="1"/>
        <v>#DIV/0!</v>
      </c>
      <c r="AK45" s="51" t="e">
        <f t="shared" si="2"/>
        <v>#DIV/0!</v>
      </c>
      <c r="AL45" s="51" t="e">
        <f t="shared" si="3"/>
        <v>#DIV/0!</v>
      </c>
      <c r="AM45" s="51" t="e">
        <f t="shared" si="4"/>
        <v>#DIV/0!</v>
      </c>
      <c r="AN45" s="51" t="e">
        <f t="shared" si="5"/>
        <v>#DIV/0!</v>
      </c>
      <c r="AO45" s="140" t="e">
        <f t="shared" si="10"/>
        <v>#DIV/0!</v>
      </c>
      <c r="AP45" s="140" t="e">
        <f t="shared" si="8"/>
        <v>#DIV/0!</v>
      </c>
    </row>
    <row r="46" spans="1:42">
      <c r="A46" s="145" t="s">
        <v>4395</v>
      </c>
      <c r="B46" s="51" t="s">
        <v>2401</v>
      </c>
      <c r="C46" s="4" t="s">
        <v>1450</v>
      </c>
      <c r="D46" s="4" t="s">
        <v>1575</v>
      </c>
      <c r="E46" s="51">
        <v>13</v>
      </c>
      <c r="F46" s="51">
        <v>1</v>
      </c>
      <c r="G46" s="56" t="str">
        <f t="shared" si="9"/>
        <v>13-1</v>
      </c>
      <c r="H46" s="51">
        <v>7</v>
      </c>
      <c r="I46" s="51">
        <v>10</v>
      </c>
      <c r="J46" s="57">
        <f>(VLOOKUP($G46,Depth_Lookup_CCL!$A$3:$Z$549,11,FALSE))+(H46/100)</f>
        <v>21.07</v>
      </c>
      <c r="K46" s="57">
        <f>(VLOOKUP($G46,Depth_Lookup_CCL!$A$3:$Z$549,11,FALSE))+(I46/100)</f>
        <v>21.1</v>
      </c>
      <c r="L46" s="58" t="s">
        <v>1521</v>
      </c>
      <c r="N46" s="51" t="s">
        <v>1402</v>
      </c>
      <c r="P46" s="52" t="e">
        <f>VLOOKUP(O46,definitions_list_lookup!$AT$3:$AU$5,2,FALSE)</f>
        <v>#N/A</v>
      </c>
      <c r="R46" s="51" t="s">
        <v>1407</v>
      </c>
      <c r="S46" s="52">
        <f>VLOOKUP(R46,definitions_list_lookup!$AI$12:$AJ$17,2,FALSE)</f>
        <v>1</v>
      </c>
      <c r="Y46" s="35"/>
      <c r="AA46" s="36" t="s">
        <v>2426</v>
      </c>
      <c r="AF46" s="51">
        <v>5</v>
      </c>
      <c r="AG46" s="51">
        <v>90</v>
      </c>
      <c r="AH46" s="51">
        <v>18</v>
      </c>
      <c r="AI46" s="51">
        <v>0</v>
      </c>
      <c r="AJ46" s="51">
        <f t="shared" si="1"/>
        <v>-164.92982099384011</v>
      </c>
      <c r="AK46" s="51">
        <f t="shared" si="2"/>
        <v>195.07017900615989</v>
      </c>
      <c r="AL46" s="51">
        <f t="shared" si="3"/>
        <v>71.402309374292713</v>
      </c>
      <c r="AM46" s="51">
        <f t="shared" si="4"/>
        <v>285.07017900615989</v>
      </c>
      <c r="AN46" s="51">
        <f t="shared" si="5"/>
        <v>18.597690625707287</v>
      </c>
      <c r="AO46" s="140">
        <f t="shared" si="10"/>
        <v>15.07017900615989</v>
      </c>
      <c r="AP46" s="140">
        <f t="shared" si="8"/>
        <v>18.597690625707287</v>
      </c>
    </row>
    <row r="47" spans="1:42">
      <c r="A47" s="145" t="s">
        <v>4395</v>
      </c>
      <c r="B47" s="51" t="s">
        <v>2401</v>
      </c>
      <c r="C47" s="4" t="s">
        <v>1450</v>
      </c>
      <c r="D47" s="4" t="s">
        <v>1575</v>
      </c>
      <c r="E47" s="51">
        <v>13</v>
      </c>
      <c r="F47" s="51">
        <v>1</v>
      </c>
      <c r="G47" s="56" t="str">
        <f t="shared" si="9"/>
        <v>13-1</v>
      </c>
      <c r="H47" s="51">
        <v>30.5</v>
      </c>
      <c r="I47" s="51">
        <v>31</v>
      </c>
      <c r="J47" s="57">
        <f>(VLOOKUP($G47,Depth_Lookup_CCL!$A$3:$Z$549,11,FALSE))+(H47/100)</f>
        <v>21.305</v>
      </c>
      <c r="K47" s="57">
        <f>(VLOOKUP($G47,Depth_Lookup_CCL!$A$3:$Z$549,11,FALSE))+(I47/100)</f>
        <v>21.31</v>
      </c>
      <c r="L47" s="58" t="s">
        <v>1521</v>
      </c>
      <c r="M47" s="51" t="s">
        <v>1404</v>
      </c>
      <c r="N47" s="51" t="s">
        <v>1402</v>
      </c>
      <c r="O47" s="51" t="s">
        <v>1456</v>
      </c>
      <c r="P47" s="52">
        <f>VLOOKUP(O47,definitions_list_lookup!$AT$3:$AU$5,2,FALSE)</f>
        <v>1</v>
      </c>
      <c r="Q47" s="51">
        <v>0.5</v>
      </c>
      <c r="R47" s="51" t="s">
        <v>1538</v>
      </c>
      <c r="S47" s="52">
        <f>VLOOKUP(R47,definitions_list_lookup!$AI$12:$AJ$17,2,FALSE)</f>
        <v>5</v>
      </c>
      <c r="T47" s="52">
        <v>50</v>
      </c>
      <c r="U47" s="52">
        <v>50</v>
      </c>
      <c r="Y47" s="35" t="s">
        <v>1410</v>
      </c>
      <c r="AA47" s="36"/>
      <c r="AJ47" s="51" t="e">
        <f t="shared" si="1"/>
        <v>#DIV/0!</v>
      </c>
      <c r="AK47" s="51" t="e">
        <f t="shared" si="2"/>
        <v>#DIV/0!</v>
      </c>
      <c r="AL47" s="51" t="e">
        <f t="shared" si="3"/>
        <v>#DIV/0!</v>
      </c>
      <c r="AM47" s="51" t="e">
        <f t="shared" si="4"/>
        <v>#DIV/0!</v>
      </c>
      <c r="AN47" s="51" t="e">
        <f t="shared" si="5"/>
        <v>#DIV/0!</v>
      </c>
      <c r="AO47" s="140" t="e">
        <f t="shared" si="10"/>
        <v>#DIV/0!</v>
      </c>
      <c r="AP47" s="140" t="e">
        <f t="shared" si="8"/>
        <v>#DIV/0!</v>
      </c>
    </row>
    <row r="48" spans="1:42">
      <c r="A48" s="145" t="s">
        <v>4395</v>
      </c>
      <c r="B48" s="51" t="s">
        <v>2401</v>
      </c>
      <c r="C48" s="4" t="s">
        <v>1450</v>
      </c>
      <c r="D48" s="4" t="s">
        <v>1575</v>
      </c>
      <c r="E48" s="51">
        <v>13</v>
      </c>
      <c r="F48" s="51">
        <v>2</v>
      </c>
      <c r="G48" s="56" t="str">
        <f t="shared" si="9"/>
        <v>13-2</v>
      </c>
      <c r="H48" s="51">
        <v>16</v>
      </c>
      <c r="I48" s="51">
        <v>36</v>
      </c>
      <c r="J48" s="57">
        <f>(VLOOKUP($G48,Depth_Lookup_CCL!$A$3:$Z$549,11,FALSE))+(H48/100)</f>
        <v>21.895</v>
      </c>
      <c r="K48" s="57">
        <f>(VLOOKUP($G48,Depth_Lookup_CCL!$A$3:$Z$549,11,FALSE))+(I48/100)</f>
        <v>22.094999999999999</v>
      </c>
      <c r="L48" s="58" t="s">
        <v>1520</v>
      </c>
      <c r="M48" s="51" t="s">
        <v>2874</v>
      </c>
      <c r="N48" s="51" t="s">
        <v>1401</v>
      </c>
      <c r="O48" s="51" t="s">
        <v>1457</v>
      </c>
      <c r="P48" s="52">
        <f>VLOOKUP(O48,definitions_list_lookup!$AT$3:$AU$5,2,FALSE)</f>
        <v>2</v>
      </c>
      <c r="Q48" s="51">
        <v>30</v>
      </c>
      <c r="R48" s="51" t="s">
        <v>1537</v>
      </c>
      <c r="S48" s="52">
        <f>VLOOKUP(R48,definitions_list_lookup!$AI$12:$AJ$17,2,FALSE)</f>
        <v>4</v>
      </c>
      <c r="Y48" s="35"/>
      <c r="Z48" s="51" t="s">
        <v>1416</v>
      </c>
      <c r="AA48" s="36" t="s">
        <v>2427</v>
      </c>
      <c r="AF48" s="51">
        <v>35</v>
      </c>
      <c r="AG48" s="51">
        <v>90</v>
      </c>
      <c r="AH48" s="51">
        <v>10</v>
      </c>
      <c r="AI48" s="51">
        <v>180</v>
      </c>
      <c r="AJ48" s="51">
        <f t="shared" si="1"/>
        <v>-75.865599057054908</v>
      </c>
      <c r="AK48" s="51">
        <f t="shared" si="2"/>
        <v>284.13440094294509</v>
      </c>
      <c r="AL48" s="51">
        <f t="shared" si="3"/>
        <v>54.168165007992599</v>
      </c>
      <c r="AM48" s="51">
        <f t="shared" si="4"/>
        <v>14.134400942945092</v>
      </c>
      <c r="AN48" s="51">
        <f t="shared" si="5"/>
        <v>35.831834992007401</v>
      </c>
      <c r="AO48" s="140">
        <f t="shared" si="10"/>
        <v>104.13440094294509</v>
      </c>
      <c r="AP48" s="140">
        <f t="shared" si="8"/>
        <v>35.831834992007401</v>
      </c>
    </row>
    <row r="49" spans="1:42">
      <c r="A49" s="145" t="s">
        <v>4395</v>
      </c>
      <c r="B49" s="51" t="s">
        <v>2401</v>
      </c>
      <c r="C49" s="4" t="s">
        <v>1450</v>
      </c>
      <c r="D49" s="4" t="s">
        <v>1575</v>
      </c>
      <c r="E49" s="51">
        <v>13</v>
      </c>
      <c r="F49" s="51">
        <v>3</v>
      </c>
      <c r="G49" s="56" t="str">
        <f t="shared" si="9"/>
        <v>13-3</v>
      </c>
      <c r="H49" s="51">
        <v>13</v>
      </c>
      <c r="I49" s="51">
        <v>15</v>
      </c>
      <c r="J49" s="57">
        <f>(VLOOKUP($G49,Depth_Lookup_CCL!$A$3:$Z$549,11,FALSE))+(H49/100)</f>
        <v>22.694999999999997</v>
      </c>
      <c r="K49" s="57">
        <f>(VLOOKUP($G49,Depth_Lookup_CCL!$A$3:$Z$549,11,FALSE))+(I49/100)</f>
        <v>22.714999999999996</v>
      </c>
      <c r="L49" s="58"/>
      <c r="P49" s="52" t="e">
        <f>VLOOKUP(O49,definitions_list_lookup!$AT$3:$AU$5,2,FALSE)</f>
        <v>#N/A</v>
      </c>
      <c r="R49" s="51" t="s">
        <v>1407</v>
      </c>
      <c r="S49" s="52">
        <f>VLOOKUP(R49,definitions_list_lookup!$AI$12:$AJ$17,2,FALSE)</f>
        <v>1</v>
      </c>
      <c r="Y49" s="35"/>
      <c r="AA49" s="36"/>
      <c r="AJ49" s="51" t="e">
        <f t="shared" si="1"/>
        <v>#DIV/0!</v>
      </c>
      <c r="AK49" s="51" t="e">
        <f t="shared" si="2"/>
        <v>#DIV/0!</v>
      </c>
      <c r="AL49" s="51" t="e">
        <f t="shared" si="3"/>
        <v>#DIV/0!</v>
      </c>
      <c r="AM49" s="51" t="e">
        <f t="shared" si="4"/>
        <v>#DIV/0!</v>
      </c>
      <c r="AN49" s="51" t="e">
        <f t="shared" si="5"/>
        <v>#DIV/0!</v>
      </c>
      <c r="AO49" s="140" t="e">
        <f t="shared" si="10"/>
        <v>#DIV/0!</v>
      </c>
      <c r="AP49" s="140" t="e">
        <f t="shared" si="8"/>
        <v>#DIV/0!</v>
      </c>
    </row>
    <row r="50" spans="1:42">
      <c r="A50" s="145" t="s">
        <v>4395</v>
      </c>
      <c r="B50" s="51" t="s">
        <v>2401</v>
      </c>
      <c r="C50" s="4" t="s">
        <v>1450</v>
      </c>
      <c r="D50" s="4" t="s">
        <v>1575</v>
      </c>
      <c r="E50" s="51">
        <v>13</v>
      </c>
      <c r="F50" s="51">
        <v>3</v>
      </c>
      <c r="G50" s="56" t="str">
        <f t="shared" si="9"/>
        <v>13-3</v>
      </c>
      <c r="H50" s="51">
        <v>41</v>
      </c>
      <c r="I50" s="51">
        <v>71</v>
      </c>
      <c r="J50" s="57">
        <f>(VLOOKUP($G50,Depth_Lookup_CCL!$A$3:$Z$549,11,FALSE))+(H50/100)</f>
        <v>22.974999999999998</v>
      </c>
      <c r="K50" s="57">
        <f>(VLOOKUP($G50,Depth_Lookup_CCL!$A$3:$Z$549,11,FALSE))+(I50/100)</f>
        <v>23.274999999999999</v>
      </c>
      <c r="L50" s="58" t="s">
        <v>1520</v>
      </c>
      <c r="M50" s="51" t="s">
        <v>1404</v>
      </c>
      <c r="N50" s="51" t="s">
        <v>1401</v>
      </c>
      <c r="O50" s="51" t="s">
        <v>1457</v>
      </c>
      <c r="P50" s="52">
        <f>VLOOKUP(O50,definitions_list_lookup!$AT$3:$AU$5,2,FALSE)</f>
        <v>2</v>
      </c>
      <c r="Q50" s="51">
        <v>30</v>
      </c>
      <c r="R50" s="51" t="s">
        <v>1537</v>
      </c>
      <c r="S50" s="52">
        <f>VLOOKUP(R50,definitions_list_lookup!$AI$12:$AJ$17,2,FALSE)</f>
        <v>4</v>
      </c>
      <c r="Y50" s="35"/>
      <c r="Z50" s="51" t="s">
        <v>1416</v>
      </c>
      <c r="AA50" s="36" t="s">
        <v>2428</v>
      </c>
      <c r="AD50" s="51">
        <v>210</v>
      </c>
      <c r="AE50" s="51">
        <v>25</v>
      </c>
      <c r="AF50" s="51">
        <v>25</v>
      </c>
      <c r="AG50" s="51">
        <v>90</v>
      </c>
      <c r="AH50" s="51">
        <v>35</v>
      </c>
      <c r="AI50" s="51">
        <v>180</v>
      </c>
      <c r="AJ50" s="51">
        <f t="shared" si="1"/>
        <v>-33.661882747982673</v>
      </c>
      <c r="AK50" s="51">
        <f t="shared" si="2"/>
        <v>326.33811725201735</v>
      </c>
      <c r="AL50" s="51">
        <f t="shared" si="3"/>
        <v>49.927140201670518</v>
      </c>
      <c r="AM50" s="51">
        <f t="shared" si="4"/>
        <v>56.338117252017327</v>
      </c>
      <c r="AN50" s="51">
        <f t="shared" si="5"/>
        <v>40.072859798329482</v>
      </c>
      <c r="AO50" s="140">
        <f t="shared" si="10"/>
        <v>146.33811725201735</v>
      </c>
      <c r="AP50" s="140">
        <f t="shared" si="8"/>
        <v>40.072859798329482</v>
      </c>
    </row>
    <row r="51" spans="1:42">
      <c r="A51" s="145" t="s">
        <v>4395</v>
      </c>
      <c r="B51" s="51" t="s">
        <v>2401</v>
      </c>
      <c r="C51" s="4" t="s">
        <v>1450</v>
      </c>
      <c r="D51" s="4" t="s">
        <v>1575</v>
      </c>
      <c r="E51" s="51">
        <v>13</v>
      </c>
      <c r="F51" s="51">
        <v>3</v>
      </c>
      <c r="G51" s="56" t="str">
        <f t="shared" si="9"/>
        <v>13-3</v>
      </c>
      <c r="H51" s="51">
        <v>71</v>
      </c>
      <c r="I51" s="51">
        <v>81</v>
      </c>
      <c r="J51" s="57">
        <f>(VLOOKUP($G51,Depth_Lookup_CCL!$A$3:$Z$549,11,FALSE))+(H51/100)</f>
        <v>23.274999999999999</v>
      </c>
      <c r="K51" s="57">
        <f>(VLOOKUP($G51,Depth_Lookup_CCL!$A$3:$Z$549,11,FALSE))+(I51/100)</f>
        <v>23.374999999999996</v>
      </c>
      <c r="L51" s="58" t="s">
        <v>1523</v>
      </c>
      <c r="M51" s="51" t="s">
        <v>1405</v>
      </c>
      <c r="N51" s="51" t="s">
        <v>1401</v>
      </c>
      <c r="O51" s="51" t="s">
        <v>1456</v>
      </c>
      <c r="P51" s="52">
        <f>VLOOKUP(O51,definitions_list_lookup!$AT$3:$AU$5,2,FALSE)</f>
        <v>1</v>
      </c>
      <c r="Q51" s="51">
        <v>8</v>
      </c>
      <c r="R51" s="51" t="s">
        <v>1537</v>
      </c>
      <c r="S51" s="52">
        <f>VLOOKUP(R51,definitions_list_lookup!$AI$12:$AJ$17,2,FALSE)</f>
        <v>4</v>
      </c>
      <c r="Y51" s="35"/>
      <c r="AA51" s="36" t="s">
        <v>2429</v>
      </c>
      <c r="AJ51" s="51" t="e">
        <f t="shared" si="1"/>
        <v>#DIV/0!</v>
      </c>
      <c r="AK51" s="51" t="e">
        <f t="shared" si="2"/>
        <v>#DIV/0!</v>
      </c>
      <c r="AL51" s="51" t="e">
        <f t="shared" si="3"/>
        <v>#DIV/0!</v>
      </c>
      <c r="AM51" s="51" t="e">
        <f t="shared" si="4"/>
        <v>#DIV/0!</v>
      </c>
      <c r="AN51" s="51" t="e">
        <f t="shared" si="5"/>
        <v>#DIV/0!</v>
      </c>
      <c r="AO51" s="140" t="e">
        <f t="shared" si="10"/>
        <v>#DIV/0!</v>
      </c>
      <c r="AP51" s="140" t="e">
        <f t="shared" si="8"/>
        <v>#DIV/0!</v>
      </c>
    </row>
    <row r="52" spans="1:42">
      <c r="A52" s="145" t="s">
        <v>4395</v>
      </c>
      <c r="B52" s="51" t="s">
        <v>2401</v>
      </c>
      <c r="C52" s="4" t="s">
        <v>1450</v>
      </c>
      <c r="D52" s="4" t="s">
        <v>1575</v>
      </c>
      <c r="E52" s="51">
        <v>13</v>
      </c>
      <c r="F52" s="51">
        <v>4</v>
      </c>
      <c r="G52" s="56" t="str">
        <f t="shared" si="9"/>
        <v>13-4</v>
      </c>
      <c r="H52" s="51">
        <v>3</v>
      </c>
      <c r="I52" s="51">
        <v>11</v>
      </c>
      <c r="J52" s="57">
        <f>(VLOOKUP($G52,Depth_Lookup_CCL!$A$3:$Z$549,11,FALSE))+(H52/100)</f>
        <v>23.384999999999998</v>
      </c>
      <c r="K52" s="57">
        <f>(VLOOKUP($G52,Depth_Lookup_CCL!$A$3:$Z$549,11,FALSE))+(I52/100)</f>
        <v>23.464999999999996</v>
      </c>
      <c r="L52" s="58" t="s">
        <v>1520</v>
      </c>
      <c r="M52" s="51" t="s">
        <v>1404</v>
      </c>
      <c r="N52" s="51" t="s">
        <v>1402</v>
      </c>
      <c r="O52" s="51" t="s">
        <v>1457</v>
      </c>
      <c r="P52" s="52">
        <f>VLOOKUP(O52,definitions_list_lookup!$AT$3:$AU$5,2,FALSE)</f>
        <v>2</v>
      </c>
      <c r="Q52" s="51">
        <v>13</v>
      </c>
      <c r="R52" s="51" t="s">
        <v>1537</v>
      </c>
      <c r="S52" s="52">
        <f>VLOOKUP(R52,definitions_list_lookup!$AI$12:$AJ$17,2,FALSE)</f>
        <v>4</v>
      </c>
      <c r="Y52" s="35"/>
      <c r="AA52" s="36" t="s">
        <v>2430</v>
      </c>
      <c r="AF52" s="51">
        <v>40</v>
      </c>
      <c r="AG52" s="51">
        <v>90</v>
      </c>
      <c r="AH52" s="51">
        <v>12</v>
      </c>
      <c r="AI52" s="51">
        <v>0</v>
      </c>
      <c r="AJ52" s="51">
        <f t="shared" si="1"/>
        <v>-104.21486887164772</v>
      </c>
      <c r="AK52" s="51">
        <f t="shared" si="2"/>
        <v>255.78513112835228</v>
      </c>
      <c r="AL52" s="51">
        <f t="shared" si="3"/>
        <v>49.120439267000314</v>
      </c>
      <c r="AM52" s="51">
        <f t="shared" si="4"/>
        <v>345.7851311283523</v>
      </c>
      <c r="AN52" s="51">
        <f t="shared" si="5"/>
        <v>40.879560732999686</v>
      </c>
      <c r="AO52" s="140">
        <f t="shared" si="10"/>
        <v>75.785131128352276</v>
      </c>
      <c r="AP52" s="140">
        <f t="shared" si="8"/>
        <v>40.879560732999686</v>
      </c>
    </row>
    <row r="53" spans="1:42">
      <c r="A53" s="145" t="s">
        <v>4395</v>
      </c>
      <c r="B53" s="51" t="s">
        <v>2401</v>
      </c>
      <c r="C53" s="4" t="s">
        <v>1450</v>
      </c>
      <c r="D53" s="4" t="s">
        <v>1575</v>
      </c>
      <c r="E53" s="51">
        <v>13</v>
      </c>
      <c r="F53" s="51">
        <v>4</v>
      </c>
      <c r="G53" s="56" t="str">
        <f t="shared" si="9"/>
        <v>13-4</v>
      </c>
      <c r="H53" s="51">
        <v>25</v>
      </c>
      <c r="I53" s="51">
        <v>29</v>
      </c>
      <c r="J53" s="57">
        <f>(VLOOKUP($G53,Depth_Lookup_CCL!$A$3:$Z$549,11,FALSE))+(H53/100)</f>
        <v>23.604999999999997</v>
      </c>
      <c r="K53" s="57">
        <f>(VLOOKUP($G53,Depth_Lookup_CCL!$A$3:$Z$549,11,FALSE))+(I53/100)</f>
        <v>23.644999999999996</v>
      </c>
      <c r="L53" s="58" t="s">
        <v>1520</v>
      </c>
      <c r="M53" s="51" t="s">
        <v>1404</v>
      </c>
      <c r="N53" s="51" t="s">
        <v>1402</v>
      </c>
      <c r="O53" s="51" t="s">
        <v>1457</v>
      </c>
      <c r="P53" s="52">
        <f>VLOOKUP(O53,definitions_list_lookup!$AT$3:$AU$5,2,FALSE)</f>
        <v>2</v>
      </c>
      <c r="Q53" s="51">
        <v>11</v>
      </c>
      <c r="R53" s="51" t="s">
        <v>1536</v>
      </c>
      <c r="S53" s="52">
        <f>VLOOKUP(R53,definitions_list_lookup!$AI$12:$AJ$17,2,FALSE)</f>
        <v>3</v>
      </c>
      <c r="V53" s="59">
        <v>10</v>
      </c>
      <c r="Y53" s="35"/>
      <c r="AA53" s="36"/>
      <c r="AF53" s="51">
        <v>45</v>
      </c>
      <c r="AG53" s="51">
        <v>270</v>
      </c>
      <c r="AH53" s="51">
        <v>30</v>
      </c>
      <c r="AI53" s="51">
        <v>0</v>
      </c>
      <c r="AJ53" s="51">
        <f t="shared" si="1"/>
        <v>120</v>
      </c>
      <c r="AK53" s="51">
        <f t="shared" si="2"/>
        <v>120</v>
      </c>
      <c r="AL53" s="51">
        <f t="shared" si="3"/>
        <v>40.893394649130911</v>
      </c>
      <c r="AM53" s="51">
        <f t="shared" si="4"/>
        <v>210</v>
      </c>
      <c r="AN53" s="51">
        <f t="shared" si="5"/>
        <v>49.106605350869089</v>
      </c>
      <c r="AO53" s="140">
        <f t="shared" si="10"/>
        <v>300</v>
      </c>
      <c r="AP53" s="140">
        <f t="shared" si="8"/>
        <v>49.106605350869089</v>
      </c>
    </row>
    <row r="54" spans="1:42">
      <c r="A54" s="145" t="s">
        <v>4395</v>
      </c>
      <c r="B54" s="51" t="s">
        <v>2401</v>
      </c>
      <c r="C54" s="4" t="s">
        <v>1450</v>
      </c>
      <c r="D54" s="4" t="s">
        <v>1575</v>
      </c>
      <c r="E54" s="51">
        <v>13</v>
      </c>
      <c r="F54" s="51">
        <v>4</v>
      </c>
      <c r="G54" s="56" t="str">
        <f t="shared" si="9"/>
        <v>13-4</v>
      </c>
      <c r="H54" s="51">
        <v>49</v>
      </c>
      <c r="I54" s="51">
        <v>49.5</v>
      </c>
      <c r="J54" s="57">
        <f>(VLOOKUP($G54,Depth_Lookup_CCL!$A$3:$Z$549,11,FALSE))+(H54/100)</f>
        <v>23.844999999999995</v>
      </c>
      <c r="K54" s="57">
        <f>(VLOOKUP($G54,Depth_Lookup_CCL!$A$3:$Z$549,11,FALSE))+(I54/100)</f>
        <v>23.849999999999998</v>
      </c>
      <c r="L54" s="58" t="s">
        <v>1521</v>
      </c>
      <c r="M54" s="51" t="s">
        <v>2874</v>
      </c>
      <c r="N54" s="51" t="s">
        <v>1402</v>
      </c>
      <c r="O54" s="51" t="s">
        <v>1457</v>
      </c>
      <c r="P54" s="52">
        <f>VLOOKUP(O54,definitions_list_lookup!$AT$3:$AU$5,2,FALSE)</f>
        <v>2</v>
      </c>
      <c r="Q54" s="51">
        <v>0.5</v>
      </c>
      <c r="R54" s="51" t="s">
        <v>1537</v>
      </c>
      <c r="S54" s="52">
        <f>VLOOKUP(R54,definitions_list_lookup!$AI$12:$AJ$17,2,FALSE)</f>
        <v>4</v>
      </c>
      <c r="V54" s="52"/>
      <c r="Y54" s="35" t="s">
        <v>1385</v>
      </c>
      <c r="AA54" s="36" t="s">
        <v>2431</v>
      </c>
      <c r="AF54" s="51">
        <v>1</v>
      </c>
      <c r="AG54" s="51">
        <v>90</v>
      </c>
      <c r="AH54" s="51">
        <v>25</v>
      </c>
      <c r="AI54" s="51">
        <v>0</v>
      </c>
      <c r="AJ54" s="51">
        <f t="shared" si="1"/>
        <v>-177.85627618438355</v>
      </c>
      <c r="AK54" s="51">
        <f t="shared" si="2"/>
        <v>182.14372381561645</v>
      </c>
      <c r="AL54" s="51">
        <f t="shared" si="3"/>
        <v>64.98463232863223</v>
      </c>
      <c r="AM54" s="51">
        <f t="shared" si="4"/>
        <v>272.14372381561645</v>
      </c>
      <c r="AN54" s="51">
        <f t="shared" si="5"/>
        <v>25.01536767136777</v>
      </c>
      <c r="AO54" s="140">
        <f t="shared" si="10"/>
        <v>2.143723815616454</v>
      </c>
      <c r="AP54" s="140">
        <f t="shared" si="8"/>
        <v>25.01536767136777</v>
      </c>
    </row>
    <row r="55" spans="1:42">
      <c r="A55" s="145" t="s">
        <v>4395</v>
      </c>
      <c r="B55" s="51" t="s">
        <v>2401</v>
      </c>
      <c r="C55" s="4" t="s">
        <v>1450</v>
      </c>
      <c r="D55" s="4" t="s">
        <v>1575</v>
      </c>
      <c r="E55" s="51">
        <v>14</v>
      </c>
      <c r="F55" s="51">
        <v>1</v>
      </c>
      <c r="G55" s="56" t="str">
        <f t="shared" si="9"/>
        <v>14-1</v>
      </c>
      <c r="H55" s="51">
        <v>47</v>
      </c>
      <c r="I55" s="51">
        <v>49</v>
      </c>
      <c r="J55" s="57">
        <f>(VLOOKUP($G55,Depth_Lookup_CCL!$A$3:$Z$549,11,FALSE))+(H55/100)</f>
        <v>24.52</v>
      </c>
      <c r="K55" s="57">
        <f>(VLOOKUP($G55,Depth_Lookup_CCL!$A$3:$Z$549,11,FALSE))+(I55/100)</f>
        <v>24.54</v>
      </c>
      <c r="L55" s="58" t="s">
        <v>1523</v>
      </c>
      <c r="M55" s="51" t="s">
        <v>1405</v>
      </c>
      <c r="N55" s="51" t="s">
        <v>1402</v>
      </c>
      <c r="O55" s="51" t="s">
        <v>1457</v>
      </c>
      <c r="P55" s="52">
        <f>VLOOKUP(O55,definitions_list_lookup!$AT$3:$AU$5,2,FALSE)</f>
        <v>2</v>
      </c>
      <c r="Q55" s="51">
        <v>2.5</v>
      </c>
      <c r="R55" s="51" t="s">
        <v>1538</v>
      </c>
      <c r="S55" s="52">
        <f>VLOOKUP(R55,definitions_list_lookup!$AI$12:$AJ$17,2,FALSE)</f>
        <v>5</v>
      </c>
      <c r="T55" s="52">
        <v>5</v>
      </c>
      <c r="U55" s="52">
        <v>95</v>
      </c>
      <c r="V55" s="52">
        <v>0.5</v>
      </c>
      <c r="Y55" s="35" t="s">
        <v>1385</v>
      </c>
      <c r="AA55" s="36" t="s">
        <v>2432</v>
      </c>
      <c r="AF55" s="51">
        <v>1</v>
      </c>
      <c r="AG55" s="51">
        <v>90</v>
      </c>
      <c r="AH55" s="51">
        <v>25</v>
      </c>
      <c r="AI55" s="51">
        <v>0</v>
      </c>
      <c r="AJ55" s="51">
        <f t="shared" si="1"/>
        <v>-177.85627618438355</v>
      </c>
      <c r="AK55" s="51">
        <f t="shared" si="2"/>
        <v>182.14372381561645</v>
      </c>
      <c r="AL55" s="51">
        <f t="shared" si="3"/>
        <v>64.98463232863223</v>
      </c>
      <c r="AM55" s="51">
        <f t="shared" si="4"/>
        <v>272.14372381561645</v>
      </c>
      <c r="AN55" s="51">
        <f t="shared" si="5"/>
        <v>25.01536767136777</v>
      </c>
      <c r="AO55" s="140">
        <f t="shared" si="10"/>
        <v>2.143723815616454</v>
      </c>
      <c r="AP55" s="140">
        <f t="shared" si="8"/>
        <v>25.01536767136777</v>
      </c>
    </row>
    <row r="56" spans="1:42">
      <c r="A56" s="145" t="s">
        <v>4395</v>
      </c>
      <c r="B56" s="51" t="s">
        <v>2401</v>
      </c>
      <c r="C56" s="4" t="s">
        <v>1450</v>
      </c>
      <c r="D56" s="4" t="s">
        <v>1575</v>
      </c>
      <c r="E56" s="51">
        <v>14</v>
      </c>
      <c r="F56" s="51">
        <v>1</v>
      </c>
      <c r="G56" s="56" t="str">
        <f t="shared" si="9"/>
        <v>14-1</v>
      </c>
      <c r="H56" s="51">
        <v>59</v>
      </c>
      <c r="I56" s="51">
        <v>63</v>
      </c>
      <c r="J56" s="57">
        <f>(VLOOKUP($G56,Depth_Lookup_CCL!$A$3:$Z$549,11,FALSE))+(H56/100)</f>
        <v>24.64</v>
      </c>
      <c r="K56" s="57">
        <f>(VLOOKUP($G56,Depth_Lookup_CCL!$A$3:$Z$549,11,FALSE))+(I56/100)</f>
        <v>24.68</v>
      </c>
      <c r="L56" s="58" t="s">
        <v>1523</v>
      </c>
      <c r="M56" s="51" t="s">
        <v>1404</v>
      </c>
      <c r="N56" s="51" t="s">
        <v>1402</v>
      </c>
      <c r="O56" s="51" t="s">
        <v>1457</v>
      </c>
      <c r="P56" s="52">
        <f>VLOOKUP(O56,definitions_list_lookup!$AT$3:$AU$5,2,FALSE)</f>
        <v>2</v>
      </c>
      <c r="Q56" s="51">
        <v>6</v>
      </c>
      <c r="R56" s="51" t="s">
        <v>1538</v>
      </c>
      <c r="S56" s="52">
        <f>VLOOKUP(R56,definitions_list_lookup!$AI$12:$AJ$17,2,FALSE)</f>
        <v>5</v>
      </c>
      <c r="T56" s="52">
        <v>5</v>
      </c>
      <c r="U56" s="52">
        <v>95</v>
      </c>
      <c r="Y56" s="35" t="s">
        <v>1411</v>
      </c>
      <c r="AA56" s="36" t="s">
        <v>2433</v>
      </c>
      <c r="AF56" s="51">
        <v>10</v>
      </c>
      <c r="AG56" s="51">
        <v>270</v>
      </c>
      <c r="AH56" s="51">
        <v>20</v>
      </c>
      <c r="AI56" s="51">
        <v>0</v>
      </c>
      <c r="AJ56" s="51">
        <f t="shared" si="1"/>
        <v>154.15192788812084</v>
      </c>
      <c r="AK56" s="51">
        <f t="shared" si="2"/>
        <v>154.15192788812084</v>
      </c>
      <c r="AL56" s="51">
        <f t="shared" si="3"/>
        <v>67.979998392282752</v>
      </c>
      <c r="AM56" s="51">
        <f t="shared" si="4"/>
        <v>244.15192788812084</v>
      </c>
      <c r="AN56" s="51">
        <f t="shared" si="5"/>
        <v>22.020001607717248</v>
      </c>
      <c r="AO56" s="140">
        <f t="shared" si="10"/>
        <v>334.15192788812084</v>
      </c>
      <c r="AP56" s="140">
        <f t="shared" si="8"/>
        <v>22.020001607717248</v>
      </c>
    </row>
    <row r="57" spans="1:42">
      <c r="A57" s="145" t="s">
        <v>4395</v>
      </c>
      <c r="B57" s="51" t="s">
        <v>2401</v>
      </c>
      <c r="C57" s="4" t="s">
        <v>1450</v>
      </c>
      <c r="D57" s="4" t="s">
        <v>1575</v>
      </c>
      <c r="E57" s="51">
        <v>14</v>
      </c>
      <c r="F57" s="51">
        <v>1</v>
      </c>
      <c r="G57" s="56" t="str">
        <f t="shared" si="9"/>
        <v>14-1</v>
      </c>
      <c r="H57" s="51">
        <v>68.5</v>
      </c>
      <c r="I57" s="51">
        <v>78</v>
      </c>
      <c r="J57" s="57">
        <f>(VLOOKUP($G57,Depth_Lookup_CCL!$A$3:$Z$549,11,FALSE))+(H57/100)</f>
        <v>24.734999999999999</v>
      </c>
      <c r="K57" s="57">
        <f>(VLOOKUP($G57,Depth_Lookup_CCL!$A$3:$Z$549,11,FALSE))+(I57/100)</f>
        <v>24.830000000000002</v>
      </c>
      <c r="L57" s="58" t="s">
        <v>1521</v>
      </c>
      <c r="M57" s="51" t="s">
        <v>1404</v>
      </c>
      <c r="N57" s="51" t="s">
        <v>1401</v>
      </c>
      <c r="O57" s="51" t="s">
        <v>1456</v>
      </c>
      <c r="P57" s="52">
        <f>VLOOKUP(O57,definitions_list_lookup!$AT$3:$AU$5,2,FALSE)</f>
        <v>1</v>
      </c>
      <c r="Q57" s="51">
        <v>12</v>
      </c>
      <c r="R57" s="51" t="s">
        <v>1537</v>
      </c>
      <c r="S57" s="52">
        <f>VLOOKUP(R57,definitions_list_lookup!$AI$12:$AJ$17,2,FALSE)</f>
        <v>4</v>
      </c>
      <c r="Y57" s="35" t="s">
        <v>1411</v>
      </c>
      <c r="AA57" s="36"/>
      <c r="AF57" s="51">
        <v>24</v>
      </c>
      <c r="AG57" s="51">
        <v>0</v>
      </c>
      <c r="AH57" s="51">
        <v>1</v>
      </c>
      <c r="AI57" s="51">
        <v>90</v>
      </c>
      <c r="AJ57" s="51">
        <f t="shared" si="1"/>
        <v>-177.75488492128119</v>
      </c>
      <c r="AK57" s="51">
        <f t="shared" si="2"/>
        <v>182.24511507871881</v>
      </c>
      <c r="AL57" s="51">
        <f t="shared" si="3"/>
        <v>65.983647250770034</v>
      </c>
      <c r="AM57" s="51">
        <f t="shared" si="4"/>
        <v>272.24511507871881</v>
      </c>
      <c r="AN57" s="51">
        <f t="shared" si="5"/>
        <v>24.016352749229966</v>
      </c>
      <c r="AO57" s="140">
        <f t="shared" si="10"/>
        <v>2.2451150787188112</v>
      </c>
      <c r="AP57" s="140">
        <f t="shared" si="8"/>
        <v>24.016352749229966</v>
      </c>
    </row>
    <row r="58" spans="1:42">
      <c r="A58" s="145" t="s">
        <v>4395</v>
      </c>
      <c r="B58" s="51" t="s">
        <v>2401</v>
      </c>
      <c r="C58" s="4" t="s">
        <v>1450</v>
      </c>
      <c r="D58" s="4" t="s">
        <v>1575</v>
      </c>
      <c r="E58" s="51">
        <v>14</v>
      </c>
      <c r="F58" s="51">
        <v>2</v>
      </c>
      <c r="G58" s="56" t="str">
        <f t="shared" si="9"/>
        <v>14-2</v>
      </c>
      <c r="H58" s="51">
        <v>1</v>
      </c>
      <c r="I58" s="51">
        <v>15</v>
      </c>
      <c r="J58" s="57">
        <f>(VLOOKUP($G58,Depth_Lookup_CCL!$A$3:$Z$549,11,FALSE))+(H58/100)</f>
        <v>24.815000000000001</v>
      </c>
      <c r="K58" s="57">
        <f>(VLOOKUP($G58,Depth_Lookup_CCL!$A$3:$Z$549,11,FALSE))+(I58/100)</f>
        <v>24.954999999999998</v>
      </c>
      <c r="L58" s="58" t="s">
        <v>1520</v>
      </c>
      <c r="M58" s="51" t="s">
        <v>1404</v>
      </c>
      <c r="N58" s="51" t="s">
        <v>1401</v>
      </c>
      <c r="O58" s="51" t="s">
        <v>1456</v>
      </c>
      <c r="P58" s="52">
        <f>VLOOKUP(O58,definitions_list_lookup!$AT$3:$AU$5,2,FALSE)</f>
        <v>1</v>
      </c>
      <c r="Q58" s="51">
        <v>15</v>
      </c>
      <c r="R58" s="51" t="s">
        <v>1407</v>
      </c>
      <c r="S58" s="52">
        <f>VLOOKUP(R58,definitions_list_lookup!$AI$12:$AJ$17,2,FALSE)</f>
        <v>1</v>
      </c>
      <c r="Y58" s="35"/>
      <c r="AA58" s="36" t="s">
        <v>2434</v>
      </c>
      <c r="AJ58" s="51" t="e">
        <f t="shared" si="1"/>
        <v>#DIV/0!</v>
      </c>
      <c r="AK58" s="51" t="e">
        <f t="shared" si="2"/>
        <v>#DIV/0!</v>
      </c>
      <c r="AL58" s="51" t="e">
        <f t="shared" si="3"/>
        <v>#DIV/0!</v>
      </c>
      <c r="AM58" s="51" t="e">
        <f t="shared" si="4"/>
        <v>#DIV/0!</v>
      </c>
      <c r="AN58" s="51" t="e">
        <f t="shared" si="5"/>
        <v>#DIV/0!</v>
      </c>
      <c r="AO58" s="140" t="e">
        <f t="shared" si="10"/>
        <v>#DIV/0!</v>
      </c>
      <c r="AP58" s="140" t="e">
        <f t="shared" si="8"/>
        <v>#DIV/0!</v>
      </c>
    </row>
    <row r="59" spans="1:42">
      <c r="A59" s="145" t="s">
        <v>4395</v>
      </c>
      <c r="B59" s="51" t="s">
        <v>2401</v>
      </c>
      <c r="C59" s="4" t="s">
        <v>1450</v>
      </c>
      <c r="D59" s="4" t="s">
        <v>1575</v>
      </c>
      <c r="E59" s="51">
        <v>14</v>
      </c>
      <c r="F59" s="51">
        <v>2</v>
      </c>
      <c r="G59" s="56" t="str">
        <f t="shared" si="9"/>
        <v>14-2</v>
      </c>
      <c r="H59" s="51">
        <v>45</v>
      </c>
      <c r="I59" s="51">
        <v>47</v>
      </c>
      <c r="J59" s="57">
        <f>(VLOOKUP($G59,Depth_Lookup_CCL!$A$3:$Z$549,11,FALSE))+(H59/100)</f>
        <v>25.254999999999999</v>
      </c>
      <c r="K59" s="57">
        <f>(VLOOKUP($G59,Depth_Lookup_CCL!$A$3:$Z$549,11,FALSE))+(I59/100)</f>
        <v>25.274999999999999</v>
      </c>
      <c r="L59" s="58" t="s">
        <v>1521</v>
      </c>
      <c r="M59" s="51" t="s">
        <v>1403</v>
      </c>
      <c r="N59" s="51" t="s">
        <v>1401</v>
      </c>
      <c r="O59" s="51" t="s">
        <v>1456</v>
      </c>
      <c r="P59" s="52">
        <f>VLOOKUP(O59,definitions_list_lookup!$AT$3:$AU$5,2,FALSE)</f>
        <v>1</v>
      </c>
      <c r="Q59" s="51">
        <v>2</v>
      </c>
      <c r="R59" s="51" t="s">
        <v>1408</v>
      </c>
      <c r="S59" s="52">
        <f>VLOOKUP(R59,definitions_list_lookup!$AI$12:$AJ$17,2,FALSE)</f>
        <v>2</v>
      </c>
      <c r="V59" s="59">
        <v>3</v>
      </c>
      <c r="X59" s="51" t="s">
        <v>1482</v>
      </c>
      <c r="Y59" s="35"/>
      <c r="AA59" s="36" t="s">
        <v>2435</v>
      </c>
      <c r="AJ59" s="51" t="e">
        <f t="shared" si="1"/>
        <v>#DIV/0!</v>
      </c>
      <c r="AK59" s="51" t="e">
        <f t="shared" si="2"/>
        <v>#DIV/0!</v>
      </c>
      <c r="AL59" s="51" t="e">
        <f t="shared" si="3"/>
        <v>#DIV/0!</v>
      </c>
      <c r="AM59" s="51" t="e">
        <f t="shared" si="4"/>
        <v>#DIV/0!</v>
      </c>
      <c r="AN59" s="51" t="e">
        <f t="shared" si="5"/>
        <v>#DIV/0!</v>
      </c>
      <c r="AO59" s="140" t="e">
        <f t="shared" si="10"/>
        <v>#DIV/0!</v>
      </c>
      <c r="AP59" s="140" t="e">
        <f t="shared" si="8"/>
        <v>#DIV/0!</v>
      </c>
    </row>
    <row r="60" spans="1:42">
      <c r="A60" s="145" t="s">
        <v>4395</v>
      </c>
      <c r="B60" s="51" t="s">
        <v>2401</v>
      </c>
      <c r="C60" s="4" t="s">
        <v>1450</v>
      </c>
      <c r="D60" s="4" t="s">
        <v>1575</v>
      </c>
      <c r="E60" s="51">
        <v>15</v>
      </c>
      <c r="F60" s="51">
        <v>1</v>
      </c>
      <c r="G60" s="56" t="str">
        <f t="shared" si="9"/>
        <v>15-1</v>
      </c>
      <c r="H60" s="51">
        <v>35</v>
      </c>
      <c r="I60" s="51">
        <v>44</v>
      </c>
      <c r="J60" s="57">
        <f>(VLOOKUP($G60,Depth_Lookup_CCL!$A$3:$Z$549,11,FALSE))+(H60/100)</f>
        <v>27.450000000000003</v>
      </c>
      <c r="K60" s="57">
        <f>(VLOOKUP($G60,Depth_Lookup_CCL!$A$3:$Z$549,11,FALSE))+(I60/100)</f>
        <v>27.540000000000003</v>
      </c>
      <c r="L60" s="58" t="s">
        <v>1520</v>
      </c>
      <c r="M60" s="51" t="s">
        <v>1404</v>
      </c>
      <c r="N60" s="51" t="s">
        <v>1401</v>
      </c>
      <c r="O60" s="51" t="s">
        <v>1457</v>
      </c>
      <c r="P60" s="52">
        <f>VLOOKUP(O60,definitions_list_lookup!$AT$3:$AU$5,2,FALSE)</f>
        <v>2</v>
      </c>
      <c r="Q60" s="51">
        <v>10</v>
      </c>
      <c r="R60" s="51" t="s">
        <v>1408</v>
      </c>
      <c r="S60" s="52">
        <f>VLOOKUP(R60,definitions_list_lookup!$AI$12:$AJ$17,2,FALSE)</f>
        <v>2</v>
      </c>
      <c r="X60" s="51" t="s">
        <v>1481</v>
      </c>
      <c r="Y60" s="35"/>
      <c r="AA60" s="36" t="s">
        <v>2436</v>
      </c>
      <c r="AD60" s="51">
        <v>315</v>
      </c>
      <c r="AE60" s="51">
        <v>5</v>
      </c>
      <c r="AF60" s="51">
        <v>1.0000000000000001E-5</v>
      </c>
      <c r="AG60" s="51">
        <v>90</v>
      </c>
      <c r="AH60" s="51">
        <v>5</v>
      </c>
      <c r="AI60" s="51">
        <v>0</v>
      </c>
      <c r="AJ60" s="51">
        <f t="shared" si="1"/>
        <v>-179.99988569947698</v>
      </c>
      <c r="AK60" s="51">
        <f t="shared" si="2"/>
        <v>180.00011430052302</v>
      </c>
      <c r="AL60" s="51">
        <f t="shared" si="3"/>
        <v>84.999999999912305</v>
      </c>
      <c r="AM60" s="51">
        <f t="shared" si="4"/>
        <v>270.00011430052302</v>
      </c>
      <c r="AN60" s="51">
        <f t="shared" si="5"/>
        <v>5.0000000000876952</v>
      </c>
      <c r="AO60" s="140">
        <f t="shared" si="10"/>
        <v>1.1430052302330296E-4</v>
      </c>
      <c r="AP60" s="140">
        <f t="shared" si="8"/>
        <v>5.0000000000876952</v>
      </c>
    </row>
    <row r="61" spans="1:42">
      <c r="A61" s="145" t="s">
        <v>4395</v>
      </c>
      <c r="B61" s="51" t="s">
        <v>2401</v>
      </c>
      <c r="C61" s="4" t="s">
        <v>1450</v>
      </c>
      <c r="D61" s="4" t="s">
        <v>1575</v>
      </c>
      <c r="E61" s="51">
        <v>15</v>
      </c>
      <c r="F61" s="51">
        <v>1</v>
      </c>
      <c r="G61" s="56" t="str">
        <f t="shared" si="9"/>
        <v>15-1</v>
      </c>
      <c r="H61" s="51">
        <v>89.5</v>
      </c>
      <c r="I61" s="51">
        <v>93</v>
      </c>
      <c r="J61" s="57">
        <f>(VLOOKUP($G61,Depth_Lookup_CCL!$A$3:$Z$549,11,FALSE))+(H61/100)</f>
        <v>27.995000000000001</v>
      </c>
      <c r="K61" s="57">
        <f>(VLOOKUP($G61,Depth_Lookup_CCL!$A$3:$Z$549,11,FALSE))+(I61/100)</f>
        <v>28.03</v>
      </c>
      <c r="L61" s="58" t="s">
        <v>1521</v>
      </c>
      <c r="M61" s="51" t="s">
        <v>1403</v>
      </c>
      <c r="N61" s="51" t="s">
        <v>1401</v>
      </c>
      <c r="O61" s="51" t="s">
        <v>1456</v>
      </c>
      <c r="P61" s="52">
        <f>VLOOKUP(O61,definitions_list_lookup!$AT$3:$AU$5,2,FALSE)</f>
        <v>1</v>
      </c>
      <c r="Q61" s="51">
        <v>4</v>
      </c>
      <c r="R61" s="51" t="s">
        <v>1408</v>
      </c>
      <c r="S61" s="52">
        <f>VLOOKUP(R61,definitions_list_lookup!$AI$12:$AJ$17,2,FALSE)</f>
        <v>2</v>
      </c>
      <c r="Y61" s="35"/>
      <c r="AA61" s="36" t="s">
        <v>2416</v>
      </c>
      <c r="AF61" s="51">
        <v>10</v>
      </c>
      <c r="AG61" s="51">
        <v>270</v>
      </c>
      <c r="AH61" s="51">
        <v>48</v>
      </c>
      <c r="AI61" s="51">
        <v>0</v>
      </c>
      <c r="AJ61" s="51">
        <f t="shared" si="1"/>
        <v>170.97870095429926</v>
      </c>
      <c r="AK61" s="51">
        <f t="shared" si="2"/>
        <v>170.97870095429926</v>
      </c>
      <c r="AL61" s="51">
        <f t="shared" si="3"/>
        <v>41.645612051162111</v>
      </c>
      <c r="AM61" s="51">
        <f t="shared" si="4"/>
        <v>260.97870095429926</v>
      </c>
      <c r="AN61" s="51">
        <f t="shared" si="5"/>
        <v>48.354387948837889</v>
      </c>
      <c r="AO61" s="140">
        <f t="shared" si="10"/>
        <v>350.97870095429926</v>
      </c>
      <c r="AP61" s="140">
        <f t="shared" si="8"/>
        <v>48.354387948837889</v>
      </c>
    </row>
    <row r="62" spans="1:42">
      <c r="A62" s="145" t="s">
        <v>4395</v>
      </c>
      <c r="B62" s="51" t="s">
        <v>2401</v>
      </c>
      <c r="C62" s="4" t="s">
        <v>1450</v>
      </c>
      <c r="D62" s="4" t="s">
        <v>1575</v>
      </c>
      <c r="E62" s="51">
        <v>15</v>
      </c>
      <c r="F62" s="51">
        <v>2</v>
      </c>
      <c r="G62" s="56" t="str">
        <f t="shared" si="9"/>
        <v>15-2</v>
      </c>
      <c r="H62" s="51">
        <v>21.5</v>
      </c>
      <c r="I62" s="51">
        <v>22</v>
      </c>
      <c r="J62" s="57">
        <f>(VLOOKUP($G62,Depth_Lookup_CCL!$A$3:$Z$549,11,FALSE))+(H62/100)</f>
        <v>28.275000000000002</v>
      </c>
      <c r="K62" s="57">
        <f>(VLOOKUP($G62,Depth_Lookup_CCL!$A$3:$Z$549,11,FALSE))+(I62/100)</f>
        <v>28.28</v>
      </c>
      <c r="L62" s="58" t="s">
        <v>1521</v>
      </c>
      <c r="M62" s="51" t="s">
        <v>1403</v>
      </c>
      <c r="N62" s="51" t="s">
        <v>1401</v>
      </c>
      <c r="O62" s="51" t="s">
        <v>1456</v>
      </c>
      <c r="P62" s="52">
        <f>VLOOKUP(O62,definitions_list_lookup!$AT$3:$AU$5,2,FALSE)</f>
        <v>1</v>
      </c>
      <c r="Q62" s="51">
        <v>2</v>
      </c>
      <c r="R62" s="51" t="s">
        <v>1408</v>
      </c>
      <c r="S62" s="52">
        <f>VLOOKUP(R62,definitions_list_lookup!$AI$12:$AJ$17,2,FALSE)</f>
        <v>2</v>
      </c>
      <c r="Y62" s="35"/>
      <c r="AA62" s="36" t="s">
        <v>2437</v>
      </c>
      <c r="AF62" s="51">
        <v>50</v>
      </c>
      <c r="AG62" s="51">
        <v>90</v>
      </c>
      <c r="AH62" s="51">
        <v>75</v>
      </c>
      <c r="AI62" s="51">
        <v>180</v>
      </c>
      <c r="AJ62" s="51">
        <f t="shared" si="1"/>
        <v>-17.709811957883971</v>
      </c>
      <c r="AK62" s="51">
        <f t="shared" si="2"/>
        <v>342.29018804211603</v>
      </c>
      <c r="AL62" s="51">
        <f t="shared" si="3"/>
        <v>14.319049915602806</v>
      </c>
      <c r="AM62" s="51">
        <f t="shared" si="4"/>
        <v>72.290188042116029</v>
      </c>
      <c r="AN62" s="51">
        <f t="shared" si="5"/>
        <v>75.680950084397196</v>
      </c>
      <c r="AO62" s="140">
        <f t="shared" si="10"/>
        <v>162.29018804211603</v>
      </c>
      <c r="AP62" s="140">
        <f t="shared" si="8"/>
        <v>75.680950084397196</v>
      </c>
    </row>
    <row r="63" spans="1:42">
      <c r="A63" s="145" t="s">
        <v>4395</v>
      </c>
      <c r="B63" s="51" t="s">
        <v>2401</v>
      </c>
      <c r="C63" s="4" t="s">
        <v>1450</v>
      </c>
      <c r="D63" s="4" t="s">
        <v>1575</v>
      </c>
      <c r="E63" s="51">
        <v>15</v>
      </c>
      <c r="F63" s="51">
        <v>3</v>
      </c>
      <c r="G63" s="56" t="str">
        <f t="shared" si="9"/>
        <v>15-3</v>
      </c>
      <c r="H63" s="51">
        <v>19.5</v>
      </c>
      <c r="I63" s="51">
        <v>22.5</v>
      </c>
      <c r="J63" s="57">
        <f>(VLOOKUP($G63,Depth_Lookup_CCL!$A$3:$Z$549,11,FALSE))+(H63/100)</f>
        <v>28.915000000000003</v>
      </c>
      <c r="K63" s="57">
        <f>(VLOOKUP($G63,Depth_Lookup_CCL!$A$3:$Z$549,11,FALSE))+(I63/100)</f>
        <v>28.945000000000004</v>
      </c>
      <c r="L63" s="58" t="s">
        <v>1520</v>
      </c>
      <c r="M63" s="51" t="s">
        <v>1403</v>
      </c>
      <c r="N63" s="51" t="s">
        <v>1402</v>
      </c>
      <c r="O63" s="51" t="s">
        <v>1457</v>
      </c>
      <c r="P63" s="52">
        <f>VLOOKUP(O63,definitions_list_lookup!$AT$3:$AU$5,2,FALSE)</f>
        <v>2</v>
      </c>
      <c r="Q63" s="51">
        <v>2</v>
      </c>
      <c r="R63" s="51" t="s">
        <v>1408</v>
      </c>
      <c r="S63" s="52">
        <f>VLOOKUP(R63,definitions_list_lookup!$AI$12:$AJ$17,2,FALSE)</f>
        <v>2</v>
      </c>
      <c r="X63" s="51" t="s">
        <v>1481</v>
      </c>
      <c r="Y63" s="35"/>
      <c r="AA63" s="36" t="s">
        <v>2438</v>
      </c>
      <c r="AF63" s="51">
        <v>75</v>
      </c>
      <c r="AG63" s="51">
        <v>270</v>
      </c>
      <c r="AH63" s="51">
        <v>26</v>
      </c>
      <c r="AI63" s="51">
        <v>0</v>
      </c>
      <c r="AJ63" s="51">
        <f t="shared" si="1"/>
        <v>97.445647923465913</v>
      </c>
      <c r="AK63" s="51">
        <f t="shared" si="2"/>
        <v>97.445647923465913</v>
      </c>
      <c r="AL63" s="51">
        <f t="shared" si="3"/>
        <v>14.879155791935808</v>
      </c>
      <c r="AM63" s="51">
        <f t="shared" si="4"/>
        <v>187.44564792346591</v>
      </c>
      <c r="AN63" s="51">
        <f t="shared" si="5"/>
        <v>75.120844208064199</v>
      </c>
      <c r="AO63" s="140">
        <f t="shared" si="10"/>
        <v>277.44564792346591</v>
      </c>
      <c r="AP63" s="140">
        <f t="shared" si="8"/>
        <v>75.120844208064199</v>
      </c>
    </row>
    <row r="64" spans="1:42">
      <c r="A64" s="145" t="s">
        <v>4395</v>
      </c>
      <c r="B64" s="51" t="s">
        <v>2401</v>
      </c>
      <c r="C64" s="4" t="s">
        <v>1450</v>
      </c>
      <c r="D64" s="4" t="s">
        <v>1575</v>
      </c>
      <c r="E64" s="51">
        <v>15</v>
      </c>
      <c r="F64" s="51">
        <v>3</v>
      </c>
      <c r="G64" s="56" t="str">
        <f t="shared" si="9"/>
        <v>15-3</v>
      </c>
      <c r="H64" s="51">
        <v>47</v>
      </c>
      <c r="I64" s="51">
        <v>50</v>
      </c>
      <c r="J64" s="57">
        <f>(VLOOKUP($G64,Depth_Lookup_CCL!$A$3:$Z$549,11,FALSE))+(H64/100)</f>
        <v>29.19</v>
      </c>
      <c r="K64" s="57">
        <f>(VLOOKUP($G64,Depth_Lookup_CCL!$A$3:$Z$549,11,FALSE))+(I64/100)</f>
        <v>29.220000000000002</v>
      </c>
      <c r="L64" s="58" t="s">
        <v>1523</v>
      </c>
      <c r="M64" s="51" t="s">
        <v>1403</v>
      </c>
      <c r="N64" s="51" t="s">
        <v>1401</v>
      </c>
      <c r="O64" s="51" t="s">
        <v>1456</v>
      </c>
      <c r="P64" s="52">
        <f>VLOOKUP(O64,definitions_list_lookup!$AT$3:$AU$5,2,FALSE)</f>
        <v>1</v>
      </c>
      <c r="Q64" s="51">
        <v>3</v>
      </c>
      <c r="R64" s="51" t="s">
        <v>1536</v>
      </c>
      <c r="S64" s="52">
        <f>VLOOKUP(R64,definitions_list_lookup!$AI$12:$AJ$17,2,FALSE)</f>
        <v>3</v>
      </c>
      <c r="V64" s="59">
        <v>2</v>
      </c>
      <c r="X64" s="51" t="s">
        <v>2439</v>
      </c>
      <c r="Y64" s="35" t="s">
        <v>1410</v>
      </c>
      <c r="AA64" s="36"/>
      <c r="AF64" s="51">
        <v>80</v>
      </c>
      <c r="AG64" s="51">
        <v>270</v>
      </c>
      <c r="AH64" s="51">
        <v>20</v>
      </c>
      <c r="AI64" s="51">
        <v>28</v>
      </c>
      <c r="AJ64" s="51">
        <f t="shared" si="1"/>
        <v>121.14856631038651</v>
      </c>
      <c r="AK64" s="51">
        <f t="shared" si="2"/>
        <v>121.14856631038651</v>
      </c>
      <c r="AL64" s="51">
        <f t="shared" si="3"/>
        <v>8.5815116118780068</v>
      </c>
      <c r="AM64" s="51">
        <f t="shared" si="4"/>
        <v>211.14856631038651</v>
      </c>
      <c r="AN64" s="51">
        <f t="shared" si="5"/>
        <v>81.418488388122</v>
      </c>
      <c r="AO64" s="140">
        <f t="shared" si="10"/>
        <v>301.14856631038651</v>
      </c>
      <c r="AP64" s="140">
        <f t="shared" si="8"/>
        <v>81.418488388122</v>
      </c>
    </row>
    <row r="65" spans="1:42">
      <c r="A65" s="145" t="s">
        <v>4395</v>
      </c>
      <c r="B65" s="51" t="s">
        <v>2401</v>
      </c>
      <c r="C65" s="4" t="s">
        <v>1450</v>
      </c>
      <c r="D65" s="4" t="s">
        <v>1575</v>
      </c>
      <c r="E65" s="51">
        <v>15</v>
      </c>
      <c r="F65" s="51">
        <v>4</v>
      </c>
      <c r="G65" s="56" t="str">
        <f t="shared" si="9"/>
        <v>15-4</v>
      </c>
      <c r="H65" s="51">
        <v>27</v>
      </c>
      <c r="I65" s="51">
        <v>29</v>
      </c>
      <c r="J65" s="57">
        <f>(VLOOKUP($G65,Depth_Lookup_CCL!$A$3:$Z$549,11,FALSE))+(H65/100)</f>
        <v>29.700000000000003</v>
      </c>
      <c r="K65" s="57">
        <f>(VLOOKUP($G65,Depth_Lookup_CCL!$A$3:$Z$549,11,FALSE))+(I65/100)</f>
        <v>29.720000000000002</v>
      </c>
      <c r="L65" s="58" t="s">
        <v>1523</v>
      </c>
      <c r="M65" s="51" t="s">
        <v>1403</v>
      </c>
      <c r="N65" s="51" t="s">
        <v>1402</v>
      </c>
      <c r="O65" s="51" t="s">
        <v>1457</v>
      </c>
      <c r="P65" s="52">
        <f>VLOOKUP(O65,definitions_list_lookup!$AT$3:$AU$5,2,FALSE)</f>
        <v>2</v>
      </c>
      <c r="Q65" s="51">
        <v>2</v>
      </c>
      <c r="R65" s="51" t="s">
        <v>1537</v>
      </c>
      <c r="S65" s="52">
        <f>VLOOKUP(R65,definitions_list_lookup!$AI$12:$AJ$17,2,FALSE)</f>
        <v>4</v>
      </c>
      <c r="V65" s="59">
        <v>1</v>
      </c>
      <c r="X65" s="51" t="s">
        <v>1482</v>
      </c>
      <c r="Y65" s="35" t="s">
        <v>1410</v>
      </c>
      <c r="Z65" s="51" t="s">
        <v>1415</v>
      </c>
      <c r="AA65" s="36"/>
      <c r="AD65" s="51">
        <v>290</v>
      </c>
      <c r="AE65" s="51">
        <v>35</v>
      </c>
      <c r="AF65" s="51">
        <v>55</v>
      </c>
      <c r="AG65" s="51">
        <v>270</v>
      </c>
      <c r="AH65" s="51">
        <v>60</v>
      </c>
      <c r="AI65" s="51">
        <v>180</v>
      </c>
      <c r="AJ65" s="51">
        <f t="shared" si="1"/>
        <v>39.507001237830167</v>
      </c>
      <c r="AK65" s="51">
        <f t="shared" si="2"/>
        <v>39.507001237830167</v>
      </c>
      <c r="AL65" s="51">
        <f t="shared" si="3"/>
        <v>24.010714795444425</v>
      </c>
      <c r="AM65" s="51">
        <f t="shared" si="4"/>
        <v>129.50700123783017</v>
      </c>
      <c r="AN65" s="51">
        <f t="shared" si="5"/>
        <v>65.989285204555571</v>
      </c>
      <c r="AO65" s="140">
        <f t="shared" si="10"/>
        <v>219.50700123783017</v>
      </c>
      <c r="AP65" s="140">
        <f t="shared" si="8"/>
        <v>65.989285204555571</v>
      </c>
    </row>
    <row r="66" spans="1:42">
      <c r="A66" s="145" t="s">
        <v>4395</v>
      </c>
      <c r="B66" s="51" t="s">
        <v>2401</v>
      </c>
      <c r="C66" s="4" t="s">
        <v>1450</v>
      </c>
      <c r="D66" s="4" t="s">
        <v>1575</v>
      </c>
      <c r="E66" s="51">
        <v>15</v>
      </c>
      <c r="F66" s="51">
        <v>4</v>
      </c>
      <c r="G66" s="56" t="str">
        <f t="shared" si="9"/>
        <v>15-4</v>
      </c>
      <c r="H66" s="51">
        <v>56.5</v>
      </c>
      <c r="I66" s="51">
        <v>57.5</v>
      </c>
      <c r="J66" s="57">
        <f>(VLOOKUP($G66,Depth_Lookup_CCL!$A$3:$Z$549,11,FALSE))+(H66/100)</f>
        <v>29.995000000000005</v>
      </c>
      <c r="K66" s="57">
        <f>(VLOOKUP($G66,Depth_Lookup_CCL!$A$3:$Z$549,11,FALSE))+(I66/100)</f>
        <v>30.005000000000003</v>
      </c>
      <c r="L66" s="58" t="s">
        <v>1520</v>
      </c>
      <c r="M66" s="51" t="s">
        <v>1403</v>
      </c>
      <c r="N66" s="51" t="s">
        <v>1402</v>
      </c>
      <c r="O66" s="51" t="s">
        <v>1457</v>
      </c>
      <c r="P66" s="52">
        <f>VLOOKUP(O66,definitions_list_lookup!$AT$3:$AU$5,2,FALSE)</f>
        <v>2</v>
      </c>
      <c r="Q66" s="51">
        <v>5</v>
      </c>
      <c r="R66" s="51" t="s">
        <v>1536</v>
      </c>
      <c r="S66" s="52">
        <f>VLOOKUP(R66,definitions_list_lookup!$AI$12:$AJ$17,2,FALSE)</f>
        <v>3</v>
      </c>
      <c r="W66" s="51">
        <v>7.5</v>
      </c>
      <c r="Y66" s="35"/>
      <c r="AA66" s="36" t="s">
        <v>2440</v>
      </c>
      <c r="AF66" s="51">
        <v>70</v>
      </c>
      <c r="AG66" s="51">
        <v>270</v>
      </c>
      <c r="AH66" s="51">
        <v>45</v>
      </c>
      <c r="AI66" s="51">
        <v>0</v>
      </c>
      <c r="AJ66" s="51">
        <f t="shared" si="1"/>
        <v>110</v>
      </c>
      <c r="AK66" s="51">
        <f t="shared" si="2"/>
        <v>110</v>
      </c>
      <c r="AL66" s="51">
        <f t="shared" si="3"/>
        <v>18.881721230906873</v>
      </c>
      <c r="AM66" s="51">
        <f t="shared" si="4"/>
        <v>200</v>
      </c>
      <c r="AN66" s="51">
        <f t="shared" si="5"/>
        <v>71.118278769093124</v>
      </c>
      <c r="AO66" s="140">
        <f t="shared" si="10"/>
        <v>290</v>
      </c>
      <c r="AP66" s="140">
        <f t="shared" si="8"/>
        <v>71.118278769093124</v>
      </c>
    </row>
    <row r="67" spans="1:42">
      <c r="A67" s="145" t="s">
        <v>4395</v>
      </c>
      <c r="B67" s="51" t="s">
        <v>2401</v>
      </c>
      <c r="C67" s="4" t="s">
        <v>1450</v>
      </c>
      <c r="D67" s="4" t="s">
        <v>1575</v>
      </c>
      <c r="E67" s="51">
        <v>16</v>
      </c>
      <c r="F67" s="51">
        <v>1</v>
      </c>
      <c r="G67" s="56" t="str">
        <f t="shared" si="9"/>
        <v>16-1</v>
      </c>
      <c r="H67" s="51">
        <v>15</v>
      </c>
      <c r="I67" s="51">
        <v>16</v>
      </c>
      <c r="J67" s="57">
        <f>(VLOOKUP($G67,Depth_Lookup_CCL!$A$3:$Z$549,11,FALSE))+(H67/100)</f>
        <v>30.299999999999997</v>
      </c>
      <c r="K67" s="57">
        <f>(VLOOKUP($G67,Depth_Lookup_CCL!$A$3:$Z$549,11,FALSE))+(I67/100)</f>
        <v>30.31</v>
      </c>
      <c r="L67" s="58" t="s">
        <v>1521</v>
      </c>
      <c r="M67" s="51" t="s">
        <v>1403</v>
      </c>
      <c r="N67" s="51" t="s">
        <v>1401</v>
      </c>
      <c r="O67" s="51" t="s">
        <v>1457</v>
      </c>
      <c r="P67" s="52">
        <f>VLOOKUP(O67,definitions_list_lookup!$AT$3:$AU$5,2,FALSE)</f>
        <v>2</v>
      </c>
      <c r="Q67" s="51">
        <v>2</v>
      </c>
      <c r="R67" s="51" t="s">
        <v>1408</v>
      </c>
      <c r="S67" s="52">
        <f>VLOOKUP(R67,definitions_list_lookup!$AI$12:$AJ$17,2,FALSE)</f>
        <v>2</v>
      </c>
      <c r="Y67" s="35"/>
      <c r="Z67" s="51" t="s">
        <v>1416</v>
      </c>
      <c r="AA67" s="36" t="s">
        <v>2441</v>
      </c>
      <c r="AJ67" s="51" t="e">
        <f t="shared" ref="AJ67:AJ132" si="11">+(IF($AG67&lt;$AI67,((MIN($AI67,$AG67)+(DEGREES(ATAN((TAN(RADIANS($AH67))/((TAN(RADIANS($AF67))*SIN(RADIANS(ABS($AG67-$AI67))))))-(COS(RADIANS(ABS($AG67-$AI67)))/SIN(RADIANS(ABS($AG67-$AI67)))))))-180)),((MAX($AI67,$AG67)-(DEGREES(ATAN((TAN(RADIANS($AH67))/((TAN(RADIANS($AF67))*SIN(RADIANS(ABS($AG67-$AI67))))))-(COS(RADIANS(ABS($AG67-$AI67)))/SIN(RADIANS(ABS($AG67-$AI67)))))))-180))))</f>
        <v>#DIV/0!</v>
      </c>
      <c r="AK67" s="51" t="e">
        <f t="shared" ref="AK67:AK133" si="12">IF($AJ67&gt;0,$AJ67,360+$AJ67)</f>
        <v>#DIV/0!</v>
      </c>
      <c r="AL67" s="51" t="e">
        <f t="shared" ref="AL67:AL132" si="13">+ABS(DEGREES(ATAN((COS(RADIANS(ABS($AJ67+180-(IF($AG67&gt;$AI67,MAX($AH67,$AG67),MIN($AG67,$AI67))))))/(TAN(RADIANS($AF67)))))))</f>
        <v>#DIV/0!</v>
      </c>
      <c r="AM67" s="51" t="e">
        <f t="shared" ref="AM67:AM133" si="14">+IF(($AJ67+90)&gt;0,$AJ67+90,$AJ67+450)</f>
        <v>#DIV/0!</v>
      </c>
      <c r="AN67" s="51" t="e">
        <f t="shared" ref="AN67:AN133" si="15">-$AL67+90</f>
        <v>#DIV/0!</v>
      </c>
      <c r="AO67" s="140" t="e">
        <f t="shared" si="10"/>
        <v>#DIV/0!</v>
      </c>
      <c r="AP67" s="140" t="e">
        <f t="shared" si="8"/>
        <v>#DIV/0!</v>
      </c>
    </row>
    <row r="68" spans="1:42">
      <c r="A68" s="145" t="s">
        <v>4395</v>
      </c>
      <c r="B68" s="51" t="s">
        <v>2401</v>
      </c>
      <c r="C68" s="4" t="s">
        <v>1450</v>
      </c>
      <c r="D68" s="4" t="s">
        <v>1575</v>
      </c>
      <c r="E68" s="51">
        <v>16</v>
      </c>
      <c r="F68" s="51">
        <v>1</v>
      </c>
      <c r="G68" s="56" t="str">
        <f t="shared" si="9"/>
        <v>16-1</v>
      </c>
      <c r="H68" s="51">
        <v>35</v>
      </c>
      <c r="I68" s="51">
        <v>38</v>
      </c>
      <c r="J68" s="57">
        <f>(VLOOKUP($G68,Depth_Lookup_CCL!$A$3:$Z$549,11,FALSE))+(H68/100)</f>
        <v>30.5</v>
      </c>
      <c r="K68" s="57">
        <f>(VLOOKUP($G68,Depth_Lookup_CCL!$A$3:$Z$549,11,FALSE))+(I68/100)</f>
        <v>30.529999999999998</v>
      </c>
      <c r="L68" s="58" t="s">
        <v>1521</v>
      </c>
      <c r="M68" s="51" t="s">
        <v>1403</v>
      </c>
      <c r="N68" s="51" t="s">
        <v>1400</v>
      </c>
      <c r="O68" s="51" t="s">
        <v>1457</v>
      </c>
      <c r="P68" s="52">
        <f>VLOOKUP(O68,definitions_list_lookup!$AT$3:$AU$5,2,FALSE)</f>
        <v>2</v>
      </c>
      <c r="Q68" s="51">
        <v>4</v>
      </c>
      <c r="R68" s="51" t="s">
        <v>1408</v>
      </c>
      <c r="S68" s="52">
        <f>VLOOKUP(R68,definitions_list_lookup!$AI$12:$AJ$17,2,FALSE)</f>
        <v>2</v>
      </c>
      <c r="Y68" s="35"/>
      <c r="AA68" s="36"/>
      <c r="AJ68" s="51" t="e">
        <f t="shared" si="11"/>
        <v>#DIV/0!</v>
      </c>
      <c r="AK68" s="51" t="e">
        <f t="shared" si="12"/>
        <v>#DIV/0!</v>
      </c>
      <c r="AL68" s="51" t="e">
        <f t="shared" si="13"/>
        <v>#DIV/0!</v>
      </c>
      <c r="AM68" s="51" t="e">
        <f t="shared" si="14"/>
        <v>#DIV/0!</v>
      </c>
      <c r="AN68" s="51" t="e">
        <f t="shared" si="15"/>
        <v>#DIV/0!</v>
      </c>
      <c r="AO68" s="140" t="e">
        <f t="shared" si="10"/>
        <v>#DIV/0!</v>
      </c>
      <c r="AP68" s="140" t="e">
        <f t="shared" si="8"/>
        <v>#DIV/0!</v>
      </c>
    </row>
    <row r="69" spans="1:42">
      <c r="A69" s="145" t="s">
        <v>4395</v>
      </c>
      <c r="B69" s="51" t="s">
        <v>2401</v>
      </c>
      <c r="C69" s="4" t="s">
        <v>1450</v>
      </c>
      <c r="D69" s="4" t="s">
        <v>1575</v>
      </c>
      <c r="E69" s="51">
        <v>16</v>
      </c>
      <c r="F69" s="51">
        <v>1</v>
      </c>
      <c r="G69" s="56" t="str">
        <f t="shared" si="9"/>
        <v>16-1</v>
      </c>
      <c r="H69" s="51">
        <v>82</v>
      </c>
      <c r="I69" s="51">
        <v>84.5</v>
      </c>
      <c r="J69" s="57">
        <f>(VLOOKUP($G69,Depth_Lookup_CCL!$A$3:$Z$549,11,FALSE))+(H69/100)</f>
        <v>30.97</v>
      </c>
      <c r="K69" s="57">
        <f>(VLOOKUP($G69,Depth_Lookup_CCL!$A$3:$Z$549,11,FALSE))+(I69/100)</f>
        <v>30.994999999999997</v>
      </c>
      <c r="L69" s="58" t="s">
        <v>1521</v>
      </c>
      <c r="M69" s="51" t="s">
        <v>1403</v>
      </c>
      <c r="N69" s="51" t="s">
        <v>1402</v>
      </c>
      <c r="O69" s="51" t="s">
        <v>1456</v>
      </c>
      <c r="P69" s="52">
        <f>VLOOKUP(O69,definitions_list_lookup!$AT$3:$AU$5,2,FALSE)</f>
        <v>1</v>
      </c>
      <c r="Q69" s="51">
        <v>2</v>
      </c>
      <c r="R69" s="51" t="s">
        <v>1408</v>
      </c>
      <c r="S69" s="52">
        <f>VLOOKUP(R69,definitions_list_lookup!$AI$12:$AJ$17,2,FALSE)</f>
        <v>2</v>
      </c>
      <c r="X69" s="51" t="s">
        <v>1482</v>
      </c>
      <c r="Y69" s="35"/>
      <c r="AA69" s="36" t="s">
        <v>2416</v>
      </c>
      <c r="AF69" s="51">
        <v>20</v>
      </c>
      <c r="AG69" s="51">
        <v>270</v>
      </c>
      <c r="AH69" s="51">
        <v>16</v>
      </c>
      <c r="AI69" s="51">
        <v>0</v>
      </c>
      <c r="AJ69" s="51">
        <f t="shared" si="11"/>
        <v>128.23197571218378</v>
      </c>
      <c r="AK69" s="51">
        <f t="shared" si="12"/>
        <v>128.23197571218378</v>
      </c>
      <c r="AL69" s="51">
        <f t="shared" si="13"/>
        <v>65.139147196380648</v>
      </c>
      <c r="AM69" s="51">
        <f t="shared" si="14"/>
        <v>218.23197571218378</v>
      </c>
      <c r="AN69" s="51">
        <f t="shared" si="15"/>
        <v>24.860852803619352</v>
      </c>
      <c r="AO69" s="140">
        <f t="shared" si="10"/>
        <v>308.23197571218378</v>
      </c>
      <c r="AP69" s="140">
        <f t="shared" si="8"/>
        <v>24.860852803619352</v>
      </c>
    </row>
    <row r="70" spans="1:42">
      <c r="A70" s="145" t="s">
        <v>4395</v>
      </c>
      <c r="B70" s="51" t="s">
        <v>2401</v>
      </c>
      <c r="C70" s="4" t="s">
        <v>1450</v>
      </c>
      <c r="D70" s="4" t="s">
        <v>1575</v>
      </c>
      <c r="E70" s="51">
        <v>16</v>
      </c>
      <c r="F70" s="51">
        <v>2</v>
      </c>
      <c r="G70" s="56" t="str">
        <f t="shared" si="9"/>
        <v>16-2</v>
      </c>
      <c r="H70" s="51">
        <v>4</v>
      </c>
      <c r="I70" s="51">
        <v>16.5</v>
      </c>
      <c r="J70" s="57">
        <f>(VLOOKUP($G70,Depth_Lookup_CCL!$A$3:$Z$549,11,FALSE))+(H70/100)</f>
        <v>31.049999999999997</v>
      </c>
      <c r="K70" s="57">
        <f>(VLOOKUP($G70,Depth_Lookup_CCL!$A$3:$Z$549,11,FALSE))+(I70/100)</f>
        <v>31.174999999999997</v>
      </c>
      <c r="L70" s="58" t="s">
        <v>1520</v>
      </c>
      <c r="M70" s="51" t="s">
        <v>1404</v>
      </c>
      <c r="N70" s="51" t="s">
        <v>1401</v>
      </c>
      <c r="O70" s="51" t="s">
        <v>1456</v>
      </c>
      <c r="P70" s="52">
        <f>VLOOKUP(O70,definitions_list_lookup!$AT$3:$AU$5,2,FALSE)</f>
        <v>1</v>
      </c>
      <c r="Q70" s="51">
        <v>9</v>
      </c>
      <c r="R70" s="51" t="s">
        <v>1536</v>
      </c>
      <c r="S70" s="52">
        <f>VLOOKUP(R70,definitions_list_lookup!$AI$12:$AJ$17,2,FALSE)</f>
        <v>3</v>
      </c>
      <c r="X70" s="51" t="s">
        <v>1482</v>
      </c>
      <c r="Y70" s="35"/>
      <c r="AA70" s="36" t="s">
        <v>2442</v>
      </c>
      <c r="AB70" s="51">
        <v>285</v>
      </c>
      <c r="AC70" s="51">
        <v>40</v>
      </c>
      <c r="AD70" s="51">
        <v>125</v>
      </c>
      <c r="AE70" s="51">
        <v>15</v>
      </c>
      <c r="AF70" s="51">
        <v>40</v>
      </c>
      <c r="AG70" s="51">
        <v>270</v>
      </c>
      <c r="AH70" s="51">
        <v>13</v>
      </c>
      <c r="AI70" s="51">
        <v>0</v>
      </c>
      <c r="AJ70" s="51">
        <f t="shared" si="11"/>
        <v>105.38360169184205</v>
      </c>
      <c r="AK70" s="51">
        <f t="shared" si="12"/>
        <v>105.38360169184205</v>
      </c>
      <c r="AL70" s="51">
        <f t="shared" si="13"/>
        <v>48.967581545858536</v>
      </c>
      <c r="AM70" s="51">
        <f t="shared" si="14"/>
        <v>195.38360169184205</v>
      </c>
      <c r="AN70" s="51">
        <f t="shared" si="15"/>
        <v>41.032418454141464</v>
      </c>
      <c r="AO70" s="140">
        <f t="shared" si="10"/>
        <v>285.38360169184205</v>
      </c>
      <c r="AP70" s="140">
        <f t="shared" si="8"/>
        <v>41.032418454141464</v>
      </c>
    </row>
    <row r="71" spans="1:42">
      <c r="A71" s="145" t="s">
        <v>4395</v>
      </c>
      <c r="B71" s="51" t="s">
        <v>2401</v>
      </c>
      <c r="C71" s="4" t="s">
        <v>1450</v>
      </c>
      <c r="D71" s="4" t="s">
        <v>1575</v>
      </c>
      <c r="E71" s="51">
        <v>18</v>
      </c>
      <c r="F71" s="51">
        <v>3</v>
      </c>
      <c r="G71" s="56" t="str">
        <f t="shared" si="9"/>
        <v>18-3</v>
      </c>
      <c r="H71" s="51">
        <v>3.5</v>
      </c>
      <c r="I71" s="51">
        <v>7</v>
      </c>
      <c r="J71" s="57">
        <f>(VLOOKUP($G71,Depth_Lookup_CCL!$A$3:$Z$549,11,FALSE))+(H71/100)</f>
        <v>37.849999999999994</v>
      </c>
      <c r="K71" s="57">
        <f>(VLOOKUP($G71,Depth_Lookup_CCL!$A$3:$Z$549,11,FALSE))+(I71/100)</f>
        <v>37.884999999999998</v>
      </c>
      <c r="L71" s="58" t="s">
        <v>1520</v>
      </c>
      <c r="M71" s="51" t="s">
        <v>1404</v>
      </c>
      <c r="N71" s="51" t="s">
        <v>1401</v>
      </c>
      <c r="O71" s="51" t="s">
        <v>1457</v>
      </c>
      <c r="P71" s="52">
        <f>VLOOKUP(O71,definitions_list_lookup!$AT$3:$AU$5,2,FALSE)</f>
        <v>2</v>
      </c>
      <c r="Q71" s="51">
        <v>3</v>
      </c>
      <c r="R71" s="51" t="s">
        <v>1536</v>
      </c>
      <c r="S71" s="52">
        <f>VLOOKUP(R71,definitions_list_lookup!$AI$12:$AJ$17,2,FALSE)</f>
        <v>3</v>
      </c>
      <c r="X71" s="51" t="s">
        <v>2443</v>
      </c>
      <c r="Y71" s="35" t="s">
        <v>1385</v>
      </c>
      <c r="AA71" s="36"/>
      <c r="AE71" s="51">
        <v>55</v>
      </c>
      <c r="AF71" s="51">
        <v>55</v>
      </c>
      <c r="AG71" s="51">
        <v>90</v>
      </c>
      <c r="AH71" s="51">
        <v>50</v>
      </c>
      <c r="AI71" s="51">
        <v>180</v>
      </c>
      <c r="AJ71" s="51">
        <f t="shared" si="11"/>
        <v>-50.155851463812212</v>
      </c>
      <c r="AK71" s="51">
        <f t="shared" si="12"/>
        <v>309.84414853618779</v>
      </c>
      <c r="AL71" s="51">
        <f t="shared" si="13"/>
        <v>28.263025579647312</v>
      </c>
      <c r="AM71" s="51">
        <f t="shared" si="14"/>
        <v>39.844148536187788</v>
      </c>
      <c r="AN71" s="51">
        <f t="shared" si="15"/>
        <v>61.736974420352688</v>
      </c>
      <c r="AO71" s="140">
        <f t="shared" si="10"/>
        <v>129.84414853618779</v>
      </c>
      <c r="AP71" s="140">
        <f t="shared" si="8"/>
        <v>61.736974420352688</v>
      </c>
    </row>
    <row r="72" spans="1:42">
      <c r="A72" s="145" t="s">
        <v>4395</v>
      </c>
      <c r="B72" s="51" t="s">
        <v>2401</v>
      </c>
      <c r="C72" s="4" t="s">
        <v>1450</v>
      </c>
      <c r="D72" s="4" t="s">
        <v>1575</v>
      </c>
      <c r="E72" s="51">
        <v>18</v>
      </c>
      <c r="F72" s="51">
        <v>3</v>
      </c>
      <c r="G72" s="56" t="str">
        <f t="shared" si="9"/>
        <v>18-3</v>
      </c>
      <c r="H72" s="51">
        <v>74.5</v>
      </c>
      <c r="I72" s="51">
        <v>76</v>
      </c>
      <c r="J72" s="57">
        <f>(VLOOKUP($G72,Depth_Lookup_CCL!$A$3:$Z$549,11,FALSE))+(H72/100)</f>
        <v>38.559999999999995</v>
      </c>
      <c r="K72" s="57">
        <f>(VLOOKUP($G72,Depth_Lookup_CCL!$A$3:$Z$549,11,FALSE))+(I72/100)</f>
        <v>38.574999999999996</v>
      </c>
      <c r="L72" s="58" t="s">
        <v>1520</v>
      </c>
      <c r="M72" s="51" t="s">
        <v>1404</v>
      </c>
      <c r="N72" s="51" t="s">
        <v>1401</v>
      </c>
      <c r="O72" s="51" t="s">
        <v>1457</v>
      </c>
      <c r="P72" s="52">
        <f>VLOOKUP(O72,definitions_list_lookup!$AT$3:$AU$5,2,FALSE)</f>
        <v>2</v>
      </c>
      <c r="Q72" s="51">
        <v>5</v>
      </c>
      <c r="R72" s="51" t="s">
        <v>1537</v>
      </c>
      <c r="S72" s="52">
        <f>VLOOKUP(R72,definitions_list_lookup!$AI$12:$AJ$17,2,FALSE)</f>
        <v>4</v>
      </c>
      <c r="X72" s="51" t="s">
        <v>266</v>
      </c>
      <c r="Y72" s="35"/>
      <c r="AA72" s="36" t="s">
        <v>2444</v>
      </c>
      <c r="AB72" s="51">
        <v>90</v>
      </c>
      <c r="AC72" s="51">
        <v>60</v>
      </c>
      <c r="AD72" s="51">
        <v>180</v>
      </c>
      <c r="AE72" s="51">
        <v>5</v>
      </c>
      <c r="AF72" s="51">
        <v>60</v>
      </c>
      <c r="AG72" s="51">
        <v>90</v>
      </c>
      <c r="AH72" s="51">
        <v>0</v>
      </c>
      <c r="AI72" s="51">
        <v>0</v>
      </c>
      <c r="AJ72" s="51">
        <f t="shared" si="11"/>
        <v>-90</v>
      </c>
      <c r="AK72" s="51">
        <f t="shared" si="12"/>
        <v>270</v>
      </c>
      <c r="AL72" s="51">
        <f t="shared" si="13"/>
        <v>30.000000000000011</v>
      </c>
      <c r="AM72" s="51">
        <f t="shared" si="14"/>
        <v>360</v>
      </c>
      <c r="AN72" s="51">
        <f t="shared" si="15"/>
        <v>59.999999999999986</v>
      </c>
      <c r="AO72" s="140">
        <f t="shared" si="10"/>
        <v>90</v>
      </c>
      <c r="AP72" s="140">
        <f t="shared" si="8"/>
        <v>59.999999999999986</v>
      </c>
    </row>
    <row r="73" spans="1:42">
      <c r="A73" s="145" t="s">
        <v>4395</v>
      </c>
      <c r="B73" s="51" t="s">
        <v>2401</v>
      </c>
      <c r="C73" s="4" t="s">
        <v>1450</v>
      </c>
      <c r="D73" s="4" t="s">
        <v>1575</v>
      </c>
      <c r="E73" s="51">
        <v>18</v>
      </c>
      <c r="F73" s="51">
        <v>4</v>
      </c>
      <c r="G73" s="56" t="str">
        <f t="shared" si="9"/>
        <v>18-4</v>
      </c>
      <c r="H73" s="51">
        <v>10.4</v>
      </c>
      <c r="I73" s="51">
        <v>10.4</v>
      </c>
      <c r="J73" s="57">
        <f>(VLOOKUP($G73,Depth_Lookup_CCL!$A$3:$Z$549,11,FALSE))+(H73/100)</f>
        <v>38.763999999999996</v>
      </c>
      <c r="K73" s="57">
        <f>(VLOOKUP($G73,Depth_Lookup_CCL!$A$3:$Z$549,11,FALSE))+(I73/100)</f>
        <v>38.763999999999996</v>
      </c>
      <c r="L73" s="58" t="s">
        <v>1522</v>
      </c>
      <c r="O73" s="51" t="s">
        <v>1457</v>
      </c>
      <c r="P73" s="52">
        <f>VLOOKUP(O73,definitions_list_lookup!$AT$3:$AU$5,2,FALSE)</f>
        <v>2</v>
      </c>
      <c r="Q73" s="51">
        <v>0.5</v>
      </c>
      <c r="S73" s="52" t="e">
        <f>VLOOKUP(R73,definitions_list_lookup!$AI$12:$AJ$17,2,FALSE)</f>
        <v>#N/A</v>
      </c>
      <c r="X73" s="51" t="s">
        <v>2424</v>
      </c>
      <c r="Y73" s="35" t="s">
        <v>1385</v>
      </c>
      <c r="AA73" s="36"/>
      <c r="AB73" s="51">
        <v>65</v>
      </c>
      <c r="AC73" s="51">
        <v>70</v>
      </c>
      <c r="AD73" s="51">
        <v>165</v>
      </c>
      <c r="AE73" s="51">
        <v>35</v>
      </c>
      <c r="AF73" s="51">
        <v>69</v>
      </c>
      <c r="AG73" s="51">
        <v>90</v>
      </c>
      <c r="AH73" s="51">
        <v>50</v>
      </c>
      <c r="AI73" s="51">
        <v>0</v>
      </c>
      <c r="AJ73" s="51">
        <f t="shared" si="11"/>
        <v>-114.58273693085118</v>
      </c>
      <c r="AK73" s="51">
        <f t="shared" si="12"/>
        <v>245.41726306914882</v>
      </c>
      <c r="AL73" s="51">
        <f t="shared" si="13"/>
        <v>19.242622300603518</v>
      </c>
      <c r="AM73" s="51">
        <f t="shared" si="14"/>
        <v>335.41726306914882</v>
      </c>
      <c r="AN73" s="51">
        <f t="shared" si="15"/>
        <v>70.757377699396486</v>
      </c>
      <c r="AO73" s="140">
        <f t="shared" si="10"/>
        <v>65.417263069148817</v>
      </c>
      <c r="AP73" s="140">
        <f t="shared" si="8"/>
        <v>70.757377699396486</v>
      </c>
    </row>
    <row r="74" spans="1:42">
      <c r="A74" s="145" t="s">
        <v>4395</v>
      </c>
      <c r="B74" s="51" t="s">
        <v>2401</v>
      </c>
      <c r="C74" s="4" t="s">
        <v>1450</v>
      </c>
      <c r="D74" s="4" t="s">
        <v>1575</v>
      </c>
      <c r="E74" s="51">
        <v>20</v>
      </c>
      <c r="F74" s="51">
        <v>2</v>
      </c>
      <c r="G74" s="56" t="str">
        <f t="shared" si="9"/>
        <v>20-2</v>
      </c>
      <c r="H74" s="51">
        <v>37</v>
      </c>
      <c r="I74" s="51">
        <v>40</v>
      </c>
      <c r="J74" s="57">
        <f>(VLOOKUP($G74,Depth_Lookup_CCL!$A$3:$Z$549,11,FALSE))+(H74/100)</f>
        <v>43.36</v>
      </c>
      <c r="K74" s="57">
        <f>(VLOOKUP($G74,Depth_Lookup_CCL!$A$3:$Z$549,11,FALSE))+(I74/100)</f>
        <v>43.39</v>
      </c>
      <c r="L74" s="58"/>
      <c r="P74" s="52" t="e">
        <f>VLOOKUP(O74,definitions_list_lookup!$AT$3:$AU$5,2,FALSE)</f>
        <v>#N/A</v>
      </c>
      <c r="S74" s="52" t="e">
        <f>VLOOKUP(R74,definitions_list_lookup!$AI$12:$AJ$17,2,FALSE)</f>
        <v>#N/A</v>
      </c>
      <c r="Y74" s="35"/>
      <c r="AA74" s="36"/>
      <c r="AJ74" s="51" t="e">
        <f t="shared" si="11"/>
        <v>#DIV/0!</v>
      </c>
      <c r="AK74" s="51" t="e">
        <f t="shared" si="12"/>
        <v>#DIV/0!</v>
      </c>
      <c r="AL74" s="51" t="e">
        <f t="shared" si="13"/>
        <v>#DIV/0!</v>
      </c>
      <c r="AM74" s="51" t="e">
        <f t="shared" si="14"/>
        <v>#DIV/0!</v>
      </c>
      <c r="AN74" s="51" t="e">
        <f t="shared" si="15"/>
        <v>#DIV/0!</v>
      </c>
      <c r="AO74" s="140" t="e">
        <f t="shared" si="10"/>
        <v>#DIV/0!</v>
      </c>
      <c r="AP74" s="140" t="e">
        <f t="shared" si="8"/>
        <v>#DIV/0!</v>
      </c>
    </row>
    <row r="75" spans="1:42">
      <c r="A75" s="145" t="s">
        <v>4395</v>
      </c>
      <c r="B75" s="51" t="s">
        <v>2401</v>
      </c>
      <c r="C75" s="4" t="s">
        <v>1450</v>
      </c>
      <c r="D75" s="4" t="s">
        <v>1575</v>
      </c>
      <c r="E75" s="51">
        <v>20</v>
      </c>
      <c r="F75" s="51">
        <v>3</v>
      </c>
      <c r="G75" s="56" t="str">
        <f t="shared" si="9"/>
        <v>20-3</v>
      </c>
      <c r="H75" s="51">
        <v>26</v>
      </c>
      <c r="I75" s="51">
        <v>60</v>
      </c>
      <c r="J75" s="57">
        <f>(VLOOKUP($G75,Depth_Lookup_CCL!$A$3:$Z$549,11,FALSE))+(H75/100)</f>
        <v>44.094999999999999</v>
      </c>
      <c r="K75" s="57">
        <f>(VLOOKUP($G75,Depth_Lookup_CCL!$A$3:$Z$549,11,FALSE))+(I75/100)</f>
        <v>44.435000000000002</v>
      </c>
      <c r="L75" s="58" t="s">
        <v>1522</v>
      </c>
      <c r="P75" s="52" t="e">
        <f>VLOOKUP(O75,definitions_list_lookup!$AT$3:$AU$5,2,FALSE)</f>
        <v>#N/A</v>
      </c>
      <c r="R75" s="51" t="s">
        <v>1407</v>
      </c>
      <c r="S75" s="52">
        <f>VLOOKUP(R75,definitions_list_lookup!$AI$12:$AJ$17,2,FALSE)</f>
        <v>1</v>
      </c>
      <c r="X75" s="51" t="s">
        <v>1482</v>
      </c>
      <c r="Y75" s="35"/>
      <c r="AA75" s="36" t="s">
        <v>2445</v>
      </c>
      <c r="AJ75" s="51" t="e">
        <f t="shared" si="11"/>
        <v>#DIV/0!</v>
      </c>
      <c r="AK75" s="51" t="e">
        <f t="shared" si="12"/>
        <v>#DIV/0!</v>
      </c>
      <c r="AL75" s="51" t="e">
        <f t="shared" si="13"/>
        <v>#DIV/0!</v>
      </c>
      <c r="AM75" s="51" t="e">
        <f t="shared" si="14"/>
        <v>#DIV/0!</v>
      </c>
      <c r="AN75" s="51" t="e">
        <f t="shared" si="15"/>
        <v>#DIV/0!</v>
      </c>
      <c r="AO75" s="140" t="e">
        <f t="shared" si="10"/>
        <v>#DIV/0!</v>
      </c>
      <c r="AP75" s="140" t="e">
        <f t="shared" si="8"/>
        <v>#DIV/0!</v>
      </c>
    </row>
    <row r="76" spans="1:42">
      <c r="A76" s="145" t="s">
        <v>4395</v>
      </c>
      <c r="B76" s="51" t="s">
        <v>2401</v>
      </c>
      <c r="C76" s="4" t="s">
        <v>1450</v>
      </c>
      <c r="D76" s="4" t="s">
        <v>1575</v>
      </c>
      <c r="E76" s="51">
        <v>20</v>
      </c>
      <c r="F76" s="51">
        <v>3</v>
      </c>
      <c r="G76" s="56" t="str">
        <f t="shared" si="9"/>
        <v>20-3</v>
      </c>
      <c r="H76" s="51">
        <v>71</v>
      </c>
      <c r="I76" s="51">
        <v>91</v>
      </c>
      <c r="J76" s="57">
        <f>(VLOOKUP($G76,Depth_Lookup_CCL!$A$3:$Z$549,11,FALSE))+(H76/100)</f>
        <v>44.545000000000002</v>
      </c>
      <c r="K76" s="57">
        <f>(VLOOKUP($G76,Depth_Lookup_CCL!$A$3:$Z$549,11,FALSE))+(I76/100)</f>
        <v>44.744999999999997</v>
      </c>
      <c r="L76" s="58" t="s">
        <v>1520</v>
      </c>
      <c r="M76" s="51" t="s">
        <v>2874</v>
      </c>
      <c r="N76" s="51" t="s">
        <v>1402</v>
      </c>
      <c r="O76" s="51" t="s">
        <v>1457</v>
      </c>
      <c r="P76" s="52">
        <f>VLOOKUP(O76,definitions_list_lookup!$AT$3:$AU$5,2,FALSE)</f>
        <v>2</v>
      </c>
      <c r="Q76" s="51">
        <v>17</v>
      </c>
      <c r="R76" s="51" t="s">
        <v>1537</v>
      </c>
      <c r="S76" s="52">
        <f>VLOOKUP(R76,definitions_list_lookup!$AI$12:$AJ$17,2,FALSE)</f>
        <v>4</v>
      </c>
      <c r="X76" s="51" t="s">
        <v>1482</v>
      </c>
      <c r="Y76" s="35"/>
      <c r="AA76" s="36" t="s">
        <v>2446</v>
      </c>
      <c r="AF76" s="51">
        <v>34</v>
      </c>
      <c r="AG76" s="51">
        <v>90</v>
      </c>
      <c r="AH76" s="51">
        <v>35</v>
      </c>
      <c r="AI76" s="51">
        <v>180</v>
      </c>
      <c r="AJ76" s="51">
        <f t="shared" si="11"/>
        <v>-43.929034131508672</v>
      </c>
      <c r="AK76" s="51">
        <f t="shared" si="12"/>
        <v>316.07096586849133</v>
      </c>
      <c r="AL76" s="51">
        <f t="shared" si="13"/>
        <v>45.806379792964009</v>
      </c>
      <c r="AM76" s="51">
        <f t="shared" si="14"/>
        <v>46.070965868491328</v>
      </c>
      <c r="AN76" s="51">
        <f t="shared" si="15"/>
        <v>44.193620207035991</v>
      </c>
      <c r="AO76" s="140">
        <f t="shared" si="10"/>
        <v>136.07096586849133</v>
      </c>
      <c r="AP76" s="140">
        <f t="shared" si="8"/>
        <v>44.193620207035991</v>
      </c>
    </row>
    <row r="77" spans="1:42">
      <c r="A77" s="145" t="s">
        <v>4395</v>
      </c>
      <c r="B77" s="51" t="s">
        <v>2401</v>
      </c>
      <c r="C77" s="4" t="s">
        <v>1450</v>
      </c>
      <c r="D77" s="4" t="s">
        <v>1575</v>
      </c>
      <c r="E77" s="51">
        <v>20</v>
      </c>
      <c r="F77" s="51">
        <v>4</v>
      </c>
      <c r="G77" s="56" t="str">
        <f t="shared" si="9"/>
        <v>20-4</v>
      </c>
      <c r="H77" s="51">
        <v>14</v>
      </c>
      <c r="I77" s="51">
        <v>16</v>
      </c>
      <c r="J77" s="57">
        <f>(VLOOKUP($G77,Depth_Lookup_CCL!$A$3:$Z$549,11,FALSE))+(H77/100)</f>
        <v>44.940000000000005</v>
      </c>
      <c r="K77" s="57">
        <f>(VLOOKUP($G77,Depth_Lookup_CCL!$A$3:$Z$549,11,FALSE))+(I77/100)</f>
        <v>44.96</v>
      </c>
      <c r="L77" s="58" t="s">
        <v>1520</v>
      </c>
      <c r="M77" s="51" t="s">
        <v>1404</v>
      </c>
      <c r="N77" s="51" t="s">
        <v>1402</v>
      </c>
      <c r="O77" s="51" t="s">
        <v>1457</v>
      </c>
      <c r="P77" s="52">
        <f>VLOOKUP(O77,definitions_list_lookup!$AT$3:$AU$5,2,FALSE)</f>
        <v>2</v>
      </c>
      <c r="Q77" s="51">
        <v>1.5</v>
      </c>
      <c r="R77" s="51" t="s">
        <v>1537</v>
      </c>
      <c r="S77" s="52">
        <f>VLOOKUP(R77,definitions_list_lookup!$AI$12:$AJ$17,2,FALSE)</f>
        <v>4</v>
      </c>
      <c r="Y77" s="35"/>
      <c r="AA77" s="36" t="s">
        <v>2447</v>
      </c>
      <c r="AF77" s="51">
        <v>56</v>
      </c>
      <c r="AG77" s="51">
        <v>90</v>
      </c>
      <c r="AH77" s="51">
        <v>0</v>
      </c>
      <c r="AI77" s="51">
        <v>0</v>
      </c>
      <c r="AJ77" s="51">
        <f t="shared" si="11"/>
        <v>-90</v>
      </c>
      <c r="AK77" s="51">
        <f t="shared" si="12"/>
        <v>270</v>
      </c>
      <c r="AL77" s="51">
        <f t="shared" si="13"/>
        <v>34</v>
      </c>
      <c r="AM77" s="51">
        <f t="shared" si="14"/>
        <v>360</v>
      </c>
      <c r="AN77" s="51">
        <f t="shared" si="15"/>
        <v>56</v>
      </c>
      <c r="AO77" s="140">
        <f t="shared" si="10"/>
        <v>90</v>
      </c>
      <c r="AP77" s="140">
        <f t="shared" si="8"/>
        <v>56</v>
      </c>
    </row>
    <row r="78" spans="1:42">
      <c r="A78" s="145" t="s">
        <v>4395</v>
      </c>
      <c r="B78" s="51" t="s">
        <v>2401</v>
      </c>
      <c r="C78" s="4" t="s">
        <v>1450</v>
      </c>
      <c r="D78" s="4" t="s">
        <v>1575</v>
      </c>
      <c r="E78" s="51">
        <v>21</v>
      </c>
      <c r="F78" s="51">
        <v>2</v>
      </c>
      <c r="G78" s="56" t="str">
        <f t="shared" si="9"/>
        <v>21-2</v>
      </c>
      <c r="H78" s="51">
        <v>75</v>
      </c>
      <c r="I78" s="51">
        <v>75.5</v>
      </c>
      <c r="J78" s="57">
        <f>(VLOOKUP($G78,Depth_Lookup_CCL!$A$3:$Z$549,11,FALSE))+(H78/100)</f>
        <v>47.07</v>
      </c>
      <c r="K78" s="57">
        <f>(VLOOKUP($G78,Depth_Lookup_CCL!$A$3:$Z$549,11,FALSE))+(I78/100)</f>
        <v>47.075000000000003</v>
      </c>
      <c r="L78" s="58" t="s">
        <v>3043</v>
      </c>
      <c r="M78" s="51" t="s">
        <v>1404</v>
      </c>
      <c r="N78" s="51" t="s">
        <v>1402</v>
      </c>
      <c r="O78" s="51" t="s">
        <v>1457</v>
      </c>
      <c r="P78" s="52">
        <f>VLOOKUP(O78,definitions_list_lookup!$AT$3:$AU$5,2,FALSE)</f>
        <v>2</v>
      </c>
      <c r="Q78" s="51">
        <v>1</v>
      </c>
      <c r="R78" s="51" t="s">
        <v>1537</v>
      </c>
      <c r="S78" s="52">
        <f>VLOOKUP(R78,definitions_list_lookup!$AI$12:$AJ$17,2,FALSE)</f>
        <v>4</v>
      </c>
      <c r="Y78" s="35"/>
      <c r="AA78" s="36" t="s">
        <v>2448</v>
      </c>
      <c r="AF78" s="51">
        <v>20</v>
      </c>
      <c r="AG78" s="51">
        <v>90</v>
      </c>
      <c r="AH78" s="51">
        <v>14</v>
      </c>
      <c r="AI78" s="51">
        <v>180</v>
      </c>
      <c r="AJ78" s="51">
        <f t="shared" si="11"/>
        <v>-55.587957432307661</v>
      </c>
      <c r="AK78" s="51">
        <f t="shared" si="12"/>
        <v>304.41204256769231</v>
      </c>
      <c r="AL78" s="51">
        <f t="shared" si="13"/>
        <v>66.193941996360294</v>
      </c>
      <c r="AM78" s="51">
        <f t="shared" si="14"/>
        <v>34.412042567692339</v>
      </c>
      <c r="AN78" s="51">
        <f t="shared" si="15"/>
        <v>23.806058003639706</v>
      </c>
      <c r="AO78" s="140">
        <f t="shared" si="10"/>
        <v>124.41204256769231</v>
      </c>
      <c r="AP78" s="140">
        <f t="shared" si="8"/>
        <v>23.806058003639706</v>
      </c>
    </row>
    <row r="79" spans="1:42">
      <c r="A79" s="145" t="s">
        <v>4395</v>
      </c>
      <c r="B79" s="51" t="s">
        <v>2401</v>
      </c>
      <c r="C79" s="4" t="s">
        <v>1450</v>
      </c>
      <c r="D79" s="4" t="s">
        <v>1575</v>
      </c>
      <c r="E79" s="51">
        <v>21</v>
      </c>
      <c r="F79" s="51">
        <v>2</v>
      </c>
      <c r="G79" s="56" t="str">
        <f t="shared" si="9"/>
        <v>21-2</v>
      </c>
      <c r="H79" s="51">
        <v>82.5</v>
      </c>
      <c r="I79" s="51">
        <v>83</v>
      </c>
      <c r="J79" s="57">
        <f>(VLOOKUP($G79,Depth_Lookup_CCL!$A$3:$Z$549,11,FALSE))+(H79/100)</f>
        <v>47.145000000000003</v>
      </c>
      <c r="K79" s="57">
        <f>(VLOOKUP($G79,Depth_Lookup_CCL!$A$3:$Z$549,11,FALSE))+(I79/100)</f>
        <v>47.15</v>
      </c>
      <c r="L79" s="58" t="s">
        <v>3043</v>
      </c>
      <c r="M79" s="51" t="s">
        <v>1404</v>
      </c>
      <c r="N79" s="51" t="s">
        <v>1402</v>
      </c>
      <c r="O79" s="51" t="s">
        <v>1457</v>
      </c>
      <c r="P79" s="52">
        <f>VLOOKUP(O79,definitions_list_lookup!$AT$3:$AU$5,2,FALSE)</f>
        <v>2</v>
      </c>
      <c r="Q79" s="51">
        <v>0.5</v>
      </c>
      <c r="R79" s="51" t="s">
        <v>1537</v>
      </c>
      <c r="S79" s="52">
        <f>VLOOKUP(R79,definitions_list_lookup!$AI$12:$AJ$17,2,FALSE)</f>
        <v>4</v>
      </c>
      <c r="Y79" s="35"/>
      <c r="AA79" s="36" t="s">
        <v>2449</v>
      </c>
      <c r="AD79" s="51">
        <v>25</v>
      </c>
      <c r="AE79" s="51">
        <v>6</v>
      </c>
      <c r="AF79" s="51">
        <v>15</v>
      </c>
      <c r="AG79" s="51">
        <v>90</v>
      </c>
      <c r="AH79" s="51">
        <v>8</v>
      </c>
      <c r="AI79" s="51">
        <v>180</v>
      </c>
      <c r="AJ79" s="51">
        <f t="shared" si="11"/>
        <v>-62.322740997464905</v>
      </c>
      <c r="AK79" s="51">
        <f t="shared" si="12"/>
        <v>297.6772590025351</v>
      </c>
      <c r="AL79" s="51">
        <f t="shared" si="13"/>
        <v>73.165769071277296</v>
      </c>
      <c r="AM79" s="51">
        <f t="shared" si="14"/>
        <v>27.677259002535095</v>
      </c>
      <c r="AN79" s="51">
        <f t="shared" si="15"/>
        <v>16.834230928722704</v>
      </c>
      <c r="AO79" s="140">
        <f t="shared" si="10"/>
        <v>117.6772590025351</v>
      </c>
      <c r="AP79" s="140">
        <f t="shared" si="8"/>
        <v>16.834230928722704</v>
      </c>
    </row>
    <row r="80" spans="1:42">
      <c r="A80" s="145" t="s">
        <v>4395</v>
      </c>
      <c r="B80" s="51" t="s">
        <v>2401</v>
      </c>
      <c r="C80" s="4" t="s">
        <v>1450</v>
      </c>
      <c r="D80" s="4" t="s">
        <v>1575</v>
      </c>
      <c r="E80" s="51">
        <v>22</v>
      </c>
      <c r="F80" s="51">
        <v>4</v>
      </c>
      <c r="G80" s="56" t="str">
        <f t="shared" si="9"/>
        <v>22-4</v>
      </c>
      <c r="H80" s="51">
        <v>25.5</v>
      </c>
      <c r="I80" s="51">
        <v>28</v>
      </c>
      <c r="J80" s="57">
        <f>(VLOOKUP($G80,Depth_Lookup_CCL!$A$3:$Z$549,11,FALSE))+(H80/100)</f>
        <v>50.815000000000012</v>
      </c>
      <c r="K80" s="57">
        <f>(VLOOKUP($G80,Depth_Lookup_CCL!$A$3:$Z$549,11,FALSE))+(I80/100)</f>
        <v>50.840000000000011</v>
      </c>
      <c r="L80" s="58" t="s">
        <v>1521</v>
      </c>
      <c r="M80" s="51" t="s">
        <v>1404</v>
      </c>
      <c r="N80" s="51" t="s">
        <v>1402</v>
      </c>
      <c r="O80" s="51" t="s">
        <v>1457</v>
      </c>
      <c r="P80" s="52">
        <f>VLOOKUP(O80,definitions_list_lookup!$AT$3:$AU$5,2,FALSE)</f>
        <v>2</v>
      </c>
      <c r="Q80" s="51">
        <v>2</v>
      </c>
      <c r="R80" s="51" t="s">
        <v>1538</v>
      </c>
      <c r="S80" s="52">
        <f>VLOOKUP(R80,definitions_list_lookup!$AI$12:$AJ$17,2,FALSE)</f>
        <v>5</v>
      </c>
      <c r="Y80" s="35"/>
      <c r="AA80" s="36" t="s">
        <v>2450</v>
      </c>
      <c r="AJ80" s="51" t="e">
        <f t="shared" si="11"/>
        <v>#DIV/0!</v>
      </c>
      <c r="AK80" s="51" t="e">
        <f t="shared" si="12"/>
        <v>#DIV/0!</v>
      </c>
      <c r="AL80" s="51" t="e">
        <f t="shared" si="13"/>
        <v>#DIV/0!</v>
      </c>
      <c r="AM80" s="51" t="e">
        <f t="shared" si="14"/>
        <v>#DIV/0!</v>
      </c>
      <c r="AN80" s="51" t="e">
        <f t="shared" si="15"/>
        <v>#DIV/0!</v>
      </c>
      <c r="AO80" s="140" t="e">
        <f t="shared" si="10"/>
        <v>#DIV/0!</v>
      </c>
      <c r="AP80" s="140" t="e">
        <f t="shared" si="8"/>
        <v>#DIV/0!</v>
      </c>
    </row>
    <row r="81" spans="1:42">
      <c r="A81" s="144">
        <v>42935</v>
      </c>
      <c r="B81" s="51" t="s">
        <v>2401</v>
      </c>
      <c r="C81" s="4" t="s">
        <v>1450</v>
      </c>
      <c r="D81" s="4" t="s">
        <v>1575</v>
      </c>
      <c r="E81" s="51">
        <v>23</v>
      </c>
      <c r="F81" s="51">
        <v>2</v>
      </c>
      <c r="G81" s="56" t="str">
        <f t="shared" si="9"/>
        <v>23-2</v>
      </c>
      <c r="H81" s="51">
        <v>69</v>
      </c>
      <c r="I81" s="51">
        <v>69</v>
      </c>
      <c r="J81" s="57">
        <f>(VLOOKUP($G81,Depth_Lookup_CCL!$A$3:$Z$549,11,FALSE))+(H81/100)</f>
        <v>52.835000000000001</v>
      </c>
      <c r="K81" s="57">
        <f>(VLOOKUP($G81,Depth_Lookup_CCL!$A$3:$Z$549,11,FALSE))+(I81/100)</f>
        <v>52.835000000000001</v>
      </c>
      <c r="L81" s="58" t="s">
        <v>1522</v>
      </c>
      <c r="N81" s="51" t="s">
        <v>1402</v>
      </c>
      <c r="O81" s="51" t="s">
        <v>1457</v>
      </c>
      <c r="P81" s="52">
        <f>VLOOKUP(O81,definitions_list_lookup!$AT$3:$AU$5,2,FALSE)</f>
        <v>2</v>
      </c>
      <c r="Q81" s="51">
        <v>1</v>
      </c>
      <c r="R81" s="51" t="s">
        <v>1407</v>
      </c>
      <c r="S81" s="52">
        <f>VLOOKUP(R81,definitions_list_lookup!$AI$12:$AJ$17,2,FALSE)</f>
        <v>1</v>
      </c>
      <c r="Y81" s="35"/>
      <c r="AA81" s="36" t="s">
        <v>2451</v>
      </c>
      <c r="AJ81" s="51" t="e">
        <f t="shared" si="11"/>
        <v>#DIV/0!</v>
      </c>
      <c r="AK81" s="51" t="e">
        <f t="shared" si="12"/>
        <v>#DIV/0!</v>
      </c>
      <c r="AL81" s="51" t="e">
        <f t="shared" si="13"/>
        <v>#DIV/0!</v>
      </c>
      <c r="AM81" s="51" t="e">
        <f t="shared" si="14"/>
        <v>#DIV/0!</v>
      </c>
      <c r="AN81" s="51" t="e">
        <f t="shared" si="15"/>
        <v>#DIV/0!</v>
      </c>
      <c r="AO81" s="140" t="e">
        <f t="shared" si="10"/>
        <v>#DIV/0!</v>
      </c>
      <c r="AP81" s="140" t="e">
        <f t="shared" si="8"/>
        <v>#DIV/0!</v>
      </c>
    </row>
    <row r="82" spans="1:42">
      <c r="A82" s="144">
        <v>42935</v>
      </c>
      <c r="B82" s="51" t="s">
        <v>2401</v>
      </c>
      <c r="C82" s="4" t="s">
        <v>1450</v>
      </c>
      <c r="D82" s="4" t="s">
        <v>1575</v>
      </c>
      <c r="E82" s="51">
        <v>23</v>
      </c>
      <c r="F82" s="51">
        <v>2</v>
      </c>
      <c r="G82" s="56" t="str">
        <f t="shared" si="9"/>
        <v>23-2</v>
      </c>
      <c r="H82" s="51">
        <v>81</v>
      </c>
      <c r="I82" s="51">
        <v>81.3</v>
      </c>
      <c r="J82" s="57">
        <f>(VLOOKUP($G82,Depth_Lookup_CCL!$A$3:$Z$549,11,FALSE))+(H82/100)</f>
        <v>52.955000000000005</v>
      </c>
      <c r="K82" s="57">
        <f>(VLOOKUP($G82,Depth_Lookup_CCL!$A$3:$Z$549,11,FALSE))+(I82/100)</f>
        <v>52.958000000000006</v>
      </c>
      <c r="L82" s="58" t="s">
        <v>1522</v>
      </c>
      <c r="N82" s="51" t="s">
        <v>1402</v>
      </c>
      <c r="O82" s="51" t="s">
        <v>1457</v>
      </c>
      <c r="P82" s="52">
        <f>VLOOKUP(O82,definitions_list_lookup!$AT$3:$AU$5,2,FALSE)</f>
        <v>2</v>
      </c>
      <c r="Q82" s="51">
        <v>0.5</v>
      </c>
      <c r="R82" s="51" t="s">
        <v>1407</v>
      </c>
      <c r="S82" s="52">
        <f>VLOOKUP(R82,definitions_list_lookup!$AI$12:$AJ$17,2,FALSE)</f>
        <v>1</v>
      </c>
      <c r="Y82" s="35"/>
      <c r="AA82" s="36" t="s">
        <v>2451</v>
      </c>
      <c r="AJ82" s="51" t="e">
        <f t="shared" si="11"/>
        <v>#DIV/0!</v>
      </c>
      <c r="AK82" s="51" t="e">
        <f t="shared" si="12"/>
        <v>#DIV/0!</v>
      </c>
      <c r="AL82" s="51" t="e">
        <f t="shared" si="13"/>
        <v>#DIV/0!</v>
      </c>
      <c r="AM82" s="51" t="e">
        <f t="shared" si="14"/>
        <v>#DIV/0!</v>
      </c>
      <c r="AN82" s="51" t="e">
        <f t="shared" si="15"/>
        <v>#DIV/0!</v>
      </c>
      <c r="AO82" s="140" t="e">
        <f t="shared" si="10"/>
        <v>#DIV/0!</v>
      </c>
      <c r="AP82" s="140" t="e">
        <f t="shared" si="8"/>
        <v>#DIV/0!</v>
      </c>
    </row>
    <row r="83" spans="1:42">
      <c r="A83" s="144">
        <v>42935</v>
      </c>
      <c r="B83" s="51" t="s">
        <v>2401</v>
      </c>
      <c r="C83" s="4" t="s">
        <v>1450</v>
      </c>
      <c r="D83" s="4" t="s">
        <v>1575</v>
      </c>
      <c r="E83" s="51">
        <v>23</v>
      </c>
      <c r="F83" s="51">
        <v>2</v>
      </c>
      <c r="G83" s="56" t="str">
        <f t="shared" si="9"/>
        <v>23-2</v>
      </c>
      <c r="H83" s="51">
        <v>90</v>
      </c>
      <c r="I83" s="51">
        <v>90.3</v>
      </c>
      <c r="J83" s="57">
        <f>(VLOOKUP($G83,Depth_Lookup_CCL!$A$3:$Z$549,11,FALSE))+(H83/100)</f>
        <v>53.045000000000002</v>
      </c>
      <c r="K83" s="57">
        <f>(VLOOKUP($G83,Depth_Lookup_CCL!$A$3:$Z$549,11,FALSE))+(I83/100)</f>
        <v>53.048000000000002</v>
      </c>
      <c r="L83" s="58" t="s">
        <v>1522</v>
      </c>
      <c r="N83" s="51" t="s">
        <v>1402</v>
      </c>
      <c r="O83" s="51" t="s">
        <v>1457</v>
      </c>
      <c r="P83" s="52">
        <f>VLOOKUP(O83,definitions_list_lookup!$AT$3:$AU$5,2,FALSE)</f>
        <v>2</v>
      </c>
      <c r="Q83" s="51">
        <v>0.5</v>
      </c>
      <c r="R83" s="51" t="s">
        <v>1407</v>
      </c>
      <c r="S83" s="52">
        <f>VLOOKUP(R83,definitions_list_lookup!$AI$12:$AJ$17,2,FALSE)</f>
        <v>1</v>
      </c>
      <c r="Y83" s="35"/>
      <c r="AA83" s="36" t="s">
        <v>2451</v>
      </c>
      <c r="AJ83" s="51" t="e">
        <f t="shared" si="11"/>
        <v>#DIV/0!</v>
      </c>
      <c r="AK83" s="51" t="e">
        <f t="shared" si="12"/>
        <v>#DIV/0!</v>
      </c>
      <c r="AL83" s="51" t="e">
        <f t="shared" si="13"/>
        <v>#DIV/0!</v>
      </c>
      <c r="AM83" s="51" t="e">
        <f t="shared" si="14"/>
        <v>#DIV/0!</v>
      </c>
      <c r="AN83" s="51" t="e">
        <f t="shared" si="15"/>
        <v>#DIV/0!</v>
      </c>
      <c r="AO83" s="140" t="e">
        <f t="shared" si="10"/>
        <v>#DIV/0!</v>
      </c>
      <c r="AP83" s="140" t="e">
        <f t="shared" si="8"/>
        <v>#DIV/0!</v>
      </c>
    </row>
    <row r="84" spans="1:42">
      <c r="A84" s="144">
        <v>42935</v>
      </c>
      <c r="B84" s="51" t="s">
        <v>2401</v>
      </c>
      <c r="C84" s="4" t="s">
        <v>1450</v>
      </c>
      <c r="D84" s="4" t="s">
        <v>1575</v>
      </c>
      <c r="E84" s="51">
        <v>23</v>
      </c>
      <c r="F84" s="51">
        <v>3</v>
      </c>
      <c r="G84" s="56" t="str">
        <f t="shared" si="9"/>
        <v>23-3</v>
      </c>
      <c r="H84" s="51">
        <v>28</v>
      </c>
      <c r="I84" s="51">
        <v>28.5</v>
      </c>
      <c r="J84" s="57">
        <f>(VLOOKUP($G84,Depth_Lookup_CCL!$A$3:$Z$549,11,FALSE))+(H84/100)</f>
        <v>53.415000000000006</v>
      </c>
      <c r="K84" s="57">
        <f>(VLOOKUP($G84,Depth_Lookup_CCL!$A$3:$Z$549,11,FALSE))+(I84/100)</f>
        <v>53.42</v>
      </c>
      <c r="L84" s="58" t="s">
        <v>1522</v>
      </c>
      <c r="N84" s="51" t="s">
        <v>1402</v>
      </c>
      <c r="O84" s="51" t="s">
        <v>1457</v>
      </c>
      <c r="P84" s="52">
        <f>VLOOKUP(O84,definitions_list_lookup!$AT$3:$AU$5,2,FALSE)</f>
        <v>2</v>
      </c>
      <c r="Q84" s="51">
        <v>0.5</v>
      </c>
      <c r="R84" s="51" t="s">
        <v>1407</v>
      </c>
      <c r="S84" s="52">
        <f>VLOOKUP(R84,definitions_list_lookup!$AI$12:$AJ$17,2,FALSE)</f>
        <v>1</v>
      </c>
      <c r="X84" s="51" t="s">
        <v>1482</v>
      </c>
      <c r="Y84" s="35"/>
      <c r="AA84" s="36" t="s">
        <v>2451</v>
      </c>
      <c r="AF84" s="51">
        <v>20</v>
      </c>
      <c r="AG84" s="51">
        <v>90</v>
      </c>
      <c r="AH84" s="51">
        <v>30</v>
      </c>
      <c r="AI84" s="51">
        <v>0</v>
      </c>
      <c r="AJ84" s="51">
        <f t="shared" si="11"/>
        <v>-147.77205619911263</v>
      </c>
      <c r="AK84" s="51">
        <f t="shared" si="12"/>
        <v>212.22794380088737</v>
      </c>
      <c r="AL84" s="51">
        <f t="shared" si="13"/>
        <v>55.686422978526572</v>
      </c>
      <c r="AM84" s="51">
        <f t="shared" si="14"/>
        <v>302.22794380088737</v>
      </c>
      <c r="AN84" s="51">
        <f t="shared" si="15"/>
        <v>34.313577021473428</v>
      </c>
      <c r="AO84" s="140">
        <f t="shared" si="10"/>
        <v>32.227943800887374</v>
      </c>
      <c r="AP84" s="140">
        <f t="shared" si="8"/>
        <v>34.313577021473428</v>
      </c>
    </row>
    <row r="85" spans="1:42">
      <c r="A85" s="144">
        <v>42935</v>
      </c>
      <c r="B85" s="51" t="s">
        <v>2401</v>
      </c>
      <c r="C85" s="4" t="s">
        <v>1450</v>
      </c>
      <c r="D85" s="4" t="s">
        <v>1575</v>
      </c>
      <c r="E85" s="51">
        <v>23</v>
      </c>
      <c r="F85" s="51">
        <v>3</v>
      </c>
      <c r="G85" s="56" t="str">
        <f t="shared" si="9"/>
        <v>23-3</v>
      </c>
      <c r="H85" s="51">
        <v>38.5</v>
      </c>
      <c r="I85" s="51">
        <v>38.5</v>
      </c>
      <c r="J85" s="57">
        <f>(VLOOKUP($G85,Depth_Lookup_CCL!$A$3:$Z$549,11,FALSE))+(H85/100)</f>
        <v>53.52</v>
      </c>
      <c r="K85" s="57">
        <f>(VLOOKUP($G85,Depth_Lookup_CCL!$A$3:$Z$549,11,FALSE))+(I85/100)</f>
        <v>53.52</v>
      </c>
      <c r="L85" s="58" t="s">
        <v>1522</v>
      </c>
      <c r="N85" s="51" t="s">
        <v>1402</v>
      </c>
      <c r="O85" s="51" t="s">
        <v>1457</v>
      </c>
      <c r="P85" s="52">
        <f>VLOOKUP(O85,definitions_list_lookup!$AT$3:$AU$5,2,FALSE)</f>
        <v>2</v>
      </c>
      <c r="R85" s="51" t="s">
        <v>1407</v>
      </c>
      <c r="S85" s="52">
        <f>VLOOKUP(R85,definitions_list_lookup!$AI$12:$AJ$17,2,FALSE)</f>
        <v>1</v>
      </c>
      <c r="Y85" s="35"/>
      <c r="AA85" s="36" t="s">
        <v>2452</v>
      </c>
      <c r="AF85" s="51">
        <v>40</v>
      </c>
      <c r="AG85" s="51">
        <v>90</v>
      </c>
      <c r="AH85" s="51">
        <v>65</v>
      </c>
      <c r="AI85" s="51">
        <v>0</v>
      </c>
      <c r="AJ85" s="51">
        <f t="shared" si="11"/>
        <v>-158.63065788720002</v>
      </c>
      <c r="AK85" s="51">
        <f t="shared" si="12"/>
        <v>201.36934211279998</v>
      </c>
      <c r="AL85" s="51">
        <f t="shared" si="13"/>
        <v>23.472868818278869</v>
      </c>
      <c r="AM85" s="51">
        <f t="shared" si="14"/>
        <v>291.36934211279998</v>
      </c>
      <c r="AN85" s="51">
        <f t="shared" si="15"/>
        <v>66.527131181721131</v>
      </c>
      <c r="AO85" s="140">
        <f t="shared" si="10"/>
        <v>21.369342112799984</v>
      </c>
      <c r="AP85" s="140">
        <f t="shared" si="8"/>
        <v>66.527131181721131</v>
      </c>
    </row>
    <row r="86" spans="1:42">
      <c r="A86" s="144">
        <v>42935</v>
      </c>
      <c r="B86" s="51" t="s">
        <v>2401</v>
      </c>
      <c r="C86" s="4" t="s">
        <v>1450</v>
      </c>
      <c r="D86" s="4" t="s">
        <v>1575</v>
      </c>
      <c r="E86" s="51">
        <v>23</v>
      </c>
      <c r="F86" s="51">
        <v>3</v>
      </c>
      <c r="G86" s="56" t="str">
        <f t="shared" si="9"/>
        <v>23-3</v>
      </c>
      <c r="H86" s="51">
        <v>56.5</v>
      </c>
      <c r="I86" s="51">
        <v>57</v>
      </c>
      <c r="J86" s="57">
        <f>(VLOOKUP($G86,Depth_Lookup_CCL!$A$3:$Z$549,11,FALSE))+(H86/100)</f>
        <v>53.7</v>
      </c>
      <c r="K86" s="57">
        <f>(VLOOKUP($G86,Depth_Lookup_CCL!$A$3:$Z$549,11,FALSE))+(I86/100)</f>
        <v>53.705000000000005</v>
      </c>
      <c r="L86" s="58" t="s">
        <v>1522</v>
      </c>
      <c r="N86" s="51" t="s">
        <v>1402</v>
      </c>
      <c r="O86" s="51" t="s">
        <v>1457</v>
      </c>
      <c r="P86" s="52">
        <f>VLOOKUP(O86,definitions_list_lookup!$AT$3:$AU$5,2,FALSE)</f>
        <v>2</v>
      </c>
      <c r="R86" s="51" t="s">
        <v>1407</v>
      </c>
      <c r="S86" s="52">
        <f>VLOOKUP(R86,definitions_list_lookup!$AI$12:$AJ$17,2,FALSE)</f>
        <v>1</v>
      </c>
      <c r="Y86" s="35"/>
      <c r="AA86" s="36"/>
      <c r="AJ86" s="51" t="e">
        <f t="shared" si="11"/>
        <v>#DIV/0!</v>
      </c>
      <c r="AK86" s="51" t="e">
        <f t="shared" si="12"/>
        <v>#DIV/0!</v>
      </c>
      <c r="AL86" s="51" t="e">
        <f t="shared" si="13"/>
        <v>#DIV/0!</v>
      </c>
      <c r="AM86" s="51" t="e">
        <f t="shared" si="14"/>
        <v>#DIV/0!</v>
      </c>
      <c r="AN86" s="51" t="e">
        <f t="shared" si="15"/>
        <v>#DIV/0!</v>
      </c>
      <c r="AO86" s="140" t="e">
        <f t="shared" si="10"/>
        <v>#DIV/0!</v>
      </c>
      <c r="AP86" s="140" t="e">
        <f t="shared" si="8"/>
        <v>#DIV/0!</v>
      </c>
    </row>
    <row r="87" spans="1:42">
      <c r="A87" s="144">
        <v>42935</v>
      </c>
      <c r="B87" s="51" t="s">
        <v>2401</v>
      </c>
      <c r="C87" s="4" t="s">
        <v>1450</v>
      </c>
      <c r="D87" s="4" t="s">
        <v>1575</v>
      </c>
      <c r="E87" s="51">
        <v>24</v>
      </c>
      <c r="F87" s="51">
        <v>1</v>
      </c>
      <c r="G87" s="56" t="str">
        <f t="shared" si="9"/>
        <v>24-1</v>
      </c>
      <c r="H87" s="51">
        <v>33</v>
      </c>
      <c r="I87" s="51">
        <v>33.5</v>
      </c>
      <c r="J87" s="57">
        <f>(VLOOKUP($G87,Depth_Lookup_CCL!$A$3:$Z$549,11,FALSE))+(H87/100)</f>
        <v>54.879999999999995</v>
      </c>
      <c r="K87" s="57">
        <f>(VLOOKUP($G87,Depth_Lookup_CCL!$A$3:$Z$549,11,FALSE))+(I87/100)</f>
        <v>54.884999999999998</v>
      </c>
      <c r="L87" s="58" t="s">
        <v>1522</v>
      </c>
      <c r="M87" s="51" t="s">
        <v>1404</v>
      </c>
      <c r="N87" s="51" t="s">
        <v>1402</v>
      </c>
      <c r="O87" s="51" t="s">
        <v>1457</v>
      </c>
      <c r="P87" s="52">
        <f>VLOOKUP(O87,definitions_list_lookup!$AT$3:$AU$5,2,FALSE)</f>
        <v>2</v>
      </c>
      <c r="R87" s="51" t="s">
        <v>1407</v>
      </c>
      <c r="S87" s="52">
        <f>VLOOKUP(R87,definitions_list_lookup!$AI$12:$AJ$17,2,FALSE)</f>
        <v>1</v>
      </c>
      <c r="Y87" s="35"/>
      <c r="AA87" s="36"/>
      <c r="AF87" s="51">
        <v>23</v>
      </c>
      <c r="AG87" s="51">
        <v>90</v>
      </c>
      <c r="AH87" s="51">
        <v>18</v>
      </c>
      <c r="AI87" s="51">
        <v>0</v>
      </c>
      <c r="AJ87" s="51">
        <f t="shared" si="11"/>
        <v>-127.43271342030059</v>
      </c>
      <c r="AK87" s="51">
        <f t="shared" si="12"/>
        <v>232.56728657969941</v>
      </c>
      <c r="AL87" s="51">
        <f t="shared" si="13"/>
        <v>61.872935640765469</v>
      </c>
      <c r="AM87" s="51">
        <f t="shared" si="14"/>
        <v>322.56728657969938</v>
      </c>
      <c r="AN87" s="51">
        <f t="shared" si="15"/>
        <v>28.127064359234531</v>
      </c>
      <c r="AO87" s="140">
        <f t="shared" si="10"/>
        <v>52.567286579699413</v>
      </c>
      <c r="AP87" s="140">
        <f t="shared" si="8"/>
        <v>28.127064359234531</v>
      </c>
    </row>
    <row r="88" spans="1:42">
      <c r="A88" s="144">
        <v>42935</v>
      </c>
      <c r="B88" s="51" t="s">
        <v>2401</v>
      </c>
      <c r="C88" s="4" t="s">
        <v>1450</v>
      </c>
      <c r="D88" s="4" t="s">
        <v>1575</v>
      </c>
      <c r="E88" s="51">
        <v>24</v>
      </c>
      <c r="F88" s="51">
        <v>2</v>
      </c>
      <c r="G88" s="56" t="str">
        <f t="shared" si="9"/>
        <v>24-2</v>
      </c>
      <c r="H88" s="51">
        <v>0</v>
      </c>
      <c r="I88" s="51">
        <v>89</v>
      </c>
      <c r="J88" s="57">
        <f>(VLOOKUP($G88,Depth_Lookup_CCL!$A$3:$Z$549,11,FALSE))+(H88/100)</f>
        <v>55.314999999999998</v>
      </c>
      <c r="K88" s="57">
        <f>(VLOOKUP($G88,Depth_Lookup_CCL!$A$3:$Z$549,11,FALSE))+(I88/100)</f>
        <v>56.204999999999998</v>
      </c>
      <c r="L88" s="58"/>
      <c r="O88" s="51" t="s">
        <v>1456</v>
      </c>
      <c r="P88" s="52">
        <f>VLOOKUP(O88,definitions_list_lookup!$AT$3:$AU$5,2,FALSE)</f>
        <v>1</v>
      </c>
      <c r="R88" s="51" t="s">
        <v>1407</v>
      </c>
      <c r="S88" s="52">
        <f>VLOOKUP(R88,definitions_list_lookup!$AI$12:$AJ$17,2,FALSE)</f>
        <v>1</v>
      </c>
      <c r="Y88" s="35"/>
      <c r="AA88" s="36" t="s">
        <v>2453</v>
      </c>
      <c r="AJ88" s="51" t="e">
        <f t="shared" si="11"/>
        <v>#DIV/0!</v>
      </c>
      <c r="AK88" s="51" t="e">
        <f t="shared" si="12"/>
        <v>#DIV/0!</v>
      </c>
      <c r="AL88" s="51" t="e">
        <f t="shared" si="13"/>
        <v>#DIV/0!</v>
      </c>
      <c r="AM88" s="51" t="e">
        <f t="shared" si="14"/>
        <v>#DIV/0!</v>
      </c>
      <c r="AN88" s="51" t="e">
        <f t="shared" si="15"/>
        <v>#DIV/0!</v>
      </c>
      <c r="AO88" s="140" t="e">
        <f t="shared" si="10"/>
        <v>#DIV/0!</v>
      </c>
      <c r="AP88" s="140" t="e">
        <f t="shared" si="8"/>
        <v>#DIV/0!</v>
      </c>
    </row>
    <row r="89" spans="1:42">
      <c r="A89" s="144">
        <v>42935</v>
      </c>
      <c r="B89" s="51" t="s">
        <v>2401</v>
      </c>
      <c r="C89" s="4" t="s">
        <v>1450</v>
      </c>
      <c r="D89" s="4" t="s">
        <v>1575</v>
      </c>
      <c r="E89" s="51">
        <v>24</v>
      </c>
      <c r="F89" s="51">
        <v>3</v>
      </c>
      <c r="G89" s="56" t="str">
        <f t="shared" si="9"/>
        <v>24-3</v>
      </c>
      <c r="H89" s="51">
        <v>46.5</v>
      </c>
      <c r="I89" s="51">
        <v>49.5</v>
      </c>
      <c r="J89" s="57">
        <f>(VLOOKUP($G89,Depth_Lookup_CCL!$A$3:$Z$549,11,FALSE))+(H89/100)</f>
        <v>56.660000000000004</v>
      </c>
      <c r="K89" s="57">
        <f>(VLOOKUP($G89,Depth_Lookup_CCL!$A$3:$Z$549,11,FALSE))+(I89/100)</f>
        <v>56.69</v>
      </c>
      <c r="L89" s="58" t="s">
        <v>1520</v>
      </c>
      <c r="M89" s="51" t="s">
        <v>2874</v>
      </c>
      <c r="N89" s="51" t="s">
        <v>1402</v>
      </c>
      <c r="O89" s="51" t="s">
        <v>1457</v>
      </c>
      <c r="P89" s="52">
        <f>VLOOKUP(O89,definitions_list_lookup!$AT$3:$AU$5,2,FALSE)</f>
        <v>2</v>
      </c>
      <c r="Q89" s="51">
        <v>3.5</v>
      </c>
      <c r="R89" s="51" t="s">
        <v>1537</v>
      </c>
      <c r="S89" s="52">
        <f>VLOOKUP(R89,definitions_list_lookup!$AI$12:$AJ$17,2,FALSE)</f>
        <v>4</v>
      </c>
      <c r="T89" s="52">
        <v>40</v>
      </c>
      <c r="U89" s="52">
        <v>60</v>
      </c>
      <c r="V89" s="52">
        <v>2</v>
      </c>
      <c r="X89" s="51" t="s">
        <v>2454</v>
      </c>
      <c r="Y89" s="35" t="s">
        <v>1385</v>
      </c>
      <c r="Z89" s="51" t="s">
        <v>1416</v>
      </c>
      <c r="AA89" s="36" t="s">
        <v>2455</v>
      </c>
      <c r="AF89" s="51">
        <v>30</v>
      </c>
      <c r="AG89" s="51">
        <v>90</v>
      </c>
      <c r="AH89" s="51">
        <v>20</v>
      </c>
      <c r="AI89" s="51">
        <v>0</v>
      </c>
      <c r="AJ89" s="51">
        <f t="shared" si="11"/>
        <v>-122.22794380088736</v>
      </c>
      <c r="AK89" s="51">
        <f t="shared" si="12"/>
        <v>237.77205619911263</v>
      </c>
      <c r="AL89" s="51">
        <f t="shared" si="13"/>
        <v>55.686422978526565</v>
      </c>
      <c r="AM89" s="51">
        <f t="shared" si="14"/>
        <v>327.77205619911263</v>
      </c>
      <c r="AN89" s="51">
        <f t="shared" si="15"/>
        <v>34.313577021473435</v>
      </c>
      <c r="AO89" s="140">
        <f t="shared" si="10"/>
        <v>57.772056199112626</v>
      </c>
      <c r="AP89" s="140">
        <f t="shared" si="8"/>
        <v>34.313577021473435</v>
      </c>
    </row>
    <row r="90" spans="1:42">
      <c r="A90" s="144">
        <v>42935</v>
      </c>
      <c r="B90" s="51" t="s">
        <v>2401</v>
      </c>
      <c r="C90" s="4" t="s">
        <v>1450</v>
      </c>
      <c r="D90" s="4" t="s">
        <v>1575</v>
      </c>
      <c r="E90" s="51">
        <v>24</v>
      </c>
      <c r="F90" s="51">
        <v>3</v>
      </c>
      <c r="G90" s="56" t="str">
        <f t="shared" si="9"/>
        <v>24-3</v>
      </c>
      <c r="H90" s="51">
        <v>76</v>
      </c>
      <c r="I90" s="51">
        <v>76.5</v>
      </c>
      <c r="J90" s="57">
        <f>(VLOOKUP($G90,Depth_Lookup_CCL!$A$3:$Z$549,11,FALSE))+(H90/100)</f>
        <v>56.954999999999998</v>
      </c>
      <c r="K90" s="57">
        <f>(VLOOKUP($G90,Depth_Lookup_CCL!$A$3:$Z$549,11,FALSE))+(I90/100)</f>
        <v>56.96</v>
      </c>
      <c r="L90" s="58" t="s">
        <v>1519</v>
      </c>
      <c r="N90" s="51" t="s">
        <v>1402</v>
      </c>
      <c r="O90" s="51" t="s">
        <v>1457</v>
      </c>
      <c r="P90" s="52">
        <f>VLOOKUP(O90,definitions_list_lookup!$AT$3:$AU$5,2,FALSE)</f>
        <v>2</v>
      </c>
      <c r="R90" s="51" t="s">
        <v>1407</v>
      </c>
      <c r="S90" s="52">
        <f>VLOOKUP(R90,definitions_list_lookup!$AI$12:$AJ$17,2,FALSE)</f>
        <v>1</v>
      </c>
      <c r="X90" s="51" t="s">
        <v>1482</v>
      </c>
      <c r="Y90" s="35"/>
      <c r="AA90" s="36"/>
      <c r="AB90" s="51">
        <v>180</v>
      </c>
      <c r="AC90" s="51">
        <v>37</v>
      </c>
      <c r="AD90" s="51">
        <v>90</v>
      </c>
      <c r="AE90" s="51">
        <v>8</v>
      </c>
      <c r="AF90" s="51">
        <v>1E-3</v>
      </c>
      <c r="AG90" s="51">
        <v>270</v>
      </c>
      <c r="AH90" s="51">
        <v>37</v>
      </c>
      <c r="AI90" s="51">
        <v>180</v>
      </c>
      <c r="AJ90" s="51">
        <f t="shared" si="11"/>
        <v>1.3270448214939279E-3</v>
      </c>
      <c r="AK90" s="51">
        <f t="shared" si="12"/>
        <v>1.3270448214939279E-3</v>
      </c>
      <c r="AL90" s="51">
        <f t="shared" si="13"/>
        <v>52.999999992083673</v>
      </c>
      <c r="AM90" s="51">
        <f t="shared" si="14"/>
        <v>90.001327044821494</v>
      </c>
      <c r="AN90" s="51">
        <f t="shared" si="15"/>
        <v>37.000000007916327</v>
      </c>
      <c r="AO90" s="140">
        <f t="shared" si="10"/>
        <v>180.00132704482149</v>
      </c>
      <c r="AP90" s="140">
        <f t="shared" si="8"/>
        <v>37.000000007916327</v>
      </c>
    </row>
    <row r="91" spans="1:42">
      <c r="A91" s="144">
        <v>42935</v>
      </c>
      <c r="B91" s="51" t="s">
        <v>2401</v>
      </c>
      <c r="C91" s="4" t="s">
        <v>1450</v>
      </c>
      <c r="D91" s="4" t="s">
        <v>1575</v>
      </c>
      <c r="E91" s="51">
        <v>25</v>
      </c>
      <c r="F91" s="51">
        <v>1</v>
      </c>
      <c r="G91" s="56" t="str">
        <f t="shared" si="9"/>
        <v>25-1</v>
      </c>
      <c r="H91" s="51">
        <v>38.5</v>
      </c>
      <c r="I91" s="51">
        <v>43.5</v>
      </c>
      <c r="J91" s="57">
        <f>(VLOOKUP($G91,Depth_Lookup_CCL!$A$3:$Z$549,11,FALSE))+(H91/100)</f>
        <v>57.984999999999999</v>
      </c>
      <c r="K91" s="57">
        <f>(VLOOKUP($G91,Depth_Lookup_CCL!$A$3:$Z$549,11,FALSE))+(I91/100)</f>
        <v>58.035000000000004</v>
      </c>
      <c r="L91" s="58" t="s">
        <v>1520</v>
      </c>
      <c r="M91" s="51" t="s">
        <v>1404</v>
      </c>
      <c r="N91" s="51" t="s">
        <v>1402</v>
      </c>
      <c r="O91" s="51" t="s">
        <v>1457</v>
      </c>
      <c r="P91" s="52">
        <f>VLOOKUP(O91,definitions_list_lookup!$AT$3:$AU$5,2,FALSE)</f>
        <v>2</v>
      </c>
      <c r="Q91" s="51">
        <v>7</v>
      </c>
      <c r="R91" s="51" t="s">
        <v>1536</v>
      </c>
      <c r="S91" s="52">
        <f>VLOOKUP(R91,definitions_list_lookup!$AI$12:$AJ$17,2,FALSE)</f>
        <v>3</v>
      </c>
      <c r="X91" s="51" t="s">
        <v>2454</v>
      </c>
      <c r="Y91" s="35"/>
      <c r="AA91" s="36" t="s">
        <v>2456</v>
      </c>
      <c r="AD91" s="51">
        <v>50</v>
      </c>
      <c r="AE91" s="51">
        <v>15</v>
      </c>
      <c r="AF91" s="51">
        <v>20</v>
      </c>
      <c r="AG91" s="51">
        <v>90</v>
      </c>
      <c r="AH91" s="51">
        <v>30</v>
      </c>
      <c r="AI91" s="51">
        <v>0</v>
      </c>
      <c r="AJ91" s="51">
        <f t="shared" si="11"/>
        <v>-147.77205619911263</v>
      </c>
      <c r="AK91" s="51">
        <f t="shared" si="12"/>
        <v>212.22794380088737</v>
      </c>
      <c r="AL91" s="51">
        <f t="shared" si="13"/>
        <v>55.686422978526572</v>
      </c>
      <c r="AM91" s="51">
        <f t="shared" si="14"/>
        <v>302.22794380088737</v>
      </c>
      <c r="AN91" s="51">
        <f t="shared" si="15"/>
        <v>34.313577021473428</v>
      </c>
      <c r="AO91" s="140">
        <f t="shared" si="10"/>
        <v>32.227943800887374</v>
      </c>
      <c r="AP91" s="140">
        <f t="shared" si="8"/>
        <v>34.313577021473428</v>
      </c>
    </row>
    <row r="92" spans="1:42">
      <c r="A92" s="144">
        <v>42935</v>
      </c>
      <c r="B92" s="51" t="s">
        <v>2401</v>
      </c>
      <c r="C92" s="4" t="s">
        <v>1450</v>
      </c>
      <c r="D92" s="4" t="s">
        <v>1575</v>
      </c>
      <c r="E92" s="51">
        <v>25</v>
      </c>
      <c r="F92" s="51">
        <v>2</v>
      </c>
      <c r="G92" s="56" t="str">
        <f t="shared" si="9"/>
        <v>25-2</v>
      </c>
      <c r="H92" s="51">
        <v>32.5</v>
      </c>
      <c r="I92" s="51">
        <v>46</v>
      </c>
      <c r="J92" s="57">
        <f>(VLOOKUP($G92,Depth_Lookup_CCL!$A$3:$Z$549,11,FALSE))+(H92/100)</f>
        <v>58.890000000000008</v>
      </c>
      <c r="K92" s="57">
        <f>(VLOOKUP($G92,Depth_Lookup_CCL!$A$3:$Z$549,11,FALSE))+(I92/100)</f>
        <v>59.025000000000006</v>
      </c>
      <c r="L92" s="58" t="s">
        <v>1520</v>
      </c>
      <c r="M92" s="51" t="s">
        <v>1404</v>
      </c>
      <c r="N92" s="51" t="s">
        <v>1402</v>
      </c>
      <c r="O92" s="51" t="s">
        <v>1457</v>
      </c>
      <c r="P92" s="52">
        <f>VLOOKUP(O92,definitions_list_lookup!$AT$3:$AU$5,2,FALSE)</f>
        <v>2</v>
      </c>
      <c r="Q92" s="51">
        <v>12</v>
      </c>
      <c r="R92" s="51" t="s">
        <v>1537</v>
      </c>
      <c r="S92" s="52">
        <f>VLOOKUP(R92,definitions_list_lookup!$AI$12:$AJ$17,2,FALSE)</f>
        <v>4</v>
      </c>
      <c r="Y92" s="35"/>
      <c r="AA92" s="36" t="s">
        <v>2457</v>
      </c>
      <c r="AE92" s="51">
        <v>30</v>
      </c>
      <c r="AF92" s="51">
        <v>270</v>
      </c>
      <c r="AG92" s="51">
        <v>8</v>
      </c>
      <c r="AH92" s="51">
        <v>0</v>
      </c>
      <c r="AJ92" s="51">
        <f t="shared" si="11"/>
        <v>-90</v>
      </c>
      <c r="AK92" s="51">
        <f t="shared" si="12"/>
        <v>270</v>
      </c>
      <c r="AL92" s="51">
        <f t="shared" si="13"/>
        <v>1.4654058202304705E-15</v>
      </c>
      <c r="AM92" s="51">
        <f t="shared" si="14"/>
        <v>360</v>
      </c>
      <c r="AN92" s="51">
        <f t="shared" si="15"/>
        <v>90</v>
      </c>
      <c r="AO92" s="140">
        <f t="shared" si="10"/>
        <v>90</v>
      </c>
      <c r="AP92" s="140">
        <f t="shared" si="8"/>
        <v>90</v>
      </c>
    </row>
    <row r="93" spans="1:42">
      <c r="A93" s="144">
        <v>42935</v>
      </c>
      <c r="B93" s="51" t="s">
        <v>2401</v>
      </c>
      <c r="C93" s="4" t="s">
        <v>1450</v>
      </c>
      <c r="D93" s="4" t="s">
        <v>1575</v>
      </c>
      <c r="E93" s="51">
        <v>25</v>
      </c>
      <c r="F93" s="51">
        <v>3</v>
      </c>
      <c r="G93" s="56" t="str">
        <f t="shared" si="9"/>
        <v>25-3</v>
      </c>
      <c r="H93" s="51">
        <v>0.1</v>
      </c>
      <c r="I93" s="51">
        <v>0.1</v>
      </c>
      <c r="J93" s="57">
        <f>(VLOOKUP($G93,Depth_Lookup_CCL!$A$3:$Z$549,11,FALSE))+(H93/100)</f>
        <v>59.411000000000001</v>
      </c>
      <c r="K93" s="57">
        <f>(VLOOKUP($G93,Depth_Lookup_CCL!$A$3:$Z$549,11,FALSE))+(I93/100)</f>
        <v>59.411000000000001</v>
      </c>
      <c r="L93" s="58" t="s">
        <v>1522</v>
      </c>
      <c r="M93" s="51" t="s">
        <v>1404</v>
      </c>
      <c r="N93" s="51" t="s">
        <v>1402</v>
      </c>
      <c r="O93" s="51" t="s">
        <v>1457</v>
      </c>
      <c r="P93" s="52">
        <f>VLOOKUP(O93,definitions_list_lookup!$AT$3:$AU$5,2,FALSE)</f>
        <v>2</v>
      </c>
      <c r="Q93" s="51">
        <v>1</v>
      </c>
      <c r="R93" s="51" t="s">
        <v>1536</v>
      </c>
      <c r="S93" s="52">
        <f>VLOOKUP(R93,definitions_list_lookup!$AI$12:$AJ$17,2,FALSE)</f>
        <v>3</v>
      </c>
      <c r="Y93" s="35"/>
      <c r="AA93" s="36"/>
      <c r="AJ93" s="51" t="e">
        <f t="shared" si="11"/>
        <v>#DIV/0!</v>
      </c>
      <c r="AK93" s="51" t="e">
        <f t="shared" si="12"/>
        <v>#DIV/0!</v>
      </c>
      <c r="AL93" s="51" t="e">
        <f t="shared" si="13"/>
        <v>#DIV/0!</v>
      </c>
      <c r="AM93" s="51" t="e">
        <f t="shared" si="14"/>
        <v>#DIV/0!</v>
      </c>
      <c r="AN93" s="51" t="e">
        <f t="shared" si="15"/>
        <v>#DIV/0!</v>
      </c>
      <c r="AO93" s="140" t="e">
        <f t="shared" si="10"/>
        <v>#DIV/0!</v>
      </c>
      <c r="AP93" s="140" t="e">
        <f t="shared" si="8"/>
        <v>#DIV/0!</v>
      </c>
    </row>
    <row r="94" spans="1:42">
      <c r="A94" s="144">
        <v>42935</v>
      </c>
      <c r="B94" s="51" t="s">
        <v>2401</v>
      </c>
      <c r="C94" s="4" t="s">
        <v>1450</v>
      </c>
      <c r="D94" s="4" t="s">
        <v>1575</v>
      </c>
      <c r="E94" s="51">
        <v>28</v>
      </c>
      <c r="F94" s="51">
        <v>2</v>
      </c>
      <c r="G94" s="56" t="str">
        <f t="shared" si="9"/>
        <v>28-2</v>
      </c>
      <c r="H94" s="51">
        <v>53.5</v>
      </c>
      <c r="I94" s="51">
        <v>54</v>
      </c>
      <c r="J94" s="57">
        <f>(VLOOKUP($G94,Depth_Lookup_CCL!$A$3:$Z$549,11,FALSE))+(H94/100)</f>
        <v>64.745000000000005</v>
      </c>
      <c r="K94" s="57">
        <f>(VLOOKUP($G94,Depth_Lookup_CCL!$A$3:$Z$549,11,FALSE))+(I94/100)</f>
        <v>64.750000000000014</v>
      </c>
      <c r="L94" s="58" t="s">
        <v>1522</v>
      </c>
      <c r="N94" s="51" t="s">
        <v>1402</v>
      </c>
      <c r="O94" s="51" t="s">
        <v>1457</v>
      </c>
      <c r="P94" s="52">
        <f>VLOOKUP(O94,definitions_list_lookup!$AT$3:$AU$5,2,FALSE)</f>
        <v>2</v>
      </c>
      <c r="Q94" s="51">
        <v>1</v>
      </c>
      <c r="R94" s="51" t="s">
        <v>1407</v>
      </c>
      <c r="S94" s="52">
        <f>VLOOKUP(R94,definitions_list_lookup!$AI$12:$AJ$17,2,FALSE)</f>
        <v>1</v>
      </c>
      <c r="Y94" s="35"/>
      <c r="AA94" s="36" t="s">
        <v>2458</v>
      </c>
      <c r="AJ94" s="51" t="e">
        <f t="shared" si="11"/>
        <v>#DIV/0!</v>
      </c>
      <c r="AK94" s="51" t="e">
        <f t="shared" si="12"/>
        <v>#DIV/0!</v>
      </c>
      <c r="AL94" s="51" t="e">
        <f t="shared" si="13"/>
        <v>#DIV/0!</v>
      </c>
      <c r="AM94" s="51" t="e">
        <f t="shared" si="14"/>
        <v>#DIV/0!</v>
      </c>
      <c r="AN94" s="51" t="e">
        <f t="shared" si="15"/>
        <v>#DIV/0!</v>
      </c>
      <c r="AO94" s="140" t="e">
        <f t="shared" si="10"/>
        <v>#DIV/0!</v>
      </c>
      <c r="AP94" s="140" t="e">
        <f t="shared" si="8"/>
        <v>#DIV/0!</v>
      </c>
    </row>
    <row r="95" spans="1:42">
      <c r="A95" s="144">
        <v>42935</v>
      </c>
      <c r="B95" s="51" t="s">
        <v>2401</v>
      </c>
      <c r="C95" s="4" t="s">
        <v>1450</v>
      </c>
      <c r="D95" s="4" t="s">
        <v>1575</v>
      </c>
      <c r="E95" s="51">
        <v>28</v>
      </c>
      <c r="F95" s="51">
        <v>2</v>
      </c>
      <c r="G95" s="56" t="str">
        <f t="shared" si="9"/>
        <v>28-2</v>
      </c>
      <c r="H95" s="51">
        <v>63</v>
      </c>
      <c r="I95" s="51">
        <v>63</v>
      </c>
      <c r="J95" s="57">
        <f>(VLOOKUP($G95,Depth_Lookup_CCL!$A$3:$Z$549,11,FALSE))+(H95/100)</f>
        <v>64.84</v>
      </c>
      <c r="K95" s="57">
        <f>(VLOOKUP($G95,Depth_Lookup_CCL!$A$3:$Z$549,11,FALSE))+(I95/100)</f>
        <v>64.84</v>
      </c>
      <c r="L95" s="58" t="s">
        <v>1522</v>
      </c>
      <c r="N95" s="51" t="s">
        <v>1402</v>
      </c>
      <c r="O95" s="51" t="s">
        <v>1457</v>
      </c>
      <c r="P95" s="52">
        <f>VLOOKUP(O95,definitions_list_lookup!$AT$3:$AU$5,2,FALSE)</f>
        <v>2</v>
      </c>
      <c r="Q95" s="51">
        <v>2</v>
      </c>
      <c r="R95" s="51" t="s">
        <v>1408</v>
      </c>
      <c r="S95" s="52">
        <f>VLOOKUP(R95,definitions_list_lookup!$AI$12:$AJ$17,2,FALSE)</f>
        <v>2</v>
      </c>
      <c r="Y95" s="35"/>
      <c r="AA95" s="36" t="s">
        <v>2459</v>
      </c>
      <c r="AJ95" s="51" t="e">
        <f t="shared" si="11"/>
        <v>#DIV/0!</v>
      </c>
      <c r="AK95" s="51" t="e">
        <f t="shared" si="12"/>
        <v>#DIV/0!</v>
      </c>
      <c r="AL95" s="51" t="e">
        <f t="shared" si="13"/>
        <v>#DIV/0!</v>
      </c>
      <c r="AM95" s="51" t="e">
        <f t="shared" si="14"/>
        <v>#DIV/0!</v>
      </c>
      <c r="AN95" s="51" t="e">
        <f t="shared" si="15"/>
        <v>#DIV/0!</v>
      </c>
      <c r="AO95" s="140" t="e">
        <f t="shared" si="10"/>
        <v>#DIV/0!</v>
      </c>
      <c r="AP95" s="140" t="e">
        <f t="shared" si="8"/>
        <v>#DIV/0!</v>
      </c>
    </row>
    <row r="96" spans="1:42">
      <c r="A96" s="144">
        <v>42935</v>
      </c>
      <c r="B96" s="51" t="s">
        <v>2401</v>
      </c>
      <c r="C96" s="4" t="s">
        <v>1450</v>
      </c>
      <c r="D96" s="4" t="s">
        <v>1575</v>
      </c>
      <c r="E96" s="51">
        <v>28</v>
      </c>
      <c r="F96" s="51">
        <v>2</v>
      </c>
      <c r="G96" s="56" t="str">
        <f t="shared" si="9"/>
        <v>28-2</v>
      </c>
      <c r="H96" s="51">
        <v>69.5</v>
      </c>
      <c r="I96" s="51">
        <v>71.5</v>
      </c>
      <c r="J96" s="57">
        <f>(VLOOKUP($G96,Depth_Lookup_CCL!$A$3:$Z$549,11,FALSE))+(H96/100)</f>
        <v>64.905000000000001</v>
      </c>
      <c r="K96" s="57">
        <f>(VLOOKUP($G96,Depth_Lookup_CCL!$A$3:$Z$549,11,FALSE))+(I96/100)</f>
        <v>64.925000000000011</v>
      </c>
      <c r="L96" s="58" t="s">
        <v>1522</v>
      </c>
      <c r="N96" s="51" t="s">
        <v>1402</v>
      </c>
      <c r="O96" s="51" t="s">
        <v>1457</v>
      </c>
      <c r="P96" s="52">
        <f>VLOOKUP(O96,definitions_list_lookup!$AT$3:$AU$5,2,FALSE)</f>
        <v>2</v>
      </c>
      <c r="R96" s="51" t="s">
        <v>1408</v>
      </c>
      <c r="S96" s="52">
        <f>VLOOKUP(R96,definitions_list_lookup!$AI$12:$AJ$17,2,FALSE)</f>
        <v>2</v>
      </c>
      <c r="Y96" s="35"/>
      <c r="AA96" s="36"/>
      <c r="AJ96" s="51" t="e">
        <f t="shared" si="11"/>
        <v>#DIV/0!</v>
      </c>
      <c r="AK96" s="51" t="e">
        <f t="shared" si="12"/>
        <v>#DIV/0!</v>
      </c>
      <c r="AL96" s="51" t="e">
        <f t="shared" si="13"/>
        <v>#DIV/0!</v>
      </c>
      <c r="AM96" s="51" t="e">
        <f t="shared" si="14"/>
        <v>#DIV/0!</v>
      </c>
      <c r="AN96" s="51" t="e">
        <f t="shared" si="15"/>
        <v>#DIV/0!</v>
      </c>
      <c r="AO96" s="140" t="e">
        <f t="shared" si="10"/>
        <v>#DIV/0!</v>
      </c>
      <c r="AP96" s="140" t="e">
        <f t="shared" si="8"/>
        <v>#DIV/0!</v>
      </c>
    </row>
    <row r="97" spans="1:42">
      <c r="A97" s="144">
        <v>42935</v>
      </c>
      <c r="B97" s="51" t="s">
        <v>2401</v>
      </c>
      <c r="C97" s="4" t="s">
        <v>1450</v>
      </c>
      <c r="D97" s="4" t="s">
        <v>1575</v>
      </c>
      <c r="E97" s="51">
        <v>28</v>
      </c>
      <c r="F97" s="51">
        <v>3</v>
      </c>
      <c r="G97" s="56" t="str">
        <f t="shared" si="9"/>
        <v>28-3</v>
      </c>
      <c r="H97" s="51">
        <v>45</v>
      </c>
      <c r="I97" s="51">
        <v>45</v>
      </c>
      <c r="J97" s="57">
        <f>(VLOOKUP($G97,Depth_Lookup_CCL!$A$3:$Z$549,11,FALSE))+(H97/100)</f>
        <v>65.490000000000009</v>
      </c>
      <c r="K97" s="57">
        <f>(VLOOKUP($G97,Depth_Lookup_CCL!$A$3:$Z$549,11,FALSE))+(I97/100)</f>
        <v>65.490000000000009</v>
      </c>
      <c r="L97" s="58" t="s">
        <v>1521</v>
      </c>
      <c r="M97" s="51" t="s">
        <v>1403</v>
      </c>
      <c r="N97" s="51" t="s">
        <v>1401</v>
      </c>
      <c r="O97" s="51" t="s">
        <v>1457</v>
      </c>
      <c r="P97" s="52">
        <f>VLOOKUP(O97,definitions_list_lookup!$AT$3:$AU$5,2,FALSE)</f>
        <v>2</v>
      </c>
      <c r="Q97" s="51">
        <v>3</v>
      </c>
      <c r="R97" s="51" t="s">
        <v>1408</v>
      </c>
      <c r="S97" s="52">
        <f>VLOOKUP(R97,definitions_list_lookup!$AI$12:$AJ$17,2,FALSE)</f>
        <v>2</v>
      </c>
      <c r="Y97" s="35"/>
      <c r="AA97" s="36"/>
      <c r="AJ97" s="51" t="e">
        <f t="shared" si="11"/>
        <v>#DIV/0!</v>
      </c>
      <c r="AK97" s="51" t="e">
        <f t="shared" si="12"/>
        <v>#DIV/0!</v>
      </c>
      <c r="AL97" s="51" t="e">
        <f t="shared" si="13"/>
        <v>#DIV/0!</v>
      </c>
      <c r="AM97" s="51" t="e">
        <f t="shared" si="14"/>
        <v>#DIV/0!</v>
      </c>
      <c r="AN97" s="51" t="e">
        <f t="shared" si="15"/>
        <v>#DIV/0!</v>
      </c>
      <c r="AO97" s="140" t="e">
        <f t="shared" si="10"/>
        <v>#DIV/0!</v>
      </c>
      <c r="AP97" s="140" t="e">
        <f t="shared" si="8"/>
        <v>#DIV/0!</v>
      </c>
    </row>
    <row r="98" spans="1:42">
      <c r="A98" s="144">
        <v>42935</v>
      </c>
      <c r="B98" s="51" t="s">
        <v>2401</v>
      </c>
      <c r="C98" s="4" t="s">
        <v>1450</v>
      </c>
      <c r="D98" s="4" t="s">
        <v>1575</v>
      </c>
      <c r="E98" s="51">
        <v>28</v>
      </c>
      <c r="F98" s="51">
        <v>3</v>
      </c>
      <c r="G98" s="56" t="str">
        <f t="shared" si="9"/>
        <v>28-3</v>
      </c>
      <c r="H98" s="51">
        <v>74.5</v>
      </c>
      <c r="I98" s="51">
        <v>78</v>
      </c>
      <c r="J98" s="57">
        <f>(VLOOKUP($G98,Depth_Lookup_CCL!$A$3:$Z$549,11,FALSE))+(H98/100)</f>
        <v>65.785000000000011</v>
      </c>
      <c r="K98" s="57">
        <f>(VLOOKUP($G98,Depth_Lookup_CCL!$A$3:$Z$549,11,FALSE))+(I98/100)</f>
        <v>65.820000000000007</v>
      </c>
      <c r="L98" s="58" t="s">
        <v>1522</v>
      </c>
      <c r="N98" s="51" t="s">
        <v>1402</v>
      </c>
      <c r="O98" s="51" t="s">
        <v>1457</v>
      </c>
      <c r="P98" s="52">
        <f>VLOOKUP(O98,definitions_list_lookup!$AT$3:$AU$5,2,FALSE)</f>
        <v>2</v>
      </c>
      <c r="R98" s="51" t="s">
        <v>1407</v>
      </c>
      <c r="S98" s="52">
        <f>VLOOKUP(R98,definitions_list_lookup!$AI$12:$AJ$17,2,FALSE)</f>
        <v>1</v>
      </c>
      <c r="Y98" s="35"/>
      <c r="AA98" s="36" t="s">
        <v>4329</v>
      </c>
      <c r="AJ98" s="51" t="e">
        <f t="shared" si="11"/>
        <v>#DIV/0!</v>
      </c>
      <c r="AK98" s="51" t="e">
        <f t="shared" si="12"/>
        <v>#DIV/0!</v>
      </c>
      <c r="AL98" s="51" t="e">
        <f t="shared" si="13"/>
        <v>#DIV/0!</v>
      </c>
      <c r="AM98" s="51" t="e">
        <f t="shared" si="14"/>
        <v>#DIV/0!</v>
      </c>
      <c r="AN98" s="51" t="e">
        <f t="shared" si="15"/>
        <v>#DIV/0!</v>
      </c>
      <c r="AO98" s="140" t="e">
        <f t="shared" si="10"/>
        <v>#DIV/0!</v>
      </c>
      <c r="AP98" s="140" t="e">
        <f t="shared" si="8"/>
        <v>#DIV/0!</v>
      </c>
    </row>
    <row r="99" spans="1:42">
      <c r="A99" s="144">
        <v>42935</v>
      </c>
      <c r="B99" s="51" t="s">
        <v>2401</v>
      </c>
      <c r="C99" s="4" t="s">
        <v>1450</v>
      </c>
      <c r="D99" s="4" t="s">
        <v>1575</v>
      </c>
      <c r="E99" s="51">
        <v>28</v>
      </c>
      <c r="F99" s="51">
        <v>4</v>
      </c>
      <c r="G99" s="56" t="str">
        <f t="shared" si="9"/>
        <v>28-4</v>
      </c>
      <c r="H99" s="51">
        <v>5</v>
      </c>
      <c r="I99" s="51">
        <v>8</v>
      </c>
      <c r="J99" s="57">
        <f>(VLOOKUP($G99,Depth_Lookup_CCL!$A$3:$Z$549,11,FALSE))+(H99/100)</f>
        <v>65.935000000000002</v>
      </c>
      <c r="K99" s="57">
        <f>(VLOOKUP($G99,Depth_Lookup_CCL!$A$3:$Z$549,11,FALSE))+(I99/100)</f>
        <v>65.965000000000003</v>
      </c>
      <c r="L99" s="58" t="s">
        <v>1520</v>
      </c>
      <c r="M99" s="51" t="s">
        <v>1397</v>
      </c>
      <c r="N99" s="51" t="s">
        <v>1402</v>
      </c>
      <c r="O99" s="51" t="s">
        <v>1457</v>
      </c>
      <c r="P99" s="52">
        <f>VLOOKUP(O99,definitions_list_lookup!$AT$3:$AU$5,2,FALSE)</f>
        <v>2</v>
      </c>
      <c r="Q99" s="51">
        <v>2</v>
      </c>
      <c r="R99" s="51" t="s">
        <v>1538</v>
      </c>
      <c r="S99" s="52">
        <f>VLOOKUP(R99,definitions_list_lookup!$AI$12:$AJ$17,2,FALSE)</f>
        <v>5</v>
      </c>
      <c r="X99" s="51" t="s">
        <v>1481</v>
      </c>
      <c r="Y99" s="35"/>
      <c r="AA99" s="36" t="s">
        <v>4330</v>
      </c>
      <c r="AF99" s="51">
        <v>50</v>
      </c>
      <c r="AG99" s="51">
        <v>270</v>
      </c>
      <c r="AH99" s="51">
        <v>7</v>
      </c>
      <c r="AI99" s="51">
        <v>180</v>
      </c>
      <c r="AJ99" s="51">
        <f>+(IF($AG99&lt;$AI99,((MIN($AI99,$AG99)+(DEGREES(ATAN((TAN(RADIANS($AH99))/((TAN(RADIANS($AF99))*SIN(RADIANS(ABS($AG99-$AI99))))))-(COS(RADIANS(ABS($AG99-$AI99)))/SIN(RADIANS(ABS($AG99-$AI99)))))))-180)),((MAX($AI99,$AG99)-(DEGREES(ATAN((TAN(RADIANS($AH99))/((TAN(RADIANS($AF99))*SIN(RADIANS(ABS($AG99-$AI99))))))-(COS(RADIANS(ABS($AG99-$AI99)))/SIN(RADIANS(ABS($AG99-$AI99)))))))-180))))</f>
        <v>84.117657777888894</v>
      </c>
      <c r="AK99" s="51">
        <f t="shared" si="12"/>
        <v>84.117657777888894</v>
      </c>
      <c r="AL99" s="51">
        <f>+ABS(DEGREES(ATAN((COS(RADIANS(ABS($AJ99+180-(IF($AG99&gt;$AI99,MAX($AH99,$AG99),MIN($AG99,$AI99))))))/(TAN(RADIANS($AF99)))))))</f>
        <v>39.851121216881396</v>
      </c>
      <c r="AM99" s="51">
        <f t="shared" si="14"/>
        <v>174.11765777788889</v>
      </c>
      <c r="AN99" s="51">
        <f t="shared" si="15"/>
        <v>50.148878783118604</v>
      </c>
      <c r="AO99" s="140">
        <f t="shared" si="10"/>
        <v>264.11765777788889</v>
      </c>
      <c r="AP99" s="140">
        <f t="shared" si="8"/>
        <v>50.148878783118604</v>
      </c>
    </row>
    <row r="100" spans="1:42">
      <c r="A100" s="144">
        <v>42935</v>
      </c>
      <c r="B100" s="51" t="s">
        <v>2401</v>
      </c>
      <c r="C100" s="4" t="s">
        <v>1450</v>
      </c>
      <c r="D100" s="4" t="s">
        <v>1575</v>
      </c>
      <c r="E100" s="51">
        <v>28</v>
      </c>
      <c r="F100" s="51">
        <v>4</v>
      </c>
      <c r="G100" s="56" t="str">
        <f t="shared" si="9"/>
        <v>28-4</v>
      </c>
      <c r="H100" s="51">
        <v>9.5</v>
      </c>
      <c r="I100" s="51">
        <v>26.5</v>
      </c>
      <c r="J100" s="57">
        <f>(VLOOKUP($G100,Depth_Lookup_CCL!$A$3:$Z$549,11,FALSE))+(H100/100)</f>
        <v>65.98</v>
      </c>
      <c r="K100" s="57">
        <f>(VLOOKUP($G100,Depth_Lookup_CCL!$A$3:$Z$549,11,FALSE))+(I100/100)</f>
        <v>66.150000000000006</v>
      </c>
      <c r="L100" s="58" t="s">
        <v>1522</v>
      </c>
      <c r="N100" s="51" t="s">
        <v>1402</v>
      </c>
      <c r="O100" s="51" t="s">
        <v>1457</v>
      </c>
      <c r="P100" s="52">
        <f>VLOOKUP(O100,definitions_list_lookup!$AT$3:$AU$5,2,FALSE)</f>
        <v>2</v>
      </c>
      <c r="Q100" s="51">
        <v>0.5</v>
      </c>
      <c r="R100" s="51" t="s">
        <v>1407</v>
      </c>
      <c r="S100" s="52">
        <f>VLOOKUP(R100,definitions_list_lookup!$AI$12:$AJ$17,2,FALSE)</f>
        <v>1</v>
      </c>
      <c r="Y100" s="35"/>
      <c r="AA100" s="36"/>
      <c r="AF100" s="51">
        <v>50</v>
      </c>
      <c r="AG100" s="51">
        <v>270</v>
      </c>
      <c r="AH100" s="51">
        <v>6</v>
      </c>
      <c r="AI100" s="51">
        <v>180</v>
      </c>
      <c r="AJ100" s="51">
        <f t="shared" si="11"/>
        <v>84.959957754964705</v>
      </c>
      <c r="AK100" s="51">
        <f t="shared" si="12"/>
        <v>84.959957754964705</v>
      </c>
      <c r="AL100" s="51">
        <f t="shared" si="13"/>
        <v>39.890742577251309</v>
      </c>
      <c r="AM100" s="51">
        <f t="shared" si="14"/>
        <v>174.95995775496471</v>
      </c>
      <c r="AN100" s="51">
        <f t="shared" si="15"/>
        <v>50.109257422748691</v>
      </c>
      <c r="AO100" s="140">
        <f t="shared" si="10"/>
        <v>264.95995775496471</v>
      </c>
      <c r="AP100" s="140">
        <f t="shared" si="8"/>
        <v>50.109257422748691</v>
      </c>
    </row>
    <row r="101" spans="1:42">
      <c r="A101" s="144">
        <v>42935</v>
      </c>
      <c r="B101" s="51" t="s">
        <v>2401</v>
      </c>
      <c r="C101" s="4" t="s">
        <v>1450</v>
      </c>
      <c r="D101" s="4" t="s">
        <v>1575</v>
      </c>
      <c r="E101" s="51">
        <v>29</v>
      </c>
      <c r="F101" s="51">
        <v>1</v>
      </c>
      <c r="G101" s="56" t="str">
        <f t="shared" si="9"/>
        <v>29-1</v>
      </c>
      <c r="H101" s="51">
        <v>67</v>
      </c>
      <c r="I101" s="51">
        <v>69</v>
      </c>
      <c r="J101" s="57">
        <f>(VLOOKUP($G101,Depth_Lookup_CCL!$A$3:$Z$549,11,FALSE))+(H101/100)</f>
        <v>67.42</v>
      </c>
      <c r="K101" s="57">
        <f>(VLOOKUP($G101,Depth_Lookup_CCL!$A$3:$Z$549,11,FALSE))+(I101/100)</f>
        <v>67.44</v>
      </c>
      <c r="L101" s="58" t="s">
        <v>1521</v>
      </c>
      <c r="N101" s="51" t="s">
        <v>1402</v>
      </c>
      <c r="O101" s="51" t="s">
        <v>1455</v>
      </c>
      <c r="P101" s="52">
        <f>VLOOKUP(O101,definitions_list_lookup!$AT$3:$AU$5,2,FALSE)</f>
        <v>0</v>
      </c>
      <c r="Q101" s="51">
        <v>1</v>
      </c>
      <c r="R101" s="51" t="s">
        <v>1407</v>
      </c>
      <c r="S101" s="52">
        <f>VLOOKUP(R101,definitions_list_lookup!$AI$12:$AJ$17,2,FALSE)</f>
        <v>1</v>
      </c>
      <c r="Y101" s="35"/>
      <c r="AA101" s="36" t="s">
        <v>2460</v>
      </c>
      <c r="AF101" s="51">
        <v>48</v>
      </c>
      <c r="AG101" s="51">
        <v>270</v>
      </c>
      <c r="AH101" s="51">
        <v>5</v>
      </c>
      <c r="AI101" s="51">
        <v>180</v>
      </c>
      <c r="AJ101" s="51">
        <f t="shared" si="11"/>
        <v>85.495818144746977</v>
      </c>
      <c r="AK101" s="51">
        <f t="shared" si="12"/>
        <v>85.495818144746977</v>
      </c>
      <c r="AL101" s="51">
        <f t="shared" si="13"/>
        <v>41.911886897000571</v>
      </c>
      <c r="AM101" s="51">
        <f t="shared" si="14"/>
        <v>175.49581814474698</v>
      </c>
      <c r="AN101" s="51">
        <f t="shared" si="15"/>
        <v>48.088113102999429</v>
      </c>
      <c r="AO101" s="140">
        <f t="shared" si="10"/>
        <v>265.49581814474698</v>
      </c>
      <c r="AP101" s="140">
        <f t="shared" si="8"/>
        <v>48.088113102999429</v>
      </c>
    </row>
    <row r="102" spans="1:42">
      <c r="A102" s="144">
        <v>42935</v>
      </c>
      <c r="B102" s="51" t="s">
        <v>2401</v>
      </c>
      <c r="C102" s="4" t="s">
        <v>1450</v>
      </c>
      <c r="D102" s="4" t="s">
        <v>1575</v>
      </c>
      <c r="E102" s="51">
        <v>29</v>
      </c>
      <c r="F102" s="51">
        <v>2</v>
      </c>
      <c r="G102" s="56" t="str">
        <f t="shared" si="9"/>
        <v>29-2</v>
      </c>
      <c r="H102" s="51">
        <v>35</v>
      </c>
      <c r="I102" s="51">
        <v>40</v>
      </c>
      <c r="J102" s="57">
        <f>(VLOOKUP($G102,Depth_Lookup_CCL!$A$3:$Z$549,11,FALSE))+(H102/100)</f>
        <v>68.08</v>
      </c>
      <c r="K102" s="57">
        <f>(VLOOKUP($G102,Depth_Lookup_CCL!$A$3:$Z$549,11,FALSE))+(I102/100)</f>
        <v>68.13000000000001</v>
      </c>
      <c r="L102" s="58" t="s">
        <v>1521</v>
      </c>
      <c r="M102" s="51" t="s">
        <v>1404</v>
      </c>
      <c r="N102" s="51" t="s">
        <v>1402</v>
      </c>
      <c r="O102" s="51" t="s">
        <v>1457</v>
      </c>
      <c r="P102" s="52">
        <f>VLOOKUP(O102,definitions_list_lookup!$AT$3:$AU$5,2,FALSE)</f>
        <v>2</v>
      </c>
      <c r="Q102" s="51">
        <v>3</v>
      </c>
      <c r="R102" s="51" t="s">
        <v>1408</v>
      </c>
      <c r="S102" s="52">
        <f>VLOOKUP(R102,definitions_list_lookup!$AI$12:$AJ$17,2,FALSE)</f>
        <v>2</v>
      </c>
      <c r="Y102" s="35"/>
      <c r="AA102" s="36" t="s">
        <v>2460</v>
      </c>
      <c r="AF102" s="51">
        <v>55</v>
      </c>
      <c r="AG102" s="51">
        <v>270</v>
      </c>
      <c r="AH102" s="51">
        <v>18</v>
      </c>
      <c r="AI102" s="51">
        <v>180</v>
      </c>
      <c r="AJ102" s="51">
        <f t="shared" si="11"/>
        <v>77.18274109499356</v>
      </c>
      <c r="AK102" s="51">
        <f t="shared" si="12"/>
        <v>77.18274109499356</v>
      </c>
      <c r="AL102" s="51">
        <f t="shared" si="13"/>
        <v>34.323704816343316</v>
      </c>
      <c r="AM102" s="51">
        <f t="shared" si="14"/>
        <v>167.18274109499356</v>
      </c>
      <c r="AN102" s="51">
        <f t="shared" si="15"/>
        <v>55.676295183656684</v>
      </c>
      <c r="AO102" s="140">
        <f t="shared" si="10"/>
        <v>257.18274109499356</v>
      </c>
      <c r="AP102" s="140">
        <f t="shared" si="8"/>
        <v>55.676295183656684</v>
      </c>
    </row>
    <row r="103" spans="1:42">
      <c r="A103" s="144">
        <v>42935</v>
      </c>
      <c r="B103" s="51" t="s">
        <v>2401</v>
      </c>
      <c r="C103" s="4" t="s">
        <v>1450</v>
      </c>
      <c r="D103" s="4" t="s">
        <v>1575</v>
      </c>
      <c r="E103" s="51">
        <v>30</v>
      </c>
      <c r="F103" s="51">
        <v>3</v>
      </c>
      <c r="G103" s="56" t="str">
        <f t="shared" si="9"/>
        <v>30-3</v>
      </c>
      <c r="H103" s="51">
        <v>27</v>
      </c>
      <c r="I103" s="51">
        <v>30</v>
      </c>
      <c r="J103" s="57">
        <f>(VLOOKUP($G103,Depth_Lookup_CCL!$A$3:$Z$549,11,FALSE))+(H103/100)</f>
        <v>71.679999999999993</v>
      </c>
      <c r="K103" s="57">
        <f>(VLOOKUP($G103,Depth_Lookup_CCL!$A$3:$Z$549,11,FALSE))+(I103/100)</f>
        <v>71.709999999999994</v>
      </c>
      <c r="L103" s="58" t="s">
        <v>1521</v>
      </c>
      <c r="M103" s="51" t="s">
        <v>1403</v>
      </c>
      <c r="N103" s="51" t="s">
        <v>1401</v>
      </c>
      <c r="O103" s="51" t="s">
        <v>1456</v>
      </c>
      <c r="P103" s="52">
        <f>VLOOKUP(O103,definitions_list_lookup!$AT$3:$AU$5,2,FALSE)</f>
        <v>1</v>
      </c>
      <c r="Q103" s="51">
        <v>2.5</v>
      </c>
      <c r="R103" s="51" t="s">
        <v>1536</v>
      </c>
      <c r="S103" s="52">
        <f>VLOOKUP(R103,definitions_list_lookup!$AI$12:$AJ$17,2,FALSE)</f>
        <v>3</v>
      </c>
      <c r="Y103" s="35"/>
      <c r="AA103" s="36"/>
      <c r="AF103" s="51">
        <v>65</v>
      </c>
      <c r="AG103" s="51">
        <v>270</v>
      </c>
      <c r="AH103" s="51">
        <v>50</v>
      </c>
      <c r="AI103" s="51">
        <v>180</v>
      </c>
      <c r="AJ103" s="51">
        <f t="shared" si="11"/>
        <v>60.938029067954972</v>
      </c>
      <c r="AK103" s="51">
        <f t="shared" si="12"/>
        <v>60.938029067954972</v>
      </c>
      <c r="AL103" s="51">
        <f t="shared" si="13"/>
        <v>22.175667195808472</v>
      </c>
      <c r="AM103" s="51">
        <f t="shared" si="14"/>
        <v>150.93802906795497</v>
      </c>
      <c r="AN103" s="51">
        <f t="shared" si="15"/>
        <v>67.824332804191528</v>
      </c>
      <c r="AO103" s="140">
        <f t="shared" si="10"/>
        <v>240.93802906795497</v>
      </c>
      <c r="AP103" s="140">
        <f t="shared" ref="AP103:AP169" si="16">-$AL103+90</f>
        <v>67.824332804191528</v>
      </c>
    </row>
    <row r="104" spans="1:42">
      <c r="A104" s="144">
        <v>42935</v>
      </c>
      <c r="B104" s="51" t="s">
        <v>2401</v>
      </c>
      <c r="C104" s="4" t="s">
        <v>1450</v>
      </c>
      <c r="D104" s="4" t="s">
        <v>1575</v>
      </c>
      <c r="E104" s="51">
        <v>32</v>
      </c>
      <c r="F104" s="51">
        <v>2</v>
      </c>
      <c r="G104" s="56" t="str">
        <f t="shared" si="9"/>
        <v>32-2</v>
      </c>
      <c r="H104" s="51">
        <v>28</v>
      </c>
      <c r="I104" s="51">
        <v>40</v>
      </c>
      <c r="J104" s="57">
        <f>(VLOOKUP($G104,Depth_Lookup_CCL!$A$3:$Z$549,11,FALSE))+(H104/100)</f>
        <v>76.875</v>
      </c>
      <c r="K104" s="57">
        <f>(VLOOKUP($G104,Depth_Lookup_CCL!$A$3:$Z$549,11,FALSE))+(I104/100)</f>
        <v>76.995000000000005</v>
      </c>
      <c r="L104" s="58" t="s">
        <v>1521</v>
      </c>
      <c r="M104" s="51" t="s">
        <v>1397</v>
      </c>
      <c r="N104" s="51" t="s">
        <v>1402</v>
      </c>
      <c r="O104" s="51" t="s">
        <v>1456</v>
      </c>
      <c r="P104" s="52">
        <f>VLOOKUP(O104,definitions_list_lookup!$AT$3:$AU$5,2,FALSE)</f>
        <v>1</v>
      </c>
      <c r="Q104" s="51">
        <v>12</v>
      </c>
      <c r="R104" s="51" t="s">
        <v>1538</v>
      </c>
      <c r="S104" s="52">
        <f>VLOOKUP(R104,definitions_list_lookup!$AI$12:$AJ$17,2,FALSE)</f>
        <v>5</v>
      </c>
      <c r="U104" s="52">
        <v>98</v>
      </c>
      <c r="V104" s="59">
        <v>0.1</v>
      </c>
      <c r="X104" s="51" t="s">
        <v>2461</v>
      </c>
      <c r="Y104" s="35" t="s">
        <v>1385</v>
      </c>
      <c r="AA104" s="36" t="s">
        <v>2462</v>
      </c>
      <c r="AF104" s="51">
        <v>10</v>
      </c>
      <c r="AG104" s="51">
        <v>270</v>
      </c>
      <c r="AH104" s="51">
        <v>10</v>
      </c>
      <c r="AI104" s="51">
        <v>180</v>
      </c>
      <c r="AJ104" s="51">
        <f t="shared" si="11"/>
        <v>45</v>
      </c>
      <c r="AK104" s="51">
        <f t="shared" si="12"/>
        <v>45</v>
      </c>
      <c r="AL104" s="51">
        <f t="shared" si="13"/>
        <v>75.998057834483077</v>
      </c>
      <c r="AM104" s="51">
        <f t="shared" si="14"/>
        <v>135</v>
      </c>
      <c r="AN104" s="51">
        <f t="shared" si="15"/>
        <v>14.001942165516923</v>
      </c>
      <c r="AO104" s="140">
        <f t="shared" si="10"/>
        <v>225</v>
      </c>
      <c r="AP104" s="140">
        <f t="shared" si="16"/>
        <v>14.001942165516923</v>
      </c>
    </row>
    <row r="105" spans="1:42">
      <c r="A105" s="144">
        <v>42935</v>
      </c>
      <c r="B105" s="51" t="s">
        <v>2401</v>
      </c>
      <c r="C105" s="4" t="s">
        <v>1450</v>
      </c>
      <c r="D105" s="4" t="s">
        <v>1575</v>
      </c>
      <c r="E105" s="51">
        <v>32</v>
      </c>
      <c r="F105" s="51">
        <v>3</v>
      </c>
      <c r="G105" s="56" t="str">
        <f t="shared" si="9"/>
        <v>32-3</v>
      </c>
      <c r="H105" s="51">
        <v>1</v>
      </c>
      <c r="I105" s="51">
        <v>3</v>
      </c>
      <c r="J105" s="57">
        <f>(VLOOKUP($G105,Depth_Lookup_CCL!$A$3:$Z$549,11,FALSE))+(H105/100)</f>
        <v>77.27000000000001</v>
      </c>
      <c r="K105" s="57">
        <f>(VLOOKUP($G105,Depth_Lookup_CCL!$A$3:$Z$549,11,FALSE))+(I105/100)</f>
        <v>77.290000000000006</v>
      </c>
      <c r="L105" s="58" t="s">
        <v>1520</v>
      </c>
      <c r="M105" s="51" t="s">
        <v>1404</v>
      </c>
      <c r="N105" s="51" t="s">
        <v>1402</v>
      </c>
      <c r="O105" s="51" t="s">
        <v>1457</v>
      </c>
      <c r="P105" s="52">
        <f>VLOOKUP(O105,definitions_list_lookup!$AT$3:$AU$5,2,FALSE)</f>
        <v>2</v>
      </c>
      <c r="Q105" s="51">
        <v>2</v>
      </c>
      <c r="R105" s="51" t="s">
        <v>1537</v>
      </c>
      <c r="S105" s="52">
        <f>VLOOKUP(R105,definitions_list_lookup!$AI$12:$AJ$17,2,FALSE)</f>
        <v>4</v>
      </c>
      <c r="Y105" s="35" t="s">
        <v>1385</v>
      </c>
      <c r="AA105" s="36"/>
      <c r="AF105" s="51">
        <v>13</v>
      </c>
      <c r="AG105" s="51">
        <v>270</v>
      </c>
      <c r="AH105" s="51">
        <v>10</v>
      </c>
      <c r="AI105" s="51">
        <v>0</v>
      </c>
      <c r="AJ105" s="51">
        <f t="shared" si="11"/>
        <v>127.37100122541898</v>
      </c>
      <c r="AK105" s="51">
        <f t="shared" si="12"/>
        <v>127.37100122541898</v>
      </c>
      <c r="AL105" s="51">
        <f t="shared" si="13"/>
        <v>73.80132118109367</v>
      </c>
      <c r="AM105" s="51">
        <f t="shared" si="14"/>
        <v>217.37100122541898</v>
      </c>
      <c r="AN105" s="51">
        <f t="shared" si="15"/>
        <v>16.19867881890633</v>
      </c>
      <c r="AO105" s="140">
        <f t="shared" si="10"/>
        <v>307.37100122541898</v>
      </c>
      <c r="AP105" s="140">
        <f t="shared" si="16"/>
        <v>16.19867881890633</v>
      </c>
    </row>
    <row r="106" spans="1:42">
      <c r="A106" s="144">
        <v>42935</v>
      </c>
      <c r="B106" s="51" t="s">
        <v>2401</v>
      </c>
      <c r="C106" s="4" t="s">
        <v>1450</v>
      </c>
      <c r="D106" s="4" t="s">
        <v>1575</v>
      </c>
      <c r="E106" s="51">
        <v>32</v>
      </c>
      <c r="F106" s="51">
        <v>3</v>
      </c>
      <c r="G106" s="56" t="str">
        <f t="shared" ref="G106:G169" si="17">E106&amp;"-"&amp;F106</f>
        <v>32-3</v>
      </c>
      <c r="H106" s="51">
        <v>6</v>
      </c>
      <c r="I106" s="51">
        <v>16</v>
      </c>
      <c r="J106" s="57">
        <f>(VLOOKUP($G106,Depth_Lookup_CCL!$A$3:$Z$549,11,FALSE))+(H106/100)</f>
        <v>77.320000000000007</v>
      </c>
      <c r="K106" s="57">
        <f>(VLOOKUP($G106,Depth_Lookup_CCL!$A$3:$Z$549,11,FALSE))+(I106/100)</f>
        <v>77.42</v>
      </c>
      <c r="L106" s="58" t="s">
        <v>1522</v>
      </c>
      <c r="P106" s="52" t="e">
        <f>VLOOKUP(O106,definitions_list_lookup!$AT$3:$AU$5,2,FALSE)</f>
        <v>#N/A</v>
      </c>
      <c r="Q106" s="51">
        <v>8</v>
      </c>
      <c r="R106" s="51" t="s">
        <v>1407</v>
      </c>
      <c r="S106" s="52">
        <f>VLOOKUP(R106,definitions_list_lookup!$AI$12:$AJ$17,2,FALSE)</f>
        <v>1</v>
      </c>
      <c r="Y106" s="35"/>
      <c r="AA106" s="36" t="s">
        <v>2463</v>
      </c>
      <c r="AF106" s="51">
        <v>40</v>
      </c>
      <c r="AG106" s="51">
        <v>270</v>
      </c>
      <c r="AH106" s="51">
        <v>50</v>
      </c>
      <c r="AI106" s="51">
        <v>0</v>
      </c>
      <c r="AJ106" s="51">
        <f t="shared" si="11"/>
        <v>144.8510761165839</v>
      </c>
      <c r="AK106" s="51">
        <f t="shared" si="12"/>
        <v>144.8510761165839</v>
      </c>
      <c r="AL106" s="51">
        <f t="shared" si="13"/>
        <v>34.45389719189135</v>
      </c>
      <c r="AM106" s="51">
        <f t="shared" si="14"/>
        <v>234.8510761165839</v>
      </c>
      <c r="AN106" s="51">
        <f t="shared" si="15"/>
        <v>55.54610280810865</v>
      </c>
      <c r="AO106" s="140">
        <f t="shared" si="10"/>
        <v>324.8510761165839</v>
      </c>
      <c r="AP106" s="140">
        <f t="shared" si="16"/>
        <v>55.54610280810865</v>
      </c>
    </row>
    <row r="107" spans="1:42">
      <c r="A107" s="144">
        <v>42935</v>
      </c>
      <c r="B107" s="51" t="s">
        <v>2401</v>
      </c>
      <c r="C107" s="4" t="s">
        <v>1450</v>
      </c>
      <c r="D107" s="4" t="s">
        <v>1575</v>
      </c>
      <c r="E107" s="51">
        <v>32</v>
      </c>
      <c r="F107" s="51">
        <v>4</v>
      </c>
      <c r="G107" s="56" t="str">
        <f t="shared" si="17"/>
        <v>32-4</v>
      </c>
      <c r="H107" s="51">
        <v>17</v>
      </c>
      <c r="I107" s="51">
        <v>32</v>
      </c>
      <c r="J107" s="57">
        <f>(VLOOKUP($G107,Depth_Lookup_CCL!$A$3:$Z$549,11,FALSE))+(H107/100)</f>
        <v>78.185000000000002</v>
      </c>
      <c r="K107" s="57">
        <f>(VLOOKUP($G107,Depth_Lookup_CCL!$A$3:$Z$549,11,FALSE))+(I107/100)</f>
        <v>78.334999999999994</v>
      </c>
      <c r="L107" s="58" t="s">
        <v>1522</v>
      </c>
      <c r="P107" s="52" t="e">
        <f>VLOOKUP(O107,definitions_list_lookup!$AT$3:$AU$5,2,FALSE)</f>
        <v>#N/A</v>
      </c>
      <c r="R107" s="51" t="s">
        <v>1407</v>
      </c>
      <c r="S107" s="52">
        <f>VLOOKUP(R107,definitions_list_lookup!$AI$12:$AJ$17,2,FALSE)</f>
        <v>1</v>
      </c>
      <c r="Y107" s="35"/>
      <c r="AA107" s="36" t="s">
        <v>2463</v>
      </c>
      <c r="AF107" s="51">
        <v>40</v>
      </c>
      <c r="AG107" s="51">
        <v>270</v>
      </c>
      <c r="AH107" s="51">
        <v>8</v>
      </c>
      <c r="AI107" s="51">
        <v>0</v>
      </c>
      <c r="AJ107" s="51">
        <f t="shared" si="11"/>
        <v>99.508217125104238</v>
      </c>
      <c r="AK107" s="51">
        <f t="shared" si="12"/>
        <v>99.508217125104238</v>
      </c>
      <c r="AL107" s="51">
        <f t="shared" si="13"/>
        <v>49.609268185201032</v>
      </c>
      <c r="AM107" s="51">
        <f t="shared" si="14"/>
        <v>189.50821712510424</v>
      </c>
      <c r="AN107" s="51">
        <f t="shared" si="15"/>
        <v>40.390731814798968</v>
      </c>
      <c r="AO107" s="140">
        <f t="shared" si="10"/>
        <v>279.50821712510424</v>
      </c>
      <c r="AP107" s="140">
        <f t="shared" si="16"/>
        <v>40.390731814798968</v>
      </c>
    </row>
    <row r="108" spans="1:42">
      <c r="A108" s="144">
        <v>42935</v>
      </c>
      <c r="B108" s="51" t="s">
        <v>2401</v>
      </c>
      <c r="C108" s="4" t="s">
        <v>1450</v>
      </c>
      <c r="D108" s="4" t="s">
        <v>1575</v>
      </c>
      <c r="E108" s="51">
        <v>32</v>
      </c>
      <c r="F108" s="51">
        <v>4</v>
      </c>
      <c r="G108" s="56" t="str">
        <f t="shared" si="17"/>
        <v>32-4</v>
      </c>
      <c r="H108" s="51">
        <v>38</v>
      </c>
      <c r="I108" s="51">
        <v>41</v>
      </c>
      <c r="J108" s="57">
        <f>(VLOOKUP($G108,Depth_Lookup_CCL!$A$3:$Z$549,11,FALSE))+(H108/100)</f>
        <v>78.394999999999996</v>
      </c>
      <c r="K108" s="57">
        <f>(VLOOKUP($G108,Depth_Lookup_CCL!$A$3:$Z$549,11,FALSE))+(I108/100)</f>
        <v>78.424999999999997</v>
      </c>
      <c r="L108" s="58" t="s">
        <v>1521</v>
      </c>
      <c r="M108" s="51" t="s">
        <v>1404</v>
      </c>
      <c r="N108" s="51" t="s">
        <v>1402</v>
      </c>
      <c r="O108" s="51" t="s">
        <v>1456</v>
      </c>
      <c r="P108" s="52">
        <f>VLOOKUP(O108,definitions_list_lookup!$AT$3:$AU$5,2,FALSE)</f>
        <v>1</v>
      </c>
      <c r="R108" s="51" t="s">
        <v>1408</v>
      </c>
      <c r="S108" s="52">
        <f>VLOOKUP(R108,definitions_list_lookup!$AI$12:$AJ$17,2,FALSE)</f>
        <v>2</v>
      </c>
      <c r="X108" s="51" t="s">
        <v>1481</v>
      </c>
      <c r="Y108" s="35"/>
      <c r="AA108" s="36" t="s">
        <v>2464</v>
      </c>
      <c r="AF108" s="51">
        <v>45</v>
      </c>
      <c r="AG108" s="51">
        <v>270</v>
      </c>
      <c r="AH108" s="51">
        <v>38</v>
      </c>
      <c r="AI108" s="51">
        <v>180</v>
      </c>
      <c r="AJ108" s="51">
        <f t="shared" si="11"/>
        <v>52</v>
      </c>
      <c r="AK108" s="51">
        <f t="shared" si="12"/>
        <v>52</v>
      </c>
      <c r="AL108" s="51">
        <f t="shared" si="13"/>
        <v>38.238490042659031</v>
      </c>
      <c r="AM108" s="51">
        <f t="shared" si="14"/>
        <v>142</v>
      </c>
      <c r="AN108" s="51">
        <f t="shared" si="15"/>
        <v>51.761509957340969</v>
      </c>
      <c r="AO108" s="140">
        <f t="shared" ref="AO108:AO173" si="18">IF(($AK108&lt;180),$AK108+180,$AK108-180)</f>
        <v>232</v>
      </c>
      <c r="AP108" s="140">
        <f t="shared" si="16"/>
        <v>51.761509957340969</v>
      </c>
    </row>
    <row r="109" spans="1:42">
      <c r="A109" s="144">
        <v>42935</v>
      </c>
      <c r="B109" s="51" t="s">
        <v>2401</v>
      </c>
      <c r="C109" s="4" t="s">
        <v>1450</v>
      </c>
      <c r="D109" s="4" t="s">
        <v>1575</v>
      </c>
      <c r="E109" s="51">
        <v>32</v>
      </c>
      <c r="F109" s="51">
        <v>4</v>
      </c>
      <c r="G109" s="56" t="str">
        <f t="shared" si="17"/>
        <v>32-4</v>
      </c>
      <c r="H109" s="51">
        <v>45</v>
      </c>
      <c r="I109" s="51">
        <v>49</v>
      </c>
      <c r="J109" s="57">
        <f>(VLOOKUP($G109,Depth_Lookup_CCL!$A$3:$Z$549,11,FALSE))+(H109/100)</f>
        <v>78.465000000000003</v>
      </c>
      <c r="K109" s="57">
        <f>(VLOOKUP($G109,Depth_Lookup_CCL!$A$3:$Z$549,11,FALSE))+(I109/100)</f>
        <v>78.504999999999995</v>
      </c>
      <c r="L109" s="58" t="s">
        <v>1520</v>
      </c>
      <c r="M109" s="51" t="s">
        <v>1404</v>
      </c>
      <c r="N109" s="51" t="s">
        <v>1402</v>
      </c>
      <c r="O109" s="51" t="s">
        <v>1457</v>
      </c>
      <c r="P109" s="52">
        <f>VLOOKUP(O109,definitions_list_lookup!$AT$3:$AU$5,2,FALSE)</f>
        <v>2</v>
      </c>
      <c r="Q109" s="51">
        <v>10</v>
      </c>
      <c r="R109" s="51" t="s">
        <v>1536</v>
      </c>
      <c r="S109" s="52">
        <f>VLOOKUP(R109,definitions_list_lookup!$AI$12:$AJ$17,2,FALSE)</f>
        <v>3</v>
      </c>
      <c r="Y109" s="35"/>
      <c r="AA109" s="36" t="s">
        <v>4331</v>
      </c>
      <c r="AF109" s="51">
        <v>45</v>
      </c>
      <c r="AG109" s="51">
        <v>270</v>
      </c>
      <c r="AH109" s="51">
        <v>35</v>
      </c>
      <c r="AI109" s="51">
        <v>180</v>
      </c>
      <c r="AJ109" s="51">
        <f t="shared" si="11"/>
        <v>55</v>
      </c>
      <c r="AK109" s="51">
        <f t="shared" si="12"/>
        <v>55</v>
      </c>
      <c r="AL109" s="51">
        <f t="shared" si="13"/>
        <v>39.32268990964004</v>
      </c>
      <c r="AM109" s="51">
        <f t="shared" si="14"/>
        <v>145</v>
      </c>
      <c r="AN109" s="51">
        <f t="shared" si="15"/>
        <v>50.67731009035996</v>
      </c>
      <c r="AO109" s="140">
        <f t="shared" si="18"/>
        <v>235</v>
      </c>
      <c r="AP109" s="140">
        <f t="shared" si="16"/>
        <v>50.67731009035996</v>
      </c>
    </row>
    <row r="110" spans="1:42">
      <c r="A110" s="144">
        <v>42935</v>
      </c>
      <c r="B110" s="51" t="s">
        <v>2401</v>
      </c>
      <c r="C110" s="4" t="s">
        <v>1450</v>
      </c>
      <c r="D110" s="4" t="s">
        <v>1575</v>
      </c>
      <c r="E110" s="51">
        <v>32</v>
      </c>
      <c r="F110" s="51">
        <v>4</v>
      </c>
      <c r="G110" s="56" t="str">
        <f t="shared" si="17"/>
        <v>32-4</v>
      </c>
      <c r="H110" s="51">
        <v>73</v>
      </c>
      <c r="I110" s="51">
        <v>78</v>
      </c>
      <c r="J110" s="57">
        <f>(VLOOKUP($G110,Depth_Lookup_CCL!$A$3:$Z$549,11,FALSE))+(H110/100)</f>
        <v>78.745000000000005</v>
      </c>
      <c r="K110" s="57">
        <f>(VLOOKUP($G110,Depth_Lookup_CCL!$A$3:$Z$549,11,FALSE))+(I110/100)</f>
        <v>78.795000000000002</v>
      </c>
      <c r="L110" s="58" t="s">
        <v>1521</v>
      </c>
      <c r="M110" s="51" t="s">
        <v>1404</v>
      </c>
      <c r="N110" s="51" t="s">
        <v>1402</v>
      </c>
      <c r="P110" s="52" t="e">
        <f>VLOOKUP(O110,definitions_list_lookup!$AT$3:$AU$5,2,FALSE)</f>
        <v>#N/A</v>
      </c>
      <c r="Q110" s="51">
        <v>5</v>
      </c>
      <c r="R110" s="51" t="s">
        <v>1537</v>
      </c>
      <c r="S110" s="52">
        <f>VLOOKUP(R110,definitions_list_lookup!$AI$12:$AJ$17,2,FALSE)</f>
        <v>4</v>
      </c>
      <c r="V110" s="59">
        <v>1</v>
      </c>
      <c r="X110" s="51" t="s">
        <v>2424</v>
      </c>
      <c r="Y110" s="35"/>
      <c r="AA110" s="36" t="s">
        <v>2465</v>
      </c>
      <c r="AF110" s="51">
        <v>45</v>
      </c>
      <c r="AG110" s="51">
        <v>270</v>
      </c>
      <c r="AH110" s="51">
        <v>30</v>
      </c>
      <c r="AI110" s="51">
        <v>180</v>
      </c>
      <c r="AJ110" s="51">
        <f t="shared" si="11"/>
        <v>60</v>
      </c>
      <c r="AK110" s="51">
        <f t="shared" si="12"/>
        <v>60</v>
      </c>
      <c r="AL110" s="51">
        <f t="shared" si="13"/>
        <v>40.893394649130911</v>
      </c>
      <c r="AM110" s="51">
        <f t="shared" si="14"/>
        <v>150</v>
      </c>
      <c r="AN110" s="51">
        <f t="shared" si="15"/>
        <v>49.106605350869089</v>
      </c>
      <c r="AO110" s="140">
        <f t="shared" si="18"/>
        <v>240</v>
      </c>
      <c r="AP110" s="140">
        <f t="shared" si="16"/>
        <v>49.106605350869089</v>
      </c>
    </row>
    <row r="111" spans="1:42">
      <c r="A111" s="144">
        <v>42935</v>
      </c>
      <c r="B111" s="51" t="s">
        <v>2401</v>
      </c>
      <c r="C111" s="4" t="s">
        <v>1450</v>
      </c>
      <c r="D111" s="4" t="s">
        <v>1575</v>
      </c>
      <c r="E111" s="51">
        <v>33</v>
      </c>
      <c r="F111" s="51">
        <v>1</v>
      </c>
      <c r="G111" s="56" t="str">
        <f t="shared" si="17"/>
        <v>33-1</v>
      </c>
      <c r="H111" s="51">
        <v>40</v>
      </c>
      <c r="I111" s="51">
        <v>42.5</v>
      </c>
      <c r="J111" s="57">
        <f>(VLOOKUP($G111,Depth_Lookup_CCL!$A$3:$Z$549,11,FALSE))+(H111/100)</f>
        <v>79.350000000000009</v>
      </c>
      <c r="K111" s="57">
        <f>(VLOOKUP($G111,Depth_Lookup_CCL!$A$3:$Z$549,11,FALSE))+(I111/100)</f>
        <v>79.375</v>
      </c>
      <c r="L111" s="58" t="s">
        <v>1523</v>
      </c>
      <c r="M111" s="51" t="s">
        <v>1404</v>
      </c>
      <c r="N111" s="51" t="s">
        <v>1401</v>
      </c>
      <c r="P111" s="52" t="e">
        <f>VLOOKUP(O111,definitions_list_lookup!$AT$3:$AU$5,2,FALSE)</f>
        <v>#N/A</v>
      </c>
      <c r="Q111" s="51">
        <v>3</v>
      </c>
      <c r="R111" s="51" t="s">
        <v>1536</v>
      </c>
      <c r="S111" s="52">
        <f>VLOOKUP(R111,definitions_list_lookup!$AI$12:$AJ$17,2,FALSE)</f>
        <v>3</v>
      </c>
      <c r="Y111" s="35"/>
      <c r="AA111" s="36"/>
      <c r="AJ111" s="51" t="e">
        <f t="shared" si="11"/>
        <v>#DIV/0!</v>
      </c>
      <c r="AK111" s="51" t="e">
        <f t="shared" si="12"/>
        <v>#DIV/0!</v>
      </c>
      <c r="AL111" s="51" t="e">
        <f t="shared" si="13"/>
        <v>#DIV/0!</v>
      </c>
      <c r="AM111" s="51" t="e">
        <f t="shared" si="14"/>
        <v>#DIV/0!</v>
      </c>
      <c r="AN111" s="51" t="e">
        <f t="shared" si="15"/>
        <v>#DIV/0!</v>
      </c>
      <c r="AO111" s="140" t="e">
        <f t="shared" si="18"/>
        <v>#DIV/0!</v>
      </c>
      <c r="AP111" s="140" t="e">
        <f t="shared" si="16"/>
        <v>#DIV/0!</v>
      </c>
    </row>
    <row r="112" spans="1:42">
      <c r="A112" s="144">
        <v>42935</v>
      </c>
      <c r="B112" s="51" t="s">
        <v>2401</v>
      </c>
      <c r="C112" s="4" t="s">
        <v>1450</v>
      </c>
      <c r="D112" s="4" t="s">
        <v>1575</v>
      </c>
      <c r="E112" s="51">
        <v>34</v>
      </c>
      <c r="F112" s="51">
        <v>3</v>
      </c>
      <c r="G112" s="56" t="str">
        <f t="shared" si="17"/>
        <v>34-3</v>
      </c>
      <c r="H112" s="51">
        <v>67</v>
      </c>
      <c r="I112" s="51">
        <v>72</v>
      </c>
      <c r="J112" s="57">
        <f>(VLOOKUP($G112,Depth_Lookup_CCL!$A$3:$Z$549,11,FALSE))+(H112/100)</f>
        <v>84.11</v>
      </c>
      <c r="K112" s="57">
        <f>(VLOOKUP($G112,Depth_Lookup_CCL!$A$3:$Z$549,11,FALSE))+(I112/100)</f>
        <v>84.16</v>
      </c>
      <c r="L112" s="58" t="s">
        <v>1523</v>
      </c>
      <c r="M112" s="51" t="s">
        <v>1405</v>
      </c>
      <c r="O112" s="51" t="s">
        <v>1456</v>
      </c>
      <c r="P112" s="52">
        <f>VLOOKUP(O112,definitions_list_lookup!$AT$3:$AU$5,2,FALSE)</f>
        <v>1</v>
      </c>
      <c r="Q112" s="51">
        <v>5</v>
      </c>
      <c r="R112" s="51" t="s">
        <v>1536</v>
      </c>
      <c r="S112" s="52">
        <f>VLOOKUP(R112,definitions_list_lookup!$AI$12:$AJ$17,2,FALSE)</f>
        <v>3</v>
      </c>
      <c r="X112" s="51" t="s">
        <v>1481</v>
      </c>
      <c r="Y112" s="35"/>
      <c r="AA112" s="36" t="s">
        <v>4332</v>
      </c>
      <c r="AF112" s="51">
        <v>40</v>
      </c>
      <c r="AG112" s="51">
        <v>270</v>
      </c>
      <c r="AH112" s="51">
        <v>50</v>
      </c>
      <c r="AI112" s="51">
        <v>180</v>
      </c>
      <c r="AJ112" s="51">
        <f t="shared" si="11"/>
        <v>35.148923883416103</v>
      </c>
      <c r="AK112" s="51">
        <f t="shared" si="12"/>
        <v>35.148923883416103</v>
      </c>
      <c r="AL112" s="51">
        <f t="shared" si="13"/>
        <v>34.45389719189135</v>
      </c>
      <c r="AM112" s="51">
        <f t="shared" si="14"/>
        <v>125.1489238834161</v>
      </c>
      <c r="AN112" s="51">
        <f t="shared" si="15"/>
        <v>55.54610280810865</v>
      </c>
      <c r="AO112" s="140">
        <f t="shared" si="18"/>
        <v>215.1489238834161</v>
      </c>
      <c r="AP112" s="140">
        <f t="shared" si="16"/>
        <v>55.54610280810865</v>
      </c>
    </row>
    <row r="113" spans="1:42">
      <c r="A113" s="144">
        <v>42935</v>
      </c>
      <c r="B113" s="51" t="s">
        <v>2401</v>
      </c>
      <c r="C113" s="4" t="s">
        <v>1450</v>
      </c>
      <c r="D113" s="4" t="s">
        <v>1575</v>
      </c>
      <c r="E113" s="51">
        <v>34</v>
      </c>
      <c r="F113" s="51">
        <v>4</v>
      </c>
      <c r="G113" s="56" t="str">
        <f t="shared" si="17"/>
        <v>34-4</v>
      </c>
      <c r="H113" s="51">
        <v>2.5</v>
      </c>
      <c r="I113" s="51">
        <v>3.5</v>
      </c>
      <c r="J113" s="57">
        <f>(VLOOKUP($G113,Depth_Lookup_CCL!$A$3:$Z$549,11,FALSE))+(H113/100)</f>
        <v>84.215000000000003</v>
      </c>
      <c r="K113" s="57">
        <f>(VLOOKUP($G113,Depth_Lookup_CCL!$A$3:$Z$549,11,FALSE))+(I113/100)</f>
        <v>84.224999999999994</v>
      </c>
      <c r="L113" s="58" t="s">
        <v>1523</v>
      </c>
      <c r="M113" s="51" t="s">
        <v>1405</v>
      </c>
      <c r="O113" s="51" t="s">
        <v>1456</v>
      </c>
      <c r="P113" s="52">
        <f>VLOOKUP(O113,definitions_list_lookup!$AT$3:$AU$5,2,FALSE)</f>
        <v>1</v>
      </c>
      <c r="Q113" s="51">
        <v>5</v>
      </c>
      <c r="R113" s="51" t="s">
        <v>1536</v>
      </c>
      <c r="S113" s="52">
        <f>VLOOKUP(R113,definitions_list_lookup!$AI$12:$AJ$17,2,FALSE)</f>
        <v>3</v>
      </c>
      <c r="X113" s="51" t="s">
        <v>1481</v>
      </c>
      <c r="Y113" s="35"/>
      <c r="AA113" s="36" t="s">
        <v>4333</v>
      </c>
      <c r="AF113" s="51">
        <v>40</v>
      </c>
      <c r="AG113" s="51">
        <v>270</v>
      </c>
      <c r="AH113" s="51">
        <v>50</v>
      </c>
      <c r="AI113" s="51">
        <v>180</v>
      </c>
      <c r="AJ113" s="51">
        <f t="shared" si="11"/>
        <v>35.148923883416103</v>
      </c>
      <c r="AK113" s="51">
        <f t="shared" si="12"/>
        <v>35.148923883416103</v>
      </c>
      <c r="AL113" s="51">
        <f t="shared" si="13"/>
        <v>34.45389719189135</v>
      </c>
      <c r="AM113" s="51">
        <f t="shared" si="14"/>
        <v>125.1489238834161</v>
      </c>
      <c r="AN113" s="51">
        <f t="shared" si="15"/>
        <v>55.54610280810865</v>
      </c>
      <c r="AO113" s="140">
        <f t="shared" si="18"/>
        <v>215.1489238834161</v>
      </c>
      <c r="AP113" s="140">
        <f t="shared" si="16"/>
        <v>55.54610280810865</v>
      </c>
    </row>
    <row r="114" spans="1:42">
      <c r="A114" s="144">
        <v>42935</v>
      </c>
      <c r="B114" s="51" t="s">
        <v>2401</v>
      </c>
      <c r="C114" s="4" t="s">
        <v>1450</v>
      </c>
      <c r="D114" s="4" t="s">
        <v>1575</v>
      </c>
      <c r="E114" s="51">
        <v>34</v>
      </c>
      <c r="F114" s="51">
        <v>4</v>
      </c>
      <c r="G114" s="56" t="str">
        <f t="shared" si="17"/>
        <v>34-4</v>
      </c>
      <c r="H114" s="51">
        <v>25</v>
      </c>
      <c r="I114" s="51">
        <v>49</v>
      </c>
      <c r="J114" s="57">
        <f>(VLOOKUP($G114,Depth_Lookup_CCL!$A$3:$Z$549,11,FALSE))+(H114/100)</f>
        <v>84.44</v>
      </c>
      <c r="K114" s="57">
        <f>(VLOOKUP($G114,Depth_Lookup_CCL!$A$3:$Z$549,11,FALSE))+(I114/100)</f>
        <v>84.679999999999993</v>
      </c>
      <c r="L114" s="58" t="s">
        <v>1522</v>
      </c>
      <c r="P114" s="52" t="e">
        <f>VLOOKUP(O114,definitions_list_lookup!$AT$3:$AU$5,2,FALSE)</f>
        <v>#N/A</v>
      </c>
      <c r="R114" s="51" t="s">
        <v>1407</v>
      </c>
      <c r="S114" s="52">
        <f>VLOOKUP(R114,definitions_list_lookup!$AI$12:$AJ$17,2,FALSE)</f>
        <v>1</v>
      </c>
      <c r="Y114" s="35"/>
      <c r="AA114" s="36" t="s">
        <v>2466</v>
      </c>
      <c r="AJ114" s="51" t="e">
        <f t="shared" si="11"/>
        <v>#DIV/0!</v>
      </c>
      <c r="AK114" s="51" t="e">
        <f t="shared" si="12"/>
        <v>#DIV/0!</v>
      </c>
      <c r="AL114" s="51" t="e">
        <f t="shared" si="13"/>
        <v>#DIV/0!</v>
      </c>
      <c r="AM114" s="51" t="e">
        <f t="shared" si="14"/>
        <v>#DIV/0!</v>
      </c>
      <c r="AN114" s="51" t="e">
        <f t="shared" si="15"/>
        <v>#DIV/0!</v>
      </c>
      <c r="AO114" s="140" t="e">
        <f t="shared" si="18"/>
        <v>#DIV/0!</v>
      </c>
      <c r="AP114" s="140" t="e">
        <f t="shared" si="16"/>
        <v>#DIV/0!</v>
      </c>
    </row>
    <row r="115" spans="1:42">
      <c r="A115" s="144">
        <v>42935</v>
      </c>
      <c r="B115" s="51" t="s">
        <v>2401</v>
      </c>
      <c r="C115" s="4" t="s">
        <v>1450</v>
      </c>
      <c r="D115" s="4" t="s">
        <v>1575</v>
      </c>
      <c r="E115" s="51">
        <v>34</v>
      </c>
      <c r="F115" s="51">
        <v>4</v>
      </c>
      <c r="G115" s="56" t="str">
        <f t="shared" si="17"/>
        <v>34-4</v>
      </c>
      <c r="H115" s="51">
        <v>55.5</v>
      </c>
      <c r="I115" s="51">
        <v>58</v>
      </c>
      <c r="J115" s="57">
        <f>(VLOOKUP($G115,Depth_Lookup_CCL!$A$3:$Z$549,11,FALSE))+(H115/100)</f>
        <v>84.745000000000005</v>
      </c>
      <c r="K115" s="57">
        <f>(VLOOKUP($G115,Depth_Lookup_CCL!$A$3:$Z$549,11,FALSE))+(I115/100)</f>
        <v>84.77</v>
      </c>
      <c r="L115" s="58" t="s">
        <v>3043</v>
      </c>
      <c r="M115" s="51" t="s">
        <v>1404</v>
      </c>
      <c r="N115" s="51" t="s">
        <v>1402</v>
      </c>
      <c r="O115" s="51" t="s">
        <v>1457</v>
      </c>
      <c r="P115" s="52">
        <f>VLOOKUP(O115,definitions_list_lookup!$AT$3:$AU$5,2,FALSE)</f>
        <v>2</v>
      </c>
      <c r="Q115" s="51">
        <v>2.5</v>
      </c>
      <c r="R115" s="51" t="s">
        <v>1408</v>
      </c>
      <c r="S115" s="52">
        <f>VLOOKUP(R115,definitions_list_lookup!$AI$12:$AJ$17,2,FALSE)</f>
        <v>2</v>
      </c>
      <c r="Y115" s="35"/>
      <c r="AA115" s="36" t="s">
        <v>4334</v>
      </c>
      <c r="AJ115" s="51" t="e">
        <f t="shared" si="11"/>
        <v>#DIV/0!</v>
      </c>
      <c r="AK115" s="51" t="e">
        <f t="shared" si="12"/>
        <v>#DIV/0!</v>
      </c>
      <c r="AL115" s="51" t="e">
        <f t="shared" si="13"/>
        <v>#DIV/0!</v>
      </c>
      <c r="AM115" s="51" t="e">
        <f t="shared" si="14"/>
        <v>#DIV/0!</v>
      </c>
      <c r="AN115" s="51" t="e">
        <f t="shared" si="15"/>
        <v>#DIV/0!</v>
      </c>
      <c r="AO115" s="140" t="e">
        <f t="shared" si="18"/>
        <v>#DIV/0!</v>
      </c>
      <c r="AP115" s="140" t="e">
        <f t="shared" si="16"/>
        <v>#DIV/0!</v>
      </c>
    </row>
    <row r="116" spans="1:42">
      <c r="A116" s="144">
        <v>42935</v>
      </c>
      <c r="B116" s="51" t="s">
        <v>2401</v>
      </c>
      <c r="C116" s="4" t="s">
        <v>1450</v>
      </c>
      <c r="D116" s="4" t="s">
        <v>1575</v>
      </c>
      <c r="E116" s="51">
        <v>34</v>
      </c>
      <c r="F116" s="51">
        <v>4</v>
      </c>
      <c r="G116" s="56" t="str">
        <f t="shared" si="17"/>
        <v>34-4</v>
      </c>
      <c r="H116" s="51">
        <v>67</v>
      </c>
      <c r="I116" s="51">
        <v>97</v>
      </c>
      <c r="J116" s="57">
        <f>(VLOOKUP($G116,Depth_Lookup_CCL!$A$3:$Z$549,11,FALSE))+(H116/100)</f>
        <v>84.86</v>
      </c>
      <c r="K116" s="57">
        <f>(VLOOKUP($G116,Depth_Lookup_CCL!$A$3:$Z$549,11,FALSE))+(I116/100)</f>
        <v>85.16</v>
      </c>
      <c r="L116" s="58" t="s">
        <v>1520</v>
      </c>
      <c r="M116" s="51" t="s">
        <v>1404</v>
      </c>
      <c r="N116" s="51" t="s">
        <v>1402</v>
      </c>
      <c r="O116" s="51" t="s">
        <v>1457</v>
      </c>
      <c r="P116" s="52">
        <f>VLOOKUP(O116,definitions_list_lookup!$AT$3:$AU$5,2,FALSE)</f>
        <v>2</v>
      </c>
      <c r="Q116" s="51">
        <v>30</v>
      </c>
      <c r="R116" s="51" t="s">
        <v>1537</v>
      </c>
      <c r="S116" s="52">
        <f>VLOOKUP(R116,definitions_list_lookup!$AI$12:$AJ$17,2,FALSE)</f>
        <v>4</v>
      </c>
      <c r="X116" s="51" t="s">
        <v>2424</v>
      </c>
      <c r="Y116" s="35"/>
      <c r="AA116" s="36" t="s">
        <v>4335</v>
      </c>
      <c r="AF116" s="51">
        <v>30</v>
      </c>
      <c r="AG116" s="51">
        <v>270</v>
      </c>
      <c r="AH116" s="51">
        <v>10</v>
      </c>
      <c r="AI116" s="51">
        <v>0</v>
      </c>
      <c r="AJ116" s="51">
        <f t="shared" si="11"/>
        <v>106.98305334596864</v>
      </c>
      <c r="AK116" s="51">
        <f t="shared" si="12"/>
        <v>106.98305334596864</v>
      </c>
      <c r="AL116" s="51">
        <f t="shared" si="13"/>
        <v>58.88163357754528</v>
      </c>
      <c r="AM116" s="51">
        <f t="shared" si="14"/>
        <v>196.98305334596864</v>
      </c>
      <c r="AN116" s="51">
        <f t="shared" si="15"/>
        <v>31.11836642245472</v>
      </c>
      <c r="AO116" s="140">
        <f t="shared" si="18"/>
        <v>286.98305334596864</v>
      </c>
      <c r="AP116" s="140">
        <f t="shared" si="16"/>
        <v>31.11836642245472</v>
      </c>
    </row>
    <row r="117" spans="1:42">
      <c r="A117" s="144">
        <v>42936</v>
      </c>
      <c r="B117" s="51" t="s">
        <v>2401</v>
      </c>
      <c r="C117" s="4" t="s">
        <v>1450</v>
      </c>
      <c r="D117" s="4" t="s">
        <v>1575</v>
      </c>
      <c r="E117" s="51">
        <v>35</v>
      </c>
      <c r="F117" s="51">
        <v>1</v>
      </c>
      <c r="G117" s="56" t="str">
        <f t="shared" si="17"/>
        <v>35-1</v>
      </c>
      <c r="H117" s="51">
        <v>1.5</v>
      </c>
      <c r="I117" s="51">
        <v>27</v>
      </c>
      <c r="J117" s="57">
        <f>(VLOOKUP($G117,Depth_Lookup_CCL!$A$3:$Z$549,11,FALSE))+(H117/100)</f>
        <v>85.064999999999998</v>
      </c>
      <c r="K117" s="57">
        <f>(VLOOKUP($G117,Depth_Lookup_CCL!$A$3:$Z$549,11,FALSE))+(I117/100)</f>
        <v>85.32</v>
      </c>
      <c r="L117" s="58" t="s">
        <v>1520</v>
      </c>
      <c r="M117" s="51" t="s">
        <v>1404</v>
      </c>
      <c r="N117" s="51" t="s">
        <v>1402</v>
      </c>
      <c r="O117" s="51" t="s">
        <v>1457</v>
      </c>
      <c r="P117" s="52">
        <f>VLOOKUP(O117,definitions_list_lookup!$AT$3:$AU$5,2,FALSE)</f>
        <v>2</v>
      </c>
      <c r="Q117" s="51">
        <v>27</v>
      </c>
      <c r="R117" s="51" t="s">
        <v>1537</v>
      </c>
      <c r="S117" s="52">
        <f>VLOOKUP(R117,definitions_list_lookup!$AI$12:$AJ$17,2,FALSE)</f>
        <v>4</v>
      </c>
      <c r="X117" s="51" t="s">
        <v>2424</v>
      </c>
      <c r="Y117" s="35"/>
      <c r="AA117" s="36" t="s">
        <v>4336</v>
      </c>
      <c r="AJ117" s="51" t="e">
        <f t="shared" si="11"/>
        <v>#DIV/0!</v>
      </c>
      <c r="AK117" s="51" t="e">
        <f t="shared" si="12"/>
        <v>#DIV/0!</v>
      </c>
      <c r="AL117" s="51" t="e">
        <f t="shared" si="13"/>
        <v>#DIV/0!</v>
      </c>
      <c r="AM117" s="51" t="e">
        <f t="shared" si="14"/>
        <v>#DIV/0!</v>
      </c>
      <c r="AN117" s="51" t="e">
        <f t="shared" si="15"/>
        <v>#DIV/0!</v>
      </c>
      <c r="AO117" s="140" t="e">
        <f t="shared" si="18"/>
        <v>#DIV/0!</v>
      </c>
      <c r="AP117" s="140" t="e">
        <f t="shared" si="16"/>
        <v>#DIV/0!</v>
      </c>
    </row>
    <row r="118" spans="1:42">
      <c r="A118" s="144">
        <v>42936</v>
      </c>
      <c r="B118" s="51" t="s">
        <v>2401</v>
      </c>
      <c r="C118" s="4" t="s">
        <v>1450</v>
      </c>
      <c r="D118" s="4" t="s">
        <v>1575</v>
      </c>
      <c r="E118" s="51">
        <v>36</v>
      </c>
      <c r="F118" s="51">
        <v>1</v>
      </c>
      <c r="G118" s="56" t="str">
        <f t="shared" si="17"/>
        <v>36-1</v>
      </c>
      <c r="H118" s="51">
        <v>1</v>
      </c>
      <c r="I118" s="51">
        <v>74</v>
      </c>
      <c r="J118" s="57">
        <f>(VLOOKUP($G118,Depth_Lookup_CCL!$A$3:$Z$549,11,FALSE))+(H118/100)</f>
        <v>85.26</v>
      </c>
      <c r="K118" s="57">
        <f>(VLOOKUP($G118,Depth_Lookup_CCL!$A$3:$Z$549,11,FALSE))+(I118/100)</f>
        <v>85.99</v>
      </c>
      <c r="L118" s="58" t="s">
        <v>1520</v>
      </c>
      <c r="M118" s="51" t="s">
        <v>1404</v>
      </c>
      <c r="N118" s="51" t="s">
        <v>1401</v>
      </c>
      <c r="O118" s="51" t="s">
        <v>1457</v>
      </c>
      <c r="P118" s="52">
        <f>VLOOKUP(O118,definitions_list_lookup!$AT$3:$AU$5,2,FALSE)</f>
        <v>2</v>
      </c>
      <c r="Q118" s="51">
        <v>82</v>
      </c>
      <c r="R118" s="51" t="s">
        <v>1537</v>
      </c>
      <c r="S118" s="52">
        <f>VLOOKUP(R118,definitions_list_lookup!$AI$12:$AJ$17,2,FALSE)</f>
        <v>4</v>
      </c>
      <c r="W118" s="51">
        <v>5</v>
      </c>
      <c r="X118" s="51" t="s">
        <v>1485</v>
      </c>
      <c r="Y118" s="35"/>
      <c r="AA118" s="36" t="s">
        <v>2726</v>
      </c>
      <c r="AF118" s="51">
        <v>30</v>
      </c>
      <c r="AG118" s="51">
        <v>270</v>
      </c>
      <c r="AH118" s="51">
        <v>13</v>
      </c>
      <c r="AI118" s="51">
        <v>180</v>
      </c>
      <c r="AJ118" s="51">
        <f t="shared" si="11"/>
        <v>68.204743313250901</v>
      </c>
      <c r="AK118" s="51">
        <f t="shared" si="12"/>
        <v>68.204743313250901</v>
      </c>
      <c r="AL118" s="51">
        <f t="shared" si="13"/>
        <v>58.126710429270553</v>
      </c>
      <c r="AM118" s="51">
        <f t="shared" si="14"/>
        <v>158.2047433132509</v>
      </c>
      <c r="AN118" s="51">
        <f t="shared" si="15"/>
        <v>31.873289570729447</v>
      </c>
      <c r="AO118" s="140">
        <f t="shared" si="18"/>
        <v>248.2047433132509</v>
      </c>
      <c r="AP118" s="140">
        <f t="shared" si="16"/>
        <v>31.873289570729447</v>
      </c>
    </row>
    <row r="119" spans="1:42">
      <c r="A119" s="144">
        <v>42936</v>
      </c>
      <c r="B119" s="51" t="s">
        <v>2401</v>
      </c>
      <c r="C119" s="4" t="s">
        <v>1450</v>
      </c>
      <c r="D119" s="4" t="s">
        <v>1575</v>
      </c>
      <c r="E119" s="51">
        <v>36</v>
      </c>
      <c r="F119" s="51">
        <v>2</v>
      </c>
      <c r="G119" s="56" t="str">
        <f t="shared" si="17"/>
        <v>36-2</v>
      </c>
      <c r="H119" s="51">
        <v>5.5</v>
      </c>
      <c r="I119" s="51">
        <v>6.5</v>
      </c>
      <c r="J119" s="57">
        <f>(VLOOKUP($G119,Depth_Lookup_CCL!$A$3:$Z$549,11,FALSE))+(H119/100)</f>
        <v>86.110000000000014</v>
      </c>
      <c r="K119" s="57">
        <f>(VLOOKUP($G119,Depth_Lookup_CCL!$A$3:$Z$549,11,FALSE))+(I119/100)</f>
        <v>86.12</v>
      </c>
      <c r="L119" s="58" t="s">
        <v>3043</v>
      </c>
      <c r="M119" s="51" t="s">
        <v>2874</v>
      </c>
      <c r="N119" s="51" t="s">
        <v>1402</v>
      </c>
      <c r="O119" s="51" t="s">
        <v>1457</v>
      </c>
      <c r="P119" s="52">
        <f>VLOOKUP(O119,definitions_list_lookup!$AT$3:$AU$5,2,FALSE)</f>
        <v>2</v>
      </c>
      <c r="Q119" s="51">
        <v>15</v>
      </c>
      <c r="R119" s="51" t="s">
        <v>1537</v>
      </c>
      <c r="S119" s="52">
        <f>VLOOKUP(R119,definitions_list_lookup!$AI$12:$AJ$17,2,FALSE)</f>
        <v>4</v>
      </c>
      <c r="Y119" s="35"/>
      <c r="AA119" s="36" t="s">
        <v>4337</v>
      </c>
      <c r="AF119" s="51">
        <v>35</v>
      </c>
      <c r="AG119" s="51">
        <v>270</v>
      </c>
      <c r="AH119" s="51">
        <v>44</v>
      </c>
      <c r="AI119" s="51">
        <v>180</v>
      </c>
      <c r="AJ119" s="51">
        <f t="shared" si="11"/>
        <v>35.945346469914568</v>
      </c>
      <c r="AK119" s="51">
        <f t="shared" si="12"/>
        <v>35.945346469914568</v>
      </c>
      <c r="AL119" s="51">
        <f t="shared" si="13"/>
        <v>39.974511654250229</v>
      </c>
      <c r="AM119" s="51">
        <f t="shared" si="14"/>
        <v>125.94534646991457</v>
      </c>
      <c r="AN119" s="51">
        <f t="shared" si="15"/>
        <v>50.025488345749771</v>
      </c>
      <c r="AO119" s="140">
        <f t="shared" si="18"/>
        <v>215.94534646991457</v>
      </c>
      <c r="AP119" s="140">
        <f t="shared" si="16"/>
        <v>50.025488345749771</v>
      </c>
    </row>
    <row r="120" spans="1:42">
      <c r="A120" s="144">
        <v>42936</v>
      </c>
      <c r="B120" s="51" t="s">
        <v>2401</v>
      </c>
      <c r="C120" s="4" t="s">
        <v>1450</v>
      </c>
      <c r="D120" s="4" t="s">
        <v>1575</v>
      </c>
      <c r="E120" s="51">
        <v>36</v>
      </c>
      <c r="F120" s="51">
        <v>2</v>
      </c>
      <c r="G120" s="56" t="str">
        <f t="shared" si="17"/>
        <v>36-2</v>
      </c>
      <c r="H120" s="51">
        <v>14</v>
      </c>
      <c r="I120" s="51">
        <v>15</v>
      </c>
      <c r="J120" s="57">
        <f>(VLOOKUP($G120,Depth_Lookup_CCL!$A$3:$Z$549,11,FALSE))+(H120/100)</f>
        <v>86.195000000000007</v>
      </c>
      <c r="K120" s="57">
        <f>(VLOOKUP($G120,Depth_Lookup_CCL!$A$3:$Z$549,11,FALSE))+(I120/100)</f>
        <v>86.205000000000013</v>
      </c>
      <c r="L120" s="58" t="s">
        <v>1520</v>
      </c>
      <c r="M120" s="51" t="s">
        <v>2874</v>
      </c>
      <c r="N120" s="51" t="s">
        <v>1402</v>
      </c>
      <c r="O120" s="51" t="s">
        <v>1457</v>
      </c>
      <c r="P120" s="52">
        <f>VLOOKUP(O120,definitions_list_lookup!$AT$3:$AU$5,2,FALSE)</f>
        <v>2</v>
      </c>
      <c r="Q120" s="51">
        <v>0.5</v>
      </c>
      <c r="R120" s="51" t="s">
        <v>1537</v>
      </c>
      <c r="S120" s="52">
        <f>VLOOKUP(R120,definitions_list_lookup!$AI$12:$AJ$17,2,FALSE)</f>
        <v>4</v>
      </c>
      <c r="V120" s="59">
        <v>2</v>
      </c>
      <c r="W120" s="51">
        <v>7</v>
      </c>
      <c r="X120" s="51" t="s">
        <v>1485</v>
      </c>
      <c r="Y120" s="35"/>
      <c r="AA120" s="36" t="s">
        <v>4338</v>
      </c>
      <c r="AF120" s="51">
        <v>52</v>
      </c>
      <c r="AG120" s="51">
        <v>270</v>
      </c>
      <c r="AH120" s="51">
        <v>10</v>
      </c>
      <c r="AI120" s="51">
        <v>180</v>
      </c>
      <c r="AJ120" s="51">
        <f t="shared" si="11"/>
        <v>82.156205929003022</v>
      </c>
      <c r="AK120" s="51">
        <f t="shared" si="12"/>
        <v>82.156205929003022</v>
      </c>
      <c r="AL120" s="51">
        <f t="shared" si="13"/>
        <v>37.739003086689429</v>
      </c>
      <c r="AM120" s="51">
        <f t="shared" si="14"/>
        <v>172.15620592900302</v>
      </c>
      <c r="AN120" s="51">
        <f t="shared" si="15"/>
        <v>52.260996913310571</v>
      </c>
      <c r="AO120" s="140">
        <f t="shared" si="18"/>
        <v>262.15620592900302</v>
      </c>
      <c r="AP120" s="140">
        <f t="shared" si="16"/>
        <v>52.260996913310571</v>
      </c>
    </row>
    <row r="121" spans="1:42">
      <c r="A121" s="144">
        <v>42936</v>
      </c>
      <c r="B121" s="51" t="s">
        <v>2401</v>
      </c>
      <c r="C121" s="4" t="s">
        <v>1450</v>
      </c>
      <c r="D121" s="4" t="s">
        <v>1575</v>
      </c>
      <c r="E121" s="51">
        <v>36</v>
      </c>
      <c r="F121" s="51">
        <v>2</v>
      </c>
      <c r="G121" s="56" t="str">
        <f t="shared" si="17"/>
        <v>36-2</v>
      </c>
      <c r="H121" s="51">
        <v>49</v>
      </c>
      <c r="I121" s="51">
        <v>52</v>
      </c>
      <c r="J121" s="57">
        <f>(VLOOKUP($G121,Depth_Lookup_CCL!$A$3:$Z$549,11,FALSE))+(H121/100)</f>
        <v>86.545000000000002</v>
      </c>
      <c r="K121" s="57">
        <f>(VLOOKUP($G121,Depth_Lookup_CCL!$A$3:$Z$549,11,FALSE))+(I121/100)</f>
        <v>86.575000000000003</v>
      </c>
      <c r="L121" s="58" t="s">
        <v>1520</v>
      </c>
      <c r="M121" s="51" t="s">
        <v>2874</v>
      </c>
      <c r="N121" s="51" t="s">
        <v>1402</v>
      </c>
      <c r="O121" s="51" t="s">
        <v>1457</v>
      </c>
      <c r="P121" s="52">
        <f>VLOOKUP(O121,definitions_list_lookup!$AT$3:$AU$5,2,FALSE)</f>
        <v>2</v>
      </c>
      <c r="Q121" s="51">
        <v>2.5</v>
      </c>
      <c r="R121" s="51" t="s">
        <v>1536</v>
      </c>
      <c r="S121" s="52">
        <f>VLOOKUP(R121,definitions_list_lookup!$AI$12:$AJ$17,2,FALSE)</f>
        <v>3</v>
      </c>
      <c r="Y121" s="35"/>
      <c r="AA121" s="36" t="s">
        <v>2727</v>
      </c>
      <c r="AJ121" s="51" t="e">
        <f t="shared" si="11"/>
        <v>#DIV/0!</v>
      </c>
      <c r="AK121" s="51" t="e">
        <f t="shared" si="12"/>
        <v>#DIV/0!</v>
      </c>
      <c r="AL121" s="51" t="e">
        <f t="shared" si="13"/>
        <v>#DIV/0!</v>
      </c>
      <c r="AM121" s="51" t="e">
        <f t="shared" si="14"/>
        <v>#DIV/0!</v>
      </c>
      <c r="AN121" s="51" t="e">
        <f t="shared" si="15"/>
        <v>#DIV/0!</v>
      </c>
      <c r="AO121" s="140" t="e">
        <f t="shared" si="18"/>
        <v>#DIV/0!</v>
      </c>
      <c r="AP121" s="140" t="e">
        <f t="shared" si="16"/>
        <v>#DIV/0!</v>
      </c>
    </row>
    <row r="122" spans="1:42">
      <c r="A122" s="144">
        <v>42936</v>
      </c>
      <c r="B122" s="51" t="s">
        <v>2401</v>
      </c>
      <c r="C122" s="4" t="s">
        <v>1450</v>
      </c>
      <c r="D122" s="4" t="s">
        <v>1575</v>
      </c>
      <c r="E122" s="51">
        <v>36</v>
      </c>
      <c r="F122" s="51">
        <v>2</v>
      </c>
      <c r="G122" s="56" t="str">
        <f t="shared" si="17"/>
        <v>36-2</v>
      </c>
      <c r="H122" s="51">
        <v>52</v>
      </c>
      <c r="I122" s="51">
        <v>66</v>
      </c>
      <c r="J122" s="57">
        <f>(VLOOKUP($G122,Depth_Lookup_CCL!$A$3:$Z$549,11,FALSE))+(H122/100)</f>
        <v>86.575000000000003</v>
      </c>
      <c r="K122" s="57">
        <f>(VLOOKUP($G122,Depth_Lookup_CCL!$A$3:$Z$549,11,FALSE))+(I122/100)</f>
        <v>86.715000000000003</v>
      </c>
      <c r="L122" s="58" t="s">
        <v>1520</v>
      </c>
      <c r="M122" s="51" t="s">
        <v>1403</v>
      </c>
      <c r="N122" s="51" t="s">
        <v>1402</v>
      </c>
      <c r="O122" s="51" t="s">
        <v>1456</v>
      </c>
      <c r="P122" s="52">
        <f>VLOOKUP(O122,definitions_list_lookup!$AT$3:$AU$5,2,FALSE)</f>
        <v>1</v>
      </c>
      <c r="Q122" s="51">
        <v>14</v>
      </c>
      <c r="R122" s="51" t="s">
        <v>1536</v>
      </c>
      <c r="S122" s="52">
        <f>VLOOKUP(R122,definitions_list_lookup!$AI$12:$AJ$17,2,FALSE)</f>
        <v>3</v>
      </c>
      <c r="X122" s="51" t="s">
        <v>1481</v>
      </c>
      <c r="Y122" s="35"/>
      <c r="AA122" s="36" t="s">
        <v>2728</v>
      </c>
      <c r="AJ122" s="51" t="e">
        <f t="shared" si="11"/>
        <v>#DIV/0!</v>
      </c>
      <c r="AK122" s="51" t="e">
        <f t="shared" si="12"/>
        <v>#DIV/0!</v>
      </c>
      <c r="AL122" s="51" t="e">
        <f t="shared" si="13"/>
        <v>#DIV/0!</v>
      </c>
      <c r="AM122" s="51" t="e">
        <f t="shared" si="14"/>
        <v>#DIV/0!</v>
      </c>
      <c r="AN122" s="51" t="e">
        <f t="shared" si="15"/>
        <v>#DIV/0!</v>
      </c>
      <c r="AO122" s="140" t="e">
        <f t="shared" si="18"/>
        <v>#DIV/0!</v>
      </c>
      <c r="AP122" s="140" t="e">
        <f t="shared" si="16"/>
        <v>#DIV/0!</v>
      </c>
    </row>
    <row r="123" spans="1:42">
      <c r="A123" s="144">
        <v>42936</v>
      </c>
      <c r="B123" s="51" t="s">
        <v>2401</v>
      </c>
      <c r="C123" s="4" t="s">
        <v>1450</v>
      </c>
      <c r="D123" s="4" t="s">
        <v>1575</v>
      </c>
      <c r="E123" s="51">
        <v>36</v>
      </c>
      <c r="F123" s="51">
        <v>2</v>
      </c>
      <c r="G123" s="56" t="str">
        <f>E123&amp;"-"&amp;F123</f>
        <v>36-2</v>
      </c>
      <c r="H123" s="51">
        <v>80</v>
      </c>
      <c r="I123" s="51">
        <v>80</v>
      </c>
      <c r="J123" s="57">
        <f>(VLOOKUP($G123,Depth_Lookup_CCL!$A$3:$Z$549,11,FALSE))+(H123/100)</f>
        <v>86.855000000000004</v>
      </c>
      <c r="K123" s="57">
        <f>(VLOOKUP($G123,Depth_Lookup_CCL!$A$3:$Z$549,11,FALSE))+(I123/100)</f>
        <v>86.855000000000004</v>
      </c>
      <c r="L123" s="58" t="s">
        <v>1520</v>
      </c>
      <c r="M123" s="51" t="s">
        <v>2874</v>
      </c>
      <c r="N123" s="51" t="s">
        <v>1402</v>
      </c>
      <c r="O123" s="51" t="s">
        <v>1456</v>
      </c>
      <c r="P123" s="52">
        <f>VLOOKUP(O123,definitions_list_lookup!$AT$3:$AU$5,2,FALSE)</f>
        <v>1</v>
      </c>
      <c r="Q123" s="51">
        <v>2</v>
      </c>
      <c r="R123" s="51" t="s">
        <v>1537</v>
      </c>
      <c r="S123" s="52">
        <f>VLOOKUP(R123,definitions_list_lookup!$AI$12:$AJ$17,2,FALSE)</f>
        <v>4</v>
      </c>
      <c r="W123" s="51">
        <v>5</v>
      </c>
      <c r="X123" s="51" t="s">
        <v>1482</v>
      </c>
      <c r="Y123" s="35"/>
      <c r="AA123" s="36" t="s">
        <v>4339</v>
      </c>
      <c r="AF123" s="51">
        <v>35</v>
      </c>
      <c r="AG123" s="51">
        <v>270</v>
      </c>
      <c r="AH123" s="51">
        <v>35</v>
      </c>
      <c r="AI123" s="51">
        <v>180</v>
      </c>
      <c r="AJ123" s="51">
        <f t="shared" si="11"/>
        <v>45</v>
      </c>
      <c r="AK123" s="51">
        <f t="shared" si="12"/>
        <v>45</v>
      </c>
      <c r="AL123" s="51">
        <f t="shared" si="13"/>
        <v>45.280885607561046</v>
      </c>
      <c r="AM123" s="51">
        <f t="shared" si="14"/>
        <v>135</v>
      </c>
      <c r="AN123" s="51">
        <f t="shared" si="15"/>
        <v>44.719114392438954</v>
      </c>
      <c r="AO123" s="140">
        <f t="shared" si="18"/>
        <v>225</v>
      </c>
      <c r="AP123" s="140">
        <f t="shared" si="16"/>
        <v>44.719114392438954</v>
      </c>
    </row>
    <row r="124" spans="1:42">
      <c r="A124" s="144">
        <v>42936</v>
      </c>
      <c r="B124" s="51" t="s">
        <v>2401</v>
      </c>
      <c r="C124" s="4" t="s">
        <v>1450</v>
      </c>
      <c r="D124" s="4" t="s">
        <v>1575</v>
      </c>
      <c r="E124" s="51">
        <v>36</v>
      </c>
      <c r="F124" s="51">
        <v>2</v>
      </c>
      <c r="G124" s="56" t="str">
        <f>E124&amp;"-"&amp;F124</f>
        <v>36-2</v>
      </c>
      <c r="H124" s="51">
        <v>90</v>
      </c>
      <c r="I124" s="51">
        <v>90.5</v>
      </c>
      <c r="J124" s="57">
        <f>(VLOOKUP($G124,Depth_Lookup_CCL!$A$3:$Z$549,11,FALSE))+(H124/100)</f>
        <v>86.955000000000013</v>
      </c>
      <c r="K124" s="57">
        <f>(VLOOKUP($G124,Depth_Lookup_CCL!$A$3:$Z$549,11,FALSE))+(I124/100)</f>
        <v>86.960000000000008</v>
      </c>
      <c r="L124" s="58" t="s">
        <v>1520</v>
      </c>
      <c r="M124" s="51" t="s">
        <v>1404</v>
      </c>
      <c r="N124" s="51" t="s">
        <v>1402</v>
      </c>
      <c r="O124" s="51" t="s">
        <v>1457</v>
      </c>
      <c r="P124" s="52">
        <f>VLOOKUP(O124,definitions_list_lookup!$AT$3:$AU$5,2,FALSE)</f>
        <v>2</v>
      </c>
      <c r="Q124" s="51">
        <v>1.5</v>
      </c>
      <c r="R124" s="51" t="s">
        <v>2729</v>
      </c>
      <c r="S124" s="52" t="e">
        <f>VLOOKUP(R124,definitions_list_lookup!$AI$12:$AJ$17,2,FALSE)</f>
        <v>#N/A</v>
      </c>
      <c r="Y124" s="35"/>
      <c r="AA124" s="36"/>
      <c r="AJ124" s="51" t="e">
        <f t="shared" si="11"/>
        <v>#DIV/0!</v>
      </c>
      <c r="AK124" s="51" t="e">
        <f t="shared" si="12"/>
        <v>#DIV/0!</v>
      </c>
      <c r="AL124" s="51" t="e">
        <f t="shared" si="13"/>
        <v>#DIV/0!</v>
      </c>
      <c r="AM124" s="51" t="e">
        <f t="shared" si="14"/>
        <v>#DIV/0!</v>
      </c>
      <c r="AN124" s="51" t="e">
        <f t="shared" si="15"/>
        <v>#DIV/0!</v>
      </c>
      <c r="AO124" s="140" t="e">
        <f t="shared" si="18"/>
        <v>#DIV/0!</v>
      </c>
      <c r="AP124" s="140" t="e">
        <f t="shared" si="16"/>
        <v>#DIV/0!</v>
      </c>
    </row>
    <row r="125" spans="1:42">
      <c r="A125" s="144">
        <v>42936</v>
      </c>
      <c r="B125" s="51" t="s">
        <v>2401</v>
      </c>
      <c r="C125" s="4" t="s">
        <v>1450</v>
      </c>
      <c r="D125" s="4" t="s">
        <v>1575</v>
      </c>
      <c r="E125" s="51">
        <v>36</v>
      </c>
      <c r="F125" s="51">
        <v>3</v>
      </c>
      <c r="G125" s="56" t="str">
        <f t="shared" si="17"/>
        <v>36-3</v>
      </c>
      <c r="H125" s="51">
        <v>2</v>
      </c>
      <c r="I125" s="51">
        <v>5</v>
      </c>
      <c r="J125" s="57">
        <f>(VLOOKUP($G125,Depth_Lookup_CCL!$A$3:$Z$549,11,FALSE))+(H125/100)</f>
        <v>87.00500000000001</v>
      </c>
      <c r="K125" s="57">
        <f>(VLOOKUP($G125,Depth_Lookup_CCL!$A$3:$Z$549,11,FALSE))+(I125/100)</f>
        <v>87.035000000000011</v>
      </c>
      <c r="L125" s="58" t="s">
        <v>1520</v>
      </c>
      <c r="M125" s="51" t="s">
        <v>1404</v>
      </c>
      <c r="N125" s="51" t="s">
        <v>1402</v>
      </c>
      <c r="O125" s="51" t="s">
        <v>1457</v>
      </c>
      <c r="P125" s="52">
        <f>VLOOKUP(O125,definitions_list_lookup!$AT$3:$AU$5,2,FALSE)</f>
        <v>2</v>
      </c>
      <c r="Q125" s="51">
        <v>20</v>
      </c>
      <c r="R125" s="51" t="s">
        <v>1537</v>
      </c>
      <c r="S125" s="52">
        <f>VLOOKUP(R125,definitions_list_lookup!$AI$12:$AJ$17,2,FALSE)</f>
        <v>4</v>
      </c>
      <c r="T125" s="52">
        <v>5</v>
      </c>
      <c r="U125" s="52">
        <v>95</v>
      </c>
      <c r="Y125" s="35"/>
      <c r="AA125" s="36"/>
      <c r="AJ125" s="51" t="e">
        <f t="shared" si="11"/>
        <v>#DIV/0!</v>
      </c>
      <c r="AK125" s="51" t="e">
        <f t="shared" si="12"/>
        <v>#DIV/0!</v>
      </c>
      <c r="AL125" s="51" t="e">
        <f t="shared" si="13"/>
        <v>#DIV/0!</v>
      </c>
      <c r="AM125" s="51" t="e">
        <f t="shared" si="14"/>
        <v>#DIV/0!</v>
      </c>
      <c r="AN125" s="51" t="e">
        <f t="shared" si="15"/>
        <v>#DIV/0!</v>
      </c>
      <c r="AO125" s="140" t="e">
        <f t="shared" si="18"/>
        <v>#DIV/0!</v>
      </c>
      <c r="AP125" s="140" t="e">
        <f t="shared" si="16"/>
        <v>#DIV/0!</v>
      </c>
    </row>
    <row r="126" spans="1:42">
      <c r="A126" s="144">
        <v>42936</v>
      </c>
      <c r="B126" s="51" t="s">
        <v>2401</v>
      </c>
      <c r="C126" s="4" t="s">
        <v>1450</v>
      </c>
      <c r="D126" s="4" t="s">
        <v>1575</v>
      </c>
      <c r="E126" s="51">
        <v>36</v>
      </c>
      <c r="F126" s="51">
        <v>3</v>
      </c>
      <c r="G126" s="56" t="str">
        <f t="shared" si="17"/>
        <v>36-3</v>
      </c>
      <c r="H126" s="51">
        <v>5</v>
      </c>
      <c r="I126" s="51">
        <v>22</v>
      </c>
      <c r="J126" s="57">
        <f>(VLOOKUP($G126,Depth_Lookup_CCL!$A$3:$Z$549,11,FALSE))+(H126/100)</f>
        <v>87.035000000000011</v>
      </c>
      <c r="K126" s="57">
        <f>(VLOOKUP($G126,Depth_Lookup_CCL!$A$3:$Z$549,11,FALSE))+(I126/100)</f>
        <v>87.205000000000013</v>
      </c>
      <c r="L126" s="58" t="s">
        <v>1520</v>
      </c>
      <c r="M126" s="51" t="s">
        <v>1404</v>
      </c>
      <c r="N126" s="51" t="s">
        <v>1402</v>
      </c>
      <c r="O126" s="51" t="s">
        <v>1457</v>
      </c>
      <c r="P126" s="52">
        <f>VLOOKUP(O126,definitions_list_lookup!$AT$3:$AU$5,2,FALSE)</f>
        <v>2</v>
      </c>
      <c r="Q126" s="51">
        <v>20</v>
      </c>
      <c r="R126" s="51" t="s">
        <v>1537</v>
      </c>
      <c r="S126" s="52">
        <f>VLOOKUP(R126,definitions_list_lookup!$AI$12:$AJ$17,2,FALSE)</f>
        <v>4</v>
      </c>
      <c r="T126" s="52">
        <v>5</v>
      </c>
      <c r="U126" s="52">
        <v>95</v>
      </c>
      <c r="Y126" s="35"/>
      <c r="AA126" s="36"/>
      <c r="AJ126" s="51" t="e">
        <f t="shared" si="11"/>
        <v>#DIV/0!</v>
      </c>
      <c r="AK126" s="51" t="e">
        <f t="shared" si="12"/>
        <v>#DIV/0!</v>
      </c>
      <c r="AL126" s="51" t="e">
        <f t="shared" si="13"/>
        <v>#DIV/0!</v>
      </c>
      <c r="AM126" s="51" t="e">
        <f t="shared" si="14"/>
        <v>#DIV/0!</v>
      </c>
      <c r="AN126" s="51" t="e">
        <f t="shared" si="15"/>
        <v>#DIV/0!</v>
      </c>
      <c r="AO126" s="140" t="e">
        <f t="shared" si="18"/>
        <v>#DIV/0!</v>
      </c>
      <c r="AP126" s="140" t="e">
        <f t="shared" si="16"/>
        <v>#DIV/0!</v>
      </c>
    </row>
    <row r="127" spans="1:42">
      <c r="A127" s="144">
        <v>42936</v>
      </c>
      <c r="B127" s="51" t="s">
        <v>2401</v>
      </c>
      <c r="C127" s="4" t="s">
        <v>1450</v>
      </c>
      <c r="D127" s="4" t="s">
        <v>1575</v>
      </c>
      <c r="E127" s="51">
        <v>36</v>
      </c>
      <c r="F127" s="51">
        <v>3</v>
      </c>
      <c r="G127" s="56" t="str">
        <f t="shared" si="17"/>
        <v>36-3</v>
      </c>
      <c r="H127" s="51">
        <v>22</v>
      </c>
      <c r="I127" s="51">
        <v>25</v>
      </c>
      <c r="J127" s="57">
        <f>(VLOOKUP($G127,Depth_Lookup_CCL!$A$3:$Z$549,11,FALSE))+(H127/100)</f>
        <v>87.205000000000013</v>
      </c>
      <c r="K127" s="57">
        <f>(VLOOKUP($G127,Depth_Lookup_CCL!$A$3:$Z$549,11,FALSE))+(I127/100)</f>
        <v>87.235000000000014</v>
      </c>
      <c r="L127" s="58" t="s">
        <v>1520</v>
      </c>
      <c r="M127" s="51" t="s">
        <v>1404</v>
      </c>
      <c r="N127" s="51" t="s">
        <v>1402</v>
      </c>
      <c r="O127" s="51" t="s">
        <v>1457</v>
      </c>
      <c r="P127" s="52">
        <f>VLOOKUP(O127,definitions_list_lookup!$AT$3:$AU$5,2,FALSE)</f>
        <v>2</v>
      </c>
      <c r="Q127" s="51">
        <v>3.5</v>
      </c>
      <c r="R127" s="51" t="s">
        <v>1538</v>
      </c>
      <c r="S127" s="52">
        <f>VLOOKUP(R127,definitions_list_lookup!$AI$12:$AJ$17,2,FALSE)</f>
        <v>5</v>
      </c>
      <c r="Y127" s="35"/>
      <c r="AA127" s="36"/>
      <c r="AJ127" s="51" t="e">
        <f t="shared" si="11"/>
        <v>#DIV/0!</v>
      </c>
      <c r="AK127" s="51" t="e">
        <f t="shared" si="12"/>
        <v>#DIV/0!</v>
      </c>
      <c r="AL127" s="51" t="e">
        <f t="shared" si="13"/>
        <v>#DIV/0!</v>
      </c>
      <c r="AM127" s="51" t="e">
        <f t="shared" si="14"/>
        <v>#DIV/0!</v>
      </c>
      <c r="AN127" s="51" t="e">
        <f t="shared" si="15"/>
        <v>#DIV/0!</v>
      </c>
      <c r="AO127" s="140" t="e">
        <f t="shared" si="18"/>
        <v>#DIV/0!</v>
      </c>
      <c r="AP127" s="140" t="e">
        <f t="shared" si="16"/>
        <v>#DIV/0!</v>
      </c>
    </row>
    <row r="128" spans="1:42">
      <c r="A128" s="144">
        <v>42936</v>
      </c>
      <c r="B128" s="51" t="s">
        <v>2401</v>
      </c>
      <c r="C128" s="4" t="s">
        <v>1450</v>
      </c>
      <c r="D128" s="4" t="s">
        <v>1575</v>
      </c>
      <c r="E128" s="51">
        <v>36</v>
      </c>
      <c r="F128" s="51">
        <v>3</v>
      </c>
      <c r="G128" s="56" t="str">
        <f t="shared" si="17"/>
        <v>36-3</v>
      </c>
      <c r="H128" s="51">
        <v>25</v>
      </c>
      <c r="I128" s="51">
        <v>53</v>
      </c>
      <c r="J128" s="57">
        <f>(VLOOKUP($G128,Depth_Lookup_CCL!$A$3:$Z$549,11,FALSE))+(H128/100)</f>
        <v>87.235000000000014</v>
      </c>
      <c r="K128" s="57">
        <f>(VLOOKUP($G128,Depth_Lookup_CCL!$A$3:$Z$549,11,FALSE))+(I128/100)</f>
        <v>87.515000000000015</v>
      </c>
      <c r="L128" s="58" t="s">
        <v>1520</v>
      </c>
      <c r="M128" s="51" t="s">
        <v>1404</v>
      </c>
      <c r="N128" s="51" t="s">
        <v>1402</v>
      </c>
      <c r="O128" s="51" t="s">
        <v>1457</v>
      </c>
      <c r="P128" s="52">
        <f>VLOOKUP(O128,definitions_list_lookup!$AT$3:$AU$5,2,FALSE)</f>
        <v>2</v>
      </c>
      <c r="Q128" s="51">
        <v>22</v>
      </c>
      <c r="R128" s="51" t="s">
        <v>1537</v>
      </c>
      <c r="S128" s="52">
        <f>VLOOKUP(R128,definitions_list_lookup!$AI$12:$AJ$17,2,FALSE)</f>
        <v>4</v>
      </c>
      <c r="Y128" s="35"/>
      <c r="AA128" s="36"/>
      <c r="AJ128" s="51" t="e">
        <f t="shared" si="11"/>
        <v>#DIV/0!</v>
      </c>
      <c r="AK128" s="51" t="e">
        <f t="shared" si="12"/>
        <v>#DIV/0!</v>
      </c>
      <c r="AL128" s="51" t="e">
        <f t="shared" si="13"/>
        <v>#DIV/0!</v>
      </c>
      <c r="AM128" s="51" t="e">
        <f t="shared" si="14"/>
        <v>#DIV/0!</v>
      </c>
      <c r="AN128" s="51" t="e">
        <f t="shared" si="15"/>
        <v>#DIV/0!</v>
      </c>
      <c r="AO128" s="140" t="e">
        <f t="shared" si="18"/>
        <v>#DIV/0!</v>
      </c>
      <c r="AP128" s="140" t="e">
        <f t="shared" si="16"/>
        <v>#DIV/0!</v>
      </c>
    </row>
    <row r="129" spans="1:42">
      <c r="A129" s="144">
        <v>42936</v>
      </c>
      <c r="B129" s="51" t="s">
        <v>2401</v>
      </c>
      <c r="C129" s="4" t="s">
        <v>1450</v>
      </c>
      <c r="D129" s="4" t="s">
        <v>1575</v>
      </c>
      <c r="E129" s="51">
        <v>37</v>
      </c>
      <c r="F129" s="51">
        <v>2</v>
      </c>
      <c r="G129" s="56" t="str">
        <f t="shared" si="17"/>
        <v>37-2</v>
      </c>
      <c r="H129" s="51">
        <v>18</v>
      </c>
      <c r="I129" s="51">
        <v>18.5</v>
      </c>
      <c r="J129" s="57">
        <f>(VLOOKUP($G129,Depth_Lookup_CCL!$A$3:$Z$549,11,FALSE))+(H129/100)</f>
        <v>89.034999999999997</v>
      </c>
      <c r="K129" s="57">
        <f>(VLOOKUP($G129,Depth_Lookup_CCL!$A$3:$Z$549,11,FALSE))+(I129/100)</f>
        <v>89.039999999999992</v>
      </c>
      <c r="L129" s="58" t="s">
        <v>1522</v>
      </c>
      <c r="M129" s="51" t="s">
        <v>1404</v>
      </c>
      <c r="N129" s="51" t="s">
        <v>1402</v>
      </c>
      <c r="O129" s="51" t="s">
        <v>1457</v>
      </c>
      <c r="P129" s="52">
        <f>VLOOKUP(O129,definitions_list_lookup!$AT$3:$AU$5,2,FALSE)</f>
        <v>2</v>
      </c>
      <c r="R129" s="51" t="s">
        <v>1408</v>
      </c>
      <c r="S129" s="52">
        <f>VLOOKUP(R129,definitions_list_lookup!$AI$12:$AJ$17,2,FALSE)</f>
        <v>2</v>
      </c>
      <c r="Y129" s="35"/>
      <c r="AA129" s="36" t="s">
        <v>2730</v>
      </c>
      <c r="AF129" s="51">
        <v>40</v>
      </c>
      <c r="AG129" s="51">
        <v>270</v>
      </c>
      <c r="AH129" s="51">
        <v>5</v>
      </c>
      <c r="AI129" s="51">
        <v>0</v>
      </c>
      <c r="AJ129" s="51">
        <f t="shared" si="11"/>
        <v>95.952432584570829</v>
      </c>
      <c r="AK129" s="51">
        <f t="shared" si="12"/>
        <v>95.952432584570829</v>
      </c>
      <c r="AL129" s="51">
        <f t="shared" si="13"/>
        <v>49.847404263453896</v>
      </c>
      <c r="AM129" s="51">
        <f t="shared" si="14"/>
        <v>185.95243258457083</v>
      </c>
      <c r="AN129" s="51">
        <f t="shared" si="15"/>
        <v>40.152595736546104</v>
      </c>
      <c r="AO129" s="140">
        <f t="shared" si="18"/>
        <v>275.95243258457083</v>
      </c>
      <c r="AP129" s="140">
        <f t="shared" si="16"/>
        <v>40.152595736546104</v>
      </c>
    </row>
    <row r="130" spans="1:42">
      <c r="A130" s="144">
        <v>42936</v>
      </c>
      <c r="B130" s="51" t="s">
        <v>2401</v>
      </c>
      <c r="C130" s="4" t="s">
        <v>1450</v>
      </c>
      <c r="D130" s="4" t="s">
        <v>1575</v>
      </c>
      <c r="E130" s="51">
        <v>37</v>
      </c>
      <c r="F130" s="51">
        <v>2</v>
      </c>
      <c r="G130" s="56" t="str">
        <f t="shared" si="17"/>
        <v>37-2</v>
      </c>
      <c r="H130" s="51">
        <v>18.149999999999999</v>
      </c>
      <c r="I130" s="51">
        <v>30</v>
      </c>
      <c r="J130" s="57">
        <f>(VLOOKUP($G130,Depth_Lookup_CCL!$A$3:$Z$549,11,FALSE))+(H130/100)</f>
        <v>89.03649999999999</v>
      </c>
      <c r="K130" s="57">
        <f>(VLOOKUP($G130,Depth_Lookup_CCL!$A$3:$Z$549,11,FALSE))+(I130/100)</f>
        <v>89.154999999999987</v>
      </c>
      <c r="L130" s="58" t="s">
        <v>1520</v>
      </c>
      <c r="M130" s="51" t="s">
        <v>1404</v>
      </c>
      <c r="N130" s="51" t="s">
        <v>1402</v>
      </c>
      <c r="O130" s="51" t="s">
        <v>1457</v>
      </c>
      <c r="P130" s="52">
        <f>VLOOKUP(O130,definitions_list_lookup!$AT$3:$AU$5,2,FALSE)</f>
        <v>2</v>
      </c>
      <c r="R130" s="51" t="s">
        <v>1408</v>
      </c>
      <c r="S130" s="52">
        <f>VLOOKUP(R130,definitions_list_lookup!$AI$12:$AJ$17,2,FALSE)</f>
        <v>2</v>
      </c>
      <c r="Y130" s="35"/>
      <c r="AA130" s="36"/>
      <c r="AF130" s="51">
        <v>40</v>
      </c>
      <c r="AG130" s="51">
        <v>270</v>
      </c>
      <c r="AH130" s="51">
        <v>5</v>
      </c>
      <c r="AI130" s="51">
        <v>0</v>
      </c>
      <c r="AJ130" s="51">
        <f t="shared" si="11"/>
        <v>95.952432584570829</v>
      </c>
      <c r="AK130" s="51">
        <f t="shared" si="12"/>
        <v>95.952432584570829</v>
      </c>
      <c r="AL130" s="51">
        <f t="shared" si="13"/>
        <v>49.847404263453896</v>
      </c>
      <c r="AM130" s="51">
        <f t="shared" si="14"/>
        <v>185.95243258457083</v>
      </c>
      <c r="AN130" s="51">
        <f t="shared" si="15"/>
        <v>40.152595736546104</v>
      </c>
      <c r="AO130" s="140">
        <f t="shared" si="18"/>
        <v>275.95243258457083</v>
      </c>
      <c r="AP130" s="140">
        <f t="shared" si="16"/>
        <v>40.152595736546104</v>
      </c>
    </row>
    <row r="131" spans="1:42">
      <c r="A131" s="144">
        <v>42936</v>
      </c>
      <c r="B131" s="51" t="s">
        <v>2401</v>
      </c>
      <c r="C131" s="4" t="s">
        <v>1450</v>
      </c>
      <c r="D131" s="4" t="s">
        <v>1575</v>
      </c>
      <c r="E131" s="51">
        <v>37</v>
      </c>
      <c r="F131" s="51">
        <v>2</v>
      </c>
      <c r="G131" s="56" t="str">
        <f t="shared" si="17"/>
        <v>37-2</v>
      </c>
      <c r="H131" s="51">
        <v>30</v>
      </c>
      <c r="I131" s="51">
        <v>31</v>
      </c>
      <c r="J131" s="57">
        <f>(VLOOKUP($G131,Depth_Lookup_CCL!$A$3:$Z$549,11,FALSE))+(H131/100)</f>
        <v>89.154999999999987</v>
      </c>
      <c r="K131" s="57">
        <f>(VLOOKUP($G131,Depth_Lookup_CCL!$A$3:$Z$549,11,FALSE))+(I131/100)</f>
        <v>89.164999999999992</v>
      </c>
      <c r="L131" s="58" t="s">
        <v>1522</v>
      </c>
      <c r="N131" s="51" t="s">
        <v>1402</v>
      </c>
      <c r="O131" s="51" t="s">
        <v>1457</v>
      </c>
      <c r="P131" s="52">
        <f>VLOOKUP(O131,definitions_list_lookup!$AT$3:$AU$5,2,FALSE)</f>
        <v>2</v>
      </c>
      <c r="Q131" s="51">
        <v>3</v>
      </c>
      <c r="R131" s="51" t="s">
        <v>1407</v>
      </c>
      <c r="S131" s="52">
        <f>VLOOKUP(R131,definitions_list_lookup!$AI$12:$AJ$17,2,FALSE)</f>
        <v>1</v>
      </c>
      <c r="Y131" s="35"/>
      <c r="AA131" s="36"/>
      <c r="AJ131" s="51" t="e">
        <f t="shared" si="11"/>
        <v>#DIV/0!</v>
      </c>
      <c r="AK131" s="51" t="e">
        <f t="shared" si="12"/>
        <v>#DIV/0!</v>
      </c>
      <c r="AL131" s="51" t="e">
        <f t="shared" si="13"/>
        <v>#DIV/0!</v>
      </c>
      <c r="AM131" s="51" t="e">
        <f t="shared" si="14"/>
        <v>#DIV/0!</v>
      </c>
      <c r="AN131" s="51" t="e">
        <f t="shared" si="15"/>
        <v>#DIV/0!</v>
      </c>
      <c r="AO131" s="140" t="e">
        <f t="shared" si="18"/>
        <v>#DIV/0!</v>
      </c>
      <c r="AP131" s="140" t="e">
        <f t="shared" si="16"/>
        <v>#DIV/0!</v>
      </c>
    </row>
    <row r="132" spans="1:42">
      <c r="A132" s="144">
        <v>42936</v>
      </c>
      <c r="B132" s="51" t="s">
        <v>2401</v>
      </c>
      <c r="C132" s="4" t="s">
        <v>1450</v>
      </c>
      <c r="D132" s="4" t="s">
        <v>1575</v>
      </c>
      <c r="E132" s="51">
        <v>37</v>
      </c>
      <c r="F132" s="51">
        <v>3</v>
      </c>
      <c r="G132" s="56" t="str">
        <f t="shared" si="17"/>
        <v>37-3</v>
      </c>
      <c r="H132" s="51">
        <v>0</v>
      </c>
      <c r="I132" s="51">
        <v>6</v>
      </c>
      <c r="J132" s="57">
        <f>(VLOOKUP($G132,Depth_Lookup_CCL!$A$3:$Z$549,11,FALSE))+(H132/100)</f>
        <v>89.699999999999989</v>
      </c>
      <c r="K132" s="57">
        <f>(VLOOKUP($G132,Depth_Lookup_CCL!$A$3:$Z$549,11,FALSE))+(I132/100)</f>
        <v>89.759999999999991</v>
      </c>
      <c r="L132" s="58" t="s">
        <v>1521</v>
      </c>
      <c r="M132" s="51" t="s">
        <v>1403</v>
      </c>
      <c r="N132" s="51" t="s">
        <v>1402</v>
      </c>
      <c r="O132" s="51" t="s">
        <v>1457</v>
      </c>
      <c r="P132" s="52">
        <f>VLOOKUP(O132,definitions_list_lookup!$AT$3:$AU$5,2,FALSE)</f>
        <v>2</v>
      </c>
      <c r="Q132" s="51">
        <v>5</v>
      </c>
      <c r="R132" s="51" t="s">
        <v>1407</v>
      </c>
      <c r="S132" s="52">
        <f>VLOOKUP(R132,definitions_list_lookup!$AI$12:$AJ$17,2,FALSE)</f>
        <v>1</v>
      </c>
      <c r="Y132" s="35"/>
      <c r="Z132" s="51" t="s">
        <v>1416</v>
      </c>
      <c r="AA132" s="36" t="s">
        <v>2416</v>
      </c>
      <c r="AJ132" s="51" t="e">
        <f t="shared" si="11"/>
        <v>#DIV/0!</v>
      </c>
      <c r="AK132" s="51" t="e">
        <f t="shared" si="12"/>
        <v>#DIV/0!</v>
      </c>
      <c r="AL132" s="51" t="e">
        <f t="shared" si="13"/>
        <v>#DIV/0!</v>
      </c>
      <c r="AM132" s="51" t="e">
        <f t="shared" si="14"/>
        <v>#DIV/0!</v>
      </c>
      <c r="AN132" s="51" t="e">
        <f t="shared" si="15"/>
        <v>#DIV/0!</v>
      </c>
      <c r="AO132" s="140" t="e">
        <f t="shared" si="18"/>
        <v>#DIV/0!</v>
      </c>
      <c r="AP132" s="140" t="e">
        <f t="shared" si="16"/>
        <v>#DIV/0!</v>
      </c>
    </row>
    <row r="133" spans="1:42">
      <c r="A133" s="144">
        <v>42936</v>
      </c>
      <c r="B133" s="51" t="s">
        <v>2401</v>
      </c>
      <c r="C133" s="4" t="s">
        <v>1450</v>
      </c>
      <c r="D133" s="4" t="s">
        <v>1575</v>
      </c>
      <c r="E133" s="51">
        <v>37</v>
      </c>
      <c r="F133" s="51">
        <v>3</v>
      </c>
      <c r="G133" s="56" t="str">
        <f t="shared" si="17"/>
        <v>37-3</v>
      </c>
      <c r="H133" s="51">
        <v>39.5</v>
      </c>
      <c r="I133" s="51">
        <v>40</v>
      </c>
      <c r="J133" s="57">
        <f>(VLOOKUP($G133,Depth_Lookup_CCL!$A$3:$Z$549,11,FALSE))+(H133/100)</f>
        <v>90.094999999999985</v>
      </c>
      <c r="K133" s="57">
        <f>(VLOOKUP($G133,Depth_Lookup_CCL!$A$3:$Z$549,11,FALSE))+(I133/100)</f>
        <v>90.1</v>
      </c>
      <c r="L133" s="58" t="s">
        <v>1523</v>
      </c>
      <c r="M133" s="51" t="s">
        <v>1405</v>
      </c>
      <c r="N133" s="51" t="s">
        <v>1402</v>
      </c>
      <c r="O133" s="51" t="s">
        <v>1457</v>
      </c>
      <c r="P133" s="52">
        <f>VLOOKUP(O133,definitions_list_lookup!$AT$3:$AU$5,2,FALSE)</f>
        <v>2</v>
      </c>
      <c r="Q133" s="51">
        <v>3</v>
      </c>
      <c r="R133" s="51" t="s">
        <v>1408</v>
      </c>
      <c r="S133" s="52">
        <f>VLOOKUP(R133,definitions_list_lookup!$AI$12:$AJ$17,2,FALSE)</f>
        <v>2</v>
      </c>
      <c r="Y133" s="35" t="s">
        <v>1410</v>
      </c>
      <c r="Z133" s="51" t="s">
        <v>1415</v>
      </c>
      <c r="AA133" s="36" t="s">
        <v>4340</v>
      </c>
      <c r="AF133" s="51">
        <v>70</v>
      </c>
      <c r="AG133" s="51">
        <v>90</v>
      </c>
      <c r="AH133" s="51">
        <v>48</v>
      </c>
      <c r="AI133" s="51">
        <v>180</v>
      </c>
      <c r="AJ133" s="51">
        <f t="shared" ref="AJ133:AJ196" si="19">+(IF($AG133&lt;$AI133,((MIN($AI133,$AG133)+(DEGREES(ATAN((TAN(RADIANS($AH133))/((TAN(RADIANS($AF133))*SIN(RADIANS(ABS($AG133-$AI133))))))-(COS(RADIANS(ABS($AG133-$AI133)))/SIN(RADIANS(ABS($AG133-$AI133)))))))-180)),((MAX($AI133,$AG133)-(DEGREES(ATAN((TAN(RADIANS($AH133))/((TAN(RADIANS($AF133))*SIN(RADIANS(ABS($AG133-$AI133))))))-(COS(RADIANS(ABS($AG133-$AI133)))/SIN(RADIANS(ABS($AG133-$AI133)))))))-180))))</f>
        <v>-67.989968783489829</v>
      </c>
      <c r="AK133" s="51">
        <f t="shared" si="12"/>
        <v>292.01003121651019</v>
      </c>
      <c r="AL133" s="51">
        <f t="shared" ref="AL133:AL196" si="20">+ABS(DEGREES(ATAN((COS(RADIANS(ABS($AJ133+180-(IF($AG133&gt;$AI133,MAX($AH133,$AG133),MIN($AG133,$AI133))))))/(TAN(RADIANS($AF133)))))))</f>
        <v>18.64662987528477</v>
      </c>
      <c r="AM133" s="51">
        <f t="shared" si="14"/>
        <v>22.010031216510171</v>
      </c>
      <c r="AN133" s="51">
        <f t="shared" si="15"/>
        <v>71.353370124715227</v>
      </c>
      <c r="AO133" s="140">
        <f t="shared" si="18"/>
        <v>112.01003121651019</v>
      </c>
      <c r="AP133" s="140">
        <f t="shared" si="16"/>
        <v>71.353370124715227</v>
      </c>
    </row>
    <row r="134" spans="1:42">
      <c r="A134" s="144">
        <v>42936</v>
      </c>
      <c r="B134" s="51" t="s">
        <v>2401</v>
      </c>
      <c r="C134" s="4" t="s">
        <v>1450</v>
      </c>
      <c r="D134" s="4" t="s">
        <v>1575</v>
      </c>
      <c r="E134" s="51">
        <v>39</v>
      </c>
      <c r="F134" s="51">
        <v>1</v>
      </c>
      <c r="G134" s="56" t="str">
        <f t="shared" si="17"/>
        <v>39-1</v>
      </c>
      <c r="H134" s="51">
        <v>77</v>
      </c>
      <c r="I134" s="51">
        <v>80.5</v>
      </c>
      <c r="J134" s="57">
        <f>(VLOOKUP($G134,Depth_Lookup_CCL!$A$3:$Z$549,11,FALSE))+(H134/100)</f>
        <v>94.97</v>
      </c>
      <c r="K134" s="57">
        <f>(VLOOKUP($G134,Depth_Lookup_CCL!$A$3:$Z$549,11,FALSE))+(I134/100)</f>
        <v>95.00500000000001</v>
      </c>
      <c r="L134" s="58" t="s">
        <v>1521</v>
      </c>
      <c r="M134" s="51" t="s">
        <v>2874</v>
      </c>
      <c r="N134" s="51" t="s">
        <v>1402</v>
      </c>
      <c r="O134" s="51" t="s">
        <v>1457</v>
      </c>
      <c r="P134" s="52">
        <f>VLOOKUP(O134,definitions_list_lookup!$AT$3:$AU$5,2,FALSE)</f>
        <v>2</v>
      </c>
      <c r="Q134" s="51">
        <v>2.5</v>
      </c>
      <c r="R134" s="51" t="s">
        <v>1537</v>
      </c>
      <c r="S134" s="52">
        <f>VLOOKUP(R134,definitions_list_lookup!$AI$12:$AJ$17,2,FALSE)</f>
        <v>4</v>
      </c>
      <c r="X134" s="51" t="s">
        <v>1484</v>
      </c>
      <c r="Y134" s="35"/>
      <c r="Z134" s="51" t="s">
        <v>1416</v>
      </c>
      <c r="AA134" s="36"/>
      <c r="AJ134" s="51" t="e">
        <f t="shared" si="19"/>
        <v>#DIV/0!</v>
      </c>
      <c r="AK134" s="51" t="e">
        <f t="shared" ref="AK134:AK197" si="21">IF($AJ134&gt;0,$AJ134,360+$AJ134)</f>
        <v>#DIV/0!</v>
      </c>
      <c r="AL134" s="51" t="e">
        <f t="shared" si="20"/>
        <v>#DIV/0!</v>
      </c>
      <c r="AM134" s="51" t="e">
        <f t="shared" ref="AM134:AM197" si="22">+IF(($AJ134+90)&gt;0,$AJ134+90,$AJ134+450)</f>
        <v>#DIV/0!</v>
      </c>
      <c r="AN134" s="51" t="e">
        <f t="shared" ref="AN134:AN197" si="23">-$AL134+90</f>
        <v>#DIV/0!</v>
      </c>
      <c r="AO134" s="140" t="e">
        <f t="shared" si="18"/>
        <v>#DIV/0!</v>
      </c>
      <c r="AP134" s="140" t="e">
        <f t="shared" si="16"/>
        <v>#DIV/0!</v>
      </c>
    </row>
    <row r="135" spans="1:42">
      <c r="A135" s="144">
        <v>42936</v>
      </c>
      <c r="B135" s="51" t="s">
        <v>2401</v>
      </c>
      <c r="C135" s="4" t="s">
        <v>1450</v>
      </c>
      <c r="D135" s="4" t="s">
        <v>1575</v>
      </c>
      <c r="E135" s="51">
        <v>39</v>
      </c>
      <c r="F135" s="51">
        <v>2</v>
      </c>
      <c r="G135" s="56" t="str">
        <f t="shared" si="17"/>
        <v>39-2</v>
      </c>
      <c r="H135" s="51">
        <v>70</v>
      </c>
      <c r="I135" s="51">
        <v>80</v>
      </c>
      <c r="J135" s="57">
        <f>(VLOOKUP($G135,Depth_Lookup_CCL!$A$3:$Z$549,11,FALSE))+(H135/100)</f>
        <v>95.75500000000001</v>
      </c>
      <c r="K135" s="57">
        <f>(VLOOKUP($G135,Depth_Lookup_CCL!$A$3:$Z$549,11,FALSE))+(I135/100)</f>
        <v>95.855000000000004</v>
      </c>
      <c r="L135" s="58" t="s">
        <v>1522</v>
      </c>
      <c r="N135" s="51" t="s">
        <v>1402</v>
      </c>
      <c r="O135" s="51" t="s">
        <v>1456</v>
      </c>
      <c r="P135" s="52">
        <f>VLOOKUP(O135,definitions_list_lookup!$AT$3:$AU$5,2,FALSE)</f>
        <v>1</v>
      </c>
      <c r="Q135" s="51">
        <v>9</v>
      </c>
      <c r="R135" s="51" t="s">
        <v>1408</v>
      </c>
      <c r="S135" s="52">
        <f>VLOOKUP(R135,definitions_list_lookup!$AI$12:$AJ$17,2,FALSE)</f>
        <v>2</v>
      </c>
      <c r="Y135" s="35"/>
      <c r="AA135" s="36" t="s">
        <v>2731</v>
      </c>
      <c r="AJ135" s="51" t="e">
        <f t="shared" si="19"/>
        <v>#DIV/0!</v>
      </c>
      <c r="AK135" s="51" t="e">
        <f t="shared" si="21"/>
        <v>#DIV/0!</v>
      </c>
      <c r="AL135" s="51" t="e">
        <f t="shared" si="20"/>
        <v>#DIV/0!</v>
      </c>
      <c r="AM135" s="51" t="e">
        <f t="shared" si="22"/>
        <v>#DIV/0!</v>
      </c>
      <c r="AN135" s="51" t="e">
        <f t="shared" si="23"/>
        <v>#DIV/0!</v>
      </c>
      <c r="AO135" s="140" t="e">
        <f t="shared" si="18"/>
        <v>#DIV/0!</v>
      </c>
      <c r="AP135" s="140" t="e">
        <f t="shared" si="16"/>
        <v>#DIV/0!</v>
      </c>
    </row>
    <row r="136" spans="1:42">
      <c r="A136" s="144">
        <v>42936</v>
      </c>
      <c r="B136" s="51" t="s">
        <v>2401</v>
      </c>
      <c r="C136" s="4" t="s">
        <v>1450</v>
      </c>
      <c r="D136" s="4" t="s">
        <v>1575</v>
      </c>
      <c r="E136" s="51">
        <v>39</v>
      </c>
      <c r="F136" s="51">
        <v>3</v>
      </c>
      <c r="G136" s="56" t="str">
        <f t="shared" si="17"/>
        <v>39-3</v>
      </c>
      <c r="H136" s="51">
        <v>3.5</v>
      </c>
      <c r="I136" s="51">
        <v>11.5</v>
      </c>
      <c r="J136" s="57">
        <f>(VLOOKUP($G136,Depth_Lookup_CCL!$A$3:$Z$549,11,FALSE))+(H136/100)</f>
        <v>96.075000000000003</v>
      </c>
      <c r="K136" s="57">
        <f>(VLOOKUP($G136,Depth_Lookup_CCL!$A$3:$Z$549,11,FALSE))+(I136/100)</f>
        <v>96.155000000000001</v>
      </c>
      <c r="L136" s="58" t="s">
        <v>1520</v>
      </c>
      <c r="M136" s="51" t="s">
        <v>2874</v>
      </c>
      <c r="N136" s="51" t="s">
        <v>1402</v>
      </c>
      <c r="O136" s="51" t="s">
        <v>1456</v>
      </c>
      <c r="P136" s="52">
        <f>VLOOKUP(O136,definitions_list_lookup!$AT$3:$AU$5,2,FALSE)</f>
        <v>1</v>
      </c>
      <c r="Q136" s="51">
        <v>7</v>
      </c>
      <c r="R136" s="51" t="s">
        <v>1537</v>
      </c>
      <c r="S136" s="52">
        <f>VLOOKUP(R136,definitions_list_lookup!$AI$12:$AJ$17,2,FALSE)</f>
        <v>4</v>
      </c>
      <c r="X136" s="51" t="s">
        <v>2732</v>
      </c>
      <c r="Y136" s="35" t="s">
        <v>1385</v>
      </c>
      <c r="AA136" s="36" t="s">
        <v>4485</v>
      </c>
      <c r="AF136" s="51">
        <v>50</v>
      </c>
      <c r="AG136" s="51">
        <v>90</v>
      </c>
      <c r="AH136" s="51">
        <v>5</v>
      </c>
      <c r="AI136" s="51">
        <v>180</v>
      </c>
      <c r="AJ136" s="51">
        <f t="shared" si="19"/>
        <v>-85.801350873522665</v>
      </c>
      <c r="AK136" s="51">
        <f t="shared" si="21"/>
        <v>274.19864912647733</v>
      </c>
      <c r="AL136" s="51">
        <f t="shared" si="20"/>
        <v>39.924198946759468</v>
      </c>
      <c r="AM136" s="51">
        <f t="shared" si="22"/>
        <v>4.1986491264773349</v>
      </c>
      <c r="AN136" s="51">
        <f t="shared" si="23"/>
        <v>50.075801053240532</v>
      </c>
      <c r="AO136" s="140">
        <f t="shared" si="18"/>
        <v>94.198649126477335</v>
      </c>
      <c r="AP136" s="140">
        <f t="shared" si="16"/>
        <v>50.075801053240532</v>
      </c>
    </row>
    <row r="137" spans="1:42">
      <c r="A137" s="144">
        <v>42936</v>
      </c>
      <c r="B137" s="51" t="s">
        <v>2401</v>
      </c>
      <c r="C137" s="4" t="s">
        <v>1450</v>
      </c>
      <c r="D137" s="4" t="s">
        <v>1575</v>
      </c>
      <c r="E137" s="51">
        <v>39</v>
      </c>
      <c r="F137" s="51">
        <v>3</v>
      </c>
      <c r="G137" s="56" t="str">
        <f t="shared" si="17"/>
        <v>39-3</v>
      </c>
      <c r="H137" s="51">
        <v>16</v>
      </c>
      <c r="I137" s="51">
        <v>32</v>
      </c>
      <c r="J137" s="57">
        <f>(VLOOKUP($G137,Depth_Lookup_CCL!$A$3:$Z$549,11,FALSE))+(H137/100)</f>
        <v>96.2</v>
      </c>
      <c r="K137" s="57">
        <f>(VLOOKUP($G137,Depth_Lookup_CCL!$A$3:$Z$549,11,FALSE))+(I137/100)</f>
        <v>96.36</v>
      </c>
      <c r="L137" s="58" t="s">
        <v>1520</v>
      </c>
      <c r="M137" s="51" t="s">
        <v>1403</v>
      </c>
      <c r="N137" s="51" t="s">
        <v>1400</v>
      </c>
      <c r="O137" s="51" t="s">
        <v>1455</v>
      </c>
      <c r="P137" s="52">
        <f>VLOOKUP(O137,definitions_list_lookup!$AT$3:$AU$5,2,FALSE)</f>
        <v>0</v>
      </c>
      <c r="S137" s="52" t="e">
        <f>VLOOKUP(R137,definitions_list_lookup!$AI$12:$AJ$17,2,FALSE)</f>
        <v>#N/A</v>
      </c>
      <c r="Y137" s="35"/>
      <c r="AA137" s="36" t="s">
        <v>2733</v>
      </c>
      <c r="AJ137" s="51" t="e">
        <f t="shared" si="19"/>
        <v>#DIV/0!</v>
      </c>
      <c r="AK137" s="51" t="e">
        <f t="shared" si="21"/>
        <v>#DIV/0!</v>
      </c>
      <c r="AL137" s="51" t="e">
        <f t="shared" si="20"/>
        <v>#DIV/0!</v>
      </c>
      <c r="AM137" s="51" t="e">
        <f t="shared" si="22"/>
        <v>#DIV/0!</v>
      </c>
      <c r="AN137" s="51" t="e">
        <f t="shared" si="23"/>
        <v>#DIV/0!</v>
      </c>
      <c r="AO137" s="140" t="e">
        <f t="shared" si="18"/>
        <v>#DIV/0!</v>
      </c>
      <c r="AP137" s="140" t="e">
        <f t="shared" si="16"/>
        <v>#DIV/0!</v>
      </c>
    </row>
    <row r="138" spans="1:42">
      <c r="A138" s="144">
        <v>42936</v>
      </c>
      <c r="B138" s="51" t="s">
        <v>2401</v>
      </c>
      <c r="C138" s="4" t="s">
        <v>1450</v>
      </c>
      <c r="D138" s="4" t="s">
        <v>1575</v>
      </c>
      <c r="E138" s="51">
        <v>45</v>
      </c>
      <c r="F138" s="51">
        <v>3</v>
      </c>
      <c r="G138" s="56" t="str">
        <f t="shared" si="17"/>
        <v>45-3</v>
      </c>
      <c r="H138" s="51">
        <v>42</v>
      </c>
      <c r="I138" s="51">
        <v>45</v>
      </c>
      <c r="J138" s="57">
        <f>(VLOOKUP($G138,Depth_Lookup_CCL!$A$3:$Z$549,11,FALSE))+(H138/100)</f>
        <v>105.72499999999999</v>
      </c>
      <c r="K138" s="57">
        <f>(VLOOKUP($G138,Depth_Lookup_CCL!$A$3:$Z$549,11,FALSE))+(I138/100)</f>
        <v>105.755</v>
      </c>
      <c r="L138" s="58" t="s">
        <v>1521</v>
      </c>
      <c r="M138" s="51" t="s">
        <v>1403</v>
      </c>
      <c r="N138" s="51" t="s">
        <v>1401</v>
      </c>
      <c r="O138" s="51" t="s">
        <v>1457</v>
      </c>
      <c r="P138" s="52">
        <f>VLOOKUP(O138,definitions_list_lookup!$AT$3:$AU$5,2,FALSE)</f>
        <v>2</v>
      </c>
      <c r="Q138" s="51">
        <v>2</v>
      </c>
      <c r="R138" s="51" t="s">
        <v>1408</v>
      </c>
      <c r="S138" s="52">
        <f>VLOOKUP(R138,definitions_list_lookup!$AI$12:$AJ$17,2,FALSE)</f>
        <v>2</v>
      </c>
      <c r="Y138" s="35"/>
      <c r="AA138" s="36" t="s">
        <v>2734</v>
      </c>
      <c r="AJ138" s="51" t="e">
        <f t="shared" si="19"/>
        <v>#DIV/0!</v>
      </c>
      <c r="AK138" s="51" t="e">
        <f t="shared" si="21"/>
        <v>#DIV/0!</v>
      </c>
      <c r="AL138" s="51" t="e">
        <f t="shared" si="20"/>
        <v>#DIV/0!</v>
      </c>
      <c r="AM138" s="51" t="e">
        <f t="shared" si="22"/>
        <v>#DIV/0!</v>
      </c>
      <c r="AN138" s="51" t="e">
        <f t="shared" si="23"/>
        <v>#DIV/0!</v>
      </c>
      <c r="AO138" s="140" t="e">
        <f t="shared" si="18"/>
        <v>#DIV/0!</v>
      </c>
      <c r="AP138" s="140" t="e">
        <f t="shared" si="16"/>
        <v>#DIV/0!</v>
      </c>
    </row>
    <row r="139" spans="1:42">
      <c r="A139" s="144">
        <v>42936</v>
      </c>
      <c r="B139" s="51" t="s">
        <v>2401</v>
      </c>
      <c r="C139" s="4" t="s">
        <v>1450</v>
      </c>
      <c r="D139" s="4" t="s">
        <v>1575</v>
      </c>
      <c r="E139" s="51">
        <v>45</v>
      </c>
      <c r="F139" s="51">
        <v>3</v>
      </c>
      <c r="G139" s="56" t="str">
        <f t="shared" si="17"/>
        <v>45-3</v>
      </c>
      <c r="H139" s="51">
        <v>45</v>
      </c>
      <c r="I139" s="51">
        <v>79</v>
      </c>
      <c r="J139" s="57">
        <f>(VLOOKUP($G139,Depth_Lookup_CCL!$A$3:$Z$549,11,FALSE))+(H139/100)</f>
        <v>105.755</v>
      </c>
      <c r="K139" s="57">
        <f>(VLOOKUP($G139,Depth_Lookup_CCL!$A$3:$Z$549,11,FALSE))+(I139/100)</f>
        <v>106.095</v>
      </c>
      <c r="L139" s="58"/>
      <c r="P139" s="52" t="e">
        <f>VLOOKUP(O139,definitions_list_lookup!$AT$3:$AU$5,2,FALSE)</f>
        <v>#N/A</v>
      </c>
      <c r="Q139" s="51">
        <v>25</v>
      </c>
      <c r="R139" s="51" t="s">
        <v>1407</v>
      </c>
      <c r="S139" s="52">
        <f>VLOOKUP(R139,definitions_list_lookup!$AI$12:$AJ$17,2,FALSE)</f>
        <v>1</v>
      </c>
      <c r="X139" s="51" t="s">
        <v>1482</v>
      </c>
      <c r="Y139" s="35"/>
      <c r="AA139" s="36" t="s">
        <v>2735</v>
      </c>
      <c r="AJ139" s="51" t="e">
        <f t="shared" si="19"/>
        <v>#DIV/0!</v>
      </c>
      <c r="AK139" s="51" t="e">
        <f t="shared" si="21"/>
        <v>#DIV/0!</v>
      </c>
      <c r="AL139" s="51" t="e">
        <f t="shared" si="20"/>
        <v>#DIV/0!</v>
      </c>
      <c r="AM139" s="51" t="e">
        <f t="shared" si="22"/>
        <v>#DIV/0!</v>
      </c>
      <c r="AN139" s="51" t="e">
        <f t="shared" si="23"/>
        <v>#DIV/0!</v>
      </c>
      <c r="AO139" s="140" t="e">
        <f t="shared" si="18"/>
        <v>#DIV/0!</v>
      </c>
      <c r="AP139" s="140" t="e">
        <f t="shared" si="16"/>
        <v>#DIV/0!</v>
      </c>
    </row>
    <row r="140" spans="1:42">
      <c r="A140" s="144">
        <v>42936</v>
      </c>
      <c r="B140" s="51" t="s">
        <v>2401</v>
      </c>
      <c r="C140" s="4" t="s">
        <v>1450</v>
      </c>
      <c r="D140" s="4" t="s">
        <v>1575</v>
      </c>
      <c r="E140" s="51">
        <v>45</v>
      </c>
      <c r="F140" s="51">
        <v>4</v>
      </c>
      <c r="G140" s="56" t="str">
        <f t="shared" si="17"/>
        <v>45-4</v>
      </c>
      <c r="H140" s="51">
        <v>1.5</v>
      </c>
      <c r="I140" s="51">
        <v>3.5</v>
      </c>
      <c r="J140" s="57">
        <f>(VLOOKUP($G140,Depth_Lookup_CCL!$A$3:$Z$549,11,FALSE))+(H140/100)</f>
        <v>106.13499999999999</v>
      </c>
      <c r="K140" s="57">
        <f>(VLOOKUP($G140,Depth_Lookup_CCL!$A$3:$Z$549,11,FALSE))+(I140/100)</f>
        <v>106.15499999999999</v>
      </c>
      <c r="L140" s="58" t="s">
        <v>1521</v>
      </c>
      <c r="M140" s="51" t="s">
        <v>1404</v>
      </c>
      <c r="N140" s="51" t="s">
        <v>1402</v>
      </c>
      <c r="O140" s="51" t="s">
        <v>1457</v>
      </c>
      <c r="P140" s="52">
        <f>VLOOKUP(O140,definitions_list_lookup!$AT$3:$AU$5,2,FALSE)</f>
        <v>2</v>
      </c>
      <c r="Q140" s="51">
        <v>3</v>
      </c>
      <c r="R140" s="51" t="s">
        <v>1537</v>
      </c>
      <c r="S140" s="52">
        <f>VLOOKUP(R140,definitions_list_lookup!$AI$12:$AJ$17,2,FALSE)</f>
        <v>4</v>
      </c>
      <c r="X140" s="51" t="s">
        <v>2732</v>
      </c>
      <c r="Y140" s="35" t="s">
        <v>1411</v>
      </c>
      <c r="AA140" s="36" t="s">
        <v>2736</v>
      </c>
      <c r="AF140" s="51">
        <v>35</v>
      </c>
      <c r="AG140" s="51">
        <v>90</v>
      </c>
      <c r="AH140" s="51">
        <v>45</v>
      </c>
      <c r="AI140" s="51">
        <v>180</v>
      </c>
      <c r="AJ140" s="51">
        <f t="shared" si="19"/>
        <v>-35</v>
      </c>
      <c r="AK140" s="51">
        <f t="shared" si="21"/>
        <v>325</v>
      </c>
      <c r="AL140" s="51">
        <f t="shared" si="20"/>
        <v>39.32268990964004</v>
      </c>
      <c r="AM140" s="51">
        <f t="shared" si="22"/>
        <v>55</v>
      </c>
      <c r="AN140" s="51">
        <f t="shared" si="23"/>
        <v>50.67731009035996</v>
      </c>
      <c r="AO140" s="140">
        <f t="shared" si="18"/>
        <v>145</v>
      </c>
      <c r="AP140" s="140">
        <f t="shared" si="16"/>
        <v>50.67731009035996</v>
      </c>
    </row>
    <row r="141" spans="1:42">
      <c r="A141" s="144">
        <v>42936</v>
      </c>
      <c r="B141" s="51" t="s">
        <v>2401</v>
      </c>
      <c r="C141" s="4" t="s">
        <v>1450</v>
      </c>
      <c r="D141" s="4" t="s">
        <v>1575</v>
      </c>
      <c r="E141" s="51">
        <v>46</v>
      </c>
      <c r="F141" s="51">
        <v>3</v>
      </c>
      <c r="G141" s="56" t="str">
        <f t="shared" si="17"/>
        <v>46-3</v>
      </c>
      <c r="H141" s="51">
        <v>42</v>
      </c>
      <c r="I141" s="51">
        <v>44.5</v>
      </c>
      <c r="J141" s="57">
        <f>(VLOOKUP($G141,Depth_Lookup_CCL!$A$3:$Z$549,11,FALSE))+(H141/100)</f>
        <v>108.77500000000001</v>
      </c>
      <c r="K141" s="57">
        <f>(VLOOKUP($G141,Depth_Lookup_CCL!$A$3:$Z$549,11,FALSE))+(I141/100)</f>
        <v>108.8</v>
      </c>
      <c r="L141" s="58" t="s">
        <v>1522</v>
      </c>
      <c r="N141" s="51" t="s">
        <v>1402</v>
      </c>
      <c r="O141" s="51" t="s">
        <v>1457</v>
      </c>
      <c r="P141" s="52">
        <f>VLOOKUP(O141,definitions_list_lookup!$AT$3:$AU$5,2,FALSE)</f>
        <v>2</v>
      </c>
      <c r="Q141" s="51">
        <v>2</v>
      </c>
      <c r="R141" s="51" t="s">
        <v>1407</v>
      </c>
      <c r="S141" s="52">
        <f>VLOOKUP(R141,definitions_list_lookup!$AI$12:$AJ$17,2,FALSE)</f>
        <v>1</v>
      </c>
      <c r="Y141" s="35"/>
      <c r="AA141" s="36" t="s">
        <v>2737</v>
      </c>
      <c r="AF141" s="51">
        <v>20</v>
      </c>
      <c r="AG141" s="51">
        <v>270</v>
      </c>
      <c r="AH141" s="51">
        <v>5</v>
      </c>
      <c r="AI141" s="51">
        <v>180</v>
      </c>
      <c r="AJ141" s="51">
        <f t="shared" si="19"/>
        <v>76.484054143758783</v>
      </c>
      <c r="AK141" s="51">
        <f t="shared" si="21"/>
        <v>76.484054143758783</v>
      </c>
      <c r="AL141" s="51">
        <f t="shared" si="20"/>
        <v>69.477238404313738</v>
      </c>
      <c r="AM141" s="51">
        <f t="shared" si="22"/>
        <v>166.48405414375878</v>
      </c>
      <c r="AN141" s="51">
        <f t="shared" si="23"/>
        <v>20.522761595686262</v>
      </c>
      <c r="AO141" s="140">
        <f t="shared" si="18"/>
        <v>256.48405414375878</v>
      </c>
      <c r="AP141" s="140">
        <f t="shared" si="16"/>
        <v>20.522761595686262</v>
      </c>
    </row>
    <row r="142" spans="1:42">
      <c r="A142" s="144">
        <v>42936</v>
      </c>
      <c r="B142" s="51" t="s">
        <v>2401</v>
      </c>
      <c r="C142" s="4" t="s">
        <v>1450</v>
      </c>
      <c r="D142" s="4" t="s">
        <v>1575</v>
      </c>
      <c r="E142" s="51">
        <v>47</v>
      </c>
      <c r="F142" s="51">
        <v>3</v>
      </c>
      <c r="G142" s="56" t="str">
        <f t="shared" si="17"/>
        <v>47-3</v>
      </c>
      <c r="H142" s="51">
        <v>11</v>
      </c>
      <c r="I142" s="51">
        <v>17.5</v>
      </c>
      <c r="J142" s="57">
        <f>(VLOOKUP($G142,Depth_Lookup_CCL!$A$3:$Z$549,11,FALSE))+(H142/100)</f>
        <v>111.375</v>
      </c>
      <c r="K142" s="57">
        <f>(VLOOKUP($G142,Depth_Lookup_CCL!$A$3:$Z$549,11,FALSE))+(I142/100)</f>
        <v>111.44</v>
      </c>
      <c r="L142" s="58" t="s">
        <v>1521</v>
      </c>
      <c r="M142" s="51" t="s">
        <v>1403</v>
      </c>
      <c r="N142" s="51" t="s">
        <v>1402</v>
      </c>
      <c r="O142" s="51" t="s">
        <v>1457</v>
      </c>
      <c r="P142" s="52">
        <f>VLOOKUP(O142,definitions_list_lookup!$AT$3:$AU$5,2,FALSE)</f>
        <v>2</v>
      </c>
      <c r="Q142" s="51">
        <v>6</v>
      </c>
      <c r="R142" s="51" t="s">
        <v>1408</v>
      </c>
      <c r="S142" s="52">
        <f>VLOOKUP(R142,definitions_list_lookup!$AI$12:$AJ$17,2,FALSE)</f>
        <v>2</v>
      </c>
      <c r="X142" s="51" t="s">
        <v>1484</v>
      </c>
      <c r="Y142" s="35"/>
      <c r="AA142" s="36" t="s">
        <v>2738</v>
      </c>
      <c r="AJ142" s="51" t="e">
        <f t="shared" si="19"/>
        <v>#DIV/0!</v>
      </c>
      <c r="AK142" s="51" t="e">
        <f t="shared" si="21"/>
        <v>#DIV/0!</v>
      </c>
      <c r="AL142" s="51" t="e">
        <f t="shared" si="20"/>
        <v>#DIV/0!</v>
      </c>
      <c r="AM142" s="51" t="e">
        <f t="shared" si="22"/>
        <v>#DIV/0!</v>
      </c>
      <c r="AN142" s="51" t="e">
        <f t="shared" si="23"/>
        <v>#DIV/0!</v>
      </c>
      <c r="AO142" s="140" t="e">
        <f t="shared" si="18"/>
        <v>#DIV/0!</v>
      </c>
      <c r="AP142" s="140" t="e">
        <f t="shared" si="16"/>
        <v>#DIV/0!</v>
      </c>
    </row>
    <row r="143" spans="1:42">
      <c r="A143" s="144">
        <v>42936</v>
      </c>
      <c r="B143" s="51" t="s">
        <v>2401</v>
      </c>
      <c r="C143" s="4" t="s">
        <v>1450</v>
      </c>
      <c r="D143" s="4" t="s">
        <v>1575</v>
      </c>
      <c r="E143" s="51">
        <v>48</v>
      </c>
      <c r="F143" s="51">
        <v>3</v>
      </c>
      <c r="G143" s="56" t="str">
        <f t="shared" si="17"/>
        <v>48-3</v>
      </c>
      <c r="H143" s="51">
        <v>6</v>
      </c>
      <c r="I143" s="51">
        <v>10</v>
      </c>
      <c r="J143" s="57">
        <f>(VLOOKUP($G143,Depth_Lookup_CCL!$A$3:$Z$549,11,FALSE))+(H143/100)</f>
        <v>114.2</v>
      </c>
      <c r="K143" s="57">
        <f>(VLOOKUP($G143,Depth_Lookup_CCL!$A$3:$Z$549,11,FALSE))+(I143/100)</f>
        <v>114.24</v>
      </c>
      <c r="L143" s="58" t="s">
        <v>1520</v>
      </c>
      <c r="M143" s="51" t="s">
        <v>1403</v>
      </c>
      <c r="O143" s="51" t="s">
        <v>1455</v>
      </c>
      <c r="P143" s="52">
        <f>VLOOKUP(O143,definitions_list_lookup!$AT$3:$AU$5,2,FALSE)</f>
        <v>0</v>
      </c>
      <c r="Q143" s="51">
        <v>4</v>
      </c>
      <c r="R143" s="51" t="s">
        <v>1407</v>
      </c>
      <c r="S143" s="52">
        <f>VLOOKUP(R143,definitions_list_lookup!$AI$12:$AJ$17,2,FALSE)</f>
        <v>1</v>
      </c>
      <c r="X143" s="51" t="s">
        <v>2732</v>
      </c>
      <c r="Y143" s="35"/>
      <c r="AA143" s="36"/>
      <c r="AJ143" s="51" t="e">
        <f t="shared" si="19"/>
        <v>#DIV/0!</v>
      </c>
      <c r="AK143" s="51" t="e">
        <f t="shared" si="21"/>
        <v>#DIV/0!</v>
      </c>
      <c r="AL143" s="51" t="e">
        <f t="shared" si="20"/>
        <v>#DIV/0!</v>
      </c>
      <c r="AM143" s="51" t="e">
        <f t="shared" si="22"/>
        <v>#DIV/0!</v>
      </c>
      <c r="AN143" s="51" t="e">
        <f t="shared" si="23"/>
        <v>#DIV/0!</v>
      </c>
      <c r="AO143" s="140" t="e">
        <f t="shared" si="18"/>
        <v>#DIV/0!</v>
      </c>
      <c r="AP143" s="140" t="e">
        <f t="shared" si="16"/>
        <v>#DIV/0!</v>
      </c>
    </row>
    <row r="144" spans="1:42">
      <c r="A144" s="144">
        <v>42936</v>
      </c>
      <c r="B144" s="51" t="s">
        <v>2401</v>
      </c>
      <c r="C144" s="4" t="s">
        <v>1450</v>
      </c>
      <c r="D144" s="4" t="s">
        <v>1575</v>
      </c>
      <c r="E144" s="51">
        <v>48</v>
      </c>
      <c r="F144" s="51">
        <v>3</v>
      </c>
      <c r="G144" s="56" t="str">
        <f t="shared" si="17"/>
        <v>48-3</v>
      </c>
      <c r="H144" s="51">
        <v>12</v>
      </c>
      <c r="I144" s="51">
        <v>28</v>
      </c>
      <c r="J144" s="57">
        <f>(VLOOKUP($G144,Depth_Lookup_CCL!$A$3:$Z$549,11,FALSE))+(H144/100)</f>
        <v>114.26</v>
      </c>
      <c r="K144" s="57">
        <f>(VLOOKUP($G144,Depth_Lookup_CCL!$A$3:$Z$549,11,FALSE))+(I144/100)</f>
        <v>114.42</v>
      </c>
      <c r="L144" s="58"/>
      <c r="P144" s="52" t="e">
        <f>VLOOKUP(O144,definitions_list_lookup!$AT$3:$AU$5,2,FALSE)</f>
        <v>#N/A</v>
      </c>
      <c r="R144" s="51" t="s">
        <v>1407</v>
      </c>
      <c r="S144" s="52">
        <f>VLOOKUP(R144,definitions_list_lookup!$AI$12:$AJ$17,2,FALSE)</f>
        <v>1</v>
      </c>
      <c r="Y144" s="35"/>
      <c r="AA144" s="36" t="s">
        <v>2739</v>
      </c>
      <c r="AJ144" s="51" t="e">
        <f t="shared" si="19"/>
        <v>#DIV/0!</v>
      </c>
      <c r="AK144" s="51" t="e">
        <f t="shared" si="21"/>
        <v>#DIV/0!</v>
      </c>
      <c r="AL144" s="51" t="e">
        <f t="shared" si="20"/>
        <v>#DIV/0!</v>
      </c>
      <c r="AM144" s="51" t="e">
        <f t="shared" si="22"/>
        <v>#DIV/0!</v>
      </c>
      <c r="AN144" s="51" t="e">
        <f t="shared" si="23"/>
        <v>#DIV/0!</v>
      </c>
      <c r="AO144" s="140" t="e">
        <f t="shared" si="18"/>
        <v>#DIV/0!</v>
      </c>
      <c r="AP144" s="140" t="e">
        <f t="shared" si="16"/>
        <v>#DIV/0!</v>
      </c>
    </row>
    <row r="145" spans="1:42">
      <c r="A145" s="144">
        <v>42936</v>
      </c>
      <c r="B145" s="51" t="s">
        <v>2401</v>
      </c>
      <c r="C145" s="4" t="s">
        <v>1450</v>
      </c>
      <c r="D145" s="4" t="s">
        <v>1575</v>
      </c>
      <c r="E145" s="51">
        <v>48</v>
      </c>
      <c r="F145" s="51">
        <v>3</v>
      </c>
      <c r="G145" s="56" t="str">
        <f t="shared" si="17"/>
        <v>48-3</v>
      </c>
      <c r="H145" s="51">
        <v>63</v>
      </c>
      <c r="I145" s="51">
        <v>64.5</v>
      </c>
      <c r="J145" s="57">
        <f>(VLOOKUP($G145,Depth_Lookup_CCL!$A$3:$Z$549,11,FALSE))+(H145/100)</f>
        <v>114.77</v>
      </c>
      <c r="K145" s="57">
        <f>(VLOOKUP($G145,Depth_Lookup_CCL!$A$3:$Z$549,11,FALSE))+(I145/100)</f>
        <v>114.785</v>
      </c>
      <c r="L145" s="58" t="s">
        <v>1521</v>
      </c>
      <c r="M145" s="51" t="s">
        <v>1403</v>
      </c>
      <c r="N145" s="51" t="s">
        <v>1401</v>
      </c>
      <c r="O145" s="51" t="s">
        <v>1457</v>
      </c>
      <c r="P145" s="52">
        <f>VLOOKUP(O145,definitions_list_lookup!$AT$3:$AU$5,2,FALSE)</f>
        <v>2</v>
      </c>
      <c r="Q145" s="51">
        <v>2.5</v>
      </c>
      <c r="R145" s="51" t="s">
        <v>1408</v>
      </c>
      <c r="S145" s="52">
        <f>VLOOKUP(R145,definitions_list_lookup!$AI$12:$AJ$17,2,FALSE)</f>
        <v>2</v>
      </c>
      <c r="X145" s="51" t="s">
        <v>1484</v>
      </c>
      <c r="Y145" s="35" t="s">
        <v>1411</v>
      </c>
      <c r="AA145" s="36"/>
      <c r="AJ145" s="51" t="e">
        <f t="shared" si="19"/>
        <v>#DIV/0!</v>
      </c>
      <c r="AK145" s="51" t="e">
        <f t="shared" si="21"/>
        <v>#DIV/0!</v>
      </c>
      <c r="AL145" s="51" t="e">
        <f t="shared" si="20"/>
        <v>#DIV/0!</v>
      </c>
      <c r="AM145" s="51" t="e">
        <f t="shared" si="22"/>
        <v>#DIV/0!</v>
      </c>
      <c r="AN145" s="51" t="e">
        <f t="shared" si="23"/>
        <v>#DIV/0!</v>
      </c>
      <c r="AO145" s="140" t="e">
        <f t="shared" si="18"/>
        <v>#DIV/0!</v>
      </c>
      <c r="AP145" s="140" t="e">
        <f t="shared" si="16"/>
        <v>#DIV/0!</v>
      </c>
    </row>
    <row r="146" spans="1:42">
      <c r="A146" s="144">
        <v>42936</v>
      </c>
      <c r="B146" s="51" t="s">
        <v>2401</v>
      </c>
      <c r="C146" s="4" t="s">
        <v>1450</v>
      </c>
      <c r="D146" s="4" t="s">
        <v>1575</v>
      </c>
      <c r="E146" s="51">
        <v>48</v>
      </c>
      <c r="F146" s="51">
        <v>4</v>
      </c>
      <c r="G146" s="56" t="str">
        <f t="shared" si="17"/>
        <v>48-4</v>
      </c>
      <c r="H146" s="51">
        <v>7</v>
      </c>
      <c r="I146" s="51">
        <v>13.5</v>
      </c>
      <c r="J146" s="57">
        <f>(VLOOKUP($G146,Depth_Lookup_CCL!$A$3:$Z$549,11,FALSE))+(H146/100)</f>
        <v>115.11999999999999</v>
      </c>
      <c r="K146" s="57">
        <f>(VLOOKUP($G146,Depth_Lookup_CCL!$A$3:$Z$549,11,FALSE))+(I146/100)</f>
        <v>115.185</v>
      </c>
      <c r="L146" s="58" t="s">
        <v>1520</v>
      </c>
      <c r="M146" s="51" t="s">
        <v>1404</v>
      </c>
      <c r="N146" s="51" t="s">
        <v>1402</v>
      </c>
      <c r="O146" s="51" t="s">
        <v>1457</v>
      </c>
      <c r="P146" s="52">
        <f>VLOOKUP(O146,definitions_list_lookup!$AT$3:$AU$5,2,FALSE)</f>
        <v>2</v>
      </c>
      <c r="Q146" s="51">
        <v>4</v>
      </c>
      <c r="R146" s="51" t="s">
        <v>1537</v>
      </c>
      <c r="S146" s="52">
        <f>VLOOKUP(R146,definitions_list_lookup!$AI$12:$AJ$17,2,FALSE)</f>
        <v>4</v>
      </c>
      <c r="X146" s="51" t="s">
        <v>1483</v>
      </c>
      <c r="Y146" s="35"/>
      <c r="AA146" s="36" t="s">
        <v>2740</v>
      </c>
      <c r="AF146" s="51">
        <v>50</v>
      </c>
      <c r="AG146" s="51">
        <v>90</v>
      </c>
      <c r="AH146" s="51">
        <v>23</v>
      </c>
      <c r="AI146" s="51">
        <v>0</v>
      </c>
      <c r="AJ146" s="51">
        <f t="shared" si="19"/>
        <v>-109.60471244183974</v>
      </c>
      <c r="AK146" s="51">
        <f t="shared" si="21"/>
        <v>250.39528755816025</v>
      </c>
      <c r="AL146" s="51">
        <f t="shared" si="20"/>
        <v>38.324850993473667</v>
      </c>
      <c r="AM146" s="51">
        <f t="shared" si="22"/>
        <v>340.39528755816025</v>
      </c>
      <c r="AN146" s="51">
        <f t="shared" si="23"/>
        <v>51.675149006526333</v>
      </c>
      <c r="AO146" s="140">
        <f t="shared" si="18"/>
        <v>70.395287558160248</v>
      </c>
      <c r="AP146" s="140">
        <f t="shared" si="16"/>
        <v>51.675149006526333</v>
      </c>
    </row>
    <row r="147" spans="1:42">
      <c r="A147" s="144">
        <v>42936</v>
      </c>
      <c r="B147" s="51" t="s">
        <v>2401</v>
      </c>
      <c r="C147" s="4" t="s">
        <v>1450</v>
      </c>
      <c r="D147" s="4" t="s">
        <v>1575</v>
      </c>
      <c r="E147" s="51">
        <v>48</v>
      </c>
      <c r="F147" s="51">
        <v>4</v>
      </c>
      <c r="G147" s="56" t="str">
        <f t="shared" si="17"/>
        <v>48-4</v>
      </c>
      <c r="H147" s="51">
        <v>13.5</v>
      </c>
      <c r="I147" s="51">
        <v>16</v>
      </c>
      <c r="J147" s="57">
        <f>(VLOOKUP($G147,Depth_Lookup_CCL!$A$3:$Z$549,11,FALSE))+(H147/100)</f>
        <v>115.185</v>
      </c>
      <c r="K147" s="57">
        <f>(VLOOKUP($G147,Depth_Lookup_CCL!$A$3:$Z$549,11,FALSE))+(I147/100)</f>
        <v>115.21</v>
      </c>
      <c r="L147" s="58" t="s">
        <v>1520</v>
      </c>
      <c r="M147" s="51" t="s">
        <v>1404</v>
      </c>
      <c r="N147" s="51" t="s">
        <v>1402</v>
      </c>
      <c r="O147" s="51" t="s">
        <v>1457</v>
      </c>
      <c r="P147" s="52">
        <f>VLOOKUP(O147,definitions_list_lookup!$AT$3:$AU$5,2,FALSE)</f>
        <v>2</v>
      </c>
      <c r="Q147" s="51">
        <v>2</v>
      </c>
      <c r="R147" s="51" t="s">
        <v>1538</v>
      </c>
      <c r="S147" s="52">
        <f>VLOOKUP(R147,definitions_list_lookup!$AI$12:$AJ$17,2,FALSE)</f>
        <v>5</v>
      </c>
      <c r="T147" s="52">
        <v>5</v>
      </c>
      <c r="U147" s="52">
        <v>95</v>
      </c>
      <c r="V147" s="52">
        <v>0.5</v>
      </c>
      <c r="X147" s="51" t="s">
        <v>2741</v>
      </c>
      <c r="Y147" s="35"/>
      <c r="AA147" s="36"/>
      <c r="AJ147" s="51" t="e">
        <f t="shared" si="19"/>
        <v>#DIV/0!</v>
      </c>
      <c r="AK147" s="51" t="e">
        <f t="shared" si="21"/>
        <v>#DIV/0!</v>
      </c>
      <c r="AL147" s="51" t="e">
        <f t="shared" si="20"/>
        <v>#DIV/0!</v>
      </c>
      <c r="AM147" s="51" t="e">
        <f t="shared" si="22"/>
        <v>#DIV/0!</v>
      </c>
      <c r="AN147" s="51" t="e">
        <f t="shared" si="23"/>
        <v>#DIV/0!</v>
      </c>
      <c r="AO147" s="140" t="e">
        <f t="shared" si="18"/>
        <v>#DIV/0!</v>
      </c>
      <c r="AP147" s="140" t="e">
        <f t="shared" si="16"/>
        <v>#DIV/0!</v>
      </c>
    </row>
    <row r="148" spans="1:42">
      <c r="A148" s="144">
        <v>42936</v>
      </c>
      <c r="B148" s="51" t="s">
        <v>2401</v>
      </c>
      <c r="C148" s="4" t="s">
        <v>1450</v>
      </c>
      <c r="D148" s="4" t="s">
        <v>1575</v>
      </c>
      <c r="E148" s="51">
        <v>48</v>
      </c>
      <c r="F148" s="51">
        <v>4</v>
      </c>
      <c r="G148" s="56" t="str">
        <f t="shared" si="17"/>
        <v>48-4</v>
      </c>
      <c r="H148" s="51">
        <v>16</v>
      </c>
      <c r="I148" s="51">
        <v>50</v>
      </c>
      <c r="J148" s="57">
        <f>(VLOOKUP($G148,Depth_Lookup_CCL!$A$3:$Z$549,11,FALSE))+(H148/100)</f>
        <v>115.21</v>
      </c>
      <c r="K148" s="57">
        <f>(VLOOKUP($G148,Depth_Lookup_CCL!$A$3:$Z$549,11,FALSE))+(I148/100)</f>
        <v>115.55</v>
      </c>
      <c r="L148" s="58" t="s">
        <v>1523</v>
      </c>
      <c r="M148" s="51" t="s">
        <v>1405</v>
      </c>
      <c r="P148" s="52" t="e">
        <f>VLOOKUP(O148,definitions_list_lookup!$AT$3:$AU$5,2,FALSE)</f>
        <v>#N/A</v>
      </c>
      <c r="Q148" s="51">
        <v>34</v>
      </c>
      <c r="R148" s="51" t="s">
        <v>1537</v>
      </c>
      <c r="S148" s="52">
        <f>VLOOKUP(R148,definitions_list_lookup!$AI$12:$AJ$17,2,FALSE)</f>
        <v>4</v>
      </c>
      <c r="Y148" s="35"/>
      <c r="AA148" s="36" t="s">
        <v>2742</v>
      </c>
      <c r="AJ148" s="51" t="e">
        <f t="shared" si="19"/>
        <v>#DIV/0!</v>
      </c>
      <c r="AK148" s="51" t="e">
        <f t="shared" si="21"/>
        <v>#DIV/0!</v>
      </c>
      <c r="AL148" s="51" t="e">
        <f t="shared" si="20"/>
        <v>#DIV/0!</v>
      </c>
      <c r="AM148" s="51" t="e">
        <f t="shared" si="22"/>
        <v>#DIV/0!</v>
      </c>
      <c r="AN148" s="51" t="e">
        <f t="shared" si="23"/>
        <v>#DIV/0!</v>
      </c>
      <c r="AO148" s="140" t="e">
        <f t="shared" si="18"/>
        <v>#DIV/0!</v>
      </c>
      <c r="AP148" s="140" t="e">
        <f t="shared" si="16"/>
        <v>#DIV/0!</v>
      </c>
    </row>
    <row r="149" spans="1:42">
      <c r="A149" s="144">
        <v>42936</v>
      </c>
      <c r="B149" s="51" t="s">
        <v>2401</v>
      </c>
      <c r="C149" s="4" t="s">
        <v>1450</v>
      </c>
      <c r="D149" s="4" t="s">
        <v>1575</v>
      </c>
      <c r="E149" s="51">
        <v>49</v>
      </c>
      <c r="F149" s="51">
        <v>1</v>
      </c>
      <c r="G149" s="56" t="str">
        <f t="shared" si="17"/>
        <v>49-1</v>
      </c>
      <c r="H149" s="51">
        <v>1</v>
      </c>
      <c r="I149" s="51">
        <v>6</v>
      </c>
      <c r="J149" s="57">
        <f>(VLOOKUP($G149,Depth_Lookup_CCL!$A$3:$Z$549,11,FALSE))+(H149/100)</f>
        <v>115.56</v>
      </c>
      <c r="K149" s="57">
        <f>(VLOOKUP($G149,Depth_Lookup_CCL!$A$3:$Z$549,11,FALSE))+(I149/100)</f>
        <v>115.61</v>
      </c>
      <c r="L149" s="58" t="s">
        <v>1523</v>
      </c>
      <c r="M149" s="51" t="s">
        <v>1405</v>
      </c>
      <c r="P149" s="52" t="e">
        <f>VLOOKUP(O149,definitions_list_lookup!$AT$3:$AU$5,2,FALSE)</f>
        <v>#N/A</v>
      </c>
      <c r="Q149" s="51">
        <v>4</v>
      </c>
      <c r="R149" s="51" t="s">
        <v>1537</v>
      </c>
      <c r="S149" s="52">
        <f>VLOOKUP(R149,definitions_list_lookup!$AI$12:$AJ$17,2,FALSE)</f>
        <v>4</v>
      </c>
      <c r="Y149" s="35"/>
      <c r="AA149" s="36" t="s">
        <v>2742</v>
      </c>
      <c r="AJ149" s="51" t="e">
        <f t="shared" si="19"/>
        <v>#DIV/0!</v>
      </c>
      <c r="AK149" s="51" t="e">
        <f t="shared" si="21"/>
        <v>#DIV/0!</v>
      </c>
      <c r="AL149" s="51" t="e">
        <f t="shared" si="20"/>
        <v>#DIV/0!</v>
      </c>
      <c r="AM149" s="51" t="e">
        <f t="shared" si="22"/>
        <v>#DIV/0!</v>
      </c>
      <c r="AN149" s="51" t="e">
        <f t="shared" si="23"/>
        <v>#DIV/0!</v>
      </c>
      <c r="AO149" s="140" t="e">
        <f t="shared" si="18"/>
        <v>#DIV/0!</v>
      </c>
      <c r="AP149" s="140" t="e">
        <f t="shared" si="16"/>
        <v>#DIV/0!</v>
      </c>
    </row>
    <row r="150" spans="1:42">
      <c r="A150" s="144">
        <v>42936</v>
      </c>
      <c r="B150" s="51" t="s">
        <v>2401</v>
      </c>
      <c r="C150" s="4" t="s">
        <v>1450</v>
      </c>
      <c r="D150" s="4" t="s">
        <v>1575</v>
      </c>
      <c r="E150" s="51">
        <v>50</v>
      </c>
      <c r="F150" s="51">
        <v>2</v>
      </c>
      <c r="G150" s="56" t="str">
        <f t="shared" si="17"/>
        <v>50-2</v>
      </c>
      <c r="H150" s="51">
        <v>28</v>
      </c>
      <c r="I150" s="51">
        <v>29.5</v>
      </c>
      <c r="J150" s="57">
        <f>(VLOOKUP($G150,Depth_Lookup_CCL!$A$3:$Z$549,11,FALSE))+(H150/100)</f>
        <v>119.88499999999999</v>
      </c>
      <c r="K150" s="57">
        <f>(VLOOKUP($G150,Depth_Lookup_CCL!$A$3:$Z$549,11,FALSE))+(I150/100)</f>
        <v>119.89999999999999</v>
      </c>
      <c r="L150" s="58" t="s">
        <v>1522</v>
      </c>
      <c r="M150" s="51" t="s">
        <v>1403</v>
      </c>
      <c r="N150" s="51" t="s">
        <v>1402</v>
      </c>
      <c r="O150" s="51" t="s">
        <v>1457</v>
      </c>
      <c r="P150" s="52">
        <f>VLOOKUP(O150,definitions_list_lookup!$AT$3:$AU$5,2,FALSE)</f>
        <v>2</v>
      </c>
      <c r="Q150" s="51">
        <v>1</v>
      </c>
      <c r="R150" s="51" t="s">
        <v>1408</v>
      </c>
      <c r="S150" s="52">
        <f>VLOOKUP(R150,definitions_list_lookup!$AI$12:$AJ$17,2,FALSE)</f>
        <v>2</v>
      </c>
      <c r="V150" s="59">
        <v>0.5</v>
      </c>
      <c r="X150" s="51" t="s">
        <v>2741</v>
      </c>
      <c r="Y150" s="35"/>
      <c r="AA150" s="36"/>
      <c r="AJ150" s="51" t="e">
        <f t="shared" si="19"/>
        <v>#DIV/0!</v>
      </c>
      <c r="AK150" s="51" t="e">
        <f t="shared" si="21"/>
        <v>#DIV/0!</v>
      </c>
      <c r="AL150" s="51" t="e">
        <f t="shared" si="20"/>
        <v>#DIV/0!</v>
      </c>
      <c r="AM150" s="51" t="e">
        <f t="shared" si="22"/>
        <v>#DIV/0!</v>
      </c>
      <c r="AN150" s="51" t="e">
        <f t="shared" si="23"/>
        <v>#DIV/0!</v>
      </c>
      <c r="AO150" s="140" t="e">
        <f t="shared" si="18"/>
        <v>#DIV/0!</v>
      </c>
      <c r="AP150" s="140" t="e">
        <f t="shared" si="16"/>
        <v>#DIV/0!</v>
      </c>
    </row>
    <row r="151" spans="1:42">
      <c r="A151" s="144">
        <v>42936</v>
      </c>
      <c r="B151" s="51" t="s">
        <v>2401</v>
      </c>
      <c r="C151" s="4" t="s">
        <v>1450</v>
      </c>
      <c r="D151" s="4" t="s">
        <v>1575</v>
      </c>
      <c r="E151" s="51">
        <v>50</v>
      </c>
      <c r="F151" s="51">
        <v>4</v>
      </c>
      <c r="G151" s="56" t="str">
        <f t="shared" si="17"/>
        <v>50-4</v>
      </c>
      <c r="H151" s="51">
        <v>21</v>
      </c>
      <c r="I151" s="51">
        <v>24.5</v>
      </c>
      <c r="J151" s="57">
        <f>(VLOOKUP($G151,Depth_Lookup_CCL!$A$3:$Z$549,11,FALSE))+(H151/100)</f>
        <v>121.17499999999998</v>
      </c>
      <c r="K151" s="57">
        <f>(VLOOKUP($G151,Depth_Lookup_CCL!$A$3:$Z$549,11,FALSE))+(I151/100)</f>
        <v>121.21</v>
      </c>
      <c r="L151" s="58" t="s">
        <v>1520</v>
      </c>
      <c r="M151" s="51" t="s">
        <v>2743</v>
      </c>
      <c r="N151" s="51" t="s">
        <v>1401</v>
      </c>
      <c r="O151" s="51" t="s">
        <v>1456</v>
      </c>
      <c r="P151" s="52">
        <f>VLOOKUP(O151,definitions_list_lookup!$AT$3:$AU$5,2,FALSE)</f>
        <v>1</v>
      </c>
      <c r="Q151" s="51">
        <v>3</v>
      </c>
      <c r="R151" s="51" t="s">
        <v>1537</v>
      </c>
      <c r="S151" s="52">
        <f>VLOOKUP(R151,definitions_list_lookup!$AI$12:$AJ$17,2,FALSE)</f>
        <v>4</v>
      </c>
      <c r="X151" s="51" t="s">
        <v>1481</v>
      </c>
      <c r="Y151" s="35"/>
      <c r="AA151" s="36" t="s">
        <v>4341</v>
      </c>
      <c r="AF151" s="51">
        <v>85</v>
      </c>
      <c r="AG151" s="51">
        <v>270</v>
      </c>
      <c r="AJ151" s="51">
        <f t="shared" si="19"/>
        <v>90</v>
      </c>
      <c r="AK151" s="51">
        <f t="shared" si="21"/>
        <v>90</v>
      </c>
      <c r="AL151" s="51">
        <f t="shared" si="20"/>
        <v>4.9999999999999982</v>
      </c>
      <c r="AM151" s="51">
        <f t="shared" si="22"/>
        <v>180</v>
      </c>
      <c r="AN151" s="51">
        <f t="shared" si="23"/>
        <v>85</v>
      </c>
      <c r="AO151" s="140">
        <f t="shared" si="18"/>
        <v>270</v>
      </c>
      <c r="AP151" s="140">
        <f t="shared" si="16"/>
        <v>85</v>
      </c>
    </row>
    <row r="152" spans="1:42">
      <c r="A152" s="144">
        <v>42936</v>
      </c>
      <c r="B152" s="51" t="s">
        <v>2401</v>
      </c>
      <c r="C152" s="4" t="s">
        <v>1450</v>
      </c>
      <c r="D152" s="4" t="s">
        <v>1575</v>
      </c>
      <c r="E152" s="51">
        <v>50</v>
      </c>
      <c r="F152" s="51">
        <v>4</v>
      </c>
      <c r="G152" s="56" t="str">
        <f t="shared" si="17"/>
        <v>50-4</v>
      </c>
      <c r="H152" s="51">
        <v>54.5</v>
      </c>
      <c r="I152" s="51">
        <v>55.5</v>
      </c>
      <c r="J152" s="57">
        <f>(VLOOKUP($G152,Depth_Lookup_CCL!$A$3:$Z$549,11,FALSE))+(H152/100)</f>
        <v>121.50999999999999</v>
      </c>
      <c r="K152" s="57">
        <f>(VLOOKUP($G152,Depth_Lookup_CCL!$A$3:$Z$549,11,FALSE))+(I152/100)</f>
        <v>121.52</v>
      </c>
      <c r="L152" s="58" t="s">
        <v>1523</v>
      </c>
      <c r="M152" s="51" t="s">
        <v>1405</v>
      </c>
      <c r="N152" s="51" t="s">
        <v>1401</v>
      </c>
      <c r="O152" s="51" t="s">
        <v>1456</v>
      </c>
      <c r="P152" s="52">
        <f>VLOOKUP(O152,definitions_list_lookup!$AT$3:$AU$5,2,FALSE)</f>
        <v>1</v>
      </c>
      <c r="Q152" s="51">
        <v>1.5</v>
      </c>
      <c r="R152" s="51" t="s">
        <v>1408</v>
      </c>
      <c r="S152" s="52">
        <f>VLOOKUP(R152,definitions_list_lookup!$AI$12:$AJ$17,2,FALSE)</f>
        <v>2</v>
      </c>
      <c r="Y152" s="35"/>
      <c r="AA152" s="36"/>
      <c r="AF152" s="51">
        <v>80</v>
      </c>
      <c r="AG152" s="51">
        <v>90</v>
      </c>
      <c r="AJ152" s="51">
        <f t="shared" si="19"/>
        <v>-90</v>
      </c>
      <c r="AK152" s="51">
        <f t="shared" si="21"/>
        <v>270</v>
      </c>
      <c r="AL152" s="51">
        <f t="shared" si="20"/>
        <v>10.000000000000005</v>
      </c>
      <c r="AM152" s="51">
        <f t="shared" si="22"/>
        <v>360</v>
      </c>
      <c r="AN152" s="51">
        <f t="shared" si="23"/>
        <v>80</v>
      </c>
      <c r="AO152" s="140">
        <f t="shared" si="18"/>
        <v>90</v>
      </c>
      <c r="AP152" s="140">
        <f t="shared" si="16"/>
        <v>80</v>
      </c>
    </row>
    <row r="153" spans="1:42">
      <c r="A153" s="144">
        <v>42936</v>
      </c>
      <c r="B153" s="51" t="s">
        <v>2401</v>
      </c>
      <c r="C153" s="4" t="s">
        <v>1450</v>
      </c>
      <c r="D153" s="4" t="s">
        <v>1575</v>
      </c>
      <c r="E153" s="51">
        <v>51</v>
      </c>
      <c r="F153" s="51">
        <v>1</v>
      </c>
      <c r="G153" s="56" t="str">
        <f t="shared" si="17"/>
        <v>51-1</v>
      </c>
      <c r="H153" s="51">
        <v>0</v>
      </c>
      <c r="I153" s="51">
        <v>80</v>
      </c>
      <c r="J153" s="57">
        <f>(VLOOKUP($G153,Depth_Lookup_CCL!$A$3:$Z$549,11,FALSE))+(H153/100)</f>
        <v>121.65</v>
      </c>
      <c r="K153" s="57">
        <f>(VLOOKUP($G153,Depth_Lookup_CCL!$A$3:$Z$549,11,FALSE))+(I153/100)</f>
        <v>122.45</v>
      </c>
      <c r="L153" s="58"/>
      <c r="P153" s="52" t="e">
        <f>VLOOKUP(O153,definitions_list_lookup!$AT$3:$AU$5,2,FALSE)</f>
        <v>#N/A</v>
      </c>
      <c r="R153" s="51" t="s">
        <v>1407</v>
      </c>
      <c r="S153" s="52">
        <f>VLOOKUP(R153,definitions_list_lookup!$AI$12:$AJ$17,2,FALSE)</f>
        <v>1</v>
      </c>
      <c r="Y153" s="35"/>
      <c r="AA153" s="36"/>
      <c r="AJ153" s="51" t="e">
        <f t="shared" si="19"/>
        <v>#DIV/0!</v>
      </c>
      <c r="AK153" s="51" t="e">
        <f t="shared" si="21"/>
        <v>#DIV/0!</v>
      </c>
      <c r="AL153" s="51" t="e">
        <f t="shared" si="20"/>
        <v>#DIV/0!</v>
      </c>
      <c r="AM153" s="51" t="e">
        <f t="shared" si="22"/>
        <v>#DIV/0!</v>
      </c>
      <c r="AN153" s="51" t="e">
        <f t="shared" si="23"/>
        <v>#DIV/0!</v>
      </c>
      <c r="AO153" s="140" t="e">
        <f t="shared" si="18"/>
        <v>#DIV/0!</v>
      </c>
      <c r="AP153" s="140" t="e">
        <f t="shared" si="16"/>
        <v>#DIV/0!</v>
      </c>
    </row>
    <row r="154" spans="1:42">
      <c r="A154" s="144">
        <v>42936</v>
      </c>
      <c r="B154" s="51" t="s">
        <v>2401</v>
      </c>
      <c r="C154" s="4" t="s">
        <v>1450</v>
      </c>
      <c r="D154" s="4" t="s">
        <v>1575</v>
      </c>
      <c r="E154" s="51">
        <v>51</v>
      </c>
      <c r="F154" s="51">
        <v>2</v>
      </c>
      <c r="G154" s="56" t="str">
        <f t="shared" si="17"/>
        <v>51-2</v>
      </c>
      <c r="H154" s="51">
        <v>0</v>
      </c>
      <c r="I154" s="51">
        <v>68</v>
      </c>
      <c r="J154" s="57">
        <f>(VLOOKUP($G154,Depth_Lookup_CCL!$A$3:$Z$549,11,FALSE))+(H154/100)</f>
        <v>122.47500000000001</v>
      </c>
      <c r="K154" s="57">
        <f>(VLOOKUP($G154,Depth_Lookup_CCL!$A$3:$Z$549,11,FALSE))+(I154/100)</f>
        <v>123.15500000000002</v>
      </c>
      <c r="L154" s="58"/>
      <c r="P154" s="52" t="e">
        <f>VLOOKUP(O154,definitions_list_lookup!$AT$3:$AU$5,2,FALSE)</f>
        <v>#N/A</v>
      </c>
      <c r="R154" s="51" t="s">
        <v>1407</v>
      </c>
      <c r="S154" s="52">
        <f>VLOOKUP(R154,definitions_list_lookup!$AI$12:$AJ$17,2,FALSE)</f>
        <v>1</v>
      </c>
      <c r="Y154" s="35"/>
      <c r="AA154" s="36"/>
      <c r="AJ154" s="51" t="e">
        <f t="shared" si="19"/>
        <v>#DIV/0!</v>
      </c>
      <c r="AK154" s="51" t="e">
        <f t="shared" si="21"/>
        <v>#DIV/0!</v>
      </c>
      <c r="AL154" s="51" t="e">
        <f t="shared" si="20"/>
        <v>#DIV/0!</v>
      </c>
      <c r="AM154" s="51" t="e">
        <f t="shared" si="22"/>
        <v>#DIV/0!</v>
      </c>
      <c r="AN154" s="51" t="e">
        <f t="shared" si="23"/>
        <v>#DIV/0!</v>
      </c>
      <c r="AO154" s="140" t="e">
        <f t="shared" si="18"/>
        <v>#DIV/0!</v>
      </c>
      <c r="AP154" s="140" t="e">
        <f t="shared" si="16"/>
        <v>#DIV/0!</v>
      </c>
    </row>
    <row r="155" spans="1:42">
      <c r="A155" s="144">
        <v>42936</v>
      </c>
      <c r="B155" s="51" t="s">
        <v>2401</v>
      </c>
      <c r="C155" s="4" t="s">
        <v>1450</v>
      </c>
      <c r="D155" s="4" t="s">
        <v>1575</v>
      </c>
      <c r="E155" s="51">
        <v>51</v>
      </c>
      <c r="F155" s="51">
        <v>3</v>
      </c>
      <c r="G155" s="56" t="str">
        <f t="shared" si="17"/>
        <v>51-3</v>
      </c>
      <c r="H155" s="51">
        <v>0</v>
      </c>
      <c r="I155" s="51">
        <v>80</v>
      </c>
      <c r="J155" s="57">
        <f>(VLOOKUP($G155,Depth_Lookup_CCL!$A$3:$Z$549,11,FALSE))+(H155/100)</f>
        <v>123.16000000000001</v>
      </c>
      <c r="K155" s="57">
        <f>(VLOOKUP($G155,Depth_Lookup_CCL!$A$3:$Z$549,11,FALSE))+(I155/100)</f>
        <v>123.96000000000001</v>
      </c>
      <c r="L155" s="58"/>
      <c r="P155" s="52" t="e">
        <f>VLOOKUP(O155,definitions_list_lookup!$AT$3:$AU$5,2,FALSE)</f>
        <v>#N/A</v>
      </c>
      <c r="R155" s="51" t="s">
        <v>1407</v>
      </c>
      <c r="S155" s="52">
        <f>VLOOKUP(R155,definitions_list_lookup!$AI$12:$AJ$17,2,FALSE)</f>
        <v>1</v>
      </c>
      <c r="Y155" s="35"/>
      <c r="AA155" s="36"/>
      <c r="AJ155" s="51" t="e">
        <f t="shared" si="19"/>
        <v>#DIV/0!</v>
      </c>
      <c r="AK155" s="51" t="e">
        <f t="shared" si="21"/>
        <v>#DIV/0!</v>
      </c>
      <c r="AL155" s="51" t="e">
        <f t="shared" si="20"/>
        <v>#DIV/0!</v>
      </c>
      <c r="AM155" s="51" t="e">
        <f t="shared" si="22"/>
        <v>#DIV/0!</v>
      </c>
      <c r="AN155" s="51" t="e">
        <f t="shared" si="23"/>
        <v>#DIV/0!</v>
      </c>
      <c r="AO155" s="140" t="e">
        <f t="shared" si="18"/>
        <v>#DIV/0!</v>
      </c>
      <c r="AP155" s="140" t="e">
        <f t="shared" si="16"/>
        <v>#DIV/0!</v>
      </c>
    </row>
    <row r="156" spans="1:42">
      <c r="A156" s="144">
        <v>42936</v>
      </c>
      <c r="B156" s="51" t="s">
        <v>2401</v>
      </c>
      <c r="C156" s="4" t="s">
        <v>1450</v>
      </c>
      <c r="D156" s="4" t="s">
        <v>1575</v>
      </c>
      <c r="E156" s="51">
        <v>51</v>
      </c>
      <c r="F156" s="51">
        <v>4</v>
      </c>
      <c r="G156" s="56" t="str">
        <f t="shared" si="17"/>
        <v>51-4</v>
      </c>
      <c r="H156" s="51">
        <v>38</v>
      </c>
      <c r="I156" s="51">
        <v>45</v>
      </c>
      <c r="J156" s="57">
        <f>(VLOOKUP($G156,Depth_Lookup_CCL!$A$3:$Z$549,11,FALSE))+(H156/100)</f>
        <v>124.355</v>
      </c>
      <c r="K156" s="57">
        <f>(VLOOKUP($G156,Depth_Lookup_CCL!$A$3:$Z$549,11,FALSE))+(I156/100)</f>
        <v>124.42500000000001</v>
      </c>
      <c r="L156" s="58" t="s">
        <v>1520</v>
      </c>
      <c r="N156" s="51" t="s">
        <v>1400</v>
      </c>
      <c r="O156" s="51" t="s">
        <v>1455</v>
      </c>
      <c r="P156" s="52">
        <f>VLOOKUP(O156,definitions_list_lookup!$AT$3:$AU$5,2,FALSE)</f>
        <v>0</v>
      </c>
      <c r="R156" s="51" t="s">
        <v>1407</v>
      </c>
      <c r="S156" s="52">
        <f>VLOOKUP(R156,definitions_list_lookup!$AI$12:$AJ$17,2,FALSE)</f>
        <v>1</v>
      </c>
      <c r="Y156" s="35"/>
      <c r="AA156" s="36"/>
      <c r="AJ156" s="51" t="e">
        <f t="shared" si="19"/>
        <v>#DIV/0!</v>
      </c>
      <c r="AK156" s="51" t="e">
        <f t="shared" si="21"/>
        <v>#DIV/0!</v>
      </c>
      <c r="AL156" s="51" t="e">
        <f t="shared" si="20"/>
        <v>#DIV/0!</v>
      </c>
      <c r="AM156" s="51" t="e">
        <f t="shared" si="22"/>
        <v>#DIV/0!</v>
      </c>
      <c r="AN156" s="51" t="e">
        <f t="shared" si="23"/>
        <v>#DIV/0!</v>
      </c>
      <c r="AO156" s="140" t="e">
        <f t="shared" si="18"/>
        <v>#DIV/0!</v>
      </c>
      <c r="AP156" s="140" t="e">
        <f t="shared" si="16"/>
        <v>#DIV/0!</v>
      </c>
    </row>
    <row r="157" spans="1:42">
      <c r="A157" s="144">
        <v>42937</v>
      </c>
      <c r="B157" s="51" t="s">
        <v>2401</v>
      </c>
      <c r="C157" s="4" t="s">
        <v>1450</v>
      </c>
      <c r="D157" s="4" t="s">
        <v>1575</v>
      </c>
      <c r="E157" s="51">
        <v>53</v>
      </c>
      <c r="F157" s="51">
        <v>2</v>
      </c>
      <c r="G157" s="56" t="str">
        <f t="shared" si="17"/>
        <v>53-2</v>
      </c>
      <c r="H157" s="51">
        <v>40.5</v>
      </c>
      <c r="I157" s="51">
        <v>42</v>
      </c>
      <c r="J157" s="57">
        <f>(VLOOKUP($G157,Depth_Lookup_CCL!$A$3:$Z$549,11,FALSE))+(H157/100)</f>
        <v>128.75</v>
      </c>
      <c r="K157" s="57">
        <f>(VLOOKUP($G157,Depth_Lookup_CCL!$A$3:$Z$549,11,FALSE))+(I157/100)</f>
        <v>128.76499999999999</v>
      </c>
      <c r="L157" s="58" t="s">
        <v>1522</v>
      </c>
      <c r="P157" s="52" t="e">
        <f>VLOOKUP(O157,definitions_list_lookup!$AT$3:$AU$5,2,FALSE)</f>
        <v>#N/A</v>
      </c>
      <c r="Q157" s="51">
        <v>2</v>
      </c>
      <c r="R157" s="51" t="s">
        <v>1408</v>
      </c>
      <c r="S157" s="52">
        <f>VLOOKUP(R157,definitions_list_lookup!$AI$12:$AJ$17,2,FALSE)</f>
        <v>2</v>
      </c>
      <c r="X157" s="51" t="s">
        <v>2454</v>
      </c>
      <c r="Y157" s="35"/>
      <c r="AA157" s="36" t="s">
        <v>2866</v>
      </c>
      <c r="AJ157" s="51" t="e">
        <f t="shared" si="19"/>
        <v>#DIV/0!</v>
      </c>
      <c r="AK157" s="51" t="e">
        <f t="shared" si="21"/>
        <v>#DIV/0!</v>
      </c>
      <c r="AL157" s="51" t="e">
        <f t="shared" si="20"/>
        <v>#DIV/0!</v>
      </c>
      <c r="AM157" s="51" t="e">
        <f t="shared" si="22"/>
        <v>#DIV/0!</v>
      </c>
      <c r="AN157" s="51" t="e">
        <f t="shared" si="23"/>
        <v>#DIV/0!</v>
      </c>
      <c r="AO157" s="140" t="e">
        <f t="shared" si="18"/>
        <v>#DIV/0!</v>
      </c>
      <c r="AP157" s="140" t="e">
        <f t="shared" si="16"/>
        <v>#DIV/0!</v>
      </c>
    </row>
    <row r="158" spans="1:42">
      <c r="A158" s="144">
        <v>42937</v>
      </c>
      <c r="B158" s="51" t="s">
        <v>2401</v>
      </c>
      <c r="C158" s="4" t="s">
        <v>1450</v>
      </c>
      <c r="D158" s="4" t="s">
        <v>1575</v>
      </c>
      <c r="E158" s="51">
        <v>54</v>
      </c>
      <c r="F158" s="51">
        <v>4</v>
      </c>
      <c r="G158" s="56" t="str">
        <f t="shared" si="17"/>
        <v>54-4</v>
      </c>
      <c r="H158" s="51">
        <v>0</v>
      </c>
      <c r="I158" s="51">
        <v>92</v>
      </c>
      <c r="J158" s="57">
        <f>(VLOOKUP($G158,Depth_Lookup_CCL!$A$3:$Z$549,11,FALSE))+(H158/100)</f>
        <v>133.22</v>
      </c>
      <c r="K158" s="57">
        <f>(VLOOKUP($G158,Depth_Lookup_CCL!$A$3:$Z$549,11,FALSE))+(I158/100)</f>
        <v>134.13999999999999</v>
      </c>
      <c r="L158" s="58"/>
      <c r="P158" s="52" t="e">
        <f>VLOOKUP(O158,definitions_list_lookup!$AT$3:$AU$5,2,FALSE)</f>
        <v>#N/A</v>
      </c>
      <c r="R158" s="51" t="s">
        <v>1407</v>
      </c>
      <c r="S158" s="52">
        <f>VLOOKUP(R158,definitions_list_lookup!$AI$12:$AJ$17,2,FALSE)</f>
        <v>1</v>
      </c>
      <c r="Y158" s="35"/>
      <c r="AA158" s="36" t="s">
        <v>2867</v>
      </c>
      <c r="AJ158" s="51" t="e">
        <f t="shared" si="19"/>
        <v>#DIV/0!</v>
      </c>
      <c r="AK158" s="51" t="e">
        <f t="shared" si="21"/>
        <v>#DIV/0!</v>
      </c>
      <c r="AL158" s="51" t="e">
        <f t="shared" si="20"/>
        <v>#DIV/0!</v>
      </c>
      <c r="AM158" s="51" t="e">
        <f t="shared" si="22"/>
        <v>#DIV/0!</v>
      </c>
      <c r="AN158" s="51" t="e">
        <f t="shared" si="23"/>
        <v>#DIV/0!</v>
      </c>
      <c r="AO158" s="140" t="e">
        <f t="shared" si="18"/>
        <v>#DIV/0!</v>
      </c>
      <c r="AP158" s="140" t="e">
        <f t="shared" si="16"/>
        <v>#DIV/0!</v>
      </c>
    </row>
    <row r="159" spans="1:42">
      <c r="A159" s="144">
        <v>42937</v>
      </c>
      <c r="B159" s="51" t="s">
        <v>2401</v>
      </c>
      <c r="C159" s="4" t="s">
        <v>1450</v>
      </c>
      <c r="D159" s="4" t="s">
        <v>1575</v>
      </c>
      <c r="E159" s="51">
        <v>55</v>
      </c>
      <c r="F159" s="51">
        <v>1</v>
      </c>
      <c r="G159" s="56" t="str">
        <f t="shared" si="17"/>
        <v>55-1</v>
      </c>
      <c r="H159" s="51">
        <v>0</v>
      </c>
      <c r="I159" s="51">
        <v>86</v>
      </c>
      <c r="J159" s="57">
        <f>(VLOOKUP($G159,Depth_Lookup_CCL!$A$3:$Z$549,11,FALSE))+(H159/100)</f>
        <v>133.85</v>
      </c>
      <c r="K159" s="57">
        <f>(VLOOKUP($G159,Depth_Lookup_CCL!$A$3:$Z$549,11,FALSE))+(I159/100)</f>
        <v>134.71</v>
      </c>
      <c r="L159" s="58"/>
      <c r="P159" s="52" t="e">
        <f>VLOOKUP(O159,definitions_list_lookup!$AT$3:$AU$5,2,FALSE)</f>
        <v>#N/A</v>
      </c>
      <c r="R159" s="51" t="s">
        <v>1407</v>
      </c>
      <c r="S159" s="52">
        <f>VLOOKUP(R159,definitions_list_lookup!$AI$12:$AJ$17,2,FALSE)</f>
        <v>1</v>
      </c>
      <c r="Y159" s="35"/>
      <c r="AA159" s="36"/>
      <c r="AJ159" s="51" t="e">
        <f t="shared" si="19"/>
        <v>#DIV/0!</v>
      </c>
      <c r="AK159" s="51" t="e">
        <f t="shared" si="21"/>
        <v>#DIV/0!</v>
      </c>
      <c r="AL159" s="51" t="e">
        <f t="shared" si="20"/>
        <v>#DIV/0!</v>
      </c>
      <c r="AM159" s="51" t="e">
        <f t="shared" si="22"/>
        <v>#DIV/0!</v>
      </c>
      <c r="AN159" s="51" t="e">
        <f t="shared" si="23"/>
        <v>#DIV/0!</v>
      </c>
      <c r="AO159" s="140" t="e">
        <f t="shared" si="18"/>
        <v>#DIV/0!</v>
      </c>
      <c r="AP159" s="140" t="e">
        <f t="shared" si="16"/>
        <v>#DIV/0!</v>
      </c>
    </row>
    <row r="160" spans="1:42">
      <c r="A160" s="144">
        <v>42937</v>
      </c>
      <c r="B160" s="51" t="s">
        <v>2401</v>
      </c>
      <c r="C160" s="4" t="s">
        <v>1450</v>
      </c>
      <c r="D160" s="4" t="s">
        <v>1575</v>
      </c>
      <c r="E160" s="51">
        <v>55</v>
      </c>
      <c r="F160" s="51">
        <v>2</v>
      </c>
      <c r="G160" s="56" t="str">
        <f t="shared" si="17"/>
        <v>55-2</v>
      </c>
      <c r="H160" s="51">
        <v>0</v>
      </c>
      <c r="I160" s="51">
        <v>73</v>
      </c>
      <c r="J160" s="57">
        <f>(VLOOKUP($G160,Depth_Lookup_CCL!$A$3:$Z$549,11,FALSE))+(H160/100)</f>
        <v>134.70499999999998</v>
      </c>
      <c r="K160" s="57">
        <f>(VLOOKUP($G160,Depth_Lookup_CCL!$A$3:$Z$549,11,FALSE))+(I160/100)</f>
        <v>135.43499999999997</v>
      </c>
      <c r="L160" s="58"/>
      <c r="P160" s="52" t="e">
        <f>VLOOKUP(O160,definitions_list_lookup!$AT$3:$AU$5,2,FALSE)</f>
        <v>#N/A</v>
      </c>
      <c r="R160" s="51" t="s">
        <v>1407</v>
      </c>
      <c r="S160" s="52">
        <f>VLOOKUP(R160,definitions_list_lookup!$AI$12:$AJ$17,2,FALSE)</f>
        <v>1</v>
      </c>
      <c r="Y160" s="35"/>
      <c r="AA160" s="36"/>
      <c r="AJ160" s="51" t="e">
        <f t="shared" si="19"/>
        <v>#DIV/0!</v>
      </c>
      <c r="AK160" s="51" t="e">
        <f t="shared" si="21"/>
        <v>#DIV/0!</v>
      </c>
      <c r="AL160" s="51" t="e">
        <f t="shared" si="20"/>
        <v>#DIV/0!</v>
      </c>
      <c r="AM160" s="51" t="e">
        <f t="shared" si="22"/>
        <v>#DIV/0!</v>
      </c>
      <c r="AN160" s="51" t="e">
        <f t="shared" si="23"/>
        <v>#DIV/0!</v>
      </c>
      <c r="AO160" s="140" t="e">
        <f t="shared" si="18"/>
        <v>#DIV/0!</v>
      </c>
      <c r="AP160" s="140" t="e">
        <f t="shared" si="16"/>
        <v>#DIV/0!</v>
      </c>
    </row>
    <row r="161" spans="1:42">
      <c r="A161" s="144">
        <v>42937</v>
      </c>
      <c r="B161" s="51" t="s">
        <v>2401</v>
      </c>
      <c r="C161" s="4" t="s">
        <v>1450</v>
      </c>
      <c r="D161" s="4" t="s">
        <v>1575</v>
      </c>
      <c r="E161" s="51">
        <v>55</v>
      </c>
      <c r="F161" s="51">
        <v>3</v>
      </c>
      <c r="G161" s="56" t="str">
        <f t="shared" si="17"/>
        <v>55-3</v>
      </c>
      <c r="H161" s="51">
        <v>0</v>
      </c>
      <c r="I161" s="51">
        <v>81</v>
      </c>
      <c r="J161" s="57">
        <f>(VLOOKUP($G161,Depth_Lookup_CCL!$A$3:$Z$549,11,FALSE))+(H161/100)</f>
        <v>135.42999999999998</v>
      </c>
      <c r="K161" s="57">
        <f>(VLOOKUP($G161,Depth_Lookup_CCL!$A$3:$Z$549,11,FALSE))+(I161/100)</f>
        <v>136.23999999999998</v>
      </c>
      <c r="L161" s="58"/>
      <c r="P161" s="52" t="e">
        <f>VLOOKUP(O161,definitions_list_lookup!$AT$3:$AU$5,2,FALSE)</f>
        <v>#N/A</v>
      </c>
      <c r="S161" s="52" t="e">
        <f>VLOOKUP(R161,definitions_list_lookup!$AI$12:$AJ$17,2,FALSE)</f>
        <v>#N/A</v>
      </c>
      <c r="Y161" s="35"/>
      <c r="AA161" s="36"/>
      <c r="AJ161" s="51" t="e">
        <f t="shared" si="19"/>
        <v>#DIV/0!</v>
      </c>
      <c r="AK161" s="51" t="e">
        <f t="shared" si="21"/>
        <v>#DIV/0!</v>
      </c>
      <c r="AL161" s="51" t="e">
        <f t="shared" si="20"/>
        <v>#DIV/0!</v>
      </c>
      <c r="AM161" s="51" t="e">
        <f t="shared" si="22"/>
        <v>#DIV/0!</v>
      </c>
      <c r="AN161" s="51" t="e">
        <f t="shared" si="23"/>
        <v>#DIV/0!</v>
      </c>
      <c r="AO161" s="140" t="e">
        <f t="shared" si="18"/>
        <v>#DIV/0!</v>
      </c>
      <c r="AP161" s="140" t="e">
        <f t="shared" si="16"/>
        <v>#DIV/0!</v>
      </c>
    </row>
    <row r="162" spans="1:42">
      <c r="A162" s="144">
        <v>42937</v>
      </c>
      <c r="B162" s="51" t="s">
        <v>2401</v>
      </c>
      <c r="C162" s="4" t="s">
        <v>1450</v>
      </c>
      <c r="D162" s="4" t="s">
        <v>1575</v>
      </c>
      <c r="E162" s="51">
        <v>55</v>
      </c>
      <c r="F162" s="51">
        <v>4</v>
      </c>
      <c r="G162" s="56" t="str">
        <f t="shared" si="17"/>
        <v>55-4</v>
      </c>
      <c r="H162" s="51">
        <v>32</v>
      </c>
      <c r="I162" s="51">
        <v>33</v>
      </c>
      <c r="J162" s="57">
        <f>(VLOOKUP($G162,Depth_Lookup_CCL!$A$3:$Z$549,11,FALSE))+(H162/100)</f>
        <v>136.55499999999998</v>
      </c>
      <c r="K162" s="57">
        <f>(VLOOKUP($G162,Depth_Lookup_CCL!$A$3:$Z$549,11,FALSE))+(I162/100)</f>
        <v>136.565</v>
      </c>
      <c r="L162" s="58"/>
      <c r="P162" s="52" t="e">
        <f>VLOOKUP(O162,definitions_list_lookup!$AT$3:$AU$5,2,FALSE)</f>
        <v>#N/A</v>
      </c>
      <c r="Q162" s="51">
        <v>0.5</v>
      </c>
      <c r="R162" s="51" t="s">
        <v>1407</v>
      </c>
      <c r="S162" s="52">
        <f>VLOOKUP(R162,definitions_list_lookup!$AI$12:$AJ$17,2,FALSE)</f>
        <v>1</v>
      </c>
      <c r="X162" s="51" t="s">
        <v>1482</v>
      </c>
      <c r="Y162" s="35"/>
      <c r="AA162" s="36"/>
      <c r="AF162" s="51">
        <v>30</v>
      </c>
      <c r="AG162" s="51">
        <v>270</v>
      </c>
      <c r="AH162" s="51">
        <v>25</v>
      </c>
      <c r="AI162" s="51">
        <v>0</v>
      </c>
      <c r="AJ162" s="51">
        <f t="shared" si="19"/>
        <v>128.9267199898361</v>
      </c>
      <c r="AK162" s="51">
        <f t="shared" si="21"/>
        <v>128.9267199898361</v>
      </c>
      <c r="AL162" s="51">
        <f t="shared" si="20"/>
        <v>53.41930293126444</v>
      </c>
      <c r="AM162" s="51">
        <f t="shared" si="22"/>
        <v>218.9267199898361</v>
      </c>
      <c r="AN162" s="51">
        <f t="shared" si="23"/>
        <v>36.58069706873556</v>
      </c>
      <c r="AO162" s="140">
        <f t="shared" si="18"/>
        <v>308.9267199898361</v>
      </c>
      <c r="AP162" s="140">
        <f t="shared" si="16"/>
        <v>36.58069706873556</v>
      </c>
    </row>
    <row r="163" spans="1:42">
      <c r="A163" s="144">
        <v>42937</v>
      </c>
      <c r="B163" s="51" t="s">
        <v>2401</v>
      </c>
      <c r="C163" s="4" t="s">
        <v>1450</v>
      </c>
      <c r="D163" s="4" t="s">
        <v>1575</v>
      </c>
      <c r="E163" s="51">
        <v>55</v>
      </c>
      <c r="F163" s="51">
        <v>4</v>
      </c>
      <c r="G163" s="56" t="str">
        <f t="shared" si="17"/>
        <v>55-4</v>
      </c>
      <c r="H163" s="51">
        <v>52.5</v>
      </c>
      <c r="I163" s="51">
        <v>53</v>
      </c>
      <c r="J163" s="57">
        <f>(VLOOKUP($G163,Depth_Lookup_CCL!$A$3:$Z$549,11,FALSE))+(H163/100)</f>
        <v>136.76</v>
      </c>
      <c r="K163" s="57">
        <f>(VLOOKUP($G163,Depth_Lookup_CCL!$A$3:$Z$549,11,FALSE))+(I163/100)</f>
        <v>136.76499999999999</v>
      </c>
      <c r="L163" s="58"/>
      <c r="P163" s="52" t="e">
        <f>VLOOKUP(O163,definitions_list_lookup!$AT$3:$AU$5,2,FALSE)</f>
        <v>#N/A</v>
      </c>
      <c r="Q163" s="51">
        <v>0.6</v>
      </c>
      <c r="R163" s="51" t="s">
        <v>1407</v>
      </c>
      <c r="S163" s="52">
        <f>VLOOKUP(R163,definitions_list_lookup!$AI$12:$AJ$17,2,FALSE)</f>
        <v>1</v>
      </c>
      <c r="Y163" s="35"/>
      <c r="AA163" s="36"/>
      <c r="AF163" s="51">
        <v>30</v>
      </c>
      <c r="AG163" s="51">
        <v>270</v>
      </c>
      <c r="AH163" s="51">
        <v>10</v>
      </c>
      <c r="AI163" s="51">
        <v>180</v>
      </c>
      <c r="AJ163" s="51">
        <f t="shared" si="19"/>
        <v>73.016946654031358</v>
      </c>
      <c r="AK163" s="51">
        <f t="shared" si="21"/>
        <v>73.016946654031358</v>
      </c>
      <c r="AL163" s="51">
        <f t="shared" si="20"/>
        <v>58.88163357754528</v>
      </c>
      <c r="AM163" s="51">
        <f t="shared" si="22"/>
        <v>163.01694665403136</v>
      </c>
      <c r="AN163" s="51">
        <f t="shared" si="23"/>
        <v>31.11836642245472</v>
      </c>
      <c r="AO163" s="140">
        <f t="shared" si="18"/>
        <v>253.01694665403136</v>
      </c>
      <c r="AP163" s="140">
        <f t="shared" si="16"/>
        <v>31.11836642245472</v>
      </c>
    </row>
    <row r="164" spans="1:42">
      <c r="A164" s="144">
        <v>42937</v>
      </c>
      <c r="B164" s="51" t="s">
        <v>2401</v>
      </c>
      <c r="C164" s="4" t="s">
        <v>1450</v>
      </c>
      <c r="D164" s="4" t="s">
        <v>1575</v>
      </c>
      <c r="E164" s="51">
        <v>55</v>
      </c>
      <c r="F164" s="51">
        <v>4</v>
      </c>
      <c r="G164" s="56" t="str">
        <f t="shared" si="17"/>
        <v>55-4</v>
      </c>
      <c r="H164" s="51">
        <v>72.5</v>
      </c>
      <c r="I164" s="51">
        <v>77</v>
      </c>
      <c r="J164" s="57">
        <f>(VLOOKUP($G164,Depth_Lookup_CCL!$A$3:$Z$549,11,FALSE))+(H164/100)</f>
        <v>136.95999999999998</v>
      </c>
      <c r="K164" s="57">
        <f>(VLOOKUP($G164,Depth_Lookup_CCL!$A$3:$Z$549,11,FALSE))+(I164/100)</f>
        <v>137.005</v>
      </c>
      <c r="L164" s="58" t="s">
        <v>1521</v>
      </c>
      <c r="M164" s="51" t="s">
        <v>1403</v>
      </c>
      <c r="N164" s="51" t="s">
        <v>1402</v>
      </c>
      <c r="O164" s="51" t="s">
        <v>1457</v>
      </c>
      <c r="P164" s="52">
        <f>VLOOKUP(O164,definitions_list_lookup!$AT$3:$AU$5,2,FALSE)</f>
        <v>2</v>
      </c>
      <c r="Q164" s="51">
        <v>2</v>
      </c>
      <c r="R164" s="51" t="s">
        <v>1408</v>
      </c>
      <c r="S164" s="52">
        <f>VLOOKUP(R164,definitions_list_lookup!$AI$12:$AJ$17,2,FALSE)</f>
        <v>2</v>
      </c>
      <c r="Y164" s="35"/>
      <c r="AA164" s="36" t="s">
        <v>2868</v>
      </c>
      <c r="AF164" s="51">
        <v>42</v>
      </c>
      <c r="AG164" s="51">
        <v>90</v>
      </c>
      <c r="AH164" s="51">
        <v>15</v>
      </c>
      <c r="AI164" s="51">
        <v>180</v>
      </c>
      <c r="AJ164" s="51">
        <f t="shared" si="19"/>
        <v>-73.427640804346424</v>
      </c>
      <c r="AK164" s="51">
        <f t="shared" si="21"/>
        <v>286.57235919565358</v>
      </c>
      <c r="AL164" s="51">
        <f t="shared" si="20"/>
        <v>46.788886157292282</v>
      </c>
      <c r="AM164" s="51">
        <f t="shared" si="22"/>
        <v>16.572359195653576</v>
      </c>
      <c r="AN164" s="51">
        <f t="shared" si="23"/>
        <v>43.211113842707718</v>
      </c>
      <c r="AO164" s="140">
        <f t="shared" si="18"/>
        <v>106.57235919565358</v>
      </c>
      <c r="AP164" s="140">
        <f t="shared" si="16"/>
        <v>43.211113842707718</v>
      </c>
    </row>
    <row r="165" spans="1:42">
      <c r="A165" s="144">
        <v>42937</v>
      </c>
      <c r="B165" s="51" t="s">
        <v>2401</v>
      </c>
      <c r="C165" s="4" t="s">
        <v>1450</v>
      </c>
      <c r="D165" s="4" t="s">
        <v>1575</v>
      </c>
      <c r="E165" s="51">
        <v>56</v>
      </c>
      <c r="F165" s="51">
        <v>1</v>
      </c>
      <c r="G165" s="56" t="str">
        <f t="shared" si="17"/>
        <v>56-1</v>
      </c>
      <c r="H165" s="51">
        <v>6.5</v>
      </c>
      <c r="I165" s="51">
        <v>7</v>
      </c>
      <c r="J165" s="57">
        <f>(VLOOKUP($G165,Depth_Lookup_CCL!$A$3:$Z$549,11,FALSE))+(H165/100)</f>
        <v>136.965</v>
      </c>
      <c r="K165" s="57">
        <f>(VLOOKUP($G165,Depth_Lookup_CCL!$A$3:$Z$549,11,FALSE))+(I165/100)</f>
        <v>136.97</v>
      </c>
      <c r="L165" s="58" t="s">
        <v>2869</v>
      </c>
      <c r="P165" s="52" t="e">
        <f>VLOOKUP(O165,definitions_list_lookup!$AT$3:$AU$5,2,FALSE)</f>
        <v>#N/A</v>
      </c>
      <c r="Q165" s="51">
        <v>1</v>
      </c>
      <c r="R165" s="51" t="s">
        <v>1407</v>
      </c>
      <c r="S165" s="52">
        <f>VLOOKUP(R165,definitions_list_lookup!$AI$12:$AJ$17,2,FALSE)</f>
        <v>1</v>
      </c>
      <c r="Y165" s="35"/>
      <c r="AA165" s="36" t="s">
        <v>2870</v>
      </c>
      <c r="AF165" s="51">
        <v>75</v>
      </c>
      <c r="AG165" s="51">
        <v>270</v>
      </c>
      <c r="AJ165" s="51">
        <f t="shared" si="19"/>
        <v>90</v>
      </c>
      <c r="AK165" s="51">
        <f t="shared" si="21"/>
        <v>90</v>
      </c>
      <c r="AL165" s="51">
        <f t="shared" si="20"/>
        <v>14.999999999999998</v>
      </c>
      <c r="AM165" s="51">
        <f t="shared" si="22"/>
        <v>180</v>
      </c>
      <c r="AN165" s="51">
        <f t="shared" si="23"/>
        <v>75</v>
      </c>
      <c r="AO165" s="140">
        <f t="shared" si="18"/>
        <v>270</v>
      </c>
      <c r="AP165" s="140">
        <f t="shared" si="16"/>
        <v>75</v>
      </c>
    </row>
    <row r="166" spans="1:42">
      <c r="A166" s="144">
        <v>42937</v>
      </c>
      <c r="B166" s="51" t="s">
        <v>2401</v>
      </c>
      <c r="C166" s="4" t="s">
        <v>1450</v>
      </c>
      <c r="D166" s="4" t="s">
        <v>1575</v>
      </c>
      <c r="E166" s="51">
        <v>56</v>
      </c>
      <c r="F166" s="51">
        <v>1</v>
      </c>
      <c r="G166" s="56" t="str">
        <f t="shared" si="17"/>
        <v>56-1</v>
      </c>
      <c r="H166" s="51">
        <v>54</v>
      </c>
      <c r="I166" s="51">
        <v>60</v>
      </c>
      <c r="J166" s="57">
        <f>(VLOOKUP($G166,Depth_Lookup_CCL!$A$3:$Z$549,11,FALSE))+(H166/100)</f>
        <v>137.44</v>
      </c>
      <c r="K166" s="57">
        <f>(VLOOKUP($G166,Depth_Lookup_CCL!$A$3:$Z$549,11,FALSE))+(I166/100)</f>
        <v>137.5</v>
      </c>
      <c r="L166" s="58" t="s">
        <v>1520</v>
      </c>
      <c r="M166" s="51" t="s">
        <v>1403</v>
      </c>
      <c r="N166" s="51" t="s">
        <v>1401</v>
      </c>
      <c r="O166" s="51" t="s">
        <v>1456</v>
      </c>
      <c r="P166" s="52">
        <f>VLOOKUP(O166,definitions_list_lookup!$AT$3:$AU$5,2,FALSE)</f>
        <v>1</v>
      </c>
      <c r="Q166" s="51">
        <v>4</v>
      </c>
      <c r="R166" s="51" t="s">
        <v>1536</v>
      </c>
      <c r="S166" s="52">
        <f>VLOOKUP(R166,definitions_list_lookup!$AI$12:$AJ$17,2,FALSE)</f>
        <v>3</v>
      </c>
      <c r="V166" s="59">
        <v>4</v>
      </c>
      <c r="X166" s="51" t="s">
        <v>2732</v>
      </c>
      <c r="Y166" s="35"/>
      <c r="AA166" s="36" t="s">
        <v>2871</v>
      </c>
      <c r="AF166" s="51">
        <v>46</v>
      </c>
      <c r="AG166" s="51">
        <v>270</v>
      </c>
      <c r="AH166" s="51">
        <v>36</v>
      </c>
      <c r="AI166" s="51">
        <v>180</v>
      </c>
      <c r="AJ166" s="51">
        <f t="shared" si="19"/>
        <v>54.945964224658866</v>
      </c>
      <c r="AK166" s="51">
        <f t="shared" si="21"/>
        <v>54.945964224658866</v>
      </c>
      <c r="AL166" s="51">
        <f t="shared" si="20"/>
        <v>38.327188623297694</v>
      </c>
      <c r="AM166" s="51">
        <f t="shared" si="22"/>
        <v>144.94596422465887</v>
      </c>
      <c r="AN166" s="51">
        <f t="shared" si="23"/>
        <v>51.672811376702306</v>
      </c>
      <c r="AO166" s="140">
        <f t="shared" si="18"/>
        <v>234.94596422465887</v>
      </c>
      <c r="AP166" s="140">
        <f t="shared" si="16"/>
        <v>51.672811376702306</v>
      </c>
    </row>
    <row r="167" spans="1:42">
      <c r="A167" s="144">
        <v>42937</v>
      </c>
      <c r="B167" s="51" t="s">
        <v>2401</v>
      </c>
      <c r="C167" s="4" t="s">
        <v>1450</v>
      </c>
      <c r="D167" s="4" t="s">
        <v>1575</v>
      </c>
      <c r="E167" s="51">
        <v>56</v>
      </c>
      <c r="F167" s="51">
        <v>2</v>
      </c>
      <c r="G167" s="56" t="str">
        <f t="shared" si="17"/>
        <v>56-2</v>
      </c>
      <c r="H167" s="51">
        <v>0</v>
      </c>
      <c r="I167" s="51">
        <v>30</v>
      </c>
      <c r="J167" s="57">
        <f>(VLOOKUP($G167,Depth_Lookup_CCL!$A$3:$Z$549,11,FALSE))+(H167/100)</f>
        <v>137.77500000000001</v>
      </c>
      <c r="K167" s="57">
        <f>(VLOOKUP($G167,Depth_Lookup_CCL!$A$3:$Z$549,11,FALSE))+(I167/100)</f>
        <v>138.07500000000002</v>
      </c>
      <c r="L167" s="58" t="s">
        <v>1520</v>
      </c>
      <c r="M167" s="51" t="s">
        <v>1403</v>
      </c>
      <c r="N167" s="51" t="s">
        <v>1400</v>
      </c>
      <c r="O167" s="51" t="s">
        <v>1455</v>
      </c>
      <c r="P167" s="52">
        <f>VLOOKUP(O167,definitions_list_lookup!$AT$3:$AU$5,2,FALSE)</f>
        <v>0</v>
      </c>
      <c r="R167" s="51" t="s">
        <v>1537</v>
      </c>
      <c r="S167" s="52">
        <f>VLOOKUP(R167,definitions_list_lookup!$AI$12:$AJ$17,2,FALSE)</f>
        <v>4</v>
      </c>
      <c r="Y167" s="35"/>
      <c r="AA167" s="36" t="s">
        <v>2872</v>
      </c>
      <c r="AJ167" s="51" t="e">
        <f t="shared" si="19"/>
        <v>#DIV/0!</v>
      </c>
      <c r="AK167" s="51" t="e">
        <f t="shared" si="21"/>
        <v>#DIV/0!</v>
      </c>
      <c r="AL167" s="51" t="e">
        <f t="shared" si="20"/>
        <v>#DIV/0!</v>
      </c>
      <c r="AM167" s="51" t="e">
        <f t="shared" si="22"/>
        <v>#DIV/0!</v>
      </c>
      <c r="AN167" s="51" t="e">
        <f t="shared" si="23"/>
        <v>#DIV/0!</v>
      </c>
      <c r="AO167" s="140" t="e">
        <f t="shared" si="18"/>
        <v>#DIV/0!</v>
      </c>
      <c r="AP167" s="140" t="e">
        <f t="shared" si="16"/>
        <v>#DIV/0!</v>
      </c>
    </row>
    <row r="168" spans="1:42">
      <c r="A168" s="144">
        <v>42937</v>
      </c>
      <c r="B168" s="51" t="s">
        <v>2401</v>
      </c>
      <c r="C168" s="4" t="s">
        <v>1450</v>
      </c>
      <c r="D168" s="4" t="s">
        <v>1575</v>
      </c>
      <c r="E168" s="51">
        <v>57</v>
      </c>
      <c r="F168" s="51">
        <v>1</v>
      </c>
      <c r="G168" s="56" t="str">
        <f t="shared" si="17"/>
        <v>57-1</v>
      </c>
      <c r="H168" s="51">
        <v>0</v>
      </c>
      <c r="I168" s="51">
        <v>85</v>
      </c>
      <c r="J168" s="57">
        <f>(VLOOKUP($G168,Depth_Lookup_CCL!$A$3:$Z$549,11,FALSE))+(H168/100)</f>
        <v>137.9</v>
      </c>
      <c r="K168" s="57">
        <f>(VLOOKUP($G168,Depth_Lookup_CCL!$A$3:$Z$549,11,FALSE))+(I168/100)</f>
        <v>138.75</v>
      </c>
      <c r="L168" s="58"/>
      <c r="P168" s="52" t="e">
        <f>VLOOKUP(O168,definitions_list_lookup!$AT$3:$AU$5,2,FALSE)</f>
        <v>#N/A</v>
      </c>
      <c r="R168" s="51" t="s">
        <v>1407</v>
      </c>
      <c r="S168" s="52">
        <f>VLOOKUP(R168,definitions_list_lookup!$AI$12:$AJ$17,2,FALSE)</f>
        <v>1</v>
      </c>
      <c r="Y168" s="35"/>
      <c r="AA168" s="36"/>
      <c r="AJ168" s="51" t="e">
        <f t="shared" si="19"/>
        <v>#DIV/0!</v>
      </c>
      <c r="AK168" s="51" t="e">
        <f t="shared" si="21"/>
        <v>#DIV/0!</v>
      </c>
      <c r="AL168" s="51" t="e">
        <f t="shared" si="20"/>
        <v>#DIV/0!</v>
      </c>
      <c r="AM168" s="51" t="e">
        <f t="shared" si="22"/>
        <v>#DIV/0!</v>
      </c>
      <c r="AN168" s="51" t="e">
        <f t="shared" si="23"/>
        <v>#DIV/0!</v>
      </c>
      <c r="AO168" s="140" t="e">
        <f t="shared" si="18"/>
        <v>#DIV/0!</v>
      </c>
      <c r="AP168" s="140" t="e">
        <f t="shared" si="16"/>
        <v>#DIV/0!</v>
      </c>
    </row>
    <row r="169" spans="1:42">
      <c r="A169" s="144">
        <v>42937</v>
      </c>
      <c r="B169" s="51" t="s">
        <v>2401</v>
      </c>
      <c r="C169" s="4" t="s">
        <v>1450</v>
      </c>
      <c r="D169" s="4" t="s">
        <v>1575</v>
      </c>
      <c r="E169" s="51">
        <v>57</v>
      </c>
      <c r="F169" s="51">
        <v>2</v>
      </c>
      <c r="G169" s="56" t="str">
        <f t="shared" si="17"/>
        <v>57-2</v>
      </c>
      <c r="H169" s="51">
        <v>12</v>
      </c>
      <c r="I169" s="51">
        <v>14.5</v>
      </c>
      <c r="J169" s="57">
        <f>(VLOOKUP($G169,Depth_Lookup_CCL!$A$3:$Z$549,11,FALSE))+(H169/100)</f>
        <v>138.785</v>
      </c>
      <c r="K169" s="57">
        <f>(VLOOKUP($G169,Depth_Lookup_CCL!$A$3:$Z$549,11,FALSE))+(I169/100)</f>
        <v>138.81</v>
      </c>
      <c r="L169" s="58" t="s">
        <v>1520</v>
      </c>
      <c r="M169" s="51" t="s">
        <v>1404</v>
      </c>
      <c r="N169" s="51" t="s">
        <v>1401</v>
      </c>
      <c r="O169" s="51" t="s">
        <v>1456</v>
      </c>
      <c r="P169" s="52">
        <f>VLOOKUP(O169,definitions_list_lookup!$AT$3:$AU$5,2,FALSE)</f>
        <v>1</v>
      </c>
      <c r="Q169" s="51">
        <v>5</v>
      </c>
      <c r="R169" s="51" t="s">
        <v>1537</v>
      </c>
      <c r="S169" s="52">
        <f>VLOOKUP(R169,definitions_list_lookup!$AI$12:$AJ$17,2,FALSE)</f>
        <v>4</v>
      </c>
      <c r="Y169" s="35"/>
      <c r="AA169" s="36" t="s">
        <v>2873</v>
      </c>
      <c r="AF169" s="51">
        <v>14</v>
      </c>
      <c r="AG169" s="51">
        <v>270</v>
      </c>
      <c r="AH169" s="51">
        <v>25</v>
      </c>
      <c r="AI169" s="51">
        <v>180</v>
      </c>
      <c r="AJ169" s="51">
        <f t="shared" si="19"/>
        <v>28.132775446496424</v>
      </c>
      <c r="AK169" s="51">
        <f t="shared" si="21"/>
        <v>28.132775446496424</v>
      </c>
      <c r="AL169" s="51">
        <f t="shared" si="20"/>
        <v>62.13105197988537</v>
      </c>
      <c r="AM169" s="51">
        <f t="shared" si="22"/>
        <v>118.13277544649642</v>
      </c>
      <c r="AN169" s="51">
        <f t="shared" si="23"/>
        <v>27.86894802011463</v>
      </c>
      <c r="AO169" s="140">
        <f t="shared" si="18"/>
        <v>208.13277544649642</v>
      </c>
      <c r="AP169" s="140">
        <f t="shared" si="16"/>
        <v>27.86894802011463</v>
      </c>
    </row>
    <row r="170" spans="1:42">
      <c r="A170" s="144">
        <v>42937</v>
      </c>
      <c r="B170" s="51" t="s">
        <v>2401</v>
      </c>
      <c r="C170" s="4" t="s">
        <v>1450</v>
      </c>
      <c r="D170" s="4" t="s">
        <v>1575</v>
      </c>
      <c r="E170" s="51">
        <v>57</v>
      </c>
      <c r="F170" s="51">
        <v>2</v>
      </c>
      <c r="G170" s="56" t="str">
        <f t="shared" ref="G170:G233" si="24">E170&amp;"-"&amp;F170</f>
        <v>57-2</v>
      </c>
      <c r="H170" s="51">
        <v>33</v>
      </c>
      <c r="I170" s="51">
        <v>51</v>
      </c>
      <c r="J170" s="57">
        <f>(VLOOKUP($G170,Depth_Lookup_CCL!$A$3:$Z$549,11,FALSE))+(H170/100)</f>
        <v>138.995</v>
      </c>
      <c r="K170" s="57">
        <f>(VLOOKUP($G170,Depth_Lookup_CCL!$A$3:$Z$549,11,FALSE))+(I170/100)</f>
        <v>139.17499999999998</v>
      </c>
      <c r="L170" s="58" t="s">
        <v>1520</v>
      </c>
      <c r="M170" s="51" t="s">
        <v>2874</v>
      </c>
      <c r="N170" s="51" t="s">
        <v>1402</v>
      </c>
      <c r="O170" s="51" t="s">
        <v>1456</v>
      </c>
      <c r="P170" s="52">
        <f>VLOOKUP(O170,definitions_list_lookup!$AT$3:$AU$5,2,FALSE)</f>
        <v>1</v>
      </c>
      <c r="Q170" s="51">
        <v>17</v>
      </c>
      <c r="R170" s="51" t="s">
        <v>1537</v>
      </c>
      <c r="S170" s="52">
        <f>VLOOKUP(R170,definitions_list_lookup!$AI$12:$AJ$17,2,FALSE)</f>
        <v>4</v>
      </c>
      <c r="X170" s="51" t="s">
        <v>2439</v>
      </c>
      <c r="Y170" s="35"/>
      <c r="AA170" s="36" t="s">
        <v>2875</v>
      </c>
      <c r="AF170" s="51">
        <v>28</v>
      </c>
      <c r="AG170" s="51">
        <v>270</v>
      </c>
      <c r="AH170" s="51">
        <v>37</v>
      </c>
      <c r="AI170" s="51">
        <v>180</v>
      </c>
      <c r="AJ170" s="51">
        <f t="shared" si="19"/>
        <v>35.206879975083126</v>
      </c>
      <c r="AK170" s="51">
        <f t="shared" si="21"/>
        <v>35.206879975083126</v>
      </c>
      <c r="AL170" s="51">
        <f t="shared" si="20"/>
        <v>47.315974654307084</v>
      </c>
      <c r="AM170" s="51">
        <f t="shared" si="22"/>
        <v>125.20687997508313</v>
      </c>
      <c r="AN170" s="51">
        <f t="shared" si="23"/>
        <v>42.684025345692916</v>
      </c>
      <c r="AO170" s="140">
        <f t="shared" si="18"/>
        <v>215.20687997508313</v>
      </c>
      <c r="AP170" s="140">
        <f t="shared" ref="AP170:AP233" si="25">-$AL170+90</f>
        <v>42.684025345692916</v>
      </c>
    </row>
    <row r="171" spans="1:42">
      <c r="A171" s="144">
        <v>42937</v>
      </c>
      <c r="B171" s="51" t="s">
        <v>2401</v>
      </c>
      <c r="C171" s="4" t="s">
        <v>1450</v>
      </c>
      <c r="D171" s="4" t="s">
        <v>1575</v>
      </c>
      <c r="E171" s="51">
        <v>57</v>
      </c>
      <c r="F171" s="51">
        <v>3</v>
      </c>
      <c r="G171" s="56" t="str">
        <f t="shared" si="24"/>
        <v>57-3</v>
      </c>
      <c r="H171" s="51">
        <v>30</v>
      </c>
      <c r="I171" s="51">
        <v>48</v>
      </c>
      <c r="J171" s="57">
        <f>(VLOOKUP($G171,Depth_Lookup_CCL!$A$3:$Z$549,11,FALSE))+(H171/100)</f>
        <v>139.47499999999999</v>
      </c>
      <c r="K171" s="57">
        <f>(VLOOKUP($G171,Depth_Lookup_CCL!$A$3:$Z$549,11,FALSE))+(I171/100)</f>
        <v>139.65499999999997</v>
      </c>
      <c r="L171" s="58" t="s">
        <v>1520</v>
      </c>
      <c r="M171" s="51" t="s">
        <v>1403</v>
      </c>
      <c r="N171" s="51" t="s">
        <v>1401</v>
      </c>
      <c r="O171" s="51" t="s">
        <v>1456</v>
      </c>
      <c r="P171" s="52">
        <f>VLOOKUP(O171,definitions_list_lookup!$AT$3:$AU$5,2,FALSE)</f>
        <v>1</v>
      </c>
      <c r="Q171" s="51">
        <v>15</v>
      </c>
      <c r="R171" s="51" t="s">
        <v>1408</v>
      </c>
      <c r="S171" s="52">
        <f>VLOOKUP(R171,definitions_list_lookup!$AI$12:$AJ$17,2,FALSE)</f>
        <v>2</v>
      </c>
      <c r="X171" s="51" t="s">
        <v>1481</v>
      </c>
      <c r="Y171" s="35"/>
      <c r="AA171" s="36" t="s">
        <v>2876</v>
      </c>
      <c r="AF171" s="51">
        <v>77</v>
      </c>
      <c r="AG171" s="51">
        <v>270</v>
      </c>
      <c r="AJ171" s="51">
        <f t="shared" si="19"/>
        <v>90</v>
      </c>
      <c r="AK171" s="51">
        <f t="shared" si="21"/>
        <v>90</v>
      </c>
      <c r="AL171" s="51">
        <f t="shared" si="20"/>
        <v>12.999999999999996</v>
      </c>
      <c r="AM171" s="51">
        <f t="shared" si="22"/>
        <v>180</v>
      </c>
      <c r="AN171" s="51">
        <f t="shared" si="23"/>
        <v>77</v>
      </c>
      <c r="AO171" s="140">
        <f t="shared" si="18"/>
        <v>270</v>
      </c>
      <c r="AP171" s="140">
        <f t="shared" si="25"/>
        <v>77</v>
      </c>
    </row>
    <row r="172" spans="1:42">
      <c r="A172" s="144">
        <v>42937</v>
      </c>
      <c r="B172" s="51" t="s">
        <v>2401</v>
      </c>
      <c r="C172" s="4" t="s">
        <v>1450</v>
      </c>
      <c r="D172" s="4" t="s">
        <v>1575</v>
      </c>
      <c r="E172" s="51">
        <v>58</v>
      </c>
      <c r="F172" s="51">
        <v>1</v>
      </c>
      <c r="G172" s="56" t="str">
        <f t="shared" si="24"/>
        <v>58-1</v>
      </c>
      <c r="H172" s="51">
        <v>31</v>
      </c>
      <c r="I172" s="51">
        <v>32.5</v>
      </c>
      <c r="J172" s="57">
        <f>(VLOOKUP($G172,Depth_Lookup_CCL!$A$3:$Z$549,11,FALSE))+(H172/100)</f>
        <v>140.26</v>
      </c>
      <c r="K172" s="57">
        <f>(VLOOKUP($G172,Depth_Lookup_CCL!$A$3:$Z$549,11,FALSE))+(I172/100)</f>
        <v>140.27499999999998</v>
      </c>
      <c r="L172" s="58" t="s">
        <v>1520</v>
      </c>
      <c r="M172" s="51" t="s">
        <v>1403</v>
      </c>
      <c r="N172" s="51" t="s">
        <v>1402</v>
      </c>
      <c r="O172" s="51" t="s">
        <v>1457</v>
      </c>
      <c r="P172" s="52">
        <f>VLOOKUP(O172,definitions_list_lookup!$AT$3:$AU$5,2,FALSE)</f>
        <v>2</v>
      </c>
      <c r="Q172" s="51">
        <v>2</v>
      </c>
      <c r="R172" s="51" t="s">
        <v>1536</v>
      </c>
      <c r="S172" s="52">
        <f>VLOOKUP(R172,definitions_list_lookup!$AI$12:$AJ$17,2,FALSE)</f>
        <v>3</v>
      </c>
      <c r="X172" s="51" t="s">
        <v>1481</v>
      </c>
      <c r="Y172" s="35"/>
      <c r="AA172" s="36"/>
      <c r="AJ172" s="51" t="e">
        <f t="shared" si="19"/>
        <v>#DIV/0!</v>
      </c>
      <c r="AK172" s="51" t="e">
        <f t="shared" si="21"/>
        <v>#DIV/0!</v>
      </c>
      <c r="AL172" s="51" t="e">
        <f t="shared" si="20"/>
        <v>#DIV/0!</v>
      </c>
      <c r="AM172" s="51" t="e">
        <f t="shared" si="22"/>
        <v>#DIV/0!</v>
      </c>
      <c r="AN172" s="51" t="e">
        <f t="shared" si="23"/>
        <v>#DIV/0!</v>
      </c>
      <c r="AO172" s="140" t="e">
        <f t="shared" si="18"/>
        <v>#DIV/0!</v>
      </c>
      <c r="AP172" s="140" t="e">
        <f t="shared" si="25"/>
        <v>#DIV/0!</v>
      </c>
    </row>
    <row r="173" spans="1:42">
      <c r="A173" s="144">
        <v>42937</v>
      </c>
      <c r="B173" s="51" t="s">
        <v>2401</v>
      </c>
      <c r="C173" s="4" t="s">
        <v>1450</v>
      </c>
      <c r="D173" s="4" t="s">
        <v>1575</v>
      </c>
      <c r="E173" s="51">
        <v>59</v>
      </c>
      <c r="F173" s="51">
        <v>2</v>
      </c>
      <c r="G173" s="56" t="str">
        <f t="shared" si="24"/>
        <v>59-2</v>
      </c>
      <c r="H173" s="51">
        <v>0</v>
      </c>
      <c r="I173" s="51">
        <v>75</v>
      </c>
      <c r="J173" s="57">
        <f>(VLOOKUP($G173,Depth_Lookup_CCL!$A$3:$Z$549,11,FALSE))+(H173/100)</f>
        <v>141.83499999999998</v>
      </c>
      <c r="K173" s="57">
        <f>(VLOOKUP($G173,Depth_Lookup_CCL!$A$3:$Z$549,11,FALSE))+(I173/100)</f>
        <v>142.58499999999998</v>
      </c>
      <c r="L173" s="58"/>
      <c r="P173" s="52" t="e">
        <f>VLOOKUP(O173,definitions_list_lookup!$AT$3:$AU$5,2,FALSE)</f>
        <v>#N/A</v>
      </c>
      <c r="R173" s="51" t="s">
        <v>1407</v>
      </c>
      <c r="S173" s="52">
        <f>VLOOKUP(R173,definitions_list_lookup!$AI$12:$AJ$17,2,FALSE)</f>
        <v>1</v>
      </c>
      <c r="Y173" s="35"/>
      <c r="AA173" s="36"/>
      <c r="AJ173" s="51" t="e">
        <f t="shared" si="19"/>
        <v>#DIV/0!</v>
      </c>
      <c r="AK173" s="51" t="e">
        <f t="shared" si="21"/>
        <v>#DIV/0!</v>
      </c>
      <c r="AL173" s="51" t="e">
        <f t="shared" si="20"/>
        <v>#DIV/0!</v>
      </c>
      <c r="AM173" s="51" t="e">
        <f t="shared" si="22"/>
        <v>#DIV/0!</v>
      </c>
      <c r="AN173" s="51" t="e">
        <f t="shared" si="23"/>
        <v>#DIV/0!</v>
      </c>
      <c r="AO173" s="140" t="e">
        <f t="shared" si="18"/>
        <v>#DIV/0!</v>
      </c>
      <c r="AP173" s="140" t="e">
        <f t="shared" si="25"/>
        <v>#DIV/0!</v>
      </c>
    </row>
    <row r="174" spans="1:42">
      <c r="A174" s="144">
        <v>42937</v>
      </c>
      <c r="B174" s="51" t="s">
        <v>2401</v>
      </c>
      <c r="C174" s="4" t="s">
        <v>1450</v>
      </c>
      <c r="D174" s="4" t="s">
        <v>1575</v>
      </c>
      <c r="E174" s="51">
        <v>60</v>
      </c>
      <c r="F174" s="51">
        <v>3</v>
      </c>
      <c r="G174" s="56" t="str">
        <f t="shared" si="24"/>
        <v>60-3</v>
      </c>
      <c r="H174" s="51">
        <v>65</v>
      </c>
      <c r="I174" s="51">
        <v>66</v>
      </c>
      <c r="J174" s="57">
        <f>(VLOOKUP($G174,Depth_Lookup_CCL!$A$3:$Z$549,11,FALSE))+(H174/100)</f>
        <v>145.125</v>
      </c>
      <c r="K174" s="57">
        <f>(VLOOKUP($G174,Depth_Lookup_CCL!$A$3:$Z$549,11,FALSE))+(I174/100)</f>
        <v>145.13499999999999</v>
      </c>
      <c r="L174" s="58" t="s">
        <v>1520</v>
      </c>
      <c r="M174" s="51" t="s">
        <v>1403</v>
      </c>
      <c r="N174" s="51" t="s">
        <v>1401</v>
      </c>
      <c r="O174" s="51" t="s">
        <v>1457</v>
      </c>
      <c r="P174" s="52">
        <f>VLOOKUP(O174,definitions_list_lookup!$AT$3:$AU$5,2,FALSE)</f>
        <v>2</v>
      </c>
      <c r="Q174" s="51">
        <v>1</v>
      </c>
      <c r="R174" s="51" t="s">
        <v>1536</v>
      </c>
      <c r="S174" s="52">
        <f>VLOOKUP(R174,definitions_list_lookup!$AI$12:$AJ$17,2,FALSE)</f>
        <v>3</v>
      </c>
      <c r="X174" s="51" t="s">
        <v>1481</v>
      </c>
      <c r="Y174" s="35"/>
      <c r="AA174" s="36"/>
      <c r="AJ174" s="51" t="e">
        <f t="shared" si="19"/>
        <v>#DIV/0!</v>
      </c>
      <c r="AK174" s="51" t="e">
        <f t="shared" si="21"/>
        <v>#DIV/0!</v>
      </c>
      <c r="AL174" s="51" t="e">
        <f t="shared" si="20"/>
        <v>#DIV/0!</v>
      </c>
      <c r="AM174" s="51" t="e">
        <f t="shared" si="22"/>
        <v>#DIV/0!</v>
      </c>
      <c r="AN174" s="51" t="e">
        <f t="shared" si="23"/>
        <v>#DIV/0!</v>
      </c>
      <c r="AO174" s="140" t="e">
        <f t="shared" ref="AO174:AO237" si="26">IF(($AK174&lt;180),$AK174+180,$AK174-180)</f>
        <v>#DIV/0!</v>
      </c>
      <c r="AP174" s="140" t="e">
        <f t="shared" si="25"/>
        <v>#DIV/0!</v>
      </c>
    </row>
    <row r="175" spans="1:42">
      <c r="A175" s="144">
        <v>42937</v>
      </c>
      <c r="B175" s="51" t="s">
        <v>2401</v>
      </c>
      <c r="C175" s="4" t="s">
        <v>1450</v>
      </c>
      <c r="D175" s="4" t="s">
        <v>1575</v>
      </c>
      <c r="E175" s="51">
        <v>60</v>
      </c>
      <c r="F175" s="51">
        <v>4</v>
      </c>
      <c r="G175" s="56" t="str">
        <f t="shared" si="24"/>
        <v>60-4</v>
      </c>
      <c r="H175" s="51">
        <v>3.5</v>
      </c>
      <c r="I175" s="51">
        <v>20</v>
      </c>
      <c r="J175" s="57">
        <f>(VLOOKUP($G175,Depth_Lookup_CCL!$A$3:$Z$549,11,FALSE))+(H175/100)</f>
        <v>145.34</v>
      </c>
      <c r="K175" s="57">
        <f>(VLOOKUP($G175,Depth_Lookup_CCL!$A$3:$Z$549,11,FALSE))+(I175/100)</f>
        <v>145.505</v>
      </c>
      <c r="L175" s="58" t="s">
        <v>1520</v>
      </c>
      <c r="M175" s="51" t="s">
        <v>1404</v>
      </c>
      <c r="N175" s="51" t="s">
        <v>1401</v>
      </c>
      <c r="O175" s="51" t="s">
        <v>1457</v>
      </c>
      <c r="P175" s="52">
        <f>VLOOKUP(O175,definitions_list_lookup!$AT$3:$AU$5,2,FALSE)</f>
        <v>2</v>
      </c>
      <c r="Q175" s="51">
        <v>16</v>
      </c>
      <c r="R175" s="51" t="s">
        <v>1537</v>
      </c>
      <c r="S175" s="52">
        <f>VLOOKUP(R175,definitions_list_lookup!$AI$12:$AJ$17,2,FALSE)</f>
        <v>4</v>
      </c>
      <c r="X175" s="51" t="s">
        <v>2732</v>
      </c>
      <c r="Y175" s="35" t="s">
        <v>1385</v>
      </c>
      <c r="Z175" s="51" t="s">
        <v>1416</v>
      </c>
      <c r="AA175" s="36" t="s">
        <v>2877</v>
      </c>
      <c r="AF175" s="51">
        <v>30</v>
      </c>
      <c r="AG175" s="51">
        <v>90</v>
      </c>
      <c r="AH175" s="51">
        <v>10</v>
      </c>
      <c r="AI175" s="51">
        <v>0</v>
      </c>
      <c r="AJ175" s="51">
        <f t="shared" si="19"/>
        <v>-106.98305334596863</v>
      </c>
      <c r="AK175" s="51">
        <f t="shared" si="21"/>
        <v>253.01694665403136</v>
      </c>
      <c r="AL175" s="51">
        <f t="shared" si="20"/>
        <v>58.88163357754528</v>
      </c>
      <c r="AM175" s="51">
        <f t="shared" si="22"/>
        <v>343.01694665403136</v>
      </c>
      <c r="AN175" s="51">
        <f t="shared" si="23"/>
        <v>31.11836642245472</v>
      </c>
      <c r="AO175" s="140">
        <f t="shared" si="26"/>
        <v>73.016946654031358</v>
      </c>
      <c r="AP175" s="140">
        <f t="shared" si="25"/>
        <v>31.11836642245472</v>
      </c>
    </row>
    <row r="176" spans="1:42">
      <c r="A176" s="144">
        <v>42937</v>
      </c>
      <c r="B176" s="51" t="s">
        <v>2401</v>
      </c>
      <c r="C176" s="4" t="s">
        <v>1450</v>
      </c>
      <c r="D176" s="4" t="s">
        <v>1575</v>
      </c>
      <c r="E176" s="51">
        <v>61</v>
      </c>
      <c r="F176" s="51">
        <v>1</v>
      </c>
      <c r="G176" s="56" t="str">
        <f t="shared" si="24"/>
        <v>61-1</v>
      </c>
      <c r="H176" s="51">
        <v>60</v>
      </c>
      <c r="I176" s="51">
        <v>62</v>
      </c>
      <c r="J176" s="57">
        <f>(VLOOKUP($G176,Depth_Lookup_CCL!$A$3:$Z$549,11,FALSE))+(H176/100)</f>
        <v>146.65</v>
      </c>
      <c r="K176" s="57">
        <f>(VLOOKUP($G176,Depth_Lookup_CCL!$A$3:$Z$549,11,FALSE))+(I176/100)</f>
        <v>146.67000000000002</v>
      </c>
      <c r="L176" s="58" t="s">
        <v>1523</v>
      </c>
      <c r="M176" s="51" t="s">
        <v>1405</v>
      </c>
      <c r="O176" s="51" t="s">
        <v>1455</v>
      </c>
      <c r="P176" s="52">
        <f>VLOOKUP(O176,definitions_list_lookup!$AT$3:$AU$5,2,FALSE)</f>
        <v>0</v>
      </c>
      <c r="Q176" s="51">
        <v>2</v>
      </c>
      <c r="R176" s="51" t="s">
        <v>1536</v>
      </c>
      <c r="S176" s="52">
        <f>VLOOKUP(R176,definitions_list_lookup!$AI$12:$AJ$17,2,FALSE)</f>
        <v>3</v>
      </c>
      <c r="V176" s="59">
        <v>3</v>
      </c>
      <c r="Y176" s="35"/>
      <c r="AA176" s="36" t="s">
        <v>2878</v>
      </c>
      <c r="AJ176" s="51" t="e">
        <f t="shared" si="19"/>
        <v>#DIV/0!</v>
      </c>
      <c r="AK176" s="51" t="e">
        <f t="shared" si="21"/>
        <v>#DIV/0!</v>
      </c>
      <c r="AL176" s="51" t="e">
        <f t="shared" si="20"/>
        <v>#DIV/0!</v>
      </c>
      <c r="AM176" s="51" t="e">
        <f t="shared" si="22"/>
        <v>#DIV/0!</v>
      </c>
      <c r="AN176" s="51" t="e">
        <f t="shared" si="23"/>
        <v>#DIV/0!</v>
      </c>
      <c r="AO176" s="140" t="e">
        <f t="shared" si="26"/>
        <v>#DIV/0!</v>
      </c>
      <c r="AP176" s="140" t="e">
        <f t="shared" si="25"/>
        <v>#DIV/0!</v>
      </c>
    </row>
    <row r="177" spans="1:42">
      <c r="A177" s="144">
        <v>42937</v>
      </c>
      <c r="B177" s="51" t="s">
        <v>2401</v>
      </c>
      <c r="C177" s="4" t="s">
        <v>1450</v>
      </c>
      <c r="D177" s="4" t="s">
        <v>1575</v>
      </c>
      <c r="E177" s="51">
        <v>61</v>
      </c>
      <c r="F177" s="51">
        <v>2</v>
      </c>
      <c r="G177" s="56" t="str">
        <f t="shared" si="24"/>
        <v>61-2</v>
      </c>
      <c r="H177" s="51">
        <v>0</v>
      </c>
      <c r="I177" s="51">
        <v>72</v>
      </c>
      <c r="J177" s="57">
        <f>(VLOOKUP($G177,Depth_Lookup_CCL!$A$3:$Z$549,11,FALSE))+(H177/100)</f>
        <v>146.82000000000002</v>
      </c>
      <c r="K177" s="57">
        <f>(VLOOKUP($G177,Depth_Lookup_CCL!$A$3:$Z$549,11,FALSE))+(I177/100)</f>
        <v>147.54000000000002</v>
      </c>
      <c r="L177" s="58"/>
      <c r="P177" s="52" t="e">
        <f>VLOOKUP(O177,definitions_list_lookup!$AT$3:$AU$5,2,FALSE)</f>
        <v>#N/A</v>
      </c>
      <c r="R177" s="51" t="s">
        <v>1407</v>
      </c>
      <c r="S177" s="52">
        <f>VLOOKUP(R177,definitions_list_lookup!$AI$12:$AJ$17,2,FALSE)</f>
        <v>1</v>
      </c>
      <c r="Y177" s="35"/>
      <c r="AA177" s="36"/>
      <c r="AJ177" s="51" t="e">
        <f t="shared" si="19"/>
        <v>#DIV/0!</v>
      </c>
      <c r="AK177" s="51" t="e">
        <f t="shared" si="21"/>
        <v>#DIV/0!</v>
      </c>
      <c r="AL177" s="51" t="e">
        <f t="shared" si="20"/>
        <v>#DIV/0!</v>
      </c>
      <c r="AM177" s="51" t="e">
        <f t="shared" si="22"/>
        <v>#DIV/0!</v>
      </c>
      <c r="AN177" s="51" t="e">
        <f t="shared" si="23"/>
        <v>#DIV/0!</v>
      </c>
      <c r="AO177" s="140" t="e">
        <f t="shared" si="26"/>
        <v>#DIV/0!</v>
      </c>
      <c r="AP177" s="140" t="e">
        <f t="shared" si="25"/>
        <v>#DIV/0!</v>
      </c>
    </row>
    <row r="178" spans="1:42">
      <c r="A178" s="144">
        <v>42937</v>
      </c>
      <c r="B178" s="51" t="s">
        <v>2401</v>
      </c>
      <c r="C178" s="4" t="s">
        <v>1450</v>
      </c>
      <c r="D178" s="4" t="s">
        <v>1575</v>
      </c>
      <c r="E178" s="51">
        <v>61</v>
      </c>
      <c r="F178" s="51">
        <v>4</v>
      </c>
      <c r="G178" s="56" t="str">
        <f t="shared" si="24"/>
        <v>61-4</v>
      </c>
      <c r="H178" s="51">
        <v>1</v>
      </c>
      <c r="I178" s="51">
        <v>3</v>
      </c>
      <c r="J178" s="57">
        <f>(VLOOKUP($G178,Depth_Lookup_CCL!$A$3:$Z$549,11,FALSE))+(H178/100)</f>
        <v>148.18</v>
      </c>
      <c r="K178" s="57">
        <f>(VLOOKUP($G178,Depth_Lookup_CCL!$A$3:$Z$549,11,FALSE))+(I178/100)</f>
        <v>148.20000000000002</v>
      </c>
      <c r="L178" s="58" t="s">
        <v>1520</v>
      </c>
      <c r="M178" s="51" t="s">
        <v>1404</v>
      </c>
      <c r="N178" s="51" t="s">
        <v>1401</v>
      </c>
      <c r="O178" s="51" t="s">
        <v>1456</v>
      </c>
      <c r="P178" s="52">
        <f>VLOOKUP(O178,definitions_list_lookup!$AT$3:$AU$5,2,FALSE)</f>
        <v>1</v>
      </c>
      <c r="Q178" s="51">
        <v>3</v>
      </c>
      <c r="R178" s="51" t="s">
        <v>1536</v>
      </c>
      <c r="S178" s="52">
        <f>VLOOKUP(R178,definitions_list_lookup!$AI$12:$AJ$17,2,FALSE)</f>
        <v>3</v>
      </c>
      <c r="X178" s="51" t="s">
        <v>1482</v>
      </c>
      <c r="Y178" s="35" t="s">
        <v>1385</v>
      </c>
      <c r="AA178" s="36" t="s">
        <v>2879</v>
      </c>
      <c r="AF178" s="51">
        <v>23</v>
      </c>
      <c r="AG178" s="51">
        <v>270</v>
      </c>
      <c r="AH178" s="51">
        <v>45</v>
      </c>
      <c r="AI178" s="51">
        <v>180</v>
      </c>
      <c r="AJ178" s="51">
        <f t="shared" si="19"/>
        <v>23</v>
      </c>
      <c r="AK178" s="51">
        <f t="shared" si="21"/>
        <v>23</v>
      </c>
      <c r="AL178" s="51">
        <f t="shared" si="20"/>
        <v>42.62971817543211</v>
      </c>
      <c r="AM178" s="51">
        <f t="shared" si="22"/>
        <v>113</v>
      </c>
      <c r="AN178" s="51">
        <f t="shared" si="23"/>
        <v>47.37028182456789</v>
      </c>
      <c r="AO178" s="140">
        <f t="shared" si="26"/>
        <v>203</v>
      </c>
      <c r="AP178" s="140">
        <f t="shared" si="25"/>
        <v>47.37028182456789</v>
      </c>
    </row>
    <row r="179" spans="1:42">
      <c r="A179" s="144">
        <v>42937</v>
      </c>
      <c r="B179" s="51" t="s">
        <v>2401</v>
      </c>
      <c r="C179" s="4" t="s">
        <v>1450</v>
      </c>
      <c r="D179" s="4" t="s">
        <v>1575</v>
      </c>
      <c r="E179" s="51">
        <v>62</v>
      </c>
      <c r="F179" s="51">
        <v>1</v>
      </c>
      <c r="G179" s="56" t="str">
        <f t="shared" si="24"/>
        <v>62-1</v>
      </c>
      <c r="H179" s="51">
        <v>34</v>
      </c>
      <c r="I179" s="51">
        <v>36</v>
      </c>
      <c r="J179" s="57">
        <f>(VLOOKUP($G179,Depth_Lookup_CCL!$A$3:$Z$549,11,FALSE))+(H179/100)</f>
        <v>149.44</v>
      </c>
      <c r="K179" s="57">
        <f>(VLOOKUP($G179,Depth_Lookup_CCL!$A$3:$Z$549,11,FALSE))+(I179/100)</f>
        <v>149.46</v>
      </c>
      <c r="L179" s="58"/>
      <c r="M179" s="51" t="s">
        <v>1403</v>
      </c>
      <c r="N179" s="51" t="s">
        <v>1402</v>
      </c>
      <c r="O179" s="51" t="s">
        <v>1455</v>
      </c>
      <c r="P179" s="52">
        <f>VLOOKUP(O179,definitions_list_lookup!$AT$3:$AU$5,2,FALSE)</f>
        <v>0</v>
      </c>
      <c r="Q179" s="51">
        <v>1</v>
      </c>
      <c r="R179" s="51" t="s">
        <v>1536</v>
      </c>
      <c r="S179" s="52">
        <f>VLOOKUP(R179,definitions_list_lookup!$AI$12:$AJ$17,2,FALSE)</f>
        <v>3</v>
      </c>
      <c r="X179" s="51" t="s">
        <v>2454</v>
      </c>
      <c r="Y179" s="35" t="s">
        <v>1410</v>
      </c>
      <c r="Z179" s="51" t="s">
        <v>1416</v>
      </c>
      <c r="AA179" s="36" t="s">
        <v>2880</v>
      </c>
      <c r="AF179" s="51">
        <v>75</v>
      </c>
      <c r="AG179" s="51">
        <v>90</v>
      </c>
      <c r="AH179" s="51">
        <v>70</v>
      </c>
      <c r="AI179" s="51">
        <v>180</v>
      </c>
      <c r="AJ179" s="51">
        <f t="shared" si="19"/>
        <v>-53.640080890613518</v>
      </c>
      <c r="AK179" s="51">
        <f t="shared" si="21"/>
        <v>306.35991910938651</v>
      </c>
      <c r="AL179" s="51">
        <f t="shared" si="20"/>
        <v>12.176689214072796</v>
      </c>
      <c r="AM179" s="51">
        <f t="shared" si="22"/>
        <v>36.359919109386482</v>
      </c>
      <c r="AN179" s="51">
        <f t="shared" si="23"/>
        <v>77.823310785927205</v>
      </c>
      <c r="AO179" s="140">
        <f t="shared" si="26"/>
        <v>126.35991910938651</v>
      </c>
      <c r="AP179" s="140">
        <f t="shared" si="25"/>
        <v>77.823310785927205</v>
      </c>
    </row>
    <row r="180" spans="1:42">
      <c r="A180" s="144">
        <v>42937</v>
      </c>
      <c r="B180" s="51" t="s">
        <v>2401</v>
      </c>
      <c r="C180" s="4" t="s">
        <v>1450</v>
      </c>
      <c r="D180" s="4" t="s">
        <v>1575</v>
      </c>
      <c r="E180" s="51">
        <v>62</v>
      </c>
      <c r="F180" s="51">
        <v>1</v>
      </c>
      <c r="G180" s="56" t="str">
        <f t="shared" si="24"/>
        <v>62-1</v>
      </c>
      <c r="H180" s="51">
        <v>65</v>
      </c>
      <c r="I180" s="51">
        <v>65.5</v>
      </c>
      <c r="J180" s="57">
        <f>(VLOOKUP($G180,Depth_Lookup_CCL!$A$3:$Z$549,11,FALSE))+(H180/100)</f>
        <v>149.75</v>
      </c>
      <c r="K180" s="57">
        <f>(VLOOKUP($G180,Depth_Lookup_CCL!$A$3:$Z$549,11,FALSE))+(I180/100)</f>
        <v>149.755</v>
      </c>
      <c r="L180" s="58" t="s">
        <v>1523</v>
      </c>
      <c r="M180" s="51" t="s">
        <v>1405</v>
      </c>
      <c r="N180" s="51" t="s">
        <v>1402</v>
      </c>
      <c r="O180" s="51" t="s">
        <v>1455</v>
      </c>
      <c r="P180" s="52">
        <f>VLOOKUP(O180,definitions_list_lookup!$AT$3:$AU$5,2,FALSE)</f>
        <v>0</v>
      </c>
      <c r="Q180" s="51">
        <v>1.5</v>
      </c>
      <c r="R180" s="51" t="s">
        <v>1408</v>
      </c>
      <c r="S180" s="52">
        <f>VLOOKUP(R180,definitions_list_lookup!$AI$12:$AJ$17,2,FALSE)</f>
        <v>2</v>
      </c>
      <c r="X180" s="51" t="s">
        <v>1482</v>
      </c>
      <c r="Y180" s="35" t="s">
        <v>1411</v>
      </c>
      <c r="Z180" s="51" t="s">
        <v>1414</v>
      </c>
      <c r="AA180" s="36" t="s">
        <v>2881</v>
      </c>
      <c r="AF180" s="51">
        <v>42</v>
      </c>
      <c r="AG180" s="51">
        <v>270</v>
      </c>
      <c r="AH180" s="51">
        <v>50</v>
      </c>
      <c r="AI180" s="51">
        <v>180</v>
      </c>
      <c r="AJ180" s="51">
        <f t="shared" si="19"/>
        <v>37.072093827791662</v>
      </c>
      <c r="AK180" s="51">
        <f t="shared" si="21"/>
        <v>37.072093827791662</v>
      </c>
      <c r="AL180" s="51">
        <f t="shared" si="20"/>
        <v>33.802261977984188</v>
      </c>
      <c r="AM180" s="51">
        <f t="shared" si="22"/>
        <v>127.07209382779166</v>
      </c>
      <c r="AN180" s="51">
        <f t="shared" si="23"/>
        <v>56.197738022015812</v>
      </c>
      <c r="AO180" s="140">
        <f t="shared" si="26"/>
        <v>217.07209382779166</v>
      </c>
      <c r="AP180" s="140">
        <f t="shared" si="25"/>
        <v>56.197738022015812</v>
      </c>
    </row>
    <row r="181" spans="1:42">
      <c r="A181" s="144">
        <v>42937</v>
      </c>
      <c r="B181" s="51" t="s">
        <v>2401</v>
      </c>
      <c r="C181" s="4" t="s">
        <v>1450</v>
      </c>
      <c r="D181" s="4" t="s">
        <v>1575</v>
      </c>
      <c r="E181" s="51">
        <v>63</v>
      </c>
      <c r="F181" s="51">
        <v>2</v>
      </c>
      <c r="G181" s="56" t="str">
        <f t="shared" si="24"/>
        <v>63-2</v>
      </c>
      <c r="H181" s="51">
        <v>54</v>
      </c>
      <c r="I181" s="51">
        <v>61</v>
      </c>
      <c r="J181" s="57">
        <f>(VLOOKUP($G181,Depth_Lookup_CCL!$A$3:$Z$549,11,FALSE))+(H181/100)</f>
        <v>153.34</v>
      </c>
      <c r="K181" s="57">
        <f>(VLOOKUP($G181,Depth_Lookup_CCL!$A$3:$Z$549,11,FALSE))+(I181/100)</f>
        <v>153.41000000000003</v>
      </c>
      <c r="L181" s="58" t="s">
        <v>1520</v>
      </c>
      <c r="M181" s="51" t="s">
        <v>1403</v>
      </c>
      <c r="N181" s="51" t="s">
        <v>1401</v>
      </c>
      <c r="O181" s="51" t="s">
        <v>1456</v>
      </c>
      <c r="P181" s="52">
        <f>VLOOKUP(O181,definitions_list_lookup!$AT$3:$AU$5,2,FALSE)</f>
        <v>1</v>
      </c>
      <c r="Q181" s="51">
        <v>7</v>
      </c>
      <c r="R181" s="51" t="s">
        <v>1537</v>
      </c>
      <c r="S181" s="52">
        <f>VLOOKUP(R181,definitions_list_lookup!$AI$12:$AJ$17,2,FALSE)</f>
        <v>4</v>
      </c>
      <c r="Y181" s="35"/>
      <c r="AA181" s="36" t="s">
        <v>2882</v>
      </c>
      <c r="AJ181" s="51" t="e">
        <f t="shared" si="19"/>
        <v>#DIV/0!</v>
      </c>
      <c r="AK181" s="51" t="e">
        <f t="shared" si="21"/>
        <v>#DIV/0!</v>
      </c>
      <c r="AL181" s="51" t="e">
        <f t="shared" si="20"/>
        <v>#DIV/0!</v>
      </c>
      <c r="AM181" s="51" t="e">
        <f t="shared" si="22"/>
        <v>#DIV/0!</v>
      </c>
      <c r="AN181" s="51" t="e">
        <f t="shared" si="23"/>
        <v>#DIV/0!</v>
      </c>
      <c r="AO181" s="140" t="e">
        <f t="shared" si="26"/>
        <v>#DIV/0!</v>
      </c>
      <c r="AP181" s="140" t="e">
        <f t="shared" si="25"/>
        <v>#DIV/0!</v>
      </c>
    </row>
    <row r="182" spans="1:42">
      <c r="A182" s="144">
        <v>42938</v>
      </c>
      <c r="B182" s="51" t="s">
        <v>2401</v>
      </c>
      <c r="C182" s="4" t="s">
        <v>1450</v>
      </c>
      <c r="D182" s="4" t="s">
        <v>1575</v>
      </c>
      <c r="E182" s="51">
        <v>63</v>
      </c>
      <c r="F182" s="51">
        <v>2</v>
      </c>
      <c r="G182" s="56" t="str">
        <f t="shared" si="24"/>
        <v>63-2</v>
      </c>
      <c r="H182" s="51">
        <v>65</v>
      </c>
      <c r="I182" s="51">
        <v>80</v>
      </c>
      <c r="J182" s="57">
        <f>(VLOOKUP($G182,Depth_Lookup_CCL!$A$3:$Z$549,11,FALSE))+(H182/100)</f>
        <v>153.45000000000002</v>
      </c>
      <c r="K182" s="57">
        <f>(VLOOKUP($G182,Depth_Lookup_CCL!$A$3:$Z$549,11,FALSE))+(I182/100)</f>
        <v>153.60000000000002</v>
      </c>
      <c r="L182" s="58"/>
      <c r="P182" s="52" t="e">
        <f>VLOOKUP(O182,definitions_list_lookup!$AT$3:$AU$5,2,FALSE)</f>
        <v>#N/A</v>
      </c>
      <c r="R182" s="51" t="s">
        <v>1407</v>
      </c>
      <c r="S182" s="52">
        <f>VLOOKUP(R182,definitions_list_lookup!$AI$12:$AJ$17,2,FALSE)</f>
        <v>1</v>
      </c>
      <c r="Y182" s="35"/>
      <c r="AA182" s="36"/>
      <c r="AJ182" s="51" t="e">
        <f t="shared" si="19"/>
        <v>#DIV/0!</v>
      </c>
      <c r="AK182" s="51" t="e">
        <f t="shared" si="21"/>
        <v>#DIV/0!</v>
      </c>
      <c r="AL182" s="51" t="e">
        <f t="shared" si="20"/>
        <v>#DIV/0!</v>
      </c>
      <c r="AM182" s="51" t="e">
        <f t="shared" si="22"/>
        <v>#DIV/0!</v>
      </c>
      <c r="AN182" s="51" t="e">
        <f t="shared" si="23"/>
        <v>#DIV/0!</v>
      </c>
      <c r="AO182" s="140" t="e">
        <f t="shared" si="26"/>
        <v>#DIV/0!</v>
      </c>
      <c r="AP182" s="140" t="e">
        <f t="shared" si="25"/>
        <v>#DIV/0!</v>
      </c>
    </row>
    <row r="183" spans="1:42">
      <c r="A183" s="144">
        <v>42938</v>
      </c>
      <c r="B183" s="51" t="s">
        <v>2401</v>
      </c>
      <c r="C183" s="4" t="s">
        <v>1450</v>
      </c>
      <c r="D183" s="4" t="s">
        <v>1575</v>
      </c>
      <c r="E183" s="51">
        <v>63</v>
      </c>
      <c r="F183" s="51">
        <v>3</v>
      </c>
      <c r="G183" s="56" t="str">
        <f t="shared" si="24"/>
        <v>63-3</v>
      </c>
      <c r="H183" s="51">
        <v>30</v>
      </c>
      <c r="I183" s="51">
        <v>30</v>
      </c>
      <c r="J183" s="57">
        <f>(VLOOKUP($G183,Depth_Lookup_CCL!$A$3:$Z$549,11,FALSE))+(H183/100)</f>
        <v>154.03500000000003</v>
      </c>
      <c r="K183" s="57">
        <f>(VLOOKUP($G183,Depth_Lookup_CCL!$A$3:$Z$549,11,FALSE))+(I183/100)</f>
        <v>154.03500000000003</v>
      </c>
      <c r="L183" s="58" t="s">
        <v>1522</v>
      </c>
      <c r="M183" s="51" t="s">
        <v>1405</v>
      </c>
      <c r="N183" s="51" t="s">
        <v>1402</v>
      </c>
      <c r="O183" s="51" t="s">
        <v>1455</v>
      </c>
      <c r="P183" s="52">
        <f>VLOOKUP(O183,definitions_list_lookup!$AT$3:$AU$5,2,FALSE)</f>
        <v>0</v>
      </c>
      <c r="Q183" s="51">
        <v>2</v>
      </c>
      <c r="R183" s="51" t="s">
        <v>1408</v>
      </c>
      <c r="S183" s="52">
        <f>VLOOKUP(R183,definitions_list_lookup!$AI$12:$AJ$17,2,FALSE)</f>
        <v>2</v>
      </c>
      <c r="Y183" s="35"/>
      <c r="AA183" s="36" t="s">
        <v>2883</v>
      </c>
      <c r="AJ183" s="51" t="e">
        <f t="shared" si="19"/>
        <v>#DIV/0!</v>
      </c>
      <c r="AK183" s="51" t="e">
        <f t="shared" si="21"/>
        <v>#DIV/0!</v>
      </c>
      <c r="AL183" s="51" t="e">
        <f t="shared" si="20"/>
        <v>#DIV/0!</v>
      </c>
      <c r="AM183" s="51" t="e">
        <f t="shared" si="22"/>
        <v>#DIV/0!</v>
      </c>
      <c r="AN183" s="51" t="e">
        <f t="shared" si="23"/>
        <v>#DIV/0!</v>
      </c>
      <c r="AO183" s="140" t="e">
        <f t="shared" si="26"/>
        <v>#DIV/0!</v>
      </c>
      <c r="AP183" s="140" t="e">
        <f t="shared" si="25"/>
        <v>#DIV/0!</v>
      </c>
    </row>
    <row r="184" spans="1:42">
      <c r="A184" s="144">
        <v>42938</v>
      </c>
      <c r="B184" s="51" t="s">
        <v>2401</v>
      </c>
      <c r="C184" s="4" t="s">
        <v>1450</v>
      </c>
      <c r="D184" s="4" t="s">
        <v>1575</v>
      </c>
      <c r="E184" s="51">
        <v>63</v>
      </c>
      <c r="F184" s="51">
        <v>3</v>
      </c>
      <c r="G184" s="56" t="str">
        <f t="shared" si="24"/>
        <v>63-3</v>
      </c>
      <c r="H184" s="51">
        <v>45</v>
      </c>
      <c r="I184" s="51">
        <v>45.5</v>
      </c>
      <c r="J184" s="57">
        <f>(VLOOKUP($G184,Depth_Lookup_CCL!$A$3:$Z$549,11,FALSE))+(H184/100)</f>
        <v>154.185</v>
      </c>
      <c r="K184" s="57">
        <f>(VLOOKUP($G184,Depth_Lookup_CCL!$A$3:$Z$549,11,FALSE))+(I184/100)</f>
        <v>154.19000000000003</v>
      </c>
      <c r="L184" s="58" t="s">
        <v>1522</v>
      </c>
      <c r="P184" s="52" t="e">
        <f>VLOOKUP(O184,definitions_list_lookup!$AT$3:$AU$5,2,FALSE)</f>
        <v>#N/A</v>
      </c>
      <c r="R184" s="51" t="s">
        <v>1407</v>
      </c>
      <c r="S184" s="52">
        <f>VLOOKUP(R184,definitions_list_lookup!$AI$12:$AJ$17,2,FALSE)</f>
        <v>1</v>
      </c>
      <c r="Y184" s="35"/>
      <c r="AA184" s="36" t="s">
        <v>2884</v>
      </c>
      <c r="AJ184" s="51" t="e">
        <f t="shared" si="19"/>
        <v>#DIV/0!</v>
      </c>
      <c r="AK184" s="51" t="e">
        <f t="shared" si="21"/>
        <v>#DIV/0!</v>
      </c>
      <c r="AL184" s="51" t="e">
        <f t="shared" si="20"/>
        <v>#DIV/0!</v>
      </c>
      <c r="AM184" s="51" t="e">
        <f t="shared" si="22"/>
        <v>#DIV/0!</v>
      </c>
      <c r="AN184" s="51" t="e">
        <f t="shared" si="23"/>
        <v>#DIV/0!</v>
      </c>
      <c r="AO184" s="140" t="e">
        <f t="shared" si="26"/>
        <v>#DIV/0!</v>
      </c>
      <c r="AP184" s="140" t="e">
        <f t="shared" si="25"/>
        <v>#DIV/0!</v>
      </c>
    </row>
    <row r="185" spans="1:42">
      <c r="A185" s="144">
        <v>42938</v>
      </c>
      <c r="B185" s="51" t="s">
        <v>2401</v>
      </c>
      <c r="C185" s="4" t="s">
        <v>1450</v>
      </c>
      <c r="D185" s="4" t="s">
        <v>1575</v>
      </c>
      <c r="E185" s="51">
        <v>64</v>
      </c>
      <c r="F185" s="51">
        <v>1</v>
      </c>
      <c r="G185" s="56" t="str">
        <f t="shared" si="24"/>
        <v>64-1</v>
      </c>
      <c r="H185" s="51">
        <v>27</v>
      </c>
      <c r="I185" s="51">
        <v>34</v>
      </c>
      <c r="J185" s="57">
        <f>(VLOOKUP($G185,Depth_Lookup_CCL!$A$3:$Z$549,11,FALSE))+(H185/100)</f>
        <v>155.47</v>
      </c>
      <c r="K185" s="57">
        <f>(VLOOKUP($G185,Depth_Lookup_CCL!$A$3:$Z$549,11,FALSE))+(I185/100)</f>
        <v>155.54</v>
      </c>
      <c r="L185" s="58" t="s">
        <v>1523</v>
      </c>
      <c r="O185" s="51" t="s">
        <v>1455</v>
      </c>
      <c r="P185" s="52">
        <f>VLOOKUP(O185,definitions_list_lookup!$AT$3:$AU$5,2,FALSE)</f>
        <v>0</v>
      </c>
      <c r="R185" s="51" t="s">
        <v>1407</v>
      </c>
      <c r="S185" s="52">
        <f>VLOOKUP(R185,definitions_list_lookup!$AI$12:$AJ$17,2,FALSE)</f>
        <v>1</v>
      </c>
      <c r="Y185" s="35"/>
      <c r="AA185" s="36" t="s">
        <v>2885</v>
      </c>
      <c r="AJ185" s="51" t="e">
        <f t="shared" si="19"/>
        <v>#DIV/0!</v>
      </c>
      <c r="AK185" s="51" t="e">
        <f t="shared" si="21"/>
        <v>#DIV/0!</v>
      </c>
      <c r="AL185" s="51" t="e">
        <f t="shared" si="20"/>
        <v>#DIV/0!</v>
      </c>
      <c r="AM185" s="51" t="e">
        <f t="shared" si="22"/>
        <v>#DIV/0!</v>
      </c>
      <c r="AN185" s="51" t="e">
        <f t="shared" si="23"/>
        <v>#DIV/0!</v>
      </c>
      <c r="AO185" s="140" t="e">
        <f t="shared" si="26"/>
        <v>#DIV/0!</v>
      </c>
      <c r="AP185" s="140" t="e">
        <f t="shared" si="25"/>
        <v>#DIV/0!</v>
      </c>
    </row>
    <row r="186" spans="1:42">
      <c r="A186" s="144">
        <v>42938</v>
      </c>
      <c r="B186" s="51" t="s">
        <v>2401</v>
      </c>
      <c r="C186" s="4" t="s">
        <v>1450</v>
      </c>
      <c r="D186" s="4" t="s">
        <v>1575</v>
      </c>
      <c r="E186" s="51">
        <v>64</v>
      </c>
      <c r="F186" s="51">
        <v>2</v>
      </c>
      <c r="G186" s="56" t="str">
        <f t="shared" si="24"/>
        <v>64-2</v>
      </c>
      <c r="H186" s="51">
        <v>33</v>
      </c>
      <c r="I186" s="51">
        <v>34</v>
      </c>
      <c r="J186" s="57">
        <f>(VLOOKUP($G186,Depth_Lookup_CCL!$A$3:$Z$549,11,FALSE))+(H186/100)</f>
        <v>156.22999999999999</v>
      </c>
      <c r="K186" s="57">
        <f>(VLOOKUP($G186,Depth_Lookup_CCL!$A$3:$Z$549,11,FALSE))+(I186/100)</f>
        <v>156.23999999999998</v>
      </c>
      <c r="L186" s="58" t="s">
        <v>1522</v>
      </c>
      <c r="P186" s="52" t="e">
        <f>VLOOKUP(O186,definitions_list_lookup!$AT$3:$AU$5,2,FALSE)</f>
        <v>#N/A</v>
      </c>
      <c r="Q186" s="51">
        <v>0.1</v>
      </c>
      <c r="R186" s="51" t="s">
        <v>1407</v>
      </c>
      <c r="S186" s="52">
        <f>VLOOKUP(R186,definitions_list_lookup!$AI$12:$AJ$17,2,FALSE)</f>
        <v>1</v>
      </c>
      <c r="Y186" s="35"/>
      <c r="AA186" s="36" t="s">
        <v>2886</v>
      </c>
      <c r="AJ186" s="51" t="e">
        <f t="shared" si="19"/>
        <v>#DIV/0!</v>
      </c>
      <c r="AK186" s="51" t="e">
        <f t="shared" si="21"/>
        <v>#DIV/0!</v>
      </c>
      <c r="AL186" s="51" t="e">
        <f t="shared" si="20"/>
        <v>#DIV/0!</v>
      </c>
      <c r="AM186" s="51" t="e">
        <f t="shared" si="22"/>
        <v>#DIV/0!</v>
      </c>
      <c r="AN186" s="51" t="e">
        <f t="shared" si="23"/>
        <v>#DIV/0!</v>
      </c>
      <c r="AO186" s="140" t="e">
        <f t="shared" si="26"/>
        <v>#DIV/0!</v>
      </c>
      <c r="AP186" s="140" t="e">
        <f t="shared" si="25"/>
        <v>#DIV/0!</v>
      </c>
    </row>
    <row r="187" spans="1:42">
      <c r="A187" s="144">
        <v>42938</v>
      </c>
      <c r="B187" s="51" t="s">
        <v>2401</v>
      </c>
      <c r="C187" s="4" t="s">
        <v>1450</v>
      </c>
      <c r="D187" s="4" t="s">
        <v>1575</v>
      </c>
      <c r="E187" s="51">
        <v>65</v>
      </c>
      <c r="F187" s="51">
        <v>2</v>
      </c>
      <c r="G187" s="56" t="str">
        <f t="shared" si="24"/>
        <v>65-2</v>
      </c>
      <c r="H187" s="51">
        <v>67</v>
      </c>
      <c r="I187" s="51">
        <v>67.5</v>
      </c>
      <c r="J187" s="57">
        <f>(VLOOKUP($G187,Depth_Lookup_CCL!$A$3:$Z$549,11,FALSE))+(H187/100)</f>
        <v>159.45499999999998</v>
      </c>
      <c r="K187" s="57">
        <f>(VLOOKUP($G187,Depth_Lookup_CCL!$A$3:$Z$549,11,FALSE))+(I187/100)</f>
        <v>159.46</v>
      </c>
      <c r="L187" s="58"/>
      <c r="P187" s="52" t="e">
        <f>VLOOKUP(O187,definitions_list_lookup!$AT$3:$AU$5,2,FALSE)</f>
        <v>#N/A</v>
      </c>
      <c r="R187" s="51" t="s">
        <v>1408</v>
      </c>
      <c r="S187" s="52">
        <f>VLOOKUP(R187,definitions_list_lookup!$AI$12:$AJ$17,2,FALSE)</f>
        <v>2</v>
      </c>
      <c r="Y187" s="35"/>
      <c r="AA187" s="36" t="s">
        <v>2887</v>
      </c>
      <c r="AJ187" s="51" t="e">
        <f t="shared" si="19"/>
        <v>#DIV/0!</v>
      </c>
      <c r="AK187" s="51" t="e">
        <f t="shared" si="21"/>
        <v>#DIV/0!</v>
      </c>
      <c r="AL187" s="51" t="e">
        <f t="shared" si="20"/>
        <v>#DIV/0!</v>
      </c>
      <c r="AM187" s="51" t="e">
        <f t="shared" si="22"/>
        <v>#DIV/0!</v>
      </c>
      <c r="AN187" s="51" t="e">
        <f t="shared" si="23"/>
        <v>#DIV/0!</v>
      </c>
      <c r="AO187" s="140" t="e">
        <f t="shared" si="26"/>
        <v>#DIV/0!</v>
      </c>
      <c r="AP187" s="140" t="e">
        <f t="shared" si="25"/>
        <v>#DIV/0!</v>
      </c>
    </row>
    <row r="188" spans="1:42">
      <c r="A188" s="144">
        <v>42938</v>
      </c>
      <c r="B188" s="51" t="s">
        <v>2401</v>
      </c>
      <c r="C188" s="4" t="s">
        <v>1450</v>
      </c>
      <c r="D188" s="4" t="s">
        <v>1575</v>
      </c>
      <c r="E188" s="51">
        <v>65</v>
      </c>
      <c r="F188" s="51">
        <v>3</v>
      </c>
      <c r="G188" s="56" t="str">
        <f t="shared" si="24"/>
        <v>65-3</v>
      </c>
      <c r="H188" s="51">
        <v>58</v>
      </c>
      <c r="I188" s="51">
        <v>77</v>
      </c>
      <c r="J188" s="57">
        <f>(VLOOKUP($G188,Depth_Lookup_CCL!$A$3:$Z$549,11,FALSE))+(H188/100)</f>
        <v>160.16500000000002</v>
      </c>
      <c r="K188" s="57">
        <f>(VLOOKUP($G188,Depth_Lookup_CCL!$A$3:$Z$549,11,FALSE))+(I188/100)</f>
        <v>160.35500000000002</v>
      </c>
      <c r="L188" s="58"/>
      <c r="P188" s="52" t="e">
        <f>VLOOKUP(O188,definitions_list_lookup!$AT$3:$AU$5,2,FALSE)</f>
        <v>#N/A</v>
      </c>
      <c r="R188" s="51" t="s">
        <v>1407</v>
      </c>
      <c r="S188" s="52">
        <f>VLOOKUP(R188,definitions_list_lookup!$AI$12:$AJ$17,2,FALSE)</f>
        <v>1</v>
      </c>
      <c r="Y188" s="35"/>
      <c r="AA188" s="36" t="s">
        <v>2888</v>
      </c>
      <c r="AJ188" s="51" t="e">
        <f t="shared" si="19"/>
        <v>#DIV/0!</v>
      </c>
      <c r="AK188" s="51" t="e">
        <f t="shared" si="21"/>
        <v>#DIV/0!</v>
      </c>
      <c r="AL188" s="51" t="e">
        <f t="shared" si="20"/>
        <v>#DIV/0!</v>
      </c>
      <c r="AM188" s="51" t="e">
        <f t="shared" si="22"/>
        <v>#DIV/0!</v>
      </c>
      <c r="AN188" s="51" t="e">
        <f t="shared" si="23"/>
        <v>#DIV/0!</v>
      </c>
      <c r="AO188" s="140" t="e">
        <f t="shared" si="26"/>
        <v>#DIV/0!</v>
      </c>
      <c r="AP188" s="140" t="e">
        <f t="shared" si="25"/>
        <v>#DIV/0!</v>
      </c>
    </row>
    <row r="189" spans="1:42">
      <c r="A189" s="144">
        <v>42938</v>
      </c>
      <c r="B189" s="51" t="s">
        <v>2401</v>
      </c>
      <c r="C189" s="4" t="s">
        <v>1450</v>
      </c>
      <c r="D189" s="4" t="s">
        <v>1575</v>
      </c>
      <c r="E189" s="51">
        <v>65</v>
      </c>
      <c r="F189" s="51">
        <v>4</v>
      </c>
      <c r="G189" s="56" t="str">
        <f t="shared" si="24"/>
        <v>65-4</v>
      </c>
      <c r="H189" s="51">
        <v>5.5</v>
      </c>
      <c r="I189" s="51">
        <v>6</v>
      </c>
      <c r="J189" s="57">
        <f>(VLOOKUP($G189,Depth_Lookup_CCL!$A$3:$Z$549,11,FALSE))+(H189/100)</f>
        <v>160.50000000000003</v>
      </c>
      <c r="K189" s="57">
        <f>(VLOOKUP($G189,Depth_Lookup_CCL!$A$3:$Z$549,11,FALSE))+(I189/100)</f>
        <v>160.50500000000002</v>
      </c>
      <c r="L189" s="58" t="s">
        <v>1519</v>
      </c>
      <c r="P189" s="52" t="e">
        <f>VLOOKUP(O189,definitions_list_lookup!$AT$3:$AU$5,2,FALSE)</f>
        <v>#N/A</v>
      </c>
      <c r="Q189" s="51">
        <v>0.3</v>
      </c>
      <c r="R189" s="51" t="s">
        <v>1407</v>
      </c>
      <c r="S189" s="52">
        <f>VLOOKUP(R189,definitions_list_lookup!$AI$12:$AJ$17,2,FALSE)</f>
        <v>1</v>
      </c>
      <c r="X189" s="51" t="s">
        <v>2439</v>
      </c>
      <c r="Y189" s="35"/>
      <c r="AA189" s="36"/>
      <c r="AD189" s="51">
        <v>340</v>
      </c>
      <c r="AE189" s="51">
        <v>27</v>
      </c>
      <c r="AF189" s="51">
        <v>68</v>
      </c>
      <c r="AG189" s="51">
        <v>90</v>
      </c>
      <c r="AH189" s="51">
        <v>25</v>
      </c>
      <c r="AI189" s="51">
        <v>180</v>
      </c>
      <c r="AJ189" s="51">
        <f t="shared" si="19"/>
        <v>-79.330509009503714</v>
      </c>
      <c r="AK189" s="51">
        <f t="shared" si="21"/>
        <v>280.66949099049629</v>
      </c>
      <c r="AL189" s="51">
        <f t="shared" si="20"/>
        <v>21.655118134820597</v>
      </c>
      <c r="AM189" s="51">
        <f t="shared" si="22"/>
        <v>10.669490990496286</v>
      </c>
      <c r="AN189" s="51">
        <f t="shared" si="23"/>
        <v>68.344881865179403</v>
      </c>
      <c r="AO189" s="140">
        <f t="shared" si="26"/>
        <v>100.66949099049629</v>
      </c>
      <c r="AP189" s="140">
        <f t="shared" si="25"/>
        <v>68.344881865179403</v>
      </c>
    </row>
    <row r="190" spans="1:42">
      <c r="A190" s="144">
        <v>42938</v>
      </c>
      <c r="B190" s="51" t="s">
        <v>2401</v>
      </c>
      <c r="C190" s="4" t="s">
        <v>1450</v>
      </c>
      <c r="D190" s="4" t="s">
        <v>1575</v>
      </c>
      <c r="E190" s="51">
        <v>66</v>
      </c>
      <c r="F190" s="51">
        <v>1</v>
      </c>
      <c r="G190" s="56" t="str">
        <f t="shared" si="24"/>
        <v>66-1</v>
      </c>
      <c r="H190" s="51">
        <v>10</v>
      </c>
      <c r="I190" s="51">
        <v>48</v>
      </c>
      <c r="J190" s="57">
        <f>(VLOOKUP($G190,Depth_Lookup_CCL!$A$3:$Z$549,11,FALSE))+(H190/100)</f>
        <v>161.29999999999998</v>
      </c>
      <c r="K190" s="57">
        <f>(VLOOKUP($G190,Depth_Lookup_CCL!$A$3:$Z$549,11,FALSE))+(I190/100)</f>
        <v>161.67999999999998</v>
      </c>
      <c r="L190" s="58" t="s">
        <v>1521</v>
      </c>
      <c r="M190" s="51" t="s">
        <v>1405</v>
      </c>
      <c r="N190" s="51" t="s">
        <v>1402</v>
      </c>
      <c r="O190" s="51" t="s">
        <v>1456</v>
      </c>
      <c r="P190" s="52">
        <f>VLOOKUP(O190,definitions_list_lookup!$AT$3:$AU$5,2,FALSE)</f>
        <v>1</v>
      </c>
      <c r="Q190" s="51">
        <v>25</v>
      </c>
      <c r="R190" s="51" t="s">
        <v>1537</v>
      </c>
      <c r="S190" s="52">
        <f>VLOOKUP(R190,definitions_list_lookup!$AI$12:$AJ$17,2,FALSE)</f>
        <v>4</v>
      </c>
      <c r="X190" s="51" t="s">
        <v>1483</v>
      </c>
      <c r="Y190" s="35"/>
      <c r="AA190" s="36" t="s">
        <v>2889</v>
      </c>
      <c r="AF190" s="51">
        <v>75</v>
      </c>
      <c r="AG190" s="51">
        <v>270</v>
      </c>
      <c r="AH190" s="51">
        <v>20</v>
      </c>
      <c r="AI190" s="51">
        <v>0</v>
      </c>
      <c r="AJ190" s="51">
        <f t="shared" si="19"/>
        <v>95.570186080554379</v>
      </c>
      <c r="AK190" s="51">
        <f t="shared" si="21"/>
        <v>95.570186080554379</v>
      </c>
      <c r="AL190" s="51">
        <f t="shared" si="20"/>
        <v>14.932341572923592</v>
      </c>
      <c r="AM190" s="51">
        <f t="shared" si="22"/>
        <v>185.57018608055438</v>
      </c>
      <c r="AN190" s="51">
        <f t="shared" si="23"/>
        <v>75.06765842707641</v>
      </c>
      <c r="AO190" s="140">
        <f t="shared" si="26"/>
        <v>275.57018608055438</v>
      </c>
      <c r="AP190" s="140">
        <f t="shared" si="25"/>
        <v>75.06765842707641</v>
      </c>
    </row>
    <row r="191" spans="1:42">
      <c r="A191" s="144">
        <v>42938</v>
      </c>
      <c r="B191" s="51" t="s">
        <v>2401</v>
      </c>
      <c r="C191" s="4" t="s">
        <v>1450</v>
      </c>
      <c r="D191" s="4" t="s">
        <v>1575</v>
      </c>
      <c r="E191" s="51">
        <v>66</v>
      </c>
      <c r="F191" s="51">
        <v>1</v>
      </c>
      <c r="G191" s="56" t="str">
        <f t="shared" si="24"/>
        <v>66-1</v>
      </c>
      <c r="H191" s="51">
        <v>59</v>
      </c>
      <c r="I191" s="51">
        <v>65</v>
      </c>
      <c r="J191" s="57">
        <f>(VLOOKUP($G191,Depth_Lookup_CCL!$A$3:$Z$549,11,FALSE))+(H191/100)</f>
        <v>161.79</v>
      </c>
      <c r="K191" s="57">
        <f>(VLOOKUP($G191,Depth_Lookup_CCL!$A$3:$Z$549,11,FALSE))+(I191/100)</f>
        <v>161.85</v>
      </c>
      <c r="L191" s="58" t="s">
        <v>1520</v>
      </c>
      <c r="M191" s="51" t="s">
        <v>1405</v>
      </c>
      <c r="N191" s="51" t="s">
        <v>1400</v>
      </c>
      <c r="O191" s="51" t="s">
        <v>1456</v>
      </c>
      <c r="P191" s="52">
        <f>VLOOKUP(O191,definitions_list_lookup!$AT$3:$AU$5,2,FALSE)</f>
        <v>1</v>
      </c>
      <c r="Q191" s="51">
        <v>10</v>
      </c>
      <c r="R191" s="51" t="s">
        <v>1537</v>
      </c>
      <c r="S191" s="52">
        <f>VLOOKUP(R191,definitions_list_lookup!$AI$12:$AJ$17,2,FALSE)</f>
        <v>4</v>
      </c>
      <c r="X191" s="51" t="s">
        <v>1481</v>
      </c>
      <c r="Y191" s="35"/>
      <c r="AA191" s="36"/>
      <c r="AD191" s="51">
        <v>30</v>
      </c>
      <c r="AE191" s="51">
        <v>10</v>
      </c>
      <c r="AF191" s="51">
        <v>45</v>
      </c>
      <c r="AG191" s="51">
        <v>270</v>
      </c>
      <c r="AH191" s="51">
        <v>60</v>
      </c>
      <c r="AI191" s="51">
        <v>0</v>
      </c>
      <c r="AJ191" s="51">
        <f t="shared" si="19"/>
        <v>150</v>
      </c>
      <c r="AK191" s="51">
        <f t="shared" si="21"/>
        <v>150</v>
      </c>
      <c r="AL191" s="51">
        <f t="shared" si="20"/>
        <v>26.565051177078001</v>
      </c>
      <c r="AM191" s="51">
        <f t="shared" si="22"/>
        <v>240</v>
      </c>
      <c r="AN191" s="51">
        <f t="shared" si="23"/>
        <v>63.434948822921996</v>
      </c>
      <c r="AO191" s="140">
        <f t="shared" si="26"/>
        <v>330</v>
      </c>
      <c r="AP191" s="140">
        <f t="shared" si="25"/>
        <v>63.434948822921996</v>
      </c>
    </row>
    <row r="192" spans="1:42">
      <c r="A192" s="144">
        <v>42938</v>
      </c>
      <c r="B192" s="51" t="s">
        <v>2401</v>
      </c>
      <c r="C192" s="4" t="s">
        <v>1450</v>
      </c>
      <c r="D192" s="4" t="s">
        <v>1575</v>
      </c>
      <c r="E192" s="51">
        <v>66</v>
      </c>
      <c r="F192" s="51">
        <v>1</v>
      </c>
      <c r="G192" s="56" t="str">
        <f t="shared" si="24"/>
        <v>66-1</v>
      </c>
      <c r="H192" s="51">
        <v>66</v>
      </c>
      <c r="I192" s="51">
        <v>71</v>
      </c>
      <c r="J192" s="57">
        <f>(VLOOKUP($G192,Depth_Lookup_CCL!$A$3:$Z$549,11,FALSE))+(H192/100)</f>
        <v>161.85999999999999</v>
      </c>
      <c r="K192" s="57">
        <f>(VLOOKUP($G192,Depth_Lookup_CCL!$A$3:$Z$549,11,FALSE))+(I192/100)</f>
        <v>161.91</v>
      </c>
      <c r="L192" s="58"/>
      <c r="P192" s="52" t="e">
        <f>VLOOKUP(O192,definitions_list_lookup!$AT$3:$AU$5,2,FALSE)</f>
        <v>#N/A</v>
      </c>
      <c r="R192" s="51" t="s">
        <v>1408</v>
      </c>
      <c r="S192" s="52">
        <f>VLOOKUP(R192,definitions_list_lookup!$AI$12:$AJ$17,2,FALSE)</f>
        <v>2</v>
      </c>
      <c r="Y192" s="35"/>
      <c r="AA192" s="36"/>
      <c r="AJ192" s="51" t="e">
        <f t="shared" si="19"/>
        <v>#DIV/0!</v>
      </c>
      <c r="AK192" s="51" t="e">
        <f t="shared" si="21"/>
        <v>#DIV/0!</v>
      </c>
      <c r="AL192" s="51" t="e">
        <f t="shared" si="20"/>
        <v>#DIV/0!</v>
      </c>
      <c r="AM192" s="51" t="e">
        <f t="shared" si="22"/>
        <v>#DIV/0!</v>
      </c>
      <c r="AN192" s="51" t="e">
        <f t="shared" si="23"/>
        <v>#DIV/0!</v>
      </c>
      <c r="AO192" s="140" t="e">
        <f t="shared" si="26"/>
        <v>#DIV/0!</v>
      </c>
      <c r="AP192" s="140" t="e">
        <f t="shared" si="25"/>
        <v>#DIV/0!</v>
      </c>
    </row>
    <row r="193" spans="1:42">
      <c r="A193" s="144">
        <v>42938</v>
      </c>
      <c r="B193" s="51" t="s">
        <v>2401</v>
      </c>
      <c r="C193" s="4" t="s">
        <v>1450</v>
      </c>
      <c r="D193" s="4" t="s">
        <v>1575</v>
      </c>
      <c r="E193" s="51">
        <v>66</v>
      </c>
      <c r="F193" s="51">
        <v>1</v>
      </c>
      <c r="G193" s="56" t="str">
        <f t="shared" si="24"/>
        <v>66-1</v>
      </c>
      <c r="H193" s="51">
        <v>92</v>
      </c>
      <c r="I193" s="51">
        <v>93</v>
      </c>
      <c r="J193" s="57">
        <f>(VLOOKUP($G193,Depth_Lookup_CCL!$A$3:$Z$549,11,FALSE))+(H193/100)</f>
        <v>162.11999999999998</v>
      </c>
      <c r="K193" s="57">
        <f>(VLOOKUP($G193,Depth_Lookup_CCL!$A$3:$Z$549,11,FALSE))+(I193/100)</f>
        <v>162.13</v>
      </c>
      <c r="L193" s="58" t="s">
        <v>1520</v>
      </c>
      <c r="M193" s="51" t="s">
        <v>2874</v>
      </c>
      <c r="N193" s="51" t="s">
        <v>1402</v>
      </c>
      <c r="O193" s="51" t="s">
        <v>1456</v>
      </c>
      <c r="P193" s="52">
        <f>VLOOKUP(O193,definitions_list_lookup!$AT$3:$AU$5,2,FALSE)</f>
        <v>1</v>
      </c>
      <c r="Q193" s="51">
        <v>2</v>
      </c>
      <c r="R193" s="51" t="s">
        <v>1537</v>
      </c>
      <c r="S193" s="52">
        <f>VLOOKUP(R193,definitions_list_lookup!$AI$12:$AJ$17,2,FALSE)</f>
        <v>4</v>
      </c>
      <c r="X193" s="51" t="s">
        <v>2424</v>
      </c>
      <c r="Y193" s="35"/>
      <c r="AA193" s="36"/>
      <c r="AJ193" s="51" t="e">
        <f t="shared" si="19"/>
        <v>#DIV/0!</v>
      </c>
      <c r="AK193" s="51" t="e">
        <f t="shared" si="21"/>
        <v>#DIV/0!</v>
      </c>
      <c r="AL193" s="51" t="e">
        <f t="shared" si="20"/>
        <v>#DIV/0!</v>
      </c>
      <c r="AM193" s="51" t="e">
        <f t="shared" si="22"/>
        <v>#DIV/0!</v>
      </c>
      <c r="AN193" s="51" t="e">
        <f t="shared" si="23"/>
        <v>#DIV/0!</v>
      </c>
      <c r="AO193" s="140" t="e">
        <f t="shared" si="26"/>
        <v>#DIV/0!</v>
      </c>
      <c r="AP193" s="140" t="e">
        <f t="shared" si="25"/>
        <v>#DIV/0!</v>
      </c>
    </row>
    <row r="194" spans="1:42">
      <c r="A194" s="144">
        <v>42938</v>
      </c>
      <c r="B194" s="51" t="s">
        <v>2401</v>
      </c>
      <c r="C194" s="4" t="s">
        <v>1450</v>
      </c>
      <c r="D194" s="4" t="s">
        <v>1575</v>
      </c>
      <c r="E194" s="51">
        <v>66</v>
      </c>
      <c r="F194" s="51">
        <v>1</v>
      </c>
      <c r="G194" s="56" t="str">
        <f t="shared" si="24"/>
        <v>66-1</v>
      </c>
      <c r="H194" s="51">
        <v>93</v>
      </c>
      <c r="I194" s="51">
        <v>95</v>
      </c>
      <c r="J194" s="57">
        <f>(VLOOKUP($G194,Depth_Lookup_CCL!$A$3:$Z$549,11,FALSE))+(H194/100)</f>
        <v>162.13</v>
      </c>
      <c r="K194" s="57">
        <f>(VLOOKUP($G194,Depth_Lookup_CCL!$A$3:$Z$549,11,FALSE))+(I194/100)</f>
        <v>162.14999999999998</v>
      </c>
      <c r="L194" s="58"/>
      <c r="P194" s="52" t="e">
        <f>VLOOKUP(O194,definitions_list_lookup!$AT$3:$AU$5,2,FALSE)</f>
        <v>#N/A</v>
      </c>
      <c r="R194" s="51" t="s">
        <v>1408</v>
      </c>
      <c r="S194" s="52">
        <f>VLOOKUP(R194,definitions_list_lookup!$AI$12:$AJ$17,2,FALSE)</f>
        <v>2</v>
      </c>
      <c r="Y194" s="35"/>
      <c r="AA194" s="36"/>
      <c r="AJ194" s="51" t="e">
        <f t="shared" si="19"/>
        <v>#DIV/0!</v>
      </c>
      <c r="AK194" s="51" t="e">
        <f t="shared" si="21"/>
        <v>#DIV/0!</v>
      </c>
      <c r="AL194" s="51" t="e">
        <f t="shared" si="20"/>
        <v>#DIV/0!</v>
      </c>
      <c r="AM194" s="51" t="e">
        <f t="shared" si="22"/>
        <v>#DIV/0!</v>
      </c>
      <c r="AN194" s="51" t="e">
        <f t="shared" si="23"/>
        <v>#DIV/0!</v>
      </c>
      <c r="AO194" s="140" t="e">
        <f t="shared" si="26"/>
        <v>#DIV/0!</v>
      </c>
      <c r="AP194" s="140" t="e">
        <f t="shared" si="25"/>
        <v>#DIV/0!</v>
      </c>
    </row>
    <row r="195" spans="1:42">
      <c r="A195" s="144">
        <v>42938</v>
      </c>
      <c r="B195" s="51" t="s">
        <v>2401</v>
      </c>
      <c r="C195" s="4" t="s">
        <v>1450</v>
      </c>
      <c r="D195" s="4" t="s">
        <v>1575</v>
      </c>
      <c r="E195" s="51">
        <v>66</v>
      </c>
      <c r="F195" s="51">
        <v>2</v>
      </c>
      <c r="G195" s="56" t="str">
        <f t="shared" si="24"/>
        <v>66-2</v>
      </c>
      <c r="H195" s="51">
        <v>2</v>
      </c>
      <c r="I195" s="51">
        <v>5</v>
      </c>
      <c r="J195" s="57">
        <f>(VLOOKUP($G195,Depth_Lookup_CCL!$A$3:$Z$549,11,FALSE))+(H195/100)</f>
        <v>162.18</v>
      </c>
      <c r="K195" s="57">
        <f>(VLOOKUP($G195,Depth_Lookup_CCL!$A$3:$Z$549,11,FALSE))+(I195/100)</f>
        <v>162.21</v>
      </c>
      <c r="L195" s="58"/>
      <c r="P195" s="52" t="e">
        <f>VLOOKUP(O195,definitions_list_lookup!$AT$3:$AU$5,2,FALSE)</f>
        <v>#N/A</v>
      </c>
      <c r="R195" s="51" t="s">
        <v>1408</v>
      </c>
      <c r="S195" s="52">
        <f>VLOOKUP(R195,definitions_list_lookup!$AI$12:$AJ$17,2,FALSE)</f>
        <v>2</v>
      </c>
      <c r="Y195" s="35"/>
      <c r="AA195" s="36" t="s">
        <v>2890</v>
      </c>
      <c r="AF195" s="51">
        <v>55</v>
      </c>
      <c r="AG195" s="51">
        <v>270</v>
      </c>
      <c r="AH195" s="51">
        <v>60</v>
      </c>
      <c r="AI195" s="51">
        <v>180</v>
      </c>
      <c r="AJ195" s="51">
        <f t="shared" si="19"/>
        <v>39.507001237830167</v>
      </c>
      <c r="AK195" s="51">
        <f t="shared" si="21"/>
        <v>39.507001237830167</v>
      </c>
      <c r="AL195" s="51">
        <f t="shared" si="20"/>
        <v>24.010714795444425</v>
      </c>
      <c r="AM195" s="51">
        <f t="shared" si="22"/>
        <v>129.50700123783017</v>
      </c>
      <c r="AN195" s="51">
        <f t="shared" si="23"/>
        <v>65.989285204555571</v>
      </c>
      <c r="AO195" s="140">
        <f t="shared" si="26"/>
        <v>219.50700123783017</v>
      </c>
      <c r="AP195" s="140">
        <f t="shared" si="25"/>
        <v>65.989285204555571</v>
      </c>
    </row>
    <row r="196" spans="1:42">
      <c r="A196" s="144">
        <v>42938</v>
      </c>
      <c r="B196" s="51" t="s">
        <v>2401</v>
      </c>
      <c r="C196" s="4" t="s">
        <v>1450</v>
      </c>
      <c r="D196" s="4" t="s">
        <v>1575</v>
      </c>
      <c r="E196" s="51">
        <v>66</v>
      </c>
      <c r="F196" s="51">
        <v>2</v>
      </c>
      <c r="G196" s="56" t="str">
        <f t="shared" si="24"/>
        <v>66-2</v>
      </c>
      <c r="H196" s="51">
        <v>25</v>
      </c>
      <c r="I196" s="51">
        <v>27</v>
      </c>
      <c r="J196" s="57">
        <f>(VLOOKUP($G196,Depth_Lookup_CCL!$A$3:$Z$549,11,FALSE))+(H196/100)</f>
        <v>162.41</v>
      </c>
      <c r="K196" s="57">
        <f>(VLOOKUP($G196,Depth_Lookup_CCL!$A$3:$Z$549,11,FALSE))+(I196/100)</f>
        <v>162.43</v>
      </c>
      <c r="L196" s="58" t="s">
        <v>1523</v>
      </c>
      <c r="N196" s="51" t="s">
        <v>1401</v>
      </c>
      <c r="O196" s="51" t="s">
        <v>1456</v>
      </c>
      <c r="P196" s="52">
        <f>VLOOKUP(O196,definitions_list_lookup!$AT$3:$AU$5,2,FALSE)</f>
        <v>1</v>
      </c>
      <c r="Q196" s="51">
        <v>2</v>
      </c>
      <c r="S196" s="52" t="e">
        <f>VLOOKUP(R196,definitions_list_lookup!$AI$12:$AJ$17,2,FALSE)</f>
        <v>#N/A</v>
      </c>
      <c r="X196" s="51" t="s">
        <v>1481</v>
      </c>
      <c r="Y196" s="35" t="s">
        <v>1411</v>
      </c>
      <c r="AA196" s="36" t="s">
        <v>2886</v>
      </c>
      <c r="AF196" s="51">
        <v>64</v>
      </c>
      <c r="AG196" s="51">
        <v>90</v>
      </c>
      <c r="AH196" s="51">
        <v>71</v>
      </c>
      <c r="AI196" s="51">
        <v>0</v>
      </c>
      <c r="AJ196" s="51">
        <f t="shared" si="19"/>
        <v>-144.77881727578375</v>
      </c>
      <c r="AK196" s="51">
        <f t="shared" si="21"/>
        <v>215.22118272421625</v>
      </c>
      <c r="AL196" s="51">
        <f t="shared" si="20"/>
        <v>15.710875955080958</v>
      </c>
      <c r="AM196" s="51">
        <f t="shared" si="22"/>
        <v>305.22118272421625</v>
      </c>
      <c r="AN196" s="51">
        <f t="shared" si="23"/>
        <v>74.289124044919049</v>
      </c>
      <c r="AO196" s="140">
        <f t="shared" si="26"/>
        <v>35.221182724216249</v>
      </c>
      <c r="AP196" s="140">
        <f t="shared" si="25"/>
        <v>74.289124044919049</v>
      </c>
    </row>
    <row r="197" spans="1:42">
      <c r="A197" s="144">
        <v>42938</v>
      </c>
      <c r="B197" s="51" t="s">
        <v>2401</v>
      </c>
      <c r="C197" s="4" t="s">
        <v>1450</v>
      </c>
      <c r="D197" s="4" t="s">
        <v>1575</v>
      </c>
      <c r="E197" s="51">
        <v>66</v>
      </c>
      <c r="F197" s="51">
        <v>2</v>
      </c>
      <c r="G197" s="56" t="str">
        <f t="shared" si="24"/>
        <v>66-2</v>
      </c>
      <c r="H197" s="51">
        <v>59</v>
      </c>
      <c r="I197" s="51">
        <v>73</v>
      </c>
      <c r="J197" s="57">
        <f>(VLOOKUP($G197,Depth_Lookup_CCL!$A$3:$Z$549,11,FALSE))+(H197/100)</f>
        <v>162.75</v>
      </c>
      <c r="K197" s="57">
        <f>(VLOOKUP($G197,Depth_Lookup_CCL!$A$3:$Z$549,11,FALSE))+(I197/100)</f>
        <v>162.88999999999999</v>
      </c>
      <c r="L197" s="58"/>
      <c r="P197" s="52" t="e">
        <f>VLOOKUP(O197,definitions_list_lookup!$AT$3:$AU$5,2,FALSE)</f>
        <v>#N/A</v>
      </c>
      <c r="R197" s="51" t="s">
        <v>1407</v>
      </c>
      <c r="S197" s="52">
        <f>VLOOKUP(R197,definitions_list_lookup!$AI$12:$AJ$17,2,FALSE)</f>
        <v>1</v>
      </c>
      <c r="Y197" s="35"/>
      <c r="AA197" s="36" t="s">
        <v>2891</v>
      </c>
      <c r="AF197" s="51">
        <v>68</v>
      </c>
      <c r="AG197" s="51">
        <v>90</v>
      </c>
      <c r="AH197" s="51">
        <v>88</v>
      </c>
      <c r="AI197" s="51">
        <v>180</v>
      </c>
      <c r="AJ197" s="51">
        <f t="shared" ref="AJ197:AJ260" si="27">+(IF($AG197&lt;$AI197,((MIN($AI197,$AG197)+(DEGREES(ATAN((TAN(RADIANS($AH197))/((TAN(RADIANS($AF197))*SIN(RADIANS(ABS($AG197-$AI197))))))-(COS(RADIANS(ABS($AG197-$AI197)))/SIN(RADIANS(ABS($AG197-$AI197)))))))-180)),((MAX($AI197,$AG197)-(DEGREES(ATAN((TAN(RADIANS($AH197))/((TAN(RADIANS($AF197))*SIN(RADIANS(ABS($AG197-$AI197))))))-(COS(RADIANS(ABS($AG197-$AI197)))/SIN(RADIANS(ABS($AG197-$AI197)))))))-180))))</f>
        <v>-4.9399084806128144</v>
      </c>
      <c r="AK197" s="51">
        <f t="shared" si="21"/>
        <v>355.06009151938719</v>
      </c>
      <c r="AL197" s="51">
        <f t="shared" ref="AL197:AL260" si="28">+ABS(DEGREES(ATAN((COS(RADIANS(ABS($AJ197+180-(IF($AG197&gt;$AI197,MAX($AH197,$AG197),MIN($AG197,$AI197))))))/(TAN(RADIANS($AF197)))))))</f>
        <v>1.9925771169242823</v>
      </c>
      <c r="AM197" s="51">
        <f t="shared" si="22"/>
        <v>85.060091519387186</v>
      </c>
      <c r="AN197" s="51">
        <f t="shared" si="23"/>
        <v>88.007422883075719</v>
      </c>
      <c r="AO197" s="140">
        <f t="shared" si="26"/>
        <v>175.06009151938719</v>
      </c>
      <c r="AP197" s="140">
        <f t="shared" si="25"/>
        <v>88.007422883075719</v>
      </c>
    </row>
    <row r="198" spans="1:42">
      <c r="A198" s="144">
        <v>42938</v>
      </c>
      <c r="B198" s="51" t="s">
        <v>2401</v>
      </c>
      <c r="C198" s="4" t="s">
        <v>1450</v>
      </c>
      <c r="D198" s="4" t="s">
        <v>1575</v>
      </c>
      <c r="E198" s="51">
        <v>66</v>
      </c>
      <c r="F198" s="51">
        <v>2</v>
      </c>
      <c r="G198" s="56" t="str">
        <f t="shared" si="24"/>
        <v>66-2</v>
      </c>
      <c r="H198" s="51">
        <v>73</v>
      </c>
      <c r="I198" s="51">
        <v>73</v>
      </c>
      <c r="J198" s="57">
        <f>(VLOOKUP($G198,Depth_Lookup_CCL!$A$3:$Z$549,11,FALSE))+(H198/100)</f>
        <v>162.88999999999999</v>
      </c>
      <c r="K198" s="57">
        <f>(VLOOKUP($G198,Depth_Lookup_CCL!$A$3:$Z$549,11,FALSE))+(I198/100)</f>
        <v>162.88999999999999</v>
      </c>
      <c r="L198" s="58" t="s">
        <v>1519</v>
      </c>
      <c r="P198" s="52" t="e">
        <f>VLOOKUP(O198,definitions_list_lookup!$AT$3:$AU$5,2,FALSE)</f>
        <v>#N/A</v>
      </c>
      <c r="R198" s="51" t="s">
        <v>1408</v>
      </c>
      <c r="S198" s="52">
        <f>VLOOKUP(R198,definitions_list_lookup!$AI$12:$AJ$17,2,FALSE)</f>
        <v>2</v>
      </c>
      <c r="X198" s="51" t="s">
        <v>1481</v>
      </c>
      <c r="Y198" s="35"/>
      <c r="AA198" s="36"/>
      <c r="AD198" s="51">
        <v>250</v>
      </c>
      <c r="AE198" s="51">
        <v>48</v>
      </c>
      <c r="AF198" s="51">
        <v>34</v>
      </c>
      <c r="AG198" s="51">
        <v>270</v>
      </c>
      <c r="AH198" s="51">
        <v>45</v>
      </c>
      <c r="AI198" s="51">
        <v>180</v>
      </c>
      <c r="AJ198" s="51">
        <f t="shared" si="27"/>
        <v>34</v>
      </c>
      <c r="AK198" s="51">
        <f t="shared" ref="AK198:AK261" si="29">IF($AJ198&gt;0,$AJ198,360+$AJ198)</f>
        <v>34</v>
      </c>
      <c r="AL198" s="51">
        <f t="shared" si="28"/>
        <v>39.660007440110789</v>
      </c>
      <c r="AM198" s="51">
        <f t="shared" ref="AM198:AM261" si="30">+IF(($AJ198+90)&gt;0,$AJ198+90,$AJ198+450)</f>
        <v>124</v>
      </c>
      <c r="AN198" s="51">
        <f t="shared" ref="AN198:AN261" si="31">-$AL198+90</f>
        <v>50.339992559889211</v>
      </c>
      <c r="AO198" s="140">
        <f t="shared" si="26"/>
        <v>214</v>
      </c>
      <c r="AP198" s="140">
        <f t="shared" si="25"/>
        <v>50.339992559889211</v>
      </c>
    </row>
    <row r="199" spans="1:42">
      <c r="A199" s="144">
        <v>42938</v>
      </c>
      <c r="B199" s="51" t="s">
        <v>2401</v>
      </c>
      <c r="C199" s="4" t="s">
        <v>1450</v>
      </c>
      <c r="D199" s="4" t="s">
        <v>1575</v>
      </c>
      <c r="E199" s="51">
        <v>66</v>
      </c>
      <c r="F199" s="51">
        <v>4</v>
      </c>
      <c r="G199" s="56" t="str">
        <f t="shared" si="24"/>
        <v>66-4</v>
      </c>
      <c r="H199" s="51">
        <v>40.5</v>
      </c>
      <c r="I199" s="51">
        <v>44</v>
      </c>
      <c r="J199" s="57">
        <f>(VLOOKUP($G199,Depth_Lookup_CCL!$A$3:$Z$549,11,FALSE))+(H199/100)</f>
        <v>164.16499999999999</v>
      </c>
      <c r="K199" s="57">
        <f>(VLOOKUP($G199,Depth_Lookup_CCL!$A$3:$Z$549,11,FALSE))+(I199/100)</f>
        <v>164.2</v>
      </c>
      <c r="L199" s="58"/>
      <c r="P199" s="52" t="e">
        <f>VLOOKUP(O199,definitions_list_lookup!$AT$3:$AU$5,2,FALSE)</f>
        <v>#N/A</v>
      </c>
      <c r="R199" s="51" t="s">
        <v>1407</v>
      </c>
      <c r="S199" s="52">
        <f>VLOOKUP(R199,definitions_list_lookup!$AI$12:$AJ$17,2,FALSE)</f>
        <v>1</v>
      </c>
      <c r="Y199" s="35"/>
      <c r="AA199" s="36"/>
      <c r="AJ199" s="51" t="e">
        <f t="shared" si="27"/>
        <v>#DIV/0!</v>
      </c>
      <c r="AK199" s="51" t="e">
        <f t="shared" si="29"/>
        <v>#DIV/0!</v>
      </c>
      <c r="AL199" s="51" t="e">
        <f t="shared" si="28"/>
        <v>#DIV/0!</v>
      </c>
      <c r="AM199" s="51" t="e">
        <f t="shared" si="30"/>
        <v>#DIV/0!</v>
      </c>
      <c r="AN199" s="51" t="e">
        <f t="shared" si="31"/>
        <v>#DIV/0!</v>
      </c>
      <c r="AO199" s="140" t="e">
        <f t="shared" si="26"/>
        <v>#DIV/0!</v>
      </c>
      <c r="AP199" s="140" t="e">
        <f t="shared" si="25"/>
        <v>#DIV/0!</v>
      </c>
    </row>
    <row r="200" spans="1:42">
      <c r="A200" s="144">
        <v>42938</v>
      </c>
      <c r="B200" s="51" t="s">
        <v>2401</v>
      </c>
      <c r="C200" s="4" t="s">
        <v>1450</v>
      </c>
      <c r="D200" s="4" t="s">
        <v>1575</v>
      </c>
      <c r="E200" s="51">
        <v>67</v>
      </c>
      <c r="F200" s="51">
        <v>1</v>
      </c>
      <c r="G200" s="56" t="str">
        <f t="shared" si="24"/>
        <v>67-1</v>
      </c>
      <c r="H200" s="51">
        <v>0</v>
      </c>
      <c r="I200" s="51">
        <v>38</v>
      </c>
      <c r="J200" s="57">
        <f>(VLOOKUP($G200,Depth_Lookup_CCL!$A$3:$Z$549,11,FALSE))+(H200/100)</f>
        <v>164.2</v>
      </c>
      <c r="K200" s="57">
        <f>(VLOOKUP($G200,Depth_Lookup_CCL!$A$3:$Z$549,11,FALSE))+(I200/100)</f>
        <v>164.57999999999998</v>
      </c>
      <c r="L200" s="58" t="s">
        <v>1520</v>
      </c>
      <c r="M200" s="51" t="s">
        <v>2874</v>
      </c>
      <c r="N200" s="51" t="s">
        <v>1402</v>
      </c>
      <c r="P200" s="52" t="e">
        <f>VLOOKUP(O200,definitions_list_lookup!$AT$3:$AU$5,2,FALSE)</f>
        <v>#N/A</v>
      </c>
      <c r="Q200" s="51">
        <v>30</v>
      </c>
      <c r="R200" s="51" t="s">
        <v>1537</v>
      </c>
      <c r="S200" s="52">
        <f>VLOOKUP(R200,definitions_list_lookup!$AI$12:$AJ$17,2,FALSE)</f>
        <v>4</v>
      </c>
      <c r="X200" s="51" t="s">
        <v>2443</v>
      </c>
      <c r="Y200" s="35"/>
      <c r="AA200" s="36" t="s">
        <v>2892</v>
      </c>
      <c r="AF200" s="51">
        <v>54</v>
      </c>
      <c r="AG200" s="51">
        <v>90</v>
      </c>
      <c r="AH200" s="51">
        <v>61</v>
      </c>
      <c r="AI200" s="51">
        <v>180</v>
      </c>
      <c r="AJ200" s="51">
        <f t="shared" si="27"/>
        <v>-37.341493349561631</v>
      </c>
      <c r="AK200" s="51">
        <f t="shared" si="29"/>
        <v>322.65850665043837</v>
      </c>
      <c r="AL200" s="51">
        <f t="shared" si="28"/>
        <v>23.782836846237554</v>
      </c>
      <c r="AM200" s="51">
        <f t="shared" si="30"/>
        <v>52.658506650438369</v>
      </c>
      <c r="AN200" s="51">
        <f t="shared" si="31"/>
        <v>66.217163153762442</v>
      </c>
      <c r="AO200" s="140">
        <f t="shared" si="26"/>
        <v>142.65850665043837</v>
      </c>
      <c r="AP200" s="140">
        <f t="shared" si="25"/>
        <v>66.217163153762442</v>
      </c>
    </row>
    <row r="201" spans="1:42">
      <c r="A201" s="144">
        <v>42938</v>
      </c>
      <c r="B201" s="51" t="s">
        <v>2401</v>
      </c>
      <c r="C201" s="4" t="s">
        <v>1450</v>
      </c>
      <c r="D201" s="4" t="s">
        <v>1575</v>
      </c>
      <c r="E201" s="51">
        <v>67</v>
      </c>
      <c r="F201" s="51">
        <v>1</v>
      </c>
      <c r="G201" s="56" t="str">
        <f t="shared" si="24"/>
        <v>67-1</v>
      </c>
      <c r="H201" s="51">
        <v>40</v>
      </c>
      <c r="I201" s="51">
        <v>80</v>
      </c>
      <c r="J201" s="57">
        <f>(VLOOKUP($G201,Depth_Lookup_CCL!$A$3:$Z$549,11,FALSE))+(H201/100)</f>
        <v>164.6</v>
      </c>
      <c r="K201" s="57">
        <f>(VLOOKUP($G201,Depth_Lookup_CCL!$A$3:$Z$549,11,FALSE))+(I201/100)</f>
        <v>165</v>
      </c>
      <c r="L201" s="58"/>
      <c r="P201" s="52" t="e">
        <f>VLOOKUP(O201,definitions_list_lookup!$AT$3:$AU$5,2,FALSE)</f>
        <v>#N/A</v>
      </c>
      <c r="R201" s="51" t="s">
        <v>1408</v>
      </c>
      <c r="S201" s="52">
        <f>VLOOKUP(R201,definitions_list_lookup!$AI$12:$AJ$17,2,FALSE)</f>
        <v>2</v>
      </c>
      <c r="Y201" s="35"/>
      <c r="AA201" s="36" t="s">
        <v>2893</v>
      </c>
      <c r="AJ201" s="51" t="e">
        <f t="shared" si="27"/>
        <v>#DIV/0!</v>
      </c>
      <c r="AK201" s="51" t="e">
        <f t="shared" si="29"/>
        <v>#DIV/0!</v>
      </c>
      <c r="AL201" s="51" t="e">
        <f t="shared" si="28"/>
        <v>#DIV/0!</v>
      </c>
      <c r="AM201" s="51" t="e">
        <f t="shared" si="30"/>
        <v>#DIV/0!</v>
      </c>
      <c r="AN201" s="51" t="e">
        <f t="shared" si="31"/>
        <v>#DIV/0!</v>
      </c>
      <c r="AO201" s="140" t="e">
        <f t="shared" si="26"/>
        <v>#DIV/0!</v>
      </c>
      <c r="AP201" s="140" t="e">
        <f t="shared" si="25"/>
        <v>#DIV/0!</v>
      </c>
    </row>
    <row r="202" spans="1:42">
      <c r="A202" s="144">
        <v>42938</v>
      </c>
      <c r="B202" s="51" t="s">
        <v>2401</v>
      </c>
      <c r="C202" s="4" t="s">
        <v>1450</v>
      </c>
      <c r="D202" s="4" t="s">
        <v>1575</v>
      </c>
      <c r="E202" s="51">
        <v>67</v>
      </c>
      <c r="F202" s="51">
        <v>2</v>
      </c>
      <c r="G202" s="56" t="str">
        <f t="shared" si="24"/>
        <v>67-2</v>
      </c>
      <c r="H202" s="51">
        <v>19</v>
      </c>
      <c r="I202" s="51">
        <v>62</v>
      </c>
      <c r="J202" s="57">
        <f>(VLOOKUP($G202,Depth_Lookup_CCL!$A$3:$Z$549,11,FALSE))+(H202/100)</f>
        <v>165.19</v>
      </c>
      <c r="K202" s="57">
        <f>(VLOOKUP($G202,Depth_Lookup_CCL!$A$3:$Z$549,11,FALSE))+(I202/100)</f>
        <v>165.62</v>
      </c>
      <c r="L202" s="58" t="s">
        <v>1520</v>
      </c>
      <c r="M202" s="51" t="s">
        <v>1403</v>
      </c>
      <c r="N202" s="51" t="s">
        <v>1401</v>
      </c>
      <c r="O202" s="51" t="s">
        <v>1456</v>
      </c>
      <c r="P202" s="52">
        <f>VLOOKUP(O202,definitions_list_lookup!$AT$3:$AU$5,2,FALSE)</f>
        <v>1</v>
      </c>
      <c r="R202" s="51" t="s">
        <v>1536</v>
      </c>
      <c r="S202" s="52">
        <f>VLOOKUP(R202,definitions_list_lookup!$AI$12:$AJ$17,2,FALSE)</f>
        <v>3</v>
      </c>
      <c r="Y202" s="35"/>
      <c r="AA202" s="36" t="s">
        <v>2894</v>
      </c>
      <c r="AF202" s="51">
        <v>40</v>
      </c>
      <c r="AG202" s="51">
        <v>90</v>
      </c>
      <c r="AH202" s="51">
        <v>10</v>
      </c>
      <c r="AI202" s="51">
        <v>0</v>
      </c>
      <c r="AJ202" s="51">
        <f t="shared" si="27"/>
        <v>-101.86736892577427</v>
      </c>
      <c r="AK202" s="51">
        <f t="shared" si="29"/>
        <v>258.13263107422574</v>
      </c>
      <c r="AL202" s="51">
        <f t="shared" si="28"/>
        <v>49.389353687115751</v>
      </c>
      <c r="AM202" s="51">
        <f t="shared" si="30"/>
        <v>348.13263107422574</v>
      </c>
      <c r="AN202" s="51">
        <f t="shared" si="31"/>
        <v>40.610646312884249</v>
      </c>
      <c r="AO202" s="140">
        <f t="shared" si="26"/>
        <v>78.132631074225742</v>
      </c>
      <c r="AP202" s="140">
        <f t="shared" si="25"/>
        <v>40.610646312884249</v>
      </c>
    </row>
    <row r="203" spans="1:42">
      <c r="A203" s="144">
        <v>42938</v>
      </c>
      <c r="B203" s="51" t="s">
        <v>2401</v>
      </c>
      <c r="C203" s="4" t="s">
        <v>1450</v>
      </c>
      <c r="D203" s="4" t="s">
        <v>1575</v>
      </c>
      <c r="E203" s="51">
        <v>67</v>
      </c>
      <c r="F203" s="51">
        <v>3</v>
      </c>
      <c r="G203" s="56" t="str">
        <f t="shared" si="24"/>
        <v>67-3</v>
      </c>
      <c r="H203" s="51">
        <v>11</v>
      </c>
      <c r="I203" s="51">
        <v>15</v>
      </c>
      <c r="J203" s="57">
        <f>(VLOOKUP($G203,Depth_Lookup_CCL!$A$3:$Z$549,11,FALSE))+(H203/100)</f>
        <v>165.96</v>
      </c>
      <c r="K203" s="57">
        <f>(VLOOKUP($G203,Depth_Lookup_CCL!$A$3:$Z$549,11,FALSE))+(I203/100)</f>
        <v>166</v>
      </c>
      <c r="L203" s="58" t="s">
        <v>1523</v>
      </c>
      <c r="M203" s="51" t="s">
        <v>1405</v>
      </c>
      <c r="O203" s="51" t="s">
        <v>1456</v>
      </c>
      <c r="P203" s="52">
        <f>VLOOKUP(O203,definitions_list_lookup!$AT$3:$AU$5,2,FALSE)</f>
        <v>1</v>
      </c>
      <c r="Q203" s="51">
        <v>1</v>
      </c>
      <c r="R203" s="51" t="s">
        <v>1536</v>
      </c>
      <c r="S203" s="52">
        <f>VLOOKUP(R203,definitions_list_lookup!$AI$12:$AJ$17,2,FALSE)</f>
        <v>3</v>
      </c>
      <c r="X203" s="51" t="s">
        <v>1481</v>
      </c>
      <c r="Y203" s="35"/>
      <c r="AA203" s="36" t="s">
        <v>2895</v>
      </c>
      <c r="AJ203" s="51" t="e">
        <f t="shared" si="27"/>
        <v>#DIV/0!</v>
      </c>
      <c r="AK203" s="51" t="e">
        <f t="shared" si="29"/>
        <v>#DIV/0!</v>
      </c>
      <c r="AL203" s="51" t="e">
        <f t="shared" si="28"/>
        <v>#DIV/0!</v>
      </c>
      <c r="AM203" s="51" t="e">
        <f t="shared" si="30"/>
        <v>#DIV/0!</v>
      </c>
      <c r="AN203" s="51" t="e">
        <f t="shared" si="31"/>
        <v>#DIV/0!</v>
      </c>
      <c r="AO203" s="140" t="e">
        <f t="shared" si="26"/>
        <v>#DIV/0!</v>
      </c>
      <c r="AP203" s="140" t="e">
        <f t="shared" si="25"/>
        <v>#DIV/0!</v>
      </c>
    </row>
    <row r="204" spans="1:42">
      <c r="A204" s="144">
        <v>42938</v>
      </c>
      <c r="B204" s="51" t="s">
        <v>2401</v>
      </c>
      <c r="C204" s="4" t="s">
        <v>1450</v>
      </c>
      <c r="D204" s="4" t="s">
        <v>1575</v>
      </c>
      <c r="E204" s="51">
        <v>67</v>
      </c>
      <c r="F204" s="51">
        <v>3</v>
      </c>
      <c r="G204" s="56" t="str">
        <f t="shared" si="24"/>
        <v>67-3</v>
      </c>
      <c r="H204" s="51">
        <v>63</v>
      </c>
      <c r="I204" s="51">
        <v>65</v>
      </c>
      <c r="J204" s="57">
        <f>(VLOOKUP($G204,Depth_Lookup_CCL!$A$3:$Z$549,11,FALSE))+(H204/100)</f>
        <v>166.48</v>
      </c>
      <c r="K204" s="57">
        <f>(VLOOKUP($G204,Depth_Lookup_CCL!$A$3:$Z$549,11,FALSE))+(I204/100)</f>
        <v>166.5</v>
      </c>
      <c r="L204" s="58" t="s">
        <v>1519</v>
      </c>
      <c r="P204" s="52" t="e">
        <f>VLOOKUP(O204,definitions_list_lookup!$AT$3:$AU$5,2,FALSE)</f>
        <v>#N/A</v>
      </c>
      <c r="S204" s="52" t="e">
        <f>VLOOKUP(R204,definitions_list_lookup!$AI$12:$AJ$17,2,FALSE)</f>
        <v>#N/A</v>
      </c>
      <c r="Y204" s="35"/>
      <c r="AA204" s="36"/>
      <c r="AF204" s="51">
        <v>60</v>
      </c>
      <c r="AG204" s="51">
        <v>90</v>
      </c>
      <c r="AH204" s="51">
        <v>75</v>
      </c>
      <c r="AI204" s="51">
        <v>0</v>
      </c>
      <c r="AJ204" s="51">
        <f t="shared" si="27"/>
        <v>-155.10390936101712</v>
      </c>
      <c r="AK204" s="51">
        <f t="shared" si="29"/>
        <v>204.89609063898288</v>
      </c>
      <c r="AL204" s="51">
        <f t="shared" si="28"/>
        <v>13.660821133180455</v>
      </c>
      <c r="AM204" s="51">
        <f t="shared" si="30"/>
        <v>294.89609063898286</v>
      </c>
      <c r="AN204" s="51">
        <f t="shared" si="31"/>
        <v>76.339178866819537</v>
      </c>
      <c r="AO204" s="140">
        <f t="shared" si="26"/>
        <v>24.896090638982884</v>
      </c>
      <c r="AP204" s="140">
        <f t="shared" si="25"/>
        <v>76.339178866819537</v>
      </c>
    </row>
    <row r="205" spans="1:42">
      <c r="A205" s="144">
        <v>42938</v>
      </c>
      <c r="B205" s="51" t="s">
        <v>2401</v>
      </c>
      <c r="C205" s="4" t="s">
        <v>1450</v>
      </c>
      <c r="D205" s="4" t="s">
        <v>1575</v>
      </c>
      <c r="E205" s="51">
        <v>67</v>
      </c>
      <c r="F205" s="51">
        <v>4</v>
      </c>
      <c r="G205" s="56" t="str">
        <f t="shared" si="24"/>
        <v>67-4</v>
      </c>
      <c r="H205" s="51">
        <v>7</v>
      </c>
      <c r="I205" s="51">
        <v>7.5</v>
      </c>
      <c r="J205" s="57">
        <f>(VLOOKUP($G205,Depth_Lookup_CCL!$A$3:$Z$549,11,FALSE))+(H205/100)</f>
        <v>166.815</v>
      </c>
      <c r="K205" s="57">
        <f>(VLOOKUP($G205,Depth_Lookup_CCL!$A$3:$Z$549,11,FALSE))+(I205/100)</f>
        <v>166.82</v>
      </c>
      <c r="L205" s="58" t="s">
        <v>1522</v>
      </c>
      <c r="M205" s="51" t="s">
        <v>1403</v>
      </c>
      <c r="O205" s="51" t="s">
        <v>1455</v>
      </c>
      <c r="P205" s="52">
        <f>VLOOKUP(O205,definitions_list_lookup!$AT$3:$AU$5,2,FALSE)</f>
        <v>0</v>
      </c>
      <c r="Q205" s="51">
        <v>1.5</v>
      </c>
      <c r="R205" s="51" t="s">
        <v>1536</v>
      </c>
      <c r="S205" s="52">
        <f>VLOOKUP(R205,definitions_list_lookup!$AI$12:$AJ$17,2,FALSE)</f>
        <v>3</v>
      </c>
      <c r="Y205" s="35" t="s">
        <v>1410</v>
      </c>
      <c r="AA205" s="36"/>
      <c r="AF205" s="51">
        <v>20</v>
      </c>
      <c r="AG205" s="51">
        <v>270</v>
      </c>
      <c r="AH205" s="51">
        <v>10</v>
      </c>
      <c r="AI205" s="51">
        <v>0</v>
      </c>
      <c r="AJ205" s="51">
        <f t="shared" si="27"/>
        <v>115.84807211187916</v>
      </c>
      <c r="AK205" s="51">
        <f t="shared" si="29"/>
        <v>115.84807211187916</v>
      </c>
      <c r="AL205" s="51">
        <f t="shared" si="28"/>
        <v>67.979998392282752</v>
      </c>
      <c r="AM205" s="51">
        <f t="shared" si="30"/>
        <v>205.84807211187916</v>
      </c>
      <c r="AN205" s="51">
        <f t="shared" si="31"/>
        <v>22.020001607717248</v>
      </c>
      <c r="AO205" s="140">
        <f t="shared" si="26"/>
        <v>295.84807211187916</v>
      </c>
      <c r="AP205" s="140">
        <f t="shared" si="25"/>
        <v>22.020001607717248</v>
      </c>
    </row>
    <row r="206" spans="1:42">
      <c r="A206" s="144">
        <v>42938</v>
      </c>
      <c r="B206" s="51" t="s">
        <v>2401</v>
      </c>
      <c r="C206" s="4" t="s">
        <v>1450</v>
      </c>
      <c r="D206" s="4" t="s">
        <v>1575</v>
      </c>
      <c r="E206" s="51">
        <v>67</v>
      </c>
      <c r="F206" s="51">
        <v>4</v>
      </c>
      <c r="G206" s="56" t="str">
        <f t="shared" si="24"/>
        <v>67-4</v>
      </c>
      <c r="H206" s="51">
        <v>37</v>
      </c>
      <c r="I206" s="51">
        <v>37.5</v>
      </c>
      <c r="J206" s="57">
        <f>(VLOOKUP($G206,Depth_Lookup_CCL!$A$3:$Z$549,11,FALSE))+(H206/100)</f>
        <v>167.11500000000001</v>
      </c>
      <c r="K206" s="57">
        <f>(VLOOKUP($G206,Depth_Lookup_CCL!$A$3:$Z$549,11,FALSE))+(I206/100)</f>
        <v>167.12</v>
      </c>
      <c r="L206" s="58" t="s">
        <v>1520</v>
      </c>
      <c r="P206" s="52" t="e">
        <f>VLOOKUP(O206,definitions_list_lookup!$AT$3:$AU$5,2,FALSE)</f>
        <v>#N/A</v>
      </c>
      <c r="Q206" s="51">
        <v>1</v>
      </c>
      <c r="R206" s="51" t="s">
        <v>1536</v>
      </c>
      <c r="S206" s="52">
        <f>VLOOKUP(R206,definitions_list_lookup!$AI$12:$AJ$17,2,FALSE)</f>
        <v>3</v>
      </c>
      <c r="Y206" s="35"/>
      <c r="AA206" s="36"/>
      <c r="AF206" s="51">
        <v>63</v>
      </c>
      <c r="AG206" s="51">
        <v>270</v>
      </c>
      <c r="AH206" s="51">
        <v>25</v>
      </c>
      <c r="AI206" s="51">
        <v>0</v>
      </c>
      <c r="AJ206" s="51">
        <f t="shared" si="27"/>
        <v>103.36540438006887</v>
      </c>
      <c r="AK206" s="51">
        <f t="shared" si="29"/>
        <v>103.36540438006887</v>
      </c>
      <c r="AL206" s="51">
        <f t="shared" si="28"/>
        <v>26.368777362661486</v>
      </c>
      <c r="AM206" s="51">
        <f t="shared" si="30"/>
        <v>193.36540438006887</v>
      </c>
      <c r="AN206" s="51">
        <f t="shared" si="31"/>
        <v>63.63122263733851</v>
      </c>
      <c r="AO206" s="140">
        <f t="shared" si="26"/>
        <v>283.36540438006887</v>
      </c>
      <c r="AP206" s="140">
        <f t="shared" si="25"/>
        <v>63.63122263733851</v>
      </c>
    </row>
    <row r="207" spans="1:42">
      <c r="A207" s="144">
        <v>42938</v>
      </c>
      <c r="B207" s="51" t="s">
        <v>2401</v>
      </c>
      <c r="C207" s="4" t="s">
        <v>1450</v>
      </c>
      <c r="D207" s="4" t="s">
        <v>1575</v>
      </c>
      <c r="E207" s="51">
        <v>67</v>
      </c>
      <c r="F207" s="51">
        <v>4</v>
      </c>
      <c r="G207" s="56" t="str">
        <f t="shared" si="24"/>
        <v>67-4</v>
      </c>
      <c r="H207" s="51">
        <v>46.5</v>
      </c>
      <c r="I207" s="51">
        <v>50</v>
      </c>
      <c r="J207" s="57">
        <f>(VLOOKUP($G207,Depth_Lookup_CCL!$A$3:$Z$549,11,FALSE))+(H207/100)</f>
        <v>167.21</v>
      </c>
      <c r="K207" s="57">
        <f>(VLOOKUP($G207,Depth_Lookup_CCL!$A$3:$Z$549,11,FALSE))+(I207/100)</f>
        <v>167.245</v>
      </c>
      <c r="L207" s="58" t="s">
        <v>1520</v>
      </c>
      <c r="M207" s="51" t="s">
        <v>2874</v>
      </c>
      <c r="N207" s="51" t="s">
        <v>1401</v>
      </c>
      <c r="O207" s="51" t="s">
        <v>1456</v>
      </c>
      <c r="P207" s="52">
        <f>VLOOKUP(O207,definitions_list_lookup!$AT$3:$AU$5,2,FALSE)</f>
        <v>1</v>
      </c>
      <c r="Q207" s="51">
        <v>5</v>
      </c>
      <c r="R207" s="51" t="s">
        <v>1537</v>
      </c>
      <c r="S207" s="52">
        <f>VLOOKUP(R207,definitions_list_lookup!$AI$12:$AJ$17,2,FALSE)</f>
        <v>4</v>
      </c>
      <c r="Y207" s="35"/>
      <c r="Z207" s="51" t="s">
        <v>1416</v>
      </c>
      <c r="AA207" s="36" t="s">
        <v>2896</v>
      </c>
      <c r="AF207" s="51">
        <v>10</v>
      </c>
      <c r="AG207" s="51">
        <v>90</v>
      </c>
      <c r="AH207" s="51">
        <v>20</v>
      </c>
      <c r="AI207" s="51">
        <v>0</v>
      </c>
      <c r="AJ207" s="51">
        <f t="shared" si="27"/>
        <v>-154.15192788812084</v>
      </c>
      <c r="AK207" s="51">
        <f t="shared" si="29"/>
        <v>205.84807211187916</v>
      </c>
      <c r="AL207" s="51">
        <f t="shared" si="28"/>
        <v>67.979998392282752</v>
      </c>
      <c r="AM207" s="51">
        <f t="shared" si="30"/>
        <v>295.84807211187916</v>
      </c>
      <c r="AN207" s="51">
        <f t="shared" si="31"/>
        <v>22.020001607717248</v>
      </c>
      <c r="AO207" s="140">
        <f t="shared" si="26"/>
        <v>25.848072111879162</v>
      </c>
      <c r="AP207" s="140">
        <f t="shared" si="25"/>
        <v>22.020001607717248</v>
      </c>
    </row>
    <row r="208" spans="1:42">
      <c r="A208" s="144">
        <v>42938</v>
      </c>
      <c r="B208" s="51" t="s">
        <v>2401</v>
      </c>
      <c r="C208" s="4" t="s">
        <v>1450</v>
      </c>
      <c r="D208" s="4" t="s">
        <v>1575</v>
      </c>
      <c r="E208" s="51">
        <v>68</v>
      </c>
      <c r="F208" s="51">
        <v>1</v>
      </c>
      <c r="G208" s="56" t="str">
        <f t="shared" si="24"/>
        <v>68-1</v>
      </c>
      <c r="H208" s="51">
        <v>24</v>
      </c>
      <c r="I208" s="51">
        <v>31</v>
      </c>
      <c r="J208" s="57">
        <f>(VLOOKUP($G208,Depth_Lookup_CCL!$A$3:$Z$549,11,FALSE))+(H208/100)</f>
        <v>167.44</v>
      </c>
      <c r="K208" s="57">
        <f>(VLOOKUP($G208,Depth_Lookup_CCL!$A$3:$Z$549,11,FALSE))+(I208/100)</f>
        <v>167.51</v>
      </c>
      <c r="L208" s="58" t="s">
        <v>1520</v>
      </c>
      <c r="M208" s="51" t="s">
        <v>1404</v>
      </c>
      <c r="N208" s="51" t="s">
        <v>1402</v>
      </c>
      <c r="O208" s="51" t="s">
        <v>1457</v>
      </c>
      <c r="P208" s="52">
        <f>VLOOKUP(O208,definitions_list_lookup!$AT$3:$AU$5,2,FALSE)</f>
        <v>2</v>
      </c>
      <c r="Q208" s="51">
        <v>1</v>
      </c>
      <c r="R208" s="51" t="s">
        <v>1408</v>
      </c>
      <c r="S208" s="52">
        <f>VLOOKUP(R208,definitions_list_lookup!$AI$12:$AJ$17,2,FALSE)</f>
        <v>2</v>
      </c>
      <c r="Y208" s="35"/>
      <c r="AA208" s="36"/>
      <c r="AJ208" s="51" t="e">
        <f t="shared" si="27"/>
        <v>#DIV/0!</v>
      </c>
      <c r="AK208" s="51" t="e">
        <f t="shared" si="29"/>
        <v>#DIV/0!</v>
      </c>
      <c r="AL208" s="51" t="e">
        <f t="shared" si="28"/>
        <v>#DIV/0!</v>
      </c>
      <c r="AM208" s="51" t="e">
        <f t="shared" si="30"/>
        <v>#DIV/0!</v>
      </c>
      <c r="AN208" s="51" t="e">
        <f t="shared" si="31"/>
        <v>#DIV/0!</v>
      </c>
      <c r="AO208" s="140" t="e">
        <f t="shared" si="26"/>
        <v>#DIV/0!</v>
      </c>
      <c r="AP208" s="140" t="e">
        <f t="shared" si="25"/>
        <v>#DIV/0!</v>
      </c>
    </row>
    <row r="209" spans="1:42">
      <c r="A209" s="144">
        <v>42938</v>
      </c>
      <c r="B209" s="51" t="s">
        <v>2401</v>
      </c>
      <c r="C209" s="4" t="s">
        <v>1450</v>
      </c>
      <c r="D209" s="4" t="s">
        <v>1575</v>
      </c>
      <c r="E209" s="51">
        <v>68</v>
      </c>
      <c r="F209" s="51">
        <v>1</v>
      </c>
      <c r="G209" s="56" t="str">
        <f t="shared" si="24"/>
        <v>68-1</v>
      </c>
      <c r="H209" s="51">
        <v>16</v>
      </c>
      <c r="I209" s="51">
        <v>45</v>
      </c>
      <c r="J209" s="57">
        <f>(VLOOKUP($G209,Depth_Lookup_CCL!$A$3:$Z$549,11,FALSE))+(H209/100)</f>
        <v>167.35999999999999</v>
      </c>
      <c r="K209" s="57">
        <f>(VLOOKUP($G209,Depth_Lookup_CCL!$A$3:$Z$549,11,FALSE))+(I209/100)</f>
        <v>167.64999999999998</v>
      </c>
      <c r="L209" s="58"/>
      <c r="P209" s="52" t="e">
        <f>VLOOKUP(O209,definitions_list_lookup!$AT$3:$AU$5,2,FALSE)</f>
        <v>#N/A</v>
      </c>
      <c r="R209" s="51" t="s">
        <v>1408</v>
      </c>
      <c r="S209" s="52">
        <f>VLOOKUP(R209,definitions_list_lookup!$AI$12:$AJ$17,2,FALSE)</f>
        <v>2</v>
      </c>
      <c r="Y209" s="35"/>
      <c r="AA209" s="36"/>
      <c r="AJ209" s="51" t="e">
        <f t="shared" si="27"/>
        <v>#DIV/0!</v>
      </c>
      <c r="AK209" s="51" t="e">
        <f t="shared" si="29"/>
        <v>#DIV/0!</v>
      </c>
      <c r="AL209" s="51" t="e">
        <f t="shared" si="28"/>
        <v>#DIV/0!</v>
      </c>
      <c r="AM209" s="51" t="e">
        <f t="shared" si="30"/>
        <v>#DIV/0!</v>
      </c>
      <c r="AN209" s="51" t="e">
        <f t="shared" si="31"/>
        <v>#DIV/0!</v>
      </c>
      <c r="AO209" s="140" t="e">
        <f t="shared" si="26"/>
        <v>#DIV/0!</v>
      </c>
      <c r="AP209" s="140" t="e">
        <f t="shared" si="25"/>
        <v>#DIV/0!</v>
      </c>
    </row>
    <row r="210" spans="1:42">
      <c r="A210" s="144">
        <v>42938</v>
      </c>
      <c r="B210" s="51" t="s">
        <v>2401</v>
      </c>
      <c r="C210" s="4" t="s">
        <v>1450</v>
      </c>
      <c r="D210" s="4" t="s">
        <v>1575</v>
      </c>
      <c r="E210" s="51">
        <v>68</v>
      </c>
      <c r="F210" s="51">
        <v>2</v>
      </c>
      <c r="G210" s="56" t="str">
        <f t="shared" si="24"/>
        <v>68-2</v>
      </c>
      <c r="H210" s="51">
        <v>65</v>
      </c>
      <c r="I210" s="51">
        <v>70</v>
      </c>
      <c r="J210" s="57">
        <f>(VLOOKUP($G210,Depth_Lookup_CCL!$A$3:$Z$549,11,FALSE))+(H210/100)</f>
        <v>168.48</v>
      </c>
      <c r="K210" s="57">
        <f>(VLOOKUP($G210,Depth_Lookup_CCL!$A$3:$Z$549,11,FALSE))+(I210/100)</f>
        <v>168.52999999999997</v>
      </c>
      <c r="L210" s="58" t="s">
        <v>1520</v>
      </c>
      <c r="M210" s="51" t="s">
        <v>1404</v>
      </c>
      <c r="N210" s="51" t="s">
        <v>1402</v>
      </c>
      <c r="O210" s="51" t="s">
        <v>1456</v>
      </c>
      <c r="P210" s="52">
        <f>VLOOKUP(O210,definitions_list_lookup!$AT$3:$AU$5,2,FALSE)</f>
        <v>1</v>
      </c>
      <c r="Q210" s="51">
        <v>4</v>
      </c>
      <c r="R210" s="51" t="s">
        <v>1537</v>
      </c>
      <c r="S210" s="52">
        <f>VLOOKUP(R210,definitions_list_lookup!$AI$12:$AJ$17,2,FALSE)</f>
        <v>4</v>
      </c>
      <c r="T210" s="52">
        <v>30</v>
      </c>
      <c r="U210" s="52">
        <v>70</v>
      </c>
      <c r="X210" s="51" t="s">
        <v>1481</v>
      </c>
      <c r="Y210" s="35"/>
      <c r="AA210" s="36" t="s">
        <v>2897</v>
      </c>
      <c r="AF210" s="51">
        <v>40</v>
      </c>
      <c r="AG210" s="51">
        <v>270</v>
      </c>
      <c r="AH210" s="51">
        <v>50</v>
      </c>
      <c r="AI210" s="51">
        <v>0</v>
      </c>
      <c r="AJ210" s="51">
        <f t="shared" si="27"/>
        <v>144.8510761165839</v>
      </c>
      <c r="AK210" s="51">
        <f t="shared" si="29"/>
        <v>144.8510761165839</v>
      </c>
      <c r="AL210" s="51">
        <f t="shared" si="28"/>
        <v>34.45389719189135</v>
      </c>
      <c r="AM210" s="51">
        <f t="shared" si="30"/>
        <v>234.8510761165839</v>
      </c>
      <c r="AN210" s="51">
        <f t="shared" si="31"/>
        <v>55.54610280810865</v>
      </c>
      <c r="AO210" s="140">
        <f t="shared" si="26"/>
        <v>324.8510761165839</v>
      </c>
      <c r="AP210" s="140">
        <f t="shared" si="25"/>
        <v>55.54610280810865</v>
      </c>
    </row>
    <row r="211" spans="1:42">
      <c r="A211" s="144">
        <v>42938</v>
      </c>
      <c r="B211" s="51" t="s">
        <v>2401</v>
      </c>
      <c r="C211" s="4" t="s">
        <v>1450</v>
      </c>
      <c r="D211" s="4" t="s">
        <v>1575</v>
      </c>
      <c r="E211" s="51">
        <v>68</v>
      </c>
      <c r="F211" s="51">
        <v>2</v>
      </c>
      <c r="G211" s="56" t="str">
        <f t="shared" si="24"/>
        <v>68-2</v>
      </c>
      <c r="H211" s="51">
        <v>75</v>
      </c>
      <c r="I211" s="51">
        <v>76</v>
      </c>
      <c r="J211" s="57">
        <f>(VLOOKUP($G211,Depth_Lookup_CCL!$A$3:$Z$549,11,FALSE))+(H211/100)</f>
        <v>168.57999999999998</v>
      </c>
      <c r="K211" s="57">
        <f>(VLOOKUP($G211,Depth_Lookup_CCL!$A$3:$Z$549,11,FALSE))+(I211/100)</f>
        <v>168.58999999999997</v>
      </c>
      <c r="L211" s="58" t="s">
        <v>1521</v>
      </c>
      <c r="M211" s="51" t="s">
        <v>1403</v>
      </c>
      <c r="N211" s="51" t="s">
        <v>1401</v>
      </c>
      <c r="P211" s="52" t="e">
        <f>VLOOKUP(O211,definitions_list_lookup!$AT$3:$AU$5,2,FALSE)</f>
        <v>#N/A</v>
      </c>
      <c r="Q211" s="51">
        <v>1</v>
      </c>
      <c r="R211" s="51" t="s">
        <v>1536</v>
      </c>
      <c r="S211" s="52">
        <f>VLOOKUP(R211,definitions_list_lookup!$AI$12:$AJ$17,2,FALSE)</f>
        <v>3</v>
      </c>
      <c r="Y211" s="35"/>
      <c r="AA211" s="36" t="s">
        <v>2416</v>
      </c>
      <c r="AF211" s="51">
        <v>56</v>
      </c>
      <c r="AG211" s="51">
        <v>270</v>
      </c>
      <c r="AH211" s="51">
        <v>37</v>
      </c>
      <c r="AI211" s="51">
        <v>180</v>
      </c>
      <c r="AJ211" s="51">
        <f t="shared" si="27"/>
        <v>63.056742541304004</v>
      </c>
      <c r="AK211" s="51">
        <f t="shared" si="29"/>
        <v>63.056742541304004</v>
      </c>
      <c r="AL211" s="51">
        <f t="shared" si="28"/>
        <v>31.018259933959268</v>
      </c>
      <c r="AM211" s="51">
        <f t="shared" si="30"/>
        <v>153.056742541304</v>
      </c>
      <c r="AN211" s="51">
        <f t="shared" si="31"/>
        <v>58.981740066040729</v>
      </c>
      <c r="AO211" s="140">
        <f t="shared" si="26"/>
        <v>243.056742541304</v>
      </c>
      <c r="AP211" s="140">
        <f t="shared" si="25"/>
        <v>58.981740066040729</v>
      </c>
    </row>
    <row r="212" spans="1:42">
      <c r="A212" s="144">
        <v>42938</v>
      </c>
      <c r="B212" s="51" t="s">
        <v>2401</v>
      </c>
      <c r="C212" s="4" t="s">
        <v>1450</v>
      </c>
      <c r="D212" s="4" t="s">
        <v>1575</v>
      </c>
      <c r="E212" s="51">
        <v>68</v>
      </c>
      <c r="F212" s="51">
        <v>3</v>
      </c>
      <c r="G212" s="56" t="str">
        <f t="shared" si="24"/>
        <v>68-3</v>
      </c>
      <c r="H212" s="51">
        <v>3</v>
      </c>
      <c r="I212" s="51">
        <v>60</v>
      </c>
      <c r="J212" s="57">
        <f>(VLOOKUP($G212,Depth_Lookup_CCL!$A$3:$Z$549,11,FALSE))+(H212/100)</f>
        <v>168.69</v>
      </c>
      <c r="K212" s="57">
        <f>(VLOOKUP($G212,Depth_Lookup_CCL!$A$3:$Z$549,11,FALSE))+(I212/100)</f>
        <v>169.26</v>
      </c>
      <c r="L212" s="58" t="s">
        <v>1521</v>
      </c>
      <c r="M212" s="51" t="s">
        <v>1403</v>
      </c>
      <c r="N212" s="51" t="s">
        <v>1401</v>
      </c>
      <c r="O212" s="51" t="s">
        <v>1456</v>
      </c>
      <c r="P212" s="52">
        <f>VLOOKUP(O212,definitions_list_lookup!$AT$3:$AU$5,2,FALSE)</f>
        <v>1</v>
      </c>
      <c r="Q212" s="51">
        <v>60</v>
      </c>
      <c r="R212" s="51" t="s">
        <v>1536</v>
      </c>
      <c r="S212" s="52">
        <f>VLOOKUP(R212,definitions_list_lookup!$AI$12:$AJ$17,2,FALSE)</f>
        <v>3</v>
      </c>
      <c r="Y212" s="35"/>
      <c r="AA212" s="36" t="s">
        <v>2898</v>
      </c>
      <c r="AJ212" s="51" t="e">
        <f t="shared" si="27"/>
        <v>#DIV/0!</v>
      </c>
      <c r="AK212" s="51" t="e">
        <f t="shared" si="29"/>
        <v>#DIV/0!</v>
      </c>
      <c r="AL212" s="51" t="e">
        <f t="shared" si="28"/>
        <v>#DIV/0!</v>
      </c>
      <c r="AM212" s="51" t="e">
        <f t="shared" si="30"/>
        <v>#DIV/0!</v>
      </c>
      <c r="AN212" s="51" t="e">
        <f t="shared" si="31"/>
        <v>#DIV/0!</v>
      </c>
      <c r="AO212" s="140" t="e">
        <f t="shared" si="26"/>
        <v>#DIV/0!</v>
      </c>
      <c r="AP212" s="140" t="e">
        <f t="shared" si="25"/>
        <v>#DIV/0!</v>
      </c>
    </row>
    <row r="213" spans="1:42">
      <c r="A213" s="144">
        <v>42938</v>
      </c>
      <c r="B213" s="51" t="s">
        <v>2401</v>
      </c>
      <c r="C213" s="4" t="s">
        <v>1450</v>
      </c>
      <c r="D213" s="4" t="s">
        <v>1575</v>
      </c>
      <c r="E213" s="51">
        <v>68</v>
      </c>
      <c r="F213" s="51">
        <v>3</v>
      </c>
      <c r="G213" s="56" t="str">
        <f t="shared" si="24"/>
        <v>68-3</v>
      </c>
      <c r="H213" s="51">
        <v>72</v>
      </c>
      <c r="I213" s="51">
        <v>82</v>
      </c>
      <c r="J213" s="57">
        <f>(VLOOKUP($G213,Depth_Lookup_CCL!$A$3:$Z$549,11,FALSE))+(H213/100)</f>
        <v>169.38</v>
      </c>
      <c r="K213" s="57">
        <f>(VLOOKUP($G213,Depth_Lookup_CCL!$A$3:$Z$549,11,FALSE))+(I213/100)</f>
        <v>169.48</v>
      </c>
      <c r="L213" s="58" t="s">
        <v>1520</v>
      </c>
      <c r="M213" s="51" t="s">
        <v>2874</v>
      </c>
      <c r="N213" s="51" t="s">
        <v>1401</v>
      </c>
      <c r="P213" s="52" t="e">
        <f>VLOOKUP(O213,definitions_list_lookup!$AT$3:$AU$5,2,FALSE)</f>
        <v>#N/A</v>
      </c>
      <c r="Q213" s="51">
        <v>10</v>
      </c>
      <c r="R213" s="51" t="s">
        <v>1537</v>
      </c>
      <c r="S213" s="52">
        <f>VLOOKUP(R213,definitions_list_lookup!$AI$12:$AJ$17,2,FALSE)</f>
        <v>4</v>
      </c>
      <c r="X213" s="51" t="s">
        <v>2439</v>
      </c>
      <c r="Y213" s="35"/>
      <c r="AA213" s="36" t="s">
        <v>2899</v>
      </c>
      <c r="AF213" s="51">
        <v>25</v>
      </c>
      <c r="AG213" s="51">
        <v>90</v>
      </c>
      <c r="AH213" s="51">
        <v>47</v>
      </c>
      <c r="AI213" s="51">
        <v>0</v>
      </c>
      <c r="AJ213" s="51">
        <f t="shared" si="27"/>
        <v>-156.49872063139037</v>
      </c>
      <c r="AK213" s="51">
        <f t="shared" si="29"/>
        <v>203.50127936860963</v>
      </c>
      <c r="AL213" s="51">
        <f t="shared" si="28"/>
        <v>40.535872066697962</v>
      </c>
      <c r="AM213" s="51">
        <f t="shared" si="30"/>
        <v>293.50127936860963</v>
      </c>
      <c r="AN213" s="51">
        <f t="shared" si="31"/>
        <v>49.464127933302038</v>
      </c>
      <c r="AO213" s="140">
        <f t="shared" si="26"/>
        <v>23.50127936860963</v>
      </c>
      <c r="AP213" s="140">
        <f t="shared" si="25"/>
        <v>49.464127933302038</v>
      </c>
    </row>
    <row r="214" spans="1:42">
      <c r="A214" s="144">
        <v>42938</v>
      </c>
      <c r="B214" s="51" t="s">
        <v>2401</v>
      </c>
      <c r="C214" s="4" t="s">
        <v>1450</v>
      </c>
      <c r="D214" s="4" t="s">
        <v>1575</v>
      </c>
      <c r="E214" s="51">
        <v>68</v>
      </c>
      <c r="F214" s="51">
        <v>4</v>
      </c>
      <c r="G214" s="56" t="str">
        <f t="shared" si="24"/>
        <v>68-4</v>
      </c>
      <c r="H214" s="51">
        <v>0</v>
      </c>
      <c r="I214" s="51">
        <v>43</v>
      </c>
      <c r="J214" s="57">
        <f>(VLOOKUP($G214,Depth_Lookup_CCL!$A$3:$Z$549,11,FALSE))+(H214/100)</f>
        <v>169.505</v>
      </c>
      <c r="K214" s="57">
        <f>(VLOOKUP($G214,Depth_Lookup_CCL!$A$3:$Z$549,11,FALSE))+(I214/100)</f>
        <v>169.935</v>
      </c>
      <c r="L214" s="58" t="s">
        <v>1523</v>
      </c>
      <c r="M214" s="51" t="s">
        <v>1403</v>
      </c>
      <c r="N214" s="51" t="s">
        <v>1402</v>
      </c>
      <c r="O214" s="51" t="s">
        <v>1456</v>
      </c>
      <c r="P214" s="52">
        <f>VLOOKUP(O214,definitions_list_lookup!$AT$3:$AU$5,2,FALSE)</f>
        <v>1</v>
      </c>
      <c r="Q214" s="51">
        <v>25</v>
      </c>
      <c r="R214" s="51" t="s">
        <v>1536</v>
      </c>
      <c r="S214" s="52">
        <f>VLOOKUP(R214,definitions_list_lookup!$AI$12:$AJ$17,2,FALSE)</f>
        <v>3</v>
      </c>
      <c r="X214" s="51" t="s">
        <v>1481</v>
      </c>
      <c r="Y214" s="35"/>
      <c r="AA214" s="36" t="s">
        <v>2900</v>
      </c>
      <c r="AF214" s="51">
        <v>70</v>
      </c>
      <c r="AG214" s="51">
        <v>90</v>
      </c>
      <c r="AH214" s="51">
        <v>40</v>
      </c>
      <c r="AI214" s="51">
        <v>0</v>
      </c>
      <c r="AJ214" s="51">
        <f t="shared" si="27"/>
        <v>-106.98305334596863</v>
      </c>
      <c r="AK214" s="51">
        <f t="shared" si="29"/>
        <v>253.01694665403136</v>
      </c>
      <c r="AL214" s="51">
        <f t="shared" si="28"/>
        <v>19.192901094002643</v>
      </c>
      <c r="AM214" s="51">
        <f t="shared" si="30"/>
        <v>343.01694665403136</v>
      </c>
      <c r="AN214" s="51">
        <f t="shared" si="31"/>
        <v>70.80709890599735</v>
      </c>
      <c r="AO214" s="140" t="b">
        <f>AH379=IF(($AK214&lt;180),$AK214+180,$AK214-180)</f>
        <v>0</v>
      </c>
      <c r="AP214" s="140">
        <f t="shared" si="25"/>
        <v>70.80709890599735</v>
      </c>
    </row>
    <row r="215" spans="1:42">
      <c r="A215" s="144">
        <v>42938</v>
      </c>
      <c r="B215" s="51" t="s">
        <v>2401</v>
      </c>
      <c r="C215" s="4" t="s">
        <v>1450</v>
      </c>
      <c r="D215" s="4" t="s">
        <v>1575</v>
      </c>
      <c r="E215" s="51">
        <v>68</v>
      </c>
      <c r="F215" s="51">
        <v>4</v>
      </c>
      <c r="G215" s="56" t="str">
        <f t="shared" si="24"/>
        <v>68-4</v>
      </c>
      <c r="H215" s="51">
        <v>67</v>
      </c>
      <c r="I215" s="51">
        <v>68</v>
      </c>
      <c r="J215" s="57">
        <f>(VLOOKUP($G215,Depth_Lookup_CCL!$A$3:$Z$549,11,FALSE))+(H215/100)</f>
        <v>170.17499999999998</v>
      </c>
      <c r="K215" s="57">
        <f>(VLOOKUP($G215,Depth_Lookup_CCL!$A$3:$Z$549,11,FALSE))+(I215/100)</f>
        <v>170.185</v>
      </c>
      <c r="L215" s="58" t="s">
        <v>1519</v>
      </c>
      <c r="P215" s="52" t="e">
        <f>VLOOKUP(O215,definitions_list_lookup!$AT$3:$AU$5,2,FALSE)</f>
        <v>#N/A</v>
      </c>
      <c r="R215" s="51" t="s">
        <v>1407</v>
      </c>
      <c r="S215" s="52">
        <f>VLOOKUP(R215,definitions_list_lookup!$AI$12:$AJ$17,2,FALSE)</f>
        <v>1</v>
      </c>
      <c r="Y215" s="35"/>
      <c r="AA215" s="36" t="s">
        <v>2901</v>
      </c>
      <c r="AD215" s="51">
        <v>20</v>
      </c>
      <c r="AE215" s="51">
        <v>15</v>
      </c>
      <c r="AF215" s="51">
        <v>15</v>
      </c>
      <c r="AG215" s="51">
        <v>90</v>
      </c>
      <c r="AH215" s="51">
        <v>15</v>
      </c>
      <c r="AI215" s="51">
        <v>0</v>
      </c>
      <c r="AJ215" s="51">
        <f t="shared" si="27"/>
        <v>-135</v>
      </c>
      <c r="AK215" s="51">
        <f t="shared" si="29"/>
        <v>225</v>
      </c>
      <c r="AL215" s="51">
        <f t="shared" si="28"/>
        <v>69.246429016315204</v>
      </c>
      <c r="AM215" s="51">
        <f t="shared" si="30"/>
        <v>315</v>
      </c>
      <c r="AN215" s="51">
        <f t="shared" si="31"/>
        <v>20.753570983684796</v>
      </c>
      <c r="AO215" s="140">
        <f t="shared" si="26"/>
        <v>45</v>
      </c>
      <c r="AP215" s="140">
        <f t="shared" si="25"/>
        <v>20.753570983684796</v>
      </c>
    </row>
    <row r="216" spans="1:42">
      <c r="A216" s="144">
        <v>42938</v>
      </c>
      <c r="B216" s="51" t="s">
        <v>2401</v>
      </c>
      <c r="C216" s="4" t="s">
        <v>1450</v>
      </c>
      <c r="D216" s="4" t="s">
        <v>1575</v>
      </c>
      <c r="E216" s="51">
        <v>69</v>
      </c>
      <c r="F216" s="51">
        <v>1</v>
      </c>
      <c r="G216" s="56" t="str">
        <f t="shared" si="24"/>
        <v>69-1</v>
      </c>
      <c r="H216" s="51">
        <v>1</v>
      </c>
      <c r="I216" s="51">
        <v>9</v>
      </c>
      <c r="J216" s="57">
        <f>(VLOOKUP($G216,Depth_Lookup_CCL!$A$3:$Z$549,11,FALSE))+(H216/100)</f>
        <v>170.20999999999998</v>
      </c>
      <c r="K216" s="57">
        <f>(VLOOKUP($G216,Depth_Lookup_CCL!$A$3:$Z$549,11,FALSE))+(I216/100)</f>
        <v>170.29</v>
      </c>
      <c r="L216" s="58"/>
      <c r="P216" s="52" t="e">
        <f>VLOOKUP(O216,definitions_list_lookup!$AT$3:$AU$5,2,FALSE)</f>
        <v>#N/A</v>
      </c>
      <c r="R216" s="51" t="s">
        <v>1408</v>
      </c>
      <c r="S216" s="52">
        <f>VLOOKUP(R216,definitions_list_lookup!$AI$12:$AJ$17,2,FALSE)</f>
        <v>2</v>
      </c>
      <c r="Y216" s="35"/>
      <c r="AA216" s="36"/>
      <c r="AF216" s="51">
        <v>35</v>
      </c>
      <c r="AG216" s="51">
        <v>270</v>
      </c>
      <c r="AH216" s="51">
        <v>25</v>
      </c>
      <c r="AI216" s="51">
        <v>0</v>
      </c>
      <c r="AJ216" s="51">
        <f t="shared" si="27"/>
        <v>123.6618827479827</v>
      </c>
      <c r="AK216" s="51">
        <f t="shared" si="29"/>
        <v>123.6618827479827</v>
      </c>
      <c r="AL216" s="51">
        <f t="shared" si="28"/>
        <v>49.927140201670518</v>
      </c>
      <c r="AM216" s="51">
        <f t="shared" si="30"/>
        <v>213.6618827479827</v>
      </c>
      <c r="AN216" s="51">
        <f t="shared" si="31"/>
        <v>40.072859798329482</v>
      </c>
      <c r="AO216" s="140">
        <f t="shared" si="26"/>
        <v>303.6618827479827</v>
      </c>
      <c r="AP216" s="140">
        <f t="shared" si="25"/>
        <v>40.072859798329482</v>
      </c>
    </row>
    <row r="217" spans="1:42">
      <c r="A217" s="144">
        <v>42938</v>
      </c>
      <c r="B217" s="51" t="s">
        <v>2401</v>
      </c>
      <c r="C217" s="4" t="s">
        <v>1450</v>
      </c>
      <c r="D217" s="4" t="s">
        <v>1575</v>
      </c>
      <c r="E217" s="51">
        <v>69</v>
      </c>
      <c r="F217" s="51">
        <v>2</v>
      </c>
      <c r="G217" s="56" t="str">
        <f t="shared" si="24"/>
        <v>69-2</v>
      </c>
      <c r="H217" s="51">
        <v>4</v>
      </c>
      <c r="I217" s="51">
        <v>4</v>
      </c>
      <c r="J217" s="57">
        <f>(VLOOKUP($G217,Depth_Lookup_CCL!$A$3:$Z$549,11,FALSE))+(H217/100)</f>
        <v>170.79</v>
      </c>
      <c r="K217" s="57">
        <f>(VLOOKUP($G217,Depth_Lookup_CCL!$A$3:$Z$549,11,FALSE))+(I217/100)</f>
        <v>170.79</v>
      </c>
      <c r="L217" s="58" t="s">
        <v>1522</v>
      </c>
      <c r="P217" s="52" t="e">
        <f>VLOOKUP(O217,definitions_list_lookup!$AT$3:$AU$5,2,FALSE)</f>
        <v>#N/A</v>
      </c>
      <c r="Q217" s="51">
        <v>0.3</v>
      </c>
      <c r="S217" s="52" t="e">
        <f>VLOOKUP(R217,definitions_list_lookup!$AI$12:$AJ$17,2,FALSE)</f>
        <v>#N/A</v>
      </c>
      <c r="W217" s="51">
        <v>0.4</v>
      </c>
      <c r="X217" s="51" t="s">
        <v>1483</v>
      </c>
      <c r="Y217" s="35"/>
      <c r="AA217" s="36" t="s">
        <v>2902</v>
      </c>
      <c r="AF217" s="51">
        <v>38</v>
      </c>
      <c r="AG217" s="51">
        <v>270</v>
      </c>
      <c r="AH217" s="51">
        <v>44</v>
      </c>
      <c r="AI217" s="51">
        <v>0</v>
      </c>
      <c r="AJ217" s="51">
        <f t="shared" si="27"/>
        <v>141.02558457134518</v>
      </c>
      <c r="AK217" s="51">
        <f t="shared" si="29"/>
        <v>141.02558457134518</v>
      </c>
      <c r="AL217" s="51">
        <f t="shared" si="28"/>
        <v>38.835772606153981</v>
      </c>
      <c r="AM217" s="51">
        <f t="shared" si="30"/>
        <v>231.02558457134518</v>
      </c>
      <c r="AN217" s="51">
        <f t="shared" si="31"/>
        <v>51.164227393846019</v>
      </c>
      <c r="AO217" s="140">
        <f t="shared" si="26"/>
        <v>321.02558457134518</v>
      </c>
      <c r="AP217" s="140">
        <f t="shared" si="25"/>
        <v>51.164227393846019</v>
      </c>
    </row>
    <row r="218" spans="1:42">
      <c r="A218" s="144">
        <v>42938</v>
      </c>
      <c r="B218" s="51" t="s">
        <v>2401</v>
      </c>
      <c r="C218" s="4" t="s">
        <v>1450</v>
      </c>
      <c r="D218" s="4" t="s">
        <v>1575</v>
      </c>
      <c r="E218" s="51">
        <v>69</v>
      </c>
      <c r="F218" s="51">
        <v>3</v>
      </c>
      <c r="G218" s="56" t="str">
        <f t="shared" si="24"/>
        <v>69-3</v>
      </c>
      <c r="H218" s="51">
        <v>13</v>
      </c>
      <c r="I218" s="51">
        <v>49</v>
      </c>
      <c r="J218" s="57">
        <f>(VLOOKUP($G218,Depth_Lookup_CCL!$A$3:$Z$549,11,FALSE))+(H218/100)</f>
        <v>171.48499999999999</v>
      </c>
      <c r="K218" s="57">
        <f>(VLOOKUP($G218,Depth_Lookup_CCL!$A$3:$Z$549,11,FALSE))+(I218/100)</f>
        <v>171.845</v>
      </c>
      <c r="L218" s="58"/>
      <c r="P218" s="52" t="e">
        <f>VLOOKUP(O218,definitions_list_lookup!$AT$3:$AU$5,2,FALSE)</f>
        <v>#N/A</v>
      </c>
      <c r="R218" s="51" t="s">
        <v>1408</v>
      </c>
      <c r="S218" s="52">
        <f>VLOOKUP(R218,definitions_list_lookup!$AI$12:$AJ$17,2,FALSE)</f>
        <v>2</v>
      </c>
      <c r="Y218" s="35"/>
      <c r="AA218" s="36" t="s">
        <v>2903</v>
      </c>
      <c r="AF218" s="51">
        <v>35</v>
      </c>
      <c r="AG218" s="51">
        <v>270</v>
      </c>
      <c r="AH218" s="51">
        <v>20</v>
      </c>
      <c r="AI218" s="51">
        <v>0</v>
      </c>
      <c r="AJ218" s="51">
        <f t="shared" si="27"/>
        <v>117.46556254063148</v>
      </c>
      <c r="AK218" s="51">
        <f t="shared" si="29"/>
        <v>117.46556254063148</v>
      </c>
      <c r="AL218" s="51">
        <f t="shared" si="28"/>
        <v>51.721102350181411</v>
      </c>
      <c r="AM218" s="51">
        <f t="shared" si="30"/>
        <v>207.46556254063148</v>
      </c>
      <c r="AN218" s="51">
        <f t="shared" si="31"/>
        <v>38.278897649818589</v>
      </c>
      <c r="AO218" s="140">
        <f t="shared" si="26"/>
        <v>297.46556254063148</v>
      </c>
      <c r="AP218" s="140">
        <f t="shared" si="25"/>
        <v>38.278897649818589</v>
      </c>
    </row>
    <row r="219" spans="1:42">
      <c r="A219" s="144">
        <v>42938</v>
      </c>
      <c r="B219" s="51" t="s">
        <v>2401</v>
      </c>
      <c r="C219" s="4" t="s">
        <v>1450</v>
      </c>
      <c r="D219" s="4" t="s">
        <v>1575</v>
      </c>
      <c r="E219" s="51">
        <v>69</v>
      </c>
      <c r="F219" s="51">
        <v>4</v>
      </c>
      <c r="G219" s="56" t="str">
        <f t="shared" si="24"/>
        <v>69-4</v>
      </c>
      <c r="H219" s="51">
        <v>12.5</v>
      </c>
      <c r="I219" s="51">
        <v>15</v>
      </c>
      <c r="J219" s="57">
        <f>(VLOOKUP($G219,Depth_Lookup_CCL!$A$3:$Z$549,11,FALSE))+(H219/100)</f>
        <v>172.35499999999999</v>
      </c>
      <c r="K219" s="57">
        <f>(VLOOKUP($G219,Depth_Lookup_CCL!$A$3:$Z$549,11,FALSE))+(I219/100)</f>
        <v>172.38</v>
      </c>
      <c r="L219" s="58" t="s">
        <v>1520</v>
      </c>
      <c r="O219" s="51" t="s">
        <v>1455</v>
      </c>
      <c r="P219" s="52">
        <f>VLOOKUP(O219,definitions_list_lookup!$AT$3:$AU$5,2,FALSE)</f>
        <v>0</v>
      </c>
      <c r="Q219" s="51">
        <v>4</v>
      </c>
      <c r="R219" s="51" t="s">
        <v>1537</v>
      </c>
      <c r="S219" s="52">
        <f>VLOOKUP(R219,definitions_list_lookup!$AI$12:$AJ$17,2,FALSE)</f>
        <v>4</v>
      </c>
      <c r="Y219" s="35"/>
      <c r="AA219" s="36" t="s">
        <v>2904</v>
      </c>
      <c r="AD219" s="51">
        <v>185</v>
      </c>
      <c r="AE219" s="51">
        <v>5</v>
      </c>
      <c r="AF219" s="51">
        <v>38</v>
      </c>
      <c r="AG219" s="51">
        <v>270</v>
      </c>
      <c r="AH219" s="51">
        <v>18</v>
      </c>
      <c r="AI219" s="51">
        <v>180</v>
      </c>
      <c r="AJ219" s="51">
        <f t="shared" si="27"/>
        <v>67.418636561302264</v>
      </c>
      <c r="AK219" s="51">
        <f t="shared" si="29"/>
        <v>67.418636561302264</v>
      </c>
      <c r="AL219" s="51">
        <f t="shared" si="28"/>
        <v>49.763568534680424</v>
      </c>
      <c r="AM219" s="51">
        <f t="shared" si="30"/>
        <v>157.41863656130226</v>
      </c>
      <c r="AN219" s="51">
        <f t="shared" si="31"/>
        <v>40.236431465319576</v>
      </c>
      <c r="AO219" s="140">
        <f t="shared" si="26"/>
        <v>247.41863656130226</v>
      </c>
      <c r="AP219" s="140">
        <f t="shared" si="25"/>
        <v>40.236431465319576</v>
      </c>
    </row>
    <row r="220" spans="1:42">
      <c r="A220" s="144">
        <v>42938</v>
      </c>
      <c r="B220" s="51" t="s">
        <v>2401</v>
      </c>
      <c r="C220" s="4" t="s">
        <v>1450</v>
      </c>
      <c r="D220" s="4" t="s">
        <v>1575</v>
      </c>
      <c r="E220" s="51">
        <v>69</v>
      </c>
      <c r="F220" s="51">
        <v>4</v>
      </c>
      <c r="G220" s="56" t="str">
        <f t="shared" si="24"/>
        <v>69-4</v>
      </c>
      <c r="H220" s="51">
        <v>25</v>
      </c>
      <c r="I220" s="51">
        <v>27</v>
      </c>
      <c r="J220" s="57">
        <f>(VLOOKUP($G220,Depth_Lookup_CCL!$A$3:$Z$549,11,FALSE))+(H220/100)</f>
        <v>172.48</v>
      </c>
      <c r="K220" s="57">
        <f>(VLOOKUP($G220,Depth_Lookup_CCL!$A$3:$Z$549,11,FALSE))+(I220/100)</f>
        <v>172.5</v>
      </c>
      <c r="L220" s="58"/>
      <c r="P220" s="52" t="e">
        <f>VLOOKUP(O220,definitions_list_lookup!$AT$3:$AU$5,2,FALSE)</f>
        <v>#N/A</v>
      </c>
      <c r="R220" s="51" t="s">
        <v>1407</v>
      </c>
      <c r="S220" s="52">
        <f>VLOOKUP(R220,definitions_list_lookup!$AI$12:$AJ$17,2,FALSE)</f>
        <v>1</v>
      </c>
      <c r="Y220" s="35"/>
      <c r="AA220" s="36"/>
      <c r="AJ220" s="51" t="e">
        <f t="shared" si="27"/>
        <v>#DIV/0!</v>
      </c>
      <c r="AK220" s="51" t="e">
        <f t="shared" si="29"/>
        <v>#DIV/0!</v>
      </c>
      <c r="AL220" s="51" t="e">
        <f t="shared" si="28"/>
        <v>#DIV/0!</v>
      </c>
      <c r="AM220" s="51" t="e">
        <f t="shared" si="30"/>
        <v>#DIV/0!</v>
      </c>
      <c r="AN220" s="51" t="e">
        <f t="shared" si="31"/>
        <v>#DIV/0!</v>
      </c>
      <c r="AO220" s="140" t="e">
        <f t="shared" si="26"/>
        <v>#DIV/0!</v>
      </c>
      <c r="AP220" s="140" t="e">
        <f t="shared" si="25"/>
        <v>#DIV/0!</v>
      </c>
    </row>
    <row r="221" spans="1:42">
      <c r="A221" s="144">
        <v>42938</v>
      </c>
      <c r="B221" s="51" t="s">
        <v>2401</v>
      </c>
      <c r="C221" s="4" t="s">
        <v>1450</v>
      </c>
      <c r="D221" s="4" t="s">
        <v>1575</v>
      </c>
      <c r="E221" s="51">
        <v>69</v>
      </c>
      <c r="F221" s="51">
        <v>5</v>
      </c>
      <c r="G221" s="56" t="str">
        <f t="shared" si="24"/>
        <v>69-5</v>
      </c>
      <c r="H221" s="51">
        <v>0</v>
      </c>
      <c r="I221" s="51">
        <v>50</v>
      </c>
      <c r="J221" s="57">
        <f>(VLOOKUP($G221,Depth_Lookup_CCL!$A$3:$Z$549,11,FALSE))+(H221/100)</f>
        <v>172.595</v>
      </c>
      <c r="K221" s="57">
        <f>(VLOOKUP($G221,Depth_Lookup_CCL!$A$3:$Z$549,11,FALSE))+(I221/100)</f>
        <v>173.095</v>
      </c>
      <c r="L221" s="58" t="s">
        <v>1520</v>
      </c>
      <c r="M221" s="51" t="s">
        <v>1404</v>
      </c>
      <c r="N221" s="51" t="s">
        <v>1400</v>
      </c>
      <c r="P221" s="52" t="e">
        <f>VLOOKUP(O221,definitions_list_lookup!$AT$3:$AU$5,2,FALSE)</f>
        <v>#N/A</v>
      </c>
      <c r="Q221" s="51">
        <v>50</v>
      </c>
      <c r="R221" s="51" t="s">
        <v>1537</v>
      </c>
      <c r="S221" s="52">
        <f>VLOOKUP(R221,definitions_list_lookup!$AI$12:$AJ$17,2,FALSE)</f>
        <v>4</v>
      </c>
      <c r="Y221" s="35"/>
      <c r="AA221" s="36"/>
      <c r="AF221" s="51">
        <v>65</v>
      </c>
      <c r="AG221" s="51">
        <v>270</v>
      </c>
      <c r="AH221" s="51">
        <v>78</v>
      </c>
      <c r="AI221" s="51">
        <v>0</v>
      </c>
      <c r="AJ221" s="51">
        <f t="shared" si="27"/>
        <v>155.49512489445112</v>
      </c>
      <c r="AK221" s="51">
        <f t="shared" si="29"/>
        <v>155.49512489445112</v>
      </c>
      <c r="AL221" s="51">
        <f t="shared" si="28"/>
        <v>10.946460526396805</v>
      </c>
      <c r="AM221" s="51">
        <f t="shared" si="30"/>
        <v>245.49512489445112</v>
      </c>
      <c r="AN221" s="51">
        <f t="shared" si="31"/>
        <v>79.053539473603195</v>
      </c>
      <c r="AO221" s="140">
        <f t="shared" si="26"/>
        <v>335.49512489445112</v>
      </c>
      <c r="AP221" s="140">
        <f t="shared" si="25"/>
        <v>79.053539473603195</v>
      </c>
    </row>
    <row r="222" spans="1:42">
      <c r="A222" s="144">
        <v>42938</v>
      </c>
      <c r="B222" s="51" t="s">
        <v>2401</v>
      </c>
      <c r="C222" s="4" t="s">
        <v>1450</v>
      </c>
      <c r="D222" s="4" t="s">
        <v>1575</v>
      </c>
      <c r="E222" s="51">
        <v>70</v>
      </c>
      <c r="F222" s="51">
        <v>1</v>
      </c>
      <c r="G222" s="56" t="str">
        <f t="shared" si="24"/>
        <v>70-1</v>
      </c>
      <c r="H222" s="51">
        <v>1</v>
      </c>
      <c r="I222" s="51">
        <v>6</v>
      </c>
      <c r="J222" s="57">
        <f>(VLOOKUP($G222,Depth_Lookup_CCL!$A$3:$Z$549,11,FALSE))+(H222/100)</f>
        <v>172.91</v>
      </c>
      <c r="K222" s="57">
        <f>(VLOOKUP($G222,Depth_Lookup_CCL!$A$3:$Z$549,11,FALSE))+(I222/100)</f>
        <v>172.96</v>
      </c>
      <c r="L222" s="58" t="s">
        <v>1520</v>
      </c>
      <c r="M222" s="51" t="s">
        <v>1403</v>
      </c>
      <c r="N222" s="51" t="s">
        <v>1401</v>
      </c>
      <c r="O222" s="51" t="s">
        <v>1456</v>
      </c>
      <c r="P222" s="52">
        <f>VLOOKUP(O222,definitions_list_lookup!$AT$3:$AU$5,2,FALSE)</f>
        <v>1</v>
      </c>
      <c r="Q222" s="51">
        <v>4.5</v>
      </c>
      <c r="R222" s="51" t="s">
        <v>1537</v>
      </c>
      <c r="S222" s="52">
        <f>VLOOKUP(R222,definitions_list_lookup!$AI$12:$AJ$17,2,FALSE)</f>
        <v>4</v>
      </c>
      <c r="Y222" s="35"/>
      <c r="AA222" s="36"/>
      <c r="AJ222" s="51" t="e">
        <f t="shared" si="27"/>
        <v>#DIV/0!</v>
      </c>
      <c r="AK222" s="51" t="e">
        <f t="shared" si="29"/>
        <v>#DIV/0!</v>
      </c>
      <c r="AL222" s="51" t="e">
        <f t="shared" si="28"/>
        <v>#DIV/0!</v>
      </c>
      <c r="AM222" s="51" t="e">
        <f t="shared" si="30"/>
        <v>#DIV/0!</v>
      </c>
      <c r="AN222" s="51" t="e">
        <f t="shared" si="31"/>
        <v>#DIV/0!</v>
      </c>
      <c r="AO222" s="140" t="e">
        <f t="shared" si="26"/>
        <v>#DIV/0!</v>
      </c>
      <c r="AP222" s="140" t="e">
        <f t="shared" si="25"/>
        <v>#DIV/0!</v>
      </c>
    </row>
    <row r="223" spans="1:42">
      <c r="A223" s="144">
        <v>42938</v>
      </c>
      <c r="B223" s="51" t="s">
        <v>2401</v>
      </c>
      <c r="C223" s="4" t="s">
        <v>1450</v>
      </c>
      <c r="D223" s="4" t="s">
        <v>1575</v>
      </c>
      <c r="E223" s="51">
        <v>70</v>
      </c>
      <c r="F223" s="51">
        <v>1</v>
      </c>
      <c r="G223" s="56" t="str">
        <f t="shared" si="24"/>
        <v>70-1</v>
      </c>
      <c r="H223" s="51">
        <v>17</v>
      </c>
      <c r="I223" s="51">
        <v>18</v>
      </c>
      <c r="J223" s="57">
        <f>(VLOOKUP($G223,Depth_Lookup_CCL!$A$3:$Z$549,11,FALSE))+(H223/100)</f>
        <v>173.07</v>
      </c>
      <c r="K223" s="57">
        <f>(VLOOKUP($G223,Depth_Lookup_CCL!$A$3:$Z$549,11,FALSE))+(I223/100)</f>
        <v>173.08</v>
      </c>
      <c r="L223" s="58" t="s">
        <v>1519</v>
      </c>
      <c r="P223" s="52" t="e">
        <f>VLOOKUP(O223,definitions_list_lookup!$AT$3:$AU$5,2,FALSE)</f>
        <v>#N/A</v>
      </c>
      <c r="S223" s="52" t="e">
        <f>VLOOKUP(R223,definitions_list_lookup!$AI$12:$AJ$17,2,FALSE)</f>
        <v>#N/A</v>
      </c>
      <c r="X223" s="51" t="s">
        <v>2403</v>
      </c>
      <c r="Y223" s="35"/>
      <c r="AA223" s="36"/>
      <c r="AD223" s="51">
        <v>190</v>
      </c>
      <c r="AE223" s="51">
        <v>10</v>
      </c>
      <c r="AF223" s="51">
        <v>45</v>
      </c>
      <c r="AG223" s="51">
        <v>27</v>
      </c>
      <c r="AH223" s="51">
        <v>45</v>
      </c>
      <c r="AI223" s="51">
        <v>0</v>
      </c>
      <c r="AJ223" s="51">
        <f t="shared" si="27"/>
        <v>-166.5</v>
      </c>
      <c r="AK223" s="51">
        <f t="shared" si="29"/>
        <v>193.5</v>
      </c>
      <c r="AL223" s="51">
        <f t="shared" si="28"/>
        <v>40.45224242643264</v>
      </c>
      <c r="AM223" s="51">
        <f t="shared" si="30"/>
        <v>283.5</v>
      </c>
      <c r="AN223" s="51">
        <f t="shared" si="31"/>
        <v>49.54775757356736</v>
      </c>
      <c r="AO223" s="140">
        <f t="shared" si="26"/>
        <v>13.5</v>
      </c>
      <c r="AP223" s="140">
        <f t="shared" si="25"/>
        <v>49.54775757356736</v>
      </c>
    </row>
    <row r="224" spans="1:42">
      <c r="A224" s="144">
        <v>42938</v>
      </c>
      <c r="B224" s="51" t="s">
        <v>2401</v>
      </c>
      <c r="C224" s="4" t="s">
        <v>1450</v>
      </c>
      <c r="D224" s="4" t="s">
        <v>1575</v>
      </c>
      <c r="E224" s="51">
        <v>70</v>
      </c>
      <c r="F224" s="51">
        <v>1</v>
      </c>
      <c r="G224" s="56" t="str">
        <f t="shared" si="24"/>
        <v>70-1</v>
      </c>
      <c r="H224" s="51">
        <v>31</v>
      </c>
      <c r="I224" s="51">
        <v>35</v>
      </c>
      <c r="J224" s="57">
        <f>(VLOOKUP($G224,Depth_Lookup_CCL!$A$3:$Z$549,11,FALSE))+(H224/100)</f>
        <v>173.21</v>
      </c>
      <c r="K224" s="57">
        <f>(VLOOKUP($G224,Depth_Lookup_CCL!$A$3:$Z$549,11,FALSE))+(I224/100)</f>
        <v>173.25</v>
      </c>
      <c r="L224" s="58" t="s">
        <v>1520</v>
      </c>
      <c r="M224" s="51" t="s">
        <v>1403</v>
      </c>
      <c r="N224" s="51" t="s">
        <v>1401</v>
      </c>
      <c r="P224" s="52" t="e">
        <f>VLOOKUP(O224,definitions_list_lookup!$AT$3:$AU$5,2,FALSE)</f>
        <v>#N/A</v>
      </c>
      <c r="S224" s="52" t="e">
        <f>VLOOKUP(R224,definitions_list_lookup!$AI$12:$AJ$17,2,FALSE)</f>
        <v>#N/A</v>
      </c>
      <c r="Y224" s="35"/>
      <c r="AA224" s="36" t="s">
        <v>2905</v>
      </c>
      <c r="AF224" s="51">
        <v>60</v>
      </c>
      <c r="AG224" s="51">
        <v>270</v>
      </c>
      <c r="AH224" s="51">
        <v>45</v>
      </c>
      <c r="AI224" s="51">
        <v>180</v>
      </c>
      <c r="AJ224" s="51">
        <f t="shared" si="27"/>
        <v>60</v>
      </c>
      <c r="AK224" s="51">
        <f t="shared" si="29"/>
        <v>60</v>
      </c>
      <c r="AL224" s="51">
        <f t="shared" si="28"/>
        <v>26.565051177078001</v>
      </c>
      <c r="AM224" s="51">
        <f t="shared" si="30"/>
        <v>150</v>
      </c>
      <c r="AN224" s="51">
        <f t="shared" si="31"/>
        <v>63.434948822921996</v>
      </c>
      <c r="AO224" s="140">
        <f t="shared" si="26"/>
        <v>240</v>
      </c>
      <c r="AP224" s="140">
        <f t="shared" si="25"/>
        <v>63.434948822921996</v>
      </c>
    </row>
    <row r="225" spans="1:42">
      <c r="A225" s="144">
        <v>42938</v>
      </c>
      <c r="B225" s="51" t="s">
        <v>2401</v>
      </c>
      <c r="C225" s="4" t="s">
        <v>1450</v>
      </c>
      <c r="D225" s="4" t="s">
        <v>1575</v>
      </c>
      <c r="E225" s="51">
        <v>71</v>
      </c>
      <c r="F225" s="51">
        <v>1</v>
      </c>
      <c r="G225" s="56" t="str">
        <f t="shared" si="24"/>
        <v>71-1</v>
      </c>
      <c r="H225" s="51">
        <v>1</v>
      </c>
      <c r="I225" s="51">
        <v>14</v>
      </c>
      <c r="J225" s="57">
        <f>(VLOOKUP($G225,Depth_Lookup_CCL!$A$3:$Z$549,11,FALSE))+(H225/100)</f>
        <v>173.20999999999998</v>
      </c>
      <c r="K225" s="57">
        <f>(VLOOKUP($G225,Depth_Lookup_CCL!$A$3:$Z$549,11,FALSE))+(I225/100)</f>
        <v>173.33999999999997</v>
      </c>
      <c r="L225" s="58"/>
      <c r="P225" s="52" t="e">
        <f>VLOOKUP(O225,definitions_list_lookup!$AT$3:$AU$5,2,FALSE)</f>
        <v>#N/A</v>
      </c>
      <c r="R225" s="51" t="s">
        <v>1408</v>
      </c>
      <c r="S225" s="52">
        <f>VLOOKUP(R225,definitions_list_lookup!$AI$12:$AJ$17,2,FALSE)</f>
        <v>2</v>
      </c>
      <c r="Y225" s="35"/>
      <c r="AA225" s="36"/>
      <c r="AJ225" s="51" t="e">
        <f t="shared" si="27"/>
        <v>#DIV/0!</v>
      </c>
      <c r="AK225" s="51" t="e">
        <f t="shared" si="29"/>
        <v>#DIV/0!</v>
      </c>
      <c r="AL225" s="51" t="e">
        <f t="shared" si="28"/>
        <v>#DIV/0!</v>
      </c>
      <c r="AM225" s="51" t="e">
        <f t="shared" si="30"/>
        <v>#DIV/0!</v>
      </c>
      <c r="AN225" s="51" t="e">
        <f t="shared" si="31"/>
        <v>#DIV/0!</v>
      </c>
      <c r="AO225" s="140" t="e">
        <f t="shared" si="26"/>
        <v>#DIV/0!</v>
      </c>
      <c r="AP225" s="140" t="e">
        <f t="shared" si="25"/>
        <v>#DIV/0!</v>
      </c>
    </row>
    <row r="226" spans="1:42">
      <c r="A226" s="144">
        <v>42938</v>
      </c>
      <c r="B226" s="51" t="s">
        <v>2401</v>
      </c>
      <c r="C226" s="4" t="s">
        <v>1450</v>
      </c>
      <c r="D226" s="4" t="s">
        <v>1575</v>
      </c>
      <c r="E226" s="51">
        <v>71</v>
      </c>
      <c r="F226" s="51">
        <v>2</v>
      </c>
      <c r="G226" s="56" t="str">
        <f t="shared" si="24"/>
        <v>71-2</v>
      </c>
      <c r="H226" s="51">
        <v>30</v>
      </c>
      <c r="I226" s="51">
        <v>51</v>
      </c>
      <c r="J226" s="57">
        <f>(VLOOKUP($G226,Depth_Lookup_CCL!$A$3:$Z$549,11,FALSE))+(H226/100)</f>
        <v>174.30500000000001</v>
      </c>
      <c r="K226" s="57">
        <f>(VLOOKUP($G226,Depth_Lookup_CCL!$A$3:$Z$549,11,FALSE))+(I226/100)</f>
        <v>174.51499999999999</v>
      </c>
      <c r="L226" s="58"/>
      <c r="P226" s="52" t="e">
        <f>VLOOKUP(O226,definitions_list_lookup!$AT$3:$AU$5,2,FALSE)</f>
        <v>#N/A</v>
      </c>
      <c r="R226" s="51" t="s">
        <v>1407</v>
      </c>
      <c r="S226" s="52">
        <f>VLOOKUP(R226,definitions_list_lookup!$AI$12:$AJ$17,2,FALSE)</f>
        <v>1</v>
      </c>
      <c r="Y226" s="35"/>
      <c r="AA226" s="36"/>
      <c r="AJ226" s="51" t="e">
        <f t="shared" si="27"/>
        <v>#DIV/0!</v>
      </c>
      <c r="AK226" s="51" t="e">
        <f t="shared" si="29"/>
        <v>#DIV/0!</v>
      </c>
      <c r="AL226" s="51" t="e">
        <f t="shared" si="28"/>
        <v>#DIV/0!</v>
      </c>
      <c r="AM226" s="51" t="e">
        <f t="shared" si="30"/>
        <v>#DIV/0!</v>
      </c>
      <c r="AN226" s="51" t="e">
        <f t="shared" si="31"/>
        <v>#DIV/0!</v>
      </c>
      <c r="AO226" s="140" t="e">
        <f t="shared" si="26"/>
        <v>#DIV/0!</v>
      </c>
      <c r="AP226" s="140" t="e">
        <f t="shared" si="25"/>
        <v>#DIV/0!</v>
      </c>
    </row>
    <row r="227" spans="1:42">
      <c r="A227" s="144">
        <v>42938</v>
      </c>
      <c r="B227" s="51" t="s">
        <v>2401</v>
      </c>
      <c r="C227" s="4" t="s">
        <v>1450</v>
      </c>
      <c r="D227" s="4" t="s">
        <v>1575</v>
      </c>
      <c r="E227" s="51">
        <v>71</v>
      </c>
      <c r="F227" s="51">
        <v>3</v>
      </c>
      <c r="G227" s="56" t="str">
        <f t="shared" si="24"/>
        <v>71-3</v>
      </c>
      <c r="H227" s="51">
        <v>12</v>
      </c>
      <c r="I227" s="51">
        <v>12</v>
      </c>
      <c r="J227" s="57">
        <f>(VLOOKUP($G227,Depth_Lookup_CCL!$A$3:$Z$549,11,FALSE))+(H227/100)</f>
        <v>174.77</v>
      </c>
      <c r="K227" s="57">
        <f>(VLOOKUP($G227,Depth_Lookup_CCL!$A$3:$Z$549,11,FALSE))+(I227/100)</f>
        <v>174.77</v>
      </c>
      <c r="L227" s="58" t="s">
        <v>1519</v>
      </c>
      <c r="P227" s="52" t="e">
        <f>VLOOKUP(O227,definitions_list_lookup!$AT$3:$AU$5,2,FALSE)</f>
        <v>#N/A</v>
      </c>
      <c r="Q227" s="51">
        <v>1</v>
      </c>
      <c r="R227" s="51" t="s">
        <v>1407</v>
      </c>
      <c r="S227" s="52">
        <f>VLOOKUP(R227,definitions_list_lookup!$AI$12:$AJ$17,2,FALSE)</f>
        <v>1</v>
      </c>
      <c r="Y227" s="35"/>
      <c r="AA227" s="36" t="s">
        <v>2906</v>
      </c>
      <c r="AF227" s="51">
        <v>80</v>
      </c>
      <c r="AG227" s="51">
        <v>270</v>
      </c>
      <c r="AH227" s="51">
        <v>60</v>
      </c>
      <c r="AI227" s="51">
        <v>180</v>
      </c>
      <c r="AJ227" s="51">
        <f t="shared" si="27"/>
        <v>73.016946654031358</v>
      </c>
      <c r="AK227" s="51">
        <f t="shared" si="29"/>
        <v>73.016946654031358</v>
      </c>
      <c r="AL227" s="51">
        <f t="shared" si="28"/>
        <v>9.5721594537103503</v>
      </c>
      <c r="AM227" s="51">
        <f t="shared" si="30"/>
        <v>163.01694665403136</v>
      </c>
      <c r="AN227" s="51">
        <f t="shared" si="31"/>
        <v>80.427840546289644</v>
      </c>
      <c r="AO227" s="140">
        <f t="shared" si="26"/>
        <v>253.01694665403136</v>
      </c>
      <c r="AP227" s="140">
        <f t="shared" si="25"/>
        <v>80.427840546289644</v>
      </c>
    </row>
    <row r="228" spans="1:42">
      <c r="A228" s="144">
        <v>42938</v>
      </c>
      <c r="B228" s="51" t="s">
        <v>2401</v>
      </c>
      <c r="C228" s="4" t="s">
        <v>1450</v>
      </c>
      <c r="D228" s="4" t="s">
        <v>1575</v>
      </c>
      <c r="E228" s="51">
        <v>71</v>
      </c>
      <c r="F228" s="51">
        <v>4</v>
      </c>
      <c r="G228" s="56" t="str">
        <f t="shared" si="24"/>
        <v>71-4</v>
      </c>
      <c r="H228" s="51">
        <v>9</v>
      </c>
      <c r="I228" s="51">
        <v>74</v>
      </c>
      <c r="J228" s="57">
        <f>(VLOOKUP($G228,Depth_Lookup_CCL!$A$3:$Z$549,11,FALSE))+(H228/100)</f>
        <v>175.48000000000002</v>
      </c>
      <c r="K228" s="57">
        <f>(VLOOKUP($G228,Depth_Lookup_CCL!$A$3:$Z$549,11,FALSE))+(I228/100)</f>
        <v>176.13000000000002</v>
      </c>
      <c r="L228" s="58" t="s">
        <v>1523</v>
      </c>
      <c r="M228" s="51" t="s">
        <v>1405</v>
      </c>
      <c r="N228" s="51" t="s">
        <v>1402</v>
      </c>
      <c r="P228" s="52" t="e">
        <f>VLOOKUP(O228,definitions_list_lookup!$AT$3:$AU$5,2,FALSE)</f>
        <v>#N/A</v>
      </c>
      <c r="Q228" s="51">
        <v>8</v>
      </c>
      <c r="R228" s="51" t="s">
        <v>1536</v>
      </c>
      <c r="S228" s="52">
        <f>VLOOKUP(R228,definitions_list_lookup!$AI$12:$AJ$17,2,FALSE)</f>
        <v>3</v>
      </c>
      <c r="Y228" s="35"/>
      <c r="AA228" s="36" t="s">
        <v>2907</v>
      </c>
      <c r="AJ228" s="51" t="e">
        <f t="shared" si="27"/>
        <v>#DIV/0!</v>
      </c>
      <c r="AK228" s="51" t="e">
        <f t="shared" si="29"/>
        <v>#DIV/0!</v>
      </c>
      <c r="AL228" s="51" t="e">
        <f t="shared" si="28"/>
        <v>#DIV/0!</v>
      </c>
      <c r="AM228" s="51" t="e">
        <f t="shared" si="30"/>
        <v>#DIV/0!</v>
      </c>
      <c r="AN228" s="51" t="e">
        <f t="shared" si="31"/>
        <v>#DIV/0!</v>
      </c>
      <c r="AO228" s="140" t="e">
        <f t="shared" si="26"/>
        <v>#DIV/0!</v>
      </c>
      <c r="AP228" s="140" t="e">
        <f t="shared" si="25"/>
        <v>#DIV/0!</v>
      </c>
    </row>
    <row r="229" spans="1:42">
      <c r="A229" s="144">
        <v>42938</v>
      </c>
      <c r="B229" s="51" t="s">
        <v>2401</v>
      </c>
      <c r="C229" s="4" t="s">
        <v>1450</v>
      </c>
      <c r="D229" s="4" t="s">
        <v>1575</v>
      </c>
      <c r="E229" s="51">
        <v>72</v>
      </c>
      <c r="F229" s="51">
        <v>1</v>
      </c>
      <c r="G229" s="56" t="str">
        <f t="shared" si="24"/>
        <v>72-1</v>
      </c>
      <c r="H229" s="51">
        <v>8</v>
      </c>
      <c r="I229" s="51">
        <v>9</v>
      </c>
      <c r="J229" s="57">
        <f>(VLOOKUP($G229,Depth_Lookup_CCL!$A$3:$Z$549,11,FALSE))+(H229/100)</f>
        <v>176.28</v>
      </c>
      <c r="K229" s="57">
        <f>(VLOOKUP($G229,Depth_Lookup_CCL!$A$3:$Z$549,11,FALSE))+(I229/100)</f>
        <v>176.29</v>
      </c>
      <c r="L229" s="58" t="s">
        <v>3043</v>
      </c>
      <c r="M229" s="51" t="s">
        <v>2874</v>
      </c>
      <c r="N229" s="51" t="s">
        <v>1402</v>
      </c>
      <c r="O229" s="51" t="s">
        <v>1456</v>
      </c>
      <c r="P229" s="52">
        <f>VLOOKUP(O229,definitions_list_lookup!$AT$3:$AU$5,2,FALSE)</f>
        <v>1</v>
      </c>
      <c r="Q229" s="51">
        <v>1.5</v>
      </c>
      <c r="R229" s="51" t="s">
        <v>1537</v>
      </c>
      <c r="S229" s="52">
        <f>VLOOKUP(R229,definitions_list_lookup!$AI$12:$AJ$17,2,FALSE)</f>
        <v>4</v>
      </c>
      <c r="Y229" s="35"/>
      <c r="AA229" s="36" t="s">
        <v>3044</v>
      </c>
      <c r="AF229" s="51">
        <v>15</v>
      </c>
      <c r="AG229" s="51">
        <v>270</v>
      </c>
      <c r="AH229" s="51">
        <v>10</v>
      </c>
      <c r="AI229" s="51">
        <v>0</v>
      </c>
      <c r="AJ229" s="51">
        <f t="shared" si="27"/>
        <v>123.34736539017194</v>
      </c>
      <c r="AK229" s="51">
        <f t="shared" si="29"/>
        <v>123.34736539017194</v>
      </c>
      <c r="AL229" s="51">
        <f t="shared" si="28"/>
        <v>72.215756423426512</v>
      </c>
      <c r="AM229" s="51">
        <f t="shared" si="30"/>
        <v>213.34736539017194</v>
      </c>
      <c r="AN229" s="51">
        <f t="shared" si="31"/>
        <v>17.784243576573488</v>
      </c>
      <c r="AO229" s="140">
        <f t="shared" si="26"/>
        <v>303.34736539017194</v>
      </c>
      <c r="AP229" s="140">
        <f t="shared" si="25"/>
        <v>17.784243576573488</v>
      </c>
    </row>
    <row r="230" spans="1:42">
      <c r="A230" s="144">
        <v>42939</v>
      </c>
      <c r="B230" s="51" t="s">
        <v>2401</v>
      </c>
      <c r="C230" s="4" t="s">
        <v>1450</v>
      </c>
      <c r="D230" s="4" t="s">
        <v>1575</v>
      </c>
      <c r="E230" s="51">
        <v>72</v>
      </c>
      <c r="F230" s="51">
        <v>2</v>
      </c>
      <c r="G230" s="56" t="str">
        <f t="shared" si="24"/>
        <v>72-2</v>
      </c>
      <c r="H230" s="51">
        <v>8</v>
      </c>
      <c r="I230" s="51">
        <v>11</v>
      </c>
      <c r="J230" s="57">
        <f>(VLOOKUP($G230,Depth_Lookup_CCL!$A$3:$Z$549,11,FALSE))+(H230/100)</f>
        <v>177.14000000000001</v>
      </c>
      <c r="K230" s="57">
        <f>(VLOOKUP($G230,Depth_Lookup_CCL!$A$3:$Z$549,11,FALSE))+(I230/100)</f>
        <v>177.17000000000002</v>
      </c>
      <c r="L230" s="58" t="s">
        <v>1521</v>
      </c>
      <c r="M230" s="51" t="s">
        <v>1404</v>
      </c>
      <c r="N230" s="51" t="s">
        <v>1402</v>
      </c>
      <c r="P230" s="52" t="e">
        <f>VLOOKUP(O230,definitions_list_lookup!$AT$3:$AU$5,2,FALSE)</f>
        <v>#N/A</v>
      </c>
      <c r="Q230" s="51">
        <v>3.5</v>
      </c>
      <c r="R230" s="51" t="s">
        <v>1536</v>
      </c>
      <c r="S230" s="52">
        <f>VLOOKUP(R230,definitions_list_lookup!$AI$12:$AJ$17,2,FALSE)</f>
        <v>3</v>
      </c>
      <c r="T230" s="52">
        <v>30</v>
      </c>
      <c r="U230" s="52">
        <v>70</v>
      </c>
      <c r="Y230" s="35"/>
      <c r="AA230" s="36"/>
      <c r="AF230" s="51">
        <v>20</v>
      </c>
      <c r="AG230" s="51">
        <v>270</v>
      </c>
      <c r="AH230" s="51">
        <v>57</v>
      </c>
      <c r="AI230" s="51">
        <v>180</v>
      </c>
      <c r="AJ230" s="51">
        <f t="shared" si="27"/>
        <v>13.298646162830437</v>
      </c>
      <c r="AK230" s="51">
        <f t="shared" si="29"/>
        <v>13.298646162830437</v>
      </c>
      <c r="AL230" s="51">
        <f t="shared" si="28"/>
        <v>32.292611340796171</v>
      </c>
      <c r="AM230" s="51">
        <f t="shared" si="30"/>
        <v>103.29864616283044</v>
      </c>
      <c r="AN230" s="51">
        <f t="shared" si="31"/>
        <v>57.707388659203829</v>
      </c>
      <c r="AO230" s="140">
        <f t="shared" si="26"/>
        <v>193.29864616283044</v>
      </c>
      <c r="AP230" s="140">
        <f t="shared" si="25"/>
        <v>57.707388659203829</v>
      </c>
    </row>
    <row r="231" spans="1:42">
      <c r="A231" s="144">
        <v>42939</v>
      </c>
      <c r="B231" s="51" t="s">
        <v>2401</v>
      </c>
      <c r="C231" s="4" t="s">
        <v>1450</v>
      </c>
      <c r="D231" s="4" t="s">
        <v>1575</v>
      </c>
      <c r="E231" s="51">
        <v>72</v>
      </c>
      <c r="F231" s="51">
        <v>2</v>
      </c>
      <c r="G231" s="56" t="str">
        <f t="shared" si="24"/>
        <v>72-2</v>
      </c>
      <c r="H231" s="51">
        <v>26</v>
      </c>
      <c r="I231" s="51">
        <v>34</v>
      </c>
      <c r="J231" s="57">
        <f>(VLOOKUP($G231,Depth_Lookup_CCL!$A$3:$Z$549,11,FALSE))+(H231/100)</f>
        <v>177.32</v>
      </c>
      <c r="K231" s="57">
        <f>(VLOOKUP($G231,Depth_Lookup_CCL!$A$3:$Z$549,11,FALSE))+(I231/100)</f>
        <v>177.4</v>
      </c>
      <c r="L231" s="58" t="s">
        <v>1521</v>
      </c>
      <c r="M231" s="51" t="s">
        <v>1403</v>
      </c>
      <c r="N231" s="51" t="s">
        <v>1401</v>
      </c>
      <c r="P231" s="52" t="e">
        <f>VLOOKUP(O231,definitions_list_lookup!$AT$3:$AU$5,2,FALSE)</f>
        <v>#N/A</v>
      </c>
      <c r="Q231" s="51">
        <v>6</v>
      </c>
      <c r="R231" s="51" t="s">
        <v>1537</v>
      </c>
      <c r="S231" s="52">
        <f>VLOOKUP(R231,definitions_list_lookup!$AI$12:$AJ$17,2,FALSE)</f>
        <v>4</v>
      </c>
      <c r="Y231" s="35"/>
      <c r="AA231" s="36"/>
      <c r="AB231" s="51">
        <v>320</v>
      </c>
      <c r="AF231" s="51">
        <v>60</v>
      </c>
      <c r="AG231" s="51">
        <v>90</v>
      </c>
      <c r="AH231" s="51">
        <v>55</v>
      </c>
      <c r="AI231" s="51">
        <v>180</v>
      </c>
      <c r="AJ231" s="51">
        <f t="shared" si="27"/>
        <v>-50.492998762169833</v>
      </c>
      <c r="AK231" s="51">
        <f t="shared" si="29"/>
        <v>309.5070012378302</v>
      </c>
      <c r="AL231" s="51">
        <f t="shared" si="28"/>
        <v>24.010714795444414</v>
      </c>
      <c r="AM231" s="51">
        <f t="shared" si="30"/>
        <v>39.507001237830167</v>
      </c>
      <c r="AN231" s="51">
        <f t="shared" si="31"/>
        <v>65.989285204555586</v>
      </c>
      <c r="AO231" s="140">
        <f t="shared" si="26"/>
        <v>129.5070012378302</v>
      </c>
      <c r="AP231" s="140">
        <f t="shared" si="25"/>
        <v>65.989285204555586</v>
      </c>
    </row>
    <row r="232" spans="1:42">
      <c r="A232" s="144">
        <v>42939</v>
      </c>
      <c r="B232" s="51" t="s">
        <v>2401</v>
      </c>
      <c r="C232" s="4" t="s">
        <v>1450</v>
      </c>
      <c r="D232" s="4" t="s">
        <v>1575</v>
      </c>
      <c r="E232" s="51">
        <v>72</v>
      </c>
      <c r="F232" s="51">
        <v>3</v>
      </c>
      <c r="G232" s="56" t="str">
        <f t="shared" si="24"/>
        <v>72-3</v>
      </c>
      <c r="H232" s="51">
        <v>8</v>
      </c>
      <c r="I232" s="51">
        <v>8</v>
      </c>
      <c r="J232" s="57">
        <f>(VLOOKUP($G232,Depth_Lookup_CCL!$A$3:$Z$549,11,FALSE))+(H232/100)</f>
        <v>177.77</v>
      </c>
      <c r="K232" s="57">
        <f>(VLOOKUP($G232,Depth_Lookup_CCL!$A$3:$Z$549,11,FALSE))+(I232/100)</f>
        <v>177.77</v>
      </c>
      <c r="L232" s="58" t="s">
        <v>1522</v>
      </c>
      <c r="P232" s="52" t="e">
        <f>VLOOKUP(O232,definitions_list_lookup!$AT$3:$AU$5,2,FALSE)</f>
        <v>#N/A</v>
      </c>
      <c r="Q232" s="51">
        <v>1</v>
      </c>
      <c r="R232" s="51" t="s">
        <v>1407</v>
      </c>
      <c r="S232" s="52">
        <f>VLOOKUP(R232,definitions_list_lookup!$AI$12:$AJ$17,2,FALSE)</f>
        <v>1</v>
      </c>
      <c r="X232" s="51" t="s">
        <v>1481</v>
      </c>
      <c r="Y232" s="35"/>
      <c r="AA232" s="36"/>
      <c r="AD232" s="51">
        <v>40</v>
      </c>
      <c r="AE232" s="51">
        <v>55</v>
      </c>
      <c r="AF232" s="51">
        <v>30</v>
      </c>
      <c r="AG232" s="51">
        <v>270</v>
      </c>
      <c r="AH232" s="51">
        <v>60</v>
      </c>
      <c r="AI232" s="51">
        <v>180</v>
      </c>
      <c r="AJ232" s="51">
        <f t="shared" si="27"/>
        <v>18.434948822922024</v>
      </c>
      <c r="AK232" s="51">
        <f t="shared" si="29"/>
        <v>18.434948822922024</v>
      </c>
      <c r="AL232" s="51">
        <f t="shared" si="28"/>
        <v>28.71051480359796</v>
      </c>
      <c r="AM232" s="51">
        <f t="shared" si="30"/>
        <v>108.43494882292202</v>
      </c>
      <c r="AN232" s="51">
        <f t="shared" si="31"/>
        <v>61.28948519640204</v>
      </c>
      <c r="AO232" s="140">
        <f t="shared" si="26"/>
        <v>198.43494882292202</v>
      </c>
      <c r="AP232" s="140">
        <f t="shared" si="25"/>
        <v>61.28948519640204</v>
      </c>
    </row>
    <row r="233" spans="1:42">
      <c r="A233" s="144">
        <v>42939</v>
      </c>
      <c r="B233" s="51" t="s">
        <v>2401</v>
      </c>
      <c r="C233" s="4" t="s">
        <v>1450</v>
      </c>
      <c r="D233" s="4" t="s">
        <v>1575</v>
      </c>
      <c r="E233" s="51">
        <v>72</v>
      </c>
      <c r="F233" s="51">
        <v>4</v>
      </c>
      <c r="G233" s="56" t="str">
        <f t="shared" si="24"/>
        <v>72-4</v>
      </c>
      <c r="H233" s="51">
        <v>35</v>
      </c>
      <c r="I233" s="51">
        <v>36.5</v>
      </c>
      <c r="J233" s="57">
        <f>(VLOOKUP($G233,Depth_Lookup_CCL!$A$3:$Z$549,11,FALSE))+(H233/100)</f>
        <v>178.655</v>
      </c>
      <c r="K233" s="57">
        <f>(VLOOKUP($G233,Depth_Lookup_CCL!$A$3:$Z$549,11,FALSE))+(I233/100)</f>
        <v>178.67000000000002</v>
      </c>
      <c r="L233" s="58" t="s">
        <v>1522</v>
      </c>
      <c r="P233" s="52" t="e">
        <f>VLOOKUP(O233,definitions_list_lookup!$AT$3:$AU$5,2,FALSE)</f>
        <v>#N/A</v>
      </c>
      <c r="R233" s="51" t="s">
        <v>1408</v>
      </c>
      <c r="S233" s="52">
        <f>VLOOKUP(R233,definitions_list_lookup!$AI$12:$AJ$17,2,FALSE)</f>
        <v>2</v>
      </c>
      <c r="X233" s="51" t="s">
        <v>1481</v>
      </c>
      <c r="Y233" s="35"/>
      <c r="AA233" s="36"/>
      <c r="AD233" s="51">
        <v>130</v>
      </c>
      <c r="AE233" s="51">
        <v>60</v>
      </c>
      <c r="AF233" s="51">
        <v>43</v>
      </c>
      <c r="AG233" s="51">
        <v>90</v>
      </c>
      <c r="AH233" s="51">
        <v>45</v>
      </c>
      <c r="AI233" s="51">
        <v>180</v>
      </c>
      <c r="AJ233" s="51">
        <f t="shared" si="27"/>
        <v>-43</v>
      </c>
      <c r="AK233" s="51">
        <f t="shared" si="29"/>
        <v>317</v>
      </c>
      <c r="AL233" s="51">
        <f t="shared" si="28"/>
        <v>36.180009346918496</v>
      </c>
      <c r="AM233" s="51">
        <f t="shared" si="30"/>
        <v>47</v>
      </c>
      <c r="AN233" s="51">
        <f t="shared" si="31"/>
        <v>53.819990653081504</v>
      </c>
      <c r="AO233" s="140">
        <f t="shared" si="26"/>
        <v>137</v>
      </c>
      <c r="AP233" s="140">
        <f t="shared" si="25"/>
        <v>53.819990653081504</v>
      </c>
    </row>
    <row r="234" spans="1:42">
      <c r="A234" s="144">
        <v>42939</v>
      </c>
      <c r="B234" s="51" t="s">
        <v>2401</v>
      </c>
      <c r="C234" s="4" t="s">
        <v>1450</v>
      </c>
      <c r="D234" s="4" t="s">
        <v>1575</v>
      </c>
      <c r="E234" s="51">
        <v>72</v>
      </c>
      <c r="F234" s="51">
        <v>4</v>
      </c>
      <c r="G234" s="56" t="str">
        <f t="shared" ref="G234:G297" si="32">E234&amp;"-"&amp;F234</f>
        <v>72-4</v>
      </c>
      <c r="H234" s="51">
        <v>59</v>
      </c>
      <c r="I234" s="51">
        <v>59.5</v>
      </c>
      <c r="J234" s="57">
        <f>(VLOOKUP($G234,Depth_Lookup_CCL!$A$3:$Z$549,11,FALSE))+(H234/100)</f>
        <v>178.89500000000001</v>
      </c>
      <c r="K234" s="57">
        <f>(VLOOKUP($G234,Depth_Lookup_CCL!$A$3:$Z$549,11,FALSE))+(I234/100)</f>
        <v>178.9</v>
      </c>
      <c r="L234" s="58" t="s">
        <v>1522</v>
      </c>
      <c r="P234" s="52" t="e">
        <f>VLOOKUP(O234,definitions_list_lookup!$AT$3:$AU$5,2,FALSE)</f>
        <v>#N/A</v>
      </c>
      <c r="R234" s="51" t="s">
        <v>1407</v>
      </c>
      <c r="S234" s="52">
        <f>VLOOKUP(R234,definitions_list_lookup!$AI$12:$AJ$17,2,FALSE)</f>
        <v>1</v>
      </c>
      <c r="Y234" s="35"/>
      <c r="AA234" s="36"/>
      <c r="AF234" s="51">
        <v>25</v>
      </c>
      <c r="AG234" s="51">
        <v>90</v>
      </c>
      <c r="AH234" s="51">
        <v>35</v>
      </c>
      <c r="AI234" s="51">
        <v>180</v>
      </c>
      <c r="AJ234" s="51">
        <f t="shared" si="27"/>
        <v>-33.661882747982673</v>
      </c>
      <c r="AK234" s="51">
        <f t="shared" si="29"/>
        <v>326.33811725201735</v>
      </c>
      <c r="AL234" s="51">
        <f t="shared" si="28"/>
        <v>49.927140201670518</v>
      </c>
      <c r="AM234" s="51">
        <f t="shared" si="30"/>
        <v>56.338117252017327</v>
      </c>
      <c r="AN234" s="51">
        <f t="shared" si="31"/>
        <v>40.072859798329482</v>
      </c>
      <c r="AO234" s="140">
        <f t="shared" si="26"/>
        <v>146.33811725201735</v>
      </c>
      <c r="AP234" s="140">
        <f t="shared" ref="AP234:AP297" si="33">-$AL234+90</f>
        <v>40.072859798329482</v>
      </c>
    </row>
    <row r="235" spans="1:42">
      <c r="A235" s="144">
        <v>42939</v>
      </c>
      <c r="B235" s="51" t="s">
        <v>2401</v>
      </c>
      <c r="C235" s="4" t="s">
        <v>1450</v>
      </c>
      <c r="D235" s="4" t="s">
        <v>1575</v>
      </c>
      <c r="E235" s="51">
        <v>73</v>
      </c>
      <c r="F235" s="51">
        <v>1</v>
      </c>
      <c r="G235" s="56" t="str">
        <f t="shared" si="32"/>
        <v>73-1</v>
      </c>
      <c r="H235" s="51">
        <v>20</v>
      </c>
      <c r="I235" s="51">
        <v>65</v>
      </c>
      <c r="J235" s="57">
        <f>(VLOOKUP($G235,Depth_Lookup_CCL!$A$3:$Z$549,11,FALSE))+(H235/100)</f>
        <v>179.39999999999998</v>
      </c>
      <c r="K235" s="57">
        <f>(VLOOKUP($G235,Depth_Lookup_CCL!$A$3:$Z$549,11,FALSE))+(I235/100)</f>
        <v>179.85</v>
      </c>
      <c r="L235" s="58"/>
      <c r="P235" s="52" t="e">
        <f>VLOOKUP(O235,definitions_list_lookup!$AT$3:$AU$5,2,FALSE)</f>
        <v>#N/A</v>
      </c>
      <c r="R235" s="51" t="s">
        <v>1407</v>
      </c>
      <c r="S235" s="52">
        <f>VLOOKUP(R235,definitions_list_lookup!$AI$12:$AJ$17,2,FALSE)</f>
        <v>1</v>
      </c>
      <c r="Y235" s="35"/>
      <c r="AA235" s="36"/>
      <c r="AJ235" s="51" t="e">
        <f t="shared" si="27"/>
        <v>#DIV/0!</v>
      </c>
      <c r="AK235" s="51" t="e">
        <f t="shared" si="29"/>
        <v>#DIV/0!</v>
      </c>
      <c r="AL235" s="51" t="e">
        <f t="shared" si="28"/>
        <v>#DIV/0!</v>
      </c>
      <c r="AM235" s="51" t="e">
        <f t="shared" si="30"/>
        <v>#DIV/0!</v>
      </c>
      <c r="AN235" s="51" t="e">
        <f t="shared" si="31"/>
        <v>#DIV/0!</v>
      </c>
      <c r="AO235" s="140" t="e">
        <f t="shared" si="26"/>
        <v>#DIV/0!</v>
      </c>
      <c r="AP235" s="140" t="e">
        <f t="shared" si="33"/>
        <v>#DIV/0!</v>
      </c>
    </row>
    <row r="236" spans="1:42">
      <c r="A236" s="144">
        <v>42939</v>
      </c>
      <c r="B236" s="51" t="s">
        <v>2401</v>
      </c>
      <c r="C236" s="4" t="s">
        <v>1450</v>
      </c>
      <c r="D236" s="4" t="s">
        <v>1575</v>
      </c>
      <c r="E236" s="51">
        <v>74</v>
      </c>
      <c r="F236" s="51">
        <v>2</v>
      </c>
      <c r="G236" s="56" t="str">
        <f t="shared" si="32"/>
        <v>74-2</v>
      </c>
      <c r="H236" s="51">
        <v>35.5</v>
      </c>
      <c r="I236" s="51">
        <v>39.5</v>
      </c>
      <c r="J236" s="57">
        <f>(VLOOKUP($G236,Depth_Lookup_CCL!$A$3:$Z$549,11,FALSE))+(H236/100)</f>
        <v>183.25499999999997</v>
      </c>
      <c r="K236" s="57">
        <f>(VLOOKUP($G236,Depth_Lookup_CCL!$A$3:$Z$549,11,FALSE))+(I236/100)</f>
        <v>183.29499999999999</v>
      </c>
      <c r="L236" s="58" t="s">
        <v>1521</v>
      </c>
      <c r="M236" s="51" t="s">
        <v>1403</v>
      </c>
      <c r="P236" s="52" t="e">
        <f>VLOOKUP(O236,definitions_list_lookup!$AT$3:$AU$5,2,FALSE)</f>
        <v>#N/A</v>
      </c>
      <c r="Q236" s="51">
        <v>3</v>
      </c>
      <c r="R236" s="51" t="s">
        <v>1408</v>
      </c>
      <c r="S236" s="52">
        <f>VLOOKUP(R236,definitions_list_lookup!$AI$12:$AJ$17,2,FALSE)</f>
        <v>2</v>
      </c>
      <c r="W236" s="51">
        <v>0.5</v>
      </c>
      <c r="X236" s="51" t="s">
        <v>1481</v>
      </c>
      <c r="Y236" s="35"/>
      <c r="AA236" s="36" t="s">
        <v>2416</v>
      </c>
      <c r="AJ236" s="51" t="e">
        <f t="shared" si="27"/>
        <v>#DIV/0!</v>
      </c>
      <c r="AK236" s="51" t="e">
        <f t="shared" si="29"/>
        <v>#DIV/0!</v>
      </c>
      <c r="AL236" s="51" t="e">
        <f t="shared" si="28"/>
        <v>#DIV/0!</v>
      </c>
      <c r="AM236" s="51" t="e">
        <f t="shared" si="30"/>
        <v>#DIV/0!</v>
      </c>
      <c r="AN236" s="51" t="e">
        <f t="shared" si="31"/>
        <v>#DIV/0!</v>
      </c>
      <c r="AO236" s="140" t="e">
        <f t="shared" si="26"/>
        <v>#DIV/0!</v>
      </c>
      <c r="AP236" s="140" t="e">
        <f t="shared" si="33"/>
        <v>#DIV/0!</v>
      </c>
    </row>
    <row r="237" spans="1:42">
      <c r="A237" s="144">
        <v>42939</v>
      </c>
      <c r="B237" s="51" t="s">
        <v>2401</v>
      </c>
      <c r="C237" s="4" t="s">
        <v>1450</v>
      </c>
      <c r="D237" s="4" t="s">
        <v>1575</v>
      </c>
      <c r="E237" s="51">
        <v>74</v>
      </c>
      <c r="F237" s="51">
        <v>4</v>
      </c>
      <c r="G237" s="56" t="str">
        <f t="shared" si="32"/>
        <v>74-4</v>
      </c>
      <c r="H237" s="51">
        <v>50</v>
      </c>
      <c r="I237" s="51">
        <v>55</v>
      </c>
      <c r="J237" s="57">
        <f>(VLOOKUP($G237,Depth_Lookup_CCL!$A$3:$Z$549,11,FALSE))+(H237/100)</f>
        <v>184.82999999999998</v>
      </c>
      <c r="K237" s="57">
        <f>(VLOOKUP($G237,Depth_Lookup_CCL!$A$3:$Z$549,11,FALSE))+(I237/100)</f>
        <v>184.88</v>
      </c>
      <c r="L237" s="58" t="s">
        <v>1522</v>
      </c>
      <c r="P237" s="52" t="e">
        <f>VLOOKUP(O237,definitions_list_lookup!$AT$3:$AU$5,2,FALSE)</f>
        <v>#N/A</v>
      </c>
      <c r="Q237" s="51">
        <v>2</v>
      </c>
      <c r="R237" s="51" t="s">
        <v>1407</v>
      </c>
      <c r="S237" s="52">
        <f>VLOOKUP(R237,definitions_list_lookup!$AI$12:$AJ$17,2,FALSE)</f>
        <v>1</v>
      </c>
      <c r="Y237" s="35"/>
      <c r="AA237" s="36"/>
      <c r="AJ237" s="51" t="e">
        <f t="shared" si="27"/>
        <v>#DIV/0!</v>
      </c>
      <c r="AK237" s="51" t="e">
        <f t="shared" si="29"/>
        <v>#DIV/0!</v>
      </c>
      <c r="AL237" s="51" t="e">
        <f t="shared" si="28"/>
        <v>#DIV/0!</v>
      </c>
      <c r="AM237" s="51" t="e">
        <f t="shared" si="30"/>
        <v>#DIV/0!</v>
      </c>
      <c r="AN237" s="51" t="e">
        <f t="shared" si="31"/>
        <v>#DIV/0!</v>
      </c>
      <c r="AO237" s="140" t="e">
        <f t="shared" si="26"/>
        <v>#DIV/0!</v>
      </c>
      <c r="AP237" s="140" t="e">
        <f t="shared" si="33"/>
        <v>#DIV/0!</v>
      </c>
    </row>
    <row r="238" spans="1:42">
      <c r="A238" s="144">
        <v>42939</v>
      </c>
      <c r="B238" s="51" t="s">
        <v>2401</v>
      </c>
      <c r="C238" s="4" t="s">
        <v>1450</v>
      </c>
      <c r="D238" s="4" t="s">
        <v>1575</v>
      </c>
      <c r="E238" s="51">
        <v>74</v>
      </c>
      <c r="F238" s="51">
        <v>4</v>
      </c>
      <c r="G238" s="56" t="str">
        <f t="shared" si="32"/>
        <v>74-4</v>
      </c>
      <c r="H238" s="51">
        <v>74</v>
      </c>
      <c r="I238" s="51">
        <v>88</v>
      </c>
      <c r="J238" s="57">
        <f>(VLOOKUP($G238,Depth_Lookup_CCL!$A$3:$Z$549,11,FALSE))+(H238/100)</f>
        <v>185.07</v>
      </c>
      <c r="K238" s="57">
        <f>(VLOOKUP($G238,Depth_Lookup_CCL!$A$3:$Z$549,11,FALSE))+(I238/100)</f>
        <v>185.20999999999998</v>
      </c>
      <c r="L238" s="58" t="s">
        <v>1521</v>
      </c>
      <c r="M238" s="51" t="s">
        <v>1403</v>
      </c>
      <c r="N238" s="51" t="s">
        <v>1402</v>
      </c>
      <c r="P238" s="52" t="e">
        <f>VLOOKUP(O238,definitions_list_lookup!$AT$3:$AU$5,2,FALSE)</f>
        <v>#N/A</v>
      </c>
      <c r="Q238" s="51">
        <v>5</v>
      </c>
      <c r="R238" s="51" t="s">
        <v>1408</v>
      </c>
      <c r="S238" s="52">
        <f>VLOOKUP(R238,definitions_list_lookup!$AI$12:$AJ$17,2,FALSE)</f>
        <v>2</v>
      </c>
      <c r="Y238" s="35"/>
      <c r="AA238" s="36" t="s">
        <v>3045</v>
      </c>
      <c r="AJ238" s="51" t="e">
        <f t="shared" si="27"/>
        <v>#DIV/0!</v>
      </c>
      <c r="AK238" s="51" t="e">
        <f t="shared" si="29"/>
        <v>#DIV/0!</v>
      </c>
      <c r="AL238" s="51" t="e">
        <f t="shared" si="28"/>
        <v>#DIV/0!</v>
      </c>
      <c r="AM238" s="51" t="e">
        <f t="shared" si="30"/>
        <v>#DIV/0!</v>
      </c>
      <c r="AN238" s="51" t="e">
        <f t="shared" si="31"/>
        <v>#DIV/0!</v>
      </c>
      <c r="AO238" s="140" t="e">
        <f t="shared" ref="AO238:AO301" si="34">IF(($AK238&lt;180),$AK238+180,$AK238-180)</f>
        <v>#DIV/0!</v>
      </c>
      <c r="AP238" s="140" t="e">
        <f t="shared" si="33"/>
        <v>#DIV/0!</v>
      </c>
    </row>
    <row r="239" spans="1:42">
      <c r="A239" s="144">
        <v>42939</v>
      </c>
      <c r="B239" s="51" t="s">
        <v>2401</v>
      </c>
      <c r="C239" s="4" t="s">
        <v>1450</v>
      </c>
      <c r="D239" s="4" t="s">
        <v>1575</v>
      </c>
      <c r="E239" s="51">
        <v>75</v>
      </c>
      <c r="F239" s="51">
        <v>1</v>
      </c>
      <c r="G239" s="56" t="str">
        <f t="shared" si="32"/>
        <v>75-1</v>
      </c>
      <c r="H239" s="51">
        <v>3</v>
      </c>
      <c r="I239" s="51">
        <v>3</v>
      </c>
      <c r="J239" s="57">
        <f>(VLOOKUP($G239,Depth_Lookup_CCL!$A$3:$Z$549,11,FALSE))+(H239/100)</f>
        <v>185.23</v>
      </c>
      <c r="K239" s="57">
        <f>(VLOOKUP($G239,Depth_Lookup_CCL!$A$3:$Z$549,11,FALSE))+(I239/100)</f>
        <v>185.23</v>
      </c>
      <c r="L239" s="58" t="s">
        <v>1521</v>
      </c>
      <c r="M239" s="51" t="s">
        <v>1403</v>
      </c>
      <c r="N239" s="51" t="s">
        <v>1402</v>
      </c>
      <c r="P239" s="52" t="e">
        <f>VLOOKUP(O239,definitions_list_lookup!$AT$3:$AU$5,2,FALSE)</f>
        <v>#N/A</v>
      </c>
      <c r="Q239" s="51">
        <v>2</v>
      </c>
      <c r="R239" s="51" t="s">
        <v>1536</v>
      </c>
      <c r="S239" s="52">
        <f>VLOOKUP(R239,definitions_list_lookup!$AI$12:$AJ$17,2,FALSE)</f>
        <v>3</v>
      </c>
      <c r="Y239" s="35"/>
      <c r="AA239" s="36"/>
      <c r="AJ239" s="51" t="e">
        <f t="shared" si="27"/>
        <v>#DIV/0!</v>
      </c>
      <c r="AK239" s="51" t="e">
        <f t="shared" si="29"/>
        <v>#DIV/0!</v>
      </c>
      <c r="AL239" s="51" t="e">
        <f t="shared" si="28"/>
        <v>#DIV/0!</v>
      </c>
      <c r="AM239" s="51" t="e">
        <f t="shared" si="30"/>
        <v>#DIV/0!</v>
      </c>
      <c r="AN239" s="51" t="e">
        <f t="shared" si="31"/>
        <v>#DIV/0!</v>
      </c>
      <c r="AO239" s="140" t="e">
        <f t="shared" si="34"/>
        <v>#DIV/0!</v>
      </c>
      <c r="AP239" s="140" t="e">
        <f t="shared" si="33"/>
        <v>#DIV/0!</v>
      </c>
    </row>
    <row r="240" spans="1:42">
      <c r="A240" s="144">
        <v>42939</v>
      </c>
      <c r="B240" s="51" t="s">
        <v>2401</v>
      </c>
      <c r="C240" s="4" t="s">
        <v>1450</v>
      </c>
      <c r="D240" s="4" t="s">
        <v>1575</v>
      </c>
      <c r="E240" s="51">
        <v>75</v>
      </c>
      <c r="F240" s="51">
        <v>1</v>
      </c>
      <c r="G240" s="56" t="str">
        <f t="shared" si="32"/>
        <v>75-1</v>
      </c>
      <c r="H240" s="51">
        <v>21</v>
      </c>
      <c r="I240" s="51">
        <v>35</v>
      </c>
      <c r="J240" s="57">
        <f>(VLOOKUP($G240,Depth_Lookup_CCL!$A$3:$Z$549,11,FALSE))+(H240/100)</f>
        <v>185.41</v>
      </c>
      <c r="K240" s="57">
        <f>(VLOOKUP($G240,Depth_Lookup_CCL!$A$3:$Z$549,11,FALSE))+(I240/100)</f>
        <v>185.54999999999998</v>
      </c>
      <c r="L240" s="58" t="s">
        <v>1520</v>
      </c>
      <c r="M240" s="51" t="s">
        <v>2874</v>
      </c>
      <c r="N240" s="51" t="s">
        <v>1401</v>
      </c>
      <c r="P240" s="52" t="e">
        <f>VLOOKUP(O240,definitions_list_lookup!$AT$3:$AU$5,2,FALSE)</f>
        <v>#N/A</v>
      </c>
      <c r="Q240" s="51">
        <v>7</v>
      </c>
      <c r="R240" s="51" t="s">
        <v>1537</v>
      </c>
      <c r="S240" s="52">
        <f>VLOOKUP(R240,definitions_list_lookup!$AI$12:$AJ$17,2,FALSE)</f>
        <v>4</v>
      </c>
      <c r="X240" s="51" t="s">
        <v>1481</v>
      </c>
      <c r="Y240" s="35"/>
      <c r="AA240" s="36" t="s">
        <v>3046</v>
      </c>
      <c r="AJ240" s="51" t="e">
        <f t="shared" si="27"/>
        <v>#DIV/0!</v>
      </c>
      <c r="AK240" s="51" t="e">
        <f t="shared" si="29"/>
        <v>#DIV/0!</v>
      </c>
      <c r="AL240" s="51" t="e">
        <f t="shared" si="28"/>
        <v>#DIV/0!</v>
      </c>
      <c r="AM240" s="51" t="e">
        <f t="shared" si="30"/>
        <v>#DIV/0!</v>
      </c>
      <c r="AN240" s="51" t="e">
        <f t="shared" si="31"/>
        <v>#DIV/0!</v>
      </c>
      <c r="AO240" s="140" t="e">
        <f t="shared" si="34"/>
        <v>#DIV/0!</v>
      </c>
      <c r="AP240" s="140" t="e">
        <f t="shared" si="33"/>
        <v>#DIV/0!</v>
      </c>
    </row>
    <row r="241" spans="1:42">
      <c r="A241" s="144">
        <v>42939</v>
      </c>
      <c r="B241" s="51" t="s">
        <v>2401</v>
      </c>
      <c r="C241" s="4" t="s">
        <v>1450</v>
      </c>
      <c r="D241" s="4" t="s">
        <v>1575</v>
      </c>
      <c r="E241" s="51">
        <v>75</v>
      </c>
      <c r="F241" s="51">
        <v>2</v>
      </c>
      <c r="G241" s="56" t="str">
        <f t="shared" si="32"/>
        <v>75-2</v>
      </c>
      <c r="H241" s="51">
        <v>59.5</v>
      </c>
      <c r="I241" s="51">
        <v>68</v>
      </c>
      <c r="J241" s="57">
        <f>(VLOOKUP($G241,Depth_Lookup_CCL!$A$3:$Z$549,11,FALSE))+(H241/100)</f>
        <v>186.60499999999999</v>
      </c>
      <c r="K241" s="57">
        <f>(VLOOKUP($G241,Depth_Lookup_CCL!$A$3:$Z$549,11,FALSE))+(I241/100)</f>
        <v>186.69</v>
      </c>
      <c r="L241" s="58" t="s">
        <v>1521</v>
      </c>
      <c r="M241" s="51" t="s">
        <v>1403</v>
      </c>
      <c r="N241" s="51" t="s">
        <v>1401</v>
      </c>
      <c r="P241" s="52" t="e">
        <f>VLOOKUP(O241,definitions_list_lookup!$AT$3:$AU$5,2,FALSE)</f>
        <v>#N/A</v>
      </c>
      <c r="R241" s="51" t="s">
        <v>1408</v>
      </c>
      <c r="S241" s="52">
        <f>VLOOKUP(R241,definitions_list_lookup!$AI$12:$AJ$17,2,FALSE)</f>
        <v>2</v>
      </c>
      <c r="Y241" s="35"/>
      <c r="AA241" s="36"/>
      <c r="AJ241" s="51" t="e">
        <f t="shared" si="27"/>
        <v>#DIV/0!</v>
      </c>
      <c r="AK241" s="51" t="e">
        <f t="shared" si="29"/>
        <v>#DIV/0!</v>
      </c>
      <c r="AL241" s="51" t="e">
        <f t="shared" si="28"/>
        <v>#DIV/0!</v>
      </c>
      <c r="AM241" s="51" t="e">
        <f t="shared" si="30"/>
        <v>#DIV/0!</v>
      </c>
      <c r="AN241" s="51" t="e">
        <f t="shared" si="31"/>
        <v>#DIV/0!</v>
      </c>
      <c r="AO241" s="140" t="e">
        <f t="shared" si="34"/>
        <v>#DIV/0!</v>
      </c>
      <c r="AP241" s="140" t="e">
        <f t="shared" si="33"/>
        <v>#DIV/0!</v>
      </c>
    </row>
    <row r="242" spans="1:42">
      <c r="A242" s="144">
        <v>42939</v>
      </c>
      <c r="B242" s="51" t="s">
        <v>2401</v>
      </c>
      <c r="C242" s="4" t="s">
        <v>1450</v>
      </c>
      <c r="D242" s="4" t="s">
        <v>1575</v>
      </c>
      <c r="E242" s="51">
        <v>75</v>
      </c>
      <c r="F242" s="51">
        <v>3</v>
      </c>
      <c r="G242" s="56" t="str">
        <f t="shared" si="32"/>
        <v>75-3</v>
      </c>
      <c r="H242" s="51">
        <v>2</v>
      </c>
      <c r="I242" s="51">
        <v>47</v>
      </c>
      <c r="J242" s="57">
        <f>(VLOOKUP($G242,Depth_Lookup_CCL!$A$3:$Z$549,11,FALSE))+(H242/100)</f>
        <v>186.72</v>
      </c>
      <c r="K242" s="57">
        <f>(VLOOKUP($G242,Depth_Lookup_CCL!$A$3:$Z$549,11,FALSE))+(I242/100)</f>
        <v>187.17</v>
      </c>
      <c r="L242" s="58"/>
      <c r="P242" s="52" t="e">
        <f>VLOOKUP(O242,definitions_list_lookup!$AT$3:$AU$5,2,FALSE)</f>
        <v>#N/A</v>
      </c>
      <c r="R242" s="51" t="s">
        <v>1408</v>
      </c>
      <c r="S242" s="52">
        <f>VLOOKUP(R242,definitions_list_lookup!$AI$12:$AJ$17,2,FALSE)</f>
        <v>2</v>
      </c>
      <c r="Y242" s="35"/>
      <c r="AA242" s="36" t="s">
        <v>3047</v>
      </c>
      <c r="AJ242" s="51" t="e">
        <f t="shared" si="27"/>
        <v>#DIV/0!</v>
      </c>
      <c r="AK242" s="51" t="e">
        <f t="shared" si="29"/>
        <v>#DIV/0!</v>
      </c>
      <c r="AL242" s="51" t="e">
        <f t="shared" si="28"/>
        <v>#DIV/0!</v>
      </c>
      <c r="AM242" s="51" t="e">
        <f t="shared" si="30"/>
        <v>#DIV/0!</v>
      </c>
      <c r="AN242" s="51" t="e">
        <f t="shared" si="31"/>
        <v>#DIV/0!</v>
      </c>
      <c r="AO242" s="140" t="e">
        <f t="shared" si="34"/>
        <v>#DIV/0!</v>
      </c>
      <c r="AP242" s="140" t="e">
        <f t="shared" si="33"/>
        <v>#DIV/0!</v>
      </c>
    </row>
    <row r="243" spans="1:42">
      <c r="A243" s="144">
        <v>42939</v>
      </c>
      <c r="B243" s="51" t="s">
        <v>2401</v>
      </c>
      <c r="C243" s="4" t="s">
        <v>1450</v>
      </c>
      <c r="D243" s="4" t="s">
        <v>1575</v>
      </c>
      <c r="E243" s="51">
        <v>75</v>
      </c>
      <c r="F243" s="51">
        <v>3</v>
      </c>
      <c r="G243" s="56" t="str">
        <f t="shared" si="32"/>
        <v>75-3</v>
      </c>
      <c r="H243" s="51">
        <v>58</v>
      </c>
      <c r="I243" s="51">
        <v>60</v>
      </c>
      <c r="J243" s="57">
        <f>(VLOOKUP($G243,Depth_Lookup_CCL!$A$3:$Z$549,11,FALSE))+(H243/100)</f>
        <v>187.28</v>
      </c>
      <c r="K243" s="57">
        <f>(VLOOKUP($G243,Depth_Lookup_CCL!$A$3:$Z$549,11,FALSE))+(I243/100)</f>
        <v>187.29999999999998</v>
      </c>
      <c r="L243" s="58" t="s">
        <v>3043</v>
      </c>
      <c r="P243" s="52" t="e">
        <f>VLOOKUP(O243,definitions_list_lookup!$AT$3:$AU$5,2,FALSE)</f>
        <v>#N/A</v>
      </c>
      <c r="R243" s="51" t="s">
        <v>1407</v>
      </c>
      <c r="S243" s="52">
        <f>VLOOKUP(R243,definitions_list_lookup!$AI$12:$AJ$17,2,FALSE)</f>
        <v>1</v>
      </c>
      <c r="Y243" s="35"/>
      <c r="AA243" s="36" t="s">
        <v>3048</v>
      </c>
      <c r="AJ243" s="51" t="e">
        <f t="shared" si="27"/>
        <v>#DIV/0!</v>
      </c>
      <c r="AK243" s="51" t="e">
        <f t="shared" si="29"/>
        <v>#DIV/0!</v>
      </c>
      <c r="AL243" s="51" t="e">
        <f t="shared" si="28"/>
        <v>#DIV/0!</v>
      </c>
      <c r="AM243" s="51" t="e">
        <f t="shared" si="30"/>
        <v>#DIV/0!</v>
      </c>
      <c r="AN243" s="51" t="e">
        <f t="shared" si="31"/>
        <v>#DIV/0!</v>
      </c>
      <c r="AO243" s="140" t="e">
        <f t="shared" si="34"/>
        <v>#DIV/0!</v>
      </c>
      <c r="AP243" s="140" t="e">
        <f t="shared" si="33"/>
        <v>#DIV/0!</v>
      </c>
    </row>
    <row r="244" spans="1:42">
      <c r="A244" s="144">
        <v>42939</v>
      </c>
      <c r="B244" s="51" t="s">
        <v>2401</v>
      </c>
      <c r="C244" s="4" t="s">
        <v>1450</v>
      </c>
      <c r="D244" s="4" t="s">
        <v>1575</v>
      </c>
      <c r="E244" s="51">
        <v>75</v>
      </c>
      <c r="F244" s="51">
        <v>4</v>
      </c>
      <c r="G244" s="56" t="str">
        <f t="shared" si="32"/>
        <v>75-4</v>
      </c>
      <c r="H244" s="51">
        <v>36</v>
      </c>
      <c r="I244" s="51">
        <v>36.5</v>
      </c>
      <c r="J244" s="57">
        <f>(VLOOKUP($G244,Depth_Lookup_CCL!$A$3:$Z$549,11,FALSE))+(H244/100)</f>
        <v>187.79</v>
      </c>
      <c r="K244" s="57">
        <f>(VLOOKUP($G244,Depth_Lookup_CCL!$A$3:$Z$549,11,FALSE))+(I244/100)</f>
        <v>187.79499999999999</v>
      </c>
      <c r="L244" s="58" t="s">
        <v>1522</v>
      </c>
      <c r="P244" s="52" t="e">
        <f>VLOOKUP(O244,definitions_list_lookup!$AT$3:$AU$5,2,FALSE)</f>
        <v>#N/A</v>
      </c>
      <c r="Q244" s="51">
        <v>1</v>
      </c>
      <c r="R244" s="51" t="s">
        <v>1407</v>
      </c>
      <c r="S244" s="52">
        <f>VLOOKUP(R244,definitions_list_lookup!$AI$12:$AJ$17,2,FALSE)</f>
        <v>1</v>
      </c>
      <c r="Y244" s="35"/>
      <c r="AA244" s="36" t="s">
        <v>3049</v>
      </c>
      <c r="AJ244" s="51" t="e">
        <f t="shared" si="27"/>
        <v>#DIV/0!</v>
      </c>
      <c r="AK244" s="51" t="e">
        <f t="shared" si="29"/>
        <v>#DIV/0!</v>
      </c>
      <c r="AL244" s="51" t="e">
        <f t="shared" si="28"/>
        <v>#DIV/0!</v>
      </c>
      <c r="AM244" s="51" t="e">
        <f t="shared" si="30"/>
        <v>#DIV/0!</v>
      </c>
      <c r="AN244" s="51" t="e">
        <f t="shared" si="31"/>
        <v>#DIV/0!</v>
      </c>
      <c r="AO244" s="140" t="e">
        <f t="shared" si="34"/>
        <v>#DIV/0!</v>
      </c>
      <c r="AP244" s="140" t="e">
        <f t="shared" si="33"/>
        <v>#DIV/0!</v>
      </c>
    </row>
    <row r="245" spans="1:42">
      <c r="A245" s="144">
        <v>42939</v>
      </c>
      <c r="B245" s="51" t="s">
        <v>2401</v>
      </c>
      <c r="C245" s="4" t="s">
        <v>1450</v>
      </c>
      <c r="D245" s="4" t="s">
        <v>1575</v>
      </c>
      <c r="E245" s="51">
        <v>76</v>
      </c>
      <c r="F245" s="51">
        <v>1</v>
      </c>
      <c r="G245" s="56" t="str">
        <f t="shared" si="32"/>
        <v>76-1</v>
      </c>
      <c r="H245" s="51">
        <v>0</v>
      </c>
      <c r="I245" s="51">
        <v>94</v>
      </c>
      <c r="J245" s="57">
        <f>(VLOOKUP($G245,Depth_Lookup_CCL!$A$3:$Z$549,11,FALSE))+(H245/100)</f>
        <v>188.2</v>
      </c>
      <c r="K245" s="57">
        <f>(VLOOKUP($G245,Depth_Lookup_CCL!$A$3:$Z$549,11,FALSE))+(I245/100)</f>
        <v>189.14</v>
      </c>
      <c r="L245" s="58"/>
      <c r="P245" s="52" t="e">
        <f>VLOOKUP(O245,definitions_list_lookup!$AT$3:$AU$5,2,FALSE)</f>
        <v>#N/A</v>
      </c>
      <c r="R245" s="51" t="s">
        <v>1407</v>
      </c>
      <c r="S245" s="52">
        <f>VLOOKUP(R245,definitions_list_lookup!$AI$12:$AJ$17,2,FALSE)</f>
        <v>1</v>
      </c>
      <c r="Y245" s="35"/>
      <c r="AA245" s="36"/>
      <c r="AJ245" s="51" t="e">
        <f t="shared" si="27"/>
        <v>#DIV/0!</v>
      </c>
      <c r="AK245" s="51" t="e">
        <f t="shared" si="29"/>
        <v>#DIV/0!</v>
      </c>
      <c r="AL245" s="51" t="e">
        <f t="shared" si="28"/>
        <v>#DIV/0!</v>
      </c>
      <c r="AM245" s="51" t="e">
        <f t="shared" si="30"/>
        <v>#DIV/0!</v>
      </c>
      <c r="AN245" s="51" t="e">
        <f t="shared" si="31"/>
        <v>#DIV/0!</v>
      </c>
      <c r="AO245" s="140" t="e">
        <f t="shared" si="34"/>
        <v>#DIV/0!</v>
      </c>
      <c r="AP245" s="140" t="e">
        <f t="shared" si="33"/>
        <v>#DIV/0!</v>
      </c>
    </row>
    <row r="246" spans="1:42">
      <c r="A246" s="144">
        <v>42939</v>
      </c>
      <c r="B246" s="51" t="s">
        <v>2401</v>
      </c>
      <c r="C246" s="4" t="s">
        <v>1450</v>
      </c>
      <c r="D246" s="4" t="s">
        <v>1575</v>
      </c>
      <c r="E246" s="51">
        <v>76</v>
      </c>
      <c r="F246" s="51">
        <v>2</v>
      </c>
      <c r="G246" s="56" t="str">
        <f t="shared" si="32"/>
        <v>76-2</v>
      </c>
      <c r="H246" s="51">
        <v>9</v>
      </c>
      <c r="I246" s="51">
        <v>70</v>
      </c>
      <c r="J246" s="57">
        <f>(VLOOKUP($G246,Depth_Lookup_CCL!$A$3:$Z$549,11,FALSE))+(H246/100)</f>
        <v>189.23</v>
      </c>
      <c r="K246" s="57">
        <f>(VLOOKUP($G246,Depth_Lookup_CCL!$A$3:$Z$549,11,FALSE))+(I246/100)</f>
        <v>189.83999999999997</v>
      </c>
      <c r="L246" s="58"/>
      <c r="P246" s="52" t="e">
        <f>VLOOKUP(O246,definitions_list_lookup!$AT$3:$AU$5,2,FALSE)</f>
        <v>#N/A</v>
      </c>
      <c r="R246" s="51" t="s">
        <v>1407</v>
      </c>
      <c r="S246" s="52">
        <f>VLOOKUP(R246,definitions_list_lookup!$AI$12:$AJ$17,2,FALSE)</f>
        <v>1</v>
      </c>
      <c r="Y246" s="35"/>
      <c r="AA246" s="36" t="s">
        <v>3050</v>
      </c>
      <c r="AJ246" s="51" t="e">
        <f t="shared" si="27"/>
        <v>#DIV/0!</v>
      </c>
      <c r="AK246" s="51" t="e">
        <f t="shared" si="29"/>
        <v>#DIV/0!</v>
      </c>
      <c r="AL246" s="51" t="e">
        <f t="shared" si="28"/>
        <v>#DIV/0!</v>
      </c>
      <c r="AM246" s="51" t="e">
        <f t="shared" si="30"/>
        <v>#DIV/0!</v>
      </c>
      <c r="AN246" s="51" t="e">
        <f t="shared" si="31"/>
        <v>#DIV/0!</v>
      </c>
      <c r="AO246" s="140" t="e">
        <f t="shared" si="34"/>
        <v>#DIV/0!</v>
      </c>
      <c r="AP246" s="140" t="e">
        <f t="shared" si="33"/>
        <v>#DIV/0!</v>
      </c>
    </row>
    <row r="247" spans="1:42">
      <c r="A247" s="144">
        <v>42939</v>
      </c>
      <c r="B247" s="51" t="s">
        <v>2401</v>
      </c>
      <c r="C247" s="4" t="s">
        <v>1450</v>
      </c>
      <c r="D247" s="4" t="s">
        <v>1575</v>
      </c>
      <c r="E247" s="51">
        <v>76</v>
      </c>
      <c r="F247" s="51">
        <v>3</v>
      </c>
      <c r="G247" s="56" t="str">
        <f t="shared" si="32"/>
        <v>76-3</v>
      </c>
      <c r="H247" s="51">
        <v>0</v>
      </c>
      <c r="I247" s="51">
        <v>71</v>
      </c>
      <c r="J247" s="57">
        <f>(VLOOKUP($G247,Depth_Lookup_CCL!$A$3:$Z$549,11,FALSE))+(H247/100)</f>
        <v>189.91499999999999</v>
      </c>
      <c r="K247" s="57">
        <f>(VLOOKUP($G247,Depth_Lookup_CCL!$A$3:$Z$549,11,FALSE))+(I247/100)</f>
        <v>190.625</v>
      </c>
      <c r="L247" s="58" t="s">
        <v>1521</v>
      </c>
      <c r="M247" s="51" t="s">
        <v>1404</v>
      </c>
      <c r="N247" s="51" t="s">
        <v>1401</v>
      </c>
      <c r="O247" s="51" t="s">
        <v>1456</v>
      </c>
      <c r="P247" s="52">
        <f>VLOOKUP(O247,definitions_list_lookup!$AT$3:$AU$5,2,FALSE)</f>
        <v>1</v>
      </c>
      <c r="R247" s="51" t="s">
        <v>1536</v>
      </c>
      <c r="S247" s="52">
        <f>VLOOKUP(R247,definitions_list_lookup!$AI$12:$AJ$17,2,FALSE)</f>
        <v>3</v>
      </c>
      <c r="Y247" s="35"/>
      <c r="AA247" s="36" t="s">
        <v>3051</v>
      </c>
      <c r="AJ247" s="51" t="e">
        <f t="shared" si="27"/>
        <v>#DIV/0!</v>
      </c>
      <c r="AK247" s="51" t="e">
        <f t="shared" si="29"/>
        <v>#DIV/0!</v>
      </c>
      <c r="AL247" s="51" t="e">
        <f t="shared" si="28"/>
        <v>#DIV/0!</v>
      </c>
      <c r="AM247" s="51" t="e">
        <f t="shared" si="30"/>
        <v>#DIV/0!</v>
      </c>
      <c r="AN247" s="51" t="e">
        <f t="shared" si="31"/>
        <v>#DIV/0!</v>
      </c>
      <c r="AO247" s="140" t="e">
        <f t="shared" si="34"/>
        <v>#DIV/0!</v>
      </c>
      <c r="AP247" s="140" t="e">
        <f t="shared" si="33"/>
        <v>#DIV/0!</v>
      </c>
    </row>
    <row r="248" spans="1:42">
      <c r="A248" s="144">
        <v>42939</v>
      </c>
      <c r="B248" s="51" t="s">
        <v>2401</v>
      </c>
      <c r="C248" s="4" t="s">
        <v>1450</v>
      </c>
      <c r="D248" s="4" t="s">
        <v>1575</v>
      </c>
      <c r="E248" s="51">
        <v>76</v>
      </c>
      <c r="F248" s="51">
        <v>4</v>
      </c>
      <c r="G248" s="56" t="str">
        <f t="shared" si="32"/>
        <v>76-4</v>
      </c>
      <c r="H248" s="51">
        <v>0</v>
      </c>
      <c r="I248" s="51">
        <v>71</v>
      </c>
      <c r="J248" s="57">
        <f>(VLOOKUP($G248,Depth_Lookup_CCL!$A$3:$Z$549,11,FALSE))+(H248/100)</f>
        <v>190.66499999999999</v>
      </c>
      <c r="K248" s="57">
        <f>(VLOOKUP($G248,Depth_Lookup_CCL!$A$3:$Z$549,11,FALSE))+(I248/100)</f>
        <v>191.375</v>
      </c>
      <c r="L248" s="58" t="s">
        <v>3043</v>
      </c>
      <c r="M248" s="51" t="s">
        <v>1404</v>
      </c>
      <c r="N248" s="51" t="s">
        <v>1401</v>
      </c>
      <c r="P248" s="52" t="e">
        <f>VLOOKUP(O248,definitions_list_lookup!$AT$3:$AU$5,2,FALSE)</f>
        <v>#N/A</v>
      </c>
      <c r="R248" s="51" t="s">
        <v>1537</v>
      </c>
      <c r="S248" s="52">
        <f>VLOOKUP(R248,definitions_list_lookup!$AI$12:$AJ$17,2,FALSE)</f>
        <v>4</v>
      </c>
      <c r="X248" s="51" t="s">
        <v>1481</v>
      </c>
      <c r="Y248" s="35"/>
      <c r="AA248" s="36" t="s">
        <v>3052</v>
      </c>
      <c r="AF248" s="51">
        <v>50</v>
      </c>
      <c r="AG248" s="51">
        <v>270</v>
      </c>
      <c r="AH248" s="51">
        <v>60</v>
      </c>
      <c r="AI248" s="51">
        <v>180</v>
      </c>
      <c r="AJ248" s="51">
        <f t="shared" si="27"/>
        <v>34.530276012925356</v>
      </c>
      <c r="AK248" s="51">
        <f t="shared" si="29"/>
        <v>34.530276012925356</v>
      </c>
      <c r="AL248" s="51">
        <f t="shared" si="28"/>
        <v>25.437471171197128</v>
      </c>
      <c r="AM248" s="51">
        <f t="shared" si="30"/>
        <v>124.53027601292536</v>
      </c>
      <c r="AN248" s="51">
        <f t="shared" si="31"/>
        <v>64.562528828802868</v>
      </c>
      <c r="AO248" s="140">
        <f t="shared" si="34"/>
        <v>214.53027601292536</v>
      </c>
      <c r="AP248" s="140">
        <f t="shared" si="33"/>
        <v>64.562528828802868</v>
      </c>
    </row>
    <row r="249" spans="1:42">
      <c r="A249" s="144">
        <v>42939</v>
      </c>
      <c r="B249" s="51" t="s">
        <v>2401</v>
      </c>
      <c r="C249" s="4" t="s">
        <v>1450</v>
      </c>
      <c r="D249" s="4" t="s">
        <v>1575</v>
      </c>
      <c r="E249" s="51">
        <v>77</v>
      </c>
      <c r="F249" s="51">
        <v>1</v>
      </c>
      <c r="G249" s="56" t="str">
        <f t="shared" si="32"/>
        <v>77-1</v>
      </c>
      <c r="H249" s="51">
        <v>0</v>
      </c>
      <c r="I249" s="51">
        <v>95</v>
      </c>
      <c r="J249" s="57">
        <f>(VLOOKUP($G249,Depth_Lookup_CCL!$A$3:$Z$549,11,FALSE))+(H249/100)</f>
        <v>191.2</v>
      </c>
      <c r="K249" s="57">
        <f>(VLOOKUP($G249,Depth_Lookup_CCL!$A$3:$Z$549,11,FALSE))+(I249/100)</f>
        <v>192.14999999999998</v>
      </c>
      <c r="L249" s="58" t="s">
        <v>1521</v>
      </c>
      <c r="M249" s="51" t="s">
        <v>1405</v>
      </c>
      <c r="P249" s="52" t="e">
        <f>VLOOKUP(O249,definitions_list_lookup!$AT$3:$AU$5,2,FALSE)</f>
        <v>#N/A</v>
      </c>
      <c r="R249" s="51" t="s">
        <v>1537</v>
      </c>
      <c r="S249" s="52">
        <f>VLOOKUP(R249,definitions_list_lookup!$AI$12:$AJ$17,2,FALSE)</f>
        <v>4</v>
      </c>
      <c r="X249" s="51" t="s">
        <v>1481</v>
      </c>
      <c r="Y249" s="35"/>
      <c r="AA249" s="36"/>
      <c r="AB249" s="51">
        <v>90</v>
      </c>
      <c r="AF249" s="51">
        <v>88</v>
      </c>
      <c r="AG249" s="51">
        <v>90</v>
      </c>
      <c r="AJ249" s="51">
        <f t="shared" si="27"/>
        <v>-90</v>
      </c>
      <c r="AK249" s="51">
        <f t="shared" si="29"/>
        <v>270</v>
      </c>
      <c r="AL249" s="51">
        <f t="shared" si="28"/>
        <v>2.0000000000000062</v>
      </c>
      <c r="AM249" s="51">
        <f t="shared" si="30"/>
        <v>360</v>
      </c>
      <c r="AN249" s="51">
        <f t="shared" si="31"/>
        <v>88</v>
      </c>
      <c r="AO249" s="140">
        <f t="shared" si="34"/>
        <v>90</v>
      </c>
      <c r="AP249" s="140">
        <f t="shared" si="33"/>
        <v>88</v>
      </c>
    </row>
    <row r="250" spans="1:42">
      <c r="A250" s="144">
        <v>42939</v>
      </c>
      <c r="B250" s="51" t="s">
        <v>2401</v>
      </c>
      <c r="C250" s="4" t="s">
        <v>1450</v>
      </c>
      <c r="D250" s="4" t="s">
        <v>1575</v>
      </c>
      <c r="E250" s="51">
        <v>77</v>
      </c>
      <c r="F250" s="51">
        <v>2</v>
      </c>
      <c r="G250" s="56" t="str">
        <f t="shared" si="32"/>
        <v>77-2</v>
      </c>
      <c r="H250" s="51">
        <v>0</v>
      </c>
      <c r="I250" s="51">
        <v>63</v>
      </c>
      <c r="J250" s="57">
        <f>(VLOOKUP($G250,Depth_Lookup_CCL!$A$3:$Z$549,11,FALSE))+(H250/100)</f>
        <v>192.14999999999998</v>
      </c>
      <c r="K250" s="57">
        <f>(VLOOKUP($G250,Depth_Lookup_CCL!$A$3:$Z$549,11,FALSE))+(I250/100)</f>
        <v>192.77999999999997</v>
      </c>
      <c r="L250" s="58" t="s">
        <v>1521</v>
      </c>
      <c r="M250" s="51" t="s">
        <v>1405</v>
      </c>
      <c r="P250" s="52" t="e">
        <f>VLOOKUP(O250,definitions_list_lookup!$AT$3:$AU$5,2,FALSE)</f>
        <v>#N/A</v>
      </c>
      <c r="Q250" s="51">
        <v>63</v>
      </c>
      <c r="R250" s="51" t="s">
        <v>1537</v>
      </c>
      <c r="S250" s="52">
        <f>VLOOKUP(R250,definitions_list_lookup!$AI$12:$AJ$17,2,FALSE)</f>
        <v>4</v>
      </c>
      <c r="Y250" s="35"/>
      <c r="AA250" s="36" t="s">
        <v>3053</v>
      </c>
      <c r="AJ250" s="51" t="e">
        <f t="shared" si="27"/>
        <v>#DIV/0!</v>
      </c>
      <c r="AK250" s="51" t="e">
        <f t="shared" si="29"/>
        <v>#DIV/0!</v>
      </c>
      <c r="AL250" s="51" t="e">
        <f t="shared" si="28"/>
        <v>#DIV/0!</v>
      </c>
      <c r="AM250" s="51" t="e">
        <f t="shared" si="30"/>
        <v>#DIV/0!</v>
      </c>
      <c r="AN250" s="51" t="e">
        <f t="shared" si="31"/>
        <v>#DIV/0!</v>
      </c>
      <c r="AO250" s="140" t="e">
        <f t="shared" si="34"/>
        <v>#DIV/0!</v>
      </c>
      <c r="AP250" s="140" t="e">
        <f t="shared" si="33"/>
        <v>#DIV/0!</v>
      </c>
    </row>
    <row r="251" spans="1:42">
      <c r="A251" s="144">
        <v>42939</v>
      </c>
      <c r="B251" s="51" t="s">
        <v>2401</v>
      </c>
      <c r="C251" s="4" t="s">
        <v>1450</v>
      </c>
      <c r="D251" s="4" t="s">
        <v>1575</v>
      </c>
      <c r="E251" s="51">
        <v>77</v>
      </c>
      <c r="F251" s="51">
        <v>2</v>
      </c>
      <c r="G251" s="56" t="str">
        <f t="shared" si="32"/>
        <v>77-2</v>
      </c>
      <c r="H251" s="51">
        <v>63</v>
      </c>
      <c r="I251" s="51">
        <v>95</v>
      </c>
      <c r="J251" s="57">
        <f>(VLOOKUP($G251,Depth_Lookup_CCL!$A$3:$Z$549,11,FALSE))+(H251/100)</f>
        <v>192.77999999999997</v>
      </c>
      <c r="K251" s="57">
        <f>(VLOOKUP($G251,Depth_Lookup_CCL!$A$3:$Z$549,11,FALSE))+(I251/100)</f>
        <v>193.09999999999997</v>
      </c>
      <c r="L251" s="58" t="s">
        <v>1521</v>
      </c>
      <c r="M251" s="51" t="s">
        <v>1403</v>
      </c>
      <c r="O251" s="51" t="s">
        <v>1457</v>
      </c>
      <c r="P251" s="52">
        <f>VLOOKUP(O251,definitions_list_lookup!$AT$3:$AU$5,2,FALSE)</f>
        <v>2</v>
      </c>
      <c r="Q251" s="51">
        <v>30</v>
      </c>
      <c r="R251" s="51" t="s">
        <v>1408</v>
      </c>
      <c r="S251" s="52">
        <f>VLOOKUP(R251,definitions_list_lookup!$AI$12:$AJ$17,2,FALSE)</f>
        <v>2</v>
      </c>
      <c r="X251" s="51" t="s">
        <v>1481</v>
      </c>
      <c r="Y251" s="35"/>
      <c r="AA251" s="36"/>
      <c r="AJ251" s="51" t="e">
        <f t="shared" si="27"/>
        <v>#DIV/0!</v>
      </c>
      <c r="AK251" s="51" t="e">
        <f t="shared" si="29"/>
        <v>#DIV/0!</v>
      </c>
      <c r="AL251" s="51" t="e">
        <f t="shared" si="28"/>
        <v>#DIV/0!</v>
      </c>
      <c r="AM251" s="51" t="e">
        <f t="shared" si="30"/>
        <v>#DIV/0!</v>
      </c>
      <c r="AN251" s="51" t="e">
        <f t="shared" si="31"/>
        <v>#DIV/0!</v>
      </c>
      <c r="AO251" s="140" t="e">
        <f t="shared" si="34"/>
        <v>#DIV/0!</v>
      </c>
      <c r="AP251" s="140" t="e">
        <f t="shared" si="33"/>
        <v>#DIV/0!</v>
      </c>
    </row>
    <row r="252" spans="1:42">
      <c r="A252" s="144">
        <v>42939</v>
      </c>
      <c r="B252" s="51" t="s">
        <v>2401</v>
      </c>
      <c r="C252" s="4" t="s">
        <v>1450</v>
      </c>
      <c r="D252" s="4" t="s">
        <v>1575</v>
      </c>
      <c r="E252" s="51">
        <v>77</v>
      </c>
      <c r="F252" s="51">
        <v>3</v>
      </c>
      <c r="G252" s="56" t="str">
        <f t="shared" si="32"/>
        <v>77-3</v>
      </c>
      <c r="H252" s="51">
        <v>0</v>
      </c>
      <c r="I252" s="51">
        <v>56</v>
      </c>
      <c r="J252" s="57">
        <f>(VLOOKUP($G252,Depth_Lookup_CCL!$A$3:$Z$549,11,FALSE))+(H252/100)</f>
        <v>193.10499999999999</v>
      </c>
      <c r="K252" s="57">
        <f>(VLOOKUP($G252,Depth_Lookup_CCL!$A$3:$Z$549,11,FALSE))+(I252/100)</f>
        <v>193.66499999999999</v>
      </c>
      <c r="L252" s="58" t="s">
        <v>1521</v>
      </c>
      <c r="M252" s="51" t="s">
        <v>1403</v>
      </c>
      <c r="O252" s="51" t="s">
        <v>1457</v>
      </c>
      <c r="P252" s="52">
        <f>VLOOKUP(O252,definitions_list_lookup!$AT$3:$AU$5,2,FALSE)</f>
        <v>2</v>
      </c>
      <c r="Q252" s="51">
        <v>56</v>
      </c>
      <c r="R252" s="51" t="s">
        <v>1536</v>
      </c>
      <c r="S252" s="52">
        <f>VLOOKUP(R252,definitions_list_lookup!$AI$12:$AJ$17,2,FALSE)</f>
        <v>3</v>
      </c>
      <c r="X252" s="51" t="s">
        <v>1481</v>
      </c>
      <c r="Y252" s="35"/>
      <c r="AA252" s="36" t="s">
        <v>3054</v>
      </c>
      <c r="AJ252" s="51" t="e">
        <f t="shared" si="27"/>
        <v>#DIV/0!</v>
      </c>
      <c r="AK252" s="51" t="e">
        <f t="shared" si="29"/>
        <v>#DIV/0!</v>
      </c>
      <c r="AL252" s="51" t="e">
        <f t="shared" si="28"/>
        <v>#DIV/0!</v>
      </c>
      <c r="AM252" s="51" t="e">
        <f t="shared" si="30"/>
        <v>#DIV/0!</v>
      </c>
      <c r="AN252" s="51" t="e">
        <f t="shared" si="31"/>
        <v>#DIV/0!</v>
      </c>
      <c r="AO252" s="140" t="e">
        <f t="shared" si="34"/>
        <v>#DIV/0!</v>
      </c>
      <c r="AP252" s="140" t="e">
        <f t="shared" si="33"/>
        <v>#DIV/0!</v>
      </c>
    </row>
    <row r="253" spans="1:42">
      <c r="A253" s="144">
        <v>42939</v>
      </c>
      <c r="B253" s="51" t="s">
        <v>2401</v>
      </c>
      <c r="C253" s="4" t="s">
        <v>1450</v>
      </c>
      <c r="D253" s="4" t="s">
        <v>1575</v>
      </c>
      <c r="E253" s="51">
        <v>77</v>
      </c>
      <c r="F253" s="51">
        <v>4</v>
      </c>
      <c r="G253" s="56" t="str">
        <f t="shared" si="32"/>
        <v>77-4</v>
      </c>
      <c r="H253" s="51">
        <v>2.5</v>
      </c>
      <c r="I253" s="51">
        <v>2.5</v>
      </c>
      <c r="J253" s="57">
        <f>(VLOOKUP($G253,Depth_Lookup_CCL!$A$3:$Z$549,11,FALSE))+(H253/100)</f>
        <v>193.69</v>
      </c>
      <c r="K253" s="57">
        <f>(VLOOKUP($G253,Depth_Lookup_CCL!$A$3:$Z$549,11,FALSE))+(I253/100)</f>
        <v>193.69</v>
      </c>
      <c r="L253" s="58" t="s">
        <v>1519</v>
      </c>
      <c r="P253" s="52" t="e">
        <f>VLOOKUP(O253,definitions_list_lookup!$AT$3:$AU$5,2,FALSE)</f>
        <v>#N/A</v>
      </c>
      <c r="S253" s="52" t="e">
        <f>VLOOKUP(R253,definitions_list_lookup!$AI$12:$AJ$17,2,FALSE)</f>
        <v>#N/A</v>
      </c>
      <c r="X253" s="51" t="s">
        <v>1481</v>
      </c>
      <c r="Y253" s="35"/>
      <c r="AA253" s="36" t="s">
        <v>3055</v>
      </c>
      <c r="AD253" s="51">
        <v>122</v>
      </c>
      <c r="AE253" s="51">
        <v>50</v>
      </c>
      <c r="AF253" s="51">
        <v>28</v>
      </c>
      <c r="AG253" s="51">
        <v>90</v>
      </c>
      <c r="AH253" s="51">
        <v>45</v>
      </c>
      <c r="AI253" s="51">
        <v>180</v>
      </c>
      <c r="AJ253" s="51">
        <f t="shared" si="27"/>
        <v>-28</v>
      </c>
      <c r="AK253" s="51">
        <f t="shared" si="29"/>
        <v>332</v>
      </c>
      <c r="AL253" s="51">
        <f t="shared" si="28"/>
        <v>41.44281664407454</v>
      </c>
      <c r="AM253" s="51">
        <f t="shared" si="30"/>
        <v>62</v>
      </c>
      <c r="AN253" s="51">
        <f t="shared" si="31"/>
        <v>48.55718335592546</v>
      </c>
      <c r="AO253" s="140">
        <f t="shared" si="34"/>
        <v>152</v>
      </c>
      <c r="AP253" s="140">
        <f t="shared" si="33"/>
        <v>48.55718335592546</v>
      </c>
    </row>
    <row r="254" spans="1:42">
      <c r="A254" s="144">
        <v>42939</v>
      </c>
      <c r="B254" s="51" t="s">
        <v>2401</v>
      </c>
      <c r="C254" s="4" t="s">
        <v>1450</v>
      </c>
      <c r="D254" s="4" t="s">
        <v>1575</v>
      </c>
      <c r="E254" s="51">
        <v>77</v>
      </c>
      <c r="F254" s="51">
        <v>4</v>
      </c>
      <c r="G254" s="56" t="str">
        <f t="shared" si="32"/>
        <v>77-4</v>
      </c>
      <c r="H254" s="51">
        <v>4</v>
      </c>
      <c r="I254" s="51">
        <v>64</v>
      </c>
      <c r="J254" s="57">
        <f>(VLOOKUP($G254,Depth_Lookup_CCL!$A$3:$Z$549,11,FALSE))+(H254/100)</f>
        <v>193.70499999999998</v>
      </c>
      <c r="K254" s="57">
        <f>(VLOOKUP($G254,Depth_Lookup_CCL!$A$3:$Z$549,11,FALSE))+(I254/100)</f>
        <v>194.30499999999998</v>
      </c>
      <c r="L254" s="58" t="s">
        <v>1521</v>
      </c>
      <c r="M254" s="51" t="s">
        <v>1403</v>
      </c>
      <c r="N254" s="51" t="s">
        <v>1401</v>
      </c>
      <c r="O254" s="51" t="s">
        <v>1456</v>
      </c>
      <c r="P254" s="52">
        <f>VLOOKUP(O254,definitions_list_lookup!$AT$3:$AU$5,2,FALSE)</f>
        <v>1</v>
      </c>
      <c r="Q254" s="51">
        <v>60</v>
      </c>
      <c r="R254" s="51" t="s">
        <v>1537</v>
      </c>
      <c r="S254" s="52">
        <f>VLOOKUP(R254,definitions_list_lookup!$AI$12:$AJ$17,2,FALSE)</f>
        <v>4</v>
      </c>
      <c r="Y254" s="35"/>
      <c r="AA254" s="36" t="s">
        <v>3053</v>
      </c>
      <c r="AJ254" s="51" t="e">
        <f t="shared" si="27"/>
        <v>#DIV/0!</v>
      </c>
      <c r="AK254" s="51" t="e">
        <f t="shared" si="29"/>
        <v>#DIV/0!</v>
      </c>
      <c r="AL254" s="51" t="e">
        <f t="shared" si="28"/>
        <v>#DIV/0!</v>
      </c>
      <c r="AM254" s="51" t="e">
        <f t="shared" si="30"/>
        <v>#DIV/0!</v>
      </c>
      <c r="AN254" s="51" t="e">
        <f t="shared" si="31"/>
        <v>#DIV/0!</v>
      </c>
      <c r="AO254" s="140" t="e">
        <f t="shared" si="34"/>
        <v>#DIV/0!</v>
      </c>
      <c r="AP254" s="140" t="e">
        <f t="shared" si="33"/>
        <v>#DIV/0!</v>
      </c>
    </row>
    <row r="255" spans="1:42">
      <c r="A255" s="144">
        <v>42939</v>
      </c>
      <c r="B255" s="51" t="s">
        <v>2401</v>
      </c>
      <c r="C255" s="4" t="s">
        <v>1450</v>
      </c>
      <c r="D255" s="4" t="s">
        <v>1575</v>
      </c>
      <c r="E255" s="51">
        <v>78</v>
      </c>
      <c r="F255" s="51">
        <v>1</v>
      </c>
      <c r="G255" s="56" t="str">
        <f t="shared" si="32"/>
        <v>78-1</v>
      </c>
      <c r="H255" s="51">
        <v>2</v>
      </c>
      <c r="I255" s="51">
        <v>22</v>
      </c>
      <c r="J255" s="57">
        <f>(VLOOKUP($G255,Depth_Lookup_CCL!$A$3:$Z$549,11,FALSE))+(H255/100)</f>
        <v>194.22</v>
      </c>
      <c r="K255" s="57">
        <f>(VLOOKUP($G255,Depth_Lookup_CCL!$A$3:$Z$549,11,FALSE))+(I255/100)</f>
        <v>194.42</v>
      </c>
      <c r="L255" s="58" t="s">
        <v>1521</v>
      </c>
      <c r="M255" s="51" t="s">
        <v>1405</v>
      </c>
      <c r="N255" s="51" t="s">
        <v>1402</v>
      </c>
      <c r="O255" s="51" t="s">
        <v>1456</v>
      </c>
      <c r="P255" s="52">
        <f>VLOOKUP(O255,definitions_list_lookup!$AT$3:$AU$5,2,FALSE)</f>
        <v>1</v>
      </c>
      <c r="Q255" s="51">
        <v>12</v>
      </c>
      <c r="R255" s="51" t="s">
        <v>1536</v>
      </c>
      <c r="S255" s="52">
        <f>VLOOKUP(R255,definitions_list_lookup!$AI$12:$AJ$17,2,FALSE)</f>
        <v>3</v>
      </c>
      <c r="X255" s="51" t="s">
        <v>3266</v>
      </c>
      <c r="Y255" s="35" t="s">
        <v>1410</v>
      </c>
      <c r="AA255" s="36" t="s">
        <v>3267</v>
      </c>
      <c r="AB255" s="51">
        <v>80</v>
      </c>
      <c r="AF255" s="51">
        <v>75</v>
      </c>
      <c r="AG255" s="51">
        <v>90</v>
      </c>
      <c r="AJ255" s="51">
        <f t="shared" si="27"/>
        <v>-90</v>
      </c>
      <c r="AK255" s="51">
        <f t="shared" si="29"/>
        <v>270</v>
      </c>
      <c r="AL255" s="51">
        <f t="shared" si="28"/>
        <v>14.999999999999998</v>
      </c>
      <c r="AM255" s="51">
        <f t="shared" si="30"/>
        <v>360</v>
      </c>
      <c r="AN255" s="51">
        <f t="shared" si="31"/>
        <v>75</v>
      </c>
      <c r="AO255" s="140">
        <f t="shared" si="34"/>
        <v>90</v>
      </c>
      <c r="AP255" s="140">
        <f t="shared" si="33"/>
        <v>75</v>
      </c>
    </row>
    <row r="256" spans="1:42">
      <c r="A256" s="144">
        <v>42940</v>
      </c>
      <c r="B256" s="51" t="s">
        <v>2401</v>
      </c>
      <c r="C256" s="4" t="s">
        <v>1450</v>
      </c>
      <c r="D256" s="4" t="s">
        <v>1575</v>
      </c>
      <c r="E256" s="51">
        <v>78</v>
      </c>
      <c r="F256" s="51">
        <v>1</v>
      </c>
      <c r="G256" s="56" t="str">
        <f t="shared" si="32"/>
        <v>78-1</v>
      </c>
      <c r="H256" s="51">
        <v>35</v>
      </c>
      <c r="I256" s="51">
        <v>36</v>
      </c>
      <c r="J256" s="57">
        <f>(VLOOKUP($G256,Depth_Lookup_CCL!$A$3:$Z$549,11,FALSE))+(H256/100)</f>
        <v>194.54999999999998</v>
      </c>
      <c r="K256" s="57">
        <f>(VLOOKUP($G256,Depth_Lookup_CCL!$A$3:$Z$549,11,FALSE))+(I256/100)</f>
        <v>194.56</v>
      </c>
      <c r="L256" s="58" t="s">
        <v>1522</v>
      </c>
      <c r="P256" s="52" t="e">
        <f>VLOOKUP(O256,definitions_list_lookup!$AT$3:$AU$5,2,FALSE)</f>
        <v>#N/A</v>
      </c>
      <c r="Q256" s="51">
        <v>1.5</v>
      </c>
      <c r="R256" s="51" t="s">
        <v>1407</v>
      </c>
      <c r="S256" s="52">
        <f>VLOOKUP(R256,definitions_list_lookup!$AI$12:$AJ$17,2,FALSE)</f>
        <v>1</v>
      </c>
      <c r="Y256" s="35"/>
      <c r="AA256" s="36" t="s">
        <v>3268</v>
      </c>
      <c r="AJ256" s="51" t="e">
        <f t="shared" si="27"/>
        <v>#DIV/0!</v>
      </c>
      <c r="AK256" s="51" t="e">
        <f t="shared" si="29"/>
        <v>#DIV/0!</v>
      </c>
      <c r="AL256" s="51" t="e">
        <f t="shared" si="28"/>
        <v>#DIV/0!</v>
      </c>
      <c r="AM256" s="51" t="e">
        <f t="shared" si="30"/>
        <v>#DIV/0!</v>
      </c>
      <c r="AN256" s="51" t="e">
        <f t="shared" si="31"/>
        <v>#DIV/0!</v>
      </c>
      <c r="AO256" s="140" t="e">
        <f t="shared" si="34"/>
        <v>#DIV/0!</v>
      </c>
      <c r="AP256" s="140" t="e">
        <f t="shared" si="33"/>
        <v>#DIV/0!</v>
      </c>
    </row>
    <row r="257" spans="1:42">
      <c r="A257" s="144">
        <v>42940</v>
      </c>
      <c r="B257" s="51" t="s">
        <v>2401</v>
      </c>
      <c r="C257" s="4" t="s">
        <v>1450</v>
      </c>
      <c r="D257" s="4" t="s">
        <v>1575</v>
      </c>
      <c r="E257" s="51">
        <v>78</v>
      </c>
      <c r="F257" s="51">
        <v>1</v>
      </c>
      <c r="G257" s="56" t="str">
        <f t="shared" si="32"/>
        <v>78-1</v>
      </c>
      <c r="H257" s="51">
        <v>54</v>
      </c>
      <c r="I257" s="51">
        <v>56</v>
      </c>
      <c r="J257" s="57">
        <f>(VLOOKUP($G257,Depth_Lookup_CCL!$A$3:$Z$549,11,FALSE))+(H257/100)</f>
        <v>194.73999999999998</v>
      </c>
      <c r="K257" s="57">
        <f>(VLOOKUP($G257,Depth_Lookup_CCL!$A$3:$Z$549,11,FALSE))+(I257/100)</f>
        <v>194.76</v>
      </c>
      <c r="L257" s="58" t="s">
        <v>1522</v>
      </c>
      <c r="P257" s="52" t="e">
        <f>VLOOKUP(O257,definitions_list_lookup!$AT$3:$AU$5,2,FALSE)</f>
        <v>#N/A</v>
      </c>
      <c r="Q257" s="51">
        <v>2</v>
      </c>
      <c r="R257" s="51" t="s">
        <v>1408</v>
      </c>
      <c r="S257" s="52">
        <f>VLOOKUP(R257,definitions_list_lookup!$AI$12:$AJ$17,2,FALSE)</f>
        <v>2</v>
      </c>
      <c r="Y257" s="35"/>
      <c r="AA257" s="36" t="s">
        <v>3269</v>
      </c>
      <c r="AJ257" s="51" t="e">
        <f t="shared" si="27"/>
        <v>#DIV/0!</v>
      </c>
      <c r="AK257" s="51" t="e">
        <f t="shared" si="29"/>
        <v>#DIV/0!</v>
      </c>
      <c r="AL257" s="51" t="e">
        <f t="shared" si="28"/>
        <v>#DIV/0!</v>
      </c>
      <c r="AM257" s="51" t="e">
        <f t="shared" si="30"/>
        <v>#DIV/0!</v>
      </c>
      <c r="AN257" s="51" t="e">
        <f t="shared" si="31"/>
        <v>#DIV/0!</v>
      </c>
      <c r="AO257" s="140" t="e">
        <f t="shared" si="34"/>
        <v>#DIV/0!</v>
      </c>
      <c r="AP257" s="140" t="e">
        <f t="shared" si="33"/>
        <v>#DIV/0!</v>
      </c>
    </row>
    <row r="258" spans="1:42">
      <c r="A258" s="144">
        <v>42940</v>
      </c>
      <c r="B258" s="51" t="s">
        <v>2401</v>
      </c>
      <c r="C258" s="4" t="s">
        <v>1450</v>
      </c>
      <c r="D258" s="4" t="s">
        <v>1575</v>
      </c>
      <c r="E258" s="51">
        <v>78</v>
      </c>
      <c r="F258" s="51">
        <v>2</v>
      </c>
      <c r="G258" s="56" t="str">
        <f t="shared" si="32"/>
        <v>78-2</v>
      </c>
      <c r="H258" s="51">
        <v>40</v>
      </c>
      <c r="I258" s="51">
        <v>41</v>
      </c>
      <c r="J258" s="57">
        <f>(VLOOKUP($G258,Depth_Lookup_CCL!$A$3:$Z$549,11,FALSE))+(H258/100)</f>
        <v>195.51</v>
      </c>
      <c r="K258" s="57">
        <f>(VLOOKUP($G258,Depth_Lookup_CCL!$A$3:$Z$549,11,FALSE))+(I258/100)</f>
        <v>195.51999999999998</v>
      </c>
      <c r="L258" s="58" t="s">
        <v>1522</v>
      </c>
      <c r="P258" s="52" t="e">
        <f>VLOOKUP(O258,definitions_list_lookup!$AT$3:$AU$5,2,FALSE)</f>
        <v>#N/A</v>
      </c>
      <c r="Q258" s="51">
        <v>4</v>
      </c>
      <c r="R258" s="51" t="s">
        <v>1537</v>
      </c>
      <c r="S258" s="52">
        <f>VLOOKUP(R258,definitions_list_lookup!$AI$12:$AJ$17,2,FALSE)</f>
        <v>4</v>
      </c>
      <c r="X258" s="51" t="s">
        <v>2732</v>
      </c>
      <c r="Y258" s="35" t="s">
        <v>1385</v>
      </c>
      <c r="AA258" s="36" t="s">
        <v>3270</v>
      </c>
      <c r="AJ258" s="51" t="e">
        <f t="shared" si="27"/>
        <v>#DIV/0!</v>
      </c>
      <c r="AK258" s="51" t="e">
        <f t="shared" si="29"/>
        <v>#DIV/0!</v>
      </c>
      <c r="AL258" s="51" t="e">
        <f t="shared" si="28"/>
        <v>#DIV/0!</v>
      </c>
      <c r="AM258" s="51" t="e">
        <f t="shared" si="30"/>
        <v>#DIV/0!</v>
      </c>
      <c r="AN258" s="51" t="e">
        <f t="shared" si="31"/>
        <v>#DIV/0!</v>
      </c>
      <c r="AO258" s="140" t="e">
        <f t="shared" si="34"/>
        <v>#DIV/0!</v>
      </c>
      <c r="AP258" s="140" t="e">
        <f t="shared" si="33"/>
        <v>#DIV/0!</v>
      </c>
    </row>
    <row r="259" spans="1:42">
      <c r="A259" s="144">
        <v>42940</v>
      </c>
      <c r="B259" s="51" t="s">
        <v>2401</v>
      </c>
      <c r="C259" s="4" t="s">
        <v>1450</v>
      </c>
      <c r="D259" s="4" t="s">
        <v>1575</v>
      </c>
      <c r="E259" s="51">
        <v>78</v>
      </c>
      <c r="F259" s="51">
        <v>2</v>
      </c>
      <c r="G259" s="56" t="str">
        <f t="shared" si="32"/>
        <v>78-2</v>
      </c>
      <c r="H259" s="51">
        <v>41.5</v>
      </c>
      <c r="I259" s="51">
        <v>94</v>
      </c>
      <c r="J259" s="57">
        <f>(VLOOKUP($G259,Depth_Lookup_CCL!$A$3:$Z$549,11,FALSE))+(H259/100)</f>
        <v>195.52499999999998</v>
      </c>
      <c r="K259" s="57">
        <f>(VLOOKUP($G259,Depth_Lookup_CCL!$A$3:$Z$549,11,FALSE))+(I259/100)</f>
        <v>196.04999999999998</v>
      </c>
      <c r="L259" s="58" t="s">
        <v>1521</v>
      </c>
      <c r="P259" s="52" t="e">
        <f>VLOOKUP(O259,definitions_list_lookup!$AT$3:$AU$5,2,FALSE)</f>
        <v>#N/A</v>
      </c>
      <c r="R259" s="51" t="s">
        <v>1408</v>
      </c>
      <c r="S259" s="52">
        <f>VLOOKUP(R259,definitions_list_lookup!$AI$12:$AJ$17,2,FALSE)</f>
        <v>2</v>
      </c>
      <c r="Y259" s="35"/>
      <c r="AA259" s="36" t="s">
        <v>3271</v>
      </c>
      <c r="AJ259" s="51" t="e">
        <f t="shared" si="27"/>
        <v>#DIV/0!</v>
      </c>
      <c r="AK259" s="51" t="e">
        <f t="shared" si="29"/>
        <v>#DIV/0!</v>
      </c>
      <c r="AL259" s="51" t="e">
        <f t="shared" si="28"/>
        <v>#DIV/0!</v>
      </c>
      <c r="AM259" s="51" t="e">
        <f t="shared" si="30"/>
        <v>#DIV/0!</v>
      </c>
      <c r="AN259" s="51" t="e">
        <f t="shared" si="31"/>
        <v>#DIV/0!</v>
      </c>
      <c r="AO259" s="140" t="e">
        <f t="shared" si="34"/>
        <v>#DIV/0!</v>
      </c>
      <c r="AP259" s="140" t="e">
        <f t="shared" si="33"/>
        <v>#DIV/0!</v>
      </c>
    </row>
    <row r="260" spans="1:42">
      <c r="A260" s="144">
        <v>42940</v>
      </c>
      <c r="B260" s="51" t="s">
        <v>2401</v>
      </c>
      <c r="C260" s="4" t="s">
        <v>1450</v>
      </c>
      <c r="D260" s="4" t="s">
        <v>1575</v>
      </c>
      <c r="E260" s="51">
        <v>78</v>
      </c>
      <c r="F260" s="51">
        <v>3</v>
      </c>
      <c r="G260" s="56" t="str">
        <f t="shared" si="32"/>
        <v>78-3</v>
      </c>
      <c r="H260" s="51">
        <v>3</v>
      </c>
      <c r="I260" s="51">
        <v>9</v>
      </c>
      <c r="J260" s="57">
        <f>(VLOOKUP($G260,Depth_Lookup_CCL!$A$3:$Z$549,11,FALSE))+(H260/100)</f>
        <v>196.07999999999998</v>
      </c>
      <c r="K260" s="57">
        <f>(VLOOKUP($G260,Depth_Lookup_CCL!$A$3:$Z$549,11,FALSE))+(I260/100)</f>
        <v>196.14</v>
      </c>
      <c r="L260" s="58" t="s">
        <v>1520</v>
      </c>
      <c r="M260" s="51" t="s">
        <v>1403</v>
      </c>
      <c r="N260" s="51" t="s">
        <v>1400</v>
      </c>
      <c r="O260" s="51" t="s">
        <v>1456</v>
      </c>
      <c r="P260" s="52">
        <f>VLOOKUP(O260,definitions_list_lookup!$AT$3:$AU$5,2,FALSE)</f>
        <v>1</v>
      </c>
      <c r="Q260" s="51">
        <v>10</v>
      </c>
      <c r="R260" s="51" t="s">
        <v>1536</v>
      </c>
      <c r="S260" s="52">
        <f>VLOOKUP(R260,definitions_list_lookup!$AI$12:$AJ$17,2,FALSE)</f>
        <v>3</v>
      </c>
      <c r="Y260" s="35"/>
      <c r="AA260" s="36"/>
      <c r="AJ260" s="51" t="e">
        <f t="shared" si="27"/>
        <v>#DIV/0!</v>
      </c>
      <c r="AK260" s="51" t="e">
        <f t="shared" si="29"/>
        <v>#DIV/0!</v>
      </c>
      <c r="AL260" s="51" t="e">
        <f t="shared" si="28"/>
        <v>#DIV/0!</v>
      </c>
      <c r="AM260" s="51" t="e">
        <f t="shared" si="30"/>
        <v>#DIV/0!</v>
      </c>
      <c r="AN260" s="51" t="e">
        <f t="shared" si="31"/>
        <v>#DIV/0!</v>
      </c>
      <c r="AO260" s="140" t="e">
        <f t="shared" si="34"/>
        <v>#DIV/0!</v>
      </c>
      <c r="AP260" s="140" t="e">
        <f t="shared" si="33"/>
        <v>#DIV/0!</v>
      </c>
    </row>
    <row r="261" spans="1:42">
      <c r="A261" s="144">
        <v>42940</v>
      </c>
      <c r="B261" s="51" t="s">
        <v>2401</v>
      </c>
      <c r="C261" s="4" t="s">
        <v>1450</v>
      </c>
      <c r="D261" s="4" t="s">
        <v>1575</v>
      </c>
      <c r="E261" s="51">
        <v>78</v>
      </c>
      <c r="F261" s="51">
        <v>3</v>
      </c>
      <c r="G261" s="56" t="str">
        <f t="shared" si="32"/>
        <v>78-3</v>
      </c>
      <c r="H261" s="51">
        <v>9</v>
      </c>
      <c r="I261" s="51">
        <v>54</v>
      </c>
      <c r="J261" s="57">
        <f>(VLOOKUP($G261,Depth_Lookup_CCL!$A$3:$Z$549,11,FALSE))+(H261/100)</f>
        <v>196.14</v>
      </c>
      <c r="K261" s="57">
        <f>(VLOOKUP($G261,Depth_Lookup_CCL!$A$3:$Z$549,11,FALSE))+(I261/100)</f>
        <v>196.58999999999997</v>
      </c>
      <c r="L261" s="58"/>
      <c r="P261" s="52" t="e">
        <f>VLOOKUP(O261,definitions_list_lookup!$AT$3:$AU$5,2,FALSE)</f>
        <v>#N/A</v>
      </c>
      <c r="R261" s="51" t="s">
        <v>1408</v>
      </c>
      <c r="S261" s="52">
        <f>VLOOKUP(R261,definitions_list_lookup!$AI$12:$AJ$17,2,FALSE)</f>
        <v>2</v>
      </c>
      <c r="Y261" s="35"/>
      <c r="AA261" s="36"/>
      <c r="AJ261" s="51" t="e">
        <f t="shared" ref="AJ261:AJ324" si="35">+(IF($AG261&lt;$AI261,((MIN($AI261,$AG261)+(DEGREES(ATAN((TAN(RADIANS($AH261))/((TAN(RADIANS($AF261))*SIN(RADIANS(ABS($AG261-$AI261))))))-(COS(RADIANS(ABS($AG261-$AI261)))/SIN(RADIANS(ABS($AG261-$AI261)))))))-180)),((MAX($AI261,$AG261)-(DEGREES(ATAN((TAN(RADIANS($AH261))/((TAN(RADIANS($AF261))*SIN(RADIANS(ABS($AG261-$AI261))))))-(COS(RADIANS(ABS($AG261-$AI261)))/SIN(RADIANS(ABS($AG261-$AI261)))))))-180))))</f>
        <v>#DIV/0!</v>
      </c>
      <c r="AK261" s="51" t="e">
        <f t="shared" si="29"/>
        <v>#DIV/0!</v>
      </c>
      <c r="AL261" s="51" t="e">
        <f t="shared" ref="AL261:AL324" si="36">+ABS(DEGREES(ATAN((COS(RADIANS(ABS($AJ261+180-(IF($AG261&gt;$AI261,MAX($AH261,$AG261),MIN($AG261,$AI261))))))/(TAN(RADIANS($AF261)))))))</f>
        <v>#DIV/0!</v>
      </c>
      <c r="AM261" s="51" t="e">
        <f t="shared" si="30"/>
        <v>#DIV/0!</v>
      </c>
      <c r="AN261" s="51" t="e">
        <f t="shared" si="31"/>
        <v>#DIV/0!</v>
      </c>
      <c r="AO261" s="140" t="e">
        <f t="shared" si="34"/>
        <v>#DIV/0!</v>
      </c>
      <c r="AP261" s="140" t="e">
        <f t="shared" si="33"/>
        <v>#DIV/0!</v>
      </c>
    </row>
    <row r="262" spans="1:42">
      <c r="A262" s="144">
        <v>42940</v>
      </c>
      <c r="B262" s="51" t="s">
        <v>2401</v>
      </c>
      <c r="C262" s="4" t="s">
        <v>1450</v>
      </c>
      <c r="D262" s="4" t="s">
        <v>1575</v>
      </c>
      <c r="E262" s="51">
        <v>78</v>
      </c>
      <c r="F262" s="51">
        <v>3</v>
      </c>
      <c r="G262" s="56" t="str">
        <f t="shared" si="32"/>
        <v>78-3</v>
      </c>
      <c r="H262" s="51">
        <v>54</v>
      </c>
      <c r="I262" s="51">
        <v>56.6</v>
      </c>
      <c r="J262" s="57">
        <f>(VLOOKUP($G262,Depth_Lookup_CCL!$A$3:$Z$549,11,FALSE))+(H262/100)</f>
        <v>196.58999999999997</v>
      </c>
      <c r="K262" s="57">
        <f>(VLOOKUP($G262,Depth_Lookup_CCL!$A$3:$Z$549,11,FALSE))+(I262/100)</f>
        <v>196.61599999999999</v>
      </c>
      <c r="L262" s="58" t="s">
        <v>1520</v>
      </c>
      <c r="M262" s="51" t="s">
        <v>1404</v>
      </c>
      <c r="N262" s="51" t="s">
        <v>1401</v>
      </c>
      <c r="P262" s="52" t="e">
        <f>VLOOKUP(O262,definitions_list_lookup!$AT$3:$AU$5,2,FALSE)</f>
        <v>#N/A</v>
      </c>
      <c r="Q262" s="51">
        <v>3</v>
      </c>
      <c r="R262" s="51" t="s">
        <v>1536</v>
      </c>
      <c r="S262" s="52">
        <f>VLOOKUP(R262,definitions_list_lookup!$AI$12:$AJ$17,2,FALSE)</f>
        <v>3</v>
      </c>
      <c r="X262" s="51" t="s">
        <v>2454</v>
      </c>
      <c r="Y262" s="35"/>
      <c r="AA262" s="36" t="s">
        <v>3272</v>
      </c>
      <c r="AJ262" s="51" t="e">
        <f t="shared" si="35"/>
        <v>#DIV/0!</v>
      </c>
      <c r="AK262" s="51" t="e">
        <f t="shared" ref="AK262:AK325" si="37">IF($AJ262&gt;0,$AJ262,360+$AJ262)</f>
        <v>#DIV/0!</v>
      </c>
      <c r="AL262" s="51" t="e">
        <f t="shared" si="36"/>
        <v>#DIV/0!</v>
      </c>
      <c r="AM262" s="51" t="e">
        <f t="shared" ref="AM262:AM325" si="38">+IF(($AJ262+90)&gt;0,$AJ262+90,$AJ262+450)</f>
        <v>#DIV/0!</v>
      </c>
      <c r="AN262" s="51" t="e">
        <f t="shared" ref="AN262:AN325" si="39">-$AL262+90</f>
        <v>#DIV/0!</v>
      </c>
      <c r="AO262" s="140" t="e">
        <f t="shared" si="34"/>
        <v>#DIV/0!</v>
      </c>
      <c r="AP262" s="140" t="e">
        <f t="shared" si="33"/>
        <v>#DIV/0!</v>
      </c>
    </row>
    <row r="263" spans="1:42">
      <c r="A263" s="144">
        <v>42940</v>
      </c>
      <c r="B263" s="51" t="s">
        <v>2401</v>
      </c>
      <c r="C263" s="4" t="s">
        <v>1450</v>
      </c>
      <c r="D263" s="4" t="s">
        <v>1575</v>
      </c>
      <c r="E263" s="51">
        <v>78</v>
      </c>
      <c r="F263" s="51">
        <v>4</v>
      </c>
      <c r="G263" s="56" t="str">
        <f t="shared" si="32"/>
        <v>78-4</v>
      </c>
      <c r="H263" s="51">
        <v>0</v>
      </c>
      <c r="I263" s="51">
        <v>26</v>
      </c>
      <c r="J263" s="57">
        <f>(VLOOKUP($G263,Depth_Lookup_CCL!$A$3:$Z$549,11,FALSE))+(H263/100)</f>
        <v>196.7</v>
      </c>
      <c r="K263" s="57">
        <f>(VLOOKUP($G263,Depth_Lookup_CCL!$A$3:$Z$549,11,FALSE))+(I263/100)</f>
        <v>196.95999999999998</v>
      </c>
      <c r="L263" s="58"/>
      <c r="P263" s="52" t="e">
        <f>VLOOKUP(O263,definitions_list_lookup!$AT$3:$AU$5,2,FALSE)</f>
        <v>#N/A</v>
      </c>
      <c r="R263" s="51" t="s">
        <v>1407</v>
      </c>
      <c r="S263" s="52">
        <f>VLOOKUP(R263,definitions_list_lookup!$AI$12:$AJ$17,2,FALSE)</f>
        <v>1</v>
      </c>
      <c r="Y263" s="35"/>
      <c r="AA263" s="36"/>
      <c r="AJ263" s="51" t="e">
        <f t="shared" si="35"/>
        <v>#DIV/0!</v>
      </c>
      <c r="AK263" s="51" t="e">
        <f t="shared" si="37"/>
        <v>#DIV/0!</v>
      </c>
      <c r="AL263" s="51" t="e">
        <f t="shared" si="36"/>
        <v>#DIV/0!</v>
      </c>
      <c r="AM263" s="51" t="e">
        <f t="shared" si="38"/>
        <v>#DIV/0!</v>
      </c>
      <c r="AN263" s="51" t="e">
        <f t="shared" si="39"/>
        <v>#DIV/0!</v>
      </c>
      <c r="AO263" s="140" t="e">
        <f t="shared" si="34"/>
        <v>#DIV/0!</v>
      </c>
      <c r="AP263" s="140" t="e">
        <f t="shared" si="33"/>
        <v>#DIV/0!</v>
      </c>
    </row>
    <row r="264" spans="1:42">
      <c r="A264" s="144">
        <v>42940</v>
      </c>
      <c r="B264" s="51" t="s">
        <v>2401</v>
      </c>
      <c r="C264" s="4" t="s">
        <v>1450</v>
      </c>
      <c r="D264" s="4" t="s">
        <v>1575</v>
      </c>
      <c r="E264" s="51">
        <v>78</v>
      </c>
      <c r="F264" s="51">
        <v>4</v>
      </c>
      <c r="G264" s="56" t="str">
        <f t="shared" si="32"/>
        <v>78-4</v>
      </c>
      <c r="H264" s="51">
        <v>48.5</v>
      </c>
      <c r="I264" s="51">
        <v>55</v>
      </c>
      <c r="J264" s="57">
        <f>(VLOOKUP($G264,Depth_Lookup_CCL!$A$3:$Z$549,11,FALSE))+(H264/100)</f>
        <v>197.185</v>
      </c>
      <c r="K264" s="57">
        <f>(VLOOKUP($G264,Depth_Lookup_CCL!$A$3:$Z$549,11,FALSE))+(I264/100)</f>
        <v>197.25</v>
      </c>
      <c r="L264" s="58"/>
      <c r="P264" s="52" t="e">
        <f>VLOOKUP(O264,definitions_list_lookup!$AT$3:$AU$5,2,FALSE)</f>
        <v>#N/A</v>
      </c>
      <c r="R264" s="51" t="s">
        <v>1407</v>
      </c>
      <c r="S264" s="52">
        <f>VLOOKUP(R264,definitions_list_lookup!$AI$12:$AJ$17,2,FALSE)</f>
        <v>1</v>
      </c>
      <c r="Y264" s="35"/>
      <c r="AA264" s="36" t="s">
        <v>3273</v>
      </c>
      <c r="AJ264" s="51" t="e">
        <f t="shared" si="35"/>
        <v>#DIV/0!</v>
      </c>
      <c r="AK264" s="51" t="e">
        <f t="shared" si="37"/>
        <v>#DIV/0!</v>
      </c>
      <c r="AL264" s="51" t="e">
        <f t="shared" si="36"/>
        <v>#DIV/0!</v>
      </c>
      <c r="AM264" s="51" t="e">
        <f t="shared" si="38"/>
        <v>#DIV/0!</v>
      </c>
      <c r="AN264" s="51" t="e">
        <f t="shared" si="39"/>
        <v>#DIV/0!</v>
      </c>
      <c r="AO264" s="140" t="e">
        <f t="shared" si="34"/>
        <v>#DIV/0!</v>
      </c>
      <c r="AP264" s="140" t="e">
        <f t="shared" si="33"/>
        <v>#DIV/0!</v>
      </c>
    </row>
    <row r="265" spans="1:42">
      <c r="A265" s="144">
        <v>42940</v>
      </c>
      <c r="B265" s="51" t="s">
        <v>2401</v>
      </c>
      <c r="C265" s="4" t="s">
        <v>1450</v>
      </c>
      <c r="D265" s="4" t="s">
        <v>1575</v>
      </c>
      <c r="E265" s="51">
        <v>79</v>
      </c>
      <c r="F265" s="51">
        <v>1</v>
      </c>
      <c r="G265" s="56" t="str">
        <f t="shared" si="32"/>
        <v>79-1</v>
      </c>
      <c r="H265" s="51">
        <v>2</v>
      </c>
      <c r="I265" s="51">
        <v>60</v>
      </c>
      <c r="J265" s="57">
        <f>(VLOOKUP($G265,Depth_Lookup_CCL!$A$3:$Z$549,11,FALSE))+(H265/100)</f>
        <v>197.22</v>
      </c>
      <c r="K265" s="57">
        <f>(VLOOKUP($G265,Depth_Lookup_CCL!$A$3:$Z$549,11,FALSE))+(I265/100)</f>
        <v>197.79999999999998</v>
      </c>
      <c r="L265" s="58"/>
      <c r="P265" s="52" t="e">
        <f>VLOOKUP(O265,definitions_list_lookup!$AT$3:$AU$5,2,FALSE)</f>
        <v>#N/A</v>
      </c>
      <c r="R265" s="51" t="s">
        <v>1407</v>
      </c>
      <c r="S265" s="52">
        <f>VLOOKUP(R265,definitions_list_lookup!$AI$12:$AJ$17,2,FALSE)</f>
        <v>1</v>
      </c>
      <c r="Y265" s="35"/>
      <c r="AA265" s="36"/>
      <c r="AJ265" s="51" t="e">
        <f t="shared" si="35"/>
        <v>#DIV/0!</v>
      </c>
      <c r="AK265" s="51" t="e">
        <f t="shared" si="37"/>
        <v>#DIV/0!</v>
      </c>
      <c r="AL265" s="51" t="e">
        <f t="shared" si="36"/>
        <v>#DIV/0!</v>
      </c>
      <c r="AM265" s="51" t="e">
        <f t="shared" si="38"/>
        <v>#DIV/0!</v>
      </c>
      <c r="AN265" s="51" t="e">
        <f t="shared" si="39"/>
        <v>#DIV/0!</v>
      </c>
      <c r="AO265" s="140" t="e">
        <f t="shared" si="34"/>
        <v>#DIV/0!</v>
      </c>
      <c r="AP265" s="140" t="e">
        <f t="shared" si="33"/>
        <v>#DIV/0!</v>
      </c>
    </row>
    <row r="266" spans="1:42">
      <c r="A266" s="144">
        <v>42940</v>
      </c>
      <c r="B266" s="51" t="s">
        <v>2401</v>
      </c>
      <c r="C266" s="4" t="s">
        <v>1450</v>
      </c>
      <c r="D266" s="4" t="s">
        <v>1575</v>
      </c>
      <c r="E266" s="51">
        <v>79</v>
      </c>
      <c r="F266" s="51">
        <v>2</v>
      </c>
      <c r="G266" s="56" t="str">
        <f t="shared" si="32"/>
        <v>79-2</v>
      </c>
      <c r="H266" s="51">
        <v>3</v>
      </c>
      <c r="I266" s="51">
        <v>3.5</v>
      </c>
      <c r="J266" s="57">
        <f>(VLOOKUP($G266,Depth_Lookup_CCL!$A$3:$Z$549,11,FALSE))+(H266/100)</f>
        <v>197.82999999999998</v>
      </c>
      <c r="K266" s="57">
        <f>(VLOOKUP($G266,Depth_Lookup_CCL!$A$3:$Z$549,11,FALSE))+(I266/100)</f>
        <v>197.83499999999998</v>
      </c>
      <c r="L266" s="58" t="s">
        <v>1522</v>
      </c>
      <c r="P266" s="52" t="e">
        <f>VLOOKUP(O266,definitions_list_lookup!$AT$3:$AU$5,2,FALSE)</f>
        <v>#N/A</v>
      </c>
      <c r="R266" s="51" t="s">
        <v>1407</v>
      </c>
      <c r="S266" s="52">
        <f>VLOOKUP(R266,definitions_list_lookup!$AI$12:$AJ$17,2,FALSE)</f>
        <v>1</v>
      </c>
      <c r="Y266" s="35"/>
      <c r="AA266" s="36"/>
      <c r="AJ266" s="51" t="e">
        <f t="shared" si="35"/>
        <v>#DIV/0!</v>
      </c>
      <c r="AK266" s="51" t="e">
        <f t="shared" si="37"/>
        <v>#DIV/0!</v>
      </c>
      <c r="AL266" s="51" t="e">
        <f t="shared" si="36"/>
        <v>#DIV/0!</v>
      </c>
      <c r="AM266" s="51" t="e">
        <f t="shared" si="38"/>
        <v>#DIV/0!</v>
      </c>
      <c r="AN266" s="51" t="e">
        <f t="shared" si="39"/>
        <v>#DIV/0!</v>
      </c>
      <c r="AO266" s="140" t="e">
        <f t="shared" si="34"/>
        <v>#DIV/0!</v>
      </c>
      <c r="AP266" s="140" t="e">
        <f t="shared" si="33"/>
        <v>#DIV/0!</v>
      </c>
    </row>
    <row r="267" spans="1:42">
      <c r="A267" s="144">
        <v>42940</v>
      </c>
      <c r="B267" s="51" t="s">
        <v>2401</v>
      </c>
      <c r="C267" s="4" t="s">
        <v>1450</v>
      </c>
      <c r="D267" s="4" t="s">
        <v>1575</v>
      </c>
      <c r="E267" s="51">
        <v>79</v>
      </c>
      <c r="F267" s="51">
        <v>2</v>
      </c>
      <c r="G267" s="56" t="str">
        <f t="shared" si="32"/>
        <v>79-2</v>
      </c>
      <c r="H267" s="51">
        <v>4</v>
      </c>
      <c r="I267" s="51">
        <v>66</v>
      </c>
      <c r="J267" s="57">
        <f>(VLOOKUP($G267,Depth_Lookup_CCL!$A$3:$Z$549,11,FALSE))+(H267/100)</f>
        <v>197.83999999999997</v>
      </c>
      <c r="K267" s="57">
        <f>(VLOOKUP($G267,Depth_Lookup_CCL!$A$3:$Z$549,11,FALSE))+(I267/100)</f>
        <v>198.45999999999998</v>
      </c>
      <c r="L267" s="58"/>
      <c r="P267" s="52" t="e">
        <f>VLOOKUP(O267,definitions_list_lookup!$AT$3:$AU$5,2,FALSE)</f>
        <v>#N/A</v>
      </c>
      <c r="R267" s="51" t="s">
        <v>1407</v>
      </c>
      <c r="S267" s="52">
        <f>VLOOKUP(R267,definitions_list_lookup!$AI$12:$AJ$17,2,FALSE)</f>
        <v>1</v>
      </c>
      <c r="Y267" s="35"/>
      <c r="AA267" s="36"/>
      <c r="AJ267" s="51" t="e">
        <f t="shared" si="35"/>
        <v>#DIV/0!</v>
      </c>
      <c r="AK267" s="51" t="e">
        <f t="shared" si="37"/>
        <v>#DIV/0!</v>
      </c>
      <c r="AL267" s="51" t="e">
        <f t="shared" si="36"/>
        <v>#DIV/0!</v>
      </c>
      <c r="AM267" s="51" t="e">
        <f t="shared" si="38"/>
        <v>#DIV/0!</v>
      </c>
      <c r="AN267" s="51" t="e">
        <f t="shared" si="39"/>
        <v>#DIV/0!</v>
      </c>
      <c r="AO267" s="140" t="e">
        <f t="shared" si="34"/>
        <v>#DIV/0!</v>
      </c>
      <c r="AP267" s="140" t="e">
        <f t="shared" si="33"/>
        <v>#DIV/0!</v>
      </c>
    </row>
    <row r="268" spans="1:42">
      <c r="A268" s="144">
        <v>42940</v>
      </c>
      <c r="B268" s="51" t="s">
        <v>2401</v>
      </c>
      <c r="C268" s="4" t="s">
        <v>1450</v>
      </c>
      <c r="D268" s="4" t="s">
        <v>1575</v>
      </c>
      <c r="E268" s="51">
        <v>79</v>
      </c>
      <c r="F268" s="51">
        <v>3</v>
      </c>
      <c r="G268" s="56" t="str">
        <f t="shared" si="32"/>
        <v>79-3</v>
      </c>
      <c r="H268" s="51">
        <v>0</v>
      </c>
      <c r="I268" s="51">
        <v>26</v>
      </c>
      <c r="J268" s="57">
        <f>(VLOOKUP($G268,Depth_Lookup_CCL!$A$3:$Z$549,11,FALSE))+(H268/100)</f>
        <v>198.46499999999997</v>
      </c>
      <c r="K268" s="57">
        <f>(VLOOKUP($G268,Depth_Lookup_CCL!$A$3:$Z$549,11,FALSE))+(I268/100)</f>
        <v>198.72499999999997</v>
      </c>
      <c r="L268" s="58"/>
      <c r="P268" s="52" t="e">
        <f>VLOOKUP(O268,definitions_list_lookup!$AT$3:$AU$5,2,FALSE)</f>
        <v>#N/A</v>
      </c>
      <c r="R268" s="51" t="s">
        <v>1408</v>
      </c>
      <c r="S268" s="52">
        <f>VLOOKUP(R268,definitions_list_lookup!$AI$12:$AJ$17,2,FALSE)</f>
        <v>2</v>
      </c>
      <c r="Y268" s="35"/>
      <c r="AA268" s="36"/>
      <c r="AJ268" s="51" t="e">
        <f t="shared" si="35"/>
        <v>#DIV/0!</v>
      </c>
      <c r="AK268" s="51" t="e">
        <f t="shared" si="37"/>
        <v>#DIV/0!</v>
      </c>
      <c r="AL268" s="51" t="e">
        <f t="shared" si="36"/>
        <v>#DIV/0!</v>
      </c>
      <c r="AM268" s="51" t="e">
        <f t="shared" si="38"/>
        <v>#DIV/0!</v>
      </c>
      <c r="AN268" s="51" t="e">
        <f t="shared" si="39"/>
        <v>#DIV/0!</v>
      </c>
      <c r="AO268" s="140" t="e">
        <f t="shared" si="34"/>
        <v>#DIV/0!</v>
      </c>
      <c r="AP268" s="140" t="e">
        <f t="shared" si="33"/>
        <v>#DIV/0!</v>
      </c>
    </row>
    <row r="269" spans="1:42">
      <c r="A269" s="144">
        <v>42940</v>
      </c>
      <c r="B269" s="51" t="s">
        <v>2401</v>
      </c>
      <c r="C269" s="4" t="s">
        <v>1450</v>
      </c>
      <c r="D269" s="4" t="s">
        <v>1575</v>
      </c>
      <c r="E269" s="51">
        <v>79</v>
      </c>
      <c r="F269" s="51">
        <v>3</v>
      </c>
      <c r="G269" s="56" t="str">
        <f t="shared" si="32"/>
        <v>79-3</v>
      </c>
      <c r="H269" s="51">
        <v>76</v>
      </c>
      <c r="I269" s="51">
        <v>82</v>
      </c>
      <c r="J269" s="57">
        <f>(VLOOKUP($G269,Depth_Lookup_CCL!$A$3:$Z$549,11,FALSE))+(H269/100)</f>
        <v>199.22499999999997</v>
      </c>
      <c r="K269" s="57">
        <f>(VLOOKUP($G269,Depth_Lookup_CCL!$A$3:$Z$549,11,FALSE))+(I269/100)</f>
        <v>199.28499999999997</v>
      </c>
      <c r="L269" s="58"/>
      <c r="P269" s="52" t="e">
        <f>VLOOKUP(O269,definitions_list_lookup!$AT$3:$AU$5,2,FALSE)</f>
        <v>#N/A</v>
      </c>
      <c r="R269" s="51" t="s">
        <v>1408</v>
      </c>
      <c r="S269" s="52">
        <f>VLOOKUP(R269,definitions_list_lookup!$AI$12:$AJ$17,2,FALSE)</f>
        <v>2</v>
      </c>
      <c r="Y269" s="35"/>
      <c r="AA269" s="36"/>
      <c r="AJ269" s="51" t="e">
        <f t="shared" si="35"/>
        <v>#DIV/0!</v>
      </c>
      <c r="AK269" s="51" t="e">
        <f t="shared" si="37"/>
        <v>#DIV/0!</v>
      </c>
      <c r="AL269" s="51" t="e">
        <f t="shared" si="36"/>
        <v>#DIV/0!</v>
      </c>
      <c r="AM269" s="51" t="e">
        <f t="shared" si="38"/>
        <v>#DIV/0!</v>
      </c>
      <c r="AN269" s="51" t="e">
        <f t="shared" si="39"/>
        <v>#DIV/0!</v>
      </c>
      <c r="AO269" s="140" t="e">
        <f t="shared" si="34"/>
        <v>#DIV/0!</v>
      </c>
      <c r="AP269" s="140" t="e">
        <f t="shared" si="33"/>
        <v>#DIV/0!</v>
      </c>
    </row>
    <row r="270" spans="1:42">
      <c r="A270" s="144">
        <v>42940</v>
      </c>
      <c r="B270" s="51" t="s">
        <v>2401</v>
      </c>
      <c r="C270" s="4" t="s">
        <v>1450</v>
      </c>
      <c r="D270" s="4" t="s">
        <v>1575</v>
      </c>
      <c r="E270" s="51">
        <v>79</v>
      </c>
      <c r="F270" s="51">
        <v>4</v>
      </c>
      <c r="G270" s="56" t="str">
        <f t="shared" si="32"/>
        <v>79-4</v>
      </c>
      <c r="H270" s="51">
        <v>78</v>
      </c>
      <c r="I270" s="51">
        <v>80</v>
      </c>
      <c r="J270" s="57">
        <f>(VLOOKUP($G270,Depth_Lookup_CCL!$A$3:$Z$549,11,FALSE))+(H270/100)</f>
        <v>200.09499999999997</v>
      </c>
      <c r="K270" s="57">
        <f>(VLOOKUP($G270,Depth_Lookup_CCL!$A$3:$Z$549,11,FALSE))+(I270/100)</f>
        <v>200.11499999999998</v>
      </c>
      <c r="L270" s="58" t="s">
        <v>1520</v>
      </c>
      <c r="M270" s="51" t="s">
        <v>1404</v>
      </c>
      <c r="O270" s="51" t="s">
        <v>1457</v>
      </c>
      <c r="P270" s="52">
        <f>VLOOKUP(O270,definitions_list_lookup!$AT$3:$AU$5,2,FALSE)</f>
        <v>2</v>
      </c>
      <c r="Q270" s="51">
        <v>6</v>
      </c>
      <c r="R270" s="51" t="s">
        <v>1536</v>
      </c>
      <c r="S270" s="52">
        <f>VLOOKUP(R270,definitions_list_lookup!$AI$12:$AJ$17,2,FALSE)</f>
        <v>3</v>
      </c>
      <c r="Y270" s="35"/>
      <c r="AA270" s="36" t="s">
        <v>3272</v>
      </c>
      <c r="AJ270" s="51" t="e">
        <f t="shared" si="35"/>
        <v>#DIV/0!</v>
      </c>
      <c r="AK270" s="51" t="e">
        <f t="shared" si="37"/>
        <v>#DIV/0!</v>
      </c>
      <c r="AL270" s="51" t="e">
        <f t="shared" si="36"/>
        <v>#DIV/0!</v>
      </c>
      <c r="AM270" s="51" t="e">
        <f t="shared" si="38"/>
        <v>#DIV/0!</v>
      </c>
      <c r="AN270" s="51" t="e">
        <f t="shared" si="39"/>
        <v>#DIV/0!</v>
      </c>
      <c r="AO270" s="140" t="e">
        <f t="shared" si="34"/>
        <v>#DIV/0!</v>
      </c>
      <c r="AP270" s="140" t="e">
        <f t="shared" si="33"/>
        <v>#DIV/0!</v>
      </c>
    </row>
    <row r="271" spans="1:42">
      <c r="A271" s="144">
        <v>42940</v>
      </c>
      <c r="B271" s="51" t="s">
        <v>2401</v>
      </c>
      <c r="C271" s="4" t="s">
        <v>1450</v>
      </c>
      <c r="D271" s="4" t="s">
        <v>1575</v>
      </c>
      <c r="E271" s="51">
        <v>80</v>
      </c>
      <c r="F271" s="51">
        <v>1</v>
      </c>
      <c r="G271" s="56" t="str">
        <f t="shared" si="32"/>
        <v>80-1</v>
      </c>
      <c r="H271" s="51">
        <v>0</v>
      </c>
      <c r="I271" s="51">
        <v>84</v>
      </c>
      <c r="J271" s="57">
        <f>(VLOOKUP($G271,Depth_Lookup_CCL!$A$3:$Z$549,11,FALSE))+(H271/100)</f>
        <v>200.2</v>
      </c>
      <c r="K271" s="57">
        <f>(VLOOKUP($G271,Depth_Lookup_CCL!$A$3:$Z$549,11,FALSE))+(I271/100)</f>
        <v>201.04</v>
      </c>
      <c r="L271" s="58" t="s">
        <v>1520</v>
      </c>
      <c r="M271" s="51" t="s">
        <v>1404</v>
      </c>
      <c r="N271" s="51" t="s">
        <v>1401</v>
      </c>
      <c r="O271" s="51" t="s">
        <v>1457</v>
      </c>
      <c r="P271" s="52">
        <f>VLOOKUP(O271,definitions_list_lookup!$AT$3:$AU$5,2,FALSE)</f>
        <v>2</v>
      </c>
      <c r="Q271" s="51">
        <v>84</v>
      </c>
      <c r="R271" s="51" t="s">
        <v>1537</v>
      </c>
      <c r="S271" s="52">
        <f>VLOOKUP(R271,definitions_list_lookup!$AI$12:$AJ$17,2,FALSE)</f>
        <v>4</v>
      </c>
      <c r="V271" s="59" t="s">
        <v>3274</v>
      </c>
      <c r="Y271" s="35"/>
      <c r="AA271" s="36" t="s">
        <v>3275</v>
      </c>
      <c r="AD271" s="51">
        <v>5</v>
      </c>
      <c r="AE271" s="51">
        <v>10</v>
      </c>
      <c r="AF271" s="51">
        <v>7</v>
      </c>
      <c r="AG271" s="51">
        <v>270</v>
      </c>
      <c r="AH271" s="51">
        <v>5</v>
      </c>
      <c r="AI271" s="51">
        <v>0</v>
      </c>
      <c r="AJ271" s="51">
        <f t="shared" si="35"/>
        <v>125.47131566595249</v>
      </c>
      <c r="AK271" s="51">
        <f t="shared" si="37"/>
        <v>125.47131566595249</v>
      </c>
      <c r="AL271" s="51">
        <f t="shared" si="36"/>
        <v>81.42632981513502</v>
      </c>
      <c r="AM271" s="51">
        <f t="shared" si="38"/>
        <v>215.47131566595249</v>
      </c>
      <c r="AN271" s="51">
        <f t="shared" si="39"/>
        <v>8.5736701848649801</v>
      </c>
      <c r="AO271" s="140">
        <f t="shared" si="34"/>
        <v>305.47131566595249</v>
      </c>
      <c r="AP271" s="140">
        <f t="shared" si="33"/>
        <v>8.5736701848649801</v>
      </c>
    </row>
    <row r="272" spans="1:42">
      <c r="A272" s="144">
        <v>42940</v>
      </c>
      <c r="B272" s="51" t="s">
        <v>2401</v>
      </c>
      <c r="C272" s="4" t="s">
        <v>1450</v>
      </c>
      <c r="D272" s="4" t="s">
        <v>1575</v>
      </c>
      <c r="E272" s="51">
        <v>80</v>
      </c>
      <c r="F272" s="51">
        <v>2</v>
      </c>
      <c r="G272" s="56" t="str">
        <f t="shared" si="32"/>
        <v>80-2</v>
      </c>
      <c r="H272" s="51">
        <v>34</v>
      </c>
      <c r="I272" s="51">
        <v>84</v>
      </c>
      <c r="J272" s="57">
        <f>(VLOOKUP($G272,Depth_Lookup_CCL!$A$3:$Z$549,11,FALSE))+(H272/100)</f>
        <v>201.39</v>
      </c>
      <c r="K272" s="57">
        <f>(VLOOKUP($G272,Depth_Lookup_CCL!$A$3:$Z$549,11,FALSE))+(I272/100)</f>
        <v>201.89</v>
      </c>
      <c r="L272" s="58" t="s">
        <v>1520</v>
      </c>
      <c r="M272" s="51" t="s">
        <v>1404</v>
      </c>
      <c r="O272" s="51" t="s">
        <v>1457</v>
      </c>
      <c r="P272" s="52">
        <f>VLOOKUP(O272,definitions_list_lookup!$AT$3:$AU$5,2,FALSE)</f>
        <v>2</v>
      </c>
      <c r="S272" s="52" t="e">
        <f>VLOOKUP(R272,definitions_list_lookup!$AI$12:$AJ$17,2,FALSE)</f>
        <v>#N/A</v>
      </c>
      <c r="Y272" s="35"/>
      <c r="AA272" s="36"/>
      <c r="AJ272" s="51" t="e">
        <f t="shared" si="35"/>
        <v>#DIV/0!</v>
      </c>
      <c r="AK272" s="51" t="e">
        <f t="shared" si="37"/>
        <v>#DIV/0!</v>
      </c>
      <c r="AL272" s="51" t="e">
        <f t="shared" si="36"/>
        <v>#DIV/0!</v>
      </c>
      <c r="AM272" s="51" t="e">
        <f t="shared" si="38"/>
        <v>#DIV/0!</v>
      </c>
      <c r="AN272" s="51" t="e">
        <f t="shared" si="39"/>
        <v>#DIV/0!</v>
      </c>
      <c r="AO272" s="140" t="e">
        <f t="shared" si="34"/>
        <v>#DIV/0!</v>
      </c>
      <c r="AP272" s="140" t="e">
        <f t="shared" si="33"/>
        <v>#DIV/0!</v>
      </c>
    </row>
    <row r="273" spans="1:42">
      <c r="A273" s="144">
        <v>42940</v>
      </c>
      <c r="B273" s="51" t="s">
        <v>2401</v>
      </c>
      <c r="C273" s="4" t="s">
        <v>1450</v>
      </c>
      <c r="D273" s="4" t="s">
        <v>1575</v>
      </c>
      <c r="E273" s="51">
        <v>80</v>
      </c>
      <c r="F273" s="51">
        <v>3</v>
      </c>
      <c r="G273" s="56" t="str">
        <f t="shared" si="32"/>
        <v>80-3</v>
      </c>
      <c r="H273" s="51">
        <v>1</v>
      </c>
      <c r="I273" s="51">
        <v>3</v>
      </c>
      <c r="J273" s="57">
        <f>(VLOOKUP($G273,Depth_Lookup_CCL!$A$3:$Z$549,11,FALSE))+(H273/100)</f>
        <v>202.01999999999998</v>
      </c>
      <c r="K273" s="57">
        <f>(VLOOKUP($G273,Depth_Lookup_CCL!$A$3:$Z$549,11,FALSE))+(I273/100)</f>
        <v>202.04</v>
      </c>
      <c r="L273" s="58" t="s">
        <v>1520</v>
      </c>
      <c r="M273" s="51" t="s">
        <v>2874</v>
      </c>
      <c r="N273" s="51" t="s">
        <v>1401</v>
      </c>
      <c r="O273" s="51" t="s">
        <v>1457</v>
      </c>
      <c r="P273" s="52">
        <f>VLOOKUP(O273,definitions_list_lookup!$AT$3:$AU$5,2,FALSE)</f>
        <v>2</v>
      </c>
      <c r="Q273" s="51">
        <v>3</v>
      </c>
      <c r="R273" s="51" t="s">
        <v>1537</v>
      </c>
      <c r="S273" s="52">
        <f>VLOOKUP(R273,definitions_list_lookup!$AI$12:$AJ$17,2,FALSE)</f>
        <v>4</v>
      </c>
      <c r="X273" s="51" t="s">
        <v>1482</v>
      </c>
      <c r="Y273" s="35"/>
      <c r="AA273" s="36" t="s">
        <v>3276</v>
      </c>
      <c r="AJ273" s="51" t="e">
        <f t="shared" si="35"/>
        <v>#DIV/0!</v>
      </c>
      <c r="AK273" s="51" t="e">
        <f t="shared" si="37"/>
        <v>#DIV/0!</v>
      </c>
      <c r="AL273" s="51" t="e">
        <f t="shared" si="36"/>
        <v>#DIV/0!</v>
      </c>
      <c r="AM273" s="51" t="e">
        <f t="shared" si="38"/>
        <v>#DIV/0!</v>
      </c>
      <c r="AN273" s="51" t="e">
        <f t="shared" si="39"/>
        <v>#DIV/0!</v>
      </c>
      <c r="AO273" s="140" t="e">
        <f t="shared" si="34"/>
        <v>#DIV/0!</v>
      </c>
      <c r="AP273" s="140" t="e">
        <f t="shared" si="33"/>
        <v>#DIV/0!</v>
      </c>
    </row>
    <row r="274" spans="1:42">
      <c r="A274" s="144">
        <v>42940</v>
      </c>
      <c r="B274" s="51" t="s">
        <v>2401</v>
      </c>
      <c r="C274" s="4" t="s">
        <v>1450</v>
      </c>
      <c r="D274" s="4" t="s">
        <v>1575</v>
      </c>
      <c r="E274" s="51">
        <v>80</v>
      </c>
      <c r="F274" s="51">
        <v>3</v>
      </c>
      <c r="G274" s="56" t="str">
        <f t="shared" si="32"/>
        <v>80-3</v>
      </c>
      <c r="H274" s="51">
        <v>3</v>
      </c>
      <c r="I274" s="51">
        <v>29</v>
      </c>
      <c r="J274" s="57">
        <f>(VLOOKUP($G274,Depth_Lookup_CCL!$A$3:$Z$549,11,FALSE))+(H274/100)</f>
        <v>202.04</v>
      </c>
      <c r="K274" s="57">
        <f>(VLOOKUP($G274,Depth_Lookup_CCL!$A$3:$Z$549,11,FALSE))+(I274/100)</f>
        <v>202.29999999999998</v>
      </c>
      <c r="L274" s="58" t="s">
        <v>1520</v>
      </c>
      <c r="P274" s="52" t="e">
        <f>VLOOKUP(O274,definitions_list_lookup!$AT$3:$AU$5,2,FALSE)</f>
        <v>#N/A</v>
      </c>
      <c r="R274" s="51" t="s">
        <v>1408</v>
      </c>
      <c r="S274" s="52">
        <f>VLOOKUP(R274,definitions_list_lookup!$AI$12:$AJ$17,2,FALSE)</f>
        <v>2</v>
      </c>
      <c r="Y274" s="35"/>
      <c r="AA274" s="36"/>
      <c r="AJ274" s="51" t="e">
        <f t="shared" si="35"/>
        <v>#DIV/0!</v>
      </c>
      <c r="AK274" s="51" t="e">
        <f t="shared" si="37"/>
        <v>#DIV/0!</v>
      </c>
      <c r="AL274" s="51" t="e">
        <f t="shared" si="36"/>
        <v>#DIV/0!</v>
      </c>
      <c r="AM274" s="51" t="e">
        <f t="shared" si="38"/>
        <v>#DIV/0!</v>
      </c>
      <c r="AN274" s="51" t="e">
        <f t="shared" si="39"/>
        <v>#DIV/0!</v>
      </c>
      <c r="AO274" s="140" t="e">
        <f t="shared" si="34"/>
        <v>#DIV/0!</v>
      </c>
      <c r="AP274" s="140" t="e">
        <f t="shared" si="33"/>
        <v>#DIV/0!</v>
      </c>
    </row>
    <row r="275" spans="1:42">
      <c r="A275" s="144">
        <v>42940</v>
      </c>
      <c r="B275" s="51" t="s">
        <v>2401</v>
      </c>
      <c r="C275" s="4" t="s">
        <v>1450</v>
      </c>
      <c r="D275" s="4" t="s">
        <v>1575</v>
      </c>
      <c r="E275" s="51">
        <v>81</v>
      </c>
      <c r="F275" s="51">
        <v>1</v>
      </c>
      <c r="G275" s="56" t="str">
        <f t="shared" si="32"/>
        <v>81-1</v>
      </c>
      <c r="H275" s="51">
        <v>0</v>
      </c>
      <c r="I275" s="51">
        <v>81</v>
      </c>
      <c r="J275" s="57">
        <f>(VLOOKUP($G275,Depth_Lookup_CCL!$A$3:$Z$549,11,FALSE))+(H275/100)</f>
        <v>202.2</v>
      </c>
      <c r="K275" s="57">
        <f>(VLOOKUP($G275,Depth_Lookup_CCL!$A$3:$Z$549,11,FALSE))+(I275/100)</f>
        <v>203.01</v>
      </c>
      <c r="L275" s="58" t="s">
        <v>1520</v>
      </c>
      <c r="M275" s="51" t="s">
        <v>1404</v>
      </c>
      <c r="N275" s="51" t="s">
        <v>1401</v>
      </c>
      <c r="O275" s="51" t="s">
        <v>1457</v>
      </c>
      <c r="P275" s="52">
        <f>VLOOKUP(O275,definitions_list_lookup!$AT$3:$AU$5,2,FALSE)</f>
        <v>2</v>
      </c>
      <c r="Q275" s="51">
        <v>80</v>
      </c>
      <c r="R275" s="51" t="s">
        <v>1537</v>
      </c>
      <c r="S275" s="52">
        <f>VLOOKUP(R275,definitions_list_lookup!$AI$12:$AJ$17,2,FALSE)</f>
        <v>4</v>
      </c>
      <c r="Y275" s="35"/>
      <c r="AA275" s="36" t="s">
        <v>3277</v>
      </c>
      <c r="AF275" s="51">
        <v>15</v>
      </c>
      <c r="AG275" s="51">
        <v>90</v>
      </c>
      <c r="AH275" s="51">
        <v>5</v>
      </c>
      <c r="AI275" s="51">
        <v>0</v>
      </c>
      <c r="AJ275" s="51">
        <f t="shared" si="35"/>
        <v>-108.08248883403498</v>
      </c>
      <c r="AK275" s="51">
        <f t="shared" si="37"/>
        <v>251.91751116596504</v>
      </c>
      <c r="AL275" s="51">
        <f t="shared" si="36"/>
        <v>74.258416161575198</v>
      </c>
      <c r="AM275" s="51">
        <f t="shared" si="38"/>
        <v>341.91751116596504</v>
      </c>
      <c r="AN275" s="51">
        <f t="shared" si="39"/>
        <v>15.741583838424802</v>
      </c>
      <c r="AO275" s="140">
        <f t="shared" si="34"/>
        <v>71.917511165965038</v>
      </c>
      <c r="AP275" s="140">
        <f t="shared" si="33"/>
        <v>15.741583838424802</v>
      </c>
    </row>
    <row r="276" spans="1:42">
      <c r="A276" s="144">
        <v>42940</v>
      </c>
      <c r="B276" s="51" t="s">
        <v>2401</v>
      </c>
      <c r="C276" s="4" t="s">
        <v>1450</v>
      </c>
      <c r="D276" s="4" t="s">
        <v>1575</v>
      </c>
      <c r="E276" s="51">
        <v>82</v>
      </c>
      <c r="F276" s="51">
        <v>2</v>
      </c>
      <c r="G276" s="56" t="str">
        <f t="shared" si="32"/>
        <v>82-2</v>
      </c>
      <c r="H276" s="51">
        <v>1</v>
      </c>
      <c r="I276" s="51">
        <v>4</v>
      </c>
      <c r="J276" s="57">
        <f>(VLOOKUP($G276,Depth_Lookup_CCL!$A$3:$Z$549,11,FALSE))+(H276/100)</f>
        <v>204.05499999999998</v>
      </c>
      <c r="K276" s="57">
        <f>(VLOOKUP($G276,Depth_Lookup_CCL!$A$3:$Z$549,11,FALSE))+(I276/100)</f>
        <v>204.08499999999998</v>
      </c>
      <c r="L276" s="58" t="s">
        <v>1520</v>
      </c>
      <c r="M276" s="51" t="s">
        <v>2874</v>
      </c>
      <c r="P276" s="52" t="e">
        <f>VLOOKUP(O276,definitions_list_lookup!$AT$3:$AU$5,2,FALSE)</f>
        <v>#N/A</v>
      </c>
      <c r="Q276" s="51">
        <v>3</v>
      </c>
      <c r="R276" s="51" t="s">
        <v>1537</v>
      </c>
      <c r="S276" s="52">
        <f>VLOOKUP(R276,definitions_list_lookup!$AI$12:$AJ$17,2,FALSE)</f>
        <v>4</v>
      </c>
      <c r="Y276" s="35"/>
      <c r="AA276" s="36"/>
      <c r="AJ276" s="51" t="e">
        <f t="shared" si="35"/>
        <v>#DIV/0!</v>
      </c>
      <c r="AK276" s="51" t="e">
        <f t="shared" si="37"/>
        <v>#DIV/0!</v>
      </c>
      <c r="AL276" s="51" t="e">
        <f t="shared" si="36"/>
        <v>#DIV/0!</v>
      </c>
      <c r="AM276" s="51" t="e">
        <f t="shared" si="38"/>
        <v>#DIV/0!</v>
      </c>
      <c r="AN276" s="51" t="e">
        <f t="shared" si="39"/>
        <v>#DIV/0!</v>
      </c>
      <c r="AO276" s="140" t="e">
        <f t="shared" si="34"/>
        <v>#DIV/0!</v>
      </c>
      <c r="AP276" s="140" t="e">
        <f t="shared" si="33"/>
        <v>#DIV/0!</v>
      </c>
    </row>
    <row r="277" spans="1:42">
      <c r="A277" s="144">
        <v>42940</v>
      </c>
      <c r="B277" s="51" t="s">
        <v>2401</v>
      </c>
      <c r="C277" s="4" t="s">
        <v>1450</v>
      </c>
      <c r="D277" s="4" t="s">
        <v>1575</v>
      </c>
      <c r="E277" s="51">
        <v>82</v>
      </c>
      <c r="F277" s="51">
        <v>2</v>
      </c>
      <c r="G277" s="56" t="str">
        <f t="shared" si="32"/>
        <v>82-2</v>
      </c>
      <c r="H277" s="51">
        <v>5</v>
      </c>
      <c r="I277" s="51">
        <v>5.5</v>
      </c>
      <c r="J277" s="57">
        <f>(VLOOKUP($G277,Depth_Lookup_CCL!$A$3:$Z$549,11,FALSE))+(H277/100)</f>
        <v>204.095</v>
      </c>
      <c r="K277" s="57">
        <f>(VLOOKUP($G277,Depth_Lookup_CCL!$A$3:$Z$549,11,FALSE))+(I277/100)</f>
        <v>204.1</v>
      </c>
      <c r="L277" s="58" t="s">
        <v>1522</v>
      </c>
      <c r="P277" s="52" t="e">
        <f>VLOOKUP(O277,definitions_list_lookup!$AT$3:$AU$5,2,FALSE)</f>
        <v>#N/A</v>
      </c>
      <c r="Q277" s="51">
        <v>0.5</v>
      </c>
      <c r="R277" s="51" t="s">
        <v>1407</v>
      </c>
      <c r="S277" s="52">
        <f>VLOOKUP(R277,definitions_list_lookup!$AI$12:$AJ$17,2,FALSE)</f>
        <v>1</v>
      </c>
      <c r="Y277" s="35"/>
      <c r="Z277" s="51" t="s">
        <v>1414</v>
      </c>
      <c r="AA277" s="36" t="s">
        <v>3278</v>
      </c>
      <c r="AJ277" s="51" t="e">
        <f t="shared" si="35"/>
        <v>#DIV/0!</v>
      </c>
      <c r="AK277" s="51" t="e">
        <f t="shared" si="37"/>
        <v>#DIV/0!</v>
      </c>
      <c r="AL277" s="51" t="e">
        <f t="shared" si="36"/>
        <v>#DIV/0!</v>
      </c>
      <c r="AM277" s="51" t="e">
        <f t="shared" si="38"/>
        <v>#DIV/0!</v>
      </c>
      <c r="AN277" s="51" t="e">
        <f t="shared" si="39"/>
        <v>#DIV/0!</v>
      </c>
      <c r="AO277" s="140" t="e">
        <f t="shared" si="34"/>
        <v>#DIV/0!</v>
      </c>
      <c r="AP277" s="140" t="e">
        <f t="shared" si="33"/>
        <v>#DIV/0!</v>
      </c>
    </row>
    <row r="278" spans="1:42">
      <c r="A278" s="144">
        <v>42940</v>
      </c>
      <c r="B278" s="51" t="s">
        <v>2401</v>
      </c>
      <c r="C278" s="4" t="s">
        <v>1450</v>
      </c>
      <c r="D278" s="4" t="s">
        <v>1575</v>
      </c>
      <c r="E278" s="51">
        <v>82</v>
      </c>
      <c r="F278" s="51">
        <v>2</v>
      </c>
      <c r="G278" s="56" t="str">
        <f t="shared" si="32"/>
        <v>82-2</v>
      </c>
      <c r="H278" s="51">
        <v>29.5</v>
      </c>
      <c r="I278" s="51">
        <v>30</v>
      </c>
      <c r="J278" s="57">
        <f>(VLOOKUP($G278,Depth_Lookup_CCL!$A$3:$Z$549,11,FALSE))+(H278/100)</f>
        <v>204.33999999999997</v>
      </c>
      <c r="K278" s="57">
        <f>(VLOOKUP($G278,Depth_Lookup_CCL!$A$3:$Z$549,11,FALSE))+(I278/100)</f>
        <v>204.345</v>
      </c>
      <c r="L278" s="58" t="s">
        <v>1522</v>
      </c>
      <c r="P278" s="52" t="e">
        <f>VLOOKUP(O278,definitions_list_lookup!$AT$3:$AU$5,2,FALSE)</f>
        <v>#N/A</v>
      </c>
      <c r="Q278" s="51">
        <v>0.5</v>
      </c>
      <c r="R278" s="51" t="s">
        <v>1407</v>
      </c>
      <c r="S278" s="52">
        <f>VLOOKUP(R278,definitions_list_lookup!$AI$12:$AJ$17,2,FALSE)</f>
        <v>1</v>
      </c>
      <c r="Y278" s="35"/>
      <c r="AA278" s="36"/>
      <c r="AJ278" s="51" t="e">
        <f t="shared" si="35"/>
        <v>#DIV/0!</v>
      </c>
      <c r="AK278" s="51" t="e">
        <f t="shared" si="37"/>
        <v>#DIV/0!</v>
      </c>
      <c r="AL278" s="51" t="e">
        <f t="shared" si="36"/>
        <v>#DIV/0!</v>
      </c>
      <c r="AM278" s="51" t="e">
        <f t="shared" si="38"/>
        <v>#DIV/0!</v>
      </c>
      <c r="AN278" s="51" t="e">
        <f t="shared" si="39"/>
        <v>#DIV/0!</v>
      </c>
      <c r="AO278" s="140" t="e">
        <f t="shared" si="34"/>
        <v>#DIV/0!</v>
      </c>
      <c r="AP278" s="140" t="e">
        <f t="shared" si="33"/>
        <v>#DIV/0!</v>
      </c>
    </row>
    <row r="279" spans="1:42">
      <c r="A279" s="144">
        <v>42940</v>
      </c>
      <c r="B279" s="51" t="s">
        <v>2401</v>
      </c>
      <c r="C279" s="4" t="s">
        <v>1450</v>
      </c>
      <c r="D279" s="4" t="s">
        <v>1575</v>
      </c>
      <c r="E279" s="51">
        <v>82</v>
      </c>
      <c r="F279" s="51">
        <v>4</v>
      </c>
      <c r="G279" s="56" t="str">
        <f t="shared" si="32"/>
        <v>82-4</v>
      </c>
      <c r="H279" s="51">
        <v>0</v>
      </c>
      <c r="I279" s="51">
        <v>2.5</v>
      </c>
      <c r="J279" s="57">
        <f>(VLOOKUP($G279,Depth_Lookup_CCL!$A$3:$Z$549,11,FALSE))+(H279/100)</f>
        <v>205.44499999999999</v>
      </c>
      <c r="K279" s="57">
        <f>(VLOOKUP($G279,Depth_Lookup_CCL!$A$3:$Z$549,11,FALSE))+(I279/100)</f>
        <v>205.47</v>
      </c>
      <c r="L279" s="58" t="s">
        <v>1521</v>
      </c>
      <c r="M279" s="51" t="s">
        <v>2874</v>
      </c>
      <c r="P279" s="52" t="e">
        <f>VLOOKUP(O279,definitions_list_lookup!$AT$3:$AU$5,2,FALSE)</f>
        <v>#N/A</v>
      </c>
      <c r="Q279" s="51">
        <v>2</v>
      </c>
      <c r="R279" s="51" t="s">
        <v>1537</v>
      </c>
      <c r="S279" s="52">
        <f>VLOOKUP(R279,definitions_list_lookup!$AI$12:$AJ$17,2,FALSE)</f>
        <v>4</v>
      </c>
      <c r="Y279" s="35"/>
      <c r="AA279" s="36"/>
      <c r="AJ279" s="51" t="e">
        <f t="shared" si="35"/>
        <v>#DIV/0!</v>
      </c>
      <c r="AK279" s="51" t="e">
        <f t="shared" si="37"/>
        <v>#DIV/0!</v>
      </c>
      <c r="AL279" s="51" t="e">
        <f t="shared" si="36"/>
        <v>#DIV/0!</v>
      </c>
      <c r="AM279" s="51" t="e">
        <f t="shared" si="38"/>
        <v>#DIV/0!</v>
      </c>
      <c r="AN279" s="51" t="e">
        <f t="shared" si="39"/>
        <v>#DIV/0!</v>
      </c>
      <c r="AO279" s="140" t="e">
        <f t="shared" si="34"/>
        <v>#DIV/0!</v>
      </c>
      <c r="AP279" s="140" t="e">
        <f t="shared" si="33"/>
        <v>#DIV/0!</v>
      </c>
    </row>
    <row r="280" spans="1:42">
      <c r="A280" s="144">
        <v>42940</v>
      </c>
      <c r="B280" s="51" t="s">
        <v>2401</v>
      </c>
      <c r="C280" s="4" t="s">
        <v>1450</v>
      </c>
      <c r="D280" s="4" t="s">
        <v>1575</v>
      </c>
      <c r="E280" s="51">
        <v>82</v>
      </c>
      <c r="F280" s="51">
        <v>4</v>
      </c>
      <c r="G280" s="56" t="str">
        <f t="shared" si="32"/>
        <v>82-4</v>
      </c>
      <c r="H280" s="51">
        <v>50</v>
      </c>
      <c r="I280" s="51">
        <v>50.5</v>
      </c>
      <c r="J280" s="57">
        <f>(VLOOKUP($G280,Depth_Lookup_CCL!$A$3:$Z$549,11,FALSE))+(H280/100)</f>
        <v>205.94499999999999</v>
      </c>
      <c r="K280" s="57">
        <f>(VLOOKUP($G280,Depth_Lookup_CCL!$A$3:$Z$549,11,FALSE))+(I280/100)</f>
        <v>205.95</v>
      </c>
      <c r="L280" s="58" t="s">
        <v>1522</v>
      </c>
      <c r="P280" s="52" t="e">
        <f>VLOOKUP(O280,definitions_list_lookup!$AT$3:$AU$5,2,FALSE)</f>
        <v>#N/A</v>
      </c>
      <c r="Q280" s="51">
        <v>1</v>
      </c>
      <c r="R280" s="51" t="s">
        <v>1407</v>
      </c>
      <c r="S280" s="52">
        <f>VLOOKUP(R280,definitions_list_lookup!$AI$12:$AJ$17,2,FALSE)</f>
        <v>1</v>
      </c>
      <c r="Y280" s="35"/>
      <c r="AA280" s="36" t="s">
        <v>3279</v>
      </c>
      <c r="AJ280" s="51" t="e">
        <f t="shared" si="35"/>
        <v>#DIV/0!</v>
      </c>
      <c r="AK280" s="51" t="e">
        <f t="shared" si="37"/>
        <v>#DIV/0!</v>
      </c>
      <c r="AL280" s="51" t="e">
        <f t="shared" si="36"/>
        <v>#DIV/0!</v>
      </c>
      <c r="AM280" s="51" t="e">
        <f t="shared" si="38"/>
        <v>#DIV/0!</v>
      </c>
      <c r="AN280" s="51" t="e">
        <f t="shared" si="39"/>
        <v>#DIV/0!</v>
      </c>
      <c r="AO280" s="140" t="e">
        <f t="shared" si="34"/>
        <v>#DIV/0!</v>
      </c>
      <c r="AP280" s="140" t="e">
        <f t="shared" si="33"/>
        <v>#DIV/0!</v>
      </c>
    </row>
    <row r="281" spans="1:42">
      <c r="A281" s="144">
        <v>42940</v>
      </c>
      <c r="B281" s="51" t="s">
        <v>2401</v>
      </c>
      <c r="C281" s="4" t="s">
        <v>1450</v>
      </c>
      <c r="D281" s="4" t="s">
        <v>1575</v>
      </c>
      <c r="E281" s="51">
        <v>83</v>
      </c>
      <c r="F281" s="51">
        <v>1</v>
      </c>
      <c r="G281" s="56" t="str">
        <f t="shared" si="32"/>
        <v>83-1</v>
      </c>
      <c r="H281" s="51">
        <v>69</v>
      </c>
      <c r="I281" s="51">
        <v>70</v>
      </c>
      <c r="J281" s="57">
        <f>(VLOOKUP($G281,Depth_Lookup_CCL!$A$3:$Z$549,11,FALSE))+(H281/100)</f>
        <v>206.89</v>
      </c>
      <c r="K281" s="57">
        <f>(VLOOKUP($G281,Depth_Lookup_CCL!$A$3:$Z$549,11,FALSE))+(I281/100)</f>
        <v>206.89999999999998</v>
      </c>
      <c r="L281" s="58" t="s">
        <v>1522</v>
      </c>
      <c r="P281" s="52" t="e">
        <f>VLOOKUP(O281,definitions_list_lookup!$AT$3:$AU$5,2,FALSE)</f>
        <v>#N/A</v>
      </c>
      <c r="Q281" s="51">
        <v>2</v>
      </c>
      <c r="R281" s="51" t="s">
        <v>1407</v>
      </c>
      <c r="S281" s="52">
        <f>VLOOKUP(R281,definitions_list_lookup!$AI$12:$AJ$17,2,FALSE)</f>
        <v>1</v>
      </c>
      <c r="Y281" s="35"/>
      <c r="AA281" s="36" t="s">
        <v>3279</v>
      </c>
      <c r="AJ281" s="51" t="e">
        <f t="shared" si="35"/>
        <v>#DIV/0!</v>
      </c>
      <c r="AK281" s="51" t="e">
        <f t="shared" si="37"/>
        <v>#DIV/0!</v>
      </c>
      <c r="AL281" s="51" t="e">
        <f t="shared" si="36"/>
        <v>#DIV/0!</v>
      </c>
      <c r="AM281" s="51" t="e">
        <f t="shared" si="38"/>
        <v>#DIV/0!</v>
      </c>
      <c r="AN281" s="51" t="e">
        <f t="shared" si="39"/>
        <v>#DIV/0!</v>
      </c>
      <c r="AO281" s="140" t="e">
        <f t="shared" si="34"/>
        <v>#DIV/0!</v>
      </c>
      <c r="AP281" s="140" t="e">
        <f t="shared" si="33"/>
        <v>#DIV/0!</v>
      </c>
    </row>
    <row r="282" spans="1:42">
      <c r="A282" s="144">
        <v>42940</v>
      </c>
      <c r="B282" s="51" t="s">
        <v>2401</v>
      </c>
      <c r="C282" s="4" t="s">
        <v>1450</v>
      </c>
      <c r="D282" s="4" t="s">
        <v>1575</v>
      </c>
      <c r="E282" s="51">
        <v>83</v>
      </c>
      <c r="F282" s="51">
        <v>2</v>
      </c>
      <c r="G282" s="56" t="str">
        <f t="shared" si="32"/>
        <v>83-2</v>
      </c>
      <c r="H282" s="51">
        <v>25</v>
      </c>
      <c r="I282" s="51">
        <v>30</v>
      </c>
      <c r="J282" s="57">
        <f>(VLOOKUP($G282,Depth_Lookup_CCL!$A$3:$Z$549,11,FALSE))+(H282/100)</f>
        <v>207.26</v>
      </c>
      <c r="K282" s="57">
        <f>(VLOOKUP($G282,Depth_Lookup_CCL!$A$3:$Z$549,11,FALSE))+(I282/100)</f>
        <v>207.31</v>
      </c>
      <c r="L282" s="58" t="s">
        <v>1520</v>
      </c>
      <c r="M282" s="51" t="s">
        <v>2874</v>
      </c>
      <c r="O282" s="51" t="s">
        <v>1457</v>
      </c>
      <c r="P282" s="52">
        <f>VLOOKUP(O282,definitions_list_lookup!$AT$3:$AU$5,2,FALSE)</f>
        <v>2</v>
      </c>
      <c r="Q282" s="51">
        <v>5</v>
      </c>
      <c r="R282" s="51" t="s">
        <v>1537</v>
      </c>
      <c r="S282" s="52">
        <f>VLOOKUP(R282,definitions_list_lookup!$AI$12:$AJ$17,2,FALSE)</f>
        <v>4</v>
      </c>
      <c r="Y282" s="35"/>
      <c r="AA282" s="36"/>
      <c r="AF282" s="51">
        <v>5</v>
      </c>
      <c r="AG282" s="51">
        <v>90</v>
      </c>
      <c r="AH282" s="51">
        <v>12</v>
      </c>
      <c r="AI282" s="51">
        <v>0</v>
      </c>
      <c r="AJ282" s="51">
        <f t="shared" si="35"/>
        <v>-157.62784606513912</v>
      </c>
      <c r="AK282" s="51">
        <f t="shared" si="37"/>
        <v>202.37215393486088</v>
      </c>
      <c r="AL282" s="51">
        <f t="shared" si="36"/>
        <v>77.05497976736892</v>
      </c>
      <c r="AM282" s="51">
        <f t="shared" si="38"/>
        <v>292.37215393486088</v>
      </c>
      <c r="AN282" s="51">
        <f t="shared" si="39"/>
        <v>12.94502023263108</v>
      </c>
      <c r="AO282" s="140">
        <f t="shared" si="34"/>
        <v>22.372153934860876</v>
      </c>
      <c r="AP282" s="140">
        <f t="shared" si="33"/>
        <v>12.94502023263108</v>
      </c>
    </row>
    <row r="283" spans="1:42">
      <c r="A283" s="144">
        <v>42940</v>
      </c>
      <c r="B283" s="51" t="s">
        <v>2401</v>
      </c>
      <c r="C283" s="4" t="s">
        <v>1450</v>
      </c>
      <c r="D283" s="4" t="s">
        <v>1575</v>
      </c>
      <c r="E283" s="51">
        <v>83</v>
      </c>
      <c r="F283" s="51">
        <v>4</v>
      </c>
      <c r="G283" s="56" t="str">
        <f t="shared" si="32"/>
        <v>83-4</v>
      </c>
      <c r="H283" s="51">
        <v>50</v>
      </c>
      <c r="I283" s="51">
        <v>54</v>
      </c>
      <c r="J283" s="57">
        <f>(VLOOKUP($G283,Depth_Lookup_CCL!$A$3:$Z$549,11,FALSE))+(H283/100)</f>
        <v>208.82499999999999</v>
      </c>
      <c r="K283" s="57">
        <f>(VLOOKUP($G283,Depth_Lookup_CCL!$A$3:$Z$549,11,FALSE))+(I283/100)</f>
        <v>208.86499999999998</v>
      </c>
      <c r="L283" s="58" t="s">
        <v>1522</v>
      </c>
      <c r="P283" s="52" t="e">
        <f>VLOOKUP(O283,definitions_list_lookup!$AT$3:$AU$5,2,FALSE)</f>
        <v>#N/A</v>
      </c>
      <c r="R283" s="51" t="s">
        <v>1407</v>
      </c>
      <c r="S283" s="52">
        <f>VLOOKUP(R283,definitions_list_lookup!$AI$12:$AJ$17,2,FALSE)</f>
        <v>1</v>
      </c>
      <c r="X283" s="51" t="s">
        <v>2732</v>
      </c>
      <c r="Y283" s="35"/>
      <c r="AA283" s="36" t="s">
        <v>3280</v>
      </c>
      <c r="AJ283" s="51" t="e">
        <f t="shared" si="35"/>
        <v>#DIV/0!</v>
      </c>
      <c r="AK283" s="51" t="e">
        <f t="shared" si="37"/>
        <v>#DIV/0!</v>
      </c>
      <c r="AL283" s="51" t="e">
        <f t="shared" si="36"/>
        <v>#DIV/0!</v>
      </c>
      <c r="AM283" s="51" t="e">
        <f t="shared" si="38"/>
        <v>#DIV/0!</v>
      </c>
      <c r="AN283" s="51" t="e">
        <f t="shared" si="39"/>
        <v>#DIV/0!</v>
      </c>
      <c r="AO283" s="140" t="e">
        <f t="shared" si="34"/>
        <v>#DIV/0!</v>
      </c>
      <c r="AP283" s="140" t="e">
        <f t="shared" si="33"/>
        <v>#DIV/0!</v>
      </c>
    </row>
    <row r="284" spans="1:42">
      <c r="A284" s="144">
        <v>42940</v>
      </c>
      <c r="B284" s="51" t="s">
        <v>2401</v>
      </c>
      <c r="C284" s="4" t="s">
        <v>1450</v>
      </c>
      <c r="D284" s="4" t="s">
        <v>1575</v>
      </c>
      <c r="E284" s="51">
        <v>85</v>
      </c>
      <c r="F284" s="51">
        <v>1</v>
      </c>
      <c r="G284" s="56" t="str">
        <f t="shared" si="32"/>
        <v>85-1</v>
      </c>
      <c r="H284" s="51">
        <v>60.5</v>
      </c>
      <c r="I284" s="51">
        <v>61</v>
      </c>
      <c r="J284" s="57">
        <f>(VLOOKUP($G284,Depth_Lookup_CCL!$A$3:$Z$549,11,FALSE))+(H284/100)</f>
        <v>212.30499999999998</v>
      </c>
      <c r="K284" s="57">
        <f>(VLOOKUP($G284,Depth_Lookup_CCL!$A$3:$Z$549,11,FALSE))+(I284/100)</f>
        <v>212.31</v>
      </c>
      <c r="L284" s="58" t="s">
        <v>1520</v>
      </c>
      <c r="P284" s="52" t="e">
        <f>VLOOKUP(O284,definitions_list_lookup!$AT$3:$AU$5,2,FALSE)</f>
        <v>#N/A</v>
      </c>
      <c r="Q284" s="51">
        <v>0.5</v>
      </c>
      <c r="R284" s="51" t="s">
        <v>1537</v>
      </c>
      <c r="S284" s="52">
        <f>VLOOKUP(R284,definitions_list_lookup!$AI$12:$AJ$17,2,FALSE)</f>
        <v>4</v>
      </c>
      <c r="X284" s="51" t="s">
        <v>1481</v>
      </c>
      <c r="Y284" s="35"/>
      <c r="AA284" s="36" t="s">
        <v>3281</v>
      </c>
      <c r="AJ284" s="51" t="e">
        <f t="shared" si="35"/>
        <v>#DIV/0!</v>
      </c>
      <c r="AK284" s="51" t="e">
        <f t="shared" si="37"/>
        <v>#DIV/0!</v>
      </c>
      <c r="AL284" s="51" t="e">
        <f t="shared" si="36"/>
        <v>#DIV/0!</v>
      </c>
      <c r="AM284" s="51" t="e">
        <f t="shared" si="38"/>
        <v>#DIV/0!</v>
      </c>
      <c r="AN284" s="51" t="e">
        <f t="shared" si="39"/>
        <v>#DIV/0!</v>
      </c>
      <c r="AO284" s="140" t="e">
        <f t="shared" si="34"/>
        <v>#DIV/0!</v>
      </c>
      <c r="AP284" s="140" t="e">
        <f t="shared" si="33"/>
        <v>#DIV/0!</v>
      </c>
    </row>
    <row r="285" spans="1:42">
      <c r="A285" s="144">
        <v>42940</v>
      </c>
      <c r="B285" s="51" t="s">
        <v>2401</v>
      </c>
      <c r="C285" s="4" t="s">
        <v>1450</v>
      </c>
      <c r="D285" s="4" t="s">
        <v>1575</v>
      </c>
      <c r="E285" s="51">
        <v>86</v>
      </c>
      <c r="F285" s="51">
        <v>2</v>
      </c>
      <c r="G285" s="56" t="str">
        <f t="shared" si="32"/>
        <v>86-2</v>
      </c>
      <c r="H285" s="51">
        <v>38</v>
      </c>
      <c r="I285" s="51">
        <v>40</v>
      </c>
      <c r="J285" s="57">
        <f>(VLOOKUP($G285,Depth_Lookup_CCL!$A$3:$Z$549,11,FALSE))+(H285/100)</f>
        <v>213.55999999999997</v>
      </c>
      <c r="K285" s="57">
        <f>(VLOOKUP($G285,Depth_Lookup_CCL!$A$3:$Z$549,11,FALSE))+(I285/100)</f>
        <v>213.57999999999998</v>
      </c>
      <c r="L285" s="58" t="s">
        <v>1520</v>
      </c>
      <c r="M285" s="51" t="s">
        <v>1404</v>
      </c>
      <c r="N285" s="51" t="s">
        <v>1402</v>
      </c>
      <c r="O285" s="51" t="s">
        <v>1457</v>
      </c>
      <c r="P285" s="52">
        <f>VLOOKUP(O285,definitions_list_lookup!$AT$3:$AU$5,2,FALSE)</f>
        <v>2</v>
      </c>
      <c r="Q285" s="51">
        <v>1.5</v>
      </c>
      <c r="R285" s="51" t="s">
        <v>1537</v>
      </c>
      <c r="S285" s="52">
        <f>VLOOKUP(R285,definitions_list_lookup!$AI$12:$AJ$17,2,FALSE)</f>
        <v>4</v>
      </c>
      <c r="Y285" s="35" t="s">
        <v>1385</v>
      </c>
      <c r="AA285" s="36"/>
      <c r="AJ285" s="51" t="e">
        <f t="shared" si="35"/>
        <v>#DIV/0!</v>
      </c>
      <c r="AK285" s="51" t="e">
        <f t="shared" si="37"/>
        <v>#DIV/0!</v>
      </c>
      <c r="AL285" s="51" t="e">
        <f t="shared" si="36"/>
        <v>#DIV/0!</v>
      </c>
      <c r="AM285" s="51" t="e">
        <f t="shared" si="38"/>
        <v>#DIV/0!</v>
      </c>
      <c r="AN285" s="51" t="e">
        <f t="shared" si="39"/>
        <v>#DIV/0!</v>
      </c>
      <c r="AO285" s="140" t="e">
        <f t="shared" si="34"/>
        <v>#DIV/0!</v>
      </c>
      <c r="AP285" s="140" t="e">
        <f t="shared" si="33"/>
        <v>#DIV/0!</v>
      </c>
    </row>
    <row r="286" spans="1:42">
      <c r="A286" s="144">
        <v>42940</v>
      </c>
      <c r="B286" s="51" t="s">
        <v>2401</v>
      </c>
      <c r="C286" s="4" t="s">
        <v>1450</v>
      </c>
      <c r="D286" s="4" t="s">
        <v>1575</v>
      </c>
      <c r="E286" s="51">
        <v>86</v>
      </c>
      <c r="F286" s="51">
        <v>2</v>
      </c>
      <c r="G286" s="56" t="str">
        <f t="shared" si="32"/>
        <v>86-2</v>
      </c>
      <c r="H286" s="51">
        <v>40</v>
      </c>
      <c r="I286" s="51">
        <v>65</v>
      </c>
      <c r="J286" s="57">
        <f>(VLOOKUP($G286,Depth_Lookup_CCL!$A$3:$Z$549,11,FALSE))+(H286/100)</f>
        <v>213.57999999999998</v>
      </c>
      <c r="K286" s="57">
        <f>(VLOOKUP($G286,Depth_Lookup_CCL!$A$3:$Z$549,11,FALSE))+(I286/100)</f>
        <v>213.82999999999998</v>
      </c>
      <c r="L286" s="58"/>
      <c r="P286" s="52" t="e">
        <f>VLOOKUP(O286,definitions_list_lookup!$AT$3:$AU$5,2,FALSE)</f>
        <v>#N/A</v>
      </c>
      <c r="R286" s="51" t="s">
        <v>1408</v>
      </c>
      <c r="S286" s="52">
        <f>VLOOKUP(R286,definitions_list_lookup!$AI$12:$AJ$17,2,FALSE)</f>
        <v>2</v>
      </c>
      <c r="Y286" s="35"/>
      <c r="AA286" s="36" t="s">
        <v>3282</v>
      </c>
      <c r="AJ286" s="51" t="e">
        <f t="shared" si="35"/>
        <v>#DIV/0!</v>
      </c>
      <c r="AK286" s="51" t="e">
        <f t="shared" si="37"/>
        <v>#DIV/0!</v>
      </c>
      <c r="AL286" s="51" t="e">
        <f t="shared" si="36"/>
        <v>#DIV/0!</v>
      </c>
      <c r="AM286" s="51" t="e">
        <f t="shared" si="38"/>
        <v>#DIV/0!</v>
      </c>
      <c r="AN286" s="51" t="e">
        <f t="shared" si="39"/>
        <v>#DIV/0!</v>
      </c>
      <c r="AO286" s="140" t="e">
        <f t="shared" si="34"/>
        <v>#DIV/0!</v>
      </c>
      <c r="AP286" s="140" t="e">
        <f t="shared" si="33"/>
        <v>#DIV/0!</v>
      </c>
    </row>
    <row r="287" spans="1:42">
      <c r="A287" s="144">
        <v>42940</v>
      </c>
      <c r="B287" s="51" t="s">
        <v>2401</v>
      </c>
      <c r="C287" s="4" t="s">
        <v>1450</v>
      </c>
      <c r="D287" s="4" t="s">
        <v>1575</v>
      </c>
      <c r="E287" s="51">
        <v>86</v>
      </c>
      <c r="F287" s="51">
        <v>3</v>
      </c>
      <c r="G287" s="56" t="str">
        <f t="shared" si="32"/>
        <v>86-3</v>
      </c>
      <c r="H287" s="51">
        <v>13</v>
      </c>
      <c r="I287" s="51">
        <v>69</v>
      </c>
      <c r="J287" s="57">
        <f>(VLOOKUP($G287,Depth_Lookup_CCL!$A$3:$Z$549,11,FALSE))+(H287/100)</f>
        <v>214.16499999999996</v>
      </c>
      <c r="K287" s="57">
        <f>(VLOOKUP($G287,Depth_Lookup_CCL!$A$3:$Z$549,11,FALSE))+(I287/100)</f>
        <v>214.72499999999997</v>
      </c>
      <c r="L287" s="58" t="s">
        <v>1520</v>
      </c>
      <c r="M287" s="51" t="s">
        <v>1404</v>
      </c>
      <c r="N287" s="51" t="s">
        <v>1401</v>
      </c>
      <c r="P287" s="52" t="e">
        <f>VLOOKUP(O287,definitions_list_lookup!$AT$3:$AU$5,2,FALSE)</f>
        <v>#N/A</v>
      </c>
      <c r="Q287" s="51">
        <v>50</v>
      </c>
      <c r="R287" s="51" t="s">
        <v>1537</v>
      </c>
      <c r="S287" s="52">
        <f>VLOOKUP(R287,definitions_list_lookup!$AI$12:$AJ$17,2,FALSE)</f>
        <v>4</v>
      </c>
      <c r="X287" s="51" t="s">
        <v>1484</v>
      </c>
      <c r="Y287" s="35"/>
      <c r="AA287" s="36" t="s">
        <v>3283</v>
      </c>
      <c r="AJ287" s="51" t="e">
        <f t="shared" si="35"/>
        <v>#DIV/0!</v>
      </c>
      <c r="AK287" s="51" t="e">
        <f t="shared" si="37"/>
        <v>#DIV/0!</v>
      </c>
      <c r="AL287" s="51" t="e">
        <f t="shared" si="36"/>
        <v>#DIV/0!</v>
      </c>
      <c r="AM287" s="51" t="e">
        <f t="shared" si="38"/>
        <v>#DIV/0!</v>
      </c>
      <c r="AN287" s="51" t="e">
        <f t="shared" si="39"/>
        <v>#DIV/0!</v>
      </c>
      <c r="AO287" s="140" t="e">
        <f t="shared" si="34"/>
        <v>#DIV/0!</v>
      </c>
      <c r="AP287" s="140" t="e">
        <f t="shared" si="33"/>
        <v>#DIV/0!</v>
      </c>
    </row>
    <row r="288" spans="1:42">
      <c r="A288" s="144">
        <v>42940</v>
      </c>
      <c r="B288" s="51" t="s">
        <v>2401</v>
      </c>
      <c r="C288" s="4" t="s">
        <v>1450</v>
      </c>
      <c r="D288" s="4" t="s">
        <v>1575</v>
      </c>
      <c r="E288" s="51">
        <v>86</v>
      </c>
      <c r="F288" s="51">
        <v>4</v>
      </c>
      <c r="G288" s="56" t="str">
        <f t="shared" si="32"/>
        <v>86-4</v>
      </c>
      <c r="H288" s="51">
        <v>0</v>
      </c>
      <c r="I288" s="51">
        <v>60</v>
      </c>
      <c r="J288" s="57">
        <f>(VLOOKUP($G288,Depth_Lookup_CCL!$A$3:$Z$549,11,FALSE))+(H288/100)</f>
        <v>214.72499999999997</v>
      </c>
      <c r="K288" s="57">
        <f>(VLOOKUP($G288,Depth_Lookup_CCL!$A$3:$Z$549,11,FALSE))+(I288/100)</f>
        <v>215.32499999999996</v>
      </c>
      <c r="L288" s="58" t="s">
        <v>1520</v>
      </c>
      <c r="M288" s="51" t="s">
        <v>1404</v>
      </c>
      <c r="P288" s="52" t="e">
        <f>VLOOKUP(O288,definitions_list_lookup!$AT$3:$AU$5,2,FALSE)</f>
        <v>#N/A</v>
      </c>
      <c r="Q288" s="51">
        <v>60</v>
      </c>
      <c r="R288" s="51" t="s">
        <v>1537</v>
      </c>
      <c r="S288" s="52">
        <f>VLOOKUP(R288,definitions_list_lookup!$AI$12:$AJ$17,2,FALSE)</f>
        <v>4</v>
      </c>
      <c r="X288" s="51" t="s">
        <v>1481</v>
      </c>
      <c r="Y288" s="35"/>
      <c r="AA288" s="36" t="s">
        <v>3284</v>
      </c>
      <c r="AJ288" s="51" t="e">
        <f t="shared" si="35"/>
        <v>#DIV/0!</v>
      </c>
      <c r="AK288" s="51" t="e">
        <f t="shared" si="37"/>
        <v>#DIV/0!</v>
      </c>
      <c r="AL288" s="51" t="e">
        <f t="shared" si="36"/>
        <v>#DIV/0!</v>
      </c>
      <c r="AM288" s="51" t="e">
        <f t="shared" si="38"/>
        <v>#DIV/0!</v>
      </c>
      <c r="AN288" s="51" t="e">
        <f t="shared" si="39"/>
        <v>#DIV/0!</v>
      </c>
      <c r="AO288" s="140" t="e">
        <f t="shared" si="34"/>
        <v>#DIV/0!</v>
      </c>
      <c r="AP288" s="140" t="e">
        <f t="shared" si="33"/>
        <v>#DIV/0!</v>
      </c>
    </row>
    <row r="289" spans="1:42">
      <c r="A289" s="144">
        <v>42940</v>
      </c>
      <c r="B289" s="51" t="s">
        <v>2401</v>
      </c>
      <c r="C289" s="4" t="s">
        <v>1450</v>
      </c>
      <c r="D289" s="4" t="s">
        <v>1575</v>
      </c>
      <c r="E289" s="51">
        <v>87</v>
      </c>
      <c r="F289" s="51">
        <v>1</v>
      </c>
      <c r="G289" s="56" t="str">
        <f t="shared" si="32"/>
        <v>87-1</v>
      </c>
      <c r="H289" s="51">
        <v>21</v>
      </c>
      <c r="I289" s="51">
        <v>21.5</v>
      </c>
      <c r="J289" s="57">
        <f>(VLOOKUP($G289,Depth_Lookup_CCL!$A$3:$Z$549,11,FALSE))+(H289/100)</f>
        <v>215.41</v>
      </c>
      <c r="K289" s="57">
        <f>(VLOOKUP($G289,Depth_Lookup_CCL!$A$3:$Z$549,11,FALSE))+(I289/100)</f>
        <v>215.41499999999999</v>
      </c>
      <c r="L289" s="58" t="s">
        <v>1520</v>
      </c>
      <c r="M289" s="51" t="s">
        <v>1405</v>
      </c>
      <c r="O289" s="51" t="s">
        <v>1456</v>
      </c>
      <c r="P289" s="52">
        <f>VLOOKUP(O289,definitions_list_lookup!$AT$3:$AU$5,2,FALSE)</f>
        <v>1</v>
      </c>
      <c r="S289" s="52" t="e">
        <f>VLOOKUP(R289,definitions_list_lookup!$AI$12:$AJ$17,2,FALSE)</f>
        <v>#N/A</v>
      </c>
      <c r="X289" s="51" t="s">
        <v>1481</v>
      </c>
      <c r="Y289" s="35"/>
      <c r="AA289" s="36" t="s">
        <v>3285</v>
      </c>
      <c r="AF289" s="51">
        <v>82</v>
      </c>
      <c r="AG289" s="51">
        <v>270</v>
      </c>
      <c r="AH289" s="51">
        <v>25</v>
      </c>
      <c r="AI289" s="51">
        <v>0</v>
      </c>
      <c r="AJ289" s="51">
        <f t="shared" si="35"/>
        <v>93.749532451635389</v>
      </c>
      <c r="AK289" s="51">
        <f t="shared" si="37"/>
        <v>93.749532451635389</v>
      </c>
      <c r="AL289" s="51">
        <f t="shared" si="36"/>
        <v>7.9830966540460775</v>
      </c>
      <c r="AM289" s="51">
        <f t="shared" si="38"/>
        <v>183.74953245163539</v>
      </c>
      <c r="AN289" s="51">
        <f t="shared" si="39"/>
        <v>82.016903345953921</v>
      </c>
      <c r="AO289" s="140">
        <f t="shared" si="34"/>
        <v>273.74953245163539</v>
      </c>
      <c r="AP289" s="140">
        <f t="shared" si="33"/>
        <v>82.016903345953921</v>
      </c>
    </row>
    <row r="290" spans="1:42">
      <c r="A290" s="144">
        <v>42940</v>
      </c>
      <c r="B290" s="51" t="s">
        <v>2401</v>
      </c>
      <c r="C290" s="4" t="s">
        <v>1450</v>
      </c>
      <c r="D290" s="4" t="s">
        <v>1575</v>
      </c>
      <c r="E290" s="51">
        <v>87</v>
      </c>
      <c r="F290" s="51">
        <v>1</v>
      </c>
      <c r="G290" s="56" t="str">
        <f t="shared" si="32"/>
        <v>87-1</v>
      </c>
      <c r="H290" s="51">
        <v>41</v>
      </c>
      <c r="I290" s="51">
        <v>41.5</v>
      </c>
      <c r="J290" s="57">
        <f>(VLOOKUP($G290,Depth_Lookup_CCL!$A$3:$Z$549,11,FALSE))+(H290/100)</f>
        <v>215.60999999999999</v>
      </c>
      <c r="K290" s="57">
        <f>(VLOOKUP($G290,Depth_Lookup_CCL!$A$3:$Z$549,11,FALSE))+(I290/100)</f>
        <v>215.61499999999998</v>
      </c>
      <c r="L290" s="58" t="s">
        <v>3043</v>
      </c>
      <c r="P290" s="52" t="e">
        <f>VLOOKUP(O290,definitions_list_lookup!$AT$3:$AU$5,2,FALSE)</f>
        <v>#N/A</v>
      </c>
      <c r="Q290" s="51">
        <v>1</v>
      </c>
      <c r="R290" s="51" t="s">
        <v>1537</v>
      </c>
      <c r="S290" s="52">
        <f>VLOOKUP(R290,definitions_list_lookup!$AI$12:$AJ$17,2,FALSE)</f>
        <v>4</v>
      </c>
      <c r="X290" s="51" t="s">
        <v>3286</v>
      </c>
      <c r="Y290" s="35"/>
      <c r="AA290" s="36" t="s">
        <v>3287</v>
      </c>
      <c r="AD290" s="51">
        <v>200</v>
      </c>
      <c r="AE290" s="51">
        <v>10</v>
      </c>
      <c r="AF290" s="51">
        <v>23</v>
      </c>
      <c r="AG290" s="51">
        <v>90</v>
      </c>
      <c r="AH290" s="51">
        <v>28</v>
      </c>
      <c r="AI290" s="51">
        <v>180</v>
      </c>
      <c r="AJ290" s="51">
        <f t="shared" si="35"/>
        <v>-38.601102616590197</v>
      </c>
      <c r="AK290" s="51">
        <f t="shared" si="37"/>
        <v>321.3988973834098</v>
      </c>
      <c r="AL290" s="51">
        <f t="shared" si="36"/>
        <v>55.77007883558754</v>
      </c>
      <c r="AM290" s="51">
        <f t="shared" si="38"/>
        <v>51.398897383409803</v>
      </c>
      <c r="AN290" s="51">
        <f t="shared" si="39"/>
        <v>34.22992116441246</v>
      </c>
      <c r="AO290" s="140">
        <f t="shared" si="34"/>
        <v>141.3988973834098</v>
      </c>
      <c r="AP290" s="140">
        <f t="shared" si="33"/>
        <v>34.22992116441246</v>
      </c>
    </row>
    <row r="291" spans="1:42">
      <c r="A291" s="144">
        <v>42940</v>
      </c>
      <c r="B291" s="51" t="s">
        <v>2401</v>
      </c>
      <c r="C291" s="4" t="s">
        <v>1450</v>
      </c>
      <c r="D291" s="4" t="s">
        <v>1575</v>
      </c>
      <c r="E291" s="51">
        <v>87</v>
      </c>
      <c r="F291" s="51">
        <v>1</v>
      </c>
      <c r="G291" s="56" t="str">
        <f t="shared" si="32"/>
        <v>87-1</v>
      </c>
      <c r="H291" s="51">
        <v>53</v>
      </c>
      <c r="I291" s="51">
        <v>53.5</v>
      </c>
      <c r="J291" s="57">
        <f>(VLOOKUP($G291,Depth_Lookup_CCL!$A$3:$Z$549,11,FALSE))+(H291/100)</f>
        <v>215.73</v>
      </c>
      <c r="K291" s="57">
        <f>(VLOOKUP($G291,Depth_Lookup_CCL!$A$3:$Z$549,11,FALSE))+(I291/100)</f>
        <v>215.73499999999999</v>
      </c>
      <c r="L291" s="58" t="s">
        <v>3043</v>
      </c>
      <c r="P291" s="52" t="e">
        <f>VLOOKUP(O291,definitions_list_lookup!$AT$3:$AU$5,2,FALSE)</f>
        <v>#N/A</v>
      </c>
      <c r="Q291" s="51">
        <v>1</v>
      </c>
      <c r="R291" s="51" t="s">
        <v>1537</v>
      </c>
      <c r="S291" s="52">
        <f>VLOOKUP(R291,definitions_list_lookup!$AI$12:$AJ$17,2,FALSE)</f>
        <v>4</v>
      </c>
      <c r="X291" s="51" t="s">
        <v>3286</v>
      </c>
      <c r="Y291" s="35"/>
      <c r="AA291" s="36" t="s">
        <v>3287</v>
      </c>
      <c r="AD291" s="51">
        <v>198</v>
      </c>
      <c r="AE291" s="51">
        <v>10</v>
      </c>
      <c r="AF291" s="51">
        <v>25</v>
      </c>
      <c r="AG291" s="51">
        <v>90</v>
      </c>
      <c r="AH291" s="51">
        <v>28</v>
      </c>
      <c r="AI291" s="51">
        <v>180</v>
      </c>
      <c r="AJ291" s="51">
        <f t="shared" si="35"/>
        <v>-41.250670106527082</v>
      </c>
      <c r="AK291" s="51">
        <f t="shared" si="37"/>
        <v>318.74932989347292</v>
      </c>
      <c r="AL291" s="51">
        <f t="shared" si="36"/>
        <v>54.731350082455485</v>
      </c>
      <c r="AM291" s="51">
        <f t="shared" si="38"/>
        <v>48.749329893472918</v>
      </c>
      <c r="AN291" s="51">
        <f t="shared" si="39"/>
        <v>35.268649917544515</v>
      </c>
      <c r="AO291" s="140">
        <f t="shared" si="34"/>
        <v>138.74932989347292</v>
      </c>
      <c r="AP291" s="140">
        <f t="shared" si="33"/>
        <v>35.268649917544515</v>
      </c>
    </row>
    <row r="292" spans="1:42">
      <c r="A292" s="144">
        <v>42940</v>
      </c>
      <c r="B292" s="51" t="s">
        <v>2401</v>
      </c>
      <c r="C292" s="4" t="s">
        <v>1450</v>
      </c>
      <c r="D292" s="4" t="s">
        <v>1575</v>
      </c>
      <c r="E292" s="51">
        <v>87</v>
      </c>
      <c r="F292" s="51">
        <v>1</v>
      </c>
      <c r="G292" s="56" t="str">
        <f t="shared" si="32"/>
        <v>87-1</v>
      </c>
      <c r="H292" s="51">
        <v>76</v>
      </c>
      <c r="I292" s="51">
        <v>79</v>
      </c>
      <c r="J292" s="57">
        <f>(VLOOKUP($G292,Depth_Lookup_CCL!$A$3:$Z$549,11,FALSE))+(H292/100)</f>
        <v>215.95999999999998</v>
      </c>
      <c r="K292" s="57">
        <f>(VLOOKUP($G292,Depth_Lookup_CCL!$A$3:$Z$549,11,FALSE))+(I292/100)</f>
        <v>215.98999999999998</v>
      </c>
      <c r="L292" s="58" t="s">
        <v>1520</v>
      </c>
      <c r="M292" s="51" t="s">
        <v>2874</v>
      </c>
      <c r="P292" s="52" t="e">
        <f>VLOOKUP(O292,definitions_list_lookup!$AT$3:$AU$5,2,FALSE)</f>
        <v>#N/A</v>
      </c>
      <c r="Q292" s="51">
        <v>3</v>
      </c>
      <c r="R292" s="51" t="s">
        <v>1537</v>
      </c>
      <c r="S292" s="52">
        <f>VLOOKUP(R292,definitions_list_lookup!$AI$12:$AJ$17,2,FALSE)</f>
        <v>4</v>
      </c>
      <c r="X292" s="51" t="s">
        <v>3286</v>
      </c>
      <c r="Y292" s="35"/>
      <c r="AA292" s="36" t="s">
        <v>3288</v>
      </c>
      <c r="AJ292" s="51" t="e">
        <f t="shared" si="35"/>
        <v>#DIV/0!</v>
      </c>
      <c r="AK292" s="51" t="e">
        <f t="shared" si="37"/>
        <v>#DIV/0!</v>
      </c>
      <c r="AL292" s="51" t="e">
        <f t="shared" si="36"/>
        <v>#DIV/0!</v>
      </c>
      <c r="AM292" s="51" t="e">
        <f t="shared" si="38"/>
        <v>#DIV/0!</v>
      </c>
      <c r="AN292" s="51" t="e">
        <f t="shared" si="39"/>
        <v>#DIV/0!</v>
      </c>
      <c r="AO292" s="140" t="e">
        <f t="shared" si="34"/>
        <v>#DIV/0!</v>
      </c>
      <c r="AP292" s="140" t="e">
        <f t="shared" si="33"/>
        <v>#DIV/0!</v>
      </c>
    </row>
    <row r="293" spans="1:42">
      <c r="A293" s="144">
        <v>42940</v>
      </c>
      <c r="B293" s="51" t="s">
        <v>2401</v>
      </c>
      <c r="C293" s="4" t="s">
        <v>1450</v>
      </c>
      <c r="D293" s="4" t="s">
        <v>1575</v>
      </c>
      <c r="E293" s="51">
        <v>87</v>
      </c>
      <c r="F293" s="51">
        <v>2</v>
      </c>
      <c r="G293" s="56" t="str">
        <f t="shared" si="32"/>
        <v>87-2</v>
      </c>
      <c r="H293" s="51">
        <v>0</v>
      </c>
      <c r="I293" s="51">
        <v>77</v>
      </c>
      <c r="J293" s="57">
        <f>(VLOOKUP($G293,Depth_Lookup_CCL!$A$3:$Z$549,11,FALSE))+(H293/100)</f>
        <v>216.035</v>
      </c>
      <c r="K293" s="57">
        <f>(VLOOKUP($G293,Depth_Lookup_CCL!$A$3:$Z$549,11,FALSE))+(I293/100)</f>
        <v>216.80500000000001</v>
      </c>
      <c r="L293" s="58" t="s">
        <v>1520</v>
      </c>
      <c r="M293" s="51" t="s">
        <v>1404</v>
      </c>
      <c r="O293" s="51" t="s">
        <v>1457</v>
      </c>
      <c r="P293" s="52">
        <f>VLOOKUP(O293,definitions_list_lookup!$AT$3:$AU$5,2,FALSE)</f>
        <v>2</v>
      </c>
      <c r="Q293" s="51">
        <v>70</v>
      </c>
      <c r="R293" s="51" t="s">
        <v>1537</v>
      </c>
      <c r="S293" s="52">
        <f>VLOOKUP(R293,definitions_list_lookup!$AI$12:$AJ$17,2,FALSE)</f>
        <v>4</v>
      </c>
      <c r="Y293" s="35"/>
      <c r="AA293" s="36"/>
      <c r="AF293" s="51">
        <v>15</v>
      </c>
      <c r="AG293" s="51">
        <v>90</v>
      </c>
      <c r="AH293" s="51">
        <v>26</v>
      </c>
      <c r="AI293" s="51">
        <v>0</v>
      </c>
      <c r="AJ293" s="51">
        <f t="shared" si="35"/>
        <v>-151.21660728342871</v>
      </c>
      <c r="AK293" s="51">
        <f t="shared" si="37"/>
        <v>208.78339271657129</v>
      </c>
      <c r="AL293" s="51">
        <f t="shared" si="36"/>
        <v>60.904549716902281</v>
      </c>
      <c r="AM293" s="51">
        <f t="shared" si="38"/>
        <v>298.78339271657126</v>
      </c>
      <c r="AN293" s="51">
        <f t="shared" si="39"/>
        <v>29.095450283097719</v>
      </c>
      <c r="AO293" s="140">
        <f t="shared" si="34"/>
        <v>28.783392716571285</v>
      </c>
      <c r="AP293" s="140">
        <f t="shared" si="33"/>
        <v>29.095450283097719</v>
      </c>
    </row>
    <row r="294" spans="1:42">
      <c r="A294" s="144">
        <v>42940</v>
      </c>
      <c r="B294" s="51" t="s">
        <v>2401</v>
      </c>
      <c r="C294" s="4" t="s">
        <v>1450</v>
      </c>
      <c r="D294" s="4" t="s">
        <v>1575</v>
      </c>
      <c r="E294" s="51">
        <v>87</v>
      </c>
      <c r="F294" s="51">
        <v>3</v>
      </c>
      <c r="G294" s="56" t="str">
        <f t="shared" si="32"/>
        <v>87-3</v>
      </c>
      <c r="H294" s="51">
        <v>46</v>
      </c>
      <c r="I294" s="51">
        <v>46</v>
      </c>
      <c r="J294" s="57">
        <f>(VLOOKUP($G294,Depth_Lookup_CCL!$A$3:$Z$549,11,FALSE))+(H294/100)</f>
        <v>217.28</v>
      </c>
      <c r="K294" s="57">
        <f>(VLOOKUP($G294,Depth_Lookup_CCL!$A$3:$Z$549,11,FALSE))+(I294/100)</f>
        <v>217.28</v>
      </c>
      <c r="L294" s="58" t="s">
        <v>1522</v>
      </c>
      <c r="P294" s="52" t="e">
        <f>VLOOKUP(O294,definitions_list_lookup!$AT$3:$AU$5,2,FALSE)</f>
        <v>#N/A</v>
      </c>
      <c r="R294" s="51" t="s">
        <v>1536</v>
      </c>
      <c r="S294" s="52">
        <f>VLOOKUP(R294,definitions_list_lookup!$AI$12:$AJ$17,2,FALSE)</f>
        <v>3</v>
      </c>
      <c r="X294" s="51" t="s">
        <v>266</v>
      </c>
      <c r="Y294" s="35"/>
      <c r="AA294" s="36" t="s">
        <v>3289</v>
      </c>
      <c r="AF294" s="51">
        <v>87</v>
      </c>
      <c r="AG294" s="51">
        <v>90</v>
      </c>
      <c r="AH294" s="51">
        <v>65</v>
      </c>
      <c r="AI294" s="51">
        <v>0</v>
      </c>
      <c r="AJ294" s="51">
        <f t="shared" si="35"/>
        <v>-96.41249755727732</v>
      </c>
      <c r="AK294" s="51">
        <f t="shared" si="37"/>
        <v>263.58750244272267</v>
      </c>
      <c r="AL294" s="51">
        <f t="shared" si="36"/>
        <v>2.9812647100274883</v>
      </c>
      <c r="AM294" s="51">
        <f t="shared" si="38"/>
        <v>353.58750244272267</v>
      </c>
      <c r="AN294" s="51">
        <f t="shared" si="39"/>
        <v>87.018735289972511</v>
      </c>
      <c r="AO294" s="140">
        <f t="shared" si="34"/>
        <v>83.587502442722666</v>
      </c>
      <c r="AP294" s="140">
        <f t="shared" si="33"/>
        <v>87.018735289972511</v>
      </c>
    </row>
    <row r="295" spans="1:42">
      <c r="A295" s="144">
        <v>42940</v>
      </c>
      <c r="B295" s="51" t="s">
        <v>2401</v>
      </c>
      <c r="C295" s="4" t="s">
        <v>1450</v>
      </c>
      <c r="D295" s="4" t="s">
        <v>1575</v>
      </c>
      <c r="E295" s="51">
        <v>87</v>
      </c>
      <c r="F295" s="51">
        <v>4</v>
      </c>
      <c r="G295" s="56" t="str">
        <f t="shared" si="32"/>
        <v>87-4</v>
      </c>
      <c r="H295" s="51">
        <v>31</v>
      </c>
      <c r="I295" s="51">
        <v>69</v>
      </c>
      <c r="J295" s="57">
        <f>(VLOOKUP($G295,Depth_Lookup_CCL!$A$3:$Z$549,11,FALSE))+(H295/100)</f>
        <v>217.87</v>
      </c>
      <c r="K295" s="57">
        <f>(VLOOKUP($G295,Depth_Lookup_CCL!$A$3:$Z$549,11,FALSE))+(I295/100)</f>
        <v>218.25</v>
      </c>
      <c r="L295" s="58" t="s">
        <v>1520</v>
      </c>
      <c r="M295" s="51" t="s">
        <v>1404</v>
      </c>
      <c r="P295" s="52" t="e">
        <f>VLOOKUP(O295,definitions_list_lookup!$AT$3:$AU$5,2,FALSE)</f>
        <v>#N/A</v>
      </c>
      <c r="Q295" s="51">
        <v>10</v>
      </c>
      <c r="R295" s="51" t="s">
        <v>1537</v>
      </c>
      <c r="S295" s="52">
        <f>VLOOKUP(R295,definitions_list_lookup!$AI$12:$AJ$17,2,FALSE)</f>
        <v>4</v>
      </c>
      <c r="Y295" s="35"/>
      <c r="AA295" s="36" t="s">
        <v>3290</v>
      </c>
      <c r="AB295" s="51">
        <v>213</v>
      </c>
      <c r="AF295" s="51">
        <v>75</v>
      </c>
      <c r="AG295" s="51">
        <v>270</v>
      </c>
      <c r="AJ295" s="51">
        <f t="shared" si="35"/>
        <v>90</v>
      </c>
      <c r="AK295" s="51">
        <f t="shared" si="37"/>
        <v>90</v>
      </c>
      <c r="AL295" s="51">
        <f t="shared" si="36"/>
        <v>14.999999999999998</v>
      </c>
      <c r="AM295" s="51">
        <f t="shared" si="38"/>
        <v>180</v>
      </c>
      <c r="AN295" s="51">
        <f t="shared" si="39"/>
        <v>75</v>
      </c>
      <c r="AO295" s="140">
        <f t="shared" si="34"/>
        <v>270</v>
      </c>
      <c r="AP295" s="140">
        <f t="shared" si="33"/>
        <v>75</v>
      </c>
    </row>
    <row r="296" spans="1:42">
      <c r="A296" s="144">
        <v>42940</v>
      </c>
      <c r="B296" s="51" t="s">
        <v>2401</v>
      </c>
      <c r="C296" s="4" t="s">
        <v>1450</v>
      </c>
      <c r="D296" s="4" t="s">
        <v>1575</v>
      </c>
      <c r="E296" s="51">
        <v>88</v>
      </c>
      <c r="F296" s="51">
        <v>1</v>
      </c>
      <c r="G296" s="56" t="str">
        <f t="shared" si="32"/>
        <v>88-1</v>
      </c>
      <c r="H296" s="51">
        <v>0</v>
      </c>
      <c r="I296" s="51">
        <v>100</v>
      </c>
      <c r="J296" s="57">
        <f>(VLOOKUP($G296,Depth_Lookup_CCL!$A$3:$Z$549,11,FALSE))+(H296/100)</f>
        <v>218.2</v>
      </c>
      <c r="K296" s="57">
        <f>(VLOOKUP($G296,Depth_Lookup_CCL!$A$3:$Z$549,11,FALSE))+(I296/100)</f>
        <v>219.2</v>
      </c>
      <c r="L296" s="58"/>
      <c r="P296" s="52" t="e">
        <f>VLOOKUP(O296,definitions_list_lookup!$AT$3:$AU$5,2,FALSE)</f>
        <v>#N/A</v>
      </c>
      <c r="R296" s="51" t="s">
        <v>1407</v>
      </c>
      <c r="S296" s="52">
        <f>VLOOKUP(R296,definitions_list_lookup!$AI$12:$AJ$17,2,FALSE)</f>
        <v>1</v>
      </c>
      <c r="Y296" s="35"/>
      <c r="AA296" s="36"/>
      <c r="AJ296" s="51" t="e">
        <f t="shared" si="35"/>
        <v>#DIV/0!</v>
      </c>
      <c r="AK296" s="51" t="e">
        <f t="shared" si="37"/>
        <v>#DIV/0!</v>
      </c>
      <c r="AL296" s="51" t="e">
        <f t="shared" si="36"/>
        <v>#DIV/0!</v>
      </c>
      <c r="AM296" s="51" t="e">
        <f t="shared" si="38"/>
        <v>#DIV/0!</v>
      </c>
      <c r="AN296" s="51" t="e">
        <f t="shared" si="39"/>
        <v>#DIV/0!</v>
      </c>
      <c r="AO296" s="140" t="e">
        <f t="shared" si="34"/>
        <v>#DIV/0!</v>
      </c>
      <c r="AP296" s="140" t="e">
        <f t="shared" si="33"/>
        <v>#DIV/0!</v>
      </c>
    </row>
    <row r="297" spans="1:42">
      <c r="A297" s="144">
        <v>42940</v>
      </c>
      <c r="B297" s="51" t="s">
        <v>2401</v>
      </c>
      <c r="C297" s="4" t="s">
        <v>1450</v>
      </c>
      <c r="D297" s="4" t="s">
        <v>1575</v>
      </c>
      <c r="E297" s="51">
        <v>88</v>
      </c>
      <c r="F297" s="51">
        <v>2</v>
      </c>
      <c r="G297" s="56" t="str">
        <f t="shared" si="32"/>
        <v>88-2</v>
      </c>
      <c r="H297" s="51">
        <v>0</v>
      </c>
      <c r="I297" s="51">
        <v>82</v>
      </c>
      <c r="J297" s="57">
        <f>(VLOOKUP($G297,Depth_Lookup_CCL!$A$3:$Z$549,11,FALSE))+(H297/100)</f>
        <v>219.2</v>
      </c>
      <c r="K297" s="57">
        <f>(VLOOKUP($G297,Depth_Lookup_CCL!$A$3:$Z$549,11,FALSE))+(I297/100)</f>
        <v>220.01999999999998</v>
      </c>
      <c r="L297" s="58"/>
      <c r="P297" s="52" t="e">
        <f>VLOOKUP(O297,definitions_list_lookup!$AT$3:$AU$5,2,FALSE)</f>
        <v>#N/A</v>
      </c>
      <c r="R297" s="51" t="s">
        <v>1407</v>
      </c>
      <c r="S297" s="52">
        <f>VLOOKUP(R297,definitions_list_lookup!$AI$12:$AJ$17,2,FALSE)</f>
        <v>1</v>
      </c>
      <c r="Y297" s="35"/>
      <c r="AA297" s="36"/>
      <c r="AJ297" s="51" t="e">
        <f t="shared" si="35"/>
        <v>#DIV/0!</v>
      </c>
      <c r="AK297" s="51" t="e">
        <f t="shared" si="37"/>
        <v>#DIV/0!</v>
      </c>
      <c r="AL297" s="51" t="e">
        <f t="shared" si="36"/>
        <v>#DIV/0!</v>
      </c>
      <c r="AM297" s="51" t="e">
        <f t="shared" si="38"/>
        <v>#DIV/0!</v>
      </c>
      <c r="AN297" s="51" t="e">
        <f t="shared" si="39"/>
        <v>#DIV/0!</v>
      </c>
      <c r="AO297" s="140" t="e">
        <f t="shared" si="34"/>
        <v>#DIV/0!</v>
      </c>
      <c r="AP297" s="140" t="e">
        <f t="shared" si="33"/>
        <v>#DIV/0!</v>
      </c>
    </row>
    <row r="298" spans="1:42">
      <c r="A298" s="144">
        <v>42940</v>
      </c>
      <c r="B298" s="51" t="s">
        <v>2401</v>
      </c>
      <c r="C298" s="4" t="s">
        <v>1450</v>
      </c>
      <c r="D298" s="4" t="s">
        <v>1575</v>
      </c>
      <c r="E298" s="51">
        <v>88</v>
      </c>
      <c r="F298" s="51">
        <v>3</v>
      </c>
      <c r="G298" s="56" t="str">
        <f t="shared" ref="G298:G361" si="40">E298&amp;"-"&amp;F298</f>
        <v>88-3</v>
      </c>
      <c r="H298" s="51">
        <v>54</v>
      </c>
      <c r="I298" s="51">
        <v>56.5</v>
      </c>
      <c r="J298" s="57">
        <f>(VLOOKUP($G298,Depth_Lookup_CCL!$A$3:$Z$549,11,FALSE))+(H298/100)</f>
        <v>220.55999999999997</v>
      </c>
      <c r="K298" s="57">
        <f>(VLOOKUP($G298,Depth_Lookup_CCL!$A$3:$Z$549,11,FALSE))+(I298/100)</f>
        <v>220.58499999999998</v>
      </c>
      <c r="L298" s="58" t="s">
        <v>1520</v>
      </c>
      <c r="P298" s="52" t="e">
        <f>VLOOKUP(O298,definitions_list_lookup!$AT$3:$AU$5,2,FALSE)</f>
        <v>#N/A</v>
      </c>
      <c r="Q298" s="51">
        <v>3</v>
      </c>
      <c r="R298" s="51" t="s">
        <v>1537</v>
      </c>
      <c r="S298" s="52">
        <f>VLOOKUP(R298,definitions_list_lookup!$AI$12:$AJ$17,2,FALSE)</f>
        <v>4</v>
      </c>
      <c r="Y298" s="35"/>
      <c r="AA298" s="36" t="s">
        <v>3291</v>
      </c>
      <c r="AD298" s="51">
        <v>225</v>
      </c>
      <c r="AE298" s="51">
        <v>5</v>
      </c>
      <c r="AF298" s="51">
        <v>8</v>
      </c>
      <c r="AG298" s="51">
        <v>270</v>
      </c>
      <c r="AH298" s="51">
        <v>15</v>
      </c>
      <c r="AI298" s="51">
        <v>180</v>
      </c>
      <c r="AJ298" s="51">
        <f t="shared" si="35"/>
        <v>27.677259002535095</v>
      </c>
      <c r="AK298" s="51">
        <f t="shared" si="37"/>
        <v>27.677259002535095</v>
      </c>
      <c r="AL298" s="51">
        <f t="shared" si="36"/>
        <v>73.165769071277296</v>
      </c>
      <c r="AM298" s="51">
        <f t="shared" si="38"/>
        <v>117.6772590025351</v>
      </c>
      <c r="AN298" s="51">
        <f t="shared" si="39"/>
        <v>16.834230928722704</v>
      </c>
      <c r="AO298" s="140">
        <f t="shared" si="34"/>
        <v>207.6772590025351</v>
      </c>
      <c r="AP298" s="140">
        <f t="shared" ref="AP298:AP361" si="41">-$AL298+90</f>
        <v>16.834230928722704</v>
      </c>
    </row>
    <row r="299" spans="1:42">
      <c r="A299" s="144">
        <v>42940</v>
      </c>
      <c r="B299" s="51" t="s">
        <v>2401</v>
      </c>
      <c r="C299" s="4" t="s">
        <v>1450</v>
      </c>
      <c r="D299" s="4" t="s">
        <v>1575</v>
      </c>
      <c r="E299" s="51">
        <v>89</v>
      </c>
      <c r="F299" s="51">
        <v>1</v>
      </c>
      <c r="G299" s="56" t="str">
        <f t="shared" si="40"/>
        <v>89-1</v>
      </c>
      <c r="H299" s="51">
        <v>20.5</v>
      </c>
      <c r="I299" s="51">
        <v>25</v>
      </c>
      <c r="J299" s="57">
        <f>(VLOOKUP($G299,Depth_Lookup_CCL!$A$3:$Z$549,11,FALSE))+(H299/100)</f>
        <v>221.405</v>
      </c>
      <c r="K299" s="57">
        <f>(VLOOKUP($G299,Depth_Lookup_CCL!$A$3:$Z$549,11,FALSE))+(I299/100)</f>
        <v>221.45</v>
      </c>
      <c r="L299" s="58" t="s">
        <v>1520</v>
      </c>
      <c r="M299" s="51" t="s">
        <v>1404</v>
      </c>
      <c r="N299" s="51" t="s">
        <v>1402</v>
      </c>
      <c r="P299" s="52" t="e">
        <f>VLOOKUP(O299,definitions_list_lookup!$AT$3:$AU$5,2,FALSE)</f>
        <v>#N/A</v>
      </c>
      <c r="Q299" s="51">
        <v>45</v>
      </c>
      <c r="R299" s="51" t="s">
        <v>1537</v>
      </c>
      <c r="S299" s="52">
        <f>VLOOKUP(R299,definitions_list_lookup!$AI$12:$AJ$17,2,FALSE)</f>
        <v>4</v>
      </c>
      <c r="X299" s="51" t="s">
        <v>2424</v>
      </c>
      <c r="Y299" s="35"/>
      <c r="AA299" s="36" t="s">
        <v>3292</v>
      </c>
      <c r="AF299" s="51">
        <v>25</v>
      </c>
      <c r="AG299" s="51">
        <v>270</v>
      </c>
      <c r="AH299" s="51">
        <v>35</v>
      </c>
      <c r="AI299" s="51">
        <v>0</v>
      </c>
      <c r="AJ299" s="51">
        <f t="shared" si="35"/>
        <v>146.3381172520173</v>
      </c>
      <c r="AK299" s="51">
        <f t="shared" si="37"/>
        <v>146.3381172520173</v>
      </c>
      <c r="AL299" s="51">
        <f t="shared" si="36"/>
        <v>49.927140201670547</v>
      </c>
      <c r="AM299" s="51">
        <f t="shared" si="38"/>
        <v>236.3381172520173</v>
      </c>
      <c r="AN299" s="51">
        <f t="shared" si="39"/>
        <v>40.072859798329453</v>
      </c>
      <c r="AO299" s="140">
        <f t="shared" si="34"/>
        <v>326.3381172520173</v>
      </c>
      <c r="AP299" s="140">
        <f t="shared" si="41"/>
        <v>40.072859798329453</v>
      </c>
    </row>
    <row r="300" spans="1:42">
      <c r="A300" s="144">
        <v>42940</v>
      </c>
      <c r="B300" s="51" t="s">
        <v>2401</v>
      </c>
      <c r="C300" s="4" t="s">
        <v>1450</v>
      </c>
      <c r="D300" s="4" t="s">
        <v>1575</v>
      </c>
      <c r="E300" s="51">
        <v>89</v>
      </c>
      <c r="F300" s="51">
        <v>1</v>
      </c>
      <c r="G300" s="56" t="str">
        <f t="shared" si="40"/>
        <v>89-1</v>
      </c>
      <c r="H300" s="51">
        <v>73</v>
      </c>
      <c r="I300" s="51">
        <v>73</v>
      </c>
      <c r="J300" s="57">
        <f>(VLOOKUP($G300,Depth_Lookup_CCL!$A$3:$Z$549,11,FALSE))+(H300/100)</f>
        <v>221.92999999999998</v>
      </c>
      <c r="K300" s="57">
        <f>(VLOOKUP($G300,Depth_Lookup_CCL!$A$3:$Z$549,11,FALSE))+(I300/100)</f>
        <v>221.92999999999998</v>
      </c>
      <c r="L300" s="58" t="s">
        <v>1522</v>
      </c>
      <c r="P300" s="52" t="e">
        <f>VLOOKUP(O300,definitions_list_lookup!$AT$3:$AU$5,2,FALSE)</f>
        <v>#N/A</v>
      </c>
      <c r="Q300" s="51">
        <v>3</v>
      </c>
      <c r="R300" s="51" t="s">
        <v>1407</v>
      </c>
      <c r="S300" s="52">
        <f>VLOOKUP(R300,definitions_list_lookup!$AI$12:$AJ$17,2,FALSE)</f>
        <v>1</v>
      </c>
      <c r="Y300" s="35"/>
      <c r="AA300" s="36"/>
      <c r="AJ300" s="51" t="e">
        <f t="shared" si="35"/>
        <v>#DIV/0!</v>
      </c>
      <c r="AK300" s="51" t="e">
        <f t="shared" si="37"/>
        <v>#DIV/0!</v>
      </c>
      <c r="AL300" s="51" t="e">
        <f t="shared" si="36"/>
        <v>#DIV/0!</v>
      </c>
      <c r="AM300" s="51" t="e">
        <f t="shared" si="38"/>
        <v>#DIV/0!</v>
      </c>
      <c r="AN300" s="51" t="e">
        <f t="shared" si="39"/>
        <v>#DIV/0!</v>
      </c>
      <c r="AO300" s="140" t="e">
        <f t="shared" si="34"/>
        <v>#DIV/0!</v>
      </c>
      <c r="AP300" s="140" t="e">
        <f t="shared" si="41"/>
        <v>#DIV/0!</v>
      </c>
    </row>
    <row r="301" spans="1:42">
      <c r="A301" s="144">
        <v>42940</v>
      </c>
      <c r="B301" s="51" t="s">
        <v>2401</v>
      </c>
      <c r="C301" s="4" t="s">
        <v>1450</v>
      </c>
      <c r="D301" s="4" t="s">
        <v>1575</v>
      </c>
      <c r="E301" s="51">
        <v>89</v>
      </c>
      <c r="F301" s="51">
        <v>2</v>
      </c>
      <c r="G301" s="56" t="str">
        <f t="shared" si="40"/>
        <v>89-2</v>
      </c>
      <c r="H301" s="51">
        <v>22.5</v>
      </c>
      <c r="I301" s="51">
        <v>23</v>
      </c>
      <c r="J301" s="57">
        <f>(VLOOKUP($G301,Depth_Lookup_CCL!$A$3:$Z$549,11,FALSE))+(H301/100)</f>
        <v>222.30499999999998</v>
      </c>
      <c r="K301" s="57">
        <f>(VLOOKUP($G301,Depth_Lookup_CCL!$A$3:$Z$549,11,FALSE))+(I301/100)</f>
        <v>222.30999999999997</v>
      </c>
      <c r="L301" s="58" t="s">
        <v>1522</v>
      </c>
      <c r="P301" s="52" t="e">
        <f>VLOOKUP(O301,definitions_list_lookup!$AT$3:$AU$5,2,FALSE)</f>
        <v>#N/A</v>
      </c>
      <c r="Q301" s="51">
        <v>1</v>
      </c>
      <c r="R301" s="51" t="s">
        <v>1407</v>
      </c>
      <c r="S301" s="52">
        <f>VLOOKUP(R301,definitions_list_lookup!$AI$12:$AJ$17,2,FALSE)</f>
        <v>1</v>
      </c>
      <c r="Y301" s="35"/>
      <c r="AA301" s="36" t="s">
        <v>3049</v>
      </c>
      <c r="AJ301" s="51" t="e">
        <f t="shared" si="35"/>
        <v>#DIV/0!</v>
      </c>
      <c r="AK301" s="51" t="e">
        <f t="shared" si="37"/>
        <v>#DIV/0!</v>
      </c>
      <c r="AL301" s="51" t="e">
        <f t="shared" si="36"/>
        <v>#DIV/0!</v>
      </c>
      <c r="AM301" s="51" t="e">
        <f t="shared" si="38"/>
        <v>#DIV/0!</v>
      </c>
      <c r="AN301" s="51" t="e">
        <f t="shared" si="39"/>
        <v>#DIV/0!</v>
      </c>
      <c r="AO301" s="140" t="e">
        <f t="shared" si="34"/>
        <v>#DIV/0!</v>
      </c>
      <c r="AP301" s="140" t="e">
        <f t="shared" si="41"/>
        <v>#DIV/0!</v>
      </c>
    </row>
    <row r="302" spans="1:42">
      <c r="A302" s="144">
        <v>42940</v>
      </c>
      <c r="B302" s="51" t="s">
        <v>2401</v>
      </c>
      <c r="C302" s="4" t="s">
        <v>1450</v>
      </c>
      <c r="D302" s="4" t="s">
        <v>1575</v>
      </c>
      <c r="E302" s="51">
        <v>89</v>
      </c>
      <c r="F302" s="51">
        <v>2</v>
      </c>
      <c r="G302" s="56" t="str">
        <f t="shared" si="40"/>
        <v>89-2</v>
      </c>
      <c r="H302" s="51">
        <v>37.5</v>
      </c>
      <c r="I302" s="51">
        <v>38</v>
      </c>
      <c r="J302" s="57">
        <f>(VLOOKUP($G302,Depth_Lookup_CCL!$A$3:$Z$549,11,FALSE))+(H302/100)</f>
        <v>222.45499999999998</v>
      </c>
      <c r="K302" s="57">
        <f>(VLOOKUP($G302,Depth_Lookup_CCL!$A$3:$Z$549,11,FALSE))+(I302/100)</f>
        <v>222.45999999999998</v>
      </c>
      <c r="L302" s="58" t="s">
        <v>1522</v>
      </c>
      <c r="P302" s="52" t="e">
        <f>VLOOKUP(O302,definitions_list_lookup!$AT$3:$AU$5,2,FALSE)</f>
        <v>#N/A</v>
      </c>
      <c r="Q302" s="51">
        <v>1</v>
      </c>
      <c r="R302" s="51" t="s">
        <v>1407</v>
      </c>
      <c r="S302" s="52">
        <f>VLOOKUP(R302,definitions_list_lookup!$AI$12:$AJ$17,2,FALSE)</f>
        <v>1</v>
      </c>
      <c r="Y302" s="35"/>
      <c r="AA302" s="36"/>
      <c r="AJ302" s="51" t="e">
        <f t="shared" si="35"/>
        <v>#DIV/0!</v>
      </c>
      <c r="AK302" s="51" t="e">
        <f t="shared" si="37"/>
        <v>#DIV/0!</v>
      </c>
      <c r="AL302" s="51" t="e">
        <f t="shared" si="36"/>
        <v>#DIV/0!</v>
      </c>
      <c r="AM302" s="51" t="e">
        <f t="shared" si="38"/>
        <v>#DIV/0!</v>
      </c>
      <c r="AN302" s="51" t="e">
        <f t="shared" si="39"/>
        <v>#DIV/0!</v>
      </c>
      <c r="AO302" s="140" t="e">
        <f t="shared" ref="AO302:AO365" si="42">IF(($AK302&lt;180),$AK302+180,$AK302-180)</f>
        <v>#DIV/0!</v>
      </c>
      <c r="AP302" s="140" t="e">
        <f t="shared" si="41"/>
        <v>#DIV/0!</v>
      </c>
    </row>
    <row r="303" spans="1:42">
      <c r="A303" s="144">
        <v>42940</v>
      </c>
      <c r="B303" s="51" t="s">
        <v>2401</v>
      </c>
      <c r="C303" s="4" t="s">
        <v>1450</v>
      </c>
      <c r="D303" s="4" t="s">
        <v>1575</v>
      </c>
      <c r="E303" s="51">
        <v>89</v>
      </c>
      <c r="F303" s="51">
        <v>2</v>
      </c>
      <c r="G303" s="56" t="str">
        <f t="shared" si="40"/>
        <v>89-2</v>
      </c>
      <c r="H303" s="51">
        <v>43</v>
      </c>
      <c r="I303" s="51">
        <v>43</v>
      </c>
      <c r="J303" s="57">
        <f>(VLOOKUP($G303,Depth_Lookup_CCL!$A$3:$Z$549,11,FALSE))+(H303/100)</f>
        <v>222.51</v>
      </c>
      <c r="K303" s="57">
        <f>(VLOOKUP($G303,Depth_Lookup_CCL!$A$3:$Z$549,11,FALSE))+(I303/100)</f>
        <v>222.51</v>
      </c>
      <c r="L303" s="58" t="s">
        <v>1522</v>
      </c>
      <c r="P303" s="52" t="e">
        <f>VLOOKUP(O303,definitions_list_lookup!$AT$3:$AU$5,2,FALSE)</f>
        <v>#N/A</v>
      </c>
      <c r="R303" s="51" t="s">
        <v>1407</v>
      </c>
      <c r="S303" s="52">
        <f>VLOOKUP(R303,definitions_list_lookup!$AI$12:$AJ$17,2,FALSE)</f>
        <v>1</v>
      </c>
      <c r="Y303" s="35"/>
      <c r="AA303" s="36"/>
      <c r="AJ303" s="51" t="e">
        <f t="shared" si="35"/>
        <v>#DIV/0!</v>
      </c>
      <c r="AK303" s="51" t="e">
        <f t="shared" si="37"/>
        <v>#DIV/0!</v>
      </c>
      <c r="AL303" s="51" t="e">
        <f t="shared" si="36"/>
        <v>#DIV/0!</v>
      </c>
      <c r="AM303" s="51" t="e">
        <f t="shared" si="38"/>
        <v>#DIV/0!</v>
      </c>
      <c r="AN303" s="51" t="e">
        <f t="shared" si="39"/>
        <v>#DIV/0!</v>
      </c>
      <c r="AO303" s="140" t="e">
        <f t="shared" si="42"/>
        <v>#DIV/0!</v>
      </c>
      <c r="AP303" s="140" t="e">
        <f t="shared" si="41"/>
        <v>#DIV/0!</v>
      </c>
    </row>
    <row r="304" spans="1:42">
      <c r="A304" s="144">
        <v>42940</v>
      </c>
      <c r="B304" s="51" t="s">
        <v>2401</v>
      </c>
      <c r="C304" s="4" t="s">
        <v>1450</v>
      </c>
      <c r="D304" s="4" t="s">
        <v>1575</v>
      </c>
      <c r="E304" s="51">
        <v>89</v>
      </c>
      <c r="F304" s="51">
        <v>2</v>
      </c>
      <c r="G304" s="56" t="str">
        <f t="shared" si="40"/>
        <v>89-2</v>
      </c>
      <c r="H304" s="51">
        <v>63</v>
      </c>
      <c r="I304" s="51">
        <v>66</v>
      </c>
      <c r="J304" s="57">
        <f>(VLOOKUP($G304,Depth_Lookup_CCL!$A$3:$Z$549,11,FALSE))+(H304/100)</f>
        <v>222.70999999999998</v>
      </c>
      <c r="K304" s="57">
        <f>(VLOOKUP($G304,Depth_Lookup_CCL!$A$3:$Z$549,11,FALSE))+(I304/100)</f>
        <v>222.73999999999998</v>
      </c>
      <c r="L304" s="58" t="s">
        <v>1522</v>
      </c>
      <c r="P304" s="52" t="e">
        <f>VLOOKUP(O304,definitions_list_lookup!$AT$3:$AU$5,2,FALSE)</f>
        <v>#N/A</v>
      </c>
      <c r="R304" s="51" t="s">
        <v>1407</v>
      </c>
      <c r="S304" s="52">
        <f>VLOOKUP(R304,definitions_list_lookup!$AI$12:$AJ$17,2,FALSE)</f>
        <v>1</v>
      </c>
      <c r="Y304" s="35"/>
      <c r="AA304" s="36"/>
      <c r="AJ304" s="51" t="e">
        <f t="shared" si="35"/>
        <v>#DIV/0!</v>
      </c>
      <c r="AK304" s="51" t="e">
        <f t="shared" si="37"/>
        <v>#DIV/0!</v>
      </c>
      <c r="AL304" s="51" t="e">
        <f t="shared" si="36"/>
        <v>#DIV/0!</v>
      </c>
      <c r="AM304" s="51" t="e">
        <f t="shared" si="38"/>
        <v>#DIV/0!</v>
      </c>
      <c r="AN304" s="51" t="e">
        <f t="shared" si="39"/>
        <v>#DIV/0!</v>
      </c>
      <c r="AO304" s="140" t="e">
        <f t="shared" si="42"/>
        <v>#DIV/0!</v>
      </c>
      <c r="AP304" s="140" t="e">
        <f t="shared" si="41"/>
        <v>#DIV/0!</v>
      </c>
    </row>
    <row r="305" spans="1:42">
      <c r="A305" s="144">
        <v>42940</v>
      </c>
      <c r="B305" s="51" t="s">
        <v>2401</v>
      </c>
      <c r="C305" s="4" t="s">
        <v>1450</v>
      </c>
      <c r="D305" s="4" t="s">
        <v>1575</v>
      </c>
      <c r="E305" s="51">
        <v>90</v>
      </c>
      <c r="F305" s="51">
        <v>1</v>
      </c>
      <c r="G305" s="56" t="str">
        <f t="shared" si="40"/>
        <v>90-1</v>
      </c>
      <c r="H305" s="51">
        <v>36</v>
      </c>
      <c r="I305" s="51">
        <v>38</v>
      </c>
      <c r="J305" s="57">
        <f>(VLOOKUP($G305,Depth_Lookup_CCL!$A$3:$Z$549,11,FALSE))+(H305/100)</f>
        <v>223.06</v>
      </c>
      <c r="K305" s="57">
        <f>(VLOOKUP($G305,Depth_Lookup_CCL!$A$3:$Z$549,11,FALSE))+(I305/100)</f>
        <v>223.07999999999998</v>
      </c>
      <c r="L305" s="58" t="s">
        <v>3043</v>
      </c>
      <c r="M305" s="51" t="s">
        <v>2874</v>
      </c>
      <c r="P305" s="52" t="e">
        <f>VLOOKUP(O305,definitions_list_lookup!$AT$3:$AU$5,2,FALSE)</f>
        <v>#N/A</v>
      </c>
      <c r="Q305" s="51">
        <v>2</v>
      </c>
      <c r="R305" s="51" t="s">
        <v>1537</v>
      </c>
      <c r="S305" s="52">
        <f>VLOOKUP(R305,definitions_list_lookup!$AI$12:$AJ$17,2,FALSE)</f>
        <v>4</v>
      </c>
      <c r="X305" s="51" t="s">
        <v>3286</v>
      </c>
      <c r="Y305" s="35"/>
      <c r="AA305" s="36" t="s">
        <v>3293</v>
      </c>
      <c r="AF305" s="51">
        <v>25</v>
      </c>
      <c r="AG305" s="51">
        <v>270</v>
      </c>
      <c r="AH305" s="51">
        <v>45</v>
      </c>
      <c r="AI305" s="51">
        <v>180</v>
      </c>
      <c r="AJ305" s="51">
        <f t="shared" si="35"/>
        <v>25</v>
      </c>
      <c r="AK305" s="51">
        <f t="shared" si="37"/>
        <v>25</v>
      </c>
      <c r="AL305" s="51">
        <f t="shared" si="36"/>
        <v>42.186261181045296</v>
      </c>
      <c r="AM305" s="51">
        <f t="shared" si="38"/>
        <v>115</v>
      </c>
      <c r="AN305" s="51">
        <f t="shared" si="39"/>
        <v>47.813738818954704</v>
      </c>
      <c r="AO305" s="140">
        <f t="shared" si="42"/>
        <v>205</v>
      </c>
      <c r="AP305" s="140">
        <f t="shared" si="41"/>
        <v>47.813738818954704</v>
      </c>
    </row>
    <row r="306" spans="1:42">
      <c r="A306" s="144">
        <v>42940</v>
      </c>
      <c r="B306" s="51" t="s">
        <v>2401</v>
      </c>
      <c r="C306" s="4" t="s">
        <v>1450</v>
      </c>
      <c r="D306" s="4" t="s">
        <v>1575</v>
      </c>
      <c r="E306" s="51">
        <v>90</v>
      </c>
      <c r="F306" s="51">
        <v>1</v>
      </c>
      <c r="G306" s="56" t="str">
        <f t="shared" si="40"/>
        <v>90-1</v>
      </c>
      <c r="H306" s="51">
        <v>82</v>
      </c>
      <c r="I306" s="51">
        <v>82.5</v>
      </c>
      <c r="J306" s="57">
        <f>(VLOOKUP($G306,Depth_Lookup_CCL!$A$3:$Z$549,11,FALSE))+(H306/100)</f>
        <v>223.51999999999998</v>
      </c>
      <c r="K306" s="57">
        <f>(VLOOKUP($G306,Depth_Lookup_CCL!$A$3:$Z$549,11,FALSE))+(I306/100)</f>
        <v>223.52499999999998</v>
      </c>
      <c r="L306" s="58" t="s">
        <v>1522</v>
      </c>
      <c r="P306" s="52" t="e">
        <f>VLOOKUP(O306,definitions_list_lookup!$AT$3:$AU$5,2,FALSE)</f>
        <v>#N/A</v>
      </c>
      <c r="R306" s="51" t="s">
        <v>1407</v>
      </c>
      <c r="S306" s="52">
        <f>VLOOKUP(R306,definitions_list_lookup!$AI$12:$AJ$17,2,FALSE)</f>
        <v>1</v>
      </c>
      <c r="Y306" s="35"/>
      <c r="AA306" s="36"/>
      <c r="AJ306" s="51" t="e">
        <f t="shared" si="35"/>
        <v>#DIV/0!</v>
      </c>
      <c r="AK306" s="51" t="e">
        <f t="shared" si="37"/>
        <v>#DIV/0!</v>
      </c>
      <c r="AL306" s="51" t="e">
        <f t="shared" si="36"/>
        <v>#DIV/0!</v>
      </c>
      <c r="AM306" s="51" t="e">
        <f t="shared" si="38"/>
        <v>#DIV/0!</v>
      </c>
      <c r="AN306" s="51" t="e">
        <f t="shared" si="39"/>
        <v>#DIV/0!</v>
      </c>
      <c r="AO306" s="140" t="e">
        <f t="shared" si="42"/>
        <v>#DIV/0!</v>
      </c>
      <c r="AP306" s="140" t="e">
        <f t="shared" si="41"/>
        <v>#DIV/0!</v>
      </c>
    </row>
    <row r="307" spans="1:42">
      <c r="A307" s="144">
        <v>42940</v>
      </c>
      <c r="B307" s="51" t="s">
        <v>2401</v>
      </c>
      <c r="C307" s="4" t="s">
        <v>1450</v>
      </c>
      <c r="D307" s="4" t="s">
        <v>1575</v>
      </c>
      <c r="E307" s="51">
        <v>90</v>
      </c>
      <c r="F307" s="51">
        <v>2</v>
      </c>
      <c r="G307" s="56" t="str">
        <f t="shared" si="40"/>
        <v>90-2</v>
      </c>
      <c r="H307" s="51">
        <v>14</v>
      </c>
      <c r="I307" s="51">
        <v>15</v>
      </c>
      <c r="J307" s="57">
        <f>(VLOOKUP($G307,Depth_Lookup_CCL!$A$3:$Z$549,11,FALSE))+(H307/100)</f>
        <v>223.67499999999998</v>
      </c>
      <c r="K307" s="57">
        <f>(VLOOKUP($G307,Depth_Lookup_CCL!$A$3:$Z$549,11,FALSE))+(I307/100)</f>
        <v>223.685</v>
      </c>
      <c r="L307" s="58" t="s">
        <v>1522</v>
      </c>
      <c r="P307" s="52" t="e">
        <f>VLOOKUP(O307,definitions_list_lookup!$AT$3:$AU$5,2,FALSE)</f>
        <v>#N/A</v>
      </c>
      <c r="Q307" s="51">
        <v>1</v>
      </c>
      <c r="R307" s="51" t="s">
        <v>1407</v>
      </c>
      <c r="S307" s="52">
        <f>VLOOKUP(R307,definitions_list_lookup!$AI$12:$AJ$17,2,FALSE)</f>
        <v>1</v>
      </c>
      <c r="Y307" s="35"/>
      <c r="AA307" s="36" t="s">
        <v>3049</v>
      </c>
      <c r="AJ307" s="51" t="e">
        <f t="shared" si="35"/>
        <v>#DIV/0!</v>
      </c>
      <c r="AK307" s="51" t="e">
        <f t="shared" si="37"/>
        <v>#DIV/0!</v>
      </c>
      <c r="AL307" s="51" t="e">
        <f t="shared" si="36"/>
        <v>#DIV/0!</v>
      </c>
      <c r="AM307" s="51" t="e">
        <f t="shared" si="38"/>
        <v>#DIV/0!</v>
      </c>
      <c r="AN307" s="51" t="e">
        <f t="shared" si="39"/>
        <v>#DIV/0!</v>
      </c>
      <c r="AO307" s="140" t="e">
        <f t="shared" si="42"/>
        <v>#DIV/0!</v>
      </c>
      <c r="AP307" s="140" t="e">
        <f t="shared" si="41"/>
        <v>#DIV/0!</v>
      </c>
    </row>
    <row r="308" spans="1:42">
      <c r="A308" s="144">
        <v>42940</v>
      </c>
      <c r="B308" s="51" t="s">
        <v>2401</v>
      </c>
      <c r="C308" s="4" t="s">
        <v>1450</v>
      </c>
      <c r="D308" s="4" t="s">
        <v>1575</v>
      </c>
      <c r="E308" s="51">
        <v>90</v>
      </c>
      <c r="F308" s="51">
        <v>2</v>
      </c>
      <c r="G308" s="56" t="str">
        <f t="shared" si="40"/>
        <v>90-2</v>
      </c>
      <c r="H308" s="51">
        <v>26.5</v>
      </c>
      <c r="I308" s="51">
        <v>47</v>
      </c>
      <c r="J308" s="57">
        <f>(VLOOKUP($G308,Depth_Lookup_CCL!$A$3:$Z$549,11,FALSE))+(H308/100)</f>
        <v>223.79999999999998</v>
      </c>
      <c r="K308" s="57">
        <f>(VLOOKUP($G308,Depth_Lookup_CCL!$A$3:$Z$549,11,FALSE))+(I308/100)</f>
        <v>224.005</v>
      </c>
      <c r="L308" s="58"/>
      <c r="P308" s="52" t="e">
        <f>VLOOKUP(O308,definitions_list_lookup!$AT$3:$AU$5,2,FALSE)</f>
        <v>#N/A</v>
      </c>
      <c r="R308" s="51" t="s">
        <v>1407</v>
      </c>
      <c r="S308" s="52">
        <f>VLOOKUP(R308,definitions_list_lookup!$AI$12:$AJ$17,2,FALSE)</f>
        <v>1</v>
      </c>
      <c r="Y308" s="35"/>
      <c r="AA308" s="36"/>
      <c r="AJ308" s="51" t="e">
        <f t="shared" si="35"/>
        <v>#DIV/0!</v>
      </c>
      <c r="AK308" s="51" t="e">
        <f t="shared" si="37"/>
        <v>#DIV/0!</v>
      </c>
      <c r="AL308" s="51" t="e">
        <f t="shared" si="36"/>
        <v>#DIV/0!</v>
      </c>
      <c r="AM308" s="51" t="e">
        <f t="shared" si="38"/>
        <v>#DIV/0!</v>
      </c>
      <c r="AN308" s="51" t="e">
        <f t="shared" si="39"/>
        <v>#DIV/0!</v>
      </c>
      <c r="AO308" s="140" t="e">
        <f t="shared" si="42"/>
        <v>#DIV/0!</v>
      </c>
      <c r="AP308" s="140" t="e">
        <f t="shared" si="41"/>
        <v>#DIV/0!</v>
      </c>
    </row>
    <row r="309" spans="1:42">
      <c r="A309" s="144">
        <v>42940</v>
      </c>
      <c r="B309" s="51" t="s">
        <v>2401</v>
      </c>
      <c r="C309" s="4" t="s">
        <v>1450</v>
      </c>
      <c r="D309" s="4" t="s">
        <v>1575</v>
      </c>
      <c r="E309" s="51">
        <v>91</v>
      </c>
      <c r="F309" s="51">
        <v>1</v>
      </c>
      <c r="G309" s="56" t="str">
        <f t="shared" si="40"/>
        <v>91-1</v>
      </c>
      <c r="H309" s="51">
        <v>0</v>
      </c>
      <c r="I309" s="51">
        <v>81</v>
      </c>
      <c r="J309" s="57">
        <f>(VLOOKUP($G309,Depth_Lookup_CCL!$A$3:$Z$549,11,FALSE))+(H309/100)</f>
        <v>224.2</v>
      </c>
      <c r="K309" s="57">
        <f>(VLOOKUP($G309,Depth_Lookup_CCL!$A$3:$Z$549,11,FALSE))+(I309/100)</f>
        <v>225.01</v>
      </c>
      <c r="L309" s="58"/>
      <c r="P309" s="52" t="e">
        <f>VLOOKUP(O309,definitions_list_lookup!$AT$3:$AU$5,2,FALSE)</f>
        <v>#N/A</v>
      </c>
      <c r="R309" s="51" t="s">
        <v>1407</v>
      </c>
      <c r="S309" s="52">
        <f>VLOOKUP(R309,definitions_list_lookup!$AI$12:$AJ$17,2,FALSE)</f>
        <v>1</v>
      </c>
      <c r="Y309" s="35"/>
      <c r="AA309" s="36"/>
      <c r="AJ309" s="51" t="e">
        <f t="shared" si="35"/>
        <v>#DIV/0!</v>
      </c>
      <c r="AK309" s="51" t="e">
        <f t="shared" si="37"/>
        <v>#DIV/0!</v>
      </c>
      <c r="AL309" s="51" t="e">
        <f t="shared" si="36"/>
        <v>#DIV/0!</v>
      </c>
      <c r="AM309" s="51" t="e">
        <f t="shared" si="38"/>
        <v>#DIV/0!</v>
      </c>
      <c r="AN309" s="51" t="e">
        <f t="shared" si="39"/>
        <v>#DIV/0!</v>
      </c>
      <c r="AO309" s="140" t="e">
        <f t="shared" si="42"/>
        <v>#DIV/0!</v>
      </c>
      <c r="AP309" s="140" t="e">
        <f t="shared" si="41"/>
        <v>#DIV/0!</v>
      </c>
    </row>
    <row r="310" spans="1:42">
      <c r="A310" s="144">
        <v>42940</v>
      </c>
      <c r="B310" s="51" t="s">
        <v>2401</v>
      </c>
      <c r="C310" s="4" t="s">
        <v>1450</v>
      </c>
      <c r="D310" s="4" t="s">
        <v>1575</v>
      </c>
      <c r="E310" s="51">
        <v>91</v>
      </c>
      <c r="F310" s="51">
        <v>2</v>
      </c>
      <c r="G310" s="56" t="str">
        <f t="shared" si="40"/>
        <v>91-2</v>
      </c>
      <c r="H310" s="51">
        <v>0</v>
      </c>
      <c r="I310" s="51">
        <v>84</v>
      </c>
      <c r="J310" s="57">
        <f>(VLOOKUP($G310,Depth_Lookup_CCL!$A$3:$Z$549,11,FALSE))+(H310/100)</f>
        <v>225.01</v>
      </c>
      <c r="K310" s="57">
        <f>(VLOOKUP($G310,Depth_Lookup_CCL!$A$3:$Z$549,11,FALSE))+(I310/100)</f>
        <v>225.85</v>
      </c>
      <c r="L310" s="58"/>
      <c r="P310" s="52" t="e">
        <f>VLOOKUP(O310,definitions_list_lookup!$AT$3:$AU$5,2,FALSE)</f>
        <v>#N/A</v>
      </c>
      <c r="R310" s="51" t="s">
        <v>1407</v>
      </c>
      <c r="S310" s="52">
        <f>VLOOKUP(R310,definitions_list_lookup!$AI$12:$AJ$17,2,FALSE)</f>
        <v>1</v>
      </c>
      <c r="Y310" s="35"/>
      <c r="AA310" s="36"/>
      <c r="AJ310" s="51" t="e">
        <f t="shared" si="35"/>
        <v>#DIV/0!</v>
      </c>
      <c r="AK310" s="51" t="e">
        <f t="shared" si="37"/>
        <v>#DIV/0!</v>
      </c>
      <c r="AL310" s="51" t="e">
        <f t="shared" si="36"/>
        <v>#DIV/0!</v>
      </c>
      <c r="AM310" s="51" t="e">
        <f t="shared" si="38"/>
        <v>#DIV/0!</v>
      </c>
      <c r="AN310" s="51" t="e">
        <f t="shared" si="39"/>
        <v>#DIV/0!</v>
      </c>
      <c r="AO310" s="140" t="e">
        <f t="shared" si="42"/>
        <v>#DIV/0!</v>
      </c>
      <c r="AP310" s="140" t="e">
        <f t="shared" si="41"/>
        <v>#DIV/0!</v>
      </c>
    </row>
    <row r="311" spans="1:42">
      <c r="A311" s="144">
        <v>42940</v>
      </c>
      <c r="B311" s="51" t="s">
        <v>2401</v>
      </c>
      <c r="C311" s="4" t="s">
        <v>1450</v>
      </c>
      <c r="D311" s="4" t="s">
        <v>1575</v>
      </c>
      <c r="E311" s="51">
        <v>91</v>
      </c>
      <c r="F311" s="51">
        <v>3</v>
      </c>
      <c r="G311" s="56" t="str">
        <f t="shared" si="40"/>
        <v>91-3</v>
      </c>
      <c r="H311" s="51">
        <v>0</v>
      </c>
      <c r="I311" s="51">
        <v>84</v>
      </c>
      <c r="J311" s="57">
        <f>(VLOOKUP($G311,Depth_Lookup_CCL!$A$3:$Z$549,11,FALSE))+(H311/100)</f>
        <v>225.845</v>
      </c>
      <c r="K311" s="57">
        <f>(VLOOKUP($G311,Depth_Lookup_CCL!$A$3:$Z$549,11,FALSE))+(I311/100)</f>
        <v>226.685</v>
      </c>
      <c r="L311" s="58"/>
      <c r="P311" s="52" t="e">
        <f>VLOOKUP(O311,definitions_list_lookup!$AT$3:$AU$5,2,FALSE)</f>
        <v>#N/A</v>
      </c>
      <c r="R311" s="51" t="s">
        <v>1407</v>
      </c>
      <c r="S311" s="52">
        <f>VLOOKUP(R311,definitions_list_lookup!$AI$12:$AJ$17,2,FALSE)</f>
        <v>1</v>
      </c>
      <c r="Y311" s="35"/>
      <c r="AA311" s="36" t="s">
        <v>3294</v>
      </c>
      <c r="AJ311" s="51" t="e">
        <f t="shared" si="35"/>
        <v>#DIV/0!</v>
      </c>
      <c r="AK311" s="51" t="e">
        <f t="shared" si="37"/>
        <v>#DIV/0!</v>
      </c>
      <c r="AL311" s="51" t="e">
        <f t="shared" si="36"/>
        <v>#DIV/0!</v>
      </c>
      <c r="AM311" s="51" t="e">
        <f t="shared" si="38"/>
        <v>#DIV/0!</v>
      </c>
      <c r="AN311" s="51" t="e">
        <f t="shared" si="39"/>
        <v>#DIV/0!</v>
      </c>
      <c r="AO311" s="140" t="e">
        <f t="shared" si="42"/>
        <v>#DIV/0!</v>
      </c>
      <c r="AP311" s="140" t="e">
        <f t="shared" si="41"/>
        <v>#DIV/0!</v>
      </c>
    </row>
    <row r="312" spans="1:42">
      <c r="A312" s="144">
        <v>42940</v>
      </c>
      <c r="B312" s="51" t="s">
        <v>2401</v>
      </c>
      <c r="C312" s="4" t="s">
        <v>1450</v>
      </c>
      <c r="D312" s="4" t="s">
        <v>1575</v>
      </c>
      <c r="E312" s="51">
        <v>91</v>
      </c>
      <c r="F312" s="51">
        <v>4</v>
      </c>
      <c r="G312" s="56" t="str">
        <f t="shared" si="40"/>
        <v>91-4</v>
      </c>
      <c r="H312" s="51">
        <v>22</v>
      </c>
      <c r="I312" s="51">
        <v>25.5</v>
      </c>
      <c r="J312" s="57">
        <f>(VLOOKUP($G312,Depth_Lookup_CCL!$A$3:$Z$549,11,FALSE))+(H312/100)</f>
        <v>226.94</v>
      </c>
      <c r="K312" s="57">
        <f>(VLOOKUP($G312,Depth_Lookup_CCL!$A$3:$Z$549,11,FALSE))+(I312/100)</f>
        <v>226.97499999999999</v>
      </c>
      <c r="L312" s="58" t="s">
        <v>1522</v>
      </c>
      <c r="P312" s="52" t="e">
        <f>VLOOKUP(O312,definitions_list_lookup!$AT$3:$AU$5,2,FALSE)</f>
        <v>#N/A</v>
      </c>
      <c r="Q312" s="51">
        <v>1.5</v>
      </c>
      <c r="R312" s="51" t="s">
        <v>1408</v>
      </c>
      <c r="S312" s="52">
        <f>VLOOKUP(R312,definitions_list_lookup!$AI$12:$AJ$17,2,FALSE)</f>
        <v>2</v>
      </c>
      <c r="Y312" s="35"/>
      <c r="AA312" s="36"/>
      <c r="AF312" s="51">
        <v>12</v>
      </c>
      <c r="AG312" s="51">
        <v>90</v>
      </c>
      <c r="AH312" s="51">
        <v>5</v>
      </c>
      <c r="AI312" s="51">
        <v>0</v>
      </c>
      <c r="AJ312" s="51">
        <f t="shared" si="35"/>
        <v>-112.37215393486089</v>
      </c>
      <c r="AK312" s="51">
        <f t="shared" si="37"/>
        <v>247.62784606513912</v>
      </c>
      <c r="AL312" s="51">
        <f t="shared" si="36"/>
        <v>77.05497976736892</v>
      </c>
      <c r="AM312" s="51">
        <f t="shared" si="38"/>
        <v>337.62784606513912</v>
      </c>
      <c r="AN312" s="51">
        <f t="shared" si="39"/>
        <v>12.94502023263108</v>
      </c>
      <c r="AO312" s="140">
        <f t="shared" si="42"/>
        <v>67.627846065139124</v>
      </c>
      <c r="AP312" s="140">
        <f t="shared" si="41"/>
        <v>12.94502023263108</v>
      </c>
    </row>
    <row r="313" spans="1:42">
      <c r="A313" s="144">
        <v>42940</v>
      </c>
      <c r="B313" s="51" t="s">
        <v>2401</v>
      </c>
      <c r="C313" s="4" t="s">
        <v>1450</v>
      </c>
      <c r="D313" s="4" t="s">
        <v>1575</v>
      </c>
      <c r="E313" s="51">
        <v>91</v>
      </c>
      <c r="F313" s="51">
        <v>4</v>
      </c>
      <c r="G313" s="56" t="str">
        <f t="shared" si="40"/>
        <v>91-4</v>
      </c>
      <c r="H313" s="51">
        <v>31</v>
      </c>
      <c r="I313" s="51">
        <v>56</v>
      </c>
      <c r="J313" s="57">
        <f>(VLOOKUP($G313,Depth_Lookup_CCL!$A$3:$Z$549,11,FALSE))+(H313/100)</f>
        <v>227.03</v>
      </c>
      <c r="K313" s="57">
        <f>(VLOOKUP($G313,Depth_Lookup_CCL!$A$3:$Z$549,11,FALSE))+(I313/100)</f>
        <v>227.28</v>
      </c>
      <c r="L313" s="58"/>
      <c r="P313" s="52" t="e">
        <f>VLOOKUP(O313,definitions_list_lookup!$AT$3:$AU$5,2,FALSE)</f>
        <v>#N/A</v>
      </c>
      <c r="R313" s="51" t="s">
        <v>1407</v>
      </c>
      <c r="S313" s="52">
        <f>VLOOKUP(R313,definitions_list_lookup!$AI$12:$AJ$17,2,FALSE)</f>
        <v>1</v>
      </c>
      <c r="Y313" s="35"/>
      <c r="AA313" s="36"/>
      <c r="AJ313" s="51" t="e">
        <f t="shared" si="35"/>
        <v>#DIV/0!</v>
      </c>
      <c r="AK313" s="51" t="e">
        <f t="shared" si="37"/>
        <v>#DIV/0!</v>
      </c>
      <c r="AL313" s="51" t="e">
        <f t="shared" si="36"/>
        <v>#DIV/0!</v>
      </c>
      <c r="AM313" s="51" t="e">
        <f t="shared" si="38"/>
        <v>#DIV/0!</v>
      </c>
      <c r="AN313" s="51" t="e">
        <f t="shared" si="39"/>
        <v>#DIV/0!</v>
      </c>
      <c r="AO313" s="140" t="e">
        <f t="shared" si="42"/>
        <v>#DIV/0!</v>
      </c>
      <c r="AP313" s="140" t="e">
        <f t="shared" si="41"/>
        <v>#DIV/0!</v>
      </c>
    </row>
    <row r="314" spans="1:42">
      <c r="A314" s="144">
        <v>42940</v>
      </c>
      <c r="B314" s="51" t="s">
        <v>2401</v>
      </c>
      <c r="C314" s="4" t="s">
        <v>1450</v>
      </c>
      <c r="D314" s="4" t="s">
        <v>1575</v>
      </c>
      <c r="E314" s="51">
        <v>92</v>
      </c>
      <c r="F314" s="51">
        <v>1</v>
      </c>
      <c r="G314" s="56" t="str">
        <f t="shared" si="40"/>
        <v>92-1</v>
      </c>
      <c r="H314" s="51">
        <v>48</v>
      </c>
      <c r="I314" s="51">
        <v>48.5</v>
      </c>
      <c r="J314" s="57">
        <f>(VLOOKUP($G314,Depth_Lookup_CCL!$A$3:$Z$549,11,FALSE))+(H314/100)</f>
        <v>227.67999999999998</v>
      </c>
      <c r="K314" s="57">
        <f>(VLOOKUP($G314,Depth_Lookup_CCL!$A$3:$Z$549,11,FALSE))+(I314/100)</f>
        <v>227.685</v>
      </c>
      <c r="L314" s="58" t="s">
        <v>1522</v>
      </c>
      <c r="M314" s="51" t="s">
        <v>2874</v>
      </c>
      <c r="P314" s="52" t="e">
        <f>VLOOKUP(O314,definitions_list_lookup!$AT$3:$AU$5,2,FALSE)</f>
        <v>#N/A</v>
      </c>
      <c r="Q314" s="51">
        <v>0.5</v>
      </c>
      <c r="R314" s="51" t="s">
        <v>1537</v>
      </c>
      <c r="S314" s="52">
        <f>VLOOKUP(R314,definitions_list_lookup!$AI$12:$AJ$17,2,FALSE)</f>
        <v>4</v>
      </c>
      <c r="Y314" s="35"/>
      <c r="AA314" s="36" t="s">
        <v>3295</v>
      </c>
      <c r="AJ314" s="51" t="e">
        <f t="shared" si="35"/>
        <v>#DIV/0!</v>
      </c>
      <c r="AK314" s="51" t="e">
        <f t="shared" si="37"/>
        <v>#DIV/0!</v>
      </c>
      <c r="AL314" s="51" t="e">
        <f t="shared" si="36"/>
        <v>#DIV/0!</v>
      </c>
      <c r="AM314" s="51" t="e">
        <f t="shared" si="38"/>
        <v>#DIV/0!</v>
      </c>
      <c r="AN314" s="51" t="e">
        <f t="shared" si="39"/>
        <v>#DIV/0!</v>
      </c>
      <c r="AO314" s="140" t="e">
        <f t="shared" si="42"/>
        <v>#DIV/0!</v>
      </c>
      <c r="AP314" s="140" t="e">
        <f t="shared" si="41"/>
        <v>#DIV/0!</v>
      </c>
    </row>
    <row r="315" spans="1:42">
      <c r="A315" s="144">
        <v>42940</v>
      </c>
      <c r="B315" s="51" t="s">
        <v>2401</v>
      </c>
      <c r="C315" s="4" t="s">
        <v>1450</v>
      </c>
      <c r="D315" s="4" t="s">
        <v>1575</v>
      </c>
      <c r="E315" s="51">
        <v>92</v>
      </c>
      <c r="F315" s="51">
        <v>1</v>
      </c>
      <c r="G315" s="56" t="str">
        <f t="shared" si="40"/>
        <v>92-1</v>
      </c>
      <c r="H315" s="51">
        <v>49</v>
      </c>
      <c r="I315" s="51">
        <v>77</v>
      </c>
      <c r="J315" s="57">
        <f>(VLOOKUP($G315,Depth_Lookup_CCL!$A$3:$Z$549,11,FALSE))+(H315/100)</f>
        <v>227.69</v>
      </c>
      <c r="K315" s="57">
        <f>(VLOOKUP($G315,Depth_Lookup_CCL!$A$3:$Z$549,11,FALSE))+(I315/100)</f>
        <v>227.97</v>
      </c>
      <c r="L315" s="58" t="s">
        <v>1521</v>
      </c>
      <c r="P315" s="52" t="e">
        <f>VLOOKUP(O315,definitions_list_lookup!$AT$3:$AU$5,2,FALSE)</f>
        <v>#N/A</v>
      </c>
      <c r="R315" s="51" t="s">
        <v>1408</v>
      </c>
      <c r="S315" s="52">
        <f>VLOOKUP(R315,definitions_list_lookup!$AI$12:$AJ$17,2,FALSE)</f>
        <v>2</v>
      </c>
      <c r="Y315" s="35"/>
      <c r="AA315" s="36" t="s">
        <v>3295</v>
      </c>
      <c r="AJ315" s="51" t="e">
        <f t="shared" si="35"/>
        <v>#DIV/0!</v>
      </c>
      <c r="AK315" s="51" t="e">
        <f t="shared" si="37"/>
        <v>#DIV/0!</v>
      </c>
      <c r="AL315" s="51" t="e">
        <f t="shared" si="36"/>
        <v>#DIV/0!</v>
      </c>
      <c r="AM315" s="51" t="e">
        <f t="shared" si="38"/>
        <v>#DIV/0!</v>
      </c>
      <c r="AN315" s="51" t="e">
        <f t="shared" si="39"/>
        <v>#DIV/0!</v>
      </c>
      <c r="AO315" s="140" t="e">
        <f t="shared" si="42"/>
        <v>#DIV/0!</v>
      </c>
      <c r="AP315" s="140" t="e">
        <f t="shared" si="41"/>
        <v>#DIV/0!</v>
      </c>
    </row>
    <row r="316" spans="1:42">
      <c r="A316" s="144">
        <v>42940</v>
      </c>
      <c r="B316" s="51" t="s">
        <v>2401</v>
      </c>
      <c r="C316" s="4" t="s">
        <v>1450</v>
      </c>
      <c r="D316" s="4" t="s">
        <v>1575</v>
      </c>
      <c r="E316" s="51">
        <v>92</v>
      </c>
      <c r="F316" s="51">
        <v>1</v>
      </c>
      <c r="G316" s="56" t="str">
        <f t="shared" si="40"/>
        <v>92-1</v>
      </c>
      <c r="H316" s="51">
        <v>78.5</v>
      </c>
      <c r="I316" s="51">
        <v>84</v>
      </c>
      <c r="J316" s="57">
        <f>(VLOOKUP($G316,Depth_Lookup_CCL!$A$3:$Z$549,11,FALSE))+(H316/100)</f>
        <v>227.98499999999999</v>
      </c>
      <c r="K316" s="57">
        <f>(VLOOKUP($G316,Depth_Lookup_CCL!$A$3:$Z$549,11,FALSE))+(I316/100)</f>
        <v>228.04</v>
      </c>
      <c r="L316" s="58" t="s">
        <v>1520</v>
      </c>
      <c r="M316" s="51" t="s">
        <v>1403</v>
      </c>
      <c r="N316" s="51" t="s">
        <v>1401</v>
      </c>
      <c r="P316" s="52" t="e">
        <f>VLOOKUP(O316,definitions_list_lookup!$AT$3:$AU$5,2,FALSE)</f>
        <v>#N/A</v>
      </c>
      <c r="R316" s="51" t="s">
        <v>1536</v>
      </c>
      <c r="S316" s="52">
        <f>VLOOKUP(R316,definitions_list_lookup!$AI$12:$AJ$17,2,FALSE)</f>
        <v>3</v>
      </c>
      <c r="Y316" s="35"/>
      <c r="AA316" s="36"/>
      <c r="AF316" s="51">
        <v>18</v>
      </c>
      <c r="AG316" s="51">
        <v>270</v>
      </c>
      <c r="AH316" s="51">
        <v>35</v>
      </c>
      <c r="AI316" s="51">
        <v>0</v>
      </c>
      <c r="AJ316" s="51">
        <f t="shared" si="35"/>
        <v>155.10712445524143</v>
      </c>
      <c r="AK316" s="51">
        <f t="shared" si="37"/>
        <v>155.10712445524143</v>
      </c>
      <c r="AL316" s="51">
        <f t="shared" si="36"/>
        <v>52.334663642034855</v>
      </c>
      <c r="AM316" s="51">
        <f t="shared" si="38"/>
        <v>245.10712445524143</v>
      </c>
      <c r="AN316" s="51">
        <f t="shared" si="39"/>
        <v>37.665336357965145</v>
      </c>
      <c r="AO316" s="140">
        <f t="shared" si="42"/>
        <v>335.10712445524143</v>
      </c>
      <c r="AP316" s="140">
        <f t="shared" si="41"/>
        <v>37.665336357965145</v>
      </c>
    </row>
    <row r="317" spans="1:42">
      <c r="A317" s="144">
        <v>42940</v>
      </c>
      <c r="B317" s="51" t="s">
        <v>2401</v>
      </c>
      <c r="C317" s="4" t="s">
        <v>1450</v>
      </c>
      <c r="D317" s="4" t="s">
        <v>1575</v>
      </c>
      <c r="E317" s="51">
        <v>92</v>
      </c>
      <c r="F317" s="51">
        <v>2</v>
      </c>
      <c r="G317" s="56" t="str">
        <f t="shared" si="40"/>
        <v>92-2</v>
      </c>
      <c r="H317" s="51">
        <v>1</v>
      </c>
      <c r="I317" s="51">
        <v>17</v>
      </c>
      <c r="J317" s="57">
        <f>(VLOOKUP($G317,Depth_Lookup_CCL!$A$3:$Z$549,11,FALSE))+(H317/100)</f>
        <v>228.04999999999998</v>
      </c>
      <c r="K317" s="57">
        <f>(VLOOKUP($G317,Depth_Lookup_CCL!$A$3:$Z$549,11,FALSE))+(I317/100)</f>
        <v>228.20999999999998</v>
      </c>
      <c r="L317" s="58" t="s">
        <v>1520</v>
      </c>
      <c r="M317" s="51" t="s">
        <v>1403</v>
      </c>
      <c r="P317" s="52" t="e">
        <f>VLOOKUP(O317,definitions_list_lookup!$AT$3:$AU$5,2,FALSE)</f>
        <v>#N/A</v>
      </c>
      <c r="Q317" s="51">
        <v>17</v>
      </c>
      <c r="R317" s="51" t="s">
        <v>1536</v>
      </c>
      <c r="S317" s="52">
        <f>VLOOKUP(R317,definitions_list_lookup!$AI$12:$AJ$17,2,FALSE)</f>
        <v>3</v>
      </c>
      <c r="Y317" s="35"/>
      <c r="AA317" s="36"/>
      <c r="AJ317" s="51" t="e">
        <f t="shared" si="35"/>
        <v>#DIV/0!</v>
      </c>
      <c r="AK317" s="51" t="e">
        <f t="shared" si="37"/>
        <v>#DIV/0!</v>
      </c>
      <c r="AL317" s="51" t="e">
        <f t="shared" si="36"/>
        <v>#DIV/0!</v>
      </c>
      <c r="AM317" s="51" t="e">
        <f t="shared" si="38"/>
        <v>#DIV/0!</v>
      </c>
      <c r="AN317" s="51" t="e">
        <f t="shared" si="39"/>
        <v>#DIV/0!</v>
      </c>
      <c r="AO317" s="140" t="e">
        <f t="shared" si="42"/>
        <v>#DIV/0!</v>
      </c>
      <c r="AP317" s="140" t="e">
        <f t="shared" si="41"/>
        <v>#DIV/0!</v>
      </c>
    </row>
    <row r="318" spans="1:42">
      <c r="A318" s="144">
        <v>42940</v>
      </c>
      <c r="B318" s="51" t="s">
        <v>2401</v>
      </c>
      <c r="C318" s="4" t="s">
        <v>1450</v>
      </c>
      <c r="D318" s="4" t="s">
        <v>1575</v>
      </c>
      <c r="E318" s="51">
        <v>93</v>
      </c>
      <c r="F318" s="51">
        <v>1</v>
      </c>
      <c r="G318" s="56" t="str">
        <f t="shared" si="40"/>
        <v>93-1</v>
      </c>
      <c r="H318" s="51">
        <v>42</v>
      </c>
      <c r="I318" s="51">
        <v>44</v>
      </c>
      <c r="J318" s="57">
        <f>(VLOOKUP($G318,Depth_Lookup_CCL!$A$3:$Z$549,11,FALSE))+(H318/100)</f>
        <v>230.61999999999998</v>
      </c>
      <c r="K318" s="57">
        <f>(VLOOKUP($G318,Depth_Lookup_CCL!$A$3:$Z$549,11,FALSE))+(I318/100)</f>
        <v>230.64</v>
      </c>
      <c r="L318" s="58" t="s">
        <v>1520</v>
      </c>
      <c r="M318" s="51" t="s">
        <v>1404</v>
      </c>
      <c r="N318" s="51" t="s">
        <v>1401</v>
      </c>
      <c r="O318" s="51" t="s">
        <v>1457</v>
      </c>
      <c r="P318" s="52">
        <f>VLOOKUP(O318,definitions_list_lookup!$AT$3:$AU$5,2,FALSE)</f>
        <v>2</v>
      </c>
      <c r="Q318" s="51">
        <v>2.5</v>
      </c>
      <c r="R318" s="51" t="s">
        <v>1537</v>
      </c>
      <c r="S318" s="52">
        <f>VLOOKUP(R318,definitions_list_lookup!$AI$12:$AJ$17,2,FALSE)</f>
        <v>4</v>
      </c>
      <c r="X318" s="51" t="s">
        <v>2454</v>
      </c>
      <c r="Y318" s="35"/>
      <c r="AA318" s="36"/>
      <c r="AF318" s="51">
        <v>13</v>
      </c>
      <c r="AG318" s="51">
        <v>90</v>
      </c>
      <c r="AH318" s="51">
        <v>15</v>
      </c>
      <c r="AI318" s="51">
        <v>0</v>
      </c>
      <c r="AJ318" s="51">
        <f t="shared" si="35"/>
        <v>-139.25142407760796</v>
      </c>
      <c r="AK318" s="51">
        <f t="shared" si="37"/>
        <v>220.74857592239204</v>
      </c>
      <c r="AL318" s="51">
        <f t="shared" si="36"/>
        <v>70.521802385222315</v>
      </c>
      <c r="AM318" s="51">
        <f t="shared" si="38"/>
        <v>310.74857592239204</v>
      </c>
      <c r="AN318" s="51">
        <f t="shared" si="39"/>
        <v>19.478197614777685</v>
      </c>
      <c r="AO318" s="140">
        <f t="shared" si="42"/>
        <v>40.748575922392035</v>
      </c>
      <c r="AP318" s="140">
        <f t="shared" si="41"/>
        <v>19.478197614777685</v>
      </c>
    </row>
    <row r="319" spans="1:42">
      <c r="A319" s="144">
        <v>42940</v>
      </c>
      <c r="B319" s="51" t="s">
        <v>2401</v>
      </c>
      <c r="C319" s="4" t="s">
        <v>1450</v>
      </c>
      <c r="D319" s="4" t="s">
        <v>1575</v>
      </c>
      <c r="E319" s="51">
        <v>93</v>
      </c>
      <c r="F319" s="51">
        <v>1</v>
      </c>
      <c r="G319" s="56" t="str">
        <f t="shared" si="40"/>
        <v>93-1</v>
      </c>
      <c r="H319" s="51">
        <v>78.5</v>
      </c>
      <c r="I319" s="51">
        <v>81</v>
      </c>
      <c r="J319" s="57">
        <f>(VLOOKUP($G319,Depth_Lookup_CCL!$A$3:$Z$549,11,FALSE))+(H319/100)</f>
        <v>230.98499999999999</v>
      </c>
      <c r="K319" s="57">
        <f>(VLOOKUP($G319,Depth_Lookup_CCL!$A$3:$Z$549,11,FALSE))+(I319/100)</f>
        <v>231.01</v>
      </c>
      <c r="L319" s="58" t="s">
        <v>1519</v>
      </c>
      <c r="N319" s="51" t="s">
        <v>1402</v>
      </c>
      <c r="O319" s="51" t="s">
        <v>1457</v>
      </c>
      <c r="P319" s="52">
        <f>VLOOKUP(O319,definitions_list_lookup!$AT$3:$AU$5,2,FALSE)</f>
        <v>2</v>
      </c>
      <c r="R319" s="51" t="s">
        <v>1408</v>
      </c>
      <c r="S319" s="52">
        <f>VLOOKUP(R319,definitions_list_lookup!$AI$12:$AJ$17,2,FALSE)</f>
        <v>2</v>
      </c>
      <c r="Y319" s="35"/>
      <c r="AA319" s="36" t="s">
        <v>3296</v>
      </c>
      <c r="AF319" s="51">
        <v>30</v>
      </c>
      <c r="AG319" s="51">
        <v>270</v>
      </c>
      <c r="AH319" s="51">
        <v>56</v>
      </c>
      <c r="AI319" s="51">
        <v>180</v>
      </c>
      <c r="AJ319" s="51">
        <f t="shared" si="35"/>
        <v>21.277315404032066</v>
      </c>
      <c r="AK319" s="51">
        <f t="shared" si="37"/>
        <v>21.277315404032066</v>
      </c>
      <c r="AL319" s="51">
        <f t="shared" si="36"/>
        <v>32.150619371225218</v>
      </c>
      <c r="AM319" s="51">
        <f t="shared" si="38"/>
        <v>111.27731540403207</v>
      </c>
      <c r="AN319" s="51">
        <f t="shared" si="39"/>
        <v>57.849380628774782</v>
      </c>
      <c r="AO319" s="140">
        <f t="shared" si="42"/>
        <v>201.27731540403207</v>
      </c>
      <c r="AP319" s="140">
        <f t="shared" si="41"/>
        <v>57.849380628774782</v>
      </c>
    </row>
    <row r="320" spans="1:42">
      <c r="A320" s="144">
        <v>42940</v>
      </c>
      <c r="B320" s="51" t="s">
        <v>2401</v>
      </c>
      <c r="C320" s="4" t="s">
        <v>1450</v>
      </c>
      <c r="D320" s="4" t="s">
        <v>1575</v>
      </c>
      <c r="E320" s="51">
        <v>93</v>
      </c>
      <c r="F320" s="51">
        <v>2</v>
      </c>
      <c r="G320" s="56" t="str">
        <f t="shared" si="40"/>
        <v>93-2</v>
      </c>
      <c r="H320" s="51">
        <v>4</v>
      </c>
      <c r="I320" s="51">
        <v>28</v>
      </c>
      <c r="J320" s="57">
        <f>(VLOOKUP($G320,Depth_Lookup_CCL!$A$3:$Z$549,11,FALSE))+(H320/100)</f>
        <v>231.08499999999998</v>
      </c>
      <c r="K320" s="57">
        <f>(VLOOKUP($G320,Depth_Lookup_CCL!$A$3:$Z$549,11,FALSE))+(I320/100)</f>
        <v>231.32499999999999</v>
      </c>
      <c r="L320" s="58" t="s">
        <v>1520</v>
      </c>
      <c r="M320" s="51" t="s">
        <v>1404</v>
      </c>
      <c r="N320" s="51" t="s">
        <v>1402</v>
      </c>
      <c r="O320" s="51" t="s">
        <v>1457</v>
      </c>
      <c r="P320" s="52">
        <f>VLOOKUP(O320,definitions_list_lookup!$AT$3:$AU$5,2,FALSE)</f>
        <v>2</v>
      </c>
      <c r="Q320" s="51">
        <v>23</v>
      </c>
      <c r="R320" s="51" t="s">
        <v>1537</v>
      </c>
      <c r="S320" s="52">
        <f>VLOOKUP(R320,definitions_list_lookup!$AI$12:$AJ$17,2,FALSE)</f>
        <v>4</v>
      </c>
      <c r="Y320" s="35"/>
      <c r="AA320" s="36" t="s">
        <v>3297</v>
      </c>
      <c r="AF320" s="51">
        <v>30</v>
      </c>
      <c r="AG320" s="51">
        <v>270</v>
      </c>
      <c r="AH320" s="51">
        <v>56</v>
      </c>
      <c r="AI320" s="51">
        <v>180</v>
      </c>
      <c r="AJ320" s="51">
        <f t="shared" si="35"/>
        <v>21.277315404032066</v>
      </c>
      <c r="AK320" s="51">
        <f t="shared" si="37"/>
        <v>21.277315404032066</v>
      </c>
      <c r="AL320" s="51">
        <f t="shared" si="36"/>
        <v>32.150619371225218</v>
      </c>
      <c r="AM320" s="51">
        <f t="shared" si="38"/>
        <v>111.27731540403207</v>
      </c>
      <c r="AN320" s="51">
        <f t="shared" si="39"/>
        <v>57.849380628774782</v>
      </c>
      <c r="AO320" s="140">
        <f t="shared" si="42"/>
        <v>201.27731540403207</v>
      </c>
      <c r="AP320" s="140">
        <f t="shared" si="41"/>
        <v>57.849380628774782</v>
      </c>
    </row>
    <row r="321" spans="1:42">
      <c r="A321" s="144">
        <v>42940</v>
      </c>
      <c r="B321" s="51" t="s">
        <v>2401</v>
      </c>
      <c r="C321" s="4" t="s">
        <v>1450</v>
      </c>
      <c r="D321" s="4" t="s">
        <v>1575</v>
      </c>
      <c r="E321" s="51">
        <v>93</v>
      </c>
      <c r="F321" s="51">
        <v>2</v>
      </c>
      <c r="G321" s="56" t="str">
        <f t="shared" si="40"/>
        <v>93-2</v>
      </c>
      <c r="H321" s="51">
        <v>51.5</v>
      </c>
      <c r="I321" s="51">
        <v>51.8</v>
      </c>
      <c r="J321" s="57">
        <f>(VLOOKUP($G321,Depth_Lookup_CCL!$A$3:$Z$549,11,FALSE))+(H321/100)</f>
        <v>231.55999999999997</v>
      </c>
      <c r="K321" s="57">
        <f>(VLOOKUP($G321,Depth_Lookup_CCL!$A$3:$Z$549,11,FALSE))+(I321/100)</f>
        <v>231.56299999999999</v>
      </c>
      <c r="L321" s="58" t="s">
        <v>1519</v>
      </c>
      <c r="P321" s="52" t="e">
        <f>VLOOKUP(O321,definitions_list_lookup!$AT$3:$AU$5,2,FALSE)</f>
        <v>#N/A</v>
      </c>
      <c r="Q321" s="51">
        <v>1</v>
      </c>
      <c r="R321" s="51" t="s">
        <v>1536</v>
      </c>
      <c r="S321" s="52">
        <f>VLOOKUP(R321,definitions_list_lookup!$AI$12:$AJ$17,2,FALSE)</f>
        <v>3</v>
      </c>
      <c r="X321" s="51" t="s">
        <v>2443</v>
      </c>
      <c r="Y321" s="35"/>
      <c r="AA321" s="36" t="s">
        <v>2895</v>
      </c>
      <c r="AD321" s="51">
        <v>150</v>
      </c>
      <c r="AE321" s="51">
        <v>30</v>
      </c>
      <c r="AF321" s="51">
        <v>42</v>
      </c>
      <c r="AG321" s="51">
        <v>90</v>
      </c>
      <c r="AH321" s="51">
        <v>8</v>
      </c>
      <c r="AI321" s="51">
        <v>180</v>
      </c>
      <c r="AJ321" s="51">
        <f t="shared" si="35"/>
        <v>-81.12849072202394</v>
      </c>
      <c r="AK321" s="51">
        <f t="shared" si="37"/>
        <v>278.87150927797609</v>
      </c>
      <c r="AL321" s="51">
        <f t="shared" si="36"/>
        <v>47.656890625330426</v>
      </c>
      <c r="AM321" s="51">
        <f t="shared" si="38"/>
        <v>8.8715092779760596</v>
      </c>
      <c r="AN321" s="51">
        <f t="shared" si="39"/>
        <v>42.343109374669574</v>
      </c>
      <c r="AO321" s="140">
        <f t="shared" si="42"/>
        <v>98.871509277976088</v>
      </c>
      <c r="AP321" s="140">
        <f t="shared" si="41"/>
        <v>42.343109374669574</v>
      </c>
    </row>
    <row r="322" spans="1:42">
      <c r="A322" s="144">
        <v>42940</v>
      </c>
      <c r="B322" s="51" t="s">
        <v>2401</v>
      </c>
      <c r="C322" s="4" t="s">
        <v>1450</v>
      </c>
      <c r="D322" s="4" t="s">
        <v>1575</v>
      </c>
      <c r="E322" s="51">
        <v>93</v>
      </c>
      <c r="F322" s="51">
        <v>3</v>
      </c>
      <c r="G322" s="56" t="str">
        <f t="shared" si="40"/>
        <v>93-3</v>
      </c>
      <c r="H322" s="51">
        <v>0</v>
      </c>
      <c r="I322" s="51">
        <v>30</v>
      </c>
      <c r="J322" s="57">
        <f>(VLOOKUP($G322,Depth_Lookup_CCL!$A$3:$Z$549,11,FALSE))+(H322/100)</f>
        <v>231.95</v>
      </c>
      <c r="K322" s="57">
        <f>(VLOOKUP($G322,Depth_Lookup_CCL!$A$3:$Z$549,11,FALSE))+(I322/100)</f>
        <v>232.25</v>
      </c>
      <c r="L322" s="58"/>
      <c r="P322" s="52" t="e">
        <f>VLOOKUP(O322,definitions_list_lookup!$AT$3:$AU$5,2,FALSE)</f>
        <v>#N/A</v>
      </c>
      <c r="R322" s="51" t="s">
        <v>1407</v>
      </c>
      <c r="S322" s="52">
        <f>VLOOKUP(R322,definitions_list_lookup!$AI$12:$AJ$17,2,FALSE)</f>
        <v>1</v>
      </c>
      <c r="Y322" s="35"/>
      <c r="AA322" s="36"/>
      <c r="AJ322" s="51" t="e">
        <f t="shared" si="35"/>
        <v>#DIV/0!</v>
      </c>
      <c r="AK322" s="51" t="e">
        <f t="shared" si="37"/>
        <v>#DIV/0!</v>
      </c>
      <c r="AL322" s="51" t="e">
        <f t="shared" si="36"/>
        <v>#DIV/0!</v>
      </c>
      <c r="AM322" s="51" t="e">
        <f t="shared" si="38"/>
        <v>#DIV/0!</v>
      </c>
      <c r="AN322" s="51" t="e">
        <f t="shared" si="39"/>
        <v>#DIV/0!</v>
      </c>
      <c r="AO322" s="140" t="e">
        <f t="shared" si="42"/>
        <v>#DIV/0!</v>
      </c>
      <c r="AP322" s="140" t="e">
        <f t="shared" si="41"/>
        <v>#DIV/0!</v>
      </c>
    </row>
    <row r="323" spans="1:42">
      <c r="A323" s="144">
        <v>42940</v>
      </c>
      <c r="B323" s="51" t="s">
        <v>2401</v>
      </c>
      <c r="C323" s="4" t="s">
        <v>1450</v>
      </c>
      <c r="D323" s="4" t="s">
        <v>1575</v>
      </c>
      <c r="E323" s="51">
        <v>93</v>
      </c>
      <c r="F323" s="51">
        <v>3</v>
      </c>
      <c r="G323" s="56" t="str">
        <f t="shared" si="40"/>
        <v>93-3</v>
      </c>
      <c r="H323" s="51">
        <v>43.5</v>
      </c>
      <c r="I323" s="51">
        <v>48</v>
      </c>
      <c r="J323" s="57">
        <f>(VLOOKUP($G323,Depth_Lookup_CCL!$A$3:$Z$549,11,FALSE))+(H323/100)</f>
        <v>232.38499999999999</v>
      </c>
      <c r="K323" s="57">
        <f>(VLOOKUP($G323,Depth_Lookup_CCL!$A$3:$Z$549,11,FALSE))+(I323/100)</f>
        <v>232.42999999999998</v>
      </c>
      <c r="L323" s="58" t="s">
        <v>3043</v>
      </c>
      <c r="M323" s="51" t="s">
        <v>2874</v>
      </c>
      <c r="P323" s="52" t="e">
        <f>VLOOKUP(O323,definitions_list_lookup!$AT$3:$AU$5,2,FALSE)</f>
        <v>#N/A</v>
      </c>
      <c r="Q323" s="51">
        <v>6</v>
      </c>
      <c r="R323" s="51" t="s">
        <v>1537</v>
      </c>
      <c r="S323" s="52">
        <f>VLOOKUP(R323,definitions_list_lookup!$AI$12:$AJ$17,2,FALSE)</f>
        <v>4</v>
      </c>
      <c r="X323" s="51" t="s">
        <v>3286</v>
      </c>
      <c r="Y323" s="35"/>
      <c r="AA323" s="36" t="s">
        <v>3298</v>
      </c>
      <c r="AD323" s="51">
        <v>350</v>
      </c>
      <c r="AE323" s="51">
        <v>15</v>
      </c>
      <c r="AF323" s="51">
        <v>5</v>
      </c>
      <c r="AG323" s="51">
        <v>90</v>
      </c>
      <c r="AH323" s="51">
        <v>20</v>
      </c>
      <c r="AI323" s="51">
        <v>0</v>
      </c>
      <c r="AJ323" s="51">
        <f t="shared" si="35"/>
        <v>-166.48405414375878</v>
      </c>
      <c r="AK323" s="51">
        <f t="shared" si="37"/>
        <v>193.51594585624122</v>
      </c>
      <c r="AL323" s="51">
        <f t="shared" si="36"/>
        <v>69.477238404313752</v>
      </c>
      <c r="AM323" s="51">
        <f t="shared" si="38"/>
        <v>283.51594585624122</v>
      </c>
      <c r="AN323" s="51">
        <f t="shared" si="39"/>
        <v>20.522761595686248</v>
      </c>
      <c r="AO323" s="140">
        <f t="shared" si="42"/>
        <v>13.515945856241217</v>
      </c>
      <c r="AP323" s="140">
        <f t="shared" si="41"/>
        <v>20.522761595686248</v>
      </c>
    </row>
    <row r="324" spans="1:42">
      <c r="A324" s="144">
        <v>42940</v>
      </c>
      <c r="B324" s="51" t="s">
        <v>2401</v>
      </c>
      <c r="C324" s="4" t="s">
        <v>1450</v>
      </c>
      <c r="D324" s="4" t="s">
        <v>1575</v>
      </c>
      <c r="E324" s="51">
        <v>93</v>
      </c>
      <c r="F324" s="51">
        <v>4</v>
      </c>
      <c r="G324" s="56" t="str">
        <f t="shared" si="40"/>
        <v>93-4</v>
      </c>
      <c r="H324" s="51">
        <v>1.5</v>
      </c>
      <c r="I324" s="51">
        <v>8.5</v>
      </c>
      <c r="J324" s="57">
        <f>(VLOOKUP($G324,Depth_Lookup_CCL!$A$3:$Z$549,11,FALSE))+(H324/100)</f>
        <v>232.45999999999998</v>
      </c>
      <c r="K324" s="57">
        <f>(VLOOKUP($G324,Depth_Lookup_CCL!$A$3:$Z$549,11,FALSE))+(I324/100)</f>
        <v>232.53</v>
      </c>
      <c r="L324" s="58" t="s">
        <v>1521</v>
      </c>
      <c r="M324" s="51" t="s">
        <v>1404</v>
      </c>
      <c r="N324" s="51" t="s">
        <v>1401</v>
      </c>
      <c r="P324" s="52" t="e">
        <f>VLOOKUP(O324,definitions_list_lookup!$AT$3:$AU$5,2,FALSE)</f>
        <v>#N/A</v>
      </c>
      <c r="Q324" s="51">
        <v>8</v>
      </c>
      <c r="R324" s="51" t="s">
        <v>1536</v>
      </c>
      <c r="S324" s="52">
        <f>VLOOKUP(R324,definitions_list_lookup!$AI$12:$AJ$17,2,FALSE)</f>
        <v>3</v>
      </c>
      <c r="Y324" s="35"/>
      <c r="AA324" s="36"/>
      <c r="AF324" s="51">
        <v>34</v>
      </c>
      <c r="AG324" s="51">
        <v>90</v>
      </c>
      <c r="AH324" s="51">
        <v>20</v>
      </c>
      <c r="AI324" s="51">
        <v>180</v>
      </c>
      <c r="AJ324" s="51">
        <f t="shared" si="35"/>
        <v>-61.648343002380145</v>
      </c>
      <c r="AK324" s="51">
        <f t="shared" si="37"/>
        <v>298.35165699761984</v>
      </c>
      <c r="AL324" s="51">
        <f t="shared" si="36"/>
        <v>52.531864218035885</v>
      </c>
      <c r="AM324" s="51">
        <f t="shared" si="38"/>
        <v>28.351656997619855</v>
      </c>
      <c r="AN324" s="51">
        <f t="shared" si="39"/>
        <v>37.468135781964115</v>
      </c>
      <c r="AO324" s="140">
        <f t="shared" si="42"/>
        <v>118.35165699761984</v>
      </c>
      <c r="AP324" s="140">
        <f t="shared" si="41"/>
        <v>37.468135781964115</v>
      </c>
    </row>
    <row r="325" spans="1:42">
      <c r="A325" s="144">
        <v>42940</v>
      </c>
      <c r="B325" s="51" t="s">
        <v>2401</v>
      </c>
      <c r="C325" s="4" t="s">
        <v>1450</v>
      </c>
      <c r="D325" s="4" t="s">
        <v>1575</v>
      </c>
      <c r="E325" s="51">
        <v>93</v>
      </c>
      <c r="F325" s="51">
        <v>4</v>
      </c>
      <c r="G325" s="56" t="str">
        <f t="shared" si="40"/>
        <v>93-4</v>
      </c>
      <c r="H325" s="51">
        <v>31</v>
      </c>
      <c r="I325" s="51">
        <v>35</v>
      </c>
      <c r="J325" s="57">
        <f>(VLOOKUP($G325,Depth_Lookup_CCL!$A$3:$Z$549,11,FALSE))+(H325/100)</f>
        <v>232.755</v>
      </c>
      <c r="K325" s="57">
        <f>(VLOOKUP($G325,Depth_Lookup_CCL!$A$3:$Z$549,11,FALSE))+(I325/100)</f>
        <v>232.79499999999999</v>
      </c>
      <c r="L325" s="58" t="s">
        <v>1521</v>
      </c>
      <c r="M325" s="51" t="s">
        <v>1404</v>
      </c>
      <c r="N325" s="51" t="s">
        <v>1401</v>
      </c>
      <c r="P325" s="52" t="e">
        <f>VLOOKUP(O325,definitions_list_lookup!$AT$3:$AU$5,2,FALSE)</f>
        <v>#N/A</v>
      </c>
      <c r="Q325" s="51">
        <v>2</v>
      </c>
      <c r="R325" s="51" t="s">
        <v>1536</v>
      </c>
      <c r="S325" s="52">
        <f>VLOOKUP(R325,definitions_list_lookup!$AI$12:$AJ$17,2,FALSE)</f>
        <v>3</v>
      </c>
      <c r="Y325" s="35"/>
      <c r="AA325" s="36"/>
      <c r="AF325" s="51">
        <v>30</v>
      </c>
      <c r="AG325" s="51">
        <v>270</v>
      </c>
      <c r="AH325" s="51">
        <v>64</v>
      </c>
      <c r="AI325" s="51">
        <v>180</v>
      </c>
      <c r="AJ325" s="51">
        <f t="shared" ref="AJ325:AJ388" si="43">+(IF($AG325&lt;$AI325,((MIN($AI325,$AG325)+(DEGREES(ATAN((TAN(RADIANS($AH325))/((TAN(RADIANS($AF325))*SIN(RADIANS(ABS($AG325-$AI325))))))-(COS(RADIANS(ABS($AG325-$AI325)))/SIN(RADIANS(ABS($AG325-$AI325)))))))-180)),((MAX($AI325,$AG325)-(DEGREES(ATAN((TAN(RADIANS($AH325))/((TAN(RADIANS($AF325))*SIN(RADIANS(ABS($AG325-$AI325))))))-(COS(RADIANS(ABS($AG325-$AI325)))/SIN(RADIANS(ABS($AG325-$AI325)))))))-180))))</f>
        <v>15.72682371518124</v>
      </c>
      <c r="AK325" s="51">
        <f t="shared" si="37"/>
        <v>15.72682371518124</v>
      </c>
      <c r="AL325" s="51">
        <f t="shared" ref="AL325:AL388" si="44">+ABS(DEGREES(ATAN((COS(RADIANS(ABS($AJ325+180-(IF($AG325&gt;$AI325,MAX($AH325,$AG325),MIN($AG325,$AI325))))))/(TAN(RADIANS($AF325)))))))</f>
        <v>25.148848777519571</v>
      </c>
      <c r="AM325" s="51">
        <f t="shared" si="38"/>
        <v>105.72682371518124</v>
      </c>
      <c r="AN325" s="51">
        <f t="shared" si="39"/>
        <v>64.851151222480425</v>
      </c>
      <c r="AO325" s="140">
        <f t="shared" si="42"/>
        <v>195.72682371518124</v>
      </c>
      <c r="AP325" s="140">
        <f t="shared" si="41"/>
        <v>64.851151222480425</v>
      </c>
    </row>
    <row r="326" spans="1:42">
      <c r="A326" s="144">
        <v>42940</v>
      </c>
      <c r="B326" s="51" t="s">
        <v>2401</v>
      </c>
      <c r="C326" s="4" t="s">
        <v>1450</v>
      </c>
      <c r="D326" s="4" t="s">
        <v>1575</v>
      </c>
      <c r="E326" s="51">
        <v>93</v>
      </c>
      <c r="F326" s="51">
        <v>4</v>
      </c>
      <c r="G326" s="56" t="str">
        <f t="shared" si="40"/>
        <v>93-4</v>
      </c>
      <c r="H326" s="51">
        <v>44.5</v>
      </c>
      <c r="I326" s="51">
        <v>49.5</v>
      </c>
      <c r="J326" s="57">
        <f>(VLOOKUP($G326,Depth_Lookup_CCL!$A$3:$Z$549,11,FALSE))+(H326/100)</f>
        <v>232.89</v>
      </c>
      <c r="K326" s="57">
        <f>(VLOOKUP($G326,Depth_Lookup_CCL!$A$3:$Z$549,11,FALSE))+(I326/100)</f>
        <v>232.94</v>
      </c>
      <c r="L326" s="58" t="s">
        <v>1520</v>
      </c>
      <c r="M326" s="51" t="s">
        <v>2874</v>
      </c>
      <c r="N326" s="51" t="s">
        <v>1401</v>
      </c>
      <c r="P326" s="52" t="e">
        <f>VLOOKUP(O326,definitions_list_lookup!$AT$3:$AU$5,2,FALSE)</f>
        <v>#N/A</v>
      </c>
      <c r="Q326" s="51">
        <v>4</v>
      </c>
      <c r="R326" s="51" t="s">
        <v>1537</v>
      </c>
      <c r="S326" s="52">
        <f>VLOOKUP(R326,definitions_list_lookup!$AI$12:$AJ$17,2,FALSE)</f>
        <v>4</v>
      </c>
      <c r="Y326" s="35"/>
      <c r="AA326" s="36"/>
      <c r="AF326" s="51">
        <v>28</v>
      </c>
      <c r="AG326" s="51">
        <v>270</v>
      </c>
      <c r="AH326" s="51">
        <v>30</v>
      </c>
      <c r="AI326" s="51">
        <v>180</v>
      </c>
      <c r="AJ326" s="51">
        <f t="shared" si="43"/>
        <v>42.643451803593848</v>
      </c>
      <c r="AK326" s="51">
        <f t="shared" ref="AK326:AK389" si="45">IF($AJ326&gt;0,$AJ326,360+$AJ326)</f>
        <v>42.643451803593848</v>
      </c>
      <c r="AL326" s="51">
        <f t="shared" si="44"/>
        <v>51.872077749446021</v>
      </c>
      <c r="AM326" s="51">
        <f t="shared" ref="AM326:AM389" si="46">+IF(($AJ326+90)&gt;0,$AJ326+90,$AJ326+450)</f>
        <v>132.64345180359385</v>
      </c>
      <c r="AN326" s="51">
        <f t="shared" ref="AN326:AN389" si="47">-$AL326+90</f>
        <v>38.127922250553979</v>
      </c>
      <c r="AO326" s="140">
        <f t="shared" si="42"/>
        <v>222.64345180359385</v>
      </c>
      <c r="AP326" s="140">
        <f t="shared" si="41"/>
        <v>38.127922250553979</v>
      </c>
    </row>
    <row r="327" spans="1:42">
      <c r="A327" s="144">
        <v>42940</v>
      </c>
      <c r="B327" s="51" t="s">
        <v>2401</v>
      </c>
      <c r="C327" s="4" t="s">
        <v>1450</v>
      </c>
      <c r="D327" s="4" t="s">
        <v>1575</v>
      </c>
      <c r="E327" s="51">
        <v>93</v>
      </c>
      <c r="F327" s="51">
        <v>4</v>
      </c>
      <c r="G327" s="56" t="str">
        <f t="shared" si="40"/>
        <v>93-4</v>
      </c>
      <c r="H327" s="51">
        <v>74</v>
      </c>
      <c r="I327" s="51">
        <v>79</v>
      </c>
      <c r="J327" s="57">
        <f>(VLOOKUP($G327,Depth_Lookup_CCL!$A$3:$Z$549,11,FALSE))+(H327/100)</f>
        <v>233.185</v>
      </c>
      <c r="K327" s="57">
        <f>(VLOOKUP($G327,Depth_Lookup_CCL!$A$3:$Z$549,11,FALSE))+(I327/100)</f>
        <v>233.23499999999999</v>
      </c>
      <c r="L327" s="58" t="s">
        <v>1520</v>
      </c>
      <c r="M327" s="51" t="s">
        <v>2874</v>
      </c>
      <c r="N327" s="51" t="s">
        <v>1401</v>
      </c>
      <c r="P327" s="52" t="e">
        <f>VLOOKUP(O327,definitions_list_lookup!$AT$3:$AU$5,2,FALSE)</f>
        <v>#N/A</v>
      </c>
      <c r="Q327" s="51">
        <v>3.5</v>
      </c>
      <c r="R327" s="51" t="s">
        <v>1536</v>
      </c>
      <c r="S327" s="52">
        <f>VLOOKUP(R327,definitions_list_lookup!$AI$12:$AJ$17,2,FALSE)</f>
        <v>3</v>
      </c>
      <c r="X327" s="51" t="s">
        <v>1481</v>
      </c>
      <c r="Y327" s="35"/>
      <c r="AA327" s="36" t="s">
        <v>4342</v>
      </c>
      <c r="AF327" s="51">
        <v>50</v>
      </c>
      <c r="AG327" s="51">
        <v>270</v>
      </c>
      <c r="AH327" s="51">
        <v>60</v>
      </c>
      <c r="AI327" s="51">
        <v>0</v>
      </c>
      <c r="AJ327" s="51">
        <f t="shared" si="43"/>
        <v>145.46972398707464</v>
      </c>
      <c r="AK327" s="51">
        <f t="shared" si="45"/>
        <v>145.46972398707464</v>
      </c>
      <c r="AL327" s="51">
        <f t="shared" si="44"/>
        <v>25.437471171197128</v>
      </c>
      <c r="AM327" s="51">
        <f t="shared" si="46"/>
        <v>235.46972398707464</v>
      </c>
      <c r="AN327" s="51">
        <f t="shared" si="47"/>
        <v>64.562528828802868</v>
      </c>
      <c r="AO327" s="140">
        <f t="shared" si="42"/>
        <v>325.46972398707464</v>
      </c>
      <c r="AP327" s="140">
        <f t="shared" si="41"/>
        <v>64.562528828802868</v>
      </c>
    </row>
    <row r="328" spans="1:42">
      <c r="A328" s="144">
        <v>42940</v>
      </c>
      <c r="B328" s="51" t="s">
        <v>2401</v>
      </c>
      <c r="C328" s="4" t="s">
        <v>1450</v>
      </c>
      <c r="D328" s="4" t="s">
        <v>1575</v>
      </c>
      <c r="E328" s="51">
        <v>94</v>
      </c>
      <c r="F328" s="51">
        <v>1</v>
      </c>
      <c r="G328" s="56" t="str">
        <f t="shared" si="40"/>
        <v>94-1</v>
      </c>
      <c r="H328" s="51">
        <v>45.5</v>
      </c>
      <c r="I328" s="51">
        <v>51</v>
      </c>
      <c r="J328" s="57">
        <f>(VLOOKUP($G328,Depth_Lookup_CCL!$A$3:$Z$549,11,FALSE))+(H328/100)</f>
        <v>233.655</v>
      </c>
      <c r="K328" s="57">
        <f>(VLOOKUP($G328,Depth_Lookup_CCL!$A$3:$Z$549,11,FALSE))+(I328/100)</f>
        <v>233.70999999999998</v>
      </c>
      <c r="L328" s="58" t="s">
        <v>2869</v>
      </c>
      <c r="N328" s="51" t="s">
        <v>1401</v>
      </c>
      <c r="P328" s="52" t="e">
        <f>VLOOKUP(O328,definitions_list_lookup!$AT$3:$AU$5,2,FALSE)</f>
        <v>#N/A</v>
      </c>
      <c r="Q328" s="51">
        <v>4</v>
      </c>
      <c r="R328" s="51" t="s">
        <v>1408</v>
      </c>
      <c r="S328" s="52">
        <f>VLOOKUP(R328,definitions_list_lookup!$AI$12:$AJ$17,2,FALSE)</f>
        <v>2</v>
      </c>
      <c r="Y328" s="35"/>
      <c r="AA328" s="36" t="s">
        <v>3336</v>
      </c>
      <c r="AJ328" s="51" t="e">
        <f t="shared" si="43"/>
        <v>#DIV/0!</v>
      </c>
      <c r="AK328" s="51" t="e">
        <f t="shared" si="45"/>
        <v>#DIV/0!</v>
      </c>
      <c r="AL328" s="51" t="e">
        <f t="shared" si="44"/>
        <v>#DIV/0!</v>
      </c>
      <c r="AM328" s="51" t="e">
        <f t="shared" si="46"/>
        <v>#DIV/0!</v>
      </c>
      <c r="AN328" s="51" t="e">
        <f t="shared" si="47"/>
        <v>#DIV/0!</v>
      </c>
      <c r="AO328" s="140" t="e">
        <f t="shared" si="42"/>
        <v>#DIV/0!</v>
      </c>
      <c r="AP328" s="140" t="e">
        <f t="shared" si="41"/>
        <v>#DIV/0!</v>
      </c>
    </row>
    <row r="329" spans="1:42">
      <c r="A329" s="144">
        <v>42941</v>
      </c>
      <c r="B329" s="51" t="s">
        <v>2401</v>
      </c>
      <c r="C329" s="4" t="s">
        <v>1450</v>
      </c>
      <c r="D329" s="4" t="s">
        <v>1575</v>
      </c>
      <c r="E329" s="51">
        <v>94</v>
      </c>
      <c r="F329" s="51">
        <v>2</v>
      </c>
      <c r="G329" s="56" t="str">
        <f t="shared" si="40"/>
        <v>94-2</v>
      </c>
      <c r="H329" s="51">
        <v>1</v>
      </c>
      <c r="I329" s="51">
        <v>13</v>
      </c>
      <c r="J329" s="57">
        <f>(VLOOKUP($G329,Depth_Lookup_CCL!$A$3:$Z$549,11,FALSE))+(H329/100)</f>
        <v>233.93499999999997</v>
      </c>
      <c r="K329" s="57">
        <f>(VLOOKUP($G329,Depth_Lookup_CCL!$A$3:$Z$549,11,FALSE))+(I329/100)</f>
        <v>234.05499999999998</v>
      </c>
      <c r="L329" s="58"/>
      <c r="P329" s="52" t="e">
        <f>VLOOKUP(O329,definitions_list_lookup!$AT$3:$AU$5,2,FALSE)</f>
        <v>#N/A</v>
      </c>
      <c r="R329" s="51" t="s">
        <v>1408</v>
      </c>
      <c r="S329" s="52">
        <f>VLOOKUP(R329,definitions_list_lookup!$AI$12:$AJ$17,2,FALSE)</f>
        <v>2</v>
      </c>
      <c r="Y329" s="35"/>
      <c r="AA329" s="36" t="s">
        <v>3337</v>
      </c>
      <c r="AJ329" s="51" t="e">
        <f t="shared" si="43"/>
        <v>#DIV/0!</v>
      </c>
      <c r="AK329" s="51" t="e">
        <f t="shared" si="45"/>
        <v>#DIV/0!</v>
      </c>
      <c r="AL329" s="51" t="e">
        <f t="shared" si="44"/>
        <v>#DIV/0!</v>
      </c>
      <c r="AM329" s="51" t="e">
        <f t="shared" si="46"/>
        <v>#DIV/0!</v>
      </c>
      <c r="AN329" s="51" t="e">
        <f t="shared" si="47"/>
        <v>#DIV/0!</v>
      </c>
      <c r="AO329" s="140" t="e">
        <f t="shared" si="42"/>
        <v>#DIV/0!</v>
      </c>
      <c r="AP329" s="140" t="e">
        <f t="shared" si="41"/>
        <v>#DIV/0!</v>
      </c>
    </row>
    <row r="330" spans="1:42">
      <c r="A330" s="144">
        <v>42941</v>
      </c>
      <c r="B330" s="51" t="s">
        <v>2401</v>
      </c>
      <c r="C330" s="4" t="s">
        <v>1450</v>
      </c>
      <c r="D330" s="4" t="s">
        <v>1575</v>
      </c>
      <c r="E330" s="51">
        <v>94</v>
      </c>
      <c r="F330" s="51">
        <v>2</v>
      </c>
      <c r="G330" s="56" t="str">
        <f t="shared" si="40"/>
        <v>94-2</v>
      </c>
      <c r="H330" s="51">
        <v>15.5</v>
      </c>
      <c r="I330" s="51">
        <v>17</v>
      </c>
      <c r="J330" s="57">
        <f>(VLOOKUP($G330,Depth_Lookup_CCL!$A$3:$Z$549,11,FALSE))+(H330/100)</f>
        <v>234.07999999999998</v>
      </c>
      <c r="K330" s="57">
        <f>(VLOOKUP($G330,Depth_Lookup_CCL!$A$3:$Z$549,11,FALSE))+(I330/100)</f>
        <v>234.09499999999997</v>
      </c>
      <c r="L330" s="58" t="s">
        <v>1521</v>
      </c>
      <c r="M330" s="51" t="s">
        <v>1404</v>
      </c>
      <c r="N330" s="51" t="s">
        <v>1402</v>
      </c>
      <c r="O330" s="51" t="s">
        <v>1457</v>
      </c>
      <c r="P330" s="52">
        <f>VLOOKUP(O330,definitions_list_lookup!$AT$3:$AU$5,2,FALSE)</f>
        <v>2</v>
      </c>
      <c r="Q330" s="51">
        <v>4</v>
      </c>
      <c r="R330" s="51" t="s">
        <v>1408</v>
      </c>
      <c r="S330" s="52">
        <f>VLOOKUP(R330,definitions_list_lookup!$AI$12:$AJ$17,2,FALSE)</f>
        <v>2</v>
      </c>
      <c r="X330" s="51" t="s">
        <v>1481</v>
      </c>
      <c r="Y330" s="35"/>
      <c r="AA330" s="36" t="s">
        <v>3338</v>
      </c>
      <c r="AF330" s="51">
        <v>20</v>
      </c>
      <c r="AG330" s="51">
        <v>270</v>
      </c>
      <c r="AH330" s="51">
        <v>34</v>
      </c>
      <c r="AI330" s="51">
        <v>180</v>
      </c>
      <c r="AJ330" s="51">
        <f t="shared" si="43"/>
        <v>28.351656997619841</v>
      </c>
      <c r="AK330" s="51">
        <f t="shared" si="45"/>
        <v>28.351656997619841</v>
      </c>
      <c r="AL330" s="51">
        <f t="shared" si="44"/>
        <v>52.531864218035871</v>
      </c>
      <c r="AM330" s="51">
        <f t="shared" si="46"/>
        <v>118.35165699761984</v>
      </c>
      <c r="AN330" s="51">
        <f t="shared" si="47"/>
        <v>37.468135781964129</v>
      </c>
      <c r="AO330" s="140">
        <f t="shared" si="42"/>
        <v>208.35165699761984</v>
      </c>
      <c r="AP330" s="140">
        <f t="shared" si="41"/>
        <v>37.468135781964129</v>
      </c>
    </row>
    <row r="331" spans="1:42">
      <c r="A331" s="144">
        <v>42941</v>
      </c>
      <c r="B331" s="51" t="s">
        <v>2401</v>
      </c>
      <c r="C331" s="4" t="s">
        <v>1450</v>
      </c>
      <c r="D331" s="4" t="s">
        <v>1575</v>
      </c>
      <c r="E331" s="51">
        <v>94</v>
      </c>
      <c r="F331" s="51">
        <v>2</v>
      </c>
      <c r="G331" s="56" t="str">
        <f t="shared" si="40"/>
        <v>94-2</v>
      </c>
      <c r="H331" s="51">
        <v>29</v>
      </c>
      <c r="I331" s="51">
        <v>34</v>
      </c>
      <c r="J331" s="57">
        <f>(VLOOKUP($G331,Depth_Lookup_CCL!$A$3:$Z$549,11,FALSE))+(H331/100)</f>
        <v>234.21499999999997</v>
      </c>
      <c r="K331" s="57">
        <f>(VLOOKUP($G331,Depth_Lookup_CCL!$A$3:$Z$549,11,FALSE))+(I331/100)</f>
        <v>234.26499999999999</v>
      </c>
      <c r="L331" s="58" t="s">
        <v>1520</v>
      </c>
      <c r="M331" s="51" t="s">
        <v>1404</v>
      </c>
      <c r="N331" s="51" t="s">
        <v>1402</v>
      </c>
      <c r="O331" s="51" t="s">
        <v>1457</v>
      </c>
      <c r="P331" s="52">
        <f>VLOOKUP(O331,definitions_list_lookup!$AT$3:$AU$5,2,FALSE)</f>
        <v>2</v>
      </c>
      <c r="Q331" s="51">
        <v>6</v>
      </c>
      <c r="R331" s="51" t="s">
        <v>1537</v>
      </c>
      <c r="S331" s="52">
        <f>VLOOKUP(R331,definitions_list_lookup!$AI$12:$AJ$17,2,FALSE)</f>
        <v>4</v>
      </c>
      <c r="X331" s="51" t="s">
        <v>266</v>
      </c>
      <c r="Y331" s="35"/>
      <c r="AA331" s="36" t="s">
        <v>3339</v>
      </c>
      <c r="AJ331" s="51" t="e">
        <f t="shared" si="43"/>
        <v>#DIV/0!</v>
      </c>
      <c r="AK331" s="51" t="e">
        <f t="shared" si="45"/>
        <v>#DIV/0!</v>
      </c>
      <c r="AL331" s="51" t="e">
        <f t="shared" si="44"/>
        <v>#DIV/0!</v>
      </c>
      <c r="AM331" s="51" t="e">
        <f t="shared" si="46"/>
        <v>#DIV/0!</v>
      </c>
      <c r="AN331" s="51" t="e">
        <f t="shared" si="47"/>
        <v>#DIV/0!</v>
      </c>
      <c r="AO331" s="140" t="e">
        <f t="shared" si="42"/>
        <v>#DIV/0!</v>
      </c>
      <c r="AP331" s="140" t="e">
        <f t="shared" si="41"/>
        <v>#DIV/0!</v>
      </c>
    </row>
    <row r="332" spans="1:42">
      <c r="A332" s="144">
        <v>42941</v>
      </c>
      <c r="B332" s="51" t="s">
        <v>2401</v>
      </c>
      <c r="C332" s="4" t="s">
        <v>1450</v>
      </c>
      <c r="D332" s="4" t="s">
        <v>1575</v>
      </c>
      <c r="E332" s="51">
        <v>94</v>
      </c>
      <c r="F332" s="51">
        <v>2</v>
      </c>
      <c r="G332" s="56" t="str">
        <f t="shared" si="40"/>
        <v>94-2</v>
      </c>
      <c r="H332" s="51">
        <v>56</v>
      </c>
      <c r="I332" s="51">
        <v>58</v>
      </c>
      <c r="J332" s="57">
        <f>(VLOOKUP($G332,Depth_Lookup_CCL!$A$3:$Z$549,11,FALSE))+(H332/100)</f>
        <v>234.48499999999999</v>
      </c>
      <c r="K332" s="57">
        <f>(VLOOKUP($G332,Depth_Lookup_CCL!$A$3:$Z$549,11,FALSE))+(I332/100)</f>
        <v>234.505</v>
      </c>
      <c r="L332" s="58" t="s">
        <v>1520</v>
      </c>
      <c r="M332" s="51" t="s">
        <v>1403</v>
      </c>
      <c r="N332" s="51" t="s">
        <v>1401</v>
      </c>
      <c r="P332" s="52" t="e">
        <f>VLOOKUP(O332,definitions_list_lookup!$AT$3:$AU$5,2,FALSE)</f>
        <v>#N/A</v>
      </c>
      <c r="Q332" s="51">
        <v>1.5</v>
      </c>
      <c r="R332" s="51" t="s">
        <v>1537</v>
      </c>
      <c r="S332" s="52">
        <f>VLOOKUP(R332,definitions_list_lookup!$AI$12:$AJ$17,2,FALSE)</f>
        <v>4</v>
      </c>
      <c r="Y332" s="35"/>
      <c r="AA332" s="36" t="s">
        <v>3340</v>
      </c>
      <c r="AF332" s="51">
        <v>15</v>
      </c>
      <c r="AG332" s="51">
        <v>270</v>
      </c>
      <c r="AH332" s="51">
        <v>48</v>
      </c>
      <c r="AI332" s="51">
        <v>18</v>
      </c>
      <c r="AJ332" s="51">
        <f t="shared" si="43"/>
        <v>167.94640569752249</v>
      </c>
      <c r="AK332" s="51">
        <f t="shared" si="45"/>
        <v>167.94640569752249</v>
      </c>
      <c r="AL332" s="51">
        <f t="shared" si="44"/>
        <v>37.93111568389179</v>
      </c>
      <c r="AM332" s="51">
        <f t="shared" si="46"/>
        <v>257.94640569752249</v>
      </c>
      <c r="AN332" s="51">
        <f t="shared" si="47"/>
        <v>52.06888431610821</v>
      </c>
      <c r="AO332" s="140">
        <f t="shared" si="42"/>
        <v>347.94640569752249</v>
      </c>
      <c r="AP332" s="140">
        <f t="shared" si="41"/>
        <v>52.06888431610821</v>
      </c>
    </row>
    <row r="333" spans="1:42">
      <c r="A333" s="144">
        <v>42941</v>
      </c>
      <c r="B333" s="51" t="s">
        <v>2401</v>
      </c>
      <c r="C333" s="4" t="s">
        <v>1450</v>
      </c>
      <c r="D333" s="4" t="s">
        <v>1575</v>
      </c>
      <c r="E333" s="51">
        <v>94</v>
      </c>
      <c r="F333" s="51">
        <v>2</v>
      </c>
      <c r="G333" s="56" t="str">
        <f t="shared" si="40"/>
        <v>94-2</v>
      </c>
      <c r="H333" s="51">
        <v>62</v>
      </c>
      <c r="I333" s="51">
        <v>63</v>
      </c>
      <c r="J333" s="57">
        <f>(VLOOKUP($G333,Depth_Lookup_CCL!$A$3:$Z$549,11,FALSE))+(H333/100)</f>
        <v>234.54499999999999</v>
      </c>
      <c r="K333" s="57">
        <f>(VLOOKUP($G333,Depth_Lookup_CCL!$A$3:$Z$549,11,FALSE))+(I333/100)</f>
        <v>234.55499999999998</v>
      </c>
      <c r="L333" s="58" t="s">
        <v>1520</v>
      </c>
      <c r="M333" s="51" t="s">
        <v>1404</v>
      </c>
      <c r="N333" s="51" t="s">
        <v>1402</v>
      </c>
      <c r="P333" s="52" t="e">
        <f>VLOOKUP(O333,definitions_list_lookup!$AT$3:$AU$5,2,FALSE)</f>
        <v>#N/A</v>
      </c>
      <c r="Q333" s="51">
        <v>1</v>
      </c>
      <c r="R333" s="51" t="s">
        <v>1536</v>
      </c>
      <c r="S333" s="52">
        <f>VLOOKUP(R333,definitions_list_lookup!$AI$12:$AJ$17,2,FALSE)</f>
        <v>3</v>
      </c>
      <c r="W333" s="51">
        <v>3</v>
      </c>
      <c r="X333" s="51" t="s">
        <v>2424</v>
      </c>
      <c r="Y333" s="35"/>
      <c r="AA333" s="36" t="s">
        <v>3341</v>
      </c>
      <c r="AF333" s="51">
        <v>34</v>
      </c>
      <c r="AG333" s="51">
        <v>270</v>
      </c>
      <c r="AH333" s="51">
        <v>37</v>
      </c>
      <c r="AI333" s="51">
        <v>180</v>
      </c>
      <c r="AJ333" s="51">
        <f t="shared" si="43"/>
        <v>41.831820436618557</v>
      </c>
      <c r="AK333" s="51">
        <f t="shared" si="45"/>
        <v>41.831820436618557</v>
      </c>
      <c r="AL333" s="51">
        <f t="shared" si="44"/>
        <v>44.677012073802665</v>
      </c>
      <c r="AM333" s="51">
        <f t="shared" si="46"/>
        <v>131.83182043661856</v>
      </c>
      <c r="AN333" s="51">
        <f t="shared" si="47"/>
        <v>45.322987926197335</v>
      </c>
      <c r="AO333" s="140">
        <f t="shared" si="42"/>
        <v>221.83182043661856</v>
      </c>
      <c r="AP333" s="140">
        <f t="shared" si="41"/>
        <v>45.322987926197335</v>
      </c>
    </row>
    <row r="334" spans="1:42">
      <c r="A334" s="144">
        <v>42941</v>
      </c>
      <c r="B334" s="51" t="s">
        <v>2401</v>
      </c>
      <c r="C334" s="4" t="s">
        <v>1450</v>
      </c>
      <c r="D334" s="4" t="s">
        <v>1575</v>
      </c>
      <c r="E334" s="51">
        <v>94</v>
      </c>
      <c r="F334" s="51">
        <v>3</v>
      </c>
      <c r="G334" s="56" t="str">
        <f t="shared" si="40"/>
        <v>94-3</v>
      </c>
      <c r="H334" s="51">
        <v>39</v>
      </c>
      <c r="I334" s="51">
        <v>64</v>
      </c>
      <c r="J334" s="57">
        <f>(VLOOKUP($G334,Depth_Lookup_CCL!$A$3:$Z$549,11,FALSE))+(H334/100)</f>
        <v>235.23499999999996</v>
      </c>
      <c r="K334" s="57">
        <f>(VLOOKUP($G334,Depth_Lookup_CCL!$A$3:$Z$549,11,FALSE))+(I334/100)</f>
        <v>235.48499999999996</v>
      </c>
      <c r="L334" s="58"/>
      <c r="P334" s="52" t="e">
        <f>VLOOKUP(O334,definitions_list_lookup!$AT$3:$AU$5,2,FALSE)</f>
        <v>#N/A</v>
      </c>
      <c r="R334" s="51" t="s">
        <v>1408</v>
      </c>
      <c r="S334" s="52">
        <f>VLOOKUP(R334,definitions_list_lookup!$AI$12:$AJ$17,2,FALSE)</f>
        <v>2</v>
      </c>
      <c r="Y334" s="35"/>
      <c r="AA334" s="36" t="s">
        <v>3342</v>
      </c>
      <c r="AJ334" s="51" t="e">
        <f t="shared" si="43"/>
        <v>#DIV/0!</v>
      </c>
      <c r="AK334" s="51" t="e">
        <f t="shared" si="45"/>
        <v>#DIV/0!</v>
      </c>
      <c r="AL334" s="51" t="e">
        <f t="shared" si="44"/>
        <v>#DIV/0!</v>
      </c>
      <c r="AM334" s="51" t="e">
        <f t="shared" si="46"/>
        <v>#DIV/0!</v>
      </c>
      <c r="AN334" s="51" t="e">
        <f t="shared" si="47"/>
        <v>#DIV/0!</v>
      </c>
      <c r="AO334" s="140" t="e">
        <f t="shared" si="42"/>
        <v>#DIV/0!</v>
      </c>
      <c r="AP334" s="140" t="e">
        <f t="shared" si="41"/>
        <v>#DIV/0!</v>
      </c>
    </row>
    <row r="335" spans="1:42">
      <c r="A335" s="144">
        <v>42941</v>
      </c>
      <c r="B335" s="51" t="s">
        <v>2401</v>
      </c>
      <c r="C335" s="4" t="s">
        <v>1450</v>
      </c>
      <c r="D335" s="4" t="s">
        <v>1575</v>
      </c>
      <c r="E335" s="51">
        <v>94</v>
      </c>
      <c r="F335" s="51">
        <v>3</v>
      </c>
      <c r="G335" s="56" t="str">
        <f t="shared" si="40"/>
        <v>94-3</v>
      </c>
      <c r="H335" s="51">
        <v>64</v>
      </c>
      <c r="I335" s="51">
        <v>65</v>
      </c>
      <c r="J335" s="57">
        <f>(VLOOKUP($G335,Depth_Lookup_CCL!$A$3:$Z$549,11,FALSE))+(H335/100)</f>
        <v>235.48499999999996</v>
      </c>
      <c r="K335" s="57">
        <f>(VLOOKUP($G335,Depth_Lookup_CCL!$A$3:$Z$549,11,FALSE))+(I335/100)</f>
        <v>235.49499999999998</v>
      </c>
      <c r="L335" s="58" t="s">
        <v>3043</v>
      </c>
      <c r="M335" s="51" t="s">
        <v>2874</v>
      </c>
      <c r="N335" s="51" t="s">
        <v>1401</v>
      </c>
      <c r="P335" s="52" t="e">
        <f>VLOOKUP(O335,definitions_list_lookup!$AT$3:$AU$5,2,FALSE)</f>
        <v>#N/A</v>
      </c>
      <c r="Q335" s="51">
        <v>1</v>
      </c>
      <c r="R335" s="51" t="s">
        <v>1537</v>
      </c>
      <c r="S335" s="52">
        <f>VLOOKUP(R335,definitions_list_lookup!$AI$12:$AJ$17,2,FALSE)</f>
        <v>4</v>
      </c>
      <c r="X335" s="51" t="s">
        <v>3343</v>
      </c>
      <c r="Y335" s="35"/>
      <c r="AA335" s="36" t="s">
        <v>3344</v>
      </c>
      <c r="AD335" s="51">
        <v>10</v>
      </c>
      <c r="AE335" s="51">
        <v>5</v>
      </c>
      <c r="AF335" s="51">
        <v>26</v>
      </c>
      <c r="AG335" s="51">
        <v>90</v>
      </c>
      <c r="AH335" s="51">
        <v>20</v>
      </c>
      <c r="AI335" s="51">
        <v>0</v>
      </c>
      <c r="AJ335" s="51">
        <f t="shared" si="43"/>
        <v>-126.73212423467353</v>
      </c>
      <c r="AK335" s="51">
        <f t="shared" si="45"/>
        <v>233.26787576532647</v>
      </c>
      <c r="AL335" s="51">
        <f t="shared" si="44"/>
        <v>58.676561680615933</v>
      </c>
      <c r="AM335" s="51">
        <f t="shared" si="46"/>
        <v>323.26787576532649</v>
      </c>
      <c r="AN335" s="51">
        <f t="shared" si="47"/>
        <v>31.323438319384067</v>
      </c>
      <c r="AO335" s="140">
        <f t="shared" si="42"/>
        <v>53.267875765326465</v>
      </c>
      <c r="AP335" s="140">
        <f t="shared" si="41"/>
        <v>31.323438319384067</v>
      </c>
    </row>
    <row r="336" spans="1:42">
      <c r="A336" s="144">
        <v>42941</v>
      </c>
      <c r="B336" s="51" t="s">
        <v>2401</v>
      </c>
      <c r="C336" s="4" t="s">
        <v>1450</v>
      </c>
      <c r="D336" s="4" t="s">
        <v>1575</v>
      </c>
      <c r="E336" s="51">
        <v>94</v>
      </c>
      <c r="F336" s="51">
        <v>3</v>
      </c>
      <c r="G336" s="56" t="str">
        <f t="shared" si="40"/>
        <v>94-3</v>
      </c>
      <c r="H336" s="51">
        <v>65</v>
      </c>
      <c r="I336" s="51">
        <v>70</v>
      </c>
      <c r="J336" s="57">
        <f>(VLOOKUP($G336,Depth_Lookup_CCL!$A$3:$Z$549,11,FALSE))+(H336/100)</f>
        <v>235.49499999999998</v>
      </c>
      <c r="K336" s="57">
        <f>(VLOOKUP($G336,Depth_Lookup_CCL!$A$3:$Z$549,11,FALSE))+(I336/100)</f>
        <v>235.54499999999996</v>
      </c>
      <c r="L336" s="58" t="s">
        <v>1520</v>
      </c>
      <c r="M336" s="51" t="s">
        <v>2874</v>
      </c>
      <c r="P336" s="52" t="e">
        <f>VLOOKUP(O336,definitions_list_lookup!$AT$3:$AU$5,2,FALSE)</f>
        <v>#N/A</v>
      </c>
      <c r="Q336" s="51">
        <v>4</v>
      </c>
      <c r="R336" s="51" t="s">
        <v>1536</v>
      </c>
      <c r="S336" s="52">
        <f>VLOOKUP(R336,definitions_list_lookup!$AI$12:$AJ$17,2,FALSE)</f>
        <v>3</v>
      </c>
      <c r="Y336" s="35"/>
      <c r="AA336" s="36"/>
      <c r="AJ336" s="51" t="e">
        <f t="shared" si="43"/>
        <v>#DIV/0!</v>
      </c>
      <c r="AK336" s="51" t="e">
        <f t="shared" si="45"/>
        <v>#DIV/0!</v>
      </c>
      <c r="AL336" s="51" t="e">
        <f t="shared" si="44"/>
        <v>#DIV/0!</v>
      </c>
      <c r="AM336" s="51" t="e">
        <f t="shared" si="46"/>
        <v>#DIV/0!</v>
      </c>
      <c r="AN336" s="51" t="e">
        <f t="shared" si="47"/>
        <v>#DIV/0!</v>
      </c>
      <c r="AO336" s="140" t="e">
        <f t="shared" si="42"/>
        <v>#DIV/0!</v>
      </c>
      <c r="AP336" s="140" t="e">
        <f t="shared" si="41"/>
        <v>#DIV/0!</v>
      </c>
    </row>
    <row r="337" spans="1:42">
      <c r="A337" s="144">
        <v>42941</v>
      </c>
      <c r="B337" s="51" t="s">
        <v>2401</v>
      </c>
      <c r="C337" s="4" t="s">
        <v>1450</v>
      </c>
      <c r="D337" s="4" t="s">
        <v>1575</v>
      </c>
      <c r="E337" s="51">
        <v>94</v>
      </c>
      <c r="F337" s="51">
        <v>4</v>
      </c>
      <c r="G337" s="56" t="str">
        <f t="shared" si="40"/>
        <v>94-4</v>
      </c>
      <c r="H337" s="51">
        <v>1</v>
      </c>
      <c r="I337" s="51">
        <v>5</v>
      </c>
      <c r="J337" s="57">
        <f>(VLOOKUP($G337,Depth_Lookup_CCL!$A$3:$Z$549,11,FALSE))+(H337/100)</f>
        <v>235.55999999999997</v>
      </c>
      <c r="K337" s="57">
        <f>(VLOOKUP($G337,Depth_Lookup_CCL!$A$3:$Z$549,11,FALSE))+(I337/100)</f>
        <v>235.6</v>
      </c>
      <c r="L337" s="58" t="s">
        <v>1520</v>
      </c>
      <c r="M337" s="51" t="s">
        <v>2874</v>
      </c>
      <c r="P337" s="52" t="e">
        <f>VLOOKUP(O337,definitions_list_lookup!$AT$3:$AU$5,2,FALSE)</f>
        <v>#N/A</v>
      </c>
      <c r="Q337" s="51">
        <v>4</v>
      </c>
      <c r="R337" s="51" t="s">
        <v>1537</v>
      </c>
      <c r="S337" s="52">
        <f>VLOOKUP(R337,definitions_list_lookup!$AI$12:$AJ$17,2,FALSE)</f>
        <v>4</v>
      </c>
      <c r="Y337" s="35"/>
      <c r="AA337" s="36" t="s">
        <v>3345</v>
      </c>
      <c r="AJ337" s="51" t="e">
        <f t="shared" si="43"/>
        <v>#DIV/0!</v>
      </c>
      <c r="AK337" s="51" t="e">
        <f t="shared" si="45"/>
        <v>#DIV/0!</v>
      </c>
      <c r="AL337" s="51" t="e">
        <f t="shared" si="44"/>
        <v>#DIV/0!</v>
      </c>
      <c r="AM337" s="51" t="e">
        <f t="shared" si="46"/>
        <v>#DIV/0!</v>
      </c>
      <c r="AN337" s="51" t="e">
        <f t="shared" si="47"/>
        <v>#DIV/0!</v>
      </c>
      <c r="AO337" s="140" t="e">
        <f t="shared" si="42"/>
        <v>#DIV/0!</v>
      </c>
      <c r="AP337" s="140" t="e">
        <f t="shared" si="41"/>
        <v>#DIV/0!</v>
      </c>
    </row>
    <row r="338" spans="1:42">
      <c r="A338" s="144">
        <v>42941</v>
      </c>
      <c r="B338" s="51" t="s">
        <v>2401</v>
      </c>
      <c r="C338" s="4" t="s">
        <v>1450</v>
      </c>
      <c r="D338" s="4" t="s">
        <v>1575</v>
      </c>
      <c r="E338" s="51">
        <v>94</v>
      </c>
      <c r="F338" s="51">
        <v>4</v>
      </c>
      <c r="G338" s="56" t="str">
        <f t="shared" si="40"/>
        <v>94-4</v>
      </c>
      <c r="H338" s="51">
        <v>5</v>
      </c>
      <c r="I338" s="51">
        <v>11</v>
      </c>
      <c r="J338" s="57">
        <f>(VLOOKUP($G338,Depth_Lookup_CCL!$A$3:$Z$549,11,FALSE))+(H338/100)</f>
        <v>235.6</v>
      </c>
      <c r="K338" s="57">
        <f>(VLOOKUP($G338,Depth_Lookup_CCL!$A$3:$Z$549,11,FALSE))+(I338/100)</f>
        <v>235.66</v>
      </c>
      <c r="L338" s="58"/>
      <c r="P338" s="52" t="e">
        <f>VLOOKUP(O338,definitions_list_lookup!$AT$3:$AU$5,2,FALSE)</f>
        <v>#N/A</v>
      </c>
      <c r="R338" s="51" t="s">
        <v>1408</v>
      </c>
      <c r="S338" s="52">
        <f>VLOOKUP(R338,definitions_list_lookup!$AI$12:$AJ$17,2,FALSE)</f>
        <v>2</v>
      </c>
      <c r="Y338" s="35"/>
      <c r="AA338" s="36" t="s">
        <v>3346</v>
      </c>
      <c r="AJ338" s="51" t="e">
        <f t="shared" si="43"/>
        <v>#DIV/0!</v>
      </c>
      <c r="AK338" s="51" t="e">
        <f t="shared" si="45"/>
        <v>#DIV/0!</v>
      </c>
      <c r="AL338" s="51" t="e">
        <f t="shared" si="44"/>
        <v>#DIV/0!</v>
      </c>
      <c r="AM338" s="51" t="e">
        <f t="shared" si="46"/>
        <v>#DIV/0!</v>
      </c>
      <c r="AN338" s="51" t="e">
        <f t="shared" si="47"/>
        <v>#DIV/0!</v>
      </c>
      <c r="AO338" s="140" t="e">
        <f t="shared" si="42"/>
        <v>#DIV/0!</v>
      </c>
      <c r="AP338" s="140" t="e">
        <f t="shared" si="41"/>
        <v>#DIV/0!</v>
      </c>
    </row>
    <row r="339" spans="1:42">
      <c r="A339" s="144">
        <v>42941</v>
      </c>
      <c r="B339" s="51" t="s">
        <v>2401</v>
      </c>
      <c r="C339" s="4" t="s">
        <v>1450</v>
      </c>
      <c r="D339" s="4" t="s">
        <v>1575</v>
      </c>
      <c r="E339" s="51">
        <v>94</v>
      </c>
      <c r="F339" s="51">
        <v>4</v>
      </c>
      <c r="G339" s="56" t="str">
        <f t="shared" si="40"/>
        <v>94-4</v>
      </c>
      <c r="H339" s="51">
        <v>47</v>
      </c>
      <c r="I339" s="51">
        <v>53</v>
      </c>
      <c r="J339" s="57">
        <f>(VLOOKUP($G339,Depth_Lookup_CCL!$A$3:$Z$549,11,FALSE))+(H339/100)</f>
        <v>236.01999999999998</v>
      </c>
      <c r="K339" s="57">
        <f>(VLOOKUP($G339,Depth_Lookup_CCL!$A$3:$Z$549,11,FALSE))+(I339/100)</f>
        <v>236.07999999999998</v>
      </c>
      <c r="L339" s="58" t="s">
        <v>1520</v>
      </c>
      <c r="M339" s="51" t="s">
        <v>1404</v>
      </c>
      <c r="P339" s="52" t="e">
        <f>VLOOKUP(O339,definitions_list_lookup!$AT$3:$AU$5,2,FALSE)</f>
        <v>#N/A</v>
      </c>
      <c r="Q339" s="51">
        <v>6</v>
      </c>
      <c r="R339" s="51" t="s">
        <v>1537</v>
      </c>
      <c r="S339" s="52">
        <f>VLOOKUP(R339,definitions_list_lookup!$AI$12:$AJ$17,2,FALSE)</f>
        <v>4</v>
      </c>
      <c r="X339" s="51" t="s">
        <v>1484</v>
      </c>
      <c r="Y339" s="35"/>
      <c r="AA339" s="36" t="s">
        <v>3347</v>
      </c>
      <c r="AF339" s="51">
        <v>24</v>
      </c>
      <c r="AG339" s="51">
        <v>90</v>
      </c>
      <c r="AH339" s="51">
        <v>18</v>
      </c>
      <c r="AI339" s="51">
        <v>0</v>
      </c>
      <c r="AJ339" s="51">
        <f t="shared" si="43"/>
        <v>-126.12127956328807</v>
      </c>
      <c r="AK339" s="51">
        <f t="shared" si="45"/>
        <v>233.87872043671194</v>
      </c>
      <c r="AL339" s="51">
        <f t="shared" si="44"/>
        <v>61.137245323051722</v>
      </c>
      <c r="AM339" s="51">
        <f t="shared" si="46"/>
        <v>323.87872043671194</v>
      </c>
      <c r="AN339" s="51">
        <f t="shared" si="47"/>
        <v>28.862754676948278</v>
      </c>
      <c r="AO339" s="140">
        <f t="shared" si="42"/>
        <v>53.878720436711944</v>
      </c>
      <c r="AP339" s="140">
        <f t="shared" si="41"/>
        <v>28.862754676948278</v>
      </c>
    </row>
    <row r="340" spans="1:42">
      <c r="A340" s="144">
        <v>42941</v>
      </c>
      <c r="B340" s="51" t="s">
        <v>2401</v>
      </c>
      <c r="C340" s="4" t="s">
        <v>1450</v>
      </c>
      <c r="D340" s="4" t="s">
        <v>1575</v>
      </c>
      <c r="E340" s="51">
        <v>94</v>
      </c>
      <c r="F340" s="51">
        <v>4</v>
      </c>
      <c r="G340" s="56" t="str">
        <f t="shared" si="40"/>
        <v>94-4</v>
      </c>
      <c r="H340" s="51">
        <v>61</v>
      </c>
      <c r="I340" s="51">
        <v>62</v>
      </c>
      <c r="J340" s="57">
        <f>(VLOOKUP($G340,Depth_Lookup_CCL!$A$3:$Z$549,11,FALSE))+(H340/100)</f>
        <v>236.16</v>
      </c>
      <c r="K340" s="57">
        <f>(VLOOKUP($G340,Depth_Lookup_CCL!$A$3:$Z$549,11,FALSE))+(I340/100)</f>
        <v>236.17</v>
      </c>
      <c r="L340" s="58" t="s">
        <v>3043</v>
      </c>
      <c r="M340" s="51" t="s">
        <v>2874</v>
      </c>
      <c r="P340" s="52" t="e">
        <f>VLOOKUP(O340,definitions_list_lookup!$AT$3:$AU$5,2,FALSE)</f>
        <v>#N/A</v>
      </c>
      <c r="Q340" s="51">
        <v>1</v>
      </c>
      <c r="R340" s="51" t="s">
        <v>1537</v>
      </c>
      <c r="S340" s="52">
        <f>VLOOKUP(R340,definitions_list_lookup!$AI$12:$AJ$17,2,FALSE)</f>
        <v>4</v>
      </c>
      <c r="Y340" s="35"/>
      <c r="AA340" s="36" t="s">
        <v>3348</v>
      </c>
      <c r="AF340" s="51">
        <v>15</v>
      </c>
      <c r="AG340" s="51">
        <v>90</v>
      </c>
      <c r="AH340" s="51">
        <v>32</v>
      </c>
      <c r="AI340" s="51">
        <v>0</v>
      </c>
      <c r="AJ340" s="51">
        <f t="shared" si="43"/>
        <v>-156.78994253303335</v>
      </c>
      <c r="AK340" s="51">
        <f t="shared" si="45"/>
        <v>203.21005746696665</v>
      </c>
      <c r="AL340" s="51">
        <f t="shared" si="44"/>
        <v>55.788375422334688</v>
      </c>
      <c r="AM340" s="51">
        <f t="shared" si="46"/>
        <v>293.21005746696665</v>
      </c>
      <c r="AN340" s="51">
        <f t="shared" si="47"/>
        <v>34.211624577665312</v>
      </c>
      <c r="AO340" s="140">
        <f t="shared" si="42"/>
        <v>23.210057466966646</v>
      </c>
      <c r="AP340" s="140">
        <f t="shared" si="41"/>
        <v>34.211624577665312</v>
      </c>
    </row>
    <row r="341" spans="1:42">
      <c r="A341" s="144">
        <v>42941</v>
      </c>
      <c r="B341" s="51" t="s">
        <v>2401</v>
      </c>
      <c r="C341" s="4" t="s">
        <v>1450</v>
      </c>
      <c r="D341" s="4" t="s">
        <v>1575</v>
      </c>
      <c r="E341" s="51">
        <v>95</v>
      </c>
      <c r="F341" s="51">
        <v>1</v>
      </c>
      <c r="G341" s="56" t="str">
        <f t="shared" si="40"/>
        <v>95-1</v>
      </c>
      <c r="H341" s="51">
        <v>15.5</v>
      </c>
      <c r="I341" s="51">
        <v>37</v>
      </c>
      <c r="J341" s="57">
        <f>(VLOOKUP($G341,Depth_Lookup_CCL!$A$3:$Z$549,11,FALSE))+(H341/100)</f>
        <v>236.35499999999999</v>
      </c>
      <c r="K341" s="57">
        <f>(VLOOKUP($G341,Depth_Lookup_CCL!$A$3:$Z$549,11,FALSE))+(I341/100)</f>
        <v>236.57</v>
      </c>
      <c r="L341" s="58" t="s">
        <v>1520</v>
      </c>
      <c r="M341" s="51" t="s">
        <v>2874</v>
      </c>
      <c r="N341" s="51" t="s">
        <v>1401</v>
      </c>
      <c r="P341" s="52" t="e">
        <f>VLOOKUP(O341,definitions_list_lookup!$AT$3:$AU$5,2,FALSE)</f>
        <v>#N/A</v>
      </c>
      <c r="Q341" s="51">
        <v>23</v>
      </c>
      <c r="R341" s="51" t="s">
        <v>1537</v>
      </c>
      <c r="S341" s="52">
        <f>VLOOKUP(R341,definitions_list_lookup!$AI$12:$AJ$17,2,FALSE)</f>
        <v>4</v>
      </c>
      <c r="X341" s="51" t="s">
        <v>2732</v>
      </c>
      <c r="Y341" s="35"/>
      <c r="AA341" s="36" t="s">
        <v>3349</v>
      </c>
      <c r="AD341" s="51">
        <v>300</v>
      </c>
      <c r="AE341" s="51">
        <v>10</v>
      </c>
      <c r="AF341" s="51">
        <v>8</v>
      </c>
      <c r="AG341" s="51">
        <v>90</v>
      </c>
      <c r="AH341" s="51">
        <v>31</v>
      </c>
      <c r="AI341" s="51">
        <v>0</v>
      </c>
      <c r="AJ341" s="51">
        <f t="shared" si="43"/>
        <v>-166.83523231665191</v>
      </c>
      <c r="AK341" s="51">
        <f t="shared" si="45"/>
        <v>193.16476768334809</v>
      </c>
      <c r="AL341" s="51">
        <f t="shared" si="44"/>
        <v>58.322179086857105</v>
      </c>
      <c r="AM341" s="51">
        <f t="shared" si="46"/>
        <v>283.16476768334809</v>
      </c>
      <c r="AN341" s="51">
        <f t="shared" si="47"/>
        <v>31.677820913142895</v>
      </c>
      <c r="AO341" s="140">
        <f t="shared" si="42"/>
        <v>13.164767683348089</v>
      </c>
      <c r="AP341" s="140">
        <f t="shared" si="41"/>
        <v>31.677820913142895</v>
      </c>
    </row>
    <row r="342" spans="1:42">
      <c r="A342" s="144">
        <v>42941</v>
      </c>
      <c r="B342" s="51" t="s">
        <v>2401</v>
      </c>
      <c r="C342" s="4" t="s">
        <v>1450</v>
      </c>
      <c r="D342" s="4" t="s">
        <v>1575</v>
      </c>
      <c r="E342" s="51">
        <v>95</v>
      </c>
      <c r="F342" s="51">
        <v>1</v>
      </c>
      <c r="G342" s="56" t="str">
        <f t="shared" si="40"/>
        <v>95-1</v>
      </c>
      <c r="H342" s="51">
        <v>50</v>
      </c>
      <c r="I342" s="51">
        <v>52</v>
      </c>
      <c r="J342" s="57">
        <f>(VLOOKUP($G342,Depth_Lookup_CCL!$A$3:$Z$549,11,FALSE))+(H342/100)</f>
        <v>236.7</v>
      </c>
      <c r="K342" s="57">
        <f>(VLOOKUP($G342,Depth_Lookup_CCL!$A$3:$Z$549,11,FALSE))+(I342/100)</f>
        <v>236.72</v>
      </c>
      <c r="L342" s="58" t="s">
        <v>1522</v>
      </c>
      <c r="P342" s="52" t="e">
        <f>VLOOKUP(O342,definitions_list_lookup!$AT$3:$AU$5,2,FALSE)</f>
        <v>#N/A</v>
      </c>
      <c r="R342" s="51" t="s">
        <v>1407</v>
      </c>
      <c r="S342" s="52">
        <f>VLOOKUP(R342,definitions_list_lookup!$AI$12:$AJ$17,2,FALSE)</f>
        <v>1</v>
      </c>
      <c r="Y342" s="35"/>
      <c r="AA342" s="36" t="s">
        <v>3350</v>
      </c>
      <c r="AJ342" s="51" t="e">
        <f t="shared" si="43"/>
        <v>#DIV/0!</v>
      </c>
      <c r="AK342" s="51" t="e">
        <f t="shared" si="45"/>
        <v>#DIV/0!</v>
      </c>
      <c r="AL342" s="51" t="e">
        <f t="shared" si="44"/>
        <v>#DIV/0!</v>
      </c>
      <c r="AM342" s="51" t="e">
        <f t="shared" si="46"/>
        <v>#DIV/0!</v>
      </c>
      <c r="AN342" s="51" t="e">
        <f t="shared" si="47"/>
        <v>#DIV/0!</v>
      </c>
      <c r="AO342" s="140" t="e">
        <f t="shared" si="42"/>
        <v>#DIV/0!</v>
      </c>
      <c r="AP342" s="140" t="e">
        <f t="shared" si="41"/>
        <v>#DIV/0!</v>
      </c>
    </row>
    <row r="343" spans="1:42">
      <c r="A343" s="144">
        <v>42941</v>
      </c>
      <c r="B343" s="51" t="s">
        <v>2401</v>
      </c>
      <c r="C343" s="4" t="s">
        <v>1450</v>
      </c>
      <c r="D343" s="4" t="s">
        <v>1575</v>
      </c>
      <c r="E343" s="51">
        <v>95</v>
      </c>
      <c r="F343" s="51">
        <v>2</v>
      </c>
      <c r="G343" s="56" t="str">
        <f t="shared" si="40"/>
        <v>95-2</v>
      </c>
      <c r="H343" s="51">
        <v>68.5</v>
      </c>
      <c r="I343" s="51">
        <v>74</v>
      </c>
      <c r="J343" s="57">
        <f>(VLOOKUP($G343,Depth_Lookup_CCL!$A$3:$Z$549,11,FALSE))+(H343/100)</f>
        <v>237.54499999999999</v>
      </c>
      <c r="K343" s="57">
        <f>(VLOOKUP($G343,Depth_Lookup_CCL!$A$3:$Z$549,11,FALSE))+(I343/100)</f>
        <v>237.6</v>
      </c>
      <c r="L343" s="58" t="s">
        <v>1522</v>
      </c>
      <c r="P343" s="52" t="e">
        <f>VLOOKUP(O343,definitions_list_lookup!$AT$3:$AU$5,2,FALSE)</f>
        <v>#N/A</v>
      </c>
      <c r="Q343" s="51">
        <v>4</v>
      </c>
      <c r="R343" s="51" t="s">
        <v>1408</v>
      </c>
      <c r="S343" s="52">
        <f>VLOOKUP(R343,definitions_list_lookup!$AI$12:$AJ$17,2,FALSE)</f>
        <v>2</v>
      </c>
      <c r="X343" s="51" t="s">
        <v>2732</v>
      </c>
      <c r="Y343" s="35"/>
      <c r="AA343" s="36" t="s">
        <v>3351</v>
      </c>
      <c r="AD343" s="51">
        <v>28</v>
      </c>
      <c r="AE343" s="51">
        <v>270</v>
      </c>
      <c r="AF343" s="51">
        <v>13</v>
      </c>
      <c r="AG343" s="51">
        <v>0</v>
      </c>
      <c r="AJ343" s="51" t="e">
        <f t="shared" si="43"/>
        <v>#DIV/0!</v>
      </c>
      <c r="AK343" s="51" t="e">
        <f t="shared" si="45"/>
        <v>#DIV/0!</v>
      </c>
      <c r="AL343" s="51" t="e">
        <f t="shared" si="44"/>
        <v>#DIV/0!</v>
      </c>
      <c r="AM343" s="51" t="e">
        <f t="shared" si="46"/>
        <v>#DIV/0!</v>
      </c>
      <c r="AN343" s="51" t="e">
        <f t="shared" si="47"/>
        <v>#DIV/0!</v>
      </c>
      <c r="AO343" s="140" t="e">
        <f t="shared" si="42"/>
        <v>#DIV/0!</v>
      </c>
      <c r="AP343" s="140" t="e">
        <f t="shared" si="41"/>
        <v>#DIV/0!</v>
      </c>
    </row>
    <row r="344" spans="1:42">
      <c r="A344" s="144">
        <v>42941</v>
      </c>
      <c r="B344" s="51" t="s">
        <v>2401</v>
      </c>
      <c r="C344" s="4" t="s">
        <v>1450</v>
      </c>
      <c r="D344" s="4" t="s">
        <v>1575</v>
      </c>
      <c r="E344" s="51">
        <v>95</v>
      </c>
      <c r="F344" s="51">
        <v>3</v>
      </c>
      <c r="G344" s="56" t="str">
        <f t="shared" si="40"/>
        <v>95-3</v>
      </c>
      <c r="H344" s="51">
        <v>31.5</v>
      </c>
      <c r="I344" s="51">
        <v>32.5</v>
      </c>
      <c r="J344" s="57">
        <f>(VLOOKUP($G344,Depth_Lookup_CCL!$A$3:$Z$549,11,FALSE))+(H344/100)</f>
        <v>238.02499999999998</v>
      </c>
      <c r="K344" s="57">
        <f>(VLOOKUP($G344,Depth_Lookup_CCL!$A$3:$Z$549,11,FALSE))+(I344/100)</f>
        <v>238.03499999999997</v>
      </c>
      <c r="L344" s="58" t="s">
        <v>1520</v>
      </c>
      <c r="P344" s="52" t="e">
        <f>VLOOKUP(O344,definitions_list_lookup!$AT$3:$AU$5,2,FALSE)</f>
        <v>#N/A</v>
      </c>
      <c r="Q344" s="51">
        <v>1</v>
      </c>
      <c r="R344" s="51" t="s">
        <v>1408</v>
      </c>
      <c r="S344" s="52">
        <f>VLOOKUP(R344,definitions_list_lookup!$AI$12:$AJ$17,2,FALSE)</f>
        <v>2</v>
      </c>
      <c r="X344" s="51" t="s">
        <v>1484</v>
      </c>
      <c r="Y344" s="35"/>
      <c r="AA344" s="36" t="s">
        <v>3352</v>
      </c>
      <c r="AJ344" s="51" t="e">
        <f t="shared" si="43"/>
        <v>#DIV/0!</v>
      </c>
      <c r="AK344" s="51" t="e">
        <f t="shared" si="45"/>
        <v>#DIV/0!</v>
      </c>
      <c r="AL344" s="51" t="e">
        <f t="shared" si="44"/>
        <v>#DIV/0!</v>
      </c>
      <c r="AM344" s="51" t="e">
        <f t="shared" si="46"/>
        <v>#DIV/0!</v>
      </c>
      <c r="AN344" s="51" t="e">
        <f t="shared" si="47"/>
        <v>#DIV/0!</v>
      </c>
      <c r="AO344" s="140" t="e">
        <f t="shared" si="42"/>
        <v>#DIV/0!</v>
      </c>
      <c r="AP344" s="140" t="e">
        <f t="shared" si="41"/>
        <v>#DIV/0!</v>
      </c>
    </row>
    <row r="345" spans="1:42">
      <c r="A345" s="144">
        <v>42941</v>
      </c>
      <c r="B345" s="51" t="s">
        <v>2401</v>
      </c>
      <c r="C345" s="4" t="s">
        <v>1450</v>
      </c>
      <c r="D345" s="4" t="s">
        <v>1575</v>
      </c>
      <c r="E345" s="51">
        <v>95</v>
      </c>
      <c r="F345" s="51">
        <v>4</v>
      </c>
      <c r="G345" s="56" t="str">
        <f t="shared" si="40"/>
        <v>95-4</v>
      </c>
      <c r="H345" s="51">
        <v>9</v>
      </c>
      <c r="I345" s="51">
        <v>34</v>
      </c>
      <c r="J345" s="57">
        <f>(VLOOKUP($G345,Depth_Lookup_CCL!$A$3:$Z$549,11,FALSE))+(H345/100)</f>
        <v>238.74999999999997</v>
      </c>
      <c r="K345" s="57">
        <f>(VLOOKUP($G345,Depth_Lookup_CCL!$A$3:$Z$549,11,FALSE))+(I345/100)</f>
        <v>238.99999999999997</v>
      </c>
      <c r="L345" s="58"/>
      <c r="P345" s="52" t="e">
        <f>VLOOKUP(O345,definitions_list_lookup!$AT$3:$AU$5,2,FALSE)</f>
        <v>#N/A</v>
      </c>
      <c r="R345" s="51" t="s">
        <v>1407</v>
      </c>
      <c r="S345" s="52">
        <f>VLOOKUP(R345,definitions_list_lookup!$AI$12:$AJ$17,2,FALSE)</f>
        <v>1</v>
      </c>
      <c r="Y345" s="35"/>
      <c r="AA345" s="36"/>
      <c r="AJ345" s="51" t="e">
        <f t="shared" si="43"/>
        <v>#DIV/0!</v>
      </c>
      <c r="AK345" s="51" t="e">
        <f t="shared" si="45"/>
        <v>#DIV/0!</v>
      </c>
      <c r="AL345" s="51" t="e">
        <f t="shared" si="44"/>
        <v>#DIV/0!</v>
      </c>
      <c r="AM345" s="51" t="e">
        <f t="shared" si="46"/>
        <v>#DIV/0!</v>
      </c>
      <c r="AN345" s="51" t="e">
        <f t="shared" si="47"/>
        <v>#DIV/0!</v>
      </c>
      <c r="AO345" s="140" t="e">
        <f t="shared" si="42"/>
        <v>#DIV/0!</v>
      </c>
      <c r="AP345" s="140" t="e">
        <f t="shared" si="41"/>
        <v>#DIV/0!</v>
      </c>
    </row>
    <row r="346" spans="1:42">
      <c r="A346" s="144">
        <v>42941</v>
      </c>
      <c r="B346" s="51" t="s">
        <v>2401</v>
      </c>
      <c r="C346" s="4" t="s">
        <v>1450</v>
      </c>
      <c r="D346" s="4" t="s">
        <v>1575</v>
      </c>
      <c r="E346" s="51">
        <v>95</v>
      </c>
      <c r="F346" s="51">
        <v>4</v>
      </c>
      <c r="G346" s="56" t="str">
        <f t="shared" si="40"/>
        <v>95-4</v>
      </c>
      <c r="H346" s="51">
        <v>73</v>
      </c>
      <c r="I346" s="51">
        <v>81</v>
      </c>
      <c r="J346" s="57">
        <f>(VLOOKUP($G346,Depth_Lookup_CCL!$A$3:$Z$549,11,FALSE))+(H346/100)</f>
        <v>239.38999999999996</v>
      </c>
      <c r="K346" s="57">
        <f>(VLOOKUP($G346,Depth_Lookup_CCL!$A$3:$Z$549,11,FALSE))+(I346/100)</f>
        <v>239.46999999999997</v>
      </c>
      <c r="L346" s="58" t="s">
        <v>1519</v>
      </c>
      <c r="P346" s="52" t="e">
        <f>VLOOKUP(O346,definitions_list_lookup!$AT$3:$AU$5,2,FALSE)</f>
        <v>#N/A</v>
      </c>
      <c r="R346" s="51" t="s">
        <v>1408</v>
      </c>
      <c r="S346" s="52">
        <f>VLOOKUP(R346,definitions_list_lookup!$AI$12:$AJ$17,2,FALSE)</f>
        <v>2</v>
      </c>
      <c r="Y346" s="35"/>
      <c r="AA346" s="36" t="s">
        <v>3353</v>
      </c>
      <c r="AF346" s="51">
        <v>47</v>
      </c>
      <c r="AG346" s="51">
        <v>270</v>
      </c>
      <c r="AH346" s="51">
        <v>30</v>
      </c>
      <c r="AI346" s="51">
        <v>180</v>
      </c>
      <c r="AJ346" s="51">
        <f t="shared" si="43"/>
        <v>61.70251800401968</v>
      </c>
      <c r="AK346" s="51">
        <f t="shared" si="45"/>
        <v>61.70251800401968</v>
      </c>
      <c r="AL346" s="51">
        <f t="shared" si="44"/>
        <v>39.388659612049501</v>
      </c>
      <c r="AM346" s="51">
        <f t="shared" si="46"/>
        <v>151.70251800401968</v>
      </c>
      <c r="AN346" s="51">
        <f t="shared" si="47"/>
        <v>50.611340387950499</v>
      </c>
      <c r="AO346" s="140">
        <f t="shared" si="42"/>
        <v>241.70251800401968</v>
      </c>
      <c r="AP346" s="140">
        <f t="shared" si="41"/>
        <v>50.611340387950499</v>
      </c>
    </row>
    <row r="347" spans="1:42">
      <c r="A347" s="144">
        <v>42941</v>
      </c>
      <c r="B347" s="51" t="s">
        <v>2401</v>
      </c>
      <c r="C347" s="4" t="s">
        <v>1450</v>
      </c>
      <c r="D347" s="4" t="s">
        <v>1575</v>
      </c>
      <c r="E347" s="51">
        <v>96</v>
      </c>
      <c r="F347" s="51">
        <v>2</v>
      </c>
      <c r="G347" s="56" t="str">
        <f t="shared" si="40"/>
        <v>96-2</v>
      </c>
      <c r="H347" s="51">
        <v>35</v>
      </c>
      <c r="I347" s="51">
        <v>45</v>
      </c>
      <c r="J347" s="57">
        <f>(VLOOKUP($G347,Depth_Lookup_CCL!$A$3:$Z$549,11,FALSE))+(H347/100)</f>
        <v>240.27499999999998</v>
      </c>
      <c r="K347" s="57">
        <f>(VLOOKUP($G347,Depth_Lookup_CCL!$A$3:$Z$549,11,FALSE))+(I347/100)</f>
        <v>240.37499999999997</v>
      </c>
      <c r="L347" s="58"/>
      <c r="P347" s="52" t="e">
        <f>VLOOKUP(O347,definitions_list_lookup!$AT$3:$AU$5,2,FALSE)</f>
        <v>#N/A</v>
      </c>
      <c r="R347" s="51" t="s">
        <v>1407</v>
      </c>
      <c r="S347" s="52">
        <f>VLOOKUP(R347,definitions_list_lookup!$AI$12:$AJ$17,2,FALSE)</f>
        <v>1</v>
      </c>
      <c r="Y347" s="35"/>
      <c r="AA347" s="36"/>
      <c r="AJ347" s="51" t="e">
        <f t="shared" si="43"/>
        <v>#DIV/0!</v>
      </c>
      <c r="AK347" s="51" t="e">
        <f t="shared" si="45"/>
        <v>#DIV/0!</v>
      </c>
      <c r="AL347" s="51" t="e">
        <f t="shared" si="44"/>
        <v>#DIV/0!</v>
      </c>
      <c r="AM347" s="51" t="e">
        <f t="shared" si="46"/>
        <v>#DIV/0!</v>
      </c>
      <c r="AN347" s="51" t="e">
        <f t="shared" si="47"/>
        <v>#DIV/0!</v>
      </c>
      <c r="AO347" s="140" t="e">
        <f t="shared" si="42"/>
        <v>#DIV/0!</v>
      </c>
      <c r="AP347" s="140" t="e">
        <f t="shared" si="41"/>
        <v>#DIV/0!</v>
      </c>
    </row>
    <row r="348" spans="1:42">
      <c r="A348" s="144">
        <v>42941</v>
      </c>
      <c r="B348" s="51" t="s">
        <v>2401</v>
      </c>
      <c r="C348" s="4" t="s">
        <v>1450</v>
      </c>
      <c r="D348" s="4" t="s">
        <v>1575</v>
      </c>
      <c r="E348" s="51">
        <v>96</v>
      </c>
      <c r="F348" s="51">
        <v>2</v>
      </c>
      <c r="G348" s="56" t="str">
        <f t="shared" si="40"/>
        <v>96-2</v>
      </c>
      <c r="H348" s="51">
        <v>77</v>
      </c>
      <c r="I348" s="51">
        <v>77</v>
      </c>
      <c r="J348" s="57">
        <f>(VLOOKUP($G348,Depth_Lookup_CCL!$A$3:$Z$549,11,FALSE))+(H348/100)</f>
        <v>240.69499999999999</v>
      </c>
      <c r="K348" s="57">
        <f>(VLOOKUP($G348,Depth_Lookup_CCL!$A$3:$Z$549,11,FALSE))+(I348/100)</f>
        <v>240.69499999999999</v>
      </c>
      <c r="L348" s="58" t="s">
        <v>1522</v>
      </c>
      <c r="P348" s="52" t="e">
        <f>VLOOKUP(O348,definitions_list_lookup!$AT$3:$AU$5,2,FALSE)</f>
        <v>#N/A</v>
      </c>
      <c r="Q348" s="51">
        <v>1</v>
      </c>
      <c r="R348" s="51" t="s">
        <v>1407</v>
      </c>
      <c r="S348" s="52">
        <f>VLOOKUP(R348,definitions_list_lookup!$AI$12:$AJ$17,2,FALSE)</f>
        <v>1</v>
      </c>
      <c r="Y348" s="35"/>
      <c r="AA348" s="36"/>
      <c r="AJ348" s="51" t="e">
        <f t="shared" si="43"/>
        <v>#DIV/0!</v>
      </c>
      <c r="AK348" s="51" t="e">
        <f t="shared" si="45"/>
        <v>#DIV/0!</v>
      </c>
      <c r="AL348" s="51" t="e">
        <f t="shared" si="44"/>
        <v>#DIV/0!</v>
      </c>
      <c r="AM348" s="51" t="e">
        <f t="shared" si="46"/>
        <v>#DIV/0!</v>
      </c>
      <c r="AN348" s="51" t="e">
        <f t="shared" si="47"/>
        <v>#DIV/0!</v>
      </c>
      <c r="AO348" s="140" t="e">
        <f t="shared" si="42"/>
        <v>#DIV/0!</v>
      </c>
      <c r="AP348" s="140" t="e">
        <f t="shared" si="41"/>
        <v>#DIV/0!</v>
      </c>
    </row>
    <row r="349" spans="1:42">
      <c r="A349" s="144">
        <v>42941</v>
      </c>
      <c r="B349" s="51" t="s">
        <v>2401</v>
      </c>
      <c r="C349" s="4" t="s">
        <v>1450</v>
      </c>
      <c r="D349" s="4" t="s">
        <v>1575</v>
      </c>
      <c r="E349" s="51">
        <v>96</v>
      </c>
      <c r="F349" s="51">
        <v>3</v>
      </c>
      <c r="G349" s="56" t="str">
        <f t="shared" si="40"/>
        <v>96-3</v>
      </c>
      <c r="H349" s="51">
        <v>2</v>
      </c>
      <c r="I349" s="51">
        <v>8</v>
      </c>
      <c r="J349" s="57">
        <f>(VLOOKUP($G349,Depth_Lookup_CCL!$A$3:$Z$549,11,FALSE))+(H349/100)</f>
        <v>240.785</v>
      </c>
      <c r="K349" s="57">
        <f>(VLOOKUP($G349,Depth_Lookup_CCL!$A$3:$Z$549,11,FALSE))+(I349/100)</f>
        <v>240.845</v>
      </c>
      <c r="L349" s="58" t="s">
        <v>1523</v>
      </c>
      <c r="M349" s="51" t="s">
        <v>1405</v>
      </c>
      <c r="P349" s="52" t="e">
        <f>VLOOKUP(O349,definitions_list_lookup!$AT$3:$AU$5,2,FALSE)</f>
        <v>#N/A</v>
      </c>
      <c r="Q349" s="51">
        <v>3</v>
      </c>
      <c r="R349" s="51" t="s">
        <v>1536</v>
      </c>
      <c r="S349" s="52">
        <f>VLOOKUP(R349,definitions_list_lookup!$AI$12:$AJ$17,2,FALSE)</f>
        <v>3</v>
      </c>
      <c r="Y349" s="35" t="s">
        <v>1411</v>
      </c>
      <c r="AA349" s="36" t="s">
        <v>3354</v>
      </c>
      <c r="AF349" s="51">
        <v>60</v>
      </c>
      <c r="AG349" s="51">
        <v>270</v>
      </c>
      <c r="AH349" s="51">
        <v>50</v>
      </c>
      <c r="AI349" s="51">
        <v>180</v>
      </c>
      <c r="AJ349" s="51">
        <f t="shared" si="43"/>
        <v>55.469723987074644</v>
      </c>
      <c r="AK349" s="51">
        <f t="shared" si="45"/>
        <v>55.469723987074644</v>
      </c>
      <c r="AL349" s="51">
        <f t="shared" si="44"/>
        <v>25.437471171197117</v>
      </c>
      <c r="AM349" s="51">
        <f t="shared" si="46"/>
        <v>145.46972398707464</v>
      </c>
      <c r="AN349" s="51">
        <f t="shared" si="47"/>
        <v>64.562528828802883</v>
      </c>
      <c r="AO349" s="140">
        <f t="shared" si="42"/>
        <v>235.46972398707464</v>
      </c>
      <c r="AP349" s="140">
        <f t="shared" si="41"/>
        <v>64.562528828802883</v>
      </c>
    </row>
    <row r="350" spans="1:42">
      <c r="A350" s="144">
        <v>42941</v>
      </c>
      <c r="B350" s="51" t="s">
        <v>2401</v>
      </c>
      <c r="C350" s="4" t="s">
        <v>1450</v>
      </c>
      <c r="D350" s="4" t="s">
        <v>1575</v>
      </c>
      <c r="E350" s="51">
        <v>96</v>
      </c>
      <c r="F350" s="51">
        <v>4</v>
      </c>
      <c r="G350" s="56" t="str">
        <f t="shared" si="40"/>
        <v>96-4</v>
      </c>
      <c r="H350" s="51">
        <v>29.5</v>
      </c>
      <c r="I350" s="51">
        <v>31.5</v>
      </c>
      <c r="J350" s="57">
        <f>(VLOOKUP($G350,Depth_Lookup_CCL!$A$3:$Z$549,11,FALSE))+(H350/100)</f>
        <v>241.84999999999997</v>
      </c>
      <c r="K350" s="57">
        <f>(VLOOKUP($G350,Depth_Lookup_CCL!$A$3:$Z$549,11,FALSE))+(I350/100)</f>
        <v>241.86999999999998</v>
      </c>
      <c r="L350" s="58" t="s">
        <v>1521</v>
      </c>
      <c r="M350" s="51" t="s">
        <v>1403</v>
      </c>
      <c r="P350" s="52" t="e">
        <f>VLOOKUP(O350,definitions_list_lookup!$AT$3:$AU$5,2,FALSE)</f>
        <v>#N/A</v>
      </c>
      <c r="Q350" s="51">
        <v>1</v>
      </c>
      <c r="R350" s="51" t="s">
        <v>1536</v>
      </c>
      <c r="S350" s="52">
        <f>VLOOKUP(R350,definitions_list_lookup!$AI$12:$AJ$17,2,FALSE)</f>
        <v>3</v>
      </c>
      <c r="V350" s="59">
        <v>2</v>
      </c>
      <c r="X350" s="51" t="s">
        <v>3343</v>
      </c>
      <c r="Y350" s="35"/>
      <c r="AA350" s="36" t="s">
        <v>2416</v>
      </c>
      <c r="AD350" s="51">
        <v>335</v>
      </c>
      <c r="AE350" s="51">
        <v>3</v>
      </c>
      <c r="AF350" s="51">
        <v>27</v>
      </c>
      <c r="AG350" s="51">
        <v>90</v>
      </c>
      <c r="AH350" s="51">
        <v>5</v>
      </c>
      <c r="AI350" s="51">
        <v>0</v>
      </c>
      <c r="AJ350" s="51">
        <f t="shared" si="43"/>
        <v>-99.743028996901216</v>
      </c>
      <c r="AK350" s="51">
        <f t="shared" si="45"/>
        <v>260.25697100309878</v>
      </c>
      <c r="AL350" s="51">
        <f t="shared" si="44"/>
        <v>62.661847332559518</v>
      </c>
      <c r="AM350" s="51">
        <f t="shared" si="46"/>
        <v>350.25697100309878</v>
      </c>
      <c r="AN350" s="51">
        <f t="shared" si="47"/>
        <v>27.338152667440482</v>
      </c>
      <c r="AO350" s="140">
        <f t="shared" si="42"/>
        <v>80.256971003098784</v>
      </c>
      <c r="AP350" s="140">
        <f t="shared" si="41"/>
        <v>27.338152667440482</v>
      </c>
    </row>
    <row r="351" spans="1:42">
      <c r="A351" s="144">
        <v>42941</v>
      </c>
      <c r="B351" s="51" t="s">
        <v>2401</v>
      </c>
      <c r="C351" s="4" t="s">
        <v>1450</v>
      </c>
      <c r="D351" s="4" t="s">
        <v>1575</v>
      </c>
      <c r="E351" s="51">
        <v>96</v>
      </c>
      <c r="F351" s="51">
        <v>4</v>
      </c>
      <c r="G351" s="56" t="str">
        <f t="shared" si="40"/>
        <v>96-4</v>
      </c>
      <c r="H351" s="51">
        <v>63</v>
      </c>
      <c r="I351" s="51">
        <v>65.5</v>
      </c>
      <c r="J351" s="57">
        <f>(VLOOKUP($G351,Depth_Lookup_CCL!$A$3:$Z$549,11,FALSE))+(H351/100)</f>
        <v>242.18499999999997</v>
      </c>
      <c r="K351" s="57">
        <f>(VLOOKUP($G351,Depth_Lookup_CCL!$A$3:$Z$549,11,FALSE))+(I351/100)</f>
        <v>242.20999999999998</v>
      </c>
      <c r="L351" s="58" t="s">
        <v>1520</v>
      </c>
      <c r="M351" s="51" t="s">
        <v>1404</v>
      </c>
      <c r="P351" s="52" t="e">
        <f>VLOOKUP(O351,definitions_list_lookup!$AT$3:$AU$5,2,FALSE)</f>
        <v>#N/A</v>
      </c>
      <c r="Q351" s="51">
        <v>2</v>
      </c>
      <c r="R351" s="51" t="s">
        <v>1537</v>
      </c>
      <c r="S351" s="52">
        <f>VLOOKUP(R351,definitions_list_lookup!$AI$12:$AJ$17,2,FALSE)</f>
        <v>4</v>
      </c>
      <c r="X351" s="51" t="s">
        <v>3343</v>
      </c>
      <c r="Y351" s="35"/>
      <c r="AA351" s="36" t="s">
        <v>2416</v>
      </c>
      <c r="AD351" s="51">
        <v>158</v>
      </c>
      <c r="AE351" s="51">
        <v>10</v>
      </c>
      <c r="AF351" s="51">
        <v>20</v>
      </c>
      <c r="AG351" s="51">
        <v>90</v>
      </c>
      <c r="AH351" s="51">
        <v>16</v>
      </c>
      <c r="AI351" s="51">
        <v>180</v>
      </c>
      <c r="AJ351" s="51">
        <f t="shared" si="43"/>
        <v>-51.768024287816218</v>
      </c>
      <c r="AK351" s="51">
        <f t="shared" si="45"/>
        <v>308.23197571218378</v>
      </c>
      <c r="AL351" s="51">
        <f t="shared" si="44"/>
        <v>65.139147196380648</v>
      </c>
      <c r="AM351" s="51">
        <f t="shared" si="46"/>
        <v>38.231975712183782</v>
      </c>
      <c r="AN351" s="51">
        <f t="shared" si="47"/>
        <v>24.860852803619352</v>
      </c>
      <c r="AO351" s="140">
        <f t="shared" si="42"/>
        <v>128.23197571218378</v>
      </c>
      <c r="AP351" s="140">
        <f t="shared" si="41"/>
        <v>24.860852803619352</v>
      </c>
    </row>
    <row r="352" spans="1:42">
      <c r="A352" s="144">
        <v>42941</v>
      </c>
      <c r="B352" s="51" t="s">
        <v>2401</v>
      </c>
      <c r="C352" s="4" t="s">
        <v>1450</v>
      </c>
      <c r="D352" s="4" t="s">
        <v>1575</v>
      </c>
      <c r="E352" s="51">
        <v>96</v>
      </c>
      <c r="F352" s="51">
        <v>4</v>
      </c>
      <c r="G352" s="56" t="str">
        <f t="shared" si="40"/>
        <v>96-4</v>
      </c>
      <c r="H352" s="51">
        <v>70</v>
      </c>
      <c r="I352" s="51">
        <v>70.5</v>
      </c>
      <c r="J352" s="57">
        <f>(VLOOKUP($G352,Depth_Lookup_CCL!$A$3:$Z$549,11,FALSE))+(H352/100)</f>
        <v>242.25499999999997</v>
      </c>
      <c r="K352" s="57">
        <f>(VLOOKUP($G352,Depth_Lookup_CCL!$A$3:$Z$549,11,FALSE))+(I352/100)</f>
        <v>242.26</v>
      </c>
      <c r="L352" s="58" t="s">
        <v>1522</v>
      </c>
      <c r="P352" s="52" t="e">
        <f>VLOOKUP(O352,definitions_list_lookup!$AT$3:$AU$5,2,FALSE)</f>
        <v>#N/A</v>
      </c>
      <c r="R352" s="51" t="s">
        <v>1407</v>
      </c>
      <c r="S352" s="52">
        <f>VLOOKUP(R352,definitions_list_lookup!$AI$12:$AJ$17,2,FALSE)</f>
        <v>1</v>
      </c>
      <c r="Y352" s="35"/>
      <c r="AA352" s="36"/>
      <c r="AJ352" s="51" t="e">
        <f t="shared" si="43"/>
        <v>#DIV/0!</v>
      </c>
      <c r="AK352" s="51" t="e">
        <f t="shared" si="45"/>
        <v>#DIV/0!</v>
      </c>
      <c r="AL352" s="51" t="e">
        <f t="shared" si="44"/>
        <v>#DIV/0!</v>
      </c>
      <c r="AM352" s="51" t="e">
        <f t="shared" si="46"/>
        <v>#DIV/0!</v>
      </c>
      <c r="AN352" s="51" t="e">
        <f t="shared" si="47"/>
        <v>#DIV/0!</v>
      </c>
      <c r="AO352" s="140" t="e">
        <f t="shared" si="42"/>
        <v>#DIV/0!</v>
      </c>
      <c r="AP352" s="140" t="e">
        <f t="shared" si="41"/>
        <v>#DIV/0!</v>
      </c>
    </row>
    <row r="353" spans="1:42">
      <c r="A353" s="144">
        <v>42941</v>
      </c>
      <c r="B353" s="51" t="s">
        <v>2401</v>
      </c>
      <c r="C353" s="4" t="s">
        <v>1450</v>
      </c>
      <c r="D353" s="4" t="s">
        <v>1575</v>
      </c>
      <c r="E353" s="51">
        <v>97</v>
      </c>
      <c r="F353" s="51">
        <v>2</v>
      </c>
      <c r="G353" s="56" t="str">
        <f t="shared" si="40"/>
        <v>97-2</v>
      </c>
      <c r="H353" s="51">
        <v>0</v>
      </c>
      <c r="I353" s="51">
        <v>47</v>
      </c>
      <c r="J353" s="57">
        <f>(VLOOKUP($G353,Depth_Lookup_CCL!$A$3:$Z$549,11,FALSE))+(H353/100)</f>
        <v>242.92</v>
      </c>
      <c r="K353" s="57">
        <f>(VLOOKUP($G353,Depth_Lookup_CCL!$A$3:$Z$549,11,FALSE))+(I353/100)</f>
        <v>243.39</v>
      </c>
      <c r="L353" s="58"/>
      <c r="P353" s="52" t="e">
        <f>VLOOKUP(O353,definitions_list_lookup!$AT$3:$AU$5,2,FALSE)</f>
        <v>#N/A</v>
      </c>
      <c r="R353" s="51" t="s">
        <v>1407</v>
      </c>
      <c r="S353" s="52">
        <f>VLOOKUP(R353,definitions_list_lookup!$AI$12:$AJ$17,2,FALSE)</f>
        <v>1</v>
      </c>
      <c r="Y353" s="35"/>
      <c r="AA353" s="36" t="s">
        <v>3355</v>
      </c>
      <c r="AJ353" s="51" t="e">
        <f t="shared" si="43"/>
        <v>#DIV/0!</v>
      </c>
      <c r="AK353" s="51" t="e">
        <f t="shared" si="45"/>
        <v>#DIV/0!</v>
      </c>
      <c r="AL353" s="51" t="e">
        <f t="shared" si="44"/>
        <v>#DIV/0!</v>
      </c>
      <c r="AM353" s="51" t="e">
        <f t="shared" si="46"/>
        <v>#DIV/0!</v>
      </c>
      <c r="AN353" s="51" t="e">
        <f t="shared" si="47"/>
        <v>#DIV/0!</v>
      </c>
      <c r="AO353" s="140" t="e">
        <f t="shared" si="42"/>
        <v>#DIV/0!</v>
      </c>
      <c r="AP353" s="140" t="e">
        <f t="shared" si="41"/>
        <v>#DIV/0!</v>
      </c>
    </row>
    <row r="354" spans="1:42">
      <c r="A354" s="144">
        <v>42941</v>
      </c>
      <c r="B354" s="51" t="s">
        <v>2401</v>
      </c>
      <c r="C354" s="4" t="s">
        <v>1450</v>
      </c>
      <c r="D354" s="4" t="s">
        <v>1575</v>
      </c>
      <c r="E354" s="51">
        <v>98</v>
      </c>
      <c r="F354" s="51">
        <v>4</v>
      </c>
      <c r="G354" s="56" t="str">
        <f t="shared" si="40"/>
        <v>98-4</v>
      </c>
      <c r="H354" s="51">
        <v>1</v>
      </c>
      <c r="I354" s="51">
        <v>24</v>
      </c>
      <c r="J354" s="57">
        <f>(VLOOKUP($G354,Depth_Lookup_CCL!$A$3:$Z$549,11,FALSE))+(H354/100)</f>
        <v>247.60499999999999</v>
      </c>
      <c r="K354" s="57">
        <f>(VLOOKUP($G354,Depth_Lookup_CCL!$A$3:$Z$549,11,FALSE))+(I354/100)</f>
        <v>247.83500000000001</v>
      </c>
      <c r="L354" s="58"/>
      <c r="P354" s="52" t="e">
        <f>VLOOKUP(O354,definitions_list_lookup!$AT$3:$AU$5,2,FALSE)</f>
        <v>#N/A</v>
      </c>
      <c r="R354" s="51" t="s">
        <v>1408</v>
      </c>
      <c r="S354" s="52">
        <f>VLOOKUP(R354,definitions_list_lookup!$AI$12:$AJ$17,2,FALSE)</f>
        <v>2</v>
      </c>
      <c r="Y354" s="35"/>
      <c r="AA354" s="36" t="s">
        <v>3356</v>
      </c>
      <c r="AJ354" s="51" t="e">
        <f t="shared" si="43"/>
        <v>#DIV/0!</v>
      </c>
      <c r="AK354" s="51" t="e">
        <f t="shared" si="45"/>
        <v>#DIV/0!</v>
      </c>
      <c r="AL354" s="51" t="e">
        <f t="shared" si="44"/>
        <v>#DIV/0!</v>
      </c>
      <c r="AM354" s="51" t="e">
        <f t="shared" si="46"/>
        <v>#DIV/0!</v>
      </c>
      <c r="AN354" s="51" t="e">
        <f t="shared" si="47"/>
        <v>#DIV/0!</v>
      </c>
      <c r="AO354" s="140" t="e">
        <f t="shared" si="42"/>
        <v>#DIV/0!</v>
      </c>
      <c r="AP354" s="140" t="e">
        <f t="shared" si="41"/>
        <v>#DIV/0!</v>
      </c>
    </row>
    <row r="355" spans="1:42">
      <c r="A355" s="144">
        <v>42941</v>
      </c>
      <c r="B355" s="51" t="s">
        <v>2401</v>
      </c>
      <c r="C355" s="4" t="s">
        <v>1450</v>
      </c>
      <c r="D355" s="4" t="s">
        <v>1575</v>
      </c>
      <c r="E355" s="51">
        <v>98</v>
      </c>
      <c r="F355" s="51">
        <v>4</v>
      </c>
      <c r="G355" s="56" t="str">
        <f t="shared" si="40"/>
        <v>98-4</v>
      </c>
      <c r="H355" s="51">
        <v>36</v>
      </c>
      <c r="I355" s="51">
        <v>40</v>
      </c>
      <c r="J355" s="57">
        <f>(VLOOKUP($G355,Depth_Lookup_CCL!$A$3:$Z$549,11,FALSE))+(H355/100)</f>
        <v>247.95500000000001</v>
      </c>
      <c r="K355" s="57">
        <f>(VLOOKUP($G355,Depth_Lookup_CCL!$A$3:$Z$549,11,FALSE))+(I355/100)</f>
        <v>247.995</v>
      </c>
      <c r="L355" s="58" t="s">
        <v>1520</v>
      </c>
      <c r="M355" s="51" t="s">
        <v>1404</v>
      </c>
      <c r="N355" s="51" t="s">
        <v>1401</v>
      </c>
      <c r="P355" s="52" t="e">
        <f>VLOOKUP(O355,definitions_list_lookup!$AT$3:$AU$5,2,FALSE)</f>
        <v>#N/A</v>
      </c>
      <c r="Q355" s="51">
        <v>3.5</v>
      </c>
      <c r="R355" s="51" t="s">
        <v>1537</v>
      </c>
      <c r="S355" s="52">
        <f>VLOOKUP(R355,definitions_list_lookup!$AI$12:$AJ$17,2,FALSE)</f>
        <v>4</v>
      </c>
      <c r="X355" s="51" t="s">
        <v>2732</v>
      </c>
      <c r="Y355" s="35"/>
      <c r="AA355" s="36" t="s">
        <v>3357</v>
      </c>
      <c r="AD355" s="51">
        <v>40</v>
      </c>
      <c r="AE355" s="51">
        <v>10</v>
      </c>
      <c r="AF355" s="51">
        <v>16</v>
      </c>
      <c r="AG355" s="51">
        <v>90</v>
      </c>
      <c r="AH355" s="51">
        <v>22</v>
      </c>
      <c r="AI355" s="51">
        <v>0</v>
      </c>
      <c r="AJ355" s="51">
        <f t="shared" si="43"/>
        <v>-144.63592573796413</v>
      </c>
      <c r="AK355" s="51">
        <f t="shared" si="45"/>
        <v>215.36407426203587</v>
      </c>
      <c r="AL355" s="51">
        <f t="shared" si="44"/>
        <v>63.644376691876822</v>
      </c>
      <c r="AM355" s="51">
        <f t="shared" si="46"/>
        <v>305.36407426203584</v>
      </c>
      <c r="AN355" s="51">
        <f t="shared" si="47"/>
        <v>26.355623308123178</v>
      </c>
      <c r="AO355" s="140">
        <f t="shared" si="42"/>
        <v>35.364074262035871</v>
      </c>
      <c r="AP355" s="140">
        <f t="shared" si="41"/>
        <v>26.355623308123178</v>
      </c>
    </row>
    <row r="356" spans="1:42">
      <c r="A356" s="144">
        <v>42941</v>
      </c>
      <c r="B356" s="51" t="s">
        <v>2401</v>
      </c>
      <c r="C356" s="4" t="s">
        <v>1450</v>
      </c>
      <c r="D356" s="4" t="s">
        <v>1575</v>
      </c>
      <c r="E356" s="51">
        <v>98</v>
      </c>
      <c r="F356" s="51">
        <v>4</v>
      </c>
      <c r="G356" s="56" t="str">
        <f t="shared" si="40"/>
        <v>98-4</v>
      </c>
      <c r="H356" s="51">
        <v>72</v>
      </c>
      <c r="I356" s="51">
        <v>73</v>
      </c>
      <c r="J356" s="57">
        <f>(VLOOKUP($G356,Depth_Lookup_CCL!$A$3:$Z$549,11,FALSE))+(H356/100)</f>
        <v>248.315</v>
      </c>
      <c r="K356" s="57">
        <f>(VLOOKUP($G356,Depth_Lookup_CCL!$A$3:$Z$549,11,FALSE))+(I356/100)</f>
        <v>248.32499999999999</v>
      </c>
      <c r="L356" s="58" t="s">
        <v>1522</v>
      </c>
      <c r="P356" s="52" t="e">
        <f>VLOOKUP(O356,definitions_list_lookup!$AT$3:$AU$5,2,FALSE)</f>
        <v>#N/A</v>
      </c>
      <c r="Q356" s="51">
        <v>1</v>
      </c>
      <c r="R356" s="51" t="s">
        <v>1408</v>
      </c>
      <c r="S356" s="52">
        <f>VLOOKUP(R356,definitions_list_lookup!$AI$12:$AJ$17,2,FALSE)</f>
        <v>2</v>
      </c>
      <c r="Y356" s="35"/>
      <c r="AA356" s="36"/>
      <c r="AF356" s="51">
        <v>20</v>
      </c>
      <c r="AG356" s="51">
        <v>90</v>
      </c>
      <c r="AH356" s="51">
        <v>4</v>
      </c>
      <c r="AI356" s="51">
        <v>0</v>
      </c>
      <c r="AJ356" s="51">
        <f t="shared" si="43"/>
        <v>-100.87528536383452</v>
      </c>
      <c r="AK356" s="51">
        <f t="shared" si="45"/>
        <v>259.12471463616549</v>
      </c>
      <c r="AL356" s="51">
        <f t="shared" si="44"/>
        <v>69.663953345299277</v>
      </c>
      <c r="AM356" s="51">
        <f t="shared" si="46"/>
        <v>349.12471463616549</v>
      </c>
      <c r="AN356" s="51">
        <f t="shared" si="47"/>
        <v>20.336046654700723</v>
      </c>
      <c r="AO356" s="140">
        <f t="shared" si="42"/>
        <v>79.124714636165493</v>
      </c>
      <c r="AP356" s="140">
        <f t="shared" si="41"/>
        <v>20.336046654700723</v>
      </c>
    </row>
    <row r="357" spans="1:42">
      <c r="A357" s="144">
        <v>42941</v>
      </c>
      <c r="B357" s="51" t="s">
        <v>2401</v>
      </c>
      <c r="C357" s="4" t="s">
        <v>1450</v>
      </c>
      <c r="D357" s="4" t="s">
        <v>1575</v>
      </c>
      <c r="E357" s="51">
        <v>99</v>
      </c>
      <c r="F357" s="51">
        <v>1</v>
      </c>
      <c r="G357" s="56" t="str">
        <f t="shared" si="40"/>
        <v>99-1</v>
      </c>
      <c r="H357" s="51">
        <v>1</v>
      </c>
      <c r="I357" s="51">
        <v>17</v>
      </c>
      <c r="J357" s="57">
        <f>(VLOOKUP($G357,Depth_Lookup_CCL!$A$3:$Z$549,11,FALSE))+(H357/100)</f>
        <v>248.20999999999998</v>
      </c>
      <c r="K357" s="57">
        <f>(VLOOKUP($G357,Depth_Lookup_CCL!$A$3:$Z$549,11,FALSE))+(I357/100)</f>
        <v>248.36999999999998</v>
      </c>
      <c r="L357" s="58" t="s">
        <v>1522</v>
      </c>
      <c r="P357" s="52" t="e">
        <f>VLOOKUP(O357,definitions_list_lookup!$AT$3:$AU$5,2,FALSE)</f>
        <v>#N/A</v>
      </c>
      <c r="Q357" s="51">
        <v>1</v>
      </c>
      <c r="R357" s="51" t="s">
        <v>1408</v>
      </c>
      <c r="S357" s="52">
        <f>VLOOKUP(R357,definitions_list_lookup!$AI$12:$AJ$17,2,FALSE)</f>
        <v>2</v>
      </c>
      <c r="Y357" s="35"/>
      <c r="Z357" s="51" t="s">
        <v>1415</v>
      </c>
      <c r="AA357" s="36" t="s">
        <v>3358</v>
      </c>
      <c r="AF357" s="51">
        <v>40</v>
      </c>
      <c r="AG357" s="51">
        <v>90</v>
      </c>
      <c r="AH357" s="51">
        <v>65</v>
      </c>
      <c r="AI357" s="51">
        <v>180</v>
      </c>
      <c r="AJ357" s="51">
        <f t="shared" si="43"/>
        <v>-21.369342112799984</v>
      </c>
      <c r="AK357" s="51">
        <f t="shared" si="45"/>
        <v>338.63065788720002</v>
      </c>
      <c r="AL357" s="51">
        <f t="shared" si="44"/>
        <v>23.472868818278869</v>
      </c>
      <c r="AM357" s="51">
        <f t="shared" si="46"/>
        <v>68.630657887200016</v>
      </c>
      <c r="AN357" s="51">
        <f t="shared" si="47"/>
        <v>66.527131181721131</v>
      </c>
      <c r="AO357" s="140">
        <f t="shared" si="42"/>
        <v>158.63065788720002</v>
      </c>
      <c r="AP357" s="140">
        <f t="shared" si="41"/>
        <v>66.527131181721131</v>
      </c>
    </row>
    <row r="358" spans="1:42">
      <c r="A358" s="144">
        <v>42941</v>
      </c>
      <c r="B358" s="51" t="s">
        <v>2401</v>
      </c>
      <c r="C358" s="4" t="s">
        <v>1450</v>
      </c>
      <c r="D358" s="4" t="s">
        <v>1575</v>
      </c>
      <c r="E358" s="51">
        <v>99</v>
      </c>
      <c r="F358" s="51">
        <v>1</v>
      </c>
      <c r="G358" s="56" t="str">
        <f t="shared" si="40"/>
        <v>99-1</v>
      </c>
      <c r="H358" s="51">
        <v>69</v>
      </c>
      <c r="I358" s="51">
        <v>72</v>
      </c>
      <c r="J358" s="57">
        <f>(VLOOKUP($G358,Depth_Lookup_CCL!$A$3:$Z$549,11,FALSE))+(H358/100)</f>
        <v>248.89</v>
      </c>
      <c r="K358" s="57">
        <f>(VLOOKUP($G358,Depth_Lookup_CCL!$A$3:$Z$549,11,FALSE))+(I358/100)</f>
        <v>248.92</v>
      </c>
      <c r="L358" s="58" t="s">
        <v>3043</v>
      </c>
      <c r="P358" s="52" t="e">
        <f>VLOOKUP(O358,definitions_list_lookup!$AT$3:$AU$5,2,FALSE)</f>
        <v>#N/A</v>
      </c>
      <c r="Q358" s="51">
        <v>3</v>
      </c>
      <c r="R358" s="51" t="s">
        <v>1408</v>
      </c>
      <c r="S358" s="52">
        <f>VLOOKUP(R358,definitions_list_lookup!$AI$12:$AJ$17,2,FALSE)</f>
        <v>2</v>
      </c>
      <c r="X358" s="51" t="s">
        <v>2424</v>
      </c>
      <c r="Y358" s="35"/>
      <c r="AA358" s="36" t="s">
        <v>3359</v>
      </c>
      <c r="AF358" s="51">
        <v>25</v>
      </c>
      <c r="AG358" s="51">
        <v>270</v>
      </c>
      <c r="AH358" s="51">
        <v>4</v>
      </c>
      <c r="AI358" s="51">
        <v>0</v>
      </c>
      <c r="AJ358" s="51">
        <f t="shared" si="43"/>
        <v>98.528441944716349</v>
      </c>
      <c r="AK358" s="51">
        <f t="shared" si="45"/>
        <v>98.528441944716349</v>
      </c>
      <c r="AL358" s="51">
        <f t="shared" si="44"/>
        <v>64.755111346160305</v>
      </c>
      <c r="AM358" s="51">
        <f t="shared" si="46"/>
        <v>188.52844194471635</v>
      </c>
      <c r="AN358" s="51">
        <f t="shared" si="47"/>
        <v>25.244888653839695</v>
      </c>
      <c r="AO358" s="140">
        <f t="shared" si="42"/>
        <v>278.52844194471635</v>
      </c>
      <c r="AP358" s="140">
        <f t="shared" si="41"/>
        <v>25.244888653839695</v>
      </c>
    </row>
    <row r="359" spans="1:42">
      <c r="A359" s="144">
        <v>42941</v>
      </c>
      <c r="B359" s="51" t="s">
        <v>2401</v>
      </c>
      <c r="C359" s="4" t="s">
        <v>1450</v>
      </c>
      <c r="D359" s="4" t="s">
        <v>1575</v>
      </c>
      <c r="E359" s="51">
        <v>99</v>
      </c>
      <c r="F359" s="51">
        <v>1</v>
      </c>
      <c r="G359" s="56" t="str">
        <f t="shared" si="40"/>
        <v>99-1</v>
      </c>
      <c r="H359" s="51">
        <v>83</v>
      </c>
      <c r="I359" s="51">
        <v>83</v>
      </c>
      <c r="J359" s="57">
        <f>(VLOOKUP($G359,Depth_Lookup_CCL!$A$3:$Z$549,11,FALSE))+(H359/100)</f>
        <v>249.03</v>
      </c>
      <c r="K359" s="57">
        <f>(VLOOKUP($G359,Depth_Lookup_CCL!$A$3:$Z$549,11,FALSE))+(I359/100)</f>
        <v>249.03</v>
      </c>
      <c r="L359" s="58" t="s">
        <v>1522</v>
      </c>
      <c r="P359" s="52" t="e">
        <f>VLOOKUP(O359,definitions_list_lookup!$AT$3:$AU$5,2,FALSE)</f>
        <v>#N/A</v>
      </c>
      <c r="Q359" s="51">
        <v>4</v>
      </c>
      <c r="R359" s="51" t="s">
        <v>1536</v>
      </c>
      <c r="S359" s="52">
        <f>VLOOKUP(R359,definitions_list_lookup!$AI$12:$AJ$17,2,FALSE)</f>
        <v>3</v>
      </c>
      <c r="X359" s="51" t="s">
        <v>1481</v>
      </c>
      <c r="Y359" s="35"/>
      <c r="AA359" s="36"/>
      <c r="AJ359" s="51" t="e">
        <f t="shared" si="43"/>
        <v>#DIV/0!</v>
      </c>
      <c r="AK359" s="51" t="e">
        <f t="shared" si="45"/>
        <v>#DIV/0!</v>
      </c>
      <c r="AL359" s="51" t="e">
        <f t="shared" si="44"/>
        <v>#DIV/0!</v>
      </c>
      <c r="AM359" s="51" t="e">
        <f t="shared" si="46"/>
        <v>#DIV/0!</v>
      </c>
      <c r="AN359" s="51" t="e">
        <f t="shared" si="47"/>
        <v>#DIV/0!</v>
      </c>
      <c r="AO359" s="140" t="e">
        <f t="shared" si="42"/>
        <v>#DIV/0!</v>
      </c>
      <c r="AP359" s="140" t="e">
        <f t="shared" si="41"/>
        <v>#DIV/0!</v>
      </c>
    </row>
    <row r="360" spans="1:42">
      <c r="A360" s="144">
        <v>42941</v>
      </c>
      <c r="B360" s="51" t="s">
        <v>2401</v>
      </c>
      <c r="C360" s="4" t="s">
        <v>1450</v>
      </c>
      <c r="D360" s="4" t="s">
        <v>1575</v>
      </c>
      <c r="E360" s="51">
        <v>99</v>
      </c>
      <c r="F360" s="51">
        <v>2</v>
      </c>
      <c r="G360" s="56" t="str">
        <f t="shared" si="40"/>
        <v>99-2</v>
      </c>
      <c r="H360" s="51">
        <v>2</v>
      </c>
      <c r="I360" s="51">
        <v>13</v>
      </c>
      <c r="J360" s="57">
        <f>(VLOOKUP($G360,Depth_Lookup_CCL!$A$3:$Z$549,11,FALSE))+(H360/100)</f>
        <v>249.12</v>
      </c>
      <c r="K360" s="57">
        <f>(VLOOKUP($G360,Depth_Lookup_CCL!$A$3:$Z$549,11,FALSE))+(I360/100)</f>
        <v>249.23</v>
      </c>
      <c r="L360" s="58" t="s">
        <v>1520</v>
      </c>
      <c r="P360" s="52" t="e">
        <f>VLOOKUP(O360,definitions_list_lookup!$AT$3:$AU$5,2,FALSE)</f>
        <v>#N/A</v>
      </c>
      <c r="Q360" s="51">
        <v>11</v>
      </c>
      <c r="R360" s="51" t="s">
        <v>1537</v>
      </c>
      <c r="S360" s="52">
        <f>VLOOKUP(R360,definitions_list_lookup!$AI$12:$AJ$17,2,FALSE)</f>
        <v>4</v>
      </c>
      <c r="X360" s="51" t="s">
        <v>1481</v>
      </c>
      <c r="Y360" s="35"/>
      <c r="AA360" s="36" t="s">
        <v>3360</v>
      </c>
      <c r="AF360" s="51">
        <v>24</v>
      </c>
      <c r="AG360" s="51">
        <v>270</v>
      </c>
      <c r="AH360" s="51">
        <v>23</v>
      </c>
      <c r="AI360" s="51">
        <v>0</v>
      </c>
      <c r="AJ360" s="51">
        <f t="shared" si="43"/>
        <v>133.6330013962654</v>
      </c>
      <c r="AK360" s="51">
        <f t="shared" si="45"/>
        <v>133.6330013962654</v>
      </c>
      <c r="AL360" s="51">
        <f t="shared" si="44"/>
        <v>58.402318853174641</v>
      </c>
      <c r="AM360" s="51">
        <f t="shared" si="46"/>
        <v>223.6330013962654</v>
      </c>
      <c r="AN360" s="51">
        <f t="shared" si="47"/>
        <v>31.597681146825359</v>
      </c>
      <c r="AO360" s="140">
        <f t="shared" si="42"/>
        <v>313.6330013962654</v>
      </c>
      <c r="AP360" s="140">
        <f t="shared" si="41"/>
        <v>31.597681146825359</v>
      </c>
    </row>
    <row r="361" spans="1:42">
      <c r="A361" s="144">
        <v>42941</v>
      </c>
      <c r="B361" s="51" t="s">
        <v>2401</v>
      </c>
      <c r="C361" s="4" t="s">
        <v>1450</v>
      </c>
      <c r="D361" s="4" t="s">
        <v>1575</v>
      </c>
      <c r="E361" s="51">
        <v>99</v>
      </c>
      <c r="F361" s="51">
        <v>2</v>
      </c>
      <c r="G361" s="56" t="str">
        <f t="shared" si="40"/>
        <v>99-2</v>
      </c>
      <c r="H361" s="51">
        <v>13</v>
      </c>
      <c r="I361" s="51">
        <v>38</v>
      </c>
      <c r="J361" s="57">
        <f>(VLOOKUP($G361,Depth_Lookup_CCL!$A$3:$Z$549,11,FALSE))+(H361/100)</f>
        <v>249.23</v>
      </c>
      <c r="K361" s="57">
        <f>(VLOOKUP($G361,Depth_Lookup_CCL!$A$3:$Z$549,11,FALSE))+(I361/100)</f>
        <v>249.48</v>
      </c>
      <c r="L361" s="58"/>
      <c r="P361" s="52" t="e">
        <f>VLOOKUP(O361,definitions_list_lookup!$AT$3:$AU$5,2,FALSE)</f>
        <v>#N/A</v>
      </c>
      <c r="R361" s="51" t="s">
        <v>1408</v>
      </c>
      <c r="S361" s="52">
        <f>VLOOKUP(R361,definitions_list_lookup!$AI$12:$AJ$17,2,FALSE)</f>
        <v>2</v>
      </c>
      <c r="Y361" s="35"/>
      <c r="AA361" s="36" t="s">
        <v>3361</v>
      </c>
      <c r="AF361" s="51">
        <v>24</v>
      </c>
      <c r="AG361" s="51">
        <v>270</v>
      </c>
      <c r="AH361" s="51">
        <v>22</v>
      </c>
      <c r="AI361" s="51">
        <v>0</v>
      </c>
      <c r="AJ361" s="51">
        <f t="shared" si="43"/>
        <v>132.22241533729505</v>
      </c>
      <c r="AK361" s="51">
        <f t="shared" si="45"/>
        <v>132.22241533729505</v>
      </c>
      <c r="AL361" s="51">
        <f t="shared" si="44"/>
        <v>58.9848634722062</v>
      </c>
      <c r="AM361" s="51">
        <f t="shared" si="46"/>
        <v>222.22241533729505</v>
      </c>
      <c r="AN361" s="51">
        <f t="shared" si="47"/>
        <v>31.0151365277938</v>
      </c>
      <c r="AO361" s="140">
        <f t="shared" si="42"/>
        <v>312.22241533729505</v>
      </c>
      <c r="AP361" s="140">
        <f t="shared" si="41"/>
        <v>31.0151365277938</v>
      </c>
    </row>
    <row r="362" spans="1:42">
      <c r="A362" s="144">
        <v>42941</v>
      </c>
      <c r="B362" s="51" t="s">
        <v>2401</v>
      </c>
      <c r="C362" s="4" t="s">
        <v>1450</v>
      </c>
      <c r="D362" s="4" t="s">
        <v>1575</v>
      </c>
      <c r="E362" s="51">
        <v>99</v>
      </c>
      <c r="F362" s="51">
        <v>3</v>
      </c>
      <c r="G362" s="56" t="str">
        <f t="shared" ref="G362:G425" si="48">E362&amp;"-"&amp;F362</f>
        <v>99-3</v>
      </c>
      <c r="H362" s="51">
        <v>6</v>
      </c>
      <c r="I362" s="51">
        <v>23</v>
      </c>
      <c r="J362" s="57">
        <f>(VLOOKUP($G362,Depth_Lookup_CCL!$A$3:$Z$549,11,FALSE))+(H362/100)</f>
        <v>249.96</v>
      </c>
      <c r="K362" s="57">
        <f>(VLOOKUP($G362,Depth_Lookup_CCL!$A$3:$Z$549,11,FALSE))+(I362/100)</f>
        <v>250.13</v>
      </c>
      <c r="L362" s="58"/>
      <c r="P362" s="52" t="e">
        <f>VLOOKUP(O362,definitions_list_lookup!$AT$3:$AU$5,2,FALSE)</f>
        <v>#N/A</v>
      </c>
      <c r="R362" s="51" t="s">
        <v>1407</v>
      </c>
      <c r="S362" s="52">
        <f>VLOOKUP(R362,definitions_list_lookup!$AI$12:$AJ$17,2,FALSE)</f>
        <v>1</v>
      </c>
      <c r="Y362" s="35"/>
      <c r="AA362" s="36" t="s">
        <v>3362</v>
      </c>
      <c r="AJ362" s="51" t="e">
        <f t="shared" si="43"/>
        <v>#DIV/0!</v>
      </c>
      <c r="AK362" s="51" t="e">
        <f t="shared" si="45"/>
        <v>#DIV/0!</v>
      </c>
      <c r="AL362" s="51" t="e">
        <f t="shared" si="44"/>
        <v>#DIV/0!</v>
      </c>
      <c r="AM362" s="51" t="e">
        <f t="shared" si="46"/>
        <v>#DIV/0!</v>
      </c>
      <c r="AN362" s="51" t="e">
        <f t="shared" si="47"/>
        <v>#DIV/0!</v>
      </c>
      <c r="AO362" s="140" t="e">
        <f t="shared" si="42"/>
        <v>#DIV/0!</v>
      </c>
      <c r="AP362" s="140" t="e">
        <f t="shared" ref="AP362:AP425" si="49">-$AL362+90</f>
        <v>#DIV/0!</v>
      </c>
    </row>
    <row r="363" spans="1:42">
      <c r="A363" s="144">
        <v>42941</v>
      </c>
      <c r="B363" s="51" t="s">
        <v>2401</v>
      </c>
      <c r="C363" s="4" t="s">
        <v>1450</v>
      </c>
      <c r="D363" s="4" t="s">
        <v>1575</v>
      </c>
      <c r="E363" s="51">
        <v>99</v>
      </c>
      <c r="F363" s="51">
        <v>4</v>
      </c>
      <c r="G363" s="56" t="str">
        <f t="shared" si="48"/>
        <v>99-4</v>
      </c>
      <c r="H363" s="51">
        <v>62</v>
      </c>
      <c r="I363" s="51">
        <v>62</v>
      </c>
      <c r="J363" s="57">
        <f>(VLOOKUP($G363,Depth_Lookup_CCL!$A$3:$Z$549,11,FALSE))+(H363/100)</f>
        <v>251.22500000000002</v>
      </c>
      <c r="K363" s="57">
        <f>(VLOOKUP($G363,Depth_Lookup_CCL!$A$3:$Z$549,11,FALSE))+(I363/100)</f>
        <v>251.22500000000002</v>
      </c>
      <c r="L363" s="58" t="s">
        <v>1522</v>
      </c>
      <c r="P363" s="52" t="e">
        <f>VLOOKUP(O363,definitions_list_lookup!$AT$3:$AU$5,2,FALSE)</f>
        <v>#N/A</v>
      </c>
      <c r="R363" s="51" t="s">
        <v>1407</v>
      </c>
      <c r="S363" s="52">
        <f>VLOOKUP(R363,definitions_list_lookup!$AI$12:$AJ$17,2,FALSE)</f>
        <v>1</v>
      </c>
      <c r="X363" s="51" t="s">
        <v>1481</v>
      </c>
      <c r="Y363" s="35"/>
      <c r="Z363" s="51" t="s">
        <v>1415</v>
      </c>
      <c r="AA363" s="36"/>
      <c r="AB363" s="51">
        <v>75</v>
      </c>
      <c r="AF363" s="51">
        <v>82</v>
      </c>
      <c r="AG363" s="51">
        <v>270</v>
      </c>
      <c r="AJ363" s="51">
        <f t="shared" si="43"/>
        <v>90</v>
      </c>
      <c r="AK363" s="51">
        <f t="shared" si="45"/>
        <v>90</v>
      </c>
      <c r="AL363" s="51">
        <f t="shared" si="44"/>
        <v>8.0000000000000018</v>
      </c>
      <c r="AM363" s="51">
        <f t="shared" si="46"/>
        <v>180</v>
      </c>
      <c r="AN363" s="51">
        <f t="shared" si="47"/>
        <v>82</v>
      </c>
      <c r="AO363" s="140">
        <f t="shared" si="42"/>
        <v>270</v>
      </c>
      <c r="AP363" s="140">
        <f t="shared" si="49"/>
        <v>82</v>
      </c>
    </row>
    <row r="364" spans="1:42">
      <c r="A364" s="144">
        <v>42941</v>
      </c>
      <c r="B364" s="51" t="s">
        <v>2401</v>
      </c>
      <c r="C364" s="4" t="s">
        <v>1450</v>
      </c>
      <c r="D364" s="4" t="s">
        <v>1575</v>
      </c>
      <c r="E364" s="51">
        <v>100</v>
      </c>
      <c r="F364" s="51">
        <v>1</v>
      </c>
      <c r="G364" s="56" t="str">
        <f t="shared" si="48"/>
        <v>100-1</v>
      </c>
      <c r="H364" s="51">
        <v>7</v>
      </c>
      <c r="I364" s="51">
        <v>7</v>
      </c>
      <c r="J364" s="57">
        <f>(VLOOKUP($G364,Depth_Lookup_CCL!$A$3:$Z$549,11,FALSE))+(H364/100)</f>
        <v>251.26999999999998</v>
      </c>
      <c r="K364" s="57">
        <f>(VLOOKUP($G364,Depth_Lookup_CCL!$A$3:$Z$549,11,FALSE))+(I364/100)</f>
        <v>251.26999999999998</v>
      </c>
      <c r="L364" s="58" t="s">
        <v>1522</v>
      </c>
      <c r="P364" s="52" t="e">
        <f>VLOOKUP(O364,definitions_list_lookup!$AT$3:$AU$5,2,FALSE)</f>
        <v>#N/A</v>
      </c>
      <c r="R364" s="51" t="s">
        <v>1407</v>
      </c>
      <c r="S364" s="52">
        <f>VLOOKUP(R364,definitions_list_lookup!$AI$12:$AJ$17,2,FALSE)</f>
        <v>1</v>
      </c>
      <c r="X364" s="51" t="s">
        <v>1481</v>
      </c>
      <c r="Y364" s="35"/>
      <c r="Z364" s="51" t="s">
        <v>1415</v>
      </c>
      <c r="AA364" s="36" t="s">
        <v>3363</v>
      </c>
      <c r="AJ364" s="51" t="e">
        <f t="shared" si="43"/>
        <v>#DIV/0!</v>
      </c>
      <c r="AK364" s="51" t="e">
        <f t="shared" si="45"/>
        <v>#DIV/0!</v>
      </c>
      <c r="AL364" s="51" t="e">
        <f t="shared" si="44"/>
        <v>#DIV/0!</v>
      </c>
      <c r="AM364" s="51" t="e">
        <f t="shared" si="46"/>
        <v>#DIV/0!</v>
      </c>
      <c r="AN364" s="51" t="e">
        <f t="shared" si="47"/>
        <v>#DIV/0!</v>
      </c>
      <c r="AO364" s="140" t="e">
        <f t="shared" si="42"/>
        <v>#DIV/0!</v>
      </c>
      <c r="AP364" s="140" t="e">
        <f t="shared" si="49"/>
        <v>#DIV/0!</v>
      </c>
    </row>
    <row r="365" spans="1:42">
      <c r="A365" s="144">
        <v>42941</v>
      </c>
      <c r="B365" s="51" t="s">
        <v>2401</v>
      </c>
      <c r="C365" s="4" t="s">
        <v>1450</v>
      </c>
      <c r="D365" s="4" t="s">
        <v>1575</v>
      </c>
      <c r="E365" s="51">
        <v>100</v>
      </c>
      <c r="F365" s="51">
        <v>2</v>
      </c>
      <c r="G365" s="56" t="str">
        <f t="shared" si="48"/>
        <v>100-2</v>
      </c>
      <c r="H365" s="51">
        <v>19</v>
      </c>
      <c r="I365" s="51">
        <v>56</v>
      </c>
      <c r="J365" s="57">
        <f>(VLOOKUP($G365,Depth_Lookup_CCL!$A$3:$Z$549,11,FALSE))+(H365/100)</f>
        <v>252.33499999999998</v>
      </c>
      <c r="K365" s="57">
        <f>(VLOOKUP($G365,Depth_Lookup_CCL!$A$3:$Z$549,11,FALSE))+(I365/100)</f>
        <v>252.70499999999998</v>
      </c>
      <c r="L365" s="58"/>
      <c r="P365" s="52" t="e">
        <f>VLOOKUP(O365,definitions_list_lookup!$AT$3:$AU$5,2,FALSE)</f>
        <v>#N/A</v>
      </c>
      <c r="R365" s="51" t="s">
        <v>1407</v>
      </c>
      <c r="S365" s="52">
        <f>VLOOKUP(R365,definitions_list_lookup!$AI$12:$AJ$17,2,FALSE)</f>
        <v>1</v>
      </c>
      <c r="Y365" s="35"/>
      <c r="AA365" s="36"/>
      <c r="AJ365" s="51" t="e">
        <f t="shared" si="43"/>
        <v>#DIV/0!</v>
      </c>
      <c r="AK365" s="51" t="e">
        <f t="shared" si="45"/>
        <v>#DIV/0!</v>
      </c>
      <c r="AL365" s="51" t="e">
        <f t="shared" si="44"/>
        <v>#DIV/0!</v>
      </c>
      <c r="AM365" s="51" t="e">
        <f t="shared" si="46"/>
        <v>#DIV/0!</v>
      </c>
      <c r="AN365" s="51" t="e">
        <f t="shared" si="47"/>
        <v>#DIV/0!</v>
      </c>
      <c r="AO365" s="140" t="e">
        <f t="shared" si="42"/>
        <v>#DIV/0!</v>
      </c>
      <c r="AP365" s="140" t="e">
        <f t="shared" si="49"/>
        <v>#DIV/0!</v>
      </c>
    </row>
    <row r="366" spans="1:42">
      <c r="A366" s="144">
        <v>42941</v>
      </c>
      <c r="B366" s="51" t="s">
        <v>2401</v>
      </c>
      <c r="C366" s="4" t="s">
        <v>1450</v>
      </c>
      <c r="D366" s="4" t="s">
        <v>1575</v>
      </c>
      <c r="E366" s="51">
        <v>101</v>
      </c>
      <c r="F366" s="51">
        <v>1</v>
      </c>
      <c r="G366" s="56" t="str">
        <f t="shared" si="48"/>
        <v>101-1</v>
      </c>
      <c r="H366" s="51">
        <v>44</v>
      </c>
      <c r="I366" s="51">
        <v>55</v>
      </c>
      <c r="J366" s="57">
        <f>(VLOOKUP($G366,Depth_Lookup_CCL!$A$3:$Z$549,11,FALSE))+(H366/100)</f>
        <v>254.64</v>
      </c>
      <c r="K366" s="57">
        <f>(VLOOKUP($G366,Depth_Lookup_CCL!$A$3:$Z$549,11,FALSE))+(I366/100)</f>
        <v>254.75</v>
      </c>
      <c r="L366" s="58" t="s">
        <v>1520</v>
      </c>
      <c r="M366" s="51" t="s">
        <v>1403</v>
      </c>
      <c r="N366" s="51" t="s">
        <v>1400</v>
      </c>
      <c r="O366" s="51" t="s">
        <v>1455</v>
      </c>
      <c r="P366" s="52">
        <f>VLOOKUP(O366,definitions_list_lookup!$AT$3:$AU$5,2,FALSE)</f>
        <v>0</v>
      </c>
      <c r="R366" s="51" t="s">
        <v>1408</v>
      </c>
      <c r="S366" s="52">
        <f>VLOOKUP(R366,definitions_list_lookup!$AI$12:$AJ$17,2,FALSE)</f>
        <v>2</v>
      </c>
      <c r="Y366" s="35"/>
      <c r="AA366" s="36" t="s">
        <v>2733</v>
      </c>
      <c r="AJ366" s="51" t="e">
        <f t="shared" si="43"/>
        <v>#DIV/0!</v>
      </c>
      <c r="AK366" s="51" t="e">
        <f t="shared" si="45"/>
        <v>#DIV/0!</v>
      </c>
      <c r="AL366" s="51" t="e">
        <f t="shared" si="44"/>
        <v>#DIV/0!</v>
      </c>
      <c r="AM366" s="51" t="e">
        <f t="shared" si="46"/>
        <v>#DIV/0!</v>
      </c>
      <c r="AN366" s="51" t="e">
        <f t="shared" si="47"/>
        <v>#DIV/0!</v>
      </c>
      <c r="AO366" s="140" t="e">
        <f t="shared" ref="AO366:AO429" si="50">IF(($AK366&lt;180),$AK366+180,$AK366-180)</f>
        <v>#DIV/0!</v>
      </c>
      <c r="AP366" s="140" t="e">
        <f t="shared" si="49"/>
        <v>#DIV/0!</v>
      </c>
    </row>
    <row r="367" spans="1:42">
      <c r="A367" s="144">
        <v>42942</v>
      </c>
      <c r="B367" s="51" t="s">
        <v>2401</v>
      </c>
      <c r="C367" s="4" t="s">
        <v>1450</v>
      </c>
      <c r="D367" s="4" t="s">
        <v>1575</v>
      </c>
      <c r="E367" s="51">
        <v>101</v>
      </c>
      <c r="F367" s="51">
        <v>2</v>
      </c>
      <c r="G367" s="56" t="str">
        <f t="shared" si="48"/>
        <v>101-2</v>
      </c>
      <c r="H367" s="51">
        <v>42.5</v>
      </c>
      <c r="I367" s="51">
        <v>42.5</v>
      </c>
      <c r="J367" s="57">
        <f>(VLOOKUP($G367,Depth_Lookup_CCL!$A$3:$Z$549,11,FALSE))+(H367/100)</f>
        <v>255.255</v>
      </c>
      <c r="K367" s="57">
        <f>(VLOOKUP($G367,Depth_Lookup_CCL!$A$3:$Z$549,11,FALSE))+(I367/100)</f>
        <v>255.255</v>
      </c>
      <c r="L367" s="58" t="s">
        <v>1520</v>
      </c>
      <c r="M367" s="51" t="s">
        <v>1403</v>
      </c>
      <c r="N367" s="51" t="s">
        <v>1401</v>
      </c>
      <c r="O367" s="51" t="s">
        <v>1456</v>
      </c>
      <c r="P367" s="52">
        <f>VLOOKUP(O367,definitions_list_lookup!$AT$3:$AU$5,2,FALSE)</f>
        <v>1</v>
      </c>
      <c r="Q367" s="51">
        <v>4</v>
      </c>
      <c r="R367" s="51" t="s">
        <v>1536</v>
      </c>
      <c r="S367" s="52">
        <f>VLOOKUP(R367,definitions_list_lookup!$AI$12:$AJ$17,2,FALSE)</f>
        <v>3</v>
      </c>
      <c r="Y367" s="35"/>
      <c r="AA367" s="36" t="s">
        <v>4304</v>
      </c>
      <c r="AF367" s="51">
        <v>74</v>
      </c>
      <c r="AG367" s="51">
        <v>90</v>
      </c>
      <c r="AH367" s="51">
        <v>20</v>
      </c>
      <c r="AI367" s="51">
        <v>0</v>
      </c>
      <c r="AJ367" s="51">
        <f t="shared" si="43"/>
        <v>-95.958205690936836</v>
      </c>
      <c r="AK367" s="51">
        <f t="shared" si="45"/>
        <v>264.04179430906316</v>
      </c>
      <c r="AL367" s="51">
        <f t="shared" si="44"/>
        <v>15.917956411178031</v>
      </c>
      <c r="AM367" s="51">
        <f t="shared" si="46"/>
        <v>354.04179430906316</v>
      </c>
      <c r="AN367" s="51">
        <f t="shared" si="47"/>
        <v>74.082043588821975</v>
      </c>
      <c r="AO367" s="140">
        <f t="shared" si="50"/>
        <v>84.041794309063164</v>
      </c>
      <c r="AP367" s="140">
        <f t="shared" si="49"/>
        <v>74.082043588821975</v>
      </c>
    </row>
    <row r="368" spans="1:42">
      <c r="A368" s="144">
        <v>42942</v>
      </c>
      <c r="B368" s="51" t="s">
        <v>2401</v>
      </c>
      <c r="C368" s="4" t="s">
        <v>1450</v>
      </c>
      <c r="D368" s="4" t="s">
        <v>1575</v>
      </c>
      <c r="E368" s="51">
        <v>102</v>
      </c>
      <c r="F368" s="51">
        <v>4</v>
      </c>
      <c r="G368" s="56" t="str">
        <f t="shared" si="48"/>
        <v>102-4</v>
      </c>
      <c r="H368" s="51">
        <v>7</v>
      </c>
      <c r="I368" s="51">
        <v>12</v>
      </c>
      <c r="J368" s="57">
        <f>(VLOOKUP($G368,Depth_Lookup_CCL!$A$3:$Z$549,11,FALSE))+(H368/100)</f>
        <v>258.46499999999997</v>
      </c>
      <c r="K368" s="57">
        <f>(VLOOKUP($G368,Depth_Lookup_CCL!$A$3:$Z$549,11,FALSE))+(I368/100)</f>
        <v>258.51499999999999</v>
      </c>
      <c r="L368" s="58" t="s">
        <v>1520</v>
      </c>
      <c r="M368" s="51" t="s">
        <v>1403</v>
      </c>
      <c r="N368" s="51" t="s">
        <v>1401</v>
      </c>
      <c r="O368" s="51" t="s">
        <v>1456</v>
      </c>
      <c r="P368" s="52">
        <f>VLOOKUP(O368,definitions_list_lookup!$AT$3:$AU$5,2,FALSE)</f>
        <v>1</v>
      </c>
      <c r="Q368" s="51">
        <v>2.5</v>
      </c>
      <c r="R368" s="51" t="s">
        <v>1408</v>
      </c>
      <c r="S368" s="52">
        <f>VLOOKUP(R368,definitions_list_lookup!$AI$12:$AJ$17,2,FALSE)</f>
        <v>2</v>
      </c>
      <c r="Y368" s="35"/>
      <c r="AA368" s="36"/>
      <c r="AF368" s="51">
        <v>60</v>
      </c>
      <c r="AG368" s="51">
        <v>90</v>
      </c>
      <c r="AH368" s="51">
        <v>70</v>
      </c>
      <c r="AI368" s="51">
        <v>0</v>
      </c>
      <c r="AJ368" s="51">
        <f t="shared" si="43"/>
        <v>-147.77205619911263</v>
      </c>
      <c r="AK368" s="51">
        <f t="shared" si="45"/>
        <v>212.22794380088737</v>
      </c>
      <c r="AL368" s="51">
        <f t="shared" si="44"/>
        <v>17.113311005351367</v>
      </c>
      <c r="AM368" s="51">
        <f t="shared" si="46"/>
        <v>302.22794380088737</v>
      </c>
      <c r="AN368" s="51">
        <f t="shared" si="47"/>
        <v>72.886688994648637</v>
      </c>
      <c r="AO368" s="140">
        <f t="shared" si="50"/>
        <v>32.227943800887374</v>
      </c>
      <c r="AP368" s="140">
        <f t="shared" si="49"/>
        <v>72.886688994648637</v>
      </c>
    </row>
    <row r="369" spans="1:42">
      <c r="A369" s="144">
        <v>42942</v>
      </c>
      <c r="B369" s="51" t="s">
        <v>2401</v>
      </c>
      <c r="C369" s="4" t="s">
        <v>1450</v>
      </c>
      <c r="D369" s="4" t="s">
        <v>1575</v>
      </c>
      <c r="E369" s="51">
        <v>102</v>
      </c>
      <c r="F369" s="51">
        <v>4</v>
      </c>
      <c r="G369" s="56" t="str">
        <f t="shared" si="48"/>
        <v>102-4</v>
      </c>
      <c r="H369" s="51">
        <v>36</v>
      </c>
      <c r="I369" s="51">
        <v>60</v>
      </c>
      <c r="J369" s="57">
        <f>(VLOOKUP($G369,Depth_Lookup_CCL!$A$3:$Z$549,11,FALSE))+(H369/100)</f>
        <v>258.755</v>
      </c>
      <c r="K369" s="57">
        <f>(VLOOKUP($G369,Depth_Lookup_CCL!$A$3:$Z$549,11,FALSE))+(I369/100)</f>
        <v>258.995</v>
      </c>
      <c r="L369" s="58" t="s">
        <v>1520</v>
      </c>
      <c r="M369" s="51" t="s">
        <v>1403</v>
      </c>
      <c r="N369" s="51" t="s">
        <v>1401</v>
      </c>
      <c r="P369" s="52" t="e">
        <f>VLOOKUP(O369,definitions_list_lookup!$AT$3:$AU$5,2,FALSE)</f>
        <v>#N/A</v>
      </c>
      <c r="Q369" s="51">
        <v>5</v>
      </c>
      <c r="R369" s="51" t="s">
        <v>1536</v>
      </c>
      <c r="S369" s="52">
        <f>VLOOKUP(R369,definitions_list_lookup!$AI$12:$AJ$17,2,FALSE)</f>
        <v>3</v>
      </c>
      <c r="Y369" s="35" t="s">
        <v>1411</v>
      </c>
      <c r="AA369" s="36" t="s">
        <v>4305</v>
      </c>
      <c r="AB369" s="51">
        <v>90</v>
      </c>
      <c r="AF369" s="51">
        <v>88</v>
      </c>
      <c r="AG369" s="51">
        <v>90</v>
      </c>
      <c r="AJ369" s="51">
        <f t="shared" si="43"/>
        <v>-90</v>
      </c>
      <c r="AK369" s="51">
        <f t="shared" si="45"/>
        <v>270</v>
      </c>
      <c r="AL369" s="51">
        <f t="shared" si="44"/>
        <v>2.0000000000000062</v>
      </c>
      <c r="AM369" s="51">
        <f t="shared" si="46"/>
        <v>360</v>
      </c>
      <c r="AN369" s="51">
        <f t="shared" si="47"/>
        <v>88</v>
      </c>
      <c r="AO369" s="140">
        <f t="shared" si="50"/>
        <v>90</v>
      </c>
      <c r="AP369" s="140">
        <f t="shared" si="49"/>
        <v>88</v>
      </c>
    </row>
    <row r="370" spans="1:42">
      <c r="A370" s="144">
        <v>42942</v>
      </c>
      <c r="B370" s="51" t="s">
        <v>2401</v>
      </c>
      <c r="C370" s="4" t="s">
        <v>1450</v>
      </c>
      <c r="D370" s="4" t="s">
        <v>1575</v>
      </c>
      <c r="E370" s="51">
        <v>103</v>
      </c>
      <c r="F370" s="51">
        <v>1</v>
      </c>
      <c r="G370" s="56" t="str">
        <f t="shared" si="48"/>
        <v>103-1</v>
      </c>
      <c r="H370" s="51">
        <v>3</v>
      </c>
      <c r="I370" s="51">
        <v>3</v>
      </c>
      <c r="J370" s="57">
        <f>(VLOOKUP($G370,Depth_Lookup_CCL!$A$3:$Z$549,11,FALSE))+(H370/100)</f>
        <v>258.67999999999995</v>
      </c>
      <c r="K370" s="57">
        <f>(VLOOKUP($G370,Depth_Lookup_CCL!$A$3:$Z$549,11,FALSE))+(I370/100)</f>
        <v>258.67999999999995</v>
      </c>
      <c r="L370" s="58" t="s">
        <v>1520</v>
      </c>
      <c r="M370" s="51" t="s">
        <v>1403</v>
      </c>
      <c r="N370" s="51" t="s">
        <v>1401</v>
      </c>
      <c r="P370" s="52" t="e">
        <f>VLOOKUP(O370,definitions_list_lookup!$AT$3:$AU$5,2,FALSE)</f>
        <v>#N/A</v>
      </c>
      <c r="Q370" s="51">
        <v>6</v>
      </c>
      <c r="R370" s="51" t="s">
        <v>1536</v>
      </c>
      <c r="S370" s="52">
        <f>VLOOKUP(R370,definitions_list_lookup!$AI$12:$AJ$17,2,FALSE)</f>
        <v>3</v>
      </c>
      <c r="Y370" s="35"/>
      <c r="AA370" s="36"/>
      <c r="AJ370" s="51" t="e">
        <f t="shared" si="43"/>
        <v>#DIV/0!</v>
      </c>
      <c r="AK370" s="51" t="e">
        <f t="shared" si="45"/>
        <v>#DIV/0!</v>
      </c>
      <c r="AL370" s="51" t="e">
        <f t="shared" si="44"/>
        <v>#DIV/0!</v>
      </c>
      <c r="AM370" s="51" t="e">
        <f t="shared" si="46"/>
        <v>#DIV/0!</v>
      </c>
      <c r="AN370" s="51" t="e">
        <f t="shared" si="47"/>
        <v>#DIV/0!</v>
      </c>
      <c r="AO370" s="140" t="e">
        <f t="shared" si="50"/>
        <v>#DIV/0!</v>
      </c>
      <c r="AP370" s="140" t="e">
        <f t="shared" si="49"/>
        <v>#DIV/0!</v>
      </c>
    </row>
    <row r="371" spans="1:42">
      <c r="A371" s="144">
        <v>42942</v>
      </c>
      <c r="B371" s="51" t="s">
        <v>2401</v>
      </c>
      <c r="C371" s="4" t="s">
        <v>1450</v>
      </c>
      <c r="D371" s="4" t="s">
        <v>1575</v>
      </c>
      <c r="E371" s="51">
        <v>104</v>
      </c>
      <c r="F371" s="51">
        <v>2</v>
      </c>
      <c r="G371" s="56" t="str">
        <f t="shared" si="48"/>
        <v>104-2</v>
      </c>
      <c r="H371" s="51">
        <v>49</v>
      </c>
      <c r="I371" s="51">
        <v>73</v>
      </c>
      <c r="J371" s="57">
        <f>(VLOOKUP($G371,Depth_Lookup_CCL!$A$3:$Z$549,11,FALSE))+(H371/100)</f>
        <v>260.185</v>
      </c>
      <c r="K371" s="57">
        <f>(VLOOKUP($G371,Depth_Lookup_CCL!$A$3:$Z$549,11,FALSE))+(I371/100)</f>
        <v>260.42500000000001</v>
      </c>
      <c r="L371" s="58" t="s">
        <v>1520</v>
      </c>
      <c r="M371" s="51" t="s">
        <v>1403</v>
      </c>
      <c r="N371" s="51" t="s">
        <v>1400</v>
      </c>
      <c r="P371" s="52" t="e">
        <f>VLOOKUP(O371,definitions_list_lookup!$AT$3:$AU$5,2,FALSE)</f>
        <v>#N/A</v>
      </c>
      <c r="Q371" s="51">
        <v>22</v>
      </c>
      <c r="R371" s="51" t="s">
        <v>1537</v>
      </c>
      <c r="S371" s="52">
        <f>VLOOKUP(R371,definitions_list_lookup!$AI$12:$AJ$17,2,FALSE)</f>
        <v>4</v>
      </c>
      <c r="X371" s="51" t="s">
        <v>1481</v>
      </c>
      <c r="Y371" s="35"/>
      <c r="AA371" s="36" t="s">
        <v>4306</v>
      </c>
      <c r="AF371" s="51">
        <v>36</v>
      </c>
      <c r="AG371" s="51">
        <v>90</v>
      </c>
      <c r="AH371" s="51">
        <v>48</v>
      </c>
      <c r="AI371" s="51">
        <v>180</v>
      </c>
      <c r="AJ371" s="51">
        <f t="shared" si="43"/>
        <v>-33.191982554907668</v>
      </c>
      <c r="AK371" s="51">
        <f t="shared" si="45"/>
        <v>326.80801744509233</v>
      </c>
      <c r="AL371" s="51">
        <f t="shared" si="44"/>
        <v>36.997840327045466</v>
      </c>
      <c r="AM371" s="51">
        <f t="shared" si="46"/>
        <v>56.808017445092332</v>
      </c>
      <c r="AN371" s="51">
        <f t="shared" si="47"/>
        <v>53.002159672954534</v>
      </c>
      <c r="AO371" s="140">
        <f t="shared" si="50"/>
        <v>146.80801744509233</v>
      </c>
      <c r="AP371" s="140">
        <f t="shared" si="49"/>
        <v>53.002159672954534</v>
      </c>
    </row>
    <row r="372" spans="1:42">
      <c r="A372" s="144">
        <v>42942</v>
      </c>
      <c r="B372" s="51" t="s">
        <v>2401</v>
      </c>
      <c r="C372" s="4" t="s">
        <v>1450</v>
      </c>
      <c r="D372" s="4" t="s">
        <v>1575</v>
      </c>
      <c r="E372" s="51">
        <v>105</v>
      </c>
      <c r="F372" s="51">
        <v>1</v>
      </c>
      <c r="G372" s="56" t="str">
        <f t="shared" si="48"/>
        <v>105-1</v>
      </c>
      <c r="H372" s="51">
        <v>42.5</v>
      </c>
      <c r="I372" s="51">
        <v>43</v>
      </c>
      <c r="J372" s="57">
        <f>(VLOOKUP($G372,Depth_Lookup_CCL!$A$3:$Z$549,11,FALSE))+(H372/100)</f>
        <v>262.375</v>
      </c>
      <c r="K372" s="57">
        <f>(VLOOKUP($G372,Depth_Lookup_CCL!$A$3:$Z$549,11,FALSE))+(I372/100)</f>
        <v>262.38</v>
      </c>
      <c r="L372" s="58" t="s">
        <v>3043</v>
      </c>
      <c r="M372" s="51" t="s">
        <v>2874</v>
      </c>
      <c r="N372" s="51" t="s">
        <v>1401</v>
      </c>
      <c r="P372" s="52" t="e">
        <f>VLOOKUP(O372,definitions_list_lookup!$AT$3:$AU$5,2,FALSE)</f>
        <v>#N/A</v>
      </c>
      <c r="Q372" s="51">
        <v>2</v>
      </c>
      <c r="R372" s="51" t="s">
        <v>1537</v>
      </c>
      <c r="S372" s="52">
        <f>VLOOKUP(R372,definitions_list_lookup!$AI$12:$AJ$17,2,FALSE)</f>
        <v>4</v>
      </c>
      <c r="X372" s="51" t="s">
        <v>1482</v>
      </c>
      <c r="Y372" s="35"/>
      <c r="AA372" s="36" t="s">
        <v>4307</v>
      </c>
      <c r="AF372" s="51">
        <v>12</v>
      </c>
      <c r="AG372" s="51">
        <v>270</v>
      </c>
      <c r="AH372" s="51">
        <v>5</v>
      </c>
      <c r="AI372" s="51">
        <v>0</v>
      </c>
      <c r="AJ372" s="51">
        <f t="shared" si="43"/>
        <v>112.37215393486088</v>
      </c>
      <c r="AK372" s="51">
        <f t="shared" si="45"/>
        <v>112.37215393486088</v>
      </c>
      <c r="AL372" s="51">
        <f t="shared" si="44"/>
        <v>77.05497976736892</v>
      </c>
      <c r="AM372" s="51">
        <f t="shared" si="46"/>
        <v>202.37215393486088</v>
      </c>
      <c r="AN372" s="51">
        <f t="shared" si="47"/>
        <v>12.94502023263108</v>
      </c>
      <c r="AO372" s="140">
        <f t="shared" si="50"/>
        <v>292.37215393486088</v>
      </c>
      <c r="AP372" s="140">
        <f t="shared" si="49"/>
        <v>12.94502023263108</v>
      </c>
    </row>
    <row r="373" spans="1:42">
      <c r="A373" s="144">
        <v>42942</v>
      </c>
      <c r="B373" s="51" t="s">
        <v>2401</v>
      </c>
      <c r="C373" s="4" t="s">
        <v>1450</v>
      </c>
      <c r="D373" s="4" t="s">
        <v>1575</v>
      </c>
      <c r="E373" s="51">
        <v>105</v>
      </c>
      <c r="F373" s="51">
        <v>1</v>
      </c>
      <c r="G373" s="56" t="str">
        <f t="shared" si="48"/>
        <v>105-1</v>
      </c>
      <c r="H373" s="51">
        <v>93</v>
      </c>
      <c r="I373" s="51">
        <v>94</v>
      </c>
      <c r="J373" s="57">
        <f>(VLOOKUP($G373,Depth_Lookup_CCL!$A$3:$Z$549,11,FALSE))+(H373/100)</f>
        <v>262.88</v>
      </c>
      <c r="K373" s="57">
        <f>(VLOOKUP($G373,Depth_Lookup_CCL!$A$3:$Z$549,11,FALSE))+(I373/100)</f>
        <v>262.89</v>
      </c>
      <c r="L373" s="58" t="s">
        <v>1522</v>
      </c>
      <c r="P373" s="52" t="e">
        <f>VLOOKUP(O373,definitions_list_lookup!$AT$3:$AU$5,2,FALSE)</f>
        <v>#N/A</v>
      </c>
      <c r="R373" s="51" t="s">
        <v>1407</v>
      </c>
      <c r="S373" s="52">
        <f>VLOOKUP(R373,definitions_list_lookup!$AI$12:$AJ$17,2,FALSE)</f>
        <v>1</v>
      </c>
      <c r="Y373" s="35"/>
      <c r="AA373" s="36"/>
      <c r="AF373" s="51">
        <v>55</v>
      </c>
      <c r="AG373" s="51">
        <v>270</v>
      </c>
      <c r="AH373" s="51">
        <v>20</v>
      </c>
      <c r="AI373" s="51">
        <v>0</v>
      </c>
      <c r="AJ373" s="51">
        <f t="shared" si="43"/>
        <v>104.29773487711117</v>
      </c>
      <c r="AK373" s="51">
        <f t="shared" si="45"/>
        <v>104.29773487711117</v>
      </c>
      <c r="AL373" s="51">
        <f t="shared" si="44"/>
        <v>34.157635951259948</v>
      </c>
      <c r="AM373" s="51">
        <f t="shared" si="46"/>
        <v>194.29773487711117</v>
      </c>
      <c r="AN373" s="51">
        <f t="shared" si="47"/>
        <v>55.842364048740052</v>
      </c>
      <c r="AO373" s="140">
        <f t="shared" si="50"/>
        <v>284.29773487711117</v>
      </c>
      <c r="AP373" s="140">
        <f t="shared" si="49"/>
        <v>55.842364048740052</v>
      </c>
    </row>
    <row r="374" spans="1:42">
      <c r="A374" s="144">
        <v>42942</v>
      </c>
      <c r="B374" s="51" t="s">
        <v>2401</v>
      </c>
      <c r="C374" s="4" t="s">
        <v>1450</v>
      </c>
      <c r="D374" s="4" t="s">
        <v>1575</v>
      </c>
      <c r="E374" s="51">
        <v>105</v>
      </c>
      <c r="F374" s="51">
        <v>3</v>
      </c>
      <c r="G374" s="56" t="str">
        <f t="shared" si="48"/>
        <v>105-3</v>
      </c>
      <c r="H374" s="51">
        <v>5</v>
      </c>
      <c r="I374" s="51">
        <v>24</v>
      </c>
      <c r="J374" s="57">
        <f>(VLOOKUP($G374,Depth_Lookup_CCL!$A$3:$Z$549,11,FALSE))+(H374/100)</f>
        <v>263.56500000000005</v>
      </c>
      <c r="K374" s="57">
        <f>(VLOOKUP($G374,Depth_Lookup_CCL!$A$3:$Z$549,11,FALSE))+(I374/100)</f>
        <v>263.75500000000005</v>
      </c>
      <c r="L374" s="58"/>
      <c r="P374" s="52" t="e">
        <f>VLOOKUP(O374,definitions_list_lookup!$AT$3:$AU$5,2,FALSE)</f>
        <v>#N/A</v>
      </c>
      <c r="R374" s="51" t="s">
        <v>1407</v>
      </c>
      <c r="S374" s="52">
        <f>VLOOKUP(R374,definitions_list_lookup!$AI$12:$AJ$17,2,FALSE)</f>
        <v>1</v>
      </c>
      <c r="X374" s="51" t="s">
        <v>1481</v>
      </c>
      <c r="Y374" s="35"/>
      <c r="AA374" s="36" t="s">
        <v>4308</v>
      </c>
      <c r="AJ374" s="51" t="e">
        <f t="shared" si="43"/>
        <v>#DIV/0!</v>
      </c>
      <c r="AK374" s="51" t="e">
        <f t="shared" si="45"/>
        <v>#DIV/0!</v>
      </c>
      <c r="AL374" s="51" t="e">
        <f t="shared" si="44"/>
        <v>#DIV/0!</v>
      </c>
      <c r="AM374" s="51" t="e">
        <f t="shared" si="46"/>
        <v>#DIV/0!</v>
      </c>
      <c r="AN374" s="51" t="e">
        <f t="shared" si="47"/>
        <v>#DIV/0!</v>
      </c>
      <c r="AO374" s="140" t="e">
        <f t="shared" si="50"/>
        <v>#DIV/0!</v>
      </c>
      <c r="AP374" s="140" t="e">
        <f t="shared" si="49"/>
        <v>#DIV/0!</v>
      </c>
    </row>
    <row r="375" spans="1:42">
      <c r="A375" s="144">
        <v>42942</v>
      </c>
      <c r="B375" s="51" t="s">
        <v>2401</v>
      </c>
      <c r="C375" s="4" t="s">
        <v>1450</v>
      </c>
      <c r="D375" s="4" t="s">
        <v>1575</v>
      </c>
      <c r="E375" s="51">
        <v>107</v>
      </c>
      <c r="F375" s="51">
        <v>2</v>
      </c>
      <c r="G375" s="56" t="str">
        <f t="shared" si="48"/>
        <v>107-2</v>
      </c>
      <c r="H375" s="51">
        <v>43</v>
      </c>
      <c r="I375" s="51">
        <v>96</v>
      </c>
      <c r="J375" s="57">
        <f>(VLOOKUP($G375,Depth_Lookup_CCL!$A$3:$Z$549,11,FALSE))+(H375/100)</f>
        <v>269.44</v>
      </c>
      <c r="K375" s="57">
        <f>(VLOOKUP($G375,Depth_Lookup_CCL!$A$3:$Z$549,11,FALSE))+(I375/100)</f>
        <v>269.96999999999997</v>
      </c>
      <c r="L375" s="58" t="s">
        <v>1521</v>
      </c>
      <c r="M375" s="51" t="s">
        <v>1403</v>
      </c>
      <c r="N375" s="51" t="s">
        <v>1402</v>
      </c>
      <c r="P375" s="52" t="e">
        <f>VLOOKUP(O375,definitions_list_lookup!$AT$3:$AU$5,2,FALSE)</f>
        <v>#N/A</v>
      </c>
      <c r="R375" s="51" t="s">
        <v>1536</v>
      </c>
      <c r="S375" s="52">
        <f>VLOOKUP(R375,definitions_list_lookup!$AI$12:$AJ$17,2,FALSE)</f>
        <v>3</v>
      </c>
      <c r="Y375" s="35"/>
      <c r="AA375" s="36"/>
      <c r="AJ375" s="51" t="e">
        <f t="shared" si="43"/>
        <v>#DIV/0!</v>
      </c>
      <c r="AK375" s="51" t="e">
        <f t="shared" si="45"/>
        <v>#DIV/0!</v>
      </c>
      <c r="AL375" s="51" t="e">
        <f t="shared" si="44"/>
        <v>#DIV/0!</v>
      </c>
      <c r="AM375" s="51" t="e">
        <f t="shared" si="46"/>
        <v>#DIV/0!</v>
      </c>
      <c r="AN375" s="51" t="e">
        <f t="shared" si="47"/>
        <v>#DIV/0!</v>
      </c>
      <c r="AO375" s="140" t="e">
        <f t="shared" si="50"/>
        <v>#DIV/0!</v>
      </c>
      <c r="AP375" s="140" t="e">
        <f t="shared" si="49"/>
        <v>#DIV/0!</v>
      </c>
    </row>
    <row r="376" spans="1:42">
      <c r="A376" s="144">
        <v>42942</v>
      </c>
      <c r="B376" s="51" t="s">
        <v>2401</v>
      </c>
      <c r="C376" s="4" t="s">
        <v>1450</v>
      </c>
      <c r="D376" s="4" t="s">
        <v>1575</v>
      </c>
      <c r="E376" s="51">
        <v>107</v>
      </c>
      <c r="F376" s="51">
        <v>3</v>
      </c>
      <c r="G376" s="56" t="str">
        <f t="shared" si="48"/>
        <v>107-3</v>
      </c>
      <c r="H376" s="51">
        <v>0</v>
      </c>
      <c r="I376" s="51">
        <v>44</v>
      </c>
      <c r="J376" s="57">
        <f>(VLOOKUP($G376,Depth_Lookup_CCL!$A$3:$Z$549,11,FALSE))+(H376/100)</f>
        <v>269.98</v>
      </c>
      <c r="K376" s="57">
        <f>(VLOOKUP($G376,Depth_Lookup_CCL!$A$3:$Z$549,11,FALSE))+(I376/100)</f>
        <v>270.42</v>
      </c>
      <c r="L376" s="58" t="s">
        <v>1521</v>
      </c>
      <c r="M376" s="51" t="s">
        <v>1404</v>
      </c>
      <c r="P376" s="52" t="e">
        <f>VLOOKUP(O376,definitions_list_lookup!$AT$3:$AU$5,2,FALSE)</f>
        <v>#N/A</v>
      </c>
      <c r="R376" s="51" t="s">
        <v>1408</v>
      </c>
      <c r="S376" s="52">
        <f>VLOOKUP(R376,definitions_list_lookup!$AI$12:$AJ$17,2,FALSE)</f>
        <v>2</v>
      </c>
      <c r="Y376" s="35"/>
      <c r="AA376" s="36" t="s">
        <v>4309</v>
      </c>
      <c r="AJ376" s="51" t="e">
        <f t="shared" si="43"/>
        <v>#DIV/0!</v>
      </c>
      <c r="AK376" s="51" t="e">
        <f t="shared" si="45"/>
        <v>#DIV/0!</v>
      </c>
      <c r="AL376" s="51" t="e">
        <f t="shared" si="44"/>
        <v>#DIV/0!</v>
      </c>
      <c r="AM376" s="51" t="e">
        <f t="shared" si="46"/>
        <v>#DIV/0!</v>
      </c>
      <c r="AN376" s="51" t="e">
        <f t="shared" si="47"/>
        <v>#DIV/0!</v>
      </c>
      <c r="AO376" s="140" t="e">
        <f t="shared" si="50"/>
        <v>#DIV/0!</v>
      </c>
      <c r="AP376" s="140" t="e">
        <f t="shared" si="49"/>
        <v>#DIV/0!</v>
      </c>
    </row>
    <row r="377" spans="1:42">
      <c r="A377" s="144">
        <v>42942</v>
      </c>
      <c r="B377" s="51" t="s">
        <v>2401</v>
      </c>
      <c r="C377" s="4" t="s">
        <v>1450</v>
      </c>
      <c r="D377" s="4" t="s">
        <v>1575</v>
      </c>
      <c r="E377" s="51">
        <v>107</v>
      </c>
      <c r="F377" s="51">
        <v>4</v>
      </c>
      <c r="G377" s="56" t="str">
        <f t="shared" si="48"/>
        <v>107-4</v>
      </c>
      <c r="H377" s="51">
        <v>0</v>
      </c>
      <c r="I377" s="51">
        <v>84</v>
      </c>
      <c r="J377" s="57">
        <f>(VLOOKUP($G377,Depth_Lookup_CCL!$A$3:$Z$549,11,FALSE))+(H377/100)</f>
        <v>270.46000000000004</v>
      </c>
      <c r="K377" s="57">
        <f>(VLOOKUP($G377,Depth_Lookup_CCL!$A$3:$Z$549,11,FALSE))+(I377/100)</f>
        <v>271.3</v>
      </c>
      <c r="L377" s="58"/>
      <c r="P377" s="52" t="e">
        <f>VLOOKUP(O377,definitions_list_lookup!$AT$3:$AU$5,2,FALSE)</f>
        <v>#N/A</v>
      </c>
      <c r="R377" s="51" t="s">
        <v>1407</v>
      </c>
      <c r="S377" s="52">
        <f>VLOOKUP(R377,definitions_list_lookup!$AI$12:$AJ$17,2,FALSE)</f>
        <v>1</v>
      </c>
      <c r="Y377" s="35"/>
      <c r="AA377" s="36"/>
      <c r="AJ377" s="51" t="e">
        <f t="shared" si="43"/>
        <v>#DIV/0!</v>
      </c>
      <c r="AK377" s="51" t="e">
        <f t="shared" si="45"/>
        <v>#DIV/0!</v>
      </c>
      <c r="AL377" s="51" t="e">
        <f t="shared" si="44"/>
        <v>#DIV/0!</v>
      </c>
      <c r="AM377" s="51" t="e">
        <f t="shared" si="46"/>
        <v>#DIV/0!</v>
      </c>
      <c r="AN377" s="51" t="e">
        <f t="shared" si="47"/>
        <v>#DIV/0!</v>
      </c>
      <c r="AO377" s="140" t="e">
        <f t="shared" si="50"/>
        <v>#DIV/0!</v>
      </c>
      <c r="AP377" s="140" t="e">
        <f t="shared" si="49"/>
        <v>#DIV/0!</v>
      </c>
    </row>
    <row r="378" spans="1:42">
      <c r="A378" s="144">
        <v>42942</v>
      </c>
      <c r="B378" s="51" t="s">
        <v>2401</v>
      </c>
      <c r="C378" s="4" t="s">
        <v>1450</v>
      </c>
      <c r="D378" s="4" t="s">
        <v>1575</v>
      </c>
      <c r="E378" s="51">
        <v>108</v>
      </c>
      <c r="F378" s="51">
        <v>1</v>
      </c>
      <c r="G378" s="56" t="str">
        <f t="shared" si="48"/>
        <v>108-1</v>
      </c>
      <c r="H378" s="51">
        <v>0</v>
      </c>
      <c r="I378" s="51">
        <v>89</v>
      </c>
      <c r="J378" s="57">
        <f>(VLOOKUP($G378,Depth_Lookup_CCL!$A$3:$Z$549,11,FALSE))+(H378/100)</f>
        <v>271.10000000000002</v>
      </c>
      <c r="K378" s="57">
        <f>(VLOOKUP($G378,Depth_Lookup_CCL!$A$3:$Z$549,11,FALSE))+(I378/100)</f>
        <v>271.99</v>
      </c>
      <c r="L378" s="58"/>
      <c r="P378" s="52" t="e">
        <f>VLOOKUP(O378,definitions_list_lookup!$AT$3:$AU$5,2,FALSE)</f>
        <v>#N/A</v>
      </c>
      <c r="R378" s="51" t="s">
        <v>1407</v>
      </c>
      <c r="S378" s="52">
        <f>VLOOKUP(R378,definitions_list_lookup!$AI$12:$AJ$17,2,FALSE)</f>
        <v>1</v>
      </c>
      <c r="Y378" s="35"/>
      <c r="AA378" s="36"/>
      <c r="AJ378" s="51" t="e">
        <f t="shared" si="43"/>
        <v>#DIV/0!</v>
      </c>
      <c r="AK378" s="51" t="e">
        <f t="shared" si="45"/>
        <v>#DIV/0!</v>
      </c>
      <c r="AL378" s="51" t="e">
        <f t="shared" si="44"/>
        <v>#DIV/0!</v>
      </c>
      <c r="AM378" s="51" t="e">
        <f t="shared" si="46"/>
        <v>#DIV/0!</v>
      </c>
      <c r="AN378" s="51" t="e">
        <f t="shared" si="47"/>
        <v>#DIV/0!</v>
      </c>
      <c r="AO378" s="140" t="e">
        <f t="shared" si="50"/>
        <v>#DIV/0!</v>
      </c>
      <c r="AP378" s="140" t="e">
        <f t="shared" si="49"/>
        <v>#DIV/0!</v>
      </c>
    </row>
    <row r="379" spans="1:42">
      <c r="A379" s="144">
        <v>42942</v>
      </c>
      <c r="B379" s="51" t="s">
        <v>2401</v>
      </c>
      <c r="C379" s="4" t="s">
        <v>1450</v>
      </c>
      <c r="D379" s="4" t="s">
        <v>1575</v>
      </c>
      <c r="E379" s="51">
        <v>108</v>
      </c>
      <c r="F379" s="51">
        <v>3</v>
      </c>
      <c r="G379" s="56" t="str">
        <f t="shared" si="48"/>
        <v>108-3</v>
      </c>
      <c r="H379" s="51">
        <v>25.5</v>
      </c>
      <c r="I379" s="51">
        <v>27</v>
      </c>
      <c r="J379" s="57">
        <f>(VLOOKUP($G379,Depth_Lookup_CCL!$A$3:$Z$549,11,FALSE))+(H379/100)</f>
        <v>272.89999999999998</v>
      </c>
      <c r="K379" s="57">
        <f>(VLOOKUP($G379,Depth_Lookup_CCL!$A$3:$Z$549,11,FALSE))+(I379/100)</f>
        <v>272.91499999999996</v>
      </c>
      <c r="L379" s="58" t="s">
        <v>1519</v>
      </c>
      <c r="P379" s="52" t="e">
        <f>VLOOKUP(O379,definitions_list_lookup!$AT$3:$AU$5,2,FALSE)</f>
        <v>#N/A</v>
      </c>
      <c r="R379" s="51" t="s">
        <v>1407</v>
      </c>
      <c r="S379" s="52">
        <f>VLOOKUP(R379,definitions_list_lookup!$AI$12:$AJ$17,2,FALSE)</f>
        <v>1</v>
      </c>
      <c r="X379" s="51" t="s">
        <v>1481</v>
      </c>
      <c r="Y379" s="35"/>
      <c r="AA379" s="36" t="s">
        <v>4310</v>
      </c>
      <c r="AD379" s="51">
        <v>235</v>
      </c>
      <c r="AE379" s="51">
        <v>4</v>
      </c>
      <c r="AF379" s="51">
        <v>35</v>
      </c>
      <c r="AG379" s="51">
        <v>90</v>
      </c>
      <c r="AH379" s="51">
        <v>60</v>
      </c>
      <c r="AI379" s="51">
        <v>180</v>
      </c>
      <c r="AJ379" s="51">
        <f t="shared" si="43"/>
        <v>-22.011760480830389</v>
      </c>
      <c r="AK379" s="51">
        <f t="shared" si="45"/>
        <v>337.98823951916961</v>
      </c>
      <c r="AL379" s="51">
        <f t="shared" si="44"/>
        <v>28.158604270788747</v>
      </c>
      <c r="AM379" s="51">
        <f t="shared" si="46"/>
        <v>67.988239519169611</v>
      </c>
      <c r="AN379" s="51">
        <f t="shared" si="47"/>
        <v>61.841395729211257</v>
      </c>
      <c r="AO379" s="140">
        <f t="shared" si="50"/>
        <v>157.98823951916961</v>
      </c>
      <c r="AP379" s="140">
        <f t="shared" si="49"/>
        <v>61.841395729211257</v>
      </c>
    </row>
    <row r="380" spans="1:42">
      <c r="A380" s="144">
        <v>42942</v>
      </c>
      <c r="B380" s="51" t="s">
        <v>2401</v>
      </c>
      <c r="C380" s="4" t="s">
        <v>1450</v>
      </c>
      <c r="D380" s="4" t="s">
        <v>1575</v>
      </c>
      <c r="E380" s="51">
        <v>108</v>
      </c>
      <c r="F380" s="51">
        <v>4</v>
      </c>
      <c r="G380" s="56" t="str">
        <f t="shared" si="48"/>
        <v>108-4</v>
      </c>
      <c r="H380" s="51">
        <v>3</v>
      </c>
      <c r="I380" s="51">
        <v>66</v>
      </c>
      <c r="J380" s="57">
        <f>(VLOOKUP($G380,Depth_Lookup_CCL!$A$3:$Z$549,11,FALSE))+(H380/100)</f>
        <v>273.50499999999994</v>
      </c>
      <c r="K380" s="57">
        <f>(VLOOKUP($G380,Depth_Lookup_CCL!$A$3:$Z$549,11,FALSE))+(I380/100)</f>
        <v>274.13499999999999</v>
      </c>
      <c r="L380" s="58" t="s">
        <v>1520</v>
      </c>
      <c r="M380" s="51" t="s">
        <v>1404</v>
      </c>
      <c r="N380" s="51" t="s">
        <v>1401</v>
      </c>
      <c r="P380" s="52" t="e">
        <f>VLOOKUP(O380,definitions_list_lookup!$AT$3:$AU$5,2,FALSE)</f>
        <v>#N/A</v>
      </c>
      <c r="Q380" s="51">
        <v>40</v>
      </c>
      <c r="R380" s="51" t="s">
        <v>1537</v>
      </c>
      <c r="S380" s="52">
        <f>VLOOKUP(R380,definitions_list_lookup!$AI$12:$AJ$17,2,FALSE)</f>
        <v>4</v>
      </c>
      <c r="X380" s="51" t="s">
        <v>1481</v>
      </c>
      <c r="Y380" s="35"/>
      <c r="AA380" s="36" t="s">
        <v>4311</v>
      </c>
      <c r="AF380" s="51">
        <v>50</v>
      </c>
      <c r="AG380" s="51">
        <v>270</v>
      </c>
      <c r="AH380" s="51">
        <v>3</v>
      </c>
      <c r="AI380" s="51">
        <v>180</v>
      </c>
      <c r="AJ380" s="51">
        <f t="shared" si="43"/>
        <v>87.48202042136495</v>
      </c>
      <c r="AK380" s="51">
        <f t="shared" si="45"/>
        <v>87.48202042136495</v>
      </c>
      <c r="AL380" s="51">
        <f t="shared" si="44"/>
        <v>39.972749366830385</v>
      </c>
      <c r="AM380" s="51">
        <f t="shared" si="46"/>
        <v>177.48202042136495</v>
      </c>
      <c r="AN380" s="51">
        <f t="shared" si="47"/>
        <v>50.027250633169615</v>
      </c>
      <c r="AO380" s="140">
        <f t="shared" si="50"/>
        <v>267.48202042136495</v>
      </c>
      <c r="AP380" s="140">
        <f t="shared" si="49"/>
        <v>50.027250633169615</v>
      </c>
    </row>
    <row r="381" spans="1:42">
      <c r="A381" s="144">
        <v>42942</v>
      </c>
      <c r="B381" s="51" t="s">
        <v>2401</v>
      </c>
      <c r="C381" s="4" t="s">
        <v>1450</v>
      </c>
      <c r="D381" s="4" t="s">
        <v>1575</v>
      </c>
      <c r="E381" s="51">
        <v>109</v>
      </c>
      <c r="F381" s="51">
        <v>1</v>
      </c>
      <c r="G381" s="56" t="str">
        <f t="shared" si="48"/>
        <v>109-1</v>
      </c>
      <c r="H381" s="51">
        <v>0</v>
      </c>
      <c r="I381" s="51">
        <v>8</v>
      </c>
      <c r="J381" s="57">
        <f>(VLOOKUP($G381,Depth_Lookup_CCL!$A$3:$Z$549,11,FALSE))+(H381/100)</f>
        <v>274.14999999999998</v>
      </c>
      <c r="K381" s="57">
        <f>(VLOOKUP($G381,Depth_Lookup_CCL!$A$3:$Z$549,11,FALSE))+(I381/100)</f>
        <v>274.22999999999996</v>
      </c>
      <c r="L381" s="58" t="s">
        <v>1520</v>
      </c>
      <c r="M381" s="51" t="s">
        <v>1404</v>
      </c>
      <c r="N381" s="51" t="s">
        <v>1402</v>
      </c>
      <c r="P381" s="52" t="e">
        <f>VLOOKUP(O381,definitions_list_lookup!$AT$3:$AU$5,2,FALSE)</f>
        <v>#N/A</v>
      </c>
      <c r="Q381" s="51">
        <v>7</v>
      </c>
      <c r="R381" s="51" t="s">
        <v>1536</v>
      </c>
      <c r="S381" s="52">
        <f>VLOOKUP(R381,definitions_list_lookup!$AI$12:$AJ$17,2,FALSE)</f>
        <v>3</v>
      </c>
      <c r="X381" s="51" t="s">
        <v>1481</v>
      </c>
      <c r="Y381" s="35"/>
      <c r="AA381" s="36"/>
      <c r="AF381" s="51">
        <v>30</v>
      </c>
      <c r="AG381" s="51">
        <v>90</v>
      </c>
      <c r="AJ381" s="51">
        <f t="shared" si="43"/>
        <v>-90</v>
      </c>
      <c r="AK381" s="51">
        <f t="shared" si="45"/>
        <v>270</v>
      </c>
      <c r="AL381" s="51">
        <f t="shared" si="44"/>
        <v>60.000000000000007</v>
      </c>
      <c r="AM381" s="51">
        <f t="shared" si="46"/>
        <v>360</v>
      </c>
      <c r="AN381" s="51">
        <f t="shared" si="47"/>
        <v>29.999999999999993</v>
      </c>
      <c r="AO381" s="140">
        <f t="shared" si="50"/>
        <v>90</v>
      </c>
      <c r="AP381" s="140">
        <f t="shared" si="49"/>
        <v>29.999999999999993</v>
      </c>
    </row>
    <row r="382" spans="1:42">
      <c r="A382" s="144">
        <v>42942</v>
      </c>
      <c r="B382" s="51" t="s">
        <v>2401</v>
      </c>
      <c r="C382" s="4" t="s">
        <v>1450</v>
      </c>
      <c r="D382" s="4" t="s">
        <v>1575</v>
      </c>
      <c r="E382" s="51">
        <v>109</v>
      </c>
      <c r="F382" s="51">
        <v>2</v>
      </c>
      <c r="G382" s="56" t="str">
        <f t="shared" si="48"/>
        <v>109-2</v>
      </c>
      <c r="H382" s="51">
        <v>0</v>
      </c>
      <c r="I382" s="51">
        <v>52</v>
      </c>
      <c r="J382" s="57">
        <f>(VLOOKUP($G382,Depth_Lookup_CCL!$A$3:$Z$549,11,FALSE))+(H382/100)</f>
        <v>275.125</v>
      </c>
      <c r="K382" s="57">
        <f>(VLOOKUP($G382,Depth_Lookup_CCL!$A$3:$Z$549,11,FALSE))+(I382/100)</f>
        <v>275.64499999999998</v>
      </c>
      <c r="L382" s="58"/>
      <c r="N382" s="51" t="s">
        <v>1402</v>
      </c>
      <c r="P382" s="52" t="e">
        <f>VLOOKUP(O382,definitions_list_lookup!$AT$3:$AU$5,2,FALSE)</f>
        <v>#N/A</v>
      </c>
      <c r="R382" s="51" t="s">
        <v>1408</v>
      </c>
      <c r="S382" s="52">
        <f>VLOOKUP(R382,definitions_list_lookup!$AI$12:$AJ$17,2,FALSE)</f>
        <v>2</v>
      </c>
      <c r="Y382" s="35"/>
      <c r="AA382" s="36" t="s">
        <v>4312</v>
      </c>
      <c r="AJ382" s="51" t="e">
        <f t="shared" si="43"/>
        <v>#DIV/0!</v>
      </c>
      <c r="AK382" s="51" t="e">
        <f t="shared" si="45"/>
        <v>#DIV/0!</v>
      </c>
      <c r="AL382" s="51" t="e">
        <f t="shared" si="44"/>
        <v>#DIV/0!</v>
      </c>
      <c r="AM382" s="51" t="e">
        <f t="shared" si="46"/>
        <v>#DIV/0!</v>
      </c>
      <c r="AN382" s="51" t="e">
        <f t="shared" si="47"/>
        <v>#DIV/0!</v>
      </c>
      <c r="AO382" s="140" t="e">
        <f t="shared" si="50"/>
        <v>#DIV/0!</v>
      </c>
      <c r="AP382" s="140" t="e">
        <f t="shared" si="49"/>
        <v>#DIV/0!</v>
      </c>
    </row>
    <row r="383" spans="1:42">
      <c r="A383" s="144">
        <v>42943</v>
      </c>
      <c r="B383" s="51" t="s">
        <v>2401</v>
      </c>
      <c r="C383" s="4" t="s">
        <v>1450</v>
      </c>
      <c r="D383" s="4" t="s">
        <v>1575</v>
      </c>
      <c r="E383" s="51">
        <v>109</v>
      </c>
      <c r="F383" s="51">
        <v>3</v>
      </c>
      <c r="G383" s="56" t="str">
        <f t="shared" si="48"/>
        <v>109-3</v>
      </c>
      <c r="H383" s="51">
        <v>0</v>
      </c>
      <c r="I383" s="51">
        <v>82</v>
      </c>
      <c r="J383" s="57">
        <f>(VLOOKUP($G383,Depth_Lookup_CCL!$A$3:$Z$549,11,FALSE))+(H383/100)</f>
        <v>275.64999999999998</v>
      </c>
      <c r="K383" s="57">
        <f>(VLOOKUP($G383,Depth_Lookup_CCL!$A$3:$Z$549,11,FALSE))+(I383/100)</f>
        <v>276.46999999999997</v>
      </c>
      <c r="L383" s="58"/>
      <c r="P383" s="52" t="e">
        <f>VLOOKUP(O383,definitions_list_lookup!$AT$3:$AU$5,2,FALSE)</f>
        <v>#N/A</v>
      </c>
      <c r="R383" s="51" t="s">
        <v>1407</v>
      </c>
      <c r="S383" s="52">
        <f>VLOOKUP(R383,definitions_list_lookup!$AI$12:$AJ$17,2,FALSE)</f>
        <v>1</v>
      </c>
      <c r="Y383" s="35"/>
      <c r="AA383" s="36"/>
      <c r="AJ383" s="51" t="e">
        <f t="shared" si="43"/>
        <v>#DIV/0!</v>
      </c>
      <c r="AK383" s="51" t="e">
        <f t="shared" si="45"/>
        <v>#DIV/0!</v>
      </c>
      <c r="AL383" s="51" t="e">
        <f t="shared" si="44"/>
        <v>#DIV/0!</v>
      </c>
      <c r="AM383" s="51" t="e">
        <f t="shared" si="46"/>
        <v>#DIV/0!</v>
      </c>
      <c r="AN383" s="51" t="e">
        <f t="shared" si="47"/>
        <v>#DIV/0!</v>
      </c>
      <c r="AO383" s="140" t="e">
        <f t="shared" si="50"/>
        <v>#DIV/0!</v>
      </c>
      <c r="AP383" s="140" t="e">
        <f t="shared" si="49"/>
        <v>#DIV/0!</v>
      </c>
    </row>
    <row r="384" spans="1:42">
      <c r="A384" s="144">
        <v>42943</v>
      </c>
      <c r="B384" s="51" t="s">
        <v>2401</v>
      </c>
      <c r="C384" s="4" t="s">
        <v>1450</v>
      </c>
      <c r="D384" s="4" t="s">
        <v>1575</v>
      </c>
      <c r="E384" s="51">
        <v>110</v>
      </c>
      <c r="F384" s="51">
        <v>1</v>
      </c>
      <c r="G384" s="56" t="str">
        <f t="shared" si="48"/>
        <v>110-1</v>
      </c>
      <c r="H384" s="51">
        <v>17</v>
      </c>
      <c r="I384" s="51">
        <v>31</v>
      </c>
      <c r="J384" s="57">
        <f>(VLOOKUP($G384,Depth_Lookup_CCL!$A$3:$Z$549,11,FALSE))+(H384/100)</f>
        <v>276.52000000000004</v>
      </c>
      <c r="K384" s="57">
        <f>(VLOOKUP($G384,Depth_Lookup_CCL!$A$3:$Z$549,11,FALSE))+(I384/100)</f>
        <v>276.66000000000003</v>
      </c>
      <c r="L384" s="58" t="s">
        <v>1520</v>
      </c>
      <c r="M384" s="51" t="s">
        <v>1404</v>
      </c>
      <c r="P384" s="52" t="e">
        <f>VLOOKUP(O384,definitions_list_lookup!$AT$3:$AU$5,2,FALSE)</f>
        <v>#N/A</v>
      </c>
      <c r="Q384" s="51">
        <v>1</v>
      </c>
      <c r="R384" s="51" t="s">
        <v>1536</v>
      </c>
      <c r="S384" s="52">
        <f>VLOOKUP(R384,definitions_list_lookup!$AI$12:$AJ$17,2,FALSE)</f>
        <v>3</v>
      </c>
      <c r="W384" s="51">
        <v>1</v>
      </c>
      <c r="X384" s="51" t="s">
        <v>1481</v>
      </c>
      <c r="Y384" s="35"/>
      <c r="AA384" s="36" t="s">
        <v>4313</v>
      </c>
      <c r="AB384" s="51">
        <v>20</v>
      </c>
      <c r="AF384" s="51">
        <v>88</v>
      </c>
      <c r="AG384" s="51">
        <v>90</v>
      </c>
      <c r="AH384" s="51">
        <v>89</v>
      </c>
      <c r="AI384" s="51">
        <v>0</v>
      </c>
      <c r="AJ384" s="51">
        <f t="shared" si="43"/>
        <v>-153.44193198341887</v>
      </c>
      <c r="AK384" s="51">
        <f t="shared" si="45"/>
        <v>206.55806801658113</v>
      </c>
      <c r="AL384" s="51">
        <f t="shared" si="44"/>
        <v>0.89449984604890931</v>
      </c>
      <c r="AM384" s="51">
        <f t="shared" si="46"/>
        <v>296.55806801658116</v>
      </c>
      <c r="AN384" s="51">
        <f t="shared" si="47"/>
        <v>89.105500153951084</v>
      </c>
      <c r="AO384" s="140">
        <f t="shared" si="50"/>
        <v>26.558068016581132</v>
      </c>
      <c r="AP384" s="140">
        <f t="shared" si="49"/>
        <v>89.105500153951084</v>
      </c>
    </row>
    <row r="385" spans="1:42">
      <c r="A385" s="144">
        <v>42943</v>
      </c>
      <c r="B385" s="51" t="s">
        <v>2401</v>
      </c>
      <c r="C385" s="4" t="s">
        <v>1450</v>
      </c>
      <c r="D385" s="4" t="s">
        <v>1575</v>
      </c>
      <c r="E385" s="51">
        <v>110</v>
      </c>
      <c r="F385" s="51">
        <v>1</v>
      </c>
      <c r="G385" s="56" t="str">
        <f t="shared" si="48"/>
        <v>110-1</v>
      </c>
      <c r="H385" s="51">
        <v>61</v>
      </c>
      <c r="I385" s="51">
        <v>75</v>
      </c>
      <c r="J385" s="57">
        <f>(VLOOKUP($G385,Depth_Lookup_CCL!$A$3:$Z$549,11,FALSE))+(H385/100)</f>
        <v>276.96000000000004</v>
      </c>
      <c r="K385" s="57">
        <f>(VLOOKUP($G385,Depth_Lookup_CCL!$A$3:$Z$549,11,FALSE))+(I385/100)</f>
        <v>277.10000000000002</v>
      </c>
      <c r="L385" s="58" t="s">
        <v>1520</v>
      </c>
      <c r="M385" s="51" t="s">
        <v>1403</v>
      </c>
      <c r="N385" s="51" t="s">
        <v>1401</v>
      </c>
      <c r="P385" s="52" t="e">
        <f>VLOOKUP(O385,definitions_list_lookup!$AT$3:$AU$5,2,FALSE)</f>
        <v>#N/A</v>
      </c>
      <c r="Q385" s="51">
        <v>2</v>
      </c>
      <c r="R385" s="51" t="s">
        <v>1537</v>
      </c>
      <c r="S385" s="52">
        <f>VLOOKUP(R385,definitions_list_lookup!$AI$12:$AJ$17,2,FALSE)</f>
        <v>4</v>
      </c>
      <c r="X385" s="51" t="s">
        <v>1481</v>
      </c>
      <c r="Y385" s="35"/>
      <c r="AA385" s="36" t="s">
        <v>4314</v>
      </c>
      <c r="AF385" s="51">
        <v>87</v>
      </c>
      <c r="AG385" s="51">
        <v>90</v>
      </c>
      <c r="AH385" s="51">
        <v>89</v>
      </c>
      <c r="AI385" s="51">
        <v>0</v>
      </c>
      <c r="AJ385" s="51">
        <f t="shared" si="43"/>
        <v>-161.57901920027493</v>
      </c>
      <c r="AK385" s="51">
        <f t="shared" si="45"/>
        <v>198.42098079972507</v>
      </c>
      <c r="AL385" s="51">
        <f t="shared" si="44"/>
        <v>0.94876998152519287</v>
      </c>
      <c r="AM385" s="51">
        <f t="shared" si="46"/>
        <v>288.42098079972504</v>
      </c>
      <c r="AN385" s="51">
        <f t="shared" si="47"/>
        <v>89.051230018474811</v>
      </c>
      <c r="AO385" s="140">
        <f t="shared" si="50"/>
        <v>18.420980799725072</v>
      </c>
      <c r="AP385" s="140">
        <f t="shared" si="49"/>
        <v>89.051230018474811</v>
      </c>
    </row>
    <row r="386" spans="1:42">
      <c r="A386" s="144">
        <v>42943</v>
      </c>
      <c r="B386" s="51" t="s">
        <v>2401</v>
      </c>
      <c r="C386" s="4" t="s">
        <v>1450</v>
      </c>
      <c r="D386" s="4" t="s">
        <v>1575</v>
      </c>
      <c r="E386" s="51">
        <v>111</v>
      </c>
      <c r="F386" s="51">
        <v>1</v>
      </c>
      <c r="G386" s="56" t="str">
        <f t="shared" si="48"/>
        <v>111-1</v>
      </c>
      <c r="H386" s="51">
        <v>15.5</v>
      </c>
      <c r="I386" s="51">
        <v>17</v>
      </c>
      <c r="J386" s="57">
        <f>(VLOOKUP($G386,Depth_Lookup_CCL!$A$3:$Z$549,11,FALSE))+(H386/100)</f>
        <v>277.35499999999996</v>
      </c>
      <c r="K386" s="57">
        <f>(VLOOKUP($G386,Depth_Lookup_CCL!$A$3:$Z$549,11,FALSE))+(I386/100)</f>
        <v>277.37</v>
      </c>
      <c r="L386" s="58" t="s">
        <v>1520</v>
      </c>
      <c r="M386" s="51" t="s">
        <v>1404</v>
      </c>
      <c r="N386" s="51" t="s">
        <v>1402</v>
      </c>
      <c r="P386" s="52" t="e">
        <f>VLOOKUP(O386,definitions_list_lookup!$AT$3:$AU$5,2,FALSE)</f>
        <v>#N/A</v>
      </c>
      <c r="Q386" s="51">
        <v>10</v>
      </c>
      <c r="R386" s="51" t="s">
        <v>1537</v>
      </c>
      <c r="S386" s="52">
        <f>VLOOKUP(R386,definitions_list_lookup!$AI$12:$AJ$17,2,FALSE)</f>
        <v>4</v>
      </c>
      <c r="X386" s="51" t="s">
        <v>1482</v>
      </c>
      <c r="Y386" s="35"/>
      <c r="AA386" s="36" t="s">
        <v>4315</v>
      </c>
      <c r="AF386" s="51">
        <v>8</v>
      </c>
      <c r="AG386" s="51">
        <v>270</v>
      </c>
      <c r="AH386" s="51">
        <v>7</v>
      </c>
      <c r="AI386" s="51">
        <v>0</v>
      </c>
      <c r="AJ386" s="51">
        <f t="shared" si="43"/>
        <v>131.14233262445447</v>
      </c>
      <c r="AK386" s="51">
        <f t="shared" si="45"/>
        <v>131.14233262445447</v>
      </c>
      <c r="AL386" s="51">
        <f t="shared" si="44"/>
        <v>79.428949087694946</v>
      </c>
      <c r="AM386" s="51">
        <f t="shared" si="46"/>
        <v>221.14233262445447</v>
      </c>
      <c r="AN386" s="51">
        <f t="shared" si="47"/>
        <v>10.571050912305054</v>
      </c>
      <c r="AO386" s="140">
        <f t="shared" si="50"/>
        <v>311.14233262445447</v>
      </c>
      <c r="AP386" s="140">
        <f t="shared" si="49"/>
        <v>10.571050912305054</v>
      </c>
    </row>
    <row r="387" spans="1:42">
      <c r="A387" s="144">
        <v>42943</v>
      </c>
      <c r="B387" s="51" t="s">
        <v>2401</v>
      </c>
      <c r="C387" s="4" t="s">
        <v>1450</v>
      </c>
      <c r="D387" s="4" t="s">
        <v>1575</v>
      </c>
      <c r="E387" s="51">
        <v>111</v>
      </c>
      <c r="F387" s="51">
        <v>1</v>
      </c>
      <c r="G387" s="56" t="str">
        <f t="shared" si="48"/>
        <v>111-1</v>
      </c>
      <c r="H387" s="51">
        <v>25</v>
      </c>
      <c r="I387" s="51">
        <v>26</v>
      </c>
      <c r="J387" s="57">
        <f>(VLOOKUP($G387,Depth_Lookup_CCL!$A$3:$Z$549,11,FALSE))+(H387/100)</f>
        <v>277.45</v>
      </c>
      <c r="K387" s="57">
        <f>(VLOOKUP($G387,Depth_Lookup_CCL!$A$3:$Z$549,11,FALSE))+(I387/100)</f>
        <v>277.45999999999998</v>
      </c>
      <c r="L387" s="58" t="s">
        <v>1521</v>
      </c>
      <c r="M387" s="51" t="s">
        <v>1403</v>
      </c>
      <c r="P387" s="52" t="e">
        <f>VLOOKUP(O387,definitions_list_lookup!$AT$3:$AU$5,2,FALSE)</f>
        <v>#N/A</v>
      </c>
      <c r="R387" s="51" t="s">
        <v>1536</v>
      </c>
      <c r="S387" s="52">
        <f>VLOOKUP(R387,definitions_list_lookup!$AI$12:$AJ$17,2,FALSE)</f>
        <v>3</v>
      </c>
      <c r="Y387" s="35"/>
      <c r="AA387" s="36" t="s">
        <v>4316</v>
      </c>
      <c r="AJ387" s="51" t="e">
        <f t="shared" si="43"/>
        <v>#DIV/0!</v>
      </c>
      <c r="AK387" s="51" t="e">
        <f t="shared" si="45"/>
        <v>#DIV/0!</v>
      </c>
      <c r="AL387" s="51" t="e">
        <f t="shared" si="44"/>
        <v>#DIV/0!</v>
      </c>
      <c r="AM387" s="51" t="e">
        <f t="shared" si="46"/>
        <v>#DIV/0!</v>
      </c>
      <c r="AN387" s="51" t="e">
        <f t="shared" si="47"/>
        <v>#DIV/0!</v>
      </c>
      <c r="AO387" s="140" t="e">
        <f t="shared" si="50"/>
        <v>#DIV/0!</v>
      </c>
      <c r="AP387" s="140" t="e">
        <f t="shared" si="49"/>
        <v>#DIV/0!</v>
      </c>
    </row>
    <row r="388" spans="1:42">
      <c r="A388" s="144">
        <v>42943</v>
      </c>
      <c r="B388" s="51" t="s">
        <v>2401</v>
      </c>
      <c r="C388" s="4" t="s">
        <v>1450</v>
      </c>
      <c r="D388" s="4" t="s">
        <v>1575</v>
      </c>
      <c r="E388" s="51">
        <v>111</v>
      </c>
      <c r="F388" s="51">
        <v>2</v>
      </c>
      <c r="G388" s="56" t="str">
        <f t="shared" si="48"/>
        <v>111-2</v>
      </c>
      <c r="H388" s="51">
        <v>0</v>
      </c>
      <c r="I388" s="51">
        <v>84</v>
      </c>
      <c r="J388" s="57">
        <f>(VLOOKUP($G388,Depth_Lookup_CCL!$A$3:$Z$549,11,FALSE))+(H388/100)</f>
        <v>277.80500000000001</v>
      </c>
      <c r="K388" s="57">
        <f>(VLOOKUP($G388,Depth_Lookup_CCL!$A$3:$Z$549,11,FALSE))+(I388/100)</f>
        <v>278.64499999999998</v>
      </c>
      <c r="L388" s="58"/>
      <c r="P388" s="52" t="e">
        <f>VLOOKUP(O388,definitions_list_lookup!$AT$3:$AU$5,2,FALSE)</f>
        <v>#N/A</v>
      </c>
      <c r="R388" s="51" t="s">
        <v>1408</v>
      </c>
      <c r="S388" s="52">
        <f>VLOOKUP(R388,definitions_list_lookup!$AI$12:$AJ$17,2,FALSE)</f>
        <v>2</v>
      </c>
      <c r="Y388" s="35"/>
      <c r="AA388" s="36" t="s">
        <v>4316</v>
      </c>
      <c r="AJ388" s="51" t="e">
        <f t="shared" si="43"/>
        <v>#DIV/0!</v>
      </c>
      <c r="AK388" s="51" t="e">
        <f t="shared" si="45"/>
        <v>#DIV/0!</v>
      </c>
      <c r="AL388" s="51" t="e">
        <f t="shared" si="44"/>
        <v>#DIV/0!</v>
      </c>
      <c r="AM388" s="51" t="e">
        <f t="shared" si="46"/>
        <v>#DIV/0!</v>
      </c>
      <c r="AN388" s="51" t="e">
        <f t="shared" si="47"/>
        <v>#DIV/0!</v>
      </c>
      <c r="AO388" s="140" t="e">
        <f t="shared" si="50"/>
        <v>#DIV/0!</v>
      </c>
      <c r="AP388" s="140" t="e">
        <f t="shared" si="49"/>
        <v>#DIV/0!</v>
      </c>
    </row>
    <row r="389" spans="1:42">
      <c r="A389" s="144">
        <v>42943</v>
      </c>
      <c r="B389" s="51" t="s">
        <v>2401</v>
      </c>
      <c r="C389" s="4" t="s">
        <v>1450</v>
      </c>
      <c r="D389" s="4" t="s">
        <v>1575</v>
      </c>
      <c r="E389" s="51">
        <v>112</v>
      </c>
      <c r="F389" s="51">
        <v>1</v>
      </c>
      <c r="G389" s="56" t="str">
        <f t="shared" si="48"/>
        <v>112-1</v>
      </c>
      <c r="H389" s="51">
        <v>0</v>
      </c>
      <c r="I389" s="51">
        <v>92</v>
      </c>
      <c r="J389" s="57">
        <f>(VLOOKUP($G389,Depth_Lookup_CCL!$A$3:$Z$549,11,FALSE))+(H389/100)</f>
        <v>278.3</v>
      </c>
      <c r="K389" s="57">
        <f>(VLOOKUP($G389,Depth_Lookup_CCL!$A$3:$Z$549,11,FALSE))+(I389/100)</f>
        <v>279.22000000000003</v>
      </c>
      <c r="L389" s="58"/>
      <c r="P389" s="52" t="e">
        <f>VLOOKUP(O389,definitions_list_lookup!$AT$3:$AU$5,2,FALSE)</f>
        <v>#N/A</v>
      </c>
      <c r="R389" s="51" t="s">
        <v>1408</v>
      </c>
      <c r="S389" s="52">
        <f>VLOOKUP(R389,definitions_list_lookup!$AI$12:$AJ$17,2,FALSE)</f>
        <v>2</v>
      </c>
      <c r="Y389" s="35"/>
      <c r="AA389" s="36" t="s">
        <v>4316</v>
      </c>
      <c r="AJ389" s="51" t="e">
        <f t="shared" ref="AJ389:AJ452" si="51">+(IF($AG389&lt;$AI389,((MIN($AI389,$AG389)+(DEGREES(ATAN((TAN(RADIANS($AH389))/((TAN(RADIANS($AF389))*SIN(RADIANS(ABS($AG389-$AI389))))))-(COS(RADIANS(ABS($AG389-$AI389)))/SIN(RADIANS(ABS($AG389-$AI389)))))))-180)),((MAX($AI389,$AG389)-(DEGREES(ATAN((TAN(RADIANS($AH389))/((TAN(RADIANS($AF389))*SIN(RADIANS(ABS($AG389-$AI389))))))-(COS(RADIANS(ABS($AG389-$AI389)))/SIN(RADIANS(ABS($AG389-$AI389)))))))-180))))</f>
        <v>#DIV/0!</v>
      </c>
      <c r="AK389" s="51" t="e">
        <f t="shared" si="45"/>
        <v>#DIV/0!</v>
      </c>
      <c r="AL389" s="51" t="e">
        <f t="shared" ref="AL389:AL452" si="52">+ABS(DEGREES(ATAN((COS(RADIANS(ABS($AJ389+180-(IF($AG389&gt;$AI389,MAX($AH389,$AG389),MIN($AG389,$AI389))))))/(TAN(RADIANS($AF389)))))))</f>
        <v>#DIV/0!</v>
      </c>
      <c r="AM389" s="51" t="e">
        <f t="shared" si="46"/>
        <v>#DIV/0!</v>
      </c>
      <c r="AN389" s="51" t="e">
        <f t="shared" si="47"/>
        <v>#DIV/0!</v>
      </c>
      <c r="AO389" s="140" t="e">
        <f t="shared" si="50"/>
        <v>#DIV/0!</v>
      </c>
      <c r="AP389" s="140" t="e">
        <f t="shared" si="49"/>
        <v>#DIV/0!</v>
      </c>
    </row>
    <row r="390" spans="1:42">
      <c r="A390" s="144">
        <v>42943</v>
      </c>
      <c r="B390" s="51" t="s">
        <v>2401</v>
      </c>
      <c r="C390" s="4" t="s">
        <v>1450</v>
      </c>
      <c r="D390" s="4" t="s">
        <v>1575</v>
      </c>
      <c r="E390" s="51">
        <v>112</v>
      </c>
      <c r="F390" s="51">
        <v>2</v>
      </c>
      <c r="G390" s="56" t="str">
        <f t="shared" si="48"/>
        <v>112-2</v>
      </c>
      <c r="H390" s="51">
        <v>0</v>
      </c>
      <c r="I390" s="51">
        <v>92</v>
      </c>
      <c r="J390" s="57">
        <f>(VLOOKUP($G390,Depth_Lookup_CCL!$A$3:$Z$549,11,FALSE))+(H390/100)</f>
        <v>279.21500000000003</v>
      </c>
      <c r="K390" s="57">
        <f>(VLOOKUP($G390,Depth_Lookup_CCL!$A$3:$Z$549,11,FALSE))+(I390/100)</f>
        <v>280.13500000000005</v>
      </c>
      <c r="L390" s="58"/>
      <c r="P390" s="52" t="e">
        <f>VLOOKUP(O390,definitions_list_lookup!$AT$3:$AU$5,2,FALSE)</f>
        <v>#N/A</v>
      </c>
      <c r="R390" s="51" t="s">
        <v>1407</v>
      </c>
      <c r="S390" s="52">
        <f>VLOOKUP(R390,definitions_list_lookup!$AI$12:$AJ$17,2,FALSE)</f>
        <v>1</v>
      </c>
      <c r="Y390" s="35"/>
      <c r="AA390" s="36"/>
      <c r="AJ390" s="51" t="e">
        <f t="shared" si="51"/>
        <v>#DIV/0!</v>
      </c>
      <c r="AK390" s="51" t="e">
        <f t="shared" ref="AK390:AK453" si="53">IF($AJ390&gt;0,$AJ390,360+$AJ390)</f>
        <v>#DIV/0!</v>
      </c>
      <c r="AL390" s="51" t="e">
        <f t="shared" si="52"/>
        <v>#DIV/0!</v>
      </c>
      <c r="AM390" s="51" t="e">
        <f t="shared" ref="AM390:AM453" si="54">+IF(($AJ390+90)&gt;0,$AJ390+90,$AJ390+450)</f>
        <v>#DIV/0!</v>
      </c>
      <c r="AN390" s="51" t="e">
        <f t="shared" ref="AN390:AN453" si="55">-$AL390+90</f>
        <v>#DIV/0!</v>
      </c>
      <c r="AO390" s="140" t="e">
        <f t="shared" si="50"/>
        <v>#DIV/0!</v>
      </c>
      <c r="AP390" s="140" t="e">
        <f t="shared" si="49"/>
        <v>#DIV/0!</v>
      </c>
    </row>
    <row r="391" spans="1:42">
      <c r="A391" s="144">
        <v>42943</v>
      </c>
      <c r="B391" s="51" t="s">
        <v>2401</v>
      </c>
      <c r="C391" s="4" t="s">
        <v>1450</v>
      </c>
      <c r="D391" s="4" t="s">
        <v>1575</v>
      </c>
      <c r="E391" s="51">
        <v>112</v>
      </c>
      <c r="F391" s="51">
        <v>2</v>
      </c>
      <c r="G391" s="56" t="str">
        <f t="shared" si="48"/>
        <v>112-2</v>
      </c>
      <c r="H391" s="51">
        <v>92</v>
      </c>
      <c r="I391" s="51">
        <v>95.5</v>
      </c>
      <c r="J391" s="57">
        <f>(VLOOKUP($G391,Depth_Lookup_CCL!$A$3:$Z$549,11,FALSE))+(H391/100)</f>
        <v>280.13500000000005</v>
      </c>
      <c r="K391" s="57">
        <f>(VLOOKUP($G391,Depth_Lookup_CCL!$A$3:$Z$549,11,FALSE))+(I391/100)</f>
        <v>280.17</v>
      </c>
      <c r="L391" s="58" t="s">
        <v>1520</v>
      </c>
      <c r="M391" s="51" t="s">
        <v>1403</v>
      </c>
      <c r="P391" s="52" t="e">
        <f>VLOOKUP(O391,definitions_list_lookup!$AT$3:$AU$5,2,FALSE)</f>
        <v>#N/A</v>
      </c>
      <c r="Q391" s="51">
        <v>4</v>
      </c>
      <c r="R391" s="51" t="s">
        <v>1536</v>
      </c>
      <c r="S391" s="52">
        <f>VLOOKUP(R391,definitions_list_lookup!$AI$12:$AJ$17,2,FALSE)</f>
        <v>3</v>
      </c>
      <c r="X391" s="51" t="s">
        <v>1481</v>
      </c>
      <c r="Y391" s="35"/>
      <c r="AA391" s="36" t="s">
        <v>2416</v>
      </c>
      <c r="AF391" s="51">
        <v>48</v>
      </c>
      <c r="AG391" s="51">
        <v>90</v>
      </c>
      <c r="AH391" s="51">
        <v>50</v>
      </c>
      <c r="AI391" s="51">
        <v>0</v>
      </c>
      <c r="AJ391" s="51">
        <f t="shared" si="51"/>
        <v>-137.01840965541254</v>
      </c>
      <c r="AK391" s="51">
        <f t="shared" si="53"/>
        <v>222.98159034458746</v>
      </c>
      <c r="AL391" s="51">
        <f t="shared" si="52"/>
        <v>31.54420185159896</v>
      </c>
      <c r="AM391" s="51">
        <f t="shared" si="54"/>
        <v>312.98159034458746</v>
      </c>
      <c r="AN391" s="51">
        <f t="shared" si="55"/>
        <v>58.455798148401044</v>
      </c>
      <c r="AO391" s="140">
        <f t="shared" si="50"/>
        <v>42.98159034458746</v>
      </c>
      <c r="AP391" s="140">
        <f t="shared" si="49"/>
        <v>58.455798148401044</v>
      </c>
    </row>
    <row r="392" spans="1:42">
      <c r="A392" s="144">
        <v>42943</v>
      </c>
      <c r="B392" s="51" t="s">
        <v>2401</v>
      </c>
      <c r="C392" s="4" t="s">
        <v>1450</v>
      </c>
      <c r="D392" s="4" t="s">
        <v>1575</v>
      </c>
      <c r="E392" s="51">
        <v>113</v>
      </c>
      <c r="F392" s="51">
        <v>1</v>
      </c>
      <c r="G392" s="56" t="str">
        <f t="shared" si="48"/>
        <v>113-1</v>
      </c>
      <c r="H392" s="51">
        <v>0</v>
      </c>
      <c r="I392" s="51">
        <v>3</v>
      </c>
      <c r="J392" s="57">
        <f>(VLOOKUP($G392,Depth_Lookup_CCL!$A$3:$Z$549,11,FALSE))+(H392/100)</f>
        <v>280.25</v>
      </c>
      <c r="K392" s="57">
        <f>(VLOOKUP($G392,Depth_Lookup_CCL!$A$3:$Z$549,11,FALSE))+(I392/100)</f>
        <v>280.27999999999997</v>
      </c>
      <c r="L392" s="58" t="s">
        <v>1520</v>
      </c>
      <c r="M392" s="51" t="s">
        <v>1403</v>
      </c>
      <c r="P392" s="52" t="e">
        <f>VLOOKUP(O392,definitions_list_lookup!$AT$3:$AU$5,2,FALSE)</f>
        <v>#N/A</v>
      </c>
      <c r="Q392" s="51">
        <v>3</v>
      </c>
      <c r="R392" s="51" t="s">
        <v>1536</v>
      </c>
      <c r="S392" s="52">
        <f>VLOOKUP(R392,definitions_list_lookup!$AI$12:$AJ$17,2,FALSE)</f>
        <v>3</v>
      </c>
      <c r="X392" s="51" t="s">
        <v>1481</v>
      </c>
      <c r="Y392" s="35"/>
      <c r="AA392" s="36" t="s">
        <v>2416</v>
      </c>
      <c r="AF392" s="51">
        <v>48</v>
      </c>
      <c r="AG392" s="51">
        <v>90</v>
      </c>
      <c r="AH392" s="51">
        <v>50</v>
      </c>
      <c r="AI392" s="51">
        <v>0</v>
      </c>
      <c r="AJ392" s="51">
        <f t="shared" si="51"/>
        <v>-137.01840965541254</v>
      </c>
      <c r="AK392" s="51">
        <f t="shared" si="53"/>
        <v>222.98159034458746</v>
      </c>
      <c r="AL392" s="51">
        <f t="shared" si="52"/>
        <v>31.54420185159896</v>
      </c>
      <c r="AM392" s="51">
        <f t="shared" si="54"/>
        <v>312.98159034458746</v>
      </c>
      <c r="AN392" s="51">
        <f t="shared" si="55"/>
        <v>58.455798148401044</v>
      </c>
      <c r="AO392" s="140">
        <f t="shared" si="50"/>
        <v>42.98159034458746</v>
      </c>
      <c r="AP392" s="140">
        <f t="shared" si="49"/>
        <v>58.455798148401044</v>
      </c>
    </row>
    <row r="393" spans="1:42">
      <c r="A393" s="144">
        <v>42943</v>
      </c>
      <c r="B393" s="51" t="s">
        <v>2401</v>
      </c>
      <c r="C393" s="4" t="s">
        <v>1450</v>
      </c>
      <c r="D393" s="4" t="s">
        <v>1575</v>
      </c>
      <c r="E393" s="51">
        <v>113</v>
      </c>
      <c r="F393" s="51">
        <v>4</v>
      </c>
      <c r="G393" s="56" t="str">
        <f t="shared" si="48"/>
        <v>113-4</v>
      </c>
      <c r="H393" s="51">
        <v>16</v>
      </c>
      <c r="I393" s="51">
        <v>16</v>
      </c>
      <c r="J393" s="57">
        <f>(VLOOKUP($G393,Depth_Lookup_CCL!$A$3:$Z$549,11,FALSE))+(H393/100)</f>
        <v>282.79000000000002</v>
      </c>
      <c r="K393" s="57">
        <f>(VLOOKUP($G393,Depth_Lookup_CCL!$A$3:$Z$549,11,FALSE))+(I393/100)</f>
        <v>282.79000000000002</v>
      </c>
      <c r="L393" s="58" t="s">
        <v>1521</v>
      </c>
      <c r="M393" s="51" t="s">
        <v>1403</v>
      </c>
      <c r="P393" s="52" t="e">
        <f>VLOOKUP(O393,definitions_list_lookup!$AT$3:$AU$5,2,FALSE)</f>
        <v>#N/A</v>
      </c>
      <c r="Q393" s="51">
        <v>4</v>
      </c>
      <c r="R393" s="51" t="s">
        <v>1536</v>
      </c>
      <c r="S393" s="52">
        <f>VLOOKUP(R393,definitions_list_lookup!$AI$12:$AJ$17,2,FALSE)</f>
        <v>3</v>
      </c>
      <c r="X393" s="51" t="s">
        <v>1481</v>
      </c>
      <c r="Y393" s="35"/>
      <c r="AA393" s="36" t="s">
        <v>2416</v>
      </c>
      <c r="AF393" s="51">
        <v>70</v>
      </c>
      <c r="AG393" s="51">
        <v>90</v>
      </c>
      <c r="AH393" s="51">
        <v>70</v>
      </c>
      <c r="AI393" s="51">
        <v>180</v>
      </c>
      <c r="AJ393" s="51">
        <f t="shared" si="51"/>
        <v>-45</v>
      </c>
      <c r="AK393" s="51">
        <f t="shared" si="53"/>
        <v>315</v>
      </c>
      <c r="AL393" s="51">
        <f t="shared" si="52"/>
        <v>14.432755043267385</v>
      </c>
      <c r="AM393" s="51">
        <f t="shared" si="54"/>
        <v>45</v>
      </c>
      <c r="AN393" s="51">
        <f t="shared" si="55"/>
        <v>75.567244956732623</v>
      </c>
      <c r="AO393" s="140">
        <f t="shared" si="50"/>
        <v>135</v>
      </c>
      <c r="AP393" s="140">
        <f t="shared" si="49"/>
        <v>75.567244956732623</v>
      </c>
    </row>
    <row r="394" spans="1:42">
      <c r="A394" s="144">
        <v>42943</v>
      </c>
      <c r="B394" s="51" t="s">
        <v>2401</v>
      </c>
      <c r="C394" s="4" t="s">
        <v>1450</v>
      </c>
      <c r="D394" s="4" t="s">
        <v>1575</v>
      </c>
      <c r="E394" s="51">
        <v>114</v>
      </c>
      <c r="F394" s="51">
        <v>3</v>
      </c>
      <c r="G394" s="56" t="str">
        <f t="shared" si="48"/>
        <v>114-3</v>
      </c>
      <c r="H394" s="51">
        <v>0</v>
      </c>
      <c r="I394" s="51">
        <v>94</v>
      </c>
      <c r="J394" s="57">
        <f>(VLOOKUP($G394,Depth_Lookup_CCL!$A$3:$Z$549,11,FALSE))+(H394/100)</f>
        <v>285.07</v>
      </c>
      <c r="K394" s="57">
        <f>(VLOOKUP($G394,Depth_Lookup_CCL!$A$3:$Z$549,11,FALSE))+(I394/100)</f>
        <v>286.01</v>
      </c>
      <c r="L394" s="58"/>
      <c r="P394" s="52" t="e">
        <f>VLOOKUP(O394,definitions_list_lookup!$AT$3:$AU$5,2,FALSE)</f>
        <v>#N/A</v>
      </c>
      <c r="R394" s="51" t="s">
        <v>1408</v>
      </c>
      <c r="S394" s="52">
        <f>VLOOKUP(R394,definitions_list_lookup!$AI$12:$AJ$17,2,FALSE)</f>
        <v>2</v>
      </c>
      <c r="Y394" s="35"/>
      <c r="AA394" s="36" t="s">
        <v>4317</v>
      </c>
      <c r="AJ394" s="51" t="e">
        <f t="shared" si="51"/>
        <v>#DIV/0!</v>
      </c>
      <c r="AK394" s="51" t="e">
        <f t="shared" si="53"/>
        <v>#DIV/0!</v>
      </c>
      <c r="AL394" s="51" t="e">
        <f t="shared" si="52"/>
        <v>#DIV/0!</v>
      </c>
      <c r="AM394" s="51" t="e">
        <f t="shared" si="54"/>
        <v>#DIV/0!</v>
      </c>
      <c r="AN394" s="51" t="e">
        <f t="shared" si="55"/>
        <v>#DIV/0!</v>
      </c>
      <c r="AO394" s="140" t="e">
        <f t="shared" si="50"/>
        <v>#DIV/0!</v>
      </c>
      <c r="AP394" s="140" t="e">
        <f t="shared" si="49"/>
        <v>#DIV/0!</v>
      </c>
    </row>
    <row r="395" spans="1:42">
      <c r="A395" s="144">
        <v>42943</v>
      </c>
      <c r="B395" s="51" t="s">
        <v>2401</v>
      </c>
      <c r="C395" s="4" t="s">
        <v>1450</v>
      </c>
      <c r="D395" s="4" t="s">
        <v>1575</v>
      </c>
      <c r="E395" s="51">
        <v>114</v>
      </c>
      <c r="F395" s="51">
        <v>1</v>
      </c>
      <c r="G395" s="56" t="str">
        <f t="shared" si="48"/>
        <v>114-1</v>
      </c>
      <c r="H395" s="51">
        <v>24</v>
      </c>
      <c r="I395" s="51">
        <v>36</v>
      </c>
      <c r="J395" s="57">
        <f>(VLOOKUP($G395,Depth_Lookup_CCL!$A$3:$Z$549,11,FALSE))+(H395/100)</f>
        <v>283.54000000000002</v>
      </c>
      <c r="K395" s="57">
        <f>(VLOOKUP($G395,Depth_Lookup_CCL!$A$3:$Z$549,11,FALSE))+(I395/100)</f>
        <v>283.66000000000003</v>
      </c>
      <c r="L395" s="58" t="s">
        <v>1520</v>
      </c>
      <c r="M395" s="51" t="s">
        <v>2874</v>
      </c>
      <c r="N395" s="51" t="s">
        <v>1401</v>
      </c>
      <c r="P395" s="52" t="e">
        <f>VLOOKUP(O395,definitions_list_lookup!$AT$3:$AU$5,2,FALSE)</f>
        <v>#N/A</v>
      </c>
      <c r="Q395" s="51">
        <v>13</v>
      </c>
      <c r="R395" s="51" t="s">
        <v>1537</v>
      </c>
      <c r="S395" s="52">
        <f>VLOOKUP(R395,definitions_list_lookup!$AI$12:$AJ$17,2,FALSE)</f>
        <v>4</v>
      </c>
      <c r="Y395" s="35"/>
      <c r="AA395" s="36" t="s">
        <v>4318</v>
      </c>
      <c r="AF395" s="51">
        <v>40</v>
      </c>
      <c r="AG395" s="51">
        <v>270</v>
      </c>
      <c r="AH395" s="51">
        <v>30</v>
      </c>
      <c r="AI395" s="51">
        <v>180</v>
      </c>
      <c r="AJ395" s="51">
        <f t="shared" si="51"/>
        <v>55.469723987074673</v>
      </c>
      <c r="AK395" s="51">
        <f t="shared" si="53"/>
        <v>55.469723987074673</v>
      </c>
      <c r="AL395" s="51">
        <f t="shared" si="52"/>
        <v>44.473791762238214</v>
      </c>
      <c r="AM395" s="51">
        <f t="shared" si="54"/>
        <v>145.46972398707467</v>
      </c>
      <c r="AN395" s="51">
        <f t="shared" si="55"/>
        <v>45.526208237761786</v>
      </c>
      <c r="AO395" s="140">
        <f t="shared" si="50"/>
        <v>235.46972398707467</v>
      </c>
      <c r="AP395" s="140">
        <f t="shared" si="49"/>
        <v>45.526208237761786</v>
      </c>
    </row>
    <row r="396" spans="1:42">
      <c r="A396" s="144">
        <v>42943</v>
      </c>
      <c r="B396" s="51" t="s">
        <v>2401</v>
      </c>
      <c r="C396" s="4" t="s">
        <v>1450</v>
      </c>
      <c r="D396" s="4" t="s">
        <v>1575</v>
      </c>
      <c r="E396" s="51">
        <v>115</v>
      </c>
      <c r="F396" s="51">
        <v>2</v>
      </c>
      <c r="G396" s="56" t="str">
        <f t="shared" si="48"/>
        <v>115-2</v>
      </c>
      <c r="H396" s="51">
        <v>6.5</v>
      </c>
      <c r="I396" s="51">
        <v>8</v>
      </c>
      <c r="J396" s="57">
        <f>(VLOOKUP($G396,Depth_Lookup_CCL!$A$3:$Z$549,11,FALSE))+(H396/100)</f>
        <v>287.33500000000004</v>
      </c>
      <c r="K396" s="57">
        <f>(VLOOKUP($G396,Depth_Lookup_CCL!$A$3:$Z$549,11,FALSE))+(I396/100)</f>
        <v>287.35000000000002</v>
      </c>
      <c r="L396" s="58" t="s">
        <v>1520</v>
      </c>
      <c r="M396" s="51" t="s">
        <v>1403</v>
      </c>
      <c r="P396" s="52" t="e">
        <f>VLOOKUP(O396,definitions_list_lookup!$AT$3:$AU$5,2,FALSE)</f>
        <v>#N/A</v>
      </c>
      <c r="Q396" s="51">
        <v>10</v>
      </c>
      <c r="R396" s="51" t="s">
        <v>1536</v>
      </c>
      <c r="S396" s="52">
        <f>VLOOKUP(R396,definitions_list_lookup!$AI$12:$AJ$17,2,FALSE)</f>
        <v>3</v>
      </c>
      <c r="Y396" s="35"/>
      <c r="AA396" s="36"/>
      <c r="AF396" s="51">
        <v>45</v>
      </c>
      <c r="AG396" s="51">
        <v>270</v>
      </c>
      <c r="AH396" s="51">
        <v>32</v>
      </c>
      <c r="AI396" s="51">
        <v>180</v>
      </c>
      <c r="AJ396" s="51">
        <f t="shared" si="51"/>
        <v>58</v>
      </c>
      <c r="AK396" s="51">
        <f t="shared" si="53"/>
        <v>58</v>
      </c>
      <c r="AL396" s="51">
        <f t="shared" si="52"/>
        <v>40.299547528800716</v>
      </c>
      <c r="AM396" s="51">
        <f t="shared" si="54"/>
        <v>148</v>
      </c>
      <c r="AN396" s="51">
        <f t="shared" si="55"/>
        <v>49.700452471199284</v>
      </c>
      <c r="AO396" s="140">
        <f t="shared" si="50"/>
        <v>238</v>
      </c>
      <c r="AP396" s="140">
        <f t="shared" si="49"/>
        <v>49.700452471199284</v>
      </c>
    </row>
    <row r="397" spans="1:42">
      <c r="A397" s="144">
        <v>42943</v>
      </c>
      <c r="B397" s="51" t="s">
        <v>2401</v>
      </c>
      <c r="C397" s="4" t="s">
        <v>1450</v>
      </c>
      <c r="D397" s="4" t="s">
        <v>1575</v>
      </c>
      <c r="E397" s="51">
        <v>115</v>
      </c>
      <c r="F397" s="51">
        <v>2</v>
      </c>
      <c r="G397" s="56" t="str">
        <f t="shared" si="48"/>
        <v>115-2</v>
      </c>
      <c r="H397" s="51">
        <v>25</v>
      </c>
      <c r="I397" s="51">
        <v>27</v>
      </c>
      <c r="J397" s="57">
        <f>(VLOOKUP($G397,Depth_Lookup_CCL!$A$3:$Z$549,11,FALSE))+(H397/100)</f>
        <v>287.52000000000004</v>
      </c>
      <c r="K397" s="57">
        <f>(VLOOKUP($G397,Depth_Lookup_CCL!$A$3:$Z$549,11,FALSE))+(I397/100)</f>
        <v>287.54000000000002</v>
      </c>
      <c r="L397" s="58" t="s">
        <v>3043</v>
      </c>
      <c r="M397" s="51" t="s">
        <v>1404</v>
      </c>
      <c r="P397" s="52" t="e">
        <f>VLOOKUP(O397,definitions_list_lookup!$AT$3:$AU$5,2,FALSE)</f>
        <v>#N/A</v>
      </c>
      <c r="Q397" s="51">
        <v>2</v>
      </c>
      <c r="R397" s="51" t="s">
        <v>1537</v>
      </c>
      <c r="S397" s="52">
        <f>VLOOKUP(R397,definitions_list_lookup!$AI$12:$AJ$17,2,FALSE)</f>
        <v>4</v>
      </c>
      <c r="Y397" s="35"/>
      <c r="AA397" s="36" t="s">
        <v>4319</v>
      </c>
      <c r="AF397" s="51">
        <v>20</v>
      </c>
      <c r="AG397" s="51">
        <v>90</v>
      </c>
      <c r="AH397" s="51">
        <v>47</v>
      </c>
      <c r="AI397" s="51">
        <v>0</v>
      </c>
      <c r="AJ397" s="51">
        <f t="shared" si="51"/>
        <v>-161.25239026699415</v>
      </c>
      <c r="AK397" s="51">
        <f t="shared" si="53"/>
        <v>198.74760973300585</v>
      </c>
      <c r="AL397" s="51">
        <f t="shared" si="52"/>
        <v>41.445763807173847</v>
      </c>
      <c r="AM397" s="51">
        <f t="shared" si="54"/>
        <v>288.74760973300585</v>
      </c>
      <c r="AN397" s="51">
        <f t="shared" si="55"/>
        <v>48.554236192826153</v>
      </c>
      <c r="AO397" s="140">
        <f t="shared" si="50"/>
        <v>18.747609733005845</v>
      </c>
      <c r="AP397" s="140">
        <f t="shared" si="49"/>
        <v>48.554236192826153</v>
      </c>
    </row>
    <row r="398" spans="1:42">
      <c r="A398" s="144">
        <v>42943</v>
      </c>
      <c r="B398" s="51" t="s">
        <v>2401</v>
      </c>
      <c r="C398" s="4" t="s">
        <v>1450</v>
      </c>
      <c r="D398" s="4" t="s">
        <v>1575</v>
      </c>
      <c r="E398" s="51">
        <v>115</v>
      </c>
      <c r="F398" s="51">
        <v>3</v>
      </c>
      <c r="G398" s="56" t="str">
        <f t="shared" si="48"/>
        <v>115-3</v>
      </c>
      <c r="H398" s="51">
        <v>0</v>
      </c>
      <c r="I398" s="51">
        <v>99</v>
      </c>
      <c r="J398" s="57">
        <f>(VLOOKUP($G398,Depth_Lookup_CCL!$A$3:$Z$549,11,FALSE))+(H398/100)</f>
        <v>287.75500000000005</v>
      </c>
      <c r="K398" s="57">
        <f>(VLOOKUP($G398,Depth_Lookup_CCL!$A$3:$Z$549,11,FALSE))+(I398/100)</f>
        <v>288.74500000000006</v>
      </c>
      <c r="L398" s="58"/>
      <c r="P398" s="52" t="e">
        <f>VLOOKUP(O398,definitions_list_lookup!$AT$3:$AU$5,2,FALSE)</f>
        <v>#N/A</v>
      </c>
      <c r="R398" s="51" t="s">
        <v>1407</v>
      </c>
      <c r="S398" s="52">
        <f>VLOOKUP(R398,definitions_list_lookup!$AI$12:$AJ$17,2,FALSE)</f>
        <v>1</v>
      </c>
      <c r="Y398" s="35"/>
      <c r="AA398" s="36"/>
      <c r="AJ398" s="51" t="e">
        <f t="shared" si="51"/>
        <v>#DIV/0!</v>
      </c>
      <c r="AK398" s="51" t="e">
        <f t="shared" si="53"/>
        <v>#DIV/0!</v>
      </c>
      <c r="AL398" s="51" t="e">
        <f t="shared" si="52"/>
        <v>#DIV/0!</v>
      </c>
      <c r="AM398" s="51" t="e">
        <f t="shared" si="54"/>
        <v>#DIV/0!</v>
      </c>
      <c r="AN398" s="51" t="e">
        <f t="shared" si="55"/>
        <v>#DIV/0!</v>
      </c>
      <c r="AO398" s="140" t="e">
        <f t="shared" si="50"/>
        <v>#DIV/0!</v>
      </c>
      <c r="AP398" s="140" t="e">
        <f t="shared" si="49"/>
        <v>#DIV/0!</v>
      </c>
    </row>
    <row r="399" spans="1:42">
      <c r="A399" s="144">
        <v>42943</v>
      </c>
      <c r="B399" s="51" t="s">
        <v>2401</v>
      </c>
      <c r="C399" s="4" t="s">
        <v>1450</v>
      </c>
      <c r="D399" s="4" t="s">
        <v>1575</v>
      </c>
      <c r="E399" s="51">
        <v>115</v>
      </c>
      <c r="F399" s="51">
        <v>4</v>
      </c>
      <c r="G399" s="56" t="str">
        <f t="shared" si="48"/>
        <v>115-4</v>
      </c>
      <c r="H399" s="51">
        <v>0</v>
      </c>
      <c r="I399" s="51">
        <v>82</v>
      </c>
      <c r="J399" s="57">
        <f>(VLOOKUP($G399,Depth_Lookup_CCL!$A$3:$Z$549,11,FALSE))+(H399/100)</f>
        <v>288.74500000000006</v>
      </c>
      <c r="K399" s="57">
        <f>(VLOOKUP($G399,Depth_Lookup_CCL!$A$3:$Z$549,11,FALSE))+(I399/100)</f>
        <v>289.56500000000005</v>
      </c>
      <c r="L399" s="58"/>
      <c r="P399" s="52" t="e">
        <f>VLOOKUP(O399,definitions_list_lookup!$AT$3:$AU$5,2,FALSE)</f>
        <v>#N/A</v>
      </c>
      <c r="R399" s="51" t="s">
        <v>1408</v>
      </c>
      <c r="S399" s="52">
        <f>VLOOKUP(R399,definitions_list_lookup!$AI$12:$AJ$17,2,FALSE)</f>
        <v>2</v>
      </c>
      <c r="Y399" s="35"/>
      <c r="AA399" s="36"/>
      <c r="AJ399" s="51" t="e">
        <f t="shared" si="51"/>
        <v>#DIV/0!</v>
      </c>
      <c r="AK399" s="51" t="e">
        <f t="shared" si="53"/>
        <v>#DIV/0!</v>
      </c>
      <c r="AL399" s="51" t="e">
        <f t="shared" si="52"/>
        <v>#DIV/0!</v>
      </c>
      <c r="AM399" s="51" t="e">
        <f t="shared" si="54"/>
        <v>#DIV/0!</v>
      </c>
      <c r="AN399" s="51" t="e">
        <f t="shared" si="55"/>
        <v>#DIV/0!</v>
      </c>
      <c r="AO399" s="140" t="e">
        <f t="shared" si="50"/>
        <v>#DIV/0!</v>
      </c>
      <c r="AP399" s="140" t="e">
        <f t="shared" si="49"/>
        <v>#DIV/0!</v>
      </c>
    </row>
    <row r="400" spans="1:42">
      <c r="A400" s="144">
        <v>42943</v>
      </c>
      <c r="B400" s="51" t="s">
        <v>2401</v>
      </c>
      <c r="C400" s="4" t="s">
        <v>1450</v>
      </c>
      <c r="D400" s="4" t="s">
        <v>1575</v>
      </c>
      <c r="E400" s="51">
        <v>116</v>
      </c>
      <c r="F400" s="51">
        <v>1</v>
      </c>
      <c r="G400" s="56" t="str">
        <f t="shared" si="48"/>
        <v>116-1</v>
      </c>
      <c r="H400" s="51">
        <v>0</v>
      </c>
      <c r="I400" s="51">
        <v>67</v>
      </c>
      <c r="J400" s="57">
        <f>(VLOOKUP($G400,Depth_Lookup_CCL!$A$3:$Z$549,11,FALSE))+(H400/100)</f>
        <v>289.39999999999998</v>
      </c>
      <c r="K400" s="57">
        <f>(VLOOKUP($G400,Depth_Lookup_CCL!$A$3:$Z$549,11,FALSE))+(I400/100)</f>
        <v>290.07</v>
      </c>
      <c r="L400" s="58"/>
      <c r="P400" s="52" t="e">
        <f>VLOOKUP(O400,definitions_list_lookup!$AT$3:$AU$5,2,FALSE)</f>
        <v>#N/A</v>
      </c>
      <c r="R400" s="51" t="s">
        <v>1407</v>
      </c>
      <c r="S400" s="52">
        <f>VLOOKUP(R400,definitions_list_lookup!$AI$12:$AJ$17,2,FALSE)</f>
        <v>1</v>
      </c>
      <c r="Y400" s="35"/>
      <c r="AA400" s="36" t="s">
        <v>4320</v>
      </c>
      <c r="AJ400" s="51" t="e">
        <f t="shared" si="51"/>
        <v>#DIV/0!</v>
      </c>
      <c r="AK400" s="51" t="e">
        <f t="shared" si="53"/>
        <v>#DIV/0!</v>
      </c>
      <c r="AL400" s="51" t="e">
        <f t="shared" si="52"/>
        <v>#DIV/0!</v>
      </c>
      <c r="AM400" s="51" t="e">
        <f t="shared" si="54"/>
        <v>#DIV/0!</v>
      </c>
      <c r="AN400" s="51" t="e">
        <f t="shared" si="55"/>
        <v>#DIV/0!</v>
      </c>
      <c r="AO400" s="140" t="e">
        <f t="shared" si="50"/>
        <v>#DIV/0!</v>
      </c>
      <c r="AP400" s="140" t="e">
        <f t="shared" si="49"/>
        <v>#DIV/0!</v>
      </c>
    </row>
    <row r="401" spans="1:42">
      <c r="A401" s="144">
        <v>42943</v>
      </c>
      <c r="B401" s="51" t="s">
        <v>2401</v>
      </c>
      <c r="C401" s="4" t="s">
        <v>1450</v>
      </c>
      <c r="D401" s="4" t="s">
        <v>1575</v>
      </c>
      <c r="E401" s="51">
        <v>116</v>
      </c>
      <c r="F401" s="51">
        <v>2</v>
      </c>
      <c r="G401" s="56" t="str">
        <f t="shared" si="48"/>
        <v>116-2</v>
      </c>
      <c r="H401" s="51">
        <v>0</v>
      </c>
      <c r="I401" s="51">
        <v>68</v>
      </c>
      <c r="J401" s="57">
        <f>(VLOOKUP($G401,Depth_Lookup_CCL!$A$3:$Z$549,11,FALSE))+(H401/100)</f>
        <v>290.07</v>
      </c>
      <c r="K401" s="57">
        <f>(VLOOKUP($G401,Depth_Lookup_CCL!$A$3:$Z$549,11,FALSE))+(I401/100)</f>
        <v>290.75</v>
      </c>
      <c r="L401" s="58"/>
      <c r="P401" s="52" t="e">
        <f>VLOOKUP(O401,definitions_list_lookup!$AT$3:$AU$5,2,FALSE)</f>
        <v>#N/A</v>
      </c>
      <c r="R401" s="51" t="s">
        <v>1407</v>
      </c>
      <c r="S401" s="52">
        <f>VLOOKUP(R401,definitions_list_lookup!$AI$12:$AJ$17,2,FALSE)</f>
        <v>1</v>
      </c>
      <c r="Y401" s="35"/>
      <c r="AA401" s="36" t="s">
        <v>4320</v>
      </c>
      <c r="AJ401" s="51" t="e">
        <f t="shared" si="51"/>
        <v>#DIV/0!</v>
      </c>
      <c r="AK401" s="51" t="e">
        <f t="shared" si="53"/>
        <v>#DIV/0!</v>
      </c>
      <c r="AL401" s="51" t="e">
        <f t="shared" si="52"/>
        <v>#DIV/0!</v>
      </c>
      <c r="AM401" s="51" t="e">
        <f t="shared" si="54"/>
        <v>#DIV/0!</v>
      </c>
      <c r="AN401" s="51" t="e">
        <f t="shared" si="55"/>
        <v>#DIV/0!</v>
      </c>
      <c r="AO401" s="140" t="e">
        <f t="shared" si="50"/>
        <v>#DIV/0!</v>
      </c>
      <c r="AP401" s="140" t="e">
        <f t="shared" si="49"/>
        <v>#DIV/0!</v>
      </c>
    </row>
    <row r="402" spans="1:42">
      <c r="A402" s="144">
        <v>42943</v>
      </c>
      <c r="B402" s="51" t="s">
        <v>2401</v>
      </c>
      <c r="C402" s="4" t="s">
        <v>1450</v>
      </c>
      <c r="D402" s="4" t="s">
        <v>1575</v>
      </c>
      <c r="E402" s="51">
        <v>116</v>
      </c>
      <c r="F402" s="51">
        <v>3</v>
      </c>
      <c r="G402" s="56" t="str">
        <f t="shared" si="48"/>
        <v>116-3</v>
      </c>
      <c r="H402" s="51">
        <v>0</v>
      </c>
      <c r="I402" s="51">
        <v>91</v>
      </c>
      <c r="J402" s="57">
        <f>(VLOOKUP($G402,Depth_Lookup_CCL!$A$3:$Z$549,11,FALSE))+(H402/100)</f>
        <v>290.745</v>
      </c>
      <c r="K402" s="57">
        <f>(VLOOKUP($G402,Depth_Lookup_CCL!$A$3:$Z$549,11,FALSE))+(I402/100)</f>
        <v>291.65500000000003</v>
      </c>
      <c r="L402" s="58"/>
      <c r="P402" s="52" t="e">
        <f>VLOOKUP(O402,definitions_list_lookup!$AT$3:$AU$5,2,FALSE)</f>
        <v>#N/A</v>
      </c>
      <c r="R402" s="51" t="s">
        <v>1407</v>
      </c>
      <c r="S402" s="52">
        <f>VLOOKUP(R402,definitions_list_lookup!$AI$12:$AJ$17,2,FALSE)</f>
        <v>1</v>
      </c>
      <c r="Y402" s="35"/>
      <c r="AA402" s="36" t="s">
        <v>4320</v>
      </c>
      <c r="AJ402" s="51" t="e">
        <f t="shared" si="51"/>
        <v>#DIV/0!</v>
      </c>
      <c r="AK402" s="51" t="e">
        <f t="shared" si="53"/>
        <v>#DIV/0!</v>
      </c>
      <c r="AL402" s="51" t="e">
        <f t="shared" si="52"/>
        <v>#DIV/0!</v>
      </c>
      <c r="AM402" s="51" t="e">
        <f t="shared" si="54"/>
        <v>#DIV/0!</v>
      </c>
      <c r="AN402" s="51" t="e">
        <f t="shared" si="55"/>
        <v>#DIV/0!</v>
      </c>
      <c r="AO402" s="140" t="e">
        <f t="shared" si="50"/>
        <v>#DIV/0!</v>
      </c>
      <c r="AP402" s="140" t="e">
        <f t="shared" si="49"/>
        <v>#DIV/0!</v>
      </c>
    </row>
    <row r="403" spans="1:42">
      <c r="A403" s="144">
        <v>42943</v>
      </c>
      <c r="B403" s="51" t="s">
        <v>2401</v>
      </c>
      <c r="C403" s="4" t="s">
        <v>1450</v>
      </c>
      <c r="D403" s="4" t="s">
        <v>1575</v>
      </c>
      <c r="E403" s="51">
        <v>116</v>
      </c>
      <c r="F403" s="51">
        <v>4</v>
      </c>
      <c r="G403" s="56" t="str">
        <f t="shared" si="48"/>
        <v>116-4</v>
      </c>
      <c r="H403" s="51">
        <v>0</v>
      </c>
      <c r="I403" s="51">
        <v>79</v>
      </c>
      <c r="J403" s="57">
        <f>(VLOOKUP($G403,Depth_Lookup_CCL!$A$3:$Z$549,11,FALSE))+(H403/100)</f>
        <v>291.65500000000003</v>
      </c>
      <c r="K403" s="57">
        <f>(VLOOKUP($G403,Depth_Lookup_CCL!$A$3:$Z$549,11,FALSE))+(I403/100)</f>
        <v>292.44500000000005</v>
      </c>
      <c r="L403" s="58"/>
      <c r="P403" s="52" t="e">
        <f>VLOOKUP(O403,definitions_list_lookup!$AT$3:$AU$5,2,FALSE)</f>
        <v>#N/A</v>
      </c>
      <c r="R403" s="51" t="s">
        <v>1407</v>
      </c>
      <c r="S403" s="52">
        <f>VLOOKUP(R403,definitions_list_lookup!$AI$12:$AJ$17,2,FALSE)</f>
        <v>1</v>
      </c>
      <c r="Y403" s="35"/>
      <c r="AA403" s="36" t="s">
        <v>4320</v>
      </c>
      <c r="AJ403" s="51" t="e">
        <f t="shared" si="51"/>
        <v>#DIV/0!</v>
      </c>
      <c r="AK403" s="51" t="e">
        <f t="shared" si="53"/>
        <v>#DIV/0!</v>
      </c>
      <c r="AL403" s="51" t="e">
        <f t="shared" si="52"/>
        <v>#DIV/0!</v>
      </c>
      <c r="AM403" s="51" t="e">
        <f t="shared" si="54"/>
        <v>#DIV/0!</v>
      </c>
      <c r="AN403" s="51" t="e">
        <f t="shared" si="55"/>
        <v>#DIV/0!</v>
      </c>
      <c r="AO403" s="140" t="e">
        <f t="shared" si="50"/>
        <v>#DIV/0!</v>
      </c>
      <c r="AP403" s="140" t="e">
        <f t="shared" si="49"/>
        <v>#DIV/0!</v>
      </c>
    </row>
    <row r="404" spans="1:42">
      <c r="A404" s="144">
        <v>42943</v>
      </c>
      <c r="B404" s="51" t="s">
        <v>2401</v>
      </c>
      <c r="C404" s="4" t="s">
        <v>1450</v>
      </c>
      <c r="D404" s="4" t="s">
        <v>1575</v>
      </c>
      <c r="E404" s="51">
        <v>117</v>
      </c>
      <c r="F404" s="51">
        <v>3</v>
      </c>
      <c r="G404" s="56" t="str">
        <f t="shared" si="48"/>
        <v>117-3</v>
      </c>
      <c r="H404" s="51">
        <v>0</v>
      </c>
      <c r="I404" s="51">
        <v>60</v>
      </c>
      <c r="J404" s="57">
        <f>(VLOOKUP($G404,Depth_Lookup_CCL!$A$3:$Z$549,11,FALSE))+(H404/100)</f>
        <v>294.36500000000001</v>
      </c>
      <c r="K404" s="57">
        <f>(VLOOKUP($G404,Depth_Lookup_CCL!$A$3:$Z$549,11,FALSE))+(I404/100)</f>
        <v>294.96500000000003</v>
      </c>
      <c r="L404" s="58" t="s">
        <v>2869</v>
      </c>
      <c r="P404" s="52" t="e">
        <f>VLOOKUP(O404,definitions_list_lookup!$AT$3:$AU$5,2,FALSE)</f>
        <v>#N/A</v>
      </c>
      <c r="R404" s="51" t="s">
        <v>1407</v>
      </c>
      <c r="S404" s="52">
        <f>VLOOKUP(R404,definitions_list_lookup!$AI$12:$AJ$17,2,FALSE)</f>
        <v>1</v>
      </c>
      <c r="Y404" s="35"/>
      <c r="AA404" s="36" t="s">
        <v>4320</v>
      </c>
      <c r="AJ404" s="51" t="e">
        <f t="shared" si="51"/>
        <v>#DIV/0!</v>
      </c>
      <c r="AK404" s="51" t="e">
        <f t="shared" si="53"/>
        <v>#DIV/0!</v>
      </c>
      <c r="AL404" s="51" t="e">
        <f t="shared" si="52"/>
        <v>#DIV/0!</v>
      </c>
      <c r="AM404" s="51" t="e">
        <f t="shared" si="54"/>
        <v>#DIV/0!</v>
      </c>
      <c r="AN404" s="51" t="e">
        <f t="shared" si="55"/>
        <v>#DIV/0!</v>
      </c>
      <c r="AO404" s="140" t="e">
        <f t="shared" si="50"/>
        <v>#DIV/0!</v>
      </c>
      <c r="AP404" s="140" t="e">
        <f t="shared" si="49"/>
        <v>#DIV/0!</v>
      </c>
    </row>
    <row r="405" spans="1:42">
      <c r="A405" s="144">
        <v>42943</v>
      </c>
      <c r="B405" s="51" t="s">
        <v>2401</v>
      </c>
      <c r="C405" s="4" t="s">
        <v>1450</v>
      </c>
      <c r="D405" s="4" t="s">
        <v>1575</v>
      </c>
      <c r="E405" s="51">
        <v>118</v>
      </c>
      <c r="F405" s="51">
        <v>1</v>
      </c>
      <c r="G405" s="56" t="str">
        <f t="shared" si="48"/>
        <v>118-1</v>
      </c>
      <c r="H405" s="51">
        <v>52</v>
      </c>
      <c r="I405" s="51">
        <v>64</v>
      </c>
      <c r="J405" s="57">
        <f>(VLOOKUP($G405,Depth_Lookup_CCL!$A$3:$Z$549,11,FALSE))+(H405/100)</f>
        <v>296.02</v>
      </c>
      <c r="K405" s="57">
        <f>(VLOOKUP($G405,Depth_Lookup_CCL!$A$3:$Z$549,11,FALSE))+(I405/100)</f>
        <v>296.14</v>
      </c>
      <c r="L405" s="58" t="s">
        <v>1521</v>
      </c>
      <c r="M405" s="51" t="s">
        <v>1403</v>
      </c>
      <c r="P405" s="52" t="e">
        <f>VLOOKUP(O405,definitions_list_lookup!$AT$3:$AU$5,2,FALSE)</f>
        <v>#N/A</v>
      </c>
      <c r="Q405" s="51">
        <v>12</v>
      </c>
      <c r="R405" s="51" t="s">
        <v>1537</v>
      </c>
      <c r="S405" s="52">
        <f>VLOOKUP(R405,definitions_list_lookup!$AI$12:$AJ$17,2,FALSE)</f>
        <v>4</v>
      </c>
      <c r="X405" s="51" t="s">
        <v>1481</v>
      </c>
      <c r="Y405" s="35"/>
      <c r="AA405" s="36" t="s">
        <v>4321</v>
      </c>
      <c r="AF405" s="51">
        <v>28</v>
      </c>
      <c r="AG405" s="51">
        <v>90</v>
      </c>
      <c r="AH405" s="51">
        <v>25</v>
      </c>
      <c r="AI405" s="51">
        <v>0</v>
      </c>
      <c r="AJ405" s="51">
        <f t="shared" si="51"/>
        <v>-131.25067010652708</v>
      </c>
      <c r="AK405" s="51">
        <f t="shared" si="53"/>
        <v>228.74932989347292</v>
      </c>
      <c r="AL405" s="51">
        <f t="shared" si="52"/>
        <v>54.731350082455485</v>
      </c>
      <c r="AM405" s="51">
        <f t="shared" si="54"/>
        <v>318.74932989347292</v>
      </c>
      <c r="AN405" s="51">
        <f t="shared" si="55"/>
        <v>35.268649917544515</v>
      </c>
      <c r="AO405" s="140">
        <f t="shared" si="50"/>
        <v>48.749329893472918</v>
      </c>
      <c r="AP405" s="140">
        <f t="shared" si="49"/>
        <v>35.268649917544515</v>
      </c>
    </row>
    <row r="406" spans="1:42">
      <c r="A406" s="144">
        <v>42943</v>
      </c>
      <c r="B406" s="51" t="s">
        <v>2401</v>
      </c>
      <c r="C406" s="4" t="s">
        <v>1450</v>
      </c>
      <c r="D406" s="4" t="s">
        <v>1575</v>
      </c>
      <c r="E406" s="51">
        <v>118</v>
      </c>
      <c r="F406" s="51">
        <v>2</v>
      </c>
      <c r="G406" s="56" t="str">
        <f t="shared" si="48"/>
        <v>118-2</v>
      </c>
      <c r="H406" s="51">
        <v>2.5</v>
      </c>
      <c r="I406" s="51">
        <v>4.5</v>
      </c>
      <c r="J406" s="57">
        <f>(VLOOKUP($G406,Depth_Lookup_CCL!$A$3:$Z$549,11,FALSE))+(H406/100)</f>
        <v>296.32</v>
      </c>
      <c r="K406" s="57">
        <f>(VLOOKUP($G406,Depth_Lookup_CCL!$A$3:$Z$549,11,FALSE))+(I406/100)</f>
        <v>296.34000000000003</v>
      </c>
      <c r="L406" s="58" t="s">
        <v>1521</v>
      </c>
      <c r="M406" s="51" t="s">
        <v>1403</v>
      </c>
      <c r="N406" s="51" t="s">
        <v>1402</v>
      </c>
      <c r="P406" s="52" t="e">
        <f>VLOOKUP(O406,definitions_list_lookup!$AT$3:$AU$5,2,FALSE)</f>
        <v>#N/A</v>
      </c>
      <c r="Q406" s="51">
        <v>1.5</v>
      </c>
      <c r="R406" s="51" t="s">
        <v>1536</v>
      </c>
      <c r="S406" s="52">
        <f>VLOOKUP(R406,definitions_list_lookup!$AI$12:$AJ$17,2,FALSE)</f>
        <v>3</v>
      </c>
      <c r="X406" s="51" t="s">
        <v>1481</v>
      </c>
      <c r="Y406" s="35"/>
      <c r="AA406" s="36" t="s">
        <v>4322</v>
      </c>
      <c r="AF406" s="51">
        <v>45</v>
      </c>
      <c r="AG406" s="51">
        <v>90</v>
      </c>
      <c r="AH406" s="51">
        <v>21</v>
      </c>
      <c r="AI406" s="51">
        <v>180</v>
      </c>
      <c r="AJ406" s="51">
        <f t="shared" si="51"/>
        <v>-69</v>
      </c>
      <c r="AK406" s="51">
        <f t="shared" si="53"/>
        <v>291</v>
      </c>
      <c r="AL406" s="51">
        <f t="shared" si="52"/>
        <v>43.032631360592617</v>
      </c>
      <c r="AM406" s="51">
        <f t="shared" si="54"/>
        <v>21</v>
      </c>
      <c r="AN406" s="51">
        <f t="shared" si="55"/>
        <v>46.967368639407383</v>
      </c>
      <c r="AO406" s="140">
        <f t="shared" si="50"/>
        <v>111</v>
      </c>
      <c r="AP406" s="140">
        <f t="shared" si="49"/>
        <v>46.967368639407383</v>
      </c>
    </row>
    <row r="407" spans="1:42">
      <c r="A407" s="144">
        <v>42943</v>
      </c>
      <c r="B407" s="51" t="s">
        <v>2401</v>
      </c>
      <c r="C407" s="4" t="s">
        <v>1450</v>
      </c>
      <c r="D407" s="4" t="s">
        <v>1575</v>
      </c>
      <c r="E407" s="51">
        <v>118</v>
      </c>
      <c r="F407" s="51">
        <v>3</v>
      </c>
      <c r="G407" s="56" t="str">
        <f t="shared" si="48"/>
        <v>118-3</v>
      </c>
      <c r="H407" s="51">
        <v>15.5</v>
      </c>
      <c r="I407" s="51">
        <v>18</v>
      </c>
      <c r="J407" s="57">
        <f>(VLOOKUP($G407,Depth_Lookup_CCL!$A$3:$Z$549,11,FALSE))+(H407/100)</f>
        <v>297.37</v>
      </c>
      <c r="K407" s="57">
        <f>(VLOOKUP($G407,Depth_Lookup_CCL!$A$3:$Z$549,11,FALSE))+(I407/100)</f>
        <v>297.39500000000004</v>
      </c>
      <c r="L407" s="58" t="s">
        <v>1520</v>
      </c>
      <c r="M407" s="51" t="s">
        <v>1403</v>
      </c>
      <c r="N407" s="51" t="s">
        <v>1402</v>
      </c>
      <c r="P407" s="52" t="e">
        <f>VLOOKUP(O407,definitions_list_lookup!$AT$3:$AU$5,2,FALSE)</f>
        <v>#N/A</v>
      </c>
      <c r="Q407" s="51">
        <v>2.5</v>
      </c>
      <c r="R407" s="51" t="s">
        <v>1536</v>
      </c>
      <c r="S407" s="52">
        <f>VLOOKUP(R407,definitions_list_lookup!$AI$12:$AJ$17,2,FALSE)</f>
        <v>3</v>
      </c>
      <c r="X407" s="51" t="s">
        <v>1481</v>
      </c>
      <c r="Y407" s="35"/>
      <c r="AA407" s="36" t="s">
        <v>4323</v>
      </c>
      <c r="AF407" s="51">
        <v>23</v>
      </c>
      <c r="AG407" s="51">
        <v>90</v>
      </c>
      <c r="AH407" s="51">
        <v>20</v>
      </c>
      <c r="AI407" s="51">
        <v>0</v>
      </c>
      <c r="AJ407" s="51">
        <f t="shared" si="51"/>
        <v>-130.61177255990873</v>
      </c>
      <c r="AK407" s="51">
        <f t="shared" si="53"/>
        <v>229.38822744009127</v>
      </c>
      <c r="AL407" s="51">
        <f t="shared" si="52"/>
        <v>60.788087060681335</v>
      </c>
      <c r="AM407" s="51">
        <f t="shared" si="54"/>
        <v>319.38822744009127</v>
      </c>
      <c r="AN407" s="51">
        <f t="shared" si="55"/>
        <v>29.211912939318665</v>
      </c>
      <c r="AO407" s="140">
        <f t="shared" si="50"/>
        <v>49.388227440091271</v>
      </c>
      <c r="AP407" s="140">
        <f t="shared" si="49"/>
        <v>29.211912939318665</v>
      </c>
    </row>
    <row r="408" spans="1:42">
      <c r="A408" s="144">
        <v>42943</v>
      </c>
      <c r="B408" s="51" t="s">
        <v>2401</v>
      </c>
      <c r="C408" s="4" t="s">
        <v>1450</v>
      </c>
      <c r="D408" s="4" t="s">
        <v>1575</v>
      </c>
      <c r="E408" s="51">
        <v>119</v>
      </c>
      <c r="F408" s="51">
        <v>1</v>
      </c>
      <c r="G408" s="56" t="str">
        <f t="shared" si="48"/>
        <v>119-1</v>
      </c>
      <c r="H408" s="51">
        <v>17</v>
      </c>
      <c r="I408" s="51">
        <v>18.5</v>
      </c>
      <c r="J408" s="57">
        <f>(VLOOKUP($G408,Depth_Lookup_CCL!$A$3:$Z$549,11,FALSE))+(H408/100)</f>
        <v>298.72000000000003</v>
      </c>
      <c r="K408" s="57">
        <f>(VLOOKUP($G408,Depth_Lookup_CCL!$A$3:$Z$549,11,FALSE))+(I408/100)</f>
        <v>298.73500000000001</v>
      </c>
      <c r="L408" s="58" t="s">
        <v>1521</v>
      </c>
      <c r="M408" s="51" t="s">
        <v>2874</v>
      </c>
      <c r="N408" s="51" t="s">
        <v>1401</v>
      </c>
      <c r="P408" s="52" t="e">
        <f>VLOOKUP(O408,definitions_list_lookup!$AT$3:$AU$5,2,FALSE)</f>
        <v>#N/A</v>
      </c>
      <c r="Q408" s="51">
        <v>2</v>
      </c>
      <c r="R408" s="51" t="s">
        <v>1537</v>
      </c>
      <c r="S408" s="52">
        <f>VLOOKUP(R408,definitions_list_lookup!$AI$12:$AJ$17,2,FALSE)</f>
        <v>4</v>
      </c>
      <c r="X408" s="51" t="s">
        <v>1481</v>
      </c>
      <c r="Y408" s="35"/>
      <c r="AA408" s="36"/>
      <c r="AF408" s="51">
        <v>10</v>
      </c>
      <c r="AG408" s="51">
        <v>90</v>
      </c>
      <c r="AH408" s="51">
        <v>15</v>
      </c>
      <c r="AI408" s="51">
        <v>180</v>
      </c>
      <c r="AJ408" s="51">
        <f t="shared" si="51"/>
        <v>-33.347365390171944</v>
      </c>
      <c r="AK408" s="51">
        <f t="shared" si="53"/>
        <v>326.65263460982806</v>
      </c>
      <c r="AL408" s="51">
        <f t="shared" si="52"/>
        <v>72.215756423426512</v>
      </c>
      <c r="AM408" s="51">
        <f t="shared" si="54"/>
        <v>56.652634609828056</v>
      </c>
      <c r="AN408" s="51">
        <f t="shared" si="55"/>
        <v>17.784243576573488</v>
      </c>
      <c r="AO408" s="140">
        <f t="shared" si="50"/>
        <v>146.65263460982806</v>
      </c>
      <c r="AP408" s="140">
        <f t="shared" si="49"/>
        <v>17.784243576573488</v>
      </c>
    </row>
    <row r="409" spans="1:42">
      <c r="A409" s="144">
        <v>42943</v>
      </c>
      <c r="B409" s="51" t="s">
        <v>2401</v>
      </c>
      <c r="C409" s="4" t="s">
        <v>1450</v>
      </c>
      <c r="D409" s="4" t="s">
        <v>1575</v>
      </c>
      <c r="E409" s="51">
        <v>119</v>
      </c>
      <c r="F409" s="51">
        <v>1</v>
      </c>
      <c r="G409" s="56" t="str">
        <f t="shared" si="48"/>
        <v>119-1</v>
      </c>
      <c r="H409" s="51">
        <v>24.5</v>
      </c>
      <c r="I409" s="51">
        <v>24.5</v>
      </c>
      <c r="J409" s="57">
        <f>(VLOOKUP($G409,Depth_Lookup_CCL!$A$3:$Z$549,11,FALSE))+(H409/100)</f>
        <v>298.79500000000002</v>
      </c>
      <c r="K409" s="57">
        <f>(VLOOKUP($G409,Depth_Lookup_CCL!$A$3:$Z$549,11,FALSE))+(I409/100)</f>
        <v>298.79500000000002</v>
      </c>
      <c r="L409" s="58" t="s">
        <v>1522</v>
      </c>
      <c r="M409" s="51" t="s">
        <v>2874</v>
      </c>
      <c r="P409" s="52" t="e">
        <f>VLOOKUP(O409,definitions_list_lookup!$AT$3:$AU$5,2,FALSE)</f>
        <v>#N/A</v>
      </c>
      <c r="Q409" s="51">
        <v>1</v>
      </c>
      <c r="R409" s="51" t="s">
        <v>1536</v>
      </c>
      <c r="S409" s="52">
        <f>VLOOKUP(R409,definitions_list_lookup!$AI$12:$AJ$17,2,FALSE)</f>
        <v>3</v>
      </c>
      <c r="X409" s="51" t="s">
        <v>1481</v>
      </c>
      <c r="Y409" s="35"/>
      <c r="AA409" s="36"/>
      <c r="AF409" s="51">
        <v>8</v>
      </c>
      <c r="AG409" s="51">
        <v>90</v>
      </c>
      <c r="AH409" s="51">
        <v>15</v>
      </c>
      <c r="AI409" s="51">
        <v>180</v>
      </c>
      <c r="AJ409" s="51">
        <f t="shared" si="51"/>
        <v>-27.677259002535095</v>
      </c>
      <c r="AK409" s="51">
        <f t="shared" si="53"/>
        <v>332.3227409974649</v>
      </c>
      <c r="AL409" s="51">
        <f t="shared" si="52"/>
        <v>73.165769071277296</v>
      </c>
      <c r="AM409" s="51">
        <f t="shared" si="54"/>
        <v>62.322740997464905</v>
      </c>
      <c r="AN409" s="51">
        <f t="shared" si="55"/>
        <v>16.834230928722704</v>
      </c>
      <c r="AO409" s="140">
        <f t="shared" si="50"/>
        <v>152.3227409974649</v>
      </c>
      <c r="AP409" s="140">
        <f t="shared" si="49"/>
        <v>16.834230928722704</v>
      </c>
    </row>
    <row r="410" spans="1:42">
      <c r="A410" s="144">
        <v>42943</v>
      </c>
      <c r="B410" s="51" t="s">
        <v>2401</v>
      </c>
      <c r="C410" s="4" t="s">
        <v>1450</v>
      </c>
      <c r="D410" s="4" t="s">
        <v>1575</v>
      </c>
      <c r="E410" s="51">
        <v>119</v>
      </c>
      <c r="F410" s="51">
        <v>1</v>
      </c>
      <c r="G410" s="56" t="str">
        <f t="shared" si="48"/>
        <v>119-1</v>
      </c>
      <c r="H410" s="51">
        <v>33.5</v>
      </c>
      <c r="I410" s="51">
        <v>39</v>
      </c>
      <c r="J410" s="57">
        <f>(VLOOKUP($G410,Depth_Lookup_CCL!$A$3:$Z$549,11,FALSE))+(H410/100)</f>
        <v>298.88499999999999</v>
      </c>
      <c r="K410" s="57">
        <f>(VLOOKUP($G410,Depth_Lookup_CCL!$A$3:$Z$549,11,FALSE))+(I410/100)</f>
        <v>298.94</v>
      </c>
      <c r="L410" s="58" t="s">
        <v>1520</v>
      </c>
      <c r="M410" s="51" t="s">
        <v>1404</v>
      </c>
      <c r="N410" s="51" t="s">
        <v>1401</v>
      </c>
      <c r="P410" s="52" t="e">
        <f>VLOOKUP(O410,definitions_list_lookup!$AT$3:$AU$5,2,FALSE)</f>
        <v>#N/A</v>
      </c>
      <c r="Q410" s="51">
        <v>6</v>
      </c>
      <c r="R410" s="51" t="s">
        <v>1537</v>
      </c>
      <c r="S410" s="52">
        <f>VLOOKUP(R410,definitions_list_lookup!$AI$12:$AJ$17,2,FALSE)</f>
        <v>4</v>
      </c>
      <c r="X410" s="51" t="s">
        <v>1481</v>
      </c>
      <c r="Y410" s="35"/>
      <c r="AA410" s="36" t="s">
        <v>4324</v>
      </c>
      <c r="AF410" s="51">
        <v>32</v>
      </c>
      <c r="AG410" s="51">
        <v>90</v>
      </c>
      <c r="AH410" s="51">
        <v>15</v>
      </c>
      <c r="AI410" s="51">
        <v>0</v>
      </c>
      <c r="AJ410" s="51">
        <f t="shared" si="51"/>
        <v>-113.21005746696665</v>
      </c>
      <c r="AK410" s="51">
        <f t="shared" si="53"/>
        <v>246.78994253303335</v>
      </c>
      <c r="AL410" s="51">
        <f t="shared" si="52"/>
        <v>55.788375422334681</v>
      </c>
      <c r="AM410" s="51">
        <f t="shared" si="54"/>
        <v>336.78994253303335</v>
      </c>
      <c r="AN410" s="51">
        <f t="shared" si="55"/>
        <v>34.211624577665319</v>
      </c>
      <c r="AO410" s="140">
        <f t="shared" si="50"/>
        <v>66.789942533033354</v>
      </c>
      <c r="AP410" s="140">
        <f t="shared" si="49"/>
        <v>34.211624577665319</v>
      </c>
    </row>
    <row r="411" spans="1:42">
      <c r="A411" s="144">
        <v>42943</v>
      </c>
      <c r="B411" s="51" t="s">
        <v>2401</v>
      </c>
      <c r="C411" s="4" t="s">
        <v>1450</v>
      </c>
      <c r="D411" s="4" t="s">
        <v>1575</v>
      </c>
      <c r="E411" s="51">
        <v>119</v>
      </c>
      <c r="F411" s="51">
        <v>2</v>
      </c>
      <c r="G411" s="56" t="str">
        <f t="shared" si="48"/>
        <v>119-2</v>
      </c>
      <c r="H411" s="51">
        <v>39</v>
      </c>
      <c r="I411" s="51">
        <v>42</v>
      </c>
      <c r="J411" s="57">
        <f>(VLOOKUP($G411,Depth_Lookup_CCL!$A$3:$Z$549,11,FALSE))+(H411/100)</f>
        <v>299.74</v>
      </c>
      <c r="K411" s="57">
        <f>(VLOOKUP($G411,Depth_Lookup_CCL!$A$3:$Z$549,11,FALSE))+(I411/100)</f>
        <v>299.77000000000004</v>
      </c>
      <c r="L411" s="58" t="s">
        <v>3043</v>
      </c>
      <c r="P411" s="52" t="e">
        <f>VLOOKUP(O411,definitions_list_lookup!$AT$3:$AU$5,2,FALSE)</f>
        <v>#N/A</v>
      </c>
      <c r="Q411" s="51">
        <v>3</v>
      </c>
      <c r="R411" s="51" t="s">
        <v>1408</v>
      </c>
      <c r="S411" s="52">
        <f>VLOOKUP(R411,definitions_list_lookup!$AI$12:$AJ$17,2,FALSE)</f>
        <v>2</v>
      </c>
      <c r="X411" s="51" t="s">
        <v>1481</v>
      </c>
      <c r="Y411" s="35"/>
      <c r="AA411" s="36" t="s">
        <v>4325</v>
      </c>
      <c r="AF411" s="51">
        <v>12</v>
      </c>
      <c r="AG411" s="51">
        <v>90</v>
      </c>
      <c r="AH411" s="51">
        <v>30</v>
      </c>
      <c r="AI411" s="51">
        <v>0</v>
      </c>
      <c r="AJ411" s="51">
        <f t="shared" si="51"/>
        <v>-159.78837367821467</v>
      </c>
      <c r="AK411" s="51">
        <f t="shared" si="53"/>
        <v>200.21162632178533</v>
      </c>
      <c r="AL411" s="51">
        <f t="shared" si="52"/>
        <v>58.398732080731399</v>
      </c>
      <c r="AM411" s="51">
        <f t="shared" si="54"/>
        <v>290.21162632178533</v>
      </c>
      <c r="AN411" s="51">
        <f t="shared" si="55"/>
        <v>31.601267919268601</v>
      </c>
      <c r="AO411" s="140">
        <f t="shared" si="50"/>
        <v>20.211626321785332</v>
      </c>
      <c r="AP411" s="140">
        <f t="shared" si="49"/>
        <v>31.601267919268601</v>
      </c>
    </row>
    <row r="412" spans="1:42">
      <c r="A412" s="144">
        <v>42943</v>
      </c>
      <c r="B412" s="51" t="s">
        <v>2401</v>
      </c>
      <c r="C412" s="4" t="s">
        <v>1450</v>
      </c>
      <c r="D412" s="4" t="s">
        <v>1575</v>
      </c>
      <c r="E412" s="51">
        <v>119</v>
      </c>
      <c r="F412" s="51">
        <v>3</v>
      </c>
      <c r="G412" s="56" t="str">
        <f t="shared" si="48"/>
        <v>119-3</v>
      </c>
      <c r="H412" s="51">
        <v>68.5</v>
      </c>
      <c r="I412" s="51">
        <v>77</v>
      </c>
      <c r="J412" s="57">
        <f>(VLOOKUP($G412,Depth_Lookup_CCL!$A$3:$Z$549,11,FALSE))+(H412/100)</f>
        <v>300.685</v>
      </c>
      <c r="K412" s="57">
        <f>(VLOOKUP($G412,Depth_Lookup_CCL!$A$3:$Z$549,11,FALSE))+(I412/100)</f>
        <v>300.77</v>
      </c>
      <c r="L412" s="58" t="s">
        <v>1522</v>
      </c>
      <c r="P412" s="52" t="e">
        <f>VLOOKUP(O412,definitions_list_lookup!$AT$3:$AU$5,2,FALSE)</f>
        <v>#N/A</v>
      </c>
      <c r="Q412" s="51">
        <v>10</v>
      </c>
      <c r="R412" s="51" t="s">
        <v>1408</v>
      </c>
      <c r="S412" s="52">
        <f>VLOOKUP(R412,definitions_list_lookup!$AI$12:$AJ$17,2,FALSE)</f>
        <v>2</v>
      </c>
      <c r="X412" s="51" t="s">
        <v>1481</v>
      </c>
      <c r="Y412" s="35"/>
      <c r="AA412" s="36" t="s">
        <v>4326</v>
      </c>
      <c r="AF412" s="51">
        <v>10</v>
      </c>
      <c r="AG412" s="51">
        <v>90</v>
      </c>
      <c r="AH412" s="51">
        <v>40</v>
      </c>
      <c r="AI412" s="51">
        <v>0</v>
      </c>
      <c r="AJ412" s="51">
        <f t="shared" si="51"/>
        <v>-168.13263107422571</v>
      </c>
      <c r="AK412" s="51">
        <f t="shared" si="53"/>
        <v>191.86736892577429</v>
      </c>
      <c r="AL412" s="51">
        <f t="shared" si="52"/>
        <v>49.389353687115751</v>
      </c>
      <c r="AM412" s="51">
        <f t="shared" si="54"/>
        <v>281.86736892577426</v>
      </c>
      <c r="AN412" s="51">
        <f t="shared" si="55"/>
        <v>40.610646312884249</v>
      </c>
      <c r="AO412" s="140">
        <f t="shared" si="50"/>
        <v>11.867368925774286</v>
      </c>
      <c r="AP412" s="140">
        <f t="shared" si="49"/>
        <v>40.610646312884249</v>
      </c>
    </row>
    <row r="413" spans="1:42">
      <c r="A413" s="144">
        <v>42943</v>
      </c>
      <c r="B413" s="51" t="s">
        <v>2401</v>
      </c>
      <c r="C413" s="4" t="s">
        <v>1450</v>
      </c>
      <c r="D413" s="4" t="s">
        <v>1575</v>
      </c>
      <c r="E413" s="51">
        <v>119</v>
      </c>
      <c r="F413" s="51">
        <v>4</v>
      </c>
      <c r="G413" s="56" t="str">
        <f t="shared" si="48"/>
        <v>119-4</v>
      </c>
      <c r="H413" s="51">
        <v>52</v>
      </c>
      <c r="I413" s="51">
        <v>67</v>
      </c>
      <c r="J413" s="57">
        <f>(VLOOKUP($G413,Depth_Lookup_CCL!$A$3:$Z$549,11,FALSE))+(H413/100)</f>
        <v>301.35499999999996</v>
      </c>
      <c r="K413" s="57">
        <f>(VLOOKUP($G413,Depth_Lookup_CCL!$A$3:$Z$549,11,FALSE))+(I413/100)</f>
        <v>301.505</v>
      </c>
      <c r="L413" s="58"/>
      <c r="P413" s="52" t="e">
        <f>VLOOKUP(O413,definitions_list_lookup!$AT$3:$AU$5,2,FALSE)</f>
        <v>#N/A</v>
      </c>
      <c r="R413" s="51" t="s">
        <v>1408</v>
      </c>
      <c r="S413" s="52">
        <f>VLOOKUP(R413,definitions_list_lookup!$AI$12:$AJ$17,2,FALSE)</f>
        <v>2</v>
      </c>
      <c r="Y413" s="35"/>
      <c r="AA413" s="36" t="s">
        <v>3355</v>
      </c>
      <c r="AJ413" s="51" t="e">
        <f t="shared" si="51"/>
        <v>#DIV/0!</v>
      </c>
      <c r="AK413" s="51" t="e">
        <f t="shared" si="53"/>
        <v>#DIV/0!</v>
      </c>
      <c r="AL413" s="51" t="e">
        <f t="shared" si="52"/>
        <v>#DIV/0!</v>
      </c>
      <c r="AM413" s="51" t="e">
        <f t="shared" si="54"/>
        <v>#DIV/0!</v>
      </c>
      <c r="AN413" s="51" t="e">
        <f t="shared" si="55"/>
        <v>#DIV/0!</v>
      </c>
      <c r="AO413" s="140" t="e">
        <f t="shared" si="50"/>
        <v>#DIV/0!</v>
      </c>
      <c r="AP413" s="140" t="e">
        <f t="shared" si="49"/>
        <v>#DIV/0!</v>
      </c>
    </row>
    <row r="414" spans="1:42">
      <c r="A414" s="144">
        <v>42943</v>
      </c>
      <c r="B414" s="51" t="s">
        <v>2401</v>
      </c>
      <c r="C414" s="4" t="s">
        <v>1450</v>
      </c>
      <c r="D414" s="4" t="s">
        <v>1575</v>
      </c>
      <c r="E414" s="51">
        <v>119</v>
      </c>
      <c r="F414" s="51">
        <v>4</v>
      </c>
      <c r="G414" s="56" t="str">
        <f t="shared" si="48"/>
        <v>119-4</v>
      </c>
      <c r="H414" s="51">
        <v>82</v>
      </c>
      <c r="I414" s="51">
        <v>84</v>
      </c>
      <c r="J414" s="57">
        <f>(VLOOKUP($G414,Depth_Lookup_CCL!$A$3:$Z$549,11,FALSE))+(H414/100)</f>
        <v>301.65499999999997</v>
      </c>
      <c r="K414" s="57">
        <f>(VLOOKUP($G414,Depth_Lookup_CCL!$A$3:$Z$549,11,FALSE))+(I414/100)</f>
        <v>301.67499999999995</v>
      </c>
      <c r="L414" s="58" t="s">
        <v>1520</v>
      </c>
      <c r="M414" s="51" t="s">
        <v>1403</v>
      </c>
      <c r="P414" s="52" t="e">
        <f>VLOOKUP(O414,definitions_list_lookup!$AT$3:$AU$5,2,FALSE)</f>
        <v>#N/A</v>
      </c>
      <c r="Q414" s="51">
        <v>2</v>
      </c>
      <c r="R414" s="51" t="s">
        <v>1536</v>
      </c>
      <c r="S414" s="52">
        <f>VLOOKUP(R414,definitions_list_lookup!$AI$12:$AJ$17,2,FALSE)</f>
        <v>3</v>
      </c>
      <c r="X414" s="51" t="s">
        <v>1481</v>
      </c>
      <c r="Y414" s="35"/>
      <c r="AA414" s="36" t="s">
        <v>2416</v>
      </c>
      <c r="AF414" s="51">
        <v>22</v>
      </c>
      <c r="AG414" s="51">
        <v>90</v>
      </c>
      <c r="AH414" s="51">
        <v>20</v>
      </c>
      <c r="AI414" s="51">
        <v>0</v>
      </c>
      <c r="AJ414" s="51">
        <f t="shared" si="51"/>
        <v>-132.01435917158071</v>
      </c>
      <c r="AK414" s="51">
        <f t="shared" si="53"/>
        <v>227.98564082841929</v>
      </c>
      <c r="AL414" s="51">
        <f t="shared" si="52"/>
        <v>61.462933637440933</v>
      </c>
      <c r="AM414" s="51">
        <f t="shared" si="54"/>
        <v>317.98564082841926</v>
      </c>
      <c r="AN414" s="51">
        <f t="shared" si="55"/>
        <v>28.537066362559067</v>
      </c>
      <c r="AO414" s="140">
        <f t="shared" si="50"/>
        <v>47.985640828419292</v>
      </c>
      <c r="AP414" s="140">
        <f t="shared" si="49"/>
        <v>28.537066362559067</v>
      </c>
    </row>
    <row r="415" spans="1:42">
      <c r="A415" s="144">
        <v>42943</v>
      </c>
      <c r="B415" s="51" t="s">
        <v>2401</v>
      </c>
      <c r="C415" s="4" t="s">
        <v>1450</v>
      </c>
      <c r="D415" s="4" t="s">
        <v>1575</v>
      </c>
      <c r="E415" s="51">
        <v>120</v>
      </c>
      <c r="F415" s="51">
        <v>2</v>
      </c>
      <c r="G415" s="56" t="str">
        <f t="shared" si="48"/>
        <v>120-2</v>
      </c>
      <c r="H415" s="51">
        <v>14</v>
      </c>
      <c r="I415" s="51">
        <v>20.5</v>
      </c>
      <c r="J415" s="57">
        <f>(VLOOKUP($G415,Depth_Lookup_CCL!$A$3:$Z$549,11,FALSE))+(H415/100)</f>
        <v>302.565</v>
      </c>
      <c r="K415" s="57">
        <f>(VLOOKUP($G415,Depth_Lookup_CCL!$A$3:$Z$549,11,FALSE))+(I415/100)</f>
        <v>302.63</v>
      </c>
      <c r="L415" s="58" t="s">
        <v>1520</v>
      </c>
      <c r="M415" s="51" t="s">
        <v>1404</v>
      </c>
      <c r="P415" s="52" t="e">
        <f>VLOOKUP(O415,definitions_list_lookup!$AT$3:$AU$5,2,FALSE)</f>
        <v>#N/A</v>
      </c>
      <c r="Q415" s="51">
        <v>7</v>
      </c>
      <c r="R415" s="51" t="s">
        <v>1537</v>
      </c>
      <c r="S415" s="52">
        <f>VLOOKUP(R415,definitions_list_lookup!$AI$12:$AJ$17,2,FALSE)</f>
        <v>4</v>
      </c>
      <c r="X415" s="51" t="s">
        <v>1481</v>
      </c>
      <c r="Y415" s="35"/>
      <c r="AA415" s="36"/>
      <c r="AD415" s="51">
        <v>172</v>
      </c>
      <c r="AE415" s="51">
        <v>30</v>
      </c>
      <c r="AF415" s="51">
        <v>20</v>
      </c>
      <c r="AG415" s="51">
        <v>90</v>
      </c>
      <c r="AH415" s="51">
        <v>30</v>
      </c>
      <c r="AI415" s="51">
        <v>180</v>
      </c>
      <c r="AJ415" s="51">
        <f t="shared" si="51"/>
        <v>-32.227943800887374</v>
      </c>
      <c r="AK415" s="51">
        <f t="shared" si="53"/>
        <v>327.77205619911263</v>
      </c>
      <c r="AL415" s="51">
        <f t="shared" si="52"/>
        <v>55.686422978526572</v>
      </c>
      <c r="AM415" s="51">
        <f t="shared" si="54"/>
        <v>57.772056199112626</v>
      </c>
      <c r="AN415" s="51">
        <f t="shared" si="55"/>
        <v>34.313577021473428</v>
      </c>
      <c r="AO415" s="140">
        <f t="shared" si="50"/>
        <v>147.77205619911263</v>
      </c>
      <c r="AP415" s="140">
        <f t="shared" si="49"/>
        <v>34.313577021473428</v>
      </c>
    </row>
    <row r="416" spans="1:42">
      <c r="A416" s="144">
        <v>42943</v>
      </c>
      <c r="B416" s="51" t="s">
        <v>2401</v>
      </c>
      <c r="C416" s="4" t="s">
        <v>1450</v>
      </c>
      <c r="D416" s="4" t="s">
        <v>1575</v>
      </c>
      <c r="E416" s="51">
        <v>121</v>
      </c>
      <c r="F416" s="51">
        <v>1</v>
      </c>
      <c r="G416" s="56" t="str">
        <f t="shared" si="48"/>
        <v>121-1</v>
      </c>
      <c r="H416" s="51">
        <v>52</v>
      </c>
      <c r="I416" s="51">
        <v>52</v>
      </c>
      <c r="J416" s="57">
        <f>(VLOOKUP($G416,Depth_Lookup_CCL!$A$3:$Z$549,11,FALSE))+(H416/100)</f>
        <v>305.16999999999996</v>
      </c>
      <c r="K416" s="57">
        <f>(VLOOKUP($G416,Depth_Lookup_CCL!$A$3:$Z$549,11,FALSE))+(I416/100)</f>
        <v>305.16999999999996</v>
      </c>
      <c r="L416" s="58" t="s">
        <v>1522</v>
      </c>
      <c r="P416" s="52" t="e">
        <f>VLOOKUP(O416,definitions_list_lookup!$AT$3:$AU$5,2,FALSE)</f>
        <v>#N/A</v>
      </c>
      <c r="Q416" s="51">
        <v>2</v>
      </c>
      <c r="R416" s="51" t="s">
        <v>1536</v>
      </c>
      <c r="S416" s="52">
        <f>VLOOKUP(R416,definitions_list_lookup!$AI$12:$AJ$17,2,FALSE)</f>
        <v>3</v>
      </c>
      <c r="X416" s="51" t="s">
        <v>1481</v>
      </c>
      <c r="Y416" s="35"/>
      <c r="AA416" s="36" t="s">
        <v>4327</v>
      </c>
      <c r="AJ416" s="51" t="e">
        <f t="shared" si="51"/>
        <v>#DIV/0!</v>
      </c>
      <c r="AK416" s="51" t="e">
        <f t="shared" si="53"/>
        <v>#DIV/0!</v>
      </c>
      <c r="AL416" s="51" t="e">
        <f t="shared" si="52"/>
        <v>#DIV/0!</v>
      </c>
      <c r="AM416" s="51" t="e">
        <f t="shared" si="54"/>
        <v>#DIV/0!</v>
      </c>
      <c r="AN416" s="51" t="e">
        <f t="shared" si="55"/>
        <v>#DIV/0!</v>
      </c>
      <c r="AO416" s="140" t="e">
        <f t="shared" si="50"/>
        <v>#DIV/0!</v>
      </c>
      <c r="AP416" s="140" t="e">
        <f t="shared" si="49"/>
        <v>#DIV/0!</v>
      </c>
    </row>
    <row r="417" spans="1:42">
      <c r="A417" s="144">
        <v>42943</v>
      </c>
      <c r="B417" s="51" t="s">
        <v>2401</v>
      </c>
      <c r="C417" s="4" t="s">
        <v>1450</v>
      </c>
      <c r="D417" s="4" t="s">
        <v>1575</v>
      </c>
      <c r="E417" s="51">
        <v>122</v>
      </c>
      <c r="F417" s="51">
        <v>1</v>
      </c>
      <c r="G417" s="56" t="str">
        <f t="shared" si="48"/>
        <v>122-1</v>
      </c>
      <c r="H417" s="51">
        <v>75.5</v>
      </c>
      <c r="I417" s="51">
        <v>75.5</v>
      </c>
      <c r="J417" s="57">
        <f>(VLOOKUP($G417,Depth_Lookup_CCL!$A$3:$Z$549,11,FALSE))+(H417/100)</f>
        <v>308.45499999999998</v>
      </c>
      <c r="K417" s="57">
        <f>(VLOOKUP($G417,Depth_Lookup_CCL!$A$3:$Z$549,11,FALSE))+(I417/100)</f>
        <v>308.45499999999998</v>
      </c>
      <c r="L417" s="58" t="s">
        <v>1522</v>
      </c>
      <c r="P417" s="52" t="e">
        <f>VLOOKUP(O417,definitions_list_lookup!$AT$3:$AU$5,2,FALSE)</f>
        <v>#N/A</v>
      </c>
      <c r="Q417" s="51">
        <v>2</v>
      </c>
      <c r="R417" s="51" t="s">
        <v>1408</v>
      </c>
      <c r="S417" s="52">
        <f>VLOOKUP(R417,definitions_list_lookup!$AI$12:$AJ$17,2,FALSE)</f>
        <v>2</v>
      </c>
      <c r="X417" s="51" t="s">
        <v>1481</v>
      </c>
      <c r="Y417" s="35"/>
      <c r="AA417" s="36" t="s">
        <v>4343</v>
      </c>
      <c r="AF417" s="4">
        <v>23</v>
      </c>
      <c r="AG417" s="4">
        <v>90</v>
      </c>
      <c r="AH417" s="4">
        <v>15</v>
      </c>
      <c r="AI417" s="4">
        <v>0</v>
      </c>
      <c r="AJ417" s="51">
        <f t="shared" si="51"/>
        <v>-122.26211762904001</v>
      </c>
      <c r="AK417" s="51">
        <f t="shared" si="53"/>
        <v>237.73788237095999</v>
      </c>
      <c r="AL417" s="51">
        <f t="shared" si="52"/>
        <v>63.34464169093237</v>
      </c>
      <c r="AM417" s="51">
        <f t="shared" si="54"/>
        <v>327.73788237095999</v>
      </c>
      <c r="AN417" s="51">
        <f t="shared" si="55"/>
        <v>26.65535830906763</v>
      </c>
      <c r="AO417" s="140">
        <f t="shared" si="50"/>
        <v>57.737882370959994</v>
      </c>
      <c r="AP417" s="140">
        <f t="shared" si="49"/>
        <v>26.65535830906763</v>
      </c>
    </row>
    <row r="418" spans="1:42">
      <c r="A418" s="144">
        <v>42944</v>
      </c>
      <c r="B418" s="51" t="s">
        <v>2401</v>
      </c>
      <c r="C418" s="4" t="s">
        <v>1450</v>
      </c>
      <c r="D418" s="4" t="s">
        <v>1575</v>
      </c>
      <c r="E418" s="51">
        <v>122</v>
      </c>
      <c r="F418" s="51">
        <v>1</v>
      </c>
      <c r="G418" s="56" t="str">
        <f t="shared" si="48"/>
        <v>122-1</v>
      </c>
      <c r="H418" s="51">
        <v>80.5</v>
      </c>
      <c r="I418" s="51">
        <v>80.5</v>
      </c>
      <c r="J418" s="57">
        <f>(VLOOKUP($G418,Depth_Lookup_CCL!$A$3:$Z$549,11,FALSE))+(H418/100)</f>
        <v>308.505</v>
      </c>
      <c r="K418" s="57">
        <f>(VLOOKUP($G418,Depth_Lookup_CCL!$A$3:$Z$549,11,FALSE))+(I418/100)</f>
        <v>308.505</v>
      </c>
      <c r="L418" s="58" t="s">
        <v>1521</v>
      </c>
      <c r="M418" s="51" t="s">
        <v>1403</v>
      </c>
      <c r="N418" s="51" t="s">
        <v>1400</v>
      </c>
      <c r="P418" s="52" t="e">
        <f>VLOOKUP(O418,definitions_list_lookup!$AT$3:$AU$5,2,FALSE)</f>
        <v>#N/A</v>
      </c>
      <c r="Q418" s="51">
        <v>2</v>
      </c>
      <c r="R418" s="51" t="s">
        <v>1536</v>
      </c>
      <c r="S418" s="52">
        <f>VLOOKUP(R418,definitions_list_lookup!$AI$12:$AJ$17,2,FALSE)</f>
        <v>3</v>
      </c>
      <c r="Y418" s="35"/>
      <c r="AA418" s="36" t="s">
        <v>4344</v>
      </c>
      <c r="AF418" s="51">
        <v>50</v>
      </c>
      <c r="AG418" s="51">
        <v>90</v>
      </c>
      <c r="AH418" s="51">
        <v>70</v>
      </c>
      <c r="AI418" s="51">
        <v>180</v>
      </c>
      <c r="AJ418" s="51">
        <f t="shared" si="51"/>
        <v>-23.449407740243146</v>
      </c>
      <c r="AK418" s="51">
        <f t="shared" si="53"/>
        <v>336.55059225975685</v>
      </c>
      <c r="AL418" s="51">
        <f t="shared" si="52"/>
        <v>18.464710725804139</v>
      </c>
      <c r="AM418" s="51">
        <f t="shared" si="54"/>
        <v>66.550592259756854</v>
      </c>
      <c r="AN418" s="51">
        <f t="shared" si="55"/>
        <v>71.535289274195861</v>
      </c>
      <c r="AO418" s="140">
        <f t="shared" si="50"/>
        <v>156.55059225975685</v>
      </c>
      <c r="AP418" s="140">
        <f t="shared" si="49"/>
        <v>71.535289274195861</v>
      </c>
    </row>
    <row r="419" spans="1:42">
      <c r="A419" s="144">
        <v>42944</v>
      </c>
      <c r="B419" s="51" t="s">
        <v>2401</v>
      </c>
      <c r="C419" s="4" t="s">
        <v>1450</v>
      </c>
      <c r="D419" s="4" t="s">
        <v>1575</v>
      </c>
      <c r="E419" s="51">
        <v>123</v>
      </c>
      <c r="F419" s="51">
        <v>4</v>
      </c>
      <c r="G419" s="56" t="str">
        <f t="shared" si="48"/>
        <v>123-4</v>
      </c>
      <c r="H419" s="51">
        <v>66</v>
      </c>
      <c r="I419" s="51">
        <v>66.5</v>
      </c>
      <c r="J419" s="57">
        <f>(VLOOKUP($G419,Depth_Lookup_CCL!$A$3:$Z$549,11,FALSE))+(H419/100)</f>
        <v>313.51000000000005</v>
      </c>
      <c r="K419" s="57">
        <f>(VLOOKUP($G419,Depth_Lookup_CCL!$A$3:$Z$549,11,FALSE))+(I419/100)</f>
        <v>313.51500000000004</v>
      </c>
      <c r="L419" s="58" t="s">
        <v>1521</v>
      </c>
      <c r="M419" s="51" t="s">
        <v>1404</v>
      </c>
      <c r="N419" s="51" t="s">
        <v>1401</v>
      </c>
      <c r="P419" s="52" t="e">
        <f>VLOOKUP(O419,definitions_list_lookup!$AT$3:$AU$5,2,FALSE)</f>
        <v>#N/A</v>
      </c>
      <c r="Q419" s="51">
        <v>1</v>
      </c>
      <c r="R419" s="51" t="s">
        <v>1537</v>
      </c>
      <c r="S419" s="52">
        <f>VLOOKUP(R419,definitions_list_lookup!$AI$12:$AJ$17,2,FALSE)</f>
        <v>4</v>
      </c>
      <c r="Y419" s="35"/>
      <c r="AA419" s="36" t="s">
        <v>2416</v>
      </c>
      <c r="AF419" s="51">
        <v>8</v>
      </c>
      <c r="AG419" s="51">
        <v>270</v>
      </c>
      <c r="AH419" s="51">
        <v>8</v>
      </c>
      <c r="AI419" s="51">
        <v>180</v>
      </c>
      <c r="AJ419" s="51">
        <f t="shared" si="51"/>
        <v>45</v>
      </c>
      <c r="AK419" s="51">
        <f t="shared" si="53"/>
        <v>45</v>
      </c>
      <c r="AL419" s="51">
        <f t="shared" si="52"/>
        <v>78.7586871095844</v>
      </c>
      <c r="AM419" s="51">
        <f t="shared" si="54"/>
        <v>135</v>
      </c>
      <c r="AN419" s="51">
        <f t="shared" si="55"/>
        <v>11.2413128904156</v>
      </c>
      <c r="AO419" s="140">
        <f t="shared" si="50"/>
        <v>225</v>
      </c>
      <c r="AP419" s="140">
        <f t="shared" si="49"/>
        <v>11.2413128904156</v>
      </c>
    </row>
    <row r="420" spans="1:42">
      <c r="A420" s="144">
        <v>42944</v>
      </c>
      <c r="B420" s="51" t="s">
        <v>2401</v>
      </c>
      <c r="C420" s="4" t="s">
        <v>1450</v>
      </c>
      <c r="D420" s="4" t="s">
        <v>1575</v>
      </c>
      <c r="E420" s="51">
        <v>123</v>
      </c>
      <c r="F420" s="51">
        <v>4</v>
      </c>
      <c r="G420" s="56" t="str">
        <f t="shared" si="48"/>
        <v>123-4</v>
      </c>
      <c r="H420" s="51">
        <v>90</v>
      </c>
      <c r="I420" s="51">
        <v>90</v>
      </c>
      <c r="J420" s="57">
        <f>(VLOOKUP($G420,Depth_Lookup_CCL!$A$3:$Z$549,11,FALSE))+(H420/100)</f>
        <v>313.75</v>
      </c>
      <c r="K420" s="57">
        <f>(VLOOKUP($G420,Depth_Lookup_CCL!$A$3:$Z$549,11,FALSE))+(I420/100)</f>
        <v>313.75</v>
      </c>
      <c r="L420" s="58" t="s">
        <v>1522</v>
      </c>
      <c r="P420" s="52" t="e">
        <f>VLOOKUP(O420,definitions_list_lookup!$AT$3:$AU$5,2,FALSE)</f>
        <v>#N/A</v>
      </c>
      <c r="R420" s="51" t="s">
        <v>1408</v>
      </c>
      <c r="S420" s="52">
        <f>VLOOKUP(R420,definitions_list_lookup!$AI$12:$AJ$17,2,FALSE)</f>
        <v>2</v>
      </c>
      <c r="Y420" s="35"/>
      <c r="AA420" s="36" t="s">
        <v>4345</v>
      </c>
      <c r="AJ420" s="51" t="e">
        <f t="shared" si="51"/>
        <v>#DIV/0!</v>
      </c>
      <c r="AK420" s="51" t="e">
        <f t="shared" si="53"/>
        <v>#DIV/0!</v>
      </c>
      <c r="AL420" s="51" t="e">
        <f t="shared" si="52"/>
        <v>#DIV/0!</v>
      </c>
      <c r="AM420" s="51" t="e">
        <f t="shared" si="54"/>
        <v>#DIV/0!</v>
      </c>
      <c r="AN420" s="51" t="e">
        <f t="shared" si="55"/>
        <v>#DIV/0!</v>
      </c>
      <c r="AO420" s="140" t="e">
        <f t="shared" si="50"/>
        <v>#DIV/0!</v>
      </c>
      <c r="AP420" s="140" t="e">
        <f t="shared" si="49"/>
        <v>#DIV/0!</v>
      </c>
    </row>
    <row r="421" spans="1:42">
      <c r="A421" s="144">
        <v>42944</v>
      </c>
      <c r="B421" s="51" t="s">
        <v>2401</v>
      </c>
      <c r="C421" s="4" t="s">
        <v>1450</v>
      </c>
      <c r="D421" s="4" t="s">
        <v>1575</v>
      </c>
      <c r="E421" s="51">
        <v>124</v>
      </c>
      <c r="F421" s="51">
        <v>1</v>
      </c>
      <c r="G421" s="56" t="str">
        <f t="shared" si="48"/>
        <v>124-1</v>
      </c>
      <c r="H421" s="51">
        <v>0</v>
      </c>
      <c r="I421" s="51">
        <v>74</v>
      </c>
      <c r="J421" s="57">
        <f>(VLOOKUP($G421,Depth_Lookup_CCL!$A$3:$Z$549,11,FALSE))+(H421/100)</f>
        <v>313.8</v>
      </c>
      <c r="K421" s="57">
        <f>(VLOOKUP($G421,Depth_Lookup_CCL!$A$3:$Z$549,11,FALSE))+(I421/100)</f>
        <v>314.54000000000002</v>
      </c>
      <c r="L421" s="58" t="s">
        <v>1522</v>
      </c>
      <c r="P421" s="52" t="e">
        <f>VLOOKUP(O421,definitions_list_lookup!$AT$3:$AU$5,2,FALSE)</f>
        <v>#N/A</v>
      </c>
      <c r="R421" s="51" t="s">
        <v>1407</v>
      </c>
      <c r="S421" s="52">
        <f>VLOOKUP(R421,definitions_list_lookup!$AI$12:$AJ$17,2,FALSE)</f>
        <v>1</v>
      </c>
      <c r="Y421" s="35"/>
      <c r="AA421" s="36" t="s">
        <v>4346</v>
      </c>
      <c r="AJ421" s="51" t="e">
        <f t="shared" si="51"/>
        <v>#DIV/0!</v>
      </c>
      <c r="AK421" s="51" t="e">
        <f t="shared" si="53"/>
        <v>#DIV/0!</v>
      </c>
      <c r="AL421" s="51" t="e">
        <f t="shared" si="52"/>
        <v>#DIV/0!</v>
      </c>
      <c r="AM421" s="51" t="e">
        <f t="shared" si="54"/>
        <v>#DIV/0!</v>
      </c>
      <c r="AN421" s="51" t="e">
        <f t="shared" si="55"/>
        <v>#DIV/0!</v>
      </c>
      <c r="AO421" s="140" t="e">
        <f t="shared" si="50"/>
        <v>#DIV/0!</v>
      </c>
      <c r="AP421" s="140" t="e">
        <f t="shared" si="49"/>
        <v>#DIV/0!</v>
      </c>
    </row>
    <row r="422" spans="1:42">
      <c r="A422" s="144">
        <v>42944</v>
      </c>
      <c r="B422" s="51" t="s">
        <v>2401</v>
      </c>
      <c r="C422" s="4" t="s">
        <v>1450</v>
      </c>
      <c r="D422" s="4" t="s">
        <v>1575</v>
      </c>
      <c r="E422" s="51">
        <v>127</v>
      </c>
      <c r="F422" s="51">
        <v>1</v>
      </c>
      <c r="G422" s="56" t="str">
        <f t="shared" si="48"/>
        <v>127-1</v>
      </c>
      <c r="H422" s="51">
        <v>9.5</v>
      </c>
      <c r="I422" s="51">
        <v>11.5</v>
      </c>
      <c r="J422" s="57">
        <f>(VLOOKUP($G422,Depth_Lookup_CCL!$A$3:$Z$549,11,FALSE))+(H422/100)</f>
        <v>317.64500000000004</v>
      </c>
      <c r="K422" s="57">
        <f>(VLOOKUP($G422,Depth_Lookup_CCL!$A$3:$Z$549,11,FALSE))+(I422/100)</f>
        <v>317.66500000000002</v>
      </c>
      <c r="L422" s="58" t="s">
        <v>1522</v>
      </c>
      <c r="P422" s="52" t="e">
        <f>VLOOKUP(O422,definitions_list_lookup!$AT$3:$AU$5,2,FALSE)</f>
        <v>#N/A</v>
      </c>
      <c r="R422" s="51" t="s">
        <v>1408</v>
      </c>
      <c r="S422" s="52">
        <f>VLOOKUP(R422,definitions_list_lookup!$AI$12:$AJ$17,2,FALSE)</f>
        <v>2</v>
      </c>
      <c r="Y422" s="35"/>
      <c r="AA422" s="36" t="s">
        <v>4347</v>
      </c>
      <c r="AJ422" s="51" t="e">
        <f t="shared" si="51"/>
        <v>#DIV/0!</v>
      </c>
      <c r="AK422" s="51" t="e">
        <f t="shared" si="53"/>
        <v>#DIV/0!</v>
      </c>
      <c r="AL422" s="51" t="e">
        <f t="shared" si="52"/>
        <v>#DIV/0!</v>
      </c>
      <c r="AM422" s="51" t="e">
        <f t="shared" si="54"/>
        <v>#DIV/0!</v>
      </c>
      <c r="AN422" s="51" t="e">
        <f t="shared" si="55"/>
        <v>#DIV/0!</v>
      </c>
      <c r="AO422" s="140" t="e">
        <f t="shared" si="50"/>
        <v>#DIV/0!</v>
      </c>
      <c r="AP422" s="140" t="e">
        <f t="shared" si="49"/>
        <v>#DIV/0!</v>
      </c>
    </row>
    <row r="423" spans="1:42">
      <c r="A423" s="144">
        <v>42944</v>
      </c>
      <c r="B423" s="51" t="s">
        <v>2401</v>
      </c>
      <c r="C423" s="4" t="s">
        <v>1450</v>
      </c>
      <c r="D423" s="4" t="s">
        <v>1575</v>
      </c>
      <c r="E423" s="51">
        <v>127</v>
      </c>
      <c r="F423" s="51">
        <v>1</v>
      </c>
      <c r="G423" s="56" t="str">
        <f t="shared" si="48"/>
        <v>127-1</v>
      </c>
      <c r="H423" s="51">
        <v>27</v>
      </c>
      <c r="I423" s="51">
        <v>32</v>
      </c>
      <c r="J423" s="57">
        <f>(VLOOKUP($G423,Depth_Lookup_CCL!$A$3:$Z$549,11,FALSE))+(H423/100)</f>
        <v>317.82</v>
      </c>
      <c r="K423" s="57">
        <f>(VLOOKUP($G423,Depth_Lookup_CCL!$A$3:$Z$549,11,FALSE))+(I423/100)</f>
        <v>317.87</v>
      </c>
      <c r="L423" s="58" t="s">
        <v>1521</v>
      </c>
      <c r="N423" s="51" t="s">
        <v>1402</v>
      </c>
      <c r="P423" s="52" t="e">
        <f>VLOOKUP(O423,definitions_list_lookup!$AT$3:$AU$5,2,FALSE)</f>
        <v>#N/A</v>
      </c>
      <c r="Q423" s="51">
        <v>6</v>
      </c>
      <c r="R423" s="51" t="s">
        <v>1408</v>
      </c>
      <c r="S423" s="52">
        <f>VLOOKUP(R423,definitions_list_lookup!$AI$12:$AJ$17,2,FALSE)</f>
        <v>2</v>
      </c>
      <c r="Y423" s="35"/>
      <c r="AA423" s="36" t="s">
        <v>4348</v>
      </c>
      <c r="AF423" s="51">
        <v>2</v>
      </c>
      <c r="AG423" s="51">
        <v>270</v>
      </c>
      <c r="AH423" s="51">
        <v>25</v>
      </c>
      <c r="AI423" s="51">
        <v>0</v>
      </c>
      <c r="AJ423" s="51">
        <f t="shared" si="51"/>
        <v>175.71723753819305</v>
      </c>
      <c r="AK423" s="51">
        <f t="shared" si="53"/>
        <v>175.71723753819305</v>
      </c>
      <c r="AL423" s="51">
        <f t="shared" si="52"/>
        <v>64.938579381969333</v>
      </c>
      <c r="AM423" s="51">
        <f t="shared" si="54"/>
        <v>265.71723753819305</v>
      </c>
      <c r="AN423" s="51">
        <f t="shared" si="55"/>
        <v>25.061420618030667</v>
      </c>
      <c r="AO423" s="140">
        <f t="shared" si="50"/>
        <v>355.71723753819305</v>
      </c>
      <c r="AP423" s="140">
        <f t="shared" si="49"/>
        <v>25.061420618030667</v>
      </c>
    </row>
    <row r="424" spans="1:42">
      <c r="A424" s="144">
        <v>42944</v>
      </c>
      <c r="B424" s="51" t="s">
        <v>2401</v>
      </c>
      <c r="C424" s="4" t="s">
        <v>1450</v>
      </c>
      <c r="D424" s="4" t="s">
        <v>1575</v>
      </c>
      <c r="E424" s="51">
        <v>128</v>
      </c>
      <c r="F424" s="51">
        <v>2</v>
      </c>
      <c r="G424" s="56" t="str">
        <f t="shared" si="48"/>
        <v>128-2</v>
      </c>
      <c r="H424" s="51">
        <v>45</v>
      </c>
      <c r="I424" s="51">
        <v>45.5</v>
      </c>
      <c r="J424" s="57">
        <f>(VLOOKUP($G424,Depth_Lookup_CCL!$A$3:$Z$549,11,FALSE))+(H424/100)</f>
        <v>321.14</v>
      </c>
      <c r="K424" s="57">
        <f>(VLOOKUP($G424,Depth_Lookup_CCL!$A$3:$Z$549,11,FALSE))+(I424/100)</f>
        <v>321.14499999999998</v>
      </c>
      <c r="L424" s="58" t="s">
        <v>1522</v>
      </c>
      <c r="P424" s="52" t="e">
        <f>VLOOKUP(O424,definitions_list_lookup!$AT$3:$AU$5,2,FALSE)</f>
        <v>#N/A</v>
      </c>
      <c r="Q424" s="51">
        <v>1.5</v>
      </c>
      <c r="R424" s="51" t="s">
        <v>1408</v>
      </c>
      <c r="S424" s="52">
        <f>VLOOKUP(R424,definitions_list_lookup!$AI$12:$AJ$17,2,FALSE)</f>
        <v>2</v>
      </c>
      <c r="Y424" s="35"/>
      <c r="AA424" s="36"/>
      <c r="AF424" s="51">
        <v>68</v>
      </c>
      <c r="AG424" s="51">
        <v>270</v>
      </c>
      <c r="AH424" s="51">
        <v>38</v>
      </c>
      <c r="AI424" s="51">
        <v>180</v>
      </c>
      <c r="AJ424" s="51">
        <f t="shared" si="51"/>
        <v>72.481183578300687</v>
      </c>
      <c r="AK424" s="51">
        <f t="shared" si="53"/>
        <v>72.481183578300687</v>
      </c>
      <c r="AL424" s="51">
        <f t="shared" si="52"/>
        <v>21.071012379198248</v>
      </c>
      <c r="AM424" s="51">
        <f t="shared" si="54"/>
        <v>162.48118357830069</v>
      </c>
      <c r="AN424" s="51">
        <f t="shared" si="55"/>
        <v>68.928987620801749</v>
      </c>
      <c r="AO424" s="140">
        <f t="shared" si="50"/>
        <v>252.48118357830069</v>
      </c>
      <c r="AP424" s="140">
        <f t="shared" si="49"/>
        <v>68.928987620801749</v>
      </c>
    </row>
    <row r="425" spans="1:42">
      <c r="A425" s="144">
        <v>42944</v>
      </c>
      <c r="B425" s="51" t="s">
        <v>2401</v>
      </c>
      <c r="C425" s="4" t="s">
        <v>1450</v>
      </c>
      <c r="D425" s="4" t="s">
        <v>1575</v>
      </c>
      <c r="E425" s="51">
        <v>128</v>
      </c>
      <c r="F425" s="51">
        <v>3</v>
      </c>
      <c r="G425" s="56" t="str">
        <f t="shared" si="48"/>
        <v>128-3</v>
      </c>
      <c r="H425" s="51">
        <v>14</v>
      </c>
      <c r="I425" s="51">
        <v>17</v>
      </c>
      <c r="J425" s="57">
        <f>(VLOOKUP($G425,Depth_Lookup_CCL!$A$3:$Z$549,11,FALSE))+(H425/100)</f>
        <v>321.71499999999997</v>
      </c>
      <c r="K425" s="57">
        <f>(VLOOKUP($G425,Depth_Lookup_CCL!$A$3:$Z$549,11,FALSE))+(I425/100)</f>
        <v>321.745</v>
      </c>
      <c r="L425" s="58" t="s">
        <v>1522</v>
      </c>
      <c r="P425" s="52" t="e">
        <f>VLOOKUP(O425,definitions_list_lookup!$AT$3:$AU$5,2,FALSE)</f>
        <v>#N/A</v>
      </c>
      <c r="Q425" s="51">
        <v>2</v>
      </c>
      <c r="R425" s="51" t="s">
        <v>1408</v>
      </c>
      <c r="S425" s="52">
        <f>VLOOKUP(R425,definitions_list_lookup!$AI$12:$AJ$17,2,FALSE)</f>
        <v>2</v>
      </c>
      <c r="Y425" s="35"/>
      <c r="AA425" s="36" t="s">
        <v>4349</v>
      </c>
      <c r="AF425" s="51">
        <v>47</v>
      </c>
      <c r="AG425" s="51">
        <v>90</v>
      </c>
      <c r="AH425" s="51">
        <v>60</v>
      </c>
      <c r="AI425" s="51">
        <v>180</v>
      </c>
      <c r="AJ425" s="51">
        <f t="shared" si="51"/>
        <v>-31.762990234987683</v>
      </c>
      <c r="AK425" s="51">
        <f t="shared" si="53"/>
        <v>328.23700976501232</v>
      </c>
      <c r="AL425" s="51">
        <f t="shared" si="52"/>
        <v>26.145599359863166</v>
      </c>
      <c r="AM425" s="51">
        <f t="shared" si="54"/>
        <v>58.237009765012317</v>
      </c>
      <c r="AN425" s="51">
        <f t="shared" si="55"/>
        <v>63.854400640136831</v>
      </c>
      <c r="AO425" s="140">
        <f t="shared" si="50"/>
        <v>148.23700976501232</v>
      </c>
      <c r="AP425" s="140">
        <f t="shared" si="49"/>
        <v>63.854400640136831</v>
      </c>
    </row>
    <row r="426" spans="1:42">
      <c r="A426" s="144">
        <v>42944</v>
      </c>
      <c r="B426" s="51" t="s">
        <v>2401</v>
      </c>
      <c r="C426" s="4" t="s">
        <v>1450</v>
      </c>
      <c r="D426" s="4" t="s">
        <v>1575</v>
      </c>
      <c r="E426" s="51">
        <v>129</v>
      </c>
      <c r="F426" s="51">
        <v>4</v>
      </c>
      <c r="G426" s="56" t="str">
        <f t="shared" ref="G426:G489" si="56">E426&amp;"-"&amp;F426</f>
        <v>129-4</v>
      </c>
      <c r="H426" s="51">
        <v>12</v>
      </c>
      <c r="I426" s="51">
        <v>12</v>
      </c>
      <c r="J426" s="57">
        <f>(VLOOKUP($G426,Depth_Lookup_CCL!$A$3:$Z$549,11,FALSE))+(H426/100)</f>
        <v>325.08500000000004</v>
      </c>
      <c r="K426" s="57">
        <f>(VLOOKUP($G426,Depth_Lookup_CCL!$A$3:$Z$549,11,FALSE))+(I426/100)</f>
        <v>325.08500000000004</v>
      </c>
      <c r="L426" s="58" t="s">
        <v>1522</v>
      </c>
      <c r="P426" s="52" t="e">
        <f>VLOOKUP(O426,definitions_list_lookup!$AT$3:$AU$5,2,FALSE)</f>
        <v>#N/A</v>
      </c>
      <c r="Q426" s="51">
        <v>1</v>
      </c>
      <c r="R426" s="51" t="s">
        <v>1408</v>
      </c>
      <c r="S426" s="52">
        <f>VLOOKUP(R426,definitions_list_lookup!$AI$12:$AJ$17,2,FALSE)</f>
        <v>2</v>
      </c>
      <c r="X426" s="51" t="s">
        <v>1481</v>
      </c>
      <c r="Y426" s="35"/>
      <c r="AA426" s="36"/>
      <c r="AF426" s="51">
        <v>55</v>
      </c>
      <c r="AG426" s="51">
        <v>90</v>
      </c>
      <c r="AH426" s="51">
        <v>60</v>
      </c>
      <c r="AI426" s="51">
        <v>180</v>
      </c>
      <c r="AJ426" s="51">
        <f t="shared" si="51"/>
        <v>-39.507001237830167</v>
      </c>
      <c r="AK426" s="51">
        <f t="shared" si="53"/>
        <v>320.4929987621698</v>
      </c>
      <c r="AL426" s="51">
        <f t="shared" si="52"/>
        <v>24.010714795444425</v>
      </c>
      <c r="AM426" s="51">
        <f t="shared" si="54"/>
        <v>50.492998762169833</v>
      </c>
      <c r="AN426" s="51">
        <f t="shared" si="55"/>
        <v>65.989285204555571</v>
      </c>
      <c r="AO426" s="140">
        <f t="shared" si="50"/>
        <v>140.4929987621698</v>
      </c>
      <c r="AP426" s="140">
        <f t="shared" ref="AP426:AP489" si="57">-$AL426+90</f>
        <v>65.989285204555571</v>
      </c>
    </row>
    <row r="427" spans="1:42">
      <c r="A427" s="144">
        <v>42944</v>
      </c>
      <c r="B427" s="51" t="s">
        <v>2401</v>
      </c>
      <c r="C427" s="4" t="s">
        <v>1450</v>
      </c>
      <c r="D427" s="4" t="s">
        <v>1575</v>
      </c>
      <c r="E427" s="51">
        <v>129</v>
      </c>
      <c r="F427" s="51">
        <v>4</v>
      </c>
      <c r="G427" s="56" t="str">
        <f t="shared" si="56"/>
        <v>129-4</v>
      </c>
      <c r="H427" s="51">
        <v>81.5</v>
      </c>
      <c r="I427" s="51">
        <v>81.5</v>
      </c>
      <c r="J427" s="57">
        <f>(VLOOKUP($G427,Depth_Lookup_CCL!$A$3:$Z$549,11,FALSE))+(H427/100)</f>
        <v>325.78000000000003</v>
      </c>
      <c r="K427" s="57">
        <f>(VLOOKUP($G427,Depth_Lookup_CCL!$A$3:$Z$549,11,FALSE))+(I427/100)</f>
        <v>325.78000000000003</v>
      </c>
      <c r="L427" s="58"/>
      <c r="P427" s="52" t="e">
        <f>VLOOKUP(O427,definitions_list_lookup!$AT$3:$AU$5,2,FALSE)</f>
        <v>#N/A</v>
      </c>
      <c r="R427" s="51" t="s">
        <v>1408</v>
      </c>
      <c r="S427" s="52">
        <f>VLOOKUP(R427,definitions_list_lookup!$AI$12:$AJ$17,2,FALSE)</f>
        <v>2</v>
      </c>
      <c r="Y427" s="35"/>
      <c r="AA427" s="36" t="s">
        <v>4350</v>
      </c>
      <c r="AJ427" s="51" t="e">
        <f t="shared" si="51"/>
        <v>#DIV/0!</v>
      </c>
      <c r="AK427" s="51" t="e">
        <f t="shared" si="53"/>
        <v>#DIV/0!</v>
      </c>
      <c r="AL427" s="51" t="e">
        <f t="shared" si="52"/>
        <v>#DIV/0!</v>
      </c>
      <c r="AM427" s="51" t="e">
        <f t="shared" si="54"/>
        <v>#DIV/0!</v>
      </c>
      <c r="AN427" s="51" t="e">
        <f t="shared" si="55"/>
        <v>#DIV/0!</v>
      </c>
      <c r="AO427" s="140" t="e">
        <f t="shared" si="50"/>
        <v>#DIV/0!</v>
      </c>
      <c r="AP427" s="140" t="e">
        <f t="shared" si="57"/>
        <v>#DIV/0!</v>
      </c>
    </row>
    <row r="428" spans="1:42">
      <c r="A428" s="144">
        <v>42944</v>
      </c>
      <c r="B428" s="51" t="s">
        <v>2401</v>
      </c>
      <c r="C428" s="4" t="s">
        <v>1450</v>
      </c>
      <c r="D428" s="4" t="s">
        <v>1575</v>
      </c>
      <c r="E428" s="51">
        <v>130</v>
      </c>
      <c r="F428" s="51">
        <v>1</v>
      </c>
      <c r="G428" s="56" t="str">
        <f t="shared" si="56"/>
        <v>130-1</v>
      </c>
      <c r="H428" s="51">
        <v>42.5</v>
      </c>
      <c r="I428" s="51">
        <v>45</v>
      </c>
      <c r="J428" s="57">
        <f>(VLOOKUP($G428,Depth_Lookup_CCL!$A$3:$Z$549,11,FALSE))+(H428/100)</f>
        <v>326.42500000000001</v>
      </c>
      <c r="K428" s="57">
        <f>(VLOOKUP($G428,Depth_Lookup_CCL!$A$3:$Z$549,11,FALSE))+(I428/100)</f>
        <v>326.45</v>
      </c>
      <c r="L428" s="58" t="s">
        <v>1522</v>
      </c>
      <c r="P428" s="52" t="e">
        <f>VLOOKUP(O428,definitions_list_lookup!$AT$3:$AU$5,2,FALSE)</f>
        <v>#N/A</v>
      </c>
      <c r="Q428" s="51">
        <v>1.5</v>
      </c>
      <c r="S428" s="52" t="e">
        <f>VLOOKUP(R428,definitions_list_lookup!$AI$12:$AJ$17,2,FALSE)</f>
        <v>#N/A</v>
      </c>
      <c r="Y428" s="35"/>
      <c r="AA428" s="36" t="s">
        <v>4351</v>
      </c>
      <c r="AB428" s="51">
        <v>270</v>
      </c>
      <c r="AF428" s="51">
        <v>60</v>
      </c>
      <c r="AG428" s="51">
        <v>270</v>
      </c>
      <c r="AJ428" s="51">
        <f t="shared" si="51"/>
        <v>90</v>
      </c>
      <c r="AK428" s="51">
        <f t="shared" si="53"/>
        <v>90</v>
      </c>
      <c r="AL428" s="51">
        <f t="shared" si="52"/>
        <v>30.000000000000011</v>
      </c>
      <c r="AM428" s="51">
        <f t="shared" si="54"/>
        <v>180</v>
      </c>
      <c r="AN428" s="51">
        <f t="shared" si="55"/>
        <v>59.999999999999986</v>
      </c>
      <c r="AO428" s="140">
        <f t="shared" si="50"/>
        <v>270</v>
      </c>
      <c r="AP428" s="140">
        <f t="shared" si="57"/>
        <v>59.999999999999986</v>
      </c>
    </row>
    <row r="429" spans="1:42">
      <c r="A429" s="144">
        <v>42944</v>
      </c>
      <c r="B429" s="51" t="s">
        <v>2401</v>
      </c>
      <c r="C429" s="4" t="s">
        <v>1450</v>
      </c>
      <c r="D429" s="4" t="s">
        <v>1575</v>
      </c>
      <c r="E429" s="51">
        <v>130</v>
      </c>
      <c r="F429" s="51">
        <v>2</v>
      </c>
      <c r="G429" s="56" t="str">
        <f t="shared" si="56"/>
        <v>130-2</v>
      </c>
      <c r="H429" s="51">
        <v>16</v>
      </c>
      <c r="I429" s="51">
        <v>43</v>
      </c>
      <c r="J429" s="57">
        <f>(VLOOKUP($G429,Depth_Lookup_CCL!$A$3:$Z$549,11,FALSE))+(H429/100)</f>
        <v>326.80500000000001</v>
      </c>
      <c r="K429" s="57">
        <f>(VLOOKUP($G429,Depth_Lookup_CCL!$A$3:$Z$549,11,FALSE))+(I429/100)</f>
        <v>327.07499999999999</v>
      </c>
      <c r="L429" s="58" t="s">
        <v>1520</v>
      </c>
      <c r="M429" s="51" t="s">
        <v>1404</v>
      </c>
      <c r="N429" s="51" t="s">
        <v>1401</v>
      </c>
      <c r="P429" s="52" t="e">
        <f>VLOOKUP(O429,definitions_list_lookup!$AT$3:$AU$5,2,FALSE)</f>
        <v>#N/A</v>
      </c>
      <c r="Q429" s="51">
        <v>14</v>
      </c>
      <c r="R429" s="51" t="s">
        <v>1536</v>
      </c>
      <c r="S429" s="52">
        <f>VLOOKUP(R429,definitions_list_lookup!$AI$12:$AJ$17,2,FALSE)</f>
        <v>3</v>
      </c>
      <c r="X429" s="51" t="s">
        <v>1481</v>
      </c>
      <c r="Y429" s="35"/>
      <c r="AA429" s="36" t="s">
        <v>4352</v>
      </c>
      <c r="AF429" s="51">
        <v>55</v>
      </c>
      <c r="AG429" s="51">
        <v>270</v>
      </c>
      <c r="AH429" s="51">
        <v>40</v>
      </c>
      <c r="AI429" s="51">
        <v>0</v>
      </c>
      <c r="AJ429" s="51">
        <f t="shared" si="51"/>
        <v>120.4361050493531</v>
      </c>
      <c r="AK429" s="51">
        <f t="shared" si="53"/>
        <v>120.4361050493531</v>
      </c>
      <c r="AL429" s="51">
        <f t="shared" si="52"/>
        <v>31.120017441601846</v>
      </c>
      <c r="AM429" s="51">
        <f t="shared" si="54"/>
        <v>210.4361050493531</v>
      </c>
      <c r="AN429" s="51">
        <f t="shared" si="55"/>
        <v>58.879982558398154</v>
      </c>
      <c r="AO429" s="140">
        <f t="shared" si="50"/>
        <v>300.4361050493531</v>
      </c>
      <c r="AP429" s="140">
        <f t="shared" si="57"/>
        <v>58.879982558398154</v>
      </c>
    </row>
    <row r="430" spans="1:42">
      <c r="A430" s="144">
        <v>42944</v>
      </c>
      <c r="B430" s="51" t="s">
        <v>2401</v>
      </c>
      <c r="C430" s="4" t="s">
        <v>1450</v>
      </c>
      <c r="D430" s="4" t="s">
        <v>1575</v>
      </c>
      <c r="E430" s="51">
        <v>130</v>
      </c>
      <c r="F430" s="51">
        <v>4</v>
      </c>
      <c r="G430" s="56" t="str">
        <f t="shared" si="56"/>
        <v>130-4</v>
      </c>
      <c r="H430" s="51">
        <v>0</v>
      </c>
      <c r="I430" s="51">
        <v>10</v>
      </c>
      <c r="J430" s="57">
        <f>(VLOOKUP($G430,Depth_Lookup_CCL!$A$3:$Z$549,11,FALSE))+(H430/100)</f>
        <v>328.39499999999998</v>
      </c>
      <c r="K430" s="57">
        <f>(VLOOKUP($G430,Depth_Lookup_CCL!$A$3:$Z$549,11,FALSE))+(I430/100)</f>
        <v>328.495</v>
      </c>
      <c r="L430" s="58" t="s">
        <v>1521</v>
      </c>
      <c r="M430" s="51" t="s">
        <v>1403</v>
      </c>
      <c r="N430" s="51" t="s">
        <v>1401</v>
      </c>
      <c r="P430" s="52" t="e">
        <f>VLOOKUP(O430,definitions_list_lookup!$AT$3:$AU$5,2,FALSE)</f>
        <v>#N/A</v>
      </c>
      <c r="S430" s="52" t="e">
        <f>VLOOKUP(R430,definitions_list_lookup!$AI$12:$AJ$17,2,FALSE)</f>
        <v>#N/A</v>
      </c>
      <c r="Y430" s="35"/>
      <c r="AA430" s="36"/>
      <c r="AJ430" s="51" t="e">
        <f t="shared" si="51"/>
        <v>#DIV/0!</v>
      </c>
      <c r="AK430" s="51" t="e">
        <f t="shared" si="53"/>
        <v>#DIV/0!</v>
      </c>
      <c r="AL430" s="51" t="e">
        <f t="shared" si="52"/>
        <v>#DIV/0!</v>
      </c>
      <c r="AM430" s="51" t="e">
        <f t="shared" si="54"/>
        <v>#DIV/0!</v>
      </c>
      <c r="AN430" s="51" t="e">
        <f t="shared" si="55"/>
        <v>#DIV/0!</v>
      </c>
      <c r="AO430" s="140" t="e">
        <f t="shared" ref="AO430:AO493" si="58">IF(($AK430&lt;180),$AK430+180,$AK430-180)</f>
        <v>#DIV/0!</v>
      </c>
      <c r="AP430" s="140" t="e">
        <f t="shared" si="57"/>
        <v>#DIV/0!</v>
      </c>
    </row>
    <row r="431" spans="1:42">
      <c r="A431" s="144">
        <v>42944</v>
      </c>
      <c r="B431" s="51" t="s">
        <v>2401</v>
      </c>
      <c r="C431" s="4" t="s">
        <v>1450</v>
      </c>
      <c r="D431" s="4" t="s">
        <v>1575</v>
      </c>
      <c r="E431" s="51">
        <v>130</v>
      </c>
      <c r="F431" s="51">
        <v>4</v>
      </c>
      <c r="G431" s="56" t="str">
        <f t="shared" si="56"/>
        <v>130-4</v>
      </c>
      <c r="H431" s="51">
        <v>39</v>
      </c>
      <c r="I431" s="51">
        <v>46</v>
      </c>
      <c r="J431" s="57">
        <f>(VLOOKUP($G431,Depth_Lookup_CCL!$A$3:$Z$549,11,FALSE))+(H431/100)</f>
        <v>328.78499999999997</v>
      </c>
      <c r="K431" s="57">
        <f>(VLOOKUP($G431,Depth_Lookup_CCL!$A$3:$Z$549,11,FALSE))+(I431/100)</f>
        <v>328.85499999999996</v>
      </c>
      <c r="L431" s="58" t="s">
        <v>1521</v>
      </c>
      <c r="M431" s="51" t="s">
        <v>1403</v>
      </c>
      <c r="N431" s="51" t="s">
        <v>1402</v>
      </c>
      <c r="P431" s="52" t="e">
        <f>VLOOKUP(O431,definitions_list_lookup!$AT$3:$AU$5,2,FALSE)</f>
        <v>#N/A</v>
      </c>
      <c r="Q431" s="51">
        <v>10</v>
      </c>
      <c r="R431" s="51" t="s">
        <v>1537</v>
      </c>
      <c r="S431" s="52">
        <f>VLOOKUP(R431,definitions_list_lookup!$AI$12:$AJ$17,2,FALSE)</f>
        <v>4</v>
      </c>
      <c r="Y431" s="35"/>
      <c r="AA431" s="36" t="s">
        <v>4353</v>
      </c>
      <c r="AJ431" s="51" t="e">
        <f t="shared" si="51"/>
        <v>#DIV/0!</v>
      </c>
      <c r="AK431" s="51" t="e">
        <f t="shared" si="53"/>
        <v>#DIV/0!</v>
      </c>
      <c r="AL431" s="51" t="e">
        <f t="shared" si="52"/>
        <v>#DIV/0!</v>
      </c>
      <c r="AM431" s="51" t="e">
        <f t="shared" si="54"/>
        <v>#DIV/0!</v>
      </c>
      <c r="AN431" s="51" t="e">
        <f t="shared" si="55"/>
        <v>#DIV/0!</v>
      </c>
      <c r="AO431" s="140" t="e">
        <f t="shared" si="58"/>
        <v>#DIV/0!</v>
      </c>
      <c r="AP431" s="140" t="e">
        <f t="shared" si="57"/>
        <v>#DIV/0!</v>
      </c>
    </row>
    <row r="432" spans="1:42">
      <c r="A432" s="144">
        <v>42944</v>
      </c>
      <c r="B432" s="51" t="s">
        <v>2401</v>
      </c>
      <c r="C432" s="4" t="s">
        <v>1450</v>
      </c>
      <c r="D432" s="4" t="s">
        <v>1575</v>
      </c>
      <c r="E432" s="51">
        <v>130</v>
      </c>
      <c r="F432" s="51">
        <v>4</v>
      </c>
      <c r="G432" s="56" t="str">
        <f t="shared" si="56"/>
        <v>130-4</v>
      </c>
      <c r="H432" s="51">
        <v>46</v>
      </c>
      <c r="I432" s="51">
        <v>49</v>
      </c>
      <c r="J432" s="57">
        <f>(VLOOKUP($G432,Depth_Lookup_CCL!$A$3:$Z$549,11,FALSE))+(H432/100)</f>
        <v>328.85499999999996</v>
      </c>
      <c r="K432" s="57">
        <f>(VLOOKUP($G432,Depth_Lookup_CCL!$A$3:$Z$549,11,FALSE))+(I432/100)</f>
        <v>328.88499999999999</v>
      </c>
      <c r="L432" s="58" t="s">
        <v>1520</v>
      </c>
      <c r="M432" s="51" t="s">
        <v>1404</v>
      </c>
      <c r="P432" s="52" t="e">
        <f>VLOOKUP(O432,definitions_list_lookup!$AT$3:$AU$5,2,FALSE)</f>
        <v>#N/A</v>
      </c>
      <c r="Q432" s="51">
        <v>3</v>
      </c>
      <c r="R432" s="51" t="s">
        <v>1537</v>
      </c>
      <c r="S432" s="52">
        <f>VLOOKUP(R432,definitions_list_lookup!$AI$12:$AJ$17,2,FALSE)</f>
        <v>4</v>
      </c>
      <c r="X432" s="51" t="s">
        <v>1481</v>
      </c>
      <c r="Y432" s="35"/>
      <c r="AA432" s="36" t="s">
        <v>4354</v>
      </c>
      <c r="AF432" s="51">
        <v>40</v>
      </c>
      <c r="AG432" s="51">
        <v>27</v>
      </c>
      <c r="AH432" s="51">
        <v>57</v>
      </c>
      <c r="AI432" s="51">
        <v>180</v>
      </c>
      <c r="AJ432" s="51">
        <f t="shared" si="51"/>
        <v>-72.454813376901711</v>
      </c>
      <c r="AK432" s="51">
        <f t="shared" si="53"/>
        <v>287.54518662309829</v>
      </c>
      <c r="AL432" s="51">
        <f t="shared" si="52"/>
        <v>11.076650575845367</v>
      </c>
      <c r="AM432" s="51">
        <f t="shared" si="54"/>
        <v>17.545186623098289</v>
      </c>
      <c r="AN432" s="51">
        <f t="shared" si="55"/>
        <v>78.923349424154637</v>
      </c>
      <c r="AO432" s="140">
        <f t="shared" si="58"/>
        <v>107.54518662309829</v>
      </c>
      <c r="AP432" s="140">
        <f t="shared" si="57"/>
        <v>78.923349424154637</v>
      </c>
    </row>
    <row r="433" spans="1:42">
      <c r="A433" s="144">
        <v>42944</v>
      </c>
      <c r="B433" s="51" t="s">
        <v>2401</v>
      </c>
      <c r="C433" s="4" t="s">
        <v>1450</v>
      </c>
      <c r="D433" s="4" t="s">
        <v>1575</v>
      </c>
      <c r="E433" s="51">
        <v>130</v>
      </c>
      <c r="F433" s="51">
        <v>4</v>
      </c>
      <c r="G433" s="56" t="str">
        <f t="shared" si="56"/>
        <v>130-4</v>
      </c>
      <c r="H433" s="51">
        <v>58</v>
      </c>
      <c r="I433" s="51">
        <v>74</v>
      </c>
      <c r="J433" s="57">
        <f>(VLOOKUP($G433,Depth_Lookup_CCL!$A$3:$Z$549,11,FALSE))+(H433/100)</f>
        <v>328.97499999999997</v>
      </c>
      <c r="K433" s="57">
        <f>(VLOOKUP($G433,Depth_Lookup_CCL!$A$3:$Z$549,11,FALSE))+(I433/100)</f>
        <v>329.13499999999999</v>
      </c>
      <c r="L433" s="58" t="s">
        <v>1523</v>
      </c>
      <c r="M433" s="51" t="s">
        <v>1405</v>
      </c>
      <c r="P433" s="52" t="e">
        <f>VLOOKUP(O433,definitions_list_lookup!$AT$3:$AU$5,2,FALSE)</f>
        <v>#N/A</v>
      </c>
      <c r="R433" s="51" t="s">
        <v>1537</v>
      </c>
      <c r="S433" s="52">
        <f>VLOOKUP(R433,definitions_list_lookup!$AI$12:$AJ$17,2,FALSE)</f>
        <v>4</v>
      </c>
      <c r="Y433" s="35"/>
      <c r="AA433" s="36" t="s">
        <v>4355</v>
      </c>
      <c r="AJ433" s="51" t="e">
        <f t="shared" si="51"/>
        <v>#DIV/0!</v>
      </c>
      <c r="AK433" s="51" t="e">
        <f t="shared" si="53"/>
        <v>#DIV/0!</v>
      </c>
      <c r="AL433" s="51" t="e">
        <f t="shared" si="52"/>
        <v>#DIV/0!</v>
      </c>
      <c r="AM433" s="51" t="e">
        <f t="shared" si="54"/>
        <v>#DIV/0!</v>
      </c>
      <c r="AN433" s="51" t="e">
        <f t="shared" si="55"/>
        <v>#DIV/0!</v>
      </c>
      <c r="AO433" s="140" t="e">
        <f t="shared" si="58"/>
        <v>#DIV/0!</v>
      </c>
      <c r="AP433" s="140" t="e">
        <f t="shared" si="57"/>
        <v>#DIV/0!</v>
      </c>
    </row>
    <row r="434" spans="1:42">
      <c r="A434" s="144">
        <v>42944</v>
      </c>
      <c r="B434" s="51" t="s">
        <v>2401</v>
      </c>
      <c r="C434" s="4" t="s">
        <v>1450</v>
      </c>
      <c r="D434" s="4" t="s">
        <v>1575</v>
      </c>
      <c r="E434" s="51">
        <v>130</v>
      </c>
      <c r="F434" s="51">
        <v>4</v>
      </c>
      <c r="G434" s="56" t="str">
        <f t="shared" si="56"/>
        <v>130-4</v>
      </c>
      <c r="H434" s="51">
        <v>77</v>
      </c>
      <c r="I434" s="51">
        <v>79</v>
      </c>
      <c r="J434" s="57">
        <f>(VLOOKUP($G434,Depth_Lookup_CCL!$A$3:$Z$549,11,FALSE))+(H434/100)</f>
        <v>329.16499999999996</v>
      </c>
      <c r="K434" s="57">
        <f>(VLOOKUP($G434,Depth_Lookup_CCL!$A$3:$Z$549,11,FALSE))+(I434/100)</f>
        <v>329.185</v>
      </c>
      <c r="L434" s="58" t="s">
        <v>1521</v>
      </c>
      <c r="M434" s="51" t="s">
        <v>1404</v>
      </c>
      <c r="P434" s="52" t="e">
        <f>VLOOKUP(O434,definitions_list_lookup!$AT$3:$AU$5,2,FALSE)</f>
        <v>#N/A</v>
      </c>
      <c r="Q434" s="51">
        <v>2</v>
      </c>
      <c r="R434" s="51" t="s">
        <v>1536</v>
      </c>
      <c r="S434" s="52">
        <f>VLOOKUP(R434,definitions_list_lookup!$AI$12:$AJ$17,2,FALSE)</f>
        <v>3</v>
      </c>
      <c r="Y434" s="35"/>
      <c r="AA434" s="36" t="s">
        <v>4356</v>
      </c>
      <c r="AF434" s="51">
        <v>50</v>
      </c>
      <c r="AG434" s="51">
        <v>270</v>
      </c>
      <c r="AH434" s="51">
        <v>45</v>
      </c>
      <c r="AI434" s="51">
        <v>180</v>
      </c>
      <c r="AJ434" s="51">
        <f t="shared" si="51"/>
        <v>50</v>
      </c>
      <c r="AK434" s="51">
        <f t="shared" si="53"/>
        <v>50</v>
      </c>
      <c r="AL434" s="51">
        <f t="shared" si="52"/>
        <v>32.732407209612347</v>
      </c>
      <c r="AM434" s="51">
        <f t="shared" si="54"/>
        <v>140</v>
      </c>
      <c r="AN434" s="51">
        <f t="shared" si="55"/>
        <v>57.267592790387653</v>
      </c>
      <c r="AO434" s="140">
        <f t="shared" si="58"/>
        <v>230</v>
      </c>
      <c r="AP434" s="140">
        <f t="shared" si="57"/>
        <v>57.267592790387653</v>
      </c>
    </row>
    <row r="435" spans="1:42">
      <c r="A435" s="144">
        <v>42944</v>
      </c>
      <c r="B435" s="51" t="s">
        <v>2401</v>
      </c>
      <c r="C435" s="4" t="s">
        <v>1450</v>
      </c>
      <c r="D435" s="4" t="s">
        <v>1575</v>
      </c>
      <c r="E435" s="51">
        <v>131</v>
      </c>
      <c r="F435" s="51">
        <v>1</v>
      </c>
      <c r="G435" s="56" t="str">
        <f t="shared" si="56"/>
        <v>131-1</v>
      </c>
      <c r="H435" s="51">
        <v>0</v>
      </c>
      <c r="I435" s="51">
        <v>39</v>
      </c>
      <c r="J435" s="57">
        <f>(VLOOKUP($G435,Depth_Lookup_CCL!$A$3:$Z$549,11,FALSE))+(H435/100)</f>
        <v>329.05</v>
      </c>
      <c r="K435" s="57">
        <f>(VLOOKUP($G435,Depth_Lookup_CCL!$A$3:$Z$549,11,FALSE))+(I435/100)</f>
        <v>329.44</v>
      </c>
      <c r="L435" s="58" t="s">
        <v>1520</v>
      </c>
      <c r="M435" s="51" t="s">
        <v>1404</v>
      </c>
      <c r="P435" s="52" t="e">
        <f>VLOOKUP(O435,definitions_list_lookup!$AT$3:$AU$5,2,FALSE)</f>
        <v>#N/A</v>
      </c>
      <c r="R435" s="51" t="s">
        <v>1408</v>
      </c>
      <c r="S435" s="52">
        <f>VLOOKUP(R435,definitions_list_lookup!$AI$12:$AJ$17,2,FALSE)</f>
        <v>2</v>
      </c>
      <c r="Y435" s="35"/>
      <c r="AA435" s="36" t="s">
        <v>4357</v>
      </c>
      <c r="AF435" s="51">
        <v>55</v>
      </c>
      <c r="AG435" s="51">
        <v>270</v>
      </c>
      <c r="AH435" s="51">
        <v>52</v>
      </c>
      <c r="AI435" s="51">
        <v>180</v>
      </c>
      <c r="AJ435" s="51">
        <f t="shared" si="51"/>
        <v>48.132517173576275</v>
      </c>
      <c r="AK435" s="51">
        <f t="shared" si="53"/>
        <v>48.132517173576275</v>
      </c>
      <c r="AL435" s="51">
        <f t="shared" si="52"/>
        <v>27.539241844723865</v>
      </c>
      <c r="AM435" s="51">
        <f t="shared" si="54"/>
        <v>138.13251717357628</v>
      </c>
      <c r="AN435" s="51">
        <f t="shared" si="55"/>
        <v>62.460758155276139</v>
      </c>
      <c r="AO435" s="140">
        <f t="shared" si="58"/>
        <v>228.13251717357628</v>
      </c>
      <c r="AP435" s="140">
        <f t="shared" si="57"/>
        <v>62.460758155276139</v>
      </c>
    </row>
    <row r="436" spans="1:42">
      <c r="A436" s="144">
        <v>42944</v>
      </c>
      <c r="B436" s="51" t="s">
        <v>2401</v>
      </c>
      <c r="C436" s="4" t="s">
        <v>1450</v>
      </c>
      <c r="D436" s="4" t="s">
        <v>1575</v>
      </c>
      <c r="E436" s="51">
        <v>131</v>
      </c>
      <c r="F436" s="51">
        <v>1</v>
      </c>
      <c r="G436" s="56" t="str">
        <f t="shared" si="56"/>
        <v>131-1</v>
      </c>
      <c r="H436" s="51">
        <v>45</v>
      </c>
      <c r="I436" s="51">
        <v>56</v>
      </c>
      <c r="J436" s="57">
        <f>(VLOOKUP($G436,Depth_Lookup_CCL!$A$3:$Z$549,11,FALSE))+(H436/100)</f>
        <v>329.5</v>
      </c>
      <c r="K436" s="57">
        <f>(VLOOKUP($G436,Depth_Lookup_CCL!$A$3:$Z$549,11,FALSE))+(I436/100)</f>
        <v>329.61</v>
      </c>
      <c r="L436" s="58" t="s">
        <v>1521</v>
      </c>
      <c r="M436" s="51" t="s">
        <v>1403</v>
      </c>
      <c r="P436" s="52" t="e">
        <f>VLOOKUP(O436,definitions_list_lookup!$AT$3:$AU$5,2,FALSE)</f>
        <v>#N/A</v>
      </c>
      <c r="Q436" s="51">
        <v>12</v>
      </c>
      <c r="R436" s="51" t="s">
        <v>1537</v>
      </c>
      <c r="S436" s="52">
        <f>VLOOKUP(R436,definitions_list_lookup!$AI$12:$AJ$17,2,FALSE)</f>
        <v>4</v>
      </c>
      <c r="Y436" s="35"/>
      <c r="AA436" s="36" t="s">
        <v>4358</v>
      </c>
      <c r="AJ436" s="51" t="e">
        <f t="shared" si="51"/>
        <v>#DIV/0!</v>
      </c>
      <c r="AK436" s="51" t="e">
        <f t="shared" si="53"/>
        <v>#DIV/0!</v>
      </c>
      <c r="AL436" s="51" t="e">
        <f t="shared" si="52"/>
        <v>#DIV/0!</v>
      </c>
      <c r="AM436" s="51" t="e">
        <f t="shared" si="54"/>
        <v>#DIV/0!</v>
      </c>
      <c r="AN436" s="51" t="e">
        <f t="shared" si="55"/>
        <v>#DIV/0!</v>
      </c>
      <c r="AO436" s="140" t="e">
        <f t="shared" si="58"/>
        <v>#DIV/0!</v>
      </c>
      <c r="AP436" s="140" t="e">
        <f t="shared" si="57"/>
        <v>#DIV/0!</v>
      </c>
    </row>
    <row r="437" spans="1:42">
      <c r="A437" s="144">
        <v>42944</v>
      </c>
      <c r="B437" s="51" t="s">
        <v>2401</v>
      </c>
      <c r="C437" s="4" t="s">
        <v>1450</v>
      </c>
      <c r="D437" s="4" t="s">
        <v>1575</v>
      </c>
      <c r="E437" s="51">
        <v>131</v>
      </c>
      <c r="F437" s="51">
        <v>1</v>
      </c>
      <c r="G437" s="56" t="str">
        <f t="shared" si="56"/>
        <v>131-1</v>
      </c>
      <c r="H437" s="51">
        <v>56</v>
      </c>
      <c r="I437" s="51">
        <v>61</v>
      </c>
      <c r="J437" s="57">
        <f>(VLOOKUP($G437,Depth_Lookup_CCL!$A$3:$Z$549,11,FALSE))+(H437/100)</f>
        <v>329.61</v>
      </c>
      <c r="K437" s="57">
        <f>(VLOOKUP($G437,Depth_Lookup_CCL!$A$3:$Z$549,11,FALSE))+(I437/100)</f>
        <v>329.66</v>
      </c>
      <c r="L437" s="58" t="s">
        <v>1520</v>
      </c>
      <c r="M437" s="51" t="s">
        <v>2874</v>
      </c>
      <c r="N437" s="51" t="s">
        <v>1400</v>
      </c>
      <c r="P437" s="52" t="e">
        <f>VLOOKUP(O437,definitions_list_lookup!$AT$3:$AU$5,2,FALSE)</f>
        <v>#N/A</v>
      </c>
      <c r="Q437" s="51">
        <v>5</v>
      </c>
      <c r="R437" s="51" t="s">
        <v>1537</v>
      </c>
      <c r="S437" s="52">
        <f>VLOOKUP(R437,definitions_list_lookup!$AI$12:$AJ$17,2,FALSE)</f>
        <v>4</v>
      </c>
      <c r="X437" s="51" t="s">
        <v>2439</v>
      </c>
      <c r="Y437" s="35"/>
      <c r="AA437" s="36" t="s">
        <v>4359</v>
      </c>
      <c r="AJ437" s="51" t="e">
        <f t="shared" si="51"/>
        <v>#DIV/0!</v>
      </c>
      <c r="AK437" s="51" t="e">
        <f t="shared" si="53"/>
        <v>#DIV/0!</v>
      </c>
      <c r="AL437" s="51" t="e">
        <f t="shared" si="52"/>
        <v>#DIV/0!</v>
      </c>
      <c r="AM437" s="51" t="e">
        <f t="shared" si="54"/>
        <v>#DIV/0!</v>
      </c>
      <c r="AN437" s="51" t="e">
        <f t="shared" si="55"/>
        <v>#DIV/0!</v>
      </c>
      <c r="AO437" s="140" t="e">
        <f t="shared" si="58"/>
        <v>#DIV/0!</v>
      </c>
      <c r="AP437" s="140" t="e">
        <f t="shared" si="57"/>
        <v>#DIV/0!</v>
      </c>
    </row>
    <row r="438" spans="1:42">
      <c r="A438" s="144">
        <v>42944</v>
      </c>
      <c r="B438" s="51" t="s">
        <v>2401</v>
      </c>
      <c r="C438" s="4" t="s">
        <v>1450</v>
      </c>
      <c r="D438" s="4" t="s">
        <v>1575</v>
      </c>
      <c r="E438" s="51">
        <v>131</v>
      </c>
      <c r="F438" s="51">
        <v>1</v>
      </c>
      <c r="G438" s="56" t="str">
        <f t="shared" si="56"/>
        <v>131-1</v>
      </c>
      <c r="H438" s="51">
        <v>61</v>
      </c>
      <c r="I438" s="51">
        <v>67</v>
      </c>
      <c r="J438" s="57">
        <f>(VLOOKUP($G438,Depth_Lookup_CCL!$A$3:$Z$549,11,FALSE))+(H438/100)</f>
        <v>329.66</v>
      </c>
      <c r="K438" s="57">
        <f>(VLOOKUP($G438,Depth_Lookup_CCL!$A$3:$Z$549,11,FALSE))+(I438/100)</f>
        <v>329.72</v>
      </c>
      <c r="L438" s="58" t="s">
        <v>1521</v>
      </c>
      <c r="M438" s="51" t="s">
        <v>1403</v>
      </c>
      <c r="P438" s="52" t="e">
        <f>VLOOKUP(O438,definitions_list_lookup!$AT$3:$AU$5,2,FALSE)</f>
        <v>#N/A</v>
      </c>
      <c r="R438" s="51" t="s">
        <v>1537</v>
      </c>
      <c r="S438" s="52">
        <f>VLOOKUP(R438,definitions_list_lookup!$AI$12:$AJ$17,2,FALSE)</f>
        <v>4</v>
      </c>
      <c r="Y438" s="35"/>
      <c r="AA438" s="36"/>
      <c r="AJ438" s="51" t="e">
        <f t="shared" si="51"/>
        <v>#DIV/0!</v>
      </c>
      <c r="AK438" s="51" t="e">
        <f t="shared" si="53"/>
        <v>#DIV/0!</v>
      </c>
      <c r="AL438" s="51" t="e">
        <f t="shared" si="52"/>
        <v>#DIV/0!</v>
      </c>
      <c r="AM438" s="51" t="e">
        <f t="shared" si="54"/>
        <v>#DIV/0!</v>
      </c>
      <c r="AN438" s="51" t="e">
        <f t="shared" si="55"/>
        <v>#DIV/0!</v>
      </c>
      <c r="AO438" s="140" t="e">
        <f t="shared" si="58"/>
        <v>#DIV/0!</v>
      </c>
      <c r="AP438" s="140" t="e">
        <f t="shared" si="57"/>
        <v>#DIV/0!</v>
      </c>
    </row>
    <row r="439" spans="1:42">
      <c r="A439" s="144">
        <v>42944</v>
      </c>
      <c r="B439" s="51" t="s">
        <v>2401</v>
      </c>
      <c r="C439" s="4" t="s">
        <v>1450</v>
      </c>
      <c r="D439" s="4" t="s">
        <v>1575</v>
      </c>
      <c r="E439" s="51">
        <v>131</v>
      </c>
      <c r="F439" s="51">
        <v>2</v>
      </c>
      <c r="G439" s="56" t="str">
        <f t="shared" si="56"/>
        <v>131-2</v>
      </c>
      <c r="H439" s="51">
        <v>0</v>
      </c>
      <c r="I439" s="51">
        <v>84</v>
      </c>
      <c r="J439" s="57">
        <f>(VLOOKUP($G439,Depth_Lookup_CCL!$A$3:$Z$549,11,FALSE))+(H439/100)</f>
        <v>329.815</v>
      </c>
      <c r="K439" s="57">
        <f>(VLOOKUP($G439,Depth_Lookup_CCL!$A$3:$Z$549,11,FALSE))+(I439/100)</f>
        <v>330.65499999999997</v>
      </c>
      <c r="L439" s="58" t="s">
        <v>1520</v>
      </c>
      <c r="M439" s="51" t="s">
        <v>1403</v>
      </c>
      <c r="N439" s="51" t="s">
        <v>1401</v>
      </c>
      <c r="P439" s="52" t="e">
        <f>VLOOKUP(O439,definitions_list_lookup!$AT$3:$AU$5,2,FALSE)</f>
        <v>#N/A</v>
      </c>
      <c r="Q439" s="51">
        <v>84</v>
      </c>
      <c r="R439" s="51" t="s">
        <v>1537</v>
      </c>
      <c r="S439" s="52">
        <f>VLOOKUP(R439,definitions_list_lookup!$AI$12:$AJ$17,2,FALSE)</f>
        <v>4</v>
      </c>
      <c r="X439" s="51" t="s">
        <v>1481</v>
      </c>
      <c r="Y439" s="35"/>
      <c r="AA439" s="36" t="s">
        <v>4360</v>
      </c>
      <c r="AD439" s="51">
        <v>37</v>
      </c>
      <c r="AE439" s="51">
        <v>3</v>
      </c>
      <c r="AF439" s="51">
        <v>23</v>
      </c>
      <c r="AG439" s="51">
        <v>270</v>
      </c>
      <c r="AH439" s="51">
        <v>8</v>
      </c>
      <c r="AI439" s="51">
        <v>0</v>
      </c>
      <c r="AJ439" s="51">
        <f t="shared" si="51"/>
        <v>108.3193694479711</v>
      </c>
      <c r="AK439" s="51">
        <f t="shared" si="53"/>
        <v>108.3193694479711</v>
      </c>
      <c r="AL439" s="51">
        <f t="shared" si="52"/>
        <v>65.908862823968121</v>
      </c>
      <c r="AM439" s="51">
        <f t="shared" si="54"/>
        <v>198.3193694479711</v>
      </c>
      <c r="AN439" s="51">
        <f t="shared" si="55"/>
        <v>24.091137176031879</v>
      </c>
      <c r="AO439" s="140">
        <f t="shared" si="58"/>
        <v>288.3193694479711</v>
      </c>
      <c r="AP439" s="140">
        <f t="shared" si="57"/>
        <v>24.091137176031879</v>
      </c>
    </row>
    <row r="440" spans="1:42">
      <c r="A440" s="144">
        <v>42944</v>
      </c>
      <c r="B440" s="51" t="s">
        <v>2401</v>
      </c>
      <c r="C440" s="4" t="s">
        <v>1450</v>
      </c>
      <c r="D440" s="4" t="s">
        <v>1575</v>
      </c>
      <c r="E440" s="51">
        <v>131</v>
      </c>
      <c r="F440" s="51">
        <v>3</v>
      </c>
      <c r="G440" s="56" t="str">
        <f t="shared" si="56"/>
        <v>131-3</v>
      </c>
      <c r="H440" s="51">
        <v>0</v>
      </c>
      <c r="I440" s="51">
        <v>81</v>
      </c>
      <c r="J440" s="57">
        <f>(VLOOKUP($G440,Depth_Lookup_CCL!$A$3:$Z$549,11,FALSE))+(H440/100)</f>
        <v>330.65499999999997</v>
      </c>
      <c r="K440" s="57">
        <f>(VLOOKUP($G440,Depth_Lookup_CCL!$A$3:$Z$549,11,FALSE))+(I440/100)</f>
        <v>331.46499999999997</v>
      </c>
      <c r="L440" s="58" t="s">
        <v>1520</v>
      </c>
      <c r="M440" s="51" t="s">
        <v>1403</v>
      </c>
      <c r="N440" s="51" t="s">
        <v>1401</v>
      </c>
      <c r="P440" s="52" t="e">
        <f>VLOOKUP(O440,definitions_list_lookup!$AT$3:$AU$5,2,FALSE)</f>
        <v>#N/A</v>
      </c>
      <c r="Q440" s="51">
        <v>81</v>
      </c>
      <c r="R440" s="51" t="s">
        <v>1537</v>
      </c>
      <c r="S440" s="52">
        <f>VLOOKUP(R440,definitions_list_lookup!$AI$12:$AJ$17,2,FALSE)</f>
        <v>4</v>
      </c>
      <c r="Y440" s="35"/>
      <c r="AA440" s="36"/>
      <c r="AJ440" s="51" t="e">
        <f t="shared" si="51"/>
        <v>#DIV/0!</v>
      </c>
      <c r="AK440" s="51" t="e">
        <f t="shared" si="53"/>
        <v>#DIV/0!</v>
      </c>
      <c r="AL440" s="51" t="e">
        <f t="shared" si="52"/>
        <v>#DIV/0!</v>
      </c>
      <c r="AM440" s="51" t="e">
        <f t="shared" si="54"/>
        <v>#DIV/0!</v>
      </c>
      <c r="AN440" s="51" t="e">
        <f t="shared" si="55"/>
        <v>#DIV/0!</v>
      </c>
      <c r="AO440" s="140" t="e">
        <f t="shared" si="58"/>
        <v>#DIV/0!</v>
      </c>
      <c r="AP440" s="140" t="e">
        <f t="shared" si="57"/>
        <v>#DIV/0!</v>
      </c>
    </row>
    <row r="441" spans="1:42">
      <c r="A441" s="144">
        <v>42944</v>
      </c>
      <c r="B441" s="51" t="s">
        <v>2401</v>
      </c>
      <c r="C441" s="4" t="s">
        <v>1450</v>
      </c>
      <c r="D441" s="4" t="s">
        <v>1575</v>
      </c>
      <c r="E441" s="51">
        <v>131</v>
      </c>
      <c r="F441" s="51">
        <v>4</v>
      </c>
      <c r="G441" s="56" t="str">
        <f t="shared" si="56"/>
        <v>131-4</v>
      </c>
      <c r="H441" s="51">
        <v>0</v>
      </c>
      <c r="I441" s="51">
        <v>86</v>
      </c>
      <c r="J441" s="57">
        <f>(VLOOKUP($G441,Depth_Lookup_CCL!$A$3:$Z$549,11,FALSE))+(H441/100)</f>
        <v>331.47999999999996</v>
      </c>
      <c r="K441" s="57">
        <f>(VLOOKUP($G441,Depth_Lookup_CCL!$A$3:$Z$549,11,FALSE))+(I441/100)</f>
        <v>332.34</v>
      </c>
      <c r="L441" s="58" t="s">
        <v>1520</v>
      </c>
      <c r="M441" s="51" t="s">
        <v>1403</v>
      </c>
      <c r="N441" s="51" t="s">
        <v>1401</v>
      </c>
      <c r="P441" s="52" t="e">
        <f>VLOOKUP(O441,definitions_list_lookup!$AT$3:$AU$5,2,FALSE)</f>
        <v>#N/A</v>
      </c>
      <c r="Q441" s="51">
        <v>86</v>
      </c>
      <c r="R441" s="51" t="s">
        <v>1537</v>
      </c>
      <c r="S441" s="52">
        <f>VLOOKUP(R441,definitions_list_lookup!$AI$12:$AJ$17,2,FALSE)</f>
        <v>4</v>
      </c>
      <c r="Y441" s="35"/>
      <c r="AA441" s="36"/>
      <c r="AJ441" s="51" t="e">
        <f t="shared" si="51"/>
        <v>#DIV/0!</v>
      </c>
      <c r="AK441" s="51" t="e">
        <f t="shared" si="53"/>
        <v>#DIV/0!</v>
      </c>
      <c r="AL441" s="51" t="e">
        <f t="shared" si="52"/>
        <v>#DIV/0!</v>
      </c>
      <c r="AM441" s="51" t="e">
        <f t="shared" si="54"/>
        <v>#DIV/0!</v>
      </c>
      <c r="AN441" s="51" t="e">
        <f t="shared" si="55"/>
        <v>#DIV/0!</v>
      </c>
      <c r="AO441" s="140" t="e">
        <f t="shared" si="58"/>
        <v>#DIV/0!</v>
      </c>
      <c r="AP441" s="140" t="e">
        <f t="shared" si="57"/>
        <v>#DIV/0!</v>
      </c>
    </row>
    <row r="442" spans="1:42">
      <c r="A442" s="144">
        <v>42944</v>
      </c>
      <c r="B442" s="51" t="s">
        <v>2401</v>
      </c>
      <c r="C442" s="4" t="s">
        <v>1450</v>
      </c>
      <c r="D442" s="4" t="s">
        <v>1575</v>
      </c>
      <c r="E442" s="51">
        <v>132</v>
      </c>
      <c r="F442" s="51">
        <v>1</v>
      </c>
      <c r="G442" s="56" t="str">
        <f t="shared" si="56"/>
        <v>132-1</v>
      </c>
      <c r="H442" s="51">
        <v>0</v>
      </c>
      <c r="I442" s="51">
        <v>80</v>
      </c>
      <c r="J442" s="57">
        <f>(VLOOKUP($G442,Depth_Lookup_CCL!$A$3:$Z$549,11,FALSE))+(H442/100)</f>
        <v>332.1</v>
      </c>
      <c r="K442" s="57">
        <f>(VLOOKUP($G442,Depth_Lookup_CCL!$A$3:$Z$549,11,FALSE))+(I442/100)</f>
        <v>332.90000000000003</v>
      </c>
      <c r="L442" s="58" t="s">
        <v>1520</v>
      </c>
      <c r="M442" s="51" t="s">
        <v>1403</v>
      </c>
      <c r="N442" s="51" t="s">
        <v>1401</v>
      </c>
      <c r="P442" s="52" t="e">
        <f>VLOOKUP(O442,definitions_list_lookup!$AT$3:$AU$5,2,FALSE)</f>
        <v>#N/A</v>
      </c>
      <c r="Q442" s="51">
        <v>80</v>
      </c>
      <c r="R442" s="51" t="s">
        <v>1537</v>
      </c>
      <c r="S442" s="52">
        <f>VLOOKUP(R442,definitions_list_lookup!$AI$12:$AJ$17,2,FALSE)</f>
        <v>4</v>
      </c>
      <c r="Y442" s="35"/>
      <c r="AA442" s="36"/>
      <c r="AJ442" s="51" t="e">
        <f t="shared" si="51"/>
        <v>#DIV/0!</v>
      </c>
      <c r="AK442" s="51" t="e">
        <f t="shared" si="53"/>
        <v>#DIV/0!</v>
      </c>
      <c r="AL442" s="51" t="e">
        <f t="shared" si="52"/>
        <v>#DIV/0!</v>
      </c>
      <c r="AM442" s="51" t="e">
        <f t="shared" si="54"/>
        <v>#DIV/0!</v>
      </c>
      <c r="AN442" s="51" t="e">
        <f t="shared" si="55"/>
        <v>#DIV/0!</v>
      </c>
      <c r="AO442" s="140" t="e">
        <f t="shared" si="58"/>
        <v>#DIV/0!</v>
      </c>
      <c r="AP442" s="140" t="e">
        <f t="shared" si="57"/>
        <v>#DIV/0!</v>
      </c>
    </row>
    <row r="443" spans="1:42">
      <c r="A443" s="144">
        <v>42944</v>
      </c>
      <c r="B443" s="51" t="s">
        <v>2401</v>
      </c>
      <c r="C443" s="4" t="s">
        <v>1450</v>
      </c>
      <c r="D443" s="4" t="s">
        <v>1575</v>
      </c>
      <c r="E443" s="51">
        <v>132</v>
      </c>
      <c r="F443" s="51">
        <v>2</v>
      </c>
      <c r="G443" s="56" t="str">
        <f t="shared" si="56"/>
        <v>132-2</v>
      </c>
      <c r="H443" s="51">
        <v>8.5</v>
      </c>
      <c r="I443" s="51">
        <v>13</v>
      </c>
      <c r="J443" s="57">
        <f>(VLOOKUP($G443,Depth_Lookup_CCL!$A$3:$Z$549,11,FALSE))+(H443/100)</f>
        <v>332.96499999999997</v>
      </c>
      <c r="K443" s="57">
        <f>(VLOOKUP($G443,Depth_Lookup_CCL!$A$3:$Z$549,11,FALSE))+(I443/100)</f>
        <v>333.01</v>
      </c>
      <c r="L443" s="58" t="s">
        <v>1521</v>
      </c>
      <c r="P443" s="52" t="e">
        <f>VLOOKUP(O443,definitions_list_lookup!$AT$3:$AU$5,2,FALSE)</f>
        <v>#N/A</v>
      </c>
      <c r="Q443" s="51">
        <v>6</v>
      </c>
      <c r="R443" s="51" t="s">
        <v>1537</v>
      </c>
      <c r="S443" s="52">
        <f>VLOOKUP(R443,definitions_list_lookup!$AI$12:$AJ$17,2,FALSE)</f>
        <v>4</v>
      </c>
      <c r="Y443" s="35"/>
      <c r="AA443" s="36"/>
      <c r="AJ443" s="51" t="e">
        <f t="shared" si="51"/>
        <v>#DIV/0!</v>
      </c>
      <c r="AK443" s="51" t="e">
        <f t="shared" si="53"/>
        <v>#DIV/0!</v>
      </c>
      <c r="AL443" s="51" t="e">
        <f t="shared" si="52"/>
        <v>#DIV/0!</v>
      </c>
      <c r="AM443" s="51" t="e">
        <f t="shared" si="54"/>
        <v>#DIV/0!</v>
      </c>
      <c r="AN443" s="51" t="e">
        <f t="shared" si="55"/>
        <v>#DIV/0!</v>
      </c>
      <c r="AO443" s="140" t="e">
        <f t="shared" si="58"/>
        <v>#DIV/0!</v>
      </c>
      <c r="AP443" s="140" t="e">
        <f t="shared" si="57"/>
        <v>#DIV/0!</v>
      </c>
    </row>
    <row r="444" spans="1:42">
      <c r="A444" s="144">
        <v>42944</v>
      </c>
      <c r="B444" s="51" t="s">
        <v>2401</v>
      </c>
      <c r="C444" s="4" t="s">
        <v>1450</v>
      </c>
      <c r="D444" s="4" t="s">
        <v>1575</v>
      </c>
      <c r="E444" s="51">
        <v>132</v>
      </c>
      <c r="F444" s="51">
        <v>2</v>
      </c>
      <c r="G444" s="56" t="str">
        <f t="shared" si="56"/>
        <v>132-2</v>
      </c>
      <c r="H444" s="51">
        <v>13</v>
      </c>
      <c r="I444" s="51">
        <v>94</v>
      </c>
      <c r="J444" s="57">
        <f>(VLOOKUP($G444,Depth_Lookup_CCL!$A$3:$Z$549,11,FALSE))+(H444/100)</f>
        <v>333.01</v>
      </c>
      <c r="K444" s="57">
        <f>(VLOOKUP($G444,Depth_Lookup_CCL!$A$3:$Z$549,11,FALSE))+(I444/100)</f>
        <v>333.82</v>
      </c>
      <c r="L444" s="58"/>
      <c r="P444" s="52" t="e">
        <f>VLOOKUP(O444,definitions_list_lookup!$AT$3:$AU$5,2,FALSE)</f>
        <v>#N/A</v>
      </c>
      <c r="R444" s="51" t="s">
        <v>1408</v>
      </c>
      <c r="S444" s="52">
        <f>VLOOKUP(R444,definitions_list_lookup!$AI$12:$AJ$17,2,FALSE)</f>
        <v>2</v>
      </c>
      <c r="Y444" s="35"/>
      <c r="AA444" s="36"/>
      <c r="AJ444" s="51" t="e">
        <f t="shared" si="51"/>
        <v>#DIV/0!</v>
      </c>
      <c r="AK444" s="51" t="e">
        <f t="shared" si="53"/>
        <v>#DIV/0!</v>
      </c>
      <c r="AL444" s="51" t="e">
        <f t="shared" si="52"/>
        <v>#DIV/0!</v>
      </c>
      <c r="AM444" s="51" t="e">
        <f t="shared" si="54"/>
        <v>#DIV/0!</v>
      </c>
      <c r="AN444" s="51" t="e">
        <f t="shared" si="55"/>
        <v>#DIV/0!</v>
      </c>
      <c r="AO444" s="140" t="e">
        <f t="shared" si="58"/>
        <v>#DIV/0!</v>
      </c>
      <c r="AP444" s="140" t="e">
        <f t="shared" si="57"/>
        <v>#DIV/0!</v>
      </c>
    </row>
    <row r="445" spans="1:42">
      <c r="A445" s="144">
        <v>42944</v>
      </c>
      <c r="B445" s="51" t="s">
        <v>2401</v>
      </c>
      <c r="C445" s="4" t="s">
        <v>1450</v>
      </c>
      <c r="D445" s="4" t="s">
        <v>1575</v>
      </c>
      <c r="E445" s="51">
        <v>132</v>
      </c>
      <c r="F445" s="51">
        <v>3</v>
      </c>
      <c r="G445" s="56" t="str">
        <f t="shared" si="56"/>
        <v>132-3</v>
      </c>
      <c r="H445" s="51">
        <v>0</v>
      </c>
      <c r="I445" s="51">
        <v>71</v>
      </c>
      <c r="J445" s="57">
        <f>(VLOOKUP($G445,Depth_Lookup_CCL!$A$3:$Z$549,11,FALSE))+(H445/100)</f>
        <v>333.82499999999999</v>
      </c>
      <c r="K445" s="57">
        <f>(VLOOKUP($G445,Depth_Lookup_CCL!$A$3:$Z$549,11,FALSE))+(I445/100)</f>
        <v>334.53499999999997</v>
      </c>
      <c r="L445" s="58"/>
      <c r="P445" s="52" t="e">
        <f>VLOOKUP(O445,definitions_list_lookup!$AT$3:$AU$5,2,FALSE)</f>
        <v>#N/A</v>
      </c>
      <c r="R445" s="51" t="s">
        <v>1408</v>
      </c>
      <c r="S445" s="52">
        <f>VLOOKUP(R445,definitions_list_lookup!$AI$12:$AJ$17,2,FALSE)</f>
        <v>2</v>
      </c>
      <c r="Y445" s="35"/>
      <c r="AA445" s="36"/>
      <c r="AJ445" s="51" t="e">
        <f t="shared" si="51"/>
        <v>#DIV/0!</v>
      </c>
      <c r="AK445" s="51" t="e">
        <f t="shared" si="53"/>
        <v>#DIV/0!</v>
      </c>
      <c r="AL445" s="51" t="e">
        <f t="shared" si="52"/>
        <v>#DIV/0!</v>
      </c>
      <c r="AM445" s="51" t="e">
        <f t="shared" si="54"/>
        <v>#DIV/0!</v>
      </c>
      <c r="AN445" s="51" t="e">
        <f t="shared" si="55"/>
        <v>#DIV/0!</v>
      </c>
      <c r="AO445" s="140" t="e">
        <f t="shared" si="58"/>
        <v>#DIV/0!</v>
      </c>
      <c r="AP445" s="140" t="e">
        <f t="shared" si="57"/>
        <v>#DIV/0!</v>
      </c>
    </row>
    <row r="446" spans="1:42">
      <c r="A446" s="144">
        <v>42944</v>
      </c>
      <c r="B446" s="51" t="s">
        <v>2401</v>
      </c>
      <c r="C446" s="4" t="s">
        <v>1450</v>
      </c>
      <c r="D446" s="4" t="s">
        <v>1575</v>
      </c>
      <c r="E446" s="51">
        <v>132</v>
      </c>
      <c r="F446" s="51">
        <v>4</v>
      </c>
      <c r="G446" s="56" t="str">
        <f t="shared" si="56"/>
        <v>132-4</v>
      </c>
      <c r="H446" s="51">
        <v>49</v>
      </c>
      <c r="I446" s="51">
        <v>75</v>
      </c>
      <c r="J446" s="57">
        <f>(VLOOKUP($G446,Depth_Lookup_CCL!$A$3:$Z$549,11,FALSE))+(H446/100)</f>
        <v>335.02</v>
      </c>
      <c r="K446" s="57">
        <f>(VLOOKUP($G446,Depth_Lookup_CCL!$A$3:$Z$549,11,FALSE))+(I446/100)</f>
        <v>335.28</v>
      </c>
      <c r="L446" s="58"/>
      <c r="P446" s="52" t="e">
        <f>VLOOKUP(O446,definitions_list_lookup!$AT$3:$AU$5,2,FALSE)</f>
        <v>#N/A</v>
      </c>
      <c r="R446" s="51" t="s">
        <v>1408</v>
      </c>
      <c r="S446" s="52">
        <f>VLOOKUP(R446,definitions_list_lookup!$AI$12:$AJ$17,2,FALSE)</f>
        <v>2</v>
      </c>
      <c r="Y446" s="35"/>
      <c r="AA446" s="36"/>
      <c r="AJ446" s="51" t="e">
        <f t="shared" si="51"/>
        <v>#DIV/0!</v>
      </c>
      <c r="AK446" s="51" t="e">
        <f t="shared" si="53"/>
        <v>#DIV/0!</v>
      </c>
      <c r="AL446" s="51" t="e">
        <f t="shared" si="52"/>
        <v>#DIV/0!</v>
      </c>
      <c r="AM446" s="51" t="e">
        <f t="shared" si="54"/>
        <v>#DIV/0!</v>
      </c>
      <c r="AN446" s="51" t="e">
        <f t="shared" si="55"/>
        <v>#DIV/0!</v>
      </c>
      <c r="AO446" s="140" t="e">
        <f t="shared" si="58"/>
        <v>#DIV/0!</v>
      </c>
      <c r="AP446" s="140" t="e">
        <f t="shared" si="57"/>
        <v>#DIV/0!</v>
      </c>
    </row>
    <row r="447" spans="1:42">
      <c r="A447" s="144">
        <v>42944</v>
      </c>
      <c r="B447" s="51" t="s">
        <v>2401</v>
      </c>
      <c r="C447" s="4" t="s">
        <v>1450</v>
      </c>
      <c r="D447" s="4" t="s">
        <v>1575</v>
      </c>
      <c r="E447" s="51">
        <v>133</v>
      </c>
      <c r="F447" s="51">
        <v>1</v>
      </c>
      <c r="G447" s="56" t="str">
        <f t="shared" si="56"/>
        <v>133-1</v>
      </c>
      <c r="H447" s="51">
        <v>0</v>
      </c>
      <c r="I447" s="51">
        <v>90</v>
      </c>
      <c r="J447" s="57">
        <f>(VLOOKUP($G447,Depth_Lookup_CCL!$A$3:$Z$549,11,FALSE))+(H447/100)</f>
        <v>335.15</v>
      </c>
      <c r="K447" s="57">
        <f>(VLOOKUP($G447,Depth_Lookup_CCL!$A$3:$Z$549,11,FALSE))+(I447/100)</f>
        <v>336.04999999999995</v>
      </c>
      <c r="L447" s="58" t="s">
        <v>1520</v>
      </c>
      <c r="M447" s="51" t="s">
        <v>1403</v>
      </c>
      <c r="N447" s="51" t="s">
        <v>1402</v>
      </c>
      <c r="P447" s="52" t="e">
        <f>VLOOKUP(O447,definitions_list_lookup!$AT$3:$AU$5,2,FALSE)</f>
        <v>#N/A</v>
      </c>
      <c r="R447" s="51" t="s">
        <v>1537</v>
      </c>
      <c r="S447" s="52">
        <f>VLOOKUP(R447,definitions_list_lookup!$AI$12:$AJ$17,2,FALSE)</f>
        <v>4</v>
      </c>
      <c r="Y447" s="35"/>
      <c r="AA447" s="36" t="s">
        <v>4361</v>
      </c>
      <c r="AJ447" s="51" t="e">
        <f t="shared" si="51"/>
        <v>#DIV/0!</v>
      </c>
      <c r="AK447" s="51" t="e">
        <f t="shared" si="53"/>
        <v>#DIV/0!</v>
      </c>
      <c r="AL447" s="51" t="e">
        <f t="shared" si="52"/>
        <v>#DIV/0!</v>
      </c>
      <c r="AM447" s="51" t="e">
        <f t="shared" si="54"/>
        <v>#DIV/0!</v>
      </c>
      <c r="AN447" s="51" t="e">
        <f t="shared" si="55"/>
        <v>#DIV/0!</v>
      </c>
      <c r="AO447" s="140" t="e">
        <f t="shared" si="58"/>
        <v>#DIV/0!</v>
      </c>
      <c r="AP447" s="140" t="e">
        <f t="shared" si="57"/>
        <v>#DIV/0!</v>
      </c>
    </row>
    <row r="448" spans="1:42">
      <c r="A448" s="144">
        <v>42944</v>
      </c>
      <c r="B448" s="51" t="s">
        <v>2401</v>
      </c>
      <c r="C448" s="4" t="s">
        <v>1450</v>
      </c>
      <c r="D448" s="4" t="s">
        <v>1575</v>
      </c>
      <c r="E448" s="51">
        <v>133</v>
      </c>
      <c r="F448" s="51">
        <v>2</v>
      </c>
      <c r="G448" s="56" t="str">
        <f t="shared" si="56"/>
        <v>133-2</v>
      </c>
      <c r="H448" s="51">
        <v>0</v>
      </c>
      <c r="I448" s="51">
        <v>20</v>
      </c>
      <c r="J448" s="57">
        <f>(VLOOKUP($G448,Depth_Lookup_CCL!$A$3:$Z$549,11,FALSE))+(H448/100)</f>
        <v>336.04999999999995</v>
      </c>
      <c r="K448" s="57">
        <f>(VLOOKUP($G448,Depth_Lookup_CCL!$A$3:$Z$549,11,FALSE))+(I448/100)</f>
        <v>336.24999999999994</v>
      </c>
      <c r="L448" s="58" t="s">
        <v>1521</v>
      </c>
      <c r="M448" s="51" t="s">
        <v>1405</v>
      </c>
      <c r="P448" s="52" t="e">
        <f>VLOOKUP(O448,definitions_list_lookup!$AT$3:$AU$5,2,FALSE)</f>
        <v>#N/A</v>
      </c>
      <c r="R448" s="51" t="s">
        <v>1537</v>
      </c>
      <c r="S448" s="52">
        <f>VLOOKUP(R448,definitions_list_lookup!$AI$12:$AJ$17,2,FALSE)</f>
        <v>4</v>
      </c>
      <c r="Y448" s="35"/>
      <c r="AA448" s="36" t="s">
        <v>4362</v>
      </c>
      <c r="AJ448" s="51" t="e">
        <f t="shared" si="51"/>
        <v>#DIV/0!</v>
      </c>
      <c r="AK448" s="51" t="e">
        <f t="shared" si="53"/>
        <v>#DIV/0!</v>
      </c>
      <c r="AL448" s="51" t="e">
        <f t="shared" si="52"/>
        <v>#DIV/0!</v>
      </c>
      <c r="AM448" s="51" t="e">
        <f t="shared" si="54"/>
        <v>#DIV/0!</v>
      </c>
      <c r="AN448" s="51" t="e">
        <f t="shared" si="55"/>
        <v>#DIV/0!</v>
      </c>
      <c r="AO448" s="140" t="e">
        <f t="shared" si="58"/>
        <v>#DIV/0!</v>
      </c>
      <c r="AP448" s="140" t="e">
        <f t="shared" si="57"/>
        <v>#DIV/0!</v>
      </c>
    </row>
    <row r="449" spans="1:42">
      <c r="A449" s="144">
        <v>42944</v>
      </c>
      <c r="B449" s="51" t="s">
        <v>2401</v>
      </c>
      <c r="C449" s="4" t="s">
        <v>1450</v>
      </c>
      <c r="D449" s="4" t="s">
        <v>1575</v>
      </c>
      <c r="E449" s="51">
        <v>133</v>
      </c>
      <c r="F449" s="51">
        <v>2</v>
      </c>
      <c r="G449" s="56" t="str">
        <f t="shared" si="56"/>
        <v>133-2</v>
      </c>
      <c r="H449" s="51">
        <v>43</v>
      </c>
      <c r="I449" s="51">
        <v>47</v>
      </c>
      <c r="J449" s="57">
        <f>(VLOOKUP($G449,Depth_Lookup_CCL!$A$3:$Z$549,11,FALSE))+(H449/100)</f>
        <v>336.47999999999996</v>
      </c>
      <c r="K449" s="57">
        <f>(VLOOKUP($G449,Depth_Lookup_CCL!$A$3:$Z$549,11,FALSE))+(I449/100)</f>
        <v>336.52</v>
      </c>
      <c r="L449" s="58" t="s">
        <v>1521</v>
      </c>
      <c r="M449" s="51" t="s">
        <v>1403</v>
      </c>
      <c r="N449" s="51" t="s">
        <v>1400</v>
      </c>
      <c r="P449" s="52" t="e">
        <f>VLOOKUP(O449,definitions_list_lookup!$AT$3:$AU$5,2,FALSE)</f>
        <v>#N/A</v>
      </c>
      <c r="Q449" s="51">
        <v>2</v>
      </c>
      <c r="R449" s="51" t="s">
        <v>1536</v>
      </c>
      <c r="S449" s="52">
        <f>VLOOKUP(R449,definitions_list_lookup!$AI$12:$AJ$17,2,FALSE)</f>
        <v>3</v>
      </c>
      <c r="Y449" s="35"/>
      <c r="AA449" s="36" t="s">
        <v>4363</v>
      </c>
      <c r="AJ449" s="51" t="e">
        <f t="shared" si="51"/>
        <v>#DIV/0!</v>
      </c>
      <c r="AK449" s="51" t="e">
        <f t="shared" si="53"/>
        <v>#DIV/0!</v>
      </c>
      <c r="AL449" s="51" t="e">
        <f t="shared" si="52"/>
        <v>#DIV/0!</v>
      </c>
      <c r="AM449" s="51" t="e">
        <f t="shared" si="54"/>
        <v>#DIV/0!</v>
      </c>
      <c r="AN449" s="51" t="e">
        <f t="shared" si="55"/>
        <v>#DIV/0!</v>
      </c>
      <c r="AO449" s="140" t="e">
        <f t="shared" si="58"/>
        <v>#DIV/0!</v>
      </c>
      <c r="AP449" s="140" t="e">
        <f t="shared" si="57"/>
        <v>#DIV/0!</v>
      </c>
    </row>
    <row r="450" spans="1:42">
      <c r="A450" s="144">
        <v>42945</v>
      </c>
      <c r="B450" s="51" t="s">
        <v>2401</v>
      </c>
      <c r="C450" s="4" t="s">
        <v>1450</v>
      </c>
      <c r="D450" s="4" t="s">
        <v>1575</v>
      </c>
      <c r="E450" s="51">
        <v>133</v>
      </c>
      <c r="F450" s="51">
        <v>2</v>
      </c>
      <c r="G450" s="56" t="str">
        <f t="shared" si="56"/>
        <v>133-2</v>
      </c>
      <c r="H450" s="51">
        <v>67</v>
      </c>
      <c r="I450" s="51">
        <v>93</v>
      </c>
      <c r="J450" s="57">
        <f>(VLOOKUP($G450,Depth_Lookup_CCL!$A$3:$Z$549,11,FALSE))+(H450/100)</f>
        <v>336.71999999999997</v>
      </c>
      <c r="K450" s="57">
        <f>(VLOOKUP($G450,Depth_Lookup_CCL!$A$3:$Z$549,11,FALSE))+(I450/100)</f>
        <v>336.97999999999996</v>
      </c>
      <c r="L450" s="58" t="s">
        <v>1521</v>
      </c>
      <c r="M450" s="51" t="s">
        <v>1403</v>
      </c>
      <c r="N450" s="51" t="s">
        <v>1401</v>
      </c>
      <c r="P450" s="52" t="e">
        <f>VLOOKUP(O450,definitions_list_lookup!$AT$3:$AU$5,2,FALSE)</f>
        <v>#N/A</v>
      </c>
      <c r="R450" s="51" t="s">
        <v>1536</v>
      </c>
      <c r="S450" s="52">
        <f>VLOOKUP(R450,definitions_list_lookup!$AI$12:$AJ$17,2,FALSE)</f>
        <v>3</v>
      </c>
      <c r="Y450" s="35"/>
      <c r="AA450" s="36"/>
      <c r="AJ450" s="51" t="e">
        <f t="shared" si="51"/>
        <v>#DIV/0!</v>
      </c>
      <c r="AK450" s="51" t="e">
        <f t="shared" si="53"/>
        <v>#DIV/0!</v>
      </c>
      <c r="AL450" s="51" t="e">
        <f t="shared" si="52"/>
        <v>#DIV/0!</v>
      </c>
      <c r="AM450" s="51" t="e">
        <f t="shared" si="54"/>
        <v>#DIV/0!</v>
      </c>
      <c r="AN450" s="51" t="e">
        <f t="shared" si="55"/>
        <v>#DIV/0!</v>
      </c>
      <c r="AO450" s="140" t="e">
        <f t="shared" si="58"/>
        <v>#DIV/0!</v>
      </c>
      <c r="AP450" s="140" t="e">
        <f t="shared" si="57"/>
        <v>#DIV/0!</v>
      </c>
    </row>
    <row r="451" spans="1:42">
      <c r="A451" s="144">
        <v>42945</v>
      </c>
      <c r="B451" s="51" t="s">
        <v>2401</v>
      </c>
      <c r="C451" s="4" t="s">
        <v>1450</v>
      </c>
      <c r="D451" s="4" t="s">
        <v>1575</v>
      </c>
      <c r="E451" s="51">
        <v>133</v>
      </c>
      <c r="F451" s="51">
        <v>3</v>
      </c>
      <c r="G451" s="56" t="str">
        <f t="shared" si="56"/>
        <v>133-3</v>
      </c>
      <c r="H451" s="51">
        <v>0.5</v>
      </c>
      <c r="I451" s="51">
        <v>2</v>
      </c>
      <c r="J451" s="57">
        <f>(VLOOKUP($G451,Depth_Lookup_CCL!$A$3:$Z$549,11,FALSE))+(H451/100)</f>
        <v>336.99499999999995</v>
      </c>
      <c r="K451" s="57">
        <f>(VLOOKUP($G451,Depth_Lookup_CCL!$A$3:$Z$549,11,FALSE))+(I451/100)</f>
        <v>337.00999999999993</v>
      </c>
      <c r="L451" s="58" t="s">
        <v>1521</v>
      </c>
      <c r="N451" s="51" t="s">
        <v>1402</v>
      </c>
      <c r="P451" s="52" t="e">
        <f>VLOOKUP(O451,definitions_list_lookup!$AT$3:$AU$5,2,FALSE)</f>
        <v>#N/A</v>
      </c>
      <c r="Q451" s="51">
        <v>2</v>
      </c>
      <c r="R451" s="51" t="s">
        <v>1536</v>
      </c>
      <c r="S451" s="52">
        <f>VLOOKUP(R451,definitions_list_lookup!$AI$12:$AJ$17,2,FALSE)</f>
        <v>3</v>
      </c>
      <c r="Y451" s="35"/>
      <c r="AA451" s="36" t="s">
        <v>3272</v>
      </c>
      <c r="AF451" s="51">
        <v>38</v>
      </c>
      <c r="AG451" s="51">
        <v>90</v>
      </c>
      <c r="AH451" s="51">
        <v>28</v>
      </c>
      <c r="AI451" s="51">
        <v>0</v>
      </c>
      <c r="AJ451" s="51">
        <f t="shared" si="51"/>
        <v>-124.23752082060626</v>
      </c>
      <c r="AK451" s="51">
        <f t="shared" si="53"/>
        <v>235.76247917939372</v>
      </c>
      <c r="AL451" s="51">
        <f t="shared" si="52"/>
        <v>46.618201804250447</v>
      </c>
      <c r="AM451" s="51">
        <f t="shared" si="54"/>
        <v>325.76247917939372</v>
      </c>
      <c r="AN451" s="51">
        <f t="shared" si="55"/>
        <v>43.381798195749553</v>
      </c>
      <c r="AO451" s="140">
        <f t="shared" si="58"/>
        <v>55.762479179393722</v>
      </c>
      <c r="AP451" s="140">
        <f t="shared" si="57"/>
        <v>43.381798195749553</v>
      </c>
    </row>
    <row r="452" spans="1:42">
      <c r="A452" s="144">
        <v>42945</v>
      </c>
      <c r="B452" s="51" t="s">
        <v>2401</v>
      </c>
      <c r="C452" s="4" t="s">
        <v>1450</v>
      </c>
      <c r="D452" s="4" t="s">
        <v>1575</v>
      </c>
      <c r="E452" s="51">
        <v>133</v>
      </c>
      <c r="F452" s="51">
        <v>3</v>
      </c>
      <c r="G452" s="56" t="str">
        <f t="shared" si="56"/>
        <v>133-3</v>
      </c>
      <c r="H452" s="51">
        <v>11.5</v>
      </c>
      <c r="I452" s="51">
        <v>88</v>
      </c>
      <c r="J452" s="57">
        <f>(VLOOKUP($G452,Depth_Lookup_CCL!$A$3:$Z$549,11,FALSE))+(H452/100)</f>
        <v>337.10499999999996</v>
      </c>
      <c r="K452" s="57">
        <f>(VLOOKUP($G452,Depth_Lookup_CCL!$A$3:$Z$549,11,FALSE))+(I452/100)</f>
        <v>337.86999999999995</v>
      </c>
      <c r="L452" s="58"/>
      <c r="M452" s="51" t="s">
        <v>1405</v>
      </c>
      <c r="P452" s="52" t="e">
        <f>VLOOKUP(O452,definitions_list_lookup!$AT$3:$AU$5,2,FALSE)</f>
        <v>#N/A</v>
      </c>
      <c r="R452" s="51" t="s">
        <v>1537</v>
      </c>
      <c r="S452" s="52">
        <f>VLOOKUP(R452,definitions_list_lookup!$AI$12:$AJ$17,2,FALSE)</f>
        <v>4</v>
      </c>
      <c r="Y452" s="35"/>
      <c r="AA452" s="36" t="s">
        <v>4364</v>
      </c>
      <c r="AJ452" s="51" t="e">
        <f t="shared" si="51"/>
        <v>#DIV/0!</v>
      </c>
      <c r="AK452" s="51" t="e">
        <f t="shared" si="53"/>
        <v>#DIV/0!</v>
      </c>
      <c r="AL452" s="51" t="e">
        <f t="shared" si="52"/>
        <v>#DIV/0!</v>
      </c>
      <c r="AM452" s="51" t="e">
        <f t="shared" si="54"/>
        <v>#DIV/0!</v>
      </c>
      <c r="AN452" s="51" t="e">
        <f t="shared" si="55"/>
        <v>#DIV/0!</v>
      </c>
      <c r="AO452" s="140" t="e">
        <f t="shared" si="58"/>
        <v>#DIV/0!</v>
      </c>
      <c r="AP452" s="140" t="e">
        <f t="shared" si="57"/>
        <v>#DIV/0!</v>
      </c>
    </row>
    <row r="453" spans="1:42">
      <c r="A453" s="144">
        <v>42945</v>
      </c>
      <c r="B453" s="51" t="s">
        <v>2401</v>
      </c>
      <c r="C453" s="4" t="s">
        <v>1450</v>
      </c>
      <c r="D453" s="4" t="s">
        <v>1575</v>
      </c>
      <c r="E453" s="51">
        <v>133</v>
      </c>
      <c r="F453" s="51">
        <v>4</v>
      </c>
      <c r="G453" s="56" t="str">
        <f t="shared" si="56"/>
        <v>133-4</v>
      </c>
      <c r="H453" s="51">
        <v>17</v>
      </c>
      <c r="I453" s="51">
        <v>17</v>
      </c>
      <c r="J453" s="57">
        <f>(VLOOKUP($G453,Depth_Lookup_CCL!$A$3:$Z$549,11,FALSE))+(H453/100)</f>
        <v>338.04999999999995</v>
      </c>
      <c r="K453" s="57">
        <f>(VLOOKUP($G453,Depth_Lookup_CCL!$A$3:$Z$549,11,FALSE))+(I453/100)</f>
        <v>338.04999999999995</v>
      </c>
      <c r="L453" s="58" t="s">
        <v>1522</v>
      </c>
      <c r="P453" s="52" t="e">
        <f>VLOOKUP(O453,definitions_list_lookup!$AT$3:$AU$5,2,FALSE)</f>
        <v>#N/A</v>
      </c>
      <c r="Q453" s="51">
        <v>1</v>
      </c>
      <c r="S453" s="52" t="e">
        <f>VLOOKUP(R453,definitions_list_lookup!$AI$12:$AJ$17,2,FALSE)</f>
        <v>#N/A</v>
      </c>
      <c r="Y453" s="35" t="s">
        <v>1410</v>
      </c>
      <c r="AA453" s="36"/>
      <c r="AF453" s="51">
        <v>60</v>
      </c>
      <c r="AG453" s="51">
        <v>270</v>
      </c>
      <c r="AH453" s="51">
        <v>58</v>
      </c>
      <c r="AI453" s="51">
        <v>0</v>
      </c>
      <c r="AJ453" s="51">
        <f t="shared" ref="AJ453:AJ515" si="59">+(IF($AG453&lt;$AI453,((MIN($AI453,$AG453)+(DEGREES(ATAN((TAN(RADIANS($AH453))/((TAN(RADIANS($AF453))*SIN(RADIANS(ABS($AG453-$AI453))))))-(COS(RADIANS(ABS($AG453-$AI453)))/SIN(RADIANS(ABS($AG453-$AI453)))))))-180)),((MAX($AI453,$AG453)-(DEGREES(ATAN((TAN(RADIANS($AH453))/((TAN(RADIANS($AF453))*SIN(RADIANS(ABS($AG453-$AI453))))))-(COS(RADIANS(ABS($AG453-$AI453)))/SIN(RADIANS(ABS($AG453-$AI453)))))))-180))))</f>
        <v>132.73649814794328</v>
      </c>
      <c r="AK453" s="51">
        <f t="shared" si="53"/>
        <v>132.73649814794328</v>
      </c>
      <c r="AL453" s="51">
        <f t="shared" ref="AL453:AL515" si="60">+ABS(DEGREES(ATAN((COS(RADIANS(ABS($AJ453+180-(IF($AG453&gt;$AI453,MAX($AH453,$AG453),MIN($AG453,$AI453))))))/(TAN(RADIANS($AF453)))))))</f>
        <v>22.979549478507188</v>
      </c>
      <c r="AM453" s="51">
        <f t="shared" si="54"/>
        <v>222.73649814794328</v>
      </c>
      <c r="AN453" s="51">
        <f t="shared" si="55"/>
        <v>67.020450521492819</v>
      </c>
      <c r="AO453" s="140">
        <f t="shared" si="58"/>
        <v>312.73649814794328</v>
      </c>
      <c r="AP453" s="140">
        <f t="shared" si="57"/>
        <v>67.020450521492819</v>
      </c>
    </row>
    <row r="454" spans="1:42">
      <c r="A454" s="144">
        <v>42945</v>
      </c>
      <c r="B454" s="51" t="s">
        <v>2401</v>
      </c>
      <c r="C454" s="4" t="s">
        <v>1450</v>
      </c>
      <c r="D454" s="4" t="s">
        <v>1575</v>
      </c>
      <c r="E454" s="51">
        <v>134</v>
      </c>
      <c r="F454" s="51">
        <v>1</v>
      </c>
      <c r="G454" s="56" t="str">
        <f t="shared" si="56"/>
        <v>134-1</v>
      </c>
      <c r="H454" s="51">
        <v>16</v>
      </c>
      <c r="I454" s="51">
        <v>27</v>
      </c>
      <c r="J454" s="57">
        <f>(VLOOKUP($G454,Depth_Lookup_CCL!$A$3:$Z$549,11,FALSE))+(H454/100)</f>
        <v>338.36</v>
      </c>
      <c r="K454" s="57">
        <f>(VLOOKUP($G454,Depth_Lookup_CCL!$A$3:$Z$549,11,FALSE))+(I454/100)</f>
        <v>338.46999999999997</v>
      </c>
      <c r="L454" s="58" t="s">
        <v>1521</v>
      </c>
      <c r="M454" s="51" t="s">
        <v>1403</v>
      </c>
      <c r="N454" s="51" t="s">
        <v>1401</v>
      </c>
      <c r="P454" s="52" t="e">
        <f>VLOOKUP(O454,definitions_list_lookup!$AT$3:$AU$5,2,FALSE)</f>
        <v>#N/A</v>
      </c>
      <c r="Q454" s="51">
        <v>10</v>
      </c>
      <c r="R454" s="51" t="s">
        <v>1536</v>
      </c>
      <c r="S454" s="52">
        <f>VLOOKUP(R454,definitions_list_lookup!$AI$12:$AJ$17,2,FALSE)</f>
        <v>3</v>
      </c>
      <c r="Y454" s="35"/>
      <c r="AA454" s="36" t="s">
        <v>2410</v>
      </c>
      <c r="AB454" s="51">
        <v>70</v>
      </c>
      <c r="AH454" s="51">
        <v>40</v>
      </c>
      <c r="AI454" s="51">
        <v>90</v>
      </c>
      <c r="AJ454" s="51" t="e">
        <f t="shared" si="59"/>
        <v>#DIV/0!</v>
      </c>
      <c r="AK454" s="51" t="e">
        <f t="shared" ref="AK454:AK515" si="61">IF($AJ454&gt;0,$AJ454,360+$AJ454)</f>
        <v>#DIV/0!</v>
      </c>
      <c r="AL454" s="51" t="e">
        <f t="shared" si="60"/>
        <v>#DIV/0!</v>
      </c>
      <c r="AM454" s="51" t="e">
        <f t="shared" ref="AM454:AM515" si="62">+IF(($AJ454+90)&gt;0,$AJ454+90,$AJ454+450)</f>
        <v>#DIV/0!</v>
      </c>
      <c r="AN454" s="51" t="e">
        <f t="shared" ref="AN454:AN515" si="63">-$AL454+90</f>
        <v>#DIV/0!</v>
      </c>
      <c r="AO454" s="140" t="e">
        <f t="shared" si="58"/>
        <v>#DIV/0!</v>
      </c>
      <c r="AP454" s="140" t="e">
        <f t="shared" si="57"/>
        <v>#DIV/0!</v>
      </c>
    </row>
    <row r="455" spans="1:42">
      <c r="A455" s="144">
        <v>42945</v>
      </c>
      <c r="B455" s="51" t="s">
        <v>2401</v>
      </c>
      <c r="C455" s="4" t="s">
        <v>1450</v>
      </c>
      <c r="D455" s="4" t="s">
        <v>1575</v>
      </c>
      <c r="E455" s="51">
        <v>134</v>
      </c>
      <c r="F455" s="51">
        <v>1</v>
      </c>
      <c r="G455" s="56" t="str">
        <f t="shared" si="56"/>
        <v>134-1</v>
      </c>
      <c r="H455" s="51">
        <v>34</v>
      </c>
      <c r="I455" s="51">
        <v>34</v>
      </c>
      <c r="J455" s="57">
        <f>(VLOOKUP($G455,Depth_Lookup_CCL!$A$3:$Z$549,11,FALSE))+(H455/100)</f>
        <v>338.53999999999996</v>
      </c>
      <c r="K455" s="57">
        <f>(VLOOKUP($G455,Depth_Lookup_CCL!$A$3:$Z$549,11,FALSE))+(I455/100)</f>
        <v>338.53999999999996</v>
      </c>
      <c r="L455" s="58" t="s">
        <v>1522</v>
      </c>
      <c r="P455" s="52" t="e">
        <f>VLOOKUP(O455,definitions_list_lookup!$AT$3:$AU$5,2,FALSE)</f>
        <v>#N/A</v>
      </c>
      <c r="Q455" s="51">
        <v>1</v>
      </c>
      <c r="R455" s="51" t="s">
        <v>1536</v>
      </c>
      <c r="S455" s="52">
        <f>VLOOKUP(R455,definitions_list_lookup!$AI$12:$AJ$17,2,FALSE)</f>
        <v>3</v>
      </c>
      <c r="Y455" s="35"/>
      <c r="AA455" s="36" t="s">
        <v>4365</v>
      </c>
      <c r="AJ455" s="51" t="e">
        <f t="shared" si="59"/>
        <v>#DIV/0!</v>
      </c>
      <c r="AK455" s="51" t="e">
        <f t="shared" si="61"/>
        <v>#DIV/0!</v>
      </c>
      <c r="AL455" s="51" t="e">
        <f t="shared" si="60"/>
        <v>#DIV/0!</v>
      </c>
      <c r="AM455" s="51" t="e">
        <f t="shared" si="62"/>
        <v>#DIV/0!</v>
      </c>
      <c r="AN455" s="51" t="e">
        <f t="shared" si="63"/>
        <v>#DIV/0!</v>
      </c>
      <c r="AO455" s="140" t="e">
        <f t="shared" si="58"/>
        <v>#DIV/0!</v>
      </c>
      <c r="AP455" s="140" t="e">
        <f t="shared" si="57"/>
        <v>#DIV/0!</v>
      </c>
    </row>
    <row r="456" spans="1:42">
      <c r="A456" s="144">
        <v>42945</v>
      </c>
      <c r="B456" s="51" t="s">
        <v>2401</v>
      </c>
      <c r="C456" s="4" t="s">
        <v>1450</v>
      </c>
      <c r="D456" s="4" t="s">
        <v>1575</v>
      </c>
      <c r="E456" s="51">
        <v>134</v>
      </c>
      <c r="F456" s="51">
        <v>2</v>
      </c>
      <c r="G456" s="56" t="str">
        <f t="shared" si="56"/>
        <v>134-2</v>
      </c>
      <c r="H456" s="51">
        <v>27</v>
      </c>
      <c r="I456" s="51">
        <v>27.5</v>
      </c>
      <c r="J456" s="57">
        <f>(VLOOKUP($G456,Depth_Lookup_CCL!$A$3:$Z$549,11,FALSE))+(H456/100)</f>
        <v>339.11999999999995</v>
      </c>
      <c r="K456" s="57">
        <f>(VLOOKUP($G456,Depth_Lookup_CCL!$A$3:$Z$549,11,FALSE))+(I456/100)</f>
        <v>339.12499999999994</v>
      </c>
      <c r="L456" s="58" t="s">
        <v>2869</v>
      </c>
      <c r="M456" s="51" t="s">
        <v>1403</v>
      </c>
      <c r="P456" s="52" t="e">
        <f>VLOOKUP(O456,definitions_list_lookup!$AT$3:$AU$5,2,FALSE)</f>
        <v>#N/A</v>
      </c>
      <c r="S456" s="52" t="e">
        <f>VLOOKUP(R456,definitions_list_lookup!$AI$12:$AJ$17,2,FALSE)</f>
        <v>#N/A</v>
      </c>
      <c r="Y456" s="35"/>
      <c r="AA456" s="36" t="s">
        <v>4366</v>
      </c>
      <c r="AF456" s="51">
        <v>42</v>
      </c>
      <c r="AG456" s="51">
        <v>90</v>
      </c>
      <c r="AH456" s="51">
        <v>40</v>
      </c>
      <c r="AI456" s="51">
        <v>180</v>
      </c>
      <c r="AJ456" s="51">
        <f t="shared" si="59"/>
        <v>-47.01840965541254</v>
      </c>
      <c r="AK456" s="51">
        <f t="shared" si="61"/>
        <v>312.98159034458746</v>
      </c>
      <c r="AL456" s="51">
        <f t="shared" si="60"/>
        <v>39.093648460948408</v>
      </c>
      <c r="AM456" s="51">
        <f t="shared" si="62"/>
        <v>42.98159034458746</v>
      </c>
      <c r="AN456" s="51">
        <f t="shared" si="63"/>
        <v>50.906351539051592</v>
      </c>
      <c r="AO456" s="140">
        <f t="shared" si="58"/>
        <v>132.98159034458746</v>
      </c>
      <c r="AP456" s="140">
        <f t="shared" si="57"/>
        <v>50.906351539051592</v>
      </c>
    </row>
    <row r="457" spans="1:42">
      <c r="A457" s="144">
        <v>42945</v>
      </c>
      <c r="B457" s="51" t="s">
        <v>2401</v>
      </c>
      <c r="C457" s="4" t="s">
        <v>1450</v>
      </c>
      <c r="D457" s="4" t="s">
        <v>1575</v>
      </c>
      <c r="E457" s="51">
        <v>134</v>
      </c>
      <c r="F457" s="51">
        <v>2</v>
      </c>
      <c r="G457" s="56" t="str">
        <f t="shared" si="56"/>
        <v>134-2</v>
      </c>
      <c r="H457" s="51">
        <v>28</v>
      </c>
      <c r="I457" s="51">
        <v>63</v>
      </c>
      <c r="J457" s="57">
        <f>(VLOOKUP($G457,Depth_Lookup_CCL!$A$3:$Z$549,11,FALSE))+(H457/100)</f>
        <v>339.12999999999994</v>
      </c>
      <c r="K457" s="57">
        <f>(VLOOKUP($G457,Depth_Lookup_CCL!$A$3:$Z$549,11,FALSE))+(I457/100)</f>
        <v>339.47999999999996</v>
      </c>
      <c r="L457" s="58"/>
      <c r="M457" s="51" t="s">
        <v>1403</v>
      </c>
      <c r="N457" s="51" t="s">
        <v>1402</v>
      </c>
      <c r="P457" s="52" t="e">
        <f>VLOOKUP(O457,definitions_list_lookup!$AT$3:$AU$5,2,FALSE)</f>
        <v>#N/A</v>
      </c>
      <c r="R457" s="51" t="s">
        <v>1536</v>
      </c>
      <c r="S457" s="52">
        <f>VLOOKUP(R457,definitions_list_lookup!$AI$12:$AJ$17,2,FALSE)</f>
        <v>3</v>
      </c>
      <c r="Y457" s="35"/>
      <c r="AA457" s="36"/>
      <c r="AJ457" s="51" t="e">
        <f t="shared" si="59"/>
        <v>#DIV/0!</v>
      </c>
      <c r="AK457" s="51" t="e">
        <f t="shared" si="61"/>
        <v>#DIV/0!</v>
      </c>
      <c r="AL457" s="51" t="e">
        <f t="shared" si="60"/>
        <v>#DIV/0!</v>
      </c>
      <c r="AM457" s="51" t="e">
        <f t="shared" si="62"/>
        <v>#DIV/0!</v>
      </c>
      <c r="AN457" s="51" t="e">
        <f t="shared" si="63"/>
        <v>#DIV/0!</v>
      </c>
      <c r="AO457" s="140" t="e">
        <f t="shared" si="58"/>
        <v>#DIV/0!</v>
      </c>
      <c r="AP457" s="140" t="e">
        <f t="shared" si="57"/>
        <v>#DIV/0!</v>
      </c>
    </row>
    <row r="458" spans="1:42">
      <c r="A458" s="144">
        <v>42945</v>
      </c>
      <c r="B458" s="51" t="s">
        <v>2401</v>
      </c>
      <c r="C458" s="4" t="s">
        <v>1450</v>
      </c>
      <c r="D458" s="4" t="s">
        <v>1575</v>
      </c>
      <c r="E458" s="51">
        <v>134</v>
      </c>
      <c r="F458" s="51">
        <v>3</v>
      </c>
      <c r="G458" s="56" t="str">
        <f t="shared" si="56"/>
        <v>134-3</v>
      </c>
      <c r="H458" s="51">
        <v>0</v>
      </c>
      <c r="I458" s="51">
        <v>64</v>
      </c>
      <c r="J458" s="57">
        <f>(VLOOKUP($G458,Depth_Lookup_CCL!$A$3:$Z$549,11,FALSE))+(H458/100)</f>
        <v>339.47999999999996</v>
      </c>
      <c r="K458" s="57">
        <f>(VLOOKUP($G458,Depth_Lookup_CCL!$A$3:$Z$549,11,FALSE))+(I458/100)</f>
        <v>340.11999999999995</v>
      </c>
      <c r="L458" s="58"/>
      <c r="M458" s="51" t="s">
        <v>1405</v>
      </c>
      <c r="N458" s="51" t="s">
        <v>1402</v>
      </c>
      <c r="P458" s="52" t="e">
        <f>VLOOKUP(O458,definitions_list_lookup!$AT$3:$AU$5,2,FALSE)</f>
        <v>#N/A</v>
      </c>
      <c r="R458" s="51" t="s">
        <v>1537</v>
      </c>
      <c r="S458" s="52">
        <f>VLOOKUP(R458,definitions_list_lookup!$AI$12:$AJ$17,2,FALSE)</f>
        <v>4</v>
      </c>
      <c r="Y458" s="35"/>
      <c r="AA458" s="36" t="s">
        <v>2870</v>
      </c>
      <c r="AF458" s="51">
        <v>25</v>
      </c>
      <c r="AG458" s="51">
        <v>90</v>
      </c>
      <c r="AH458" s="51">
        <v>25</v>
      </c>
      <c r="AI458" s="51">
        <v>0</v>
      </c>
      <c r="AJ458" s="51">
        <f t="shared" si="59"/>
        <v>-135</v>
      </c>
      <c r="AK458" s="51">
        <f t="shared" si="61"/>
        <v>225</v>
      </c>
      <c r="AL458" s="51">
        <f t="shared" si="60"/>
        <v>56.596801265758025</v>
      </c>
      <c r="AM458" s="51">
        <f t="shared" si="62"/>
        <v>315</v>
      </c>
      <c r="AN458" s="51">
        <f t="shared" si="63"/>
        <v>33.403198734241975</v>
      </c>
      <c r="AO458" s="140">
        <f t="shared" si="58"/>
        <v>45</v>
      </c>
      <c r="AP458" s="140">
        <f t="shared" si="57"/>
        <v>33.403198734241975</v>
      </c>
    </row>
    <row r="459" spans="1:42">
      <c r="A459" s="144">
        <v>42945</v>
      </c>
      <c r="B459" s="51" t="s">
        <v>2401</v>
      </c>
      <c r="C459" s="4" t="s">
        <v>1450</v>
      </c>
      <c r="D459" s="4" t="s">
        <v>1575</v>
      </c>
      <c r="E459" s="51">
        <v>134</v>
      </c>
      <c r="F459" s="51">
        <v>3</v>
      </c>
      <c r="G459" s="56" t="str">
        <f t="shared" si="56"/>
        <v>134-3</v>
      </c>
      <c r="H459" s="51">
        <v>67.5</v>
      </c>
      <c r="I459" s="51">
        <v>68</v>
      </c>
      <c r="J459" s="57">
        <f>(VLOOKUP($G459,Depth_Lookup_CCL!$A$3:$Z$549,11,FALSE))+(H459/100)</f>
        <v>340.15499999999997</v>
      </c>
      <c r="K459" s="57">
        <f>(VLOOKUP($G459,Depth_Lookup_CCL!$A$3:$Z$549,11,FALSE))+(I459/100)</f>
        <v>340.15999999999997</v>
      </c>
      <c r="L459" s="58" t="s">
        <v>1522</v>
      </c>
      <c r="N459" s="51" t="s">
        <v>1401</v>
      </c>
      <c r="P459" s="52" t="e">
        <f>VLOOKUP(O459,definitions_list_lookup!$AT$3:$AU$5,2,FALSE)</f>
        <v>#N/A</v>
      </c>
      <c r="Q459" s="51">
        <v>2</v>
      </c>
      <c r="R459" s="51" t="s">
        <v>1536</v>
      </c>
      <c r="S459" s="52">
        <f>VLOOKUP(R459,definitions_list_lookup!$AI$12:$AJ$17,2,FALSE)</f>
        <v>3</v>
      </c>
      <c r="Y459" s="35"/>
      <c r="AA459" s="36" t="s">
        <v>4365</v>
      </c>
      <c r="AJ459" s="51" t="e">
        <f t="shared" si="59"/>
        <v>#DIV/0!</v>
      </c>
      <c r="AK459" s="51" t="e">
        <f t="shared" si="61"/>
        <v>#DIV/0!</v>
      </c>
      <c r="AL459" s="51" t="e">
        <f t="shared" si="60"/>
        <v>#DIV/0!</v>
      </c>
      <c r="AM459" s="51" t="e">
        <f t="shared" si="62"/>
        <v>#DIV/0!</v>
      </c>
      <c r="AN459" s="51" t="e">
        <f t="shared" si="63"/>
        <v>#DIV/0!</v>
      </c>
      <c r="AO459" s="140" t="e">
        <f t="shared" si="58"/>
        <v>#DIV/0!</v>
      </c>
      <c r="AP459" s="140" t="e">
        <f t="shared" si="57"/>
        <v>#DIV/0!</v>
      </c>
    </row>
    <row r="460" spans="1:42">
      <c r="A460" s="144">
        <v>42945</v>
      </c>
      <c r="B460" s="51" t="s">
        <v>2401</v>
      </c>
      <c r="C460" s="4" t="s">
        <v>1450</v>
      </c>
      <c r="D460" s="4" t="s">
        <v>1575</v>
      </c>
      <c r="E460" s="51">
        <v>134</v>
      </c>
      <c r="F460" s="51">
        <v>4</v>
      </c>
      <c r="G460" s="56" t="str">
        <f t="shared" si="56"/>
        <v>134-4</v>
      </c>
      <c r="H460" s="51">
        <v>0</v>
      </c>
      <c r="I460" s="51">
        <v>93</v>
      </c>
      <c r="J460" s="57">
        <f>(VLOOKUP($G460,Depth_Lookup_CCL!$A$3:$Z$549,11,FALSE))+(H460/100)</f>
        <v>340.45499999999998</v>
      </c>
      <c r="K460" s="57">
        <f>(VLOOKUP($G460,Depth_Lookup_CCL!$A$3:$Z$549,11,FALSE))+(I460/100)</f>
        <v>341.38499999999999</v>
      </c>
      <c r="L460" s="58"/>
      <c r="P460" s="52" t="e">
        <f>VLOOKUP(O460,definitions_list_lookup!$AT$3:$AU$5,2,FALSE)</f>
        <v>#N/A</v>
      </c>
      <c r="R460" s="51" t="s">
        <v>1407</v>
      </c>
      <c r="S460" s="52">
        <f>VLOOKUP(R460,definitions_list_lookup!$AI$12:$AJ$17,2,FALSE)</f>
        <v>1</v>
      </c>
      <c r="Y460" s="35"/>
      <c r="AA460" s="36" t="s">
        <v>4367</v>
      </c>
      <c r="AJ460" s="51" t="e">
        <f t="shared" si="59"/>
        <v>#DIV/0!</v>
      </c>
      <c r="AK460" s="51" t="e">
        <f t="shared" si="61"/>
        <v>#DIV/0!</v>
      </c>
      <c r="AL460" s="51" t="e">
        <f t="shared" si="60"/>
        <v>#DIV/0!</v>
      </c>
      <c r="AM460" s="51" t="e">
        <f t="shared" si="62"/>
        <v>#DIV/0!</v>
      </c>
      <c r="AN460" s="51" t="e">
        <f t="shared" si="63"/>
        <v>#DIV/0!</v>
      </c>
      <c r="AO460" s="140" t="e">
        <f t="shared" si="58"/>
        <v>#DIV/0!</v>
      </c>
      <c r="AP460" s="140" t="e">
        <f t="shared" si="57"/>
        <v>#DIV/0!</v>
      </c>
    </row>
    <row r="461" spans="1:42">
      <c r="A461" s="144">
        <v>42945</v>
      </c>
      <c r="B461" s="51" t="s">
        <v>2401</v>
      </c>
      <c r="C461" s="4" t="s">
        <v>1450</v>
      </c>
      <c r="D461" s="4" t="s">
        <v>1575</v>
      </c>
      <c r="E461" s="51">
        <v>135</v>
      </c>
      <c r="F461" s="51">
        <v>1</v>
      </c>
      <c r="G461" s="56" t="str">
        <f t="shared" si="56"/>
        <v>135-1</v>
      </c>
      <c r="H461" s="51">
        <v>1</v>
      </c>
      <c r="I461" s="51">
        <v>24</v>
      </c>
      <c r="J461" s="57">
        <f>(VLOOKUP($G461,Depth_Lookup_CCL!$A$3:$Z$549,11,FALSE))+(H461/100)</f>
        <v>341.26</v>
      </c>
      <c r="K461" s="57">
        <f>(VLOOKUP($G461,Depth_Lookup_CCL!$A$3:$Z$549,11,FALSE))+(I461/100)</f>
        <v>341.49</v>
      </c>
      <c r="L461" s="58" t="s">
        <v>1521</v>
      </c>
      <c r="M461" s="51" t="s">
        <v>1403</v>
      </c>
      <c r="N461" s="51" t="s">
        <v>1401</v>
      </c>
      <c r="P461" s="52" t="e">
        <f>VLOOKUP(O461,definitions_list_lookup!$AT$3:$AU$5,2,FALSE)</f>
        <v>#N/A</v>
      </c>
      <c r="R461" s="51" t="s">
        <v>1537</v>
      </c>
      <c r="S461" s="52">
        <f>VLOOKUP(R461,definitions_list_lookup!$AI$12:$AJ$17,2,FALSE)</f>
        <v>4</v>
      </c>
      <c r="Y461" s="35"/>
      <c r="AA461" s="36" t="s">
        <v>4368</v>
      </c>
      <c r="AJ461" s="51" t="e">
        <f t="shared" si="59"/>
        <v>#DIV/0!</v>
      </c>
      <c r="AK461" s="51" t="e">
        <f t="shared" si="61"/>
        <v>#DIV/0!</v>
      </c>
      <c r="AL461" s="51" t="e">
        <f t="shared" si="60"/>
        <v>#DIV/0!</v>
      </c>
      <c r="AM461" s="51" t="e">
        <f t="shared" si="62"/>
        <v>#DIV/0!</v>
      </c>
      <c r="AN461" s="51" t="e">
        <f t="shared" si="63"/>
        <v>#DIV/0!</v>
      </c>
      <c r="AO461" s="140" t="e">
        <f t="shared" si="58"/>
        <v>#DIV/0!</v>
      </c>
      <c r="AP461" s="140" t="e">
        <f t="shared" si="57"/>
        <v>#DIV/0!</v>
      </c>
    </row>
    <row r="462" spans="1:42">
      <c r="A462" s="144">
        <v>42945</v>
      </c>
      <c r="B462" s="51" t="s">
        <v>2401</v>
      </c>
      <c r="C462" s="4" t="s">
        <v>1450</v>
      </c>
      <c r="D462" s="4" t="s">
        <v>1575</v>
      </c>
      <c r="E462" s="51">
        <v>135</v>
      </c>
      <c r="F462" s="51">
        <v>1</v>
      </c>
      <c r="G462" s="56" t="str">
        <f t="shared" si="56"/>
        <v>135-1</v>
      </c>
      <c r="H462" s="51">
        <v>30.5</v>
      </c>
      <c r="I462" s="51">
        <v>49</v>
      </c>
      <c r="J462" s="57">
        <f>(VLOOKUP($G462,Depth_Lookup_CCL!$A$3:$Z$549,11,FALSE))+(H462/100)</f>
        <v>341.55500000000001</v>
      </c>
      <c r="K462" s="57">
        <f>(VLOOKUP($G462,Depth_Lookup_CCL!$A$3:$Z$549,11,FALSE))+(I462/100)</f>
        <v>341.74</v>
      </c>
      <c r="L462" s="58"/>
      <c r="M462" s="51" t="s">
        <v>1405</v>
      </c>
      <c r="N462" s="51" t="s">
        <v>1402</v>
      </c>
      <c r="P462" s="52" t="e">
        <f>VLOOKUP(O462,definitions_list_lookup!$AT$3:$AU$5,2,FALSE)</f>
        <v>#N/A</v>
      </c>
      <c r="Q462" s="51">
        <v>20</v>
      </c>
      <c r="R462" s="51" t="s">
        <v>1537</v>
      </c>
      <c r="S462" s="52">
        <f>VLOOKUP(R462,definitions_list_lookup!$AI$12:$AJ$17,2,FALSE)</f>
        <v>4</v>
      </c>
      <c r="Y462" s="35"/>
      <c r="AA462" s="36" t="s">
        <v>4369</v>
      </c>
      <c r="AJ462" s="51" t="e">
        <f t="shared" si="59"/>
        <v>#DIV/0!</v>
      </c>
      <c r="AK462" s="51" t="e">
        <f t="shared" si="61"/>
        <v>#DIV/0!</v>
      </c>
      <c r="AL462" s="51" t="e">
        <f t="shared" si="60"/>
        <v>#DIV/0!</v>
      </c>
      <c r="AM462" s="51" t="e">
        <f t="shared" si="62"/>
        <v>#DIV/0!</v>
      </c>
      <c r="AN462" s="51" t="e">
        <f t="shared" si="63"/>
        <v>#DIV/0!</v>
      </c>
      <c r="AO462" s="140" t="e">
        <f t="shared" si="58"/>
        <v>#DIV/0!</v>
      </c>
      <c r="AP462" s="140" t="e">
        <f t="shared" si="57"/>
        <v>#DIV/0!</v>
      </c>
    </row>
    <row r="463" spans="1:42">
      <c r="A463" s="144">
        <v>42945</v>
      </c>
      <c r="B463" s="51" t="s">
        <v>2401</v>
      </c>
      <c r="C463" s="4" t="s">
        <v>1450</v>
      </c>
      <c r="D463" s="4" t="s">
        <v>1575</v>
      </c>
      <c r="E463" s="51">
        <v>135</v>
      </c>
      <c r="F463" s="51">
        <v>1</v>
      </c>
      <c r="G463" s="56" t="str">
        <f t="shared" si="56"/>
        <v>135-1</v>
      </c>
      <c r="H463" s="51">
        <v>51</v>
      </c>
      <c r="I463" s="51">
        <v>68.5</v>
      </c>
      <c r="J463" s="57">
        <f>(VLOOKUP($G463,Depth_Lookup_CCL!$A$3:$Z$549,11,FALSE))+(H463/100)</f>
        <v>341.76</v>
      </c>
      <c r="K463" s="57">
        <f>(VLOOKUP($G463,Depth_Lookup_CCL!$A$3:$Z$549,11,FALSE))+(I463/100)</f>
        <v>341.935</v>
      </c>
      <c r="L463" s="58" t="s">
        <v>2550</v>
      </c>
      <c r="M463" s="51" t="s">
        <v>1405</v>
      </c>
      <c r="P463" s="52" t="e">
        <f>VLOOKUP(O463,definitions_list_lookup!$AT$3:$AU$5,2,FALSE)</f>
        <v>#N/A</v>
      </c>
      <c r="R463" s="51" t="s">
        <v>1537</v>
      </c>
      <c r="S463" s="52">
        <f>VLOOKUP(R463,definitions_list_lookup!$AI$12:$AJ$17,2,FALSE)</f>
        <v>4</v>
      </c>
      <c r="Y463" s="35"/>
      <c r="AA463" s="36" t="s">
        <v>4369</v>
      </c>
      <c r="AJ463" s="51" t="e">
        <f t="shared" si="59"/>
        <v>#DIV/0!</v>
      </c>
      <c r="AK463" s="51" t="e">
        <f t="shared" si="61"/>
        <v>#DIV/0!</v>
      </c>
      <c r="AL463" s="51" t="e">
        <f t="shared" si="60"/>
        <v>#DIV/0!</v>
      </c>
      <c r="AM463" s="51" t="e">
        <f t="shared" si="62"/>
        <v>#DIV/0!</v>
      </c>
      <c r="AN463" s="51" t="e">
        <f t="shared" si="63"/>
        <v>#DIV/0!</v>
      </c>
      <c r="AO463" s="140" t="e">
        <f t="shared" si="58"/>
        <v>#DIV/0!</v>
      </c>
      <c r="AP463" s="140" t="e">
        <f t="shared" si="57"/>
        <v>#DIV/0!</v>
      </c>
    </row>
    <row r="464" spans="1:42">
      <c r="A464" s="144">
        <v>42945</v>
      </c>
      <c r="B464" s="51" t="s">
        <v>2401</v>
      </c>
      <c r="C464" s="4" t="s">
        <v>1450</v>
      </c>
      <c r="D464" s="4" t="s">
        <v>1575</v>
      </c>
      <c r="E464" s="51">
        <v>135</v>
      </c>
      <c r="F464" s="51">
        <v>2</v>
      </c>
      <c r="G464" s="56" t="str">
        <f t="shared" si="56"/>
        <v>135-2</v>
      </c>
      <c r="H464" s="51">
        <v>11</v>
      </c>
      <c r="I464" s="51">
        <v>20</v>
      </c>
      <c r="J464" s="57">
        <f>(VLOOKUP($G464,Depth_Lookup_CCL!$A$3:$Z$549,11,FALSE))+(H464/100)</f>
        <v>342.19499999999999</v>
      </c>
      <c r="K464" s="57">
        <f>(VLOOKUP($G464,Depth_Lookup_CCL!$A$3:$Z$549,11,FALSE))+(I464/100)</f>
        <v>342.28499999999997</v>
      </c>
      <c r="L464" s="58" t="s">
        <v>1520</v>
      </c>
      <c r="M464" s="51" t="s">
        <v>1403</v>
      </c>
      <c r="P464" s="52" t="e">
        <f>VLOOKUP(O464,definitions_list_lookup!$AT$3:$AU$5,2,FALSE)</f>
        <v>#N/A</v>
      </c>
      <c r="R464" s="51" t="s">
        <v>1536</v>
      </c>
      <c r="S464" s="52">
        <f>VLOOKUP(R464,definitions_list_lookup!$AI$12:$AJ$17,2,FALSE)</f>
        <v>3</v>
      </c>
      <c r="Y464" s="35"/>
      <c r="AA464" s="36" t="s">
        <v>4342</v>
      </c>
      <c r="AF464" s="51">
        <v>34</v>
      </c>
      <c r="AG464" s="51">
        <v>270</v>
      </c>
      <c r="AH464" s="51">
        <v>46</v>
      </c>
      <c r="AI464" s="51">
        <v>180</v>
      </c>
      <c r="AJ464" s="51">
        <f t="shared" si="59"/>
        <v>33.078825247606346</v>
      </c>
      <c r="AK464" s="51">
        <f t="shared" si="61"/>
        <v>33.078825247606346</v>
      </c>
      <c r="AL464" s="51">
        <f t="shared" si="60"/>
        <v>38.978759510207084</v>
      </c>
      <c r="AM464" s="51">
        <f t="shared" si="62"/>
        <v>123.07882524760635</v>
      </c>
      <c r="AN464" s="51">
        <f t="shared" si="63"/>
        <v>51.021240489792916</v>
      </c>
      <c r="AO464" s="140">
        <f t="shared" si="58"/>
        <v>213.07882524760635</v>
      </c>
      <c r="AP464" s="140">
        <f t="shared" si="57"/>
        <v>51.021240489792916</v>
      </c>
    </row>
    <row r="465" spans="1:42">
      <c r="A465" s="144">
        <v>42945</v>
      </c>
      <c r="B465" s="51" t="s">
        <v>2401</v>
      </c>
      <c r="C465" s="4" t="s">
        <v>1450</v>
      </c>
      <c r="D465" s="4" t="s">
        <v>1575</v>
      </c>
      <c r="E465" s="51">
        <v>135</v>
      </c>
      <c r="F465" s="51">
        <v>2</v>
      </c>
      <c r="G465" s="56" t="str">
        <f t="shared" si="56"/>
        <v>135-2</v>
      </c>
      <c r="H465" s="51">
        <v>30</v>
      </c>
      <c r="I465" s="51">
        <v>36</v>
      </c>
      <c r="J465" s="57">
        <f>(VLOOKUP($G465,Depth_Lookup_CCL!$A$3:$Z$549,11,FALSE))+(H465/100)</f>
        <v>342.38499999999999</v>
      </c>
      <c r="K465" s="57">
        <f>(VLOOKUP($G465,Depth_Lookup_CCL!$A$3:$Z$549,11,FALSE))+(I465/100)</f>
        <v>342.44499999999999</v>
      </c>
      <c r="L465" s="58"/>
      <c r="M465" s="51" t="s">
        <v>1405</v>
      </c>
      <c r="N465" s="51" t="s">
        <v>1402</v>
      </c>
      <c r="P465" s="52" t="e">
        <f>VLOOKUP(O465,definitions_list_lookup!$AT$3:$AU$5,2,FALSE)</f>
        <v>#N/A</v>
      </c>
      <c r="R465" s="51" t="s">
        <v>1537</v>
      </c>
      <c r="S465" s="52">
        <f>VLOOKUP(R465,definitions_list_lookup!$AI$12:$AJ$17,2,FALSE)</f>
        <v>4</v>
      </c>
      <c r="Y465" s="35"/>
      <c r="AA465" s="36"/>
      <c r="AJ465" s="51" t="e">
        <f t="shared" si="59"/>
        <v>#DIV/0!</v>
      </c>
      <c r="AK465" s="51" t="e">
        <f t="shared" si="61"/>
        <v>#DIV/0!</v>
      </c>
      <c r="AL465" s="51" t="e">
        <f t="shared" si="60"/>
        <v>#DIV/0!</v>
      </c>
      <c r="AM465" s="51" t="e">
        <f t="shared" si="62"/>
        <v>#DIV/0!</v>
      </c>
      <c r="AN465" s="51" t="e">
        <f t="shared" si="63"/>
        <v>#DIV/0!</v>
      </c>
      <c r="AO465" s="140" t="e">
        <f t="shared" si="58"/>
        <v>#DIV/0!</v>
      </c>
      <c r="AP465" s="140" t="e">
        <f t="shared" si="57"/>
        <v>#DIV/0!</v>
      </c>
    </row>
    <row r="466" spans="1:42">
      <c r="A466" s="144">
        <v>42945</v>
      </c>
      <c r="B466" s="51" t="s">
        <v>2401</v>
      </c>
      <c r="C466" s="4" t="s">
        <v>1450</v>
      </c>
      <c r="D466" s="4" t="s">
        <v>1575</v>
      </c>
      <c r="E466" s="51">
        <v>135</v>
      </c>
      <c r="F466" s="51">
        <v>3</v>
      </c>
      <c r="G466" s="56" t="str">
        <f t="shared" si="56"/>
        <v>135-3</v>
      </c>
      <c r="H466" s="51">
        <v>0</v>
      </c>
      <c r="I466" s="51">
        <v>94</v>
      </c>
      <c r="J466" s="57">
        <f>(VLOOKUP($G466,Depth_Lookup_CCL!$A$3:$Z$549,11,FALSE))+(H466/100)</f>
        <v>342.80500000000001</v>
      </c>
      <c r="K466" s="57">
        <f>(VLOOKUP($G466,Depth_Lookup_CCL!$A$3:$Z$549,11,FALSE))+(I466/100)</f>
        <v>343.745</v>
      </c>
      <c r="L466" s="58"/>
      <c r="P466" s="52" t="e">
        <f>VLOOKUP(O466,definitions_list_lookup!$AT$3:$AU$5,2,FALSE)</f>
        <v>#N/A</v>
      </c>
      <c r="R466" s="51" t="s">
        <v>1407</v>
      </c>
      <c r="S466" s="52">
        <f>VLOOKUP(R466,definitions_list_lookup!$AI$12:$AJ$17,2,FALSE)</f>
        <v>1</v>
      </c>
      <c r="Y466" s="35"/>
      <c r="AA466" s="36" t="s">
        <v>2896</v>
      </c>
      <c r="AJ466" s="51" t="e">
        <f t="shared" si="59"/>
        <v>#DIV/0!</v>
      </c>
      <c r="AK466" s="51" t="e">
        <f t="shared" si="61"/>
        <v>#DIV/0!</v>
      </c>
      <c r="AL466" s="51" t="e">
        <f t="shared" si="60"/>
        <v>#DIV/0!</v>
      </c>
      <c r="AM466" s="51" t="e">
        <f t="shared" si="62"/>
        <v>#DIV/0!</v>
      </c>
      <c r="AN466" s="51" t="e">
        <f t="shared" si="63"/>
        <v>#DIV/0!</v>
      </c>
      <c r="AO466" s="140" t="e">
        <f t="shared" si="58"/>
        <v>#DIV/0!</v>
      </c>
      <c r="AP466" s="140" t="e">
        <f t="shared" si="57"/>
        <v>#DIV/0!</v>
      </c>
    </row>
    <row r="467" spans="1:42">
      <c r="A467" s="144">
        <v>42945</v>
      </c>
      <c r="B467" s="51" t="s">
        <v>2401</v>
      </c>
      <c r="C467" s="4" t="s">
        <v>1450</v>
      </c>
      <c r="D467" s="4" t="s">
        <v>1575</v>
      </c>
      <c r="E467" s="51">
        <v>135</v>
      </c>
      <c r="F467" s="51">
        <v>4</v>
      </c>
      <c r="G467" s="56" t="str">
        <f t="shared" si="56"/>
        <v>135-4</v>
      </c>
      <c r="H467" s="51">
        <v>16</v>
      </c>
      <c r="I467" s="51">
        <v>16</v>
      </c>
      <c r="J467" s="57">
        <f>(VLOOKUP($G467,Depth_Lookup_CCL!$A$3:$Z$549,11,FALSE))+(H467/100)</f>
        <v>343.90500000000003</v>
      </c>
      <c r="K467" s="57">
        <f>(VLOOKUP($G467,Depth_Lookup_CCL!$A$3:$Z$549,11,FALSE))+(I467/100)</f>
        <v>343.90500000000003</v>
      </c>
      <c r="L467" s="58" t="s">
        <v>1522</v>
      </c>
      <c r="P467" s="52" t="e">
        <f>VLOOKUP(O467,definitions_list_lookup!$AT$3:$AU$5,2,FALSE)</f>
        <v>#N/A</v>
      </c>
      <c r="Q467" s="51">
        <v>1</v>
      </c>
      <c r="R467" s="51" t="s">
        <v>1408</v>
      </c>
      <c r="S467" s="52">
        <f>VLOOKUP(R467,definitions_list_lookup!$AI$12:$AJ$17,2,FALSE)</f>
        <v>2</v>
      </c>
      <c r="Y467" s="35"/>
      <c r="AA467" s="36"/>
      <c r="AF467" s="51">
        <v>34</v>
      </c>
      <c r="AG467" s="51">
        <v>270</v>
      </c>
      <c r="AH467" s="51">
        <v>50</v>
      </c>
      <c r="AI467" s="51">
        <v>180</v>
      </c>
      <c r="AJ467" s="51">
        <f t="shared" si="59"/>
        <v>29.508986567034327</v>
      </c>
      <c r="AK467" s="51">
        <f t="shared" si="61"/>
        <v>29.508986567034327</v>
      </c>
      <c r="AL467" s="51">
        <f t="shared" si="60"/>
        <v>36.138799602908826</v>
      </c>
      <c r="AM467" s="51">
        <f t="shared" si="62"/>
        <v>119.50898656703433</v>
      </c>
      <c r="AN467" s="51">
        <f t="shared" si="63"/>
        <v>53.861200397091174</v>
      </c>
      <c r="AO467" s="140">
        <f t="shared" si="58"/>
        <v>209.50898656703433</v>
      </c>
      <c r="AP467" s="140">
        <f t="shared" si="57"/>
        <v>53.861200397091174</v>
      </c>
    </row>
    <row r="468" spans="1:42">
      <c r="A468" s="144">
        <v>42945</v>
      </c>
      <c r="B468" s="51" t="s">
        <v>2401</v>
      </c>
      <c r="C468" s="4" t="s">
        <v>1450</v>
      </c>
      <c r="D468" s="4" t="s">
        <v>1575</v>
      </c>
      <c r="E468" s="51">
        <v>135</v>
      </c>
      <c r="F468" s="51">
        <v>4</v>
      </c>
      <c r="G468" s="56" t="str">
        <f t="shared" si="56"/>
        <v>135-4</v>
      </c>
      <c r="H468" s="51">
        <v>32</v>
      </c>
      <c r="I468" s="51">
        <v>32</v>
      </c>
      <c r="J468" s="57">
        <f>(VLOOKUP($G468,Depth_Lookup_CCL!$A$3:$Z$549,11,FALSE))+(H468/100)</f>
        <v>344.065</v>
      </c>
      <c r="K468" s="57">
        <f>(VLOOKUP($G468,Depth_Lookup_CCL!$A$3:$Z$549,11,FALSE))+(I468/100)</f>
        <v>344.065</v>
      </c>
      <c r="L468" s="58" t="s">
        <v>1521</v>
      </c>
      <c r="P468" s="52" t="e">
        <f>VLOOKUP(O468,definitions_list_lookup!$AT$3:$AU$5,2,FALSE)</f>
        <v>#N/A</v>
      </c>
      <c r="R468" s="51" t="s">
        <v>1536</v>
      </c>
      <c r="S468" s="52">
        <f>VLOOKUP(R468,definitions_list_lookup!$AI$12:$AJ$17,2,FALSE)</f>
        <v>3</v>
      </c>
      <c r="Y468" s="35"/>
      <c r="AA468" s="36"/>
      <c r="AJ468" s="51" t="e">
        <f t="shared" si="59"/>
        <v>#DIV/0!</v>
      </c>
      <c r="AK468" s="51" t="e">
        <f t="shared" si="61"/>
        <v>#DIV/0!</v>
      </c>
      <c r="AL468" s="51" t="e">
        <f t="shared" si="60"/>
        <v>#DIV/0!</v>
      </c>
      <c r="AM468" s="51" t="e">
        <f t="shared" si="62"/>
        <v>#DIV/0!</v>
      </c>
      <c r="AN468" s="51" t="e">
        <f t="shared" si="63"/>
        <v>#DIV/0!</v>
      </c>
      <c r="AO468" s="140" t="e">
        <f t="shared" si="58"/>
        <v>#DIV/0!</v>
      </c>
      <c r="AP468" s="140" t="e">
        <f t="shared" si="57"/>
        <v>#DIV/0!</v>
      </c>
    </row>
    <row r="469" spans="1:42">
      <c r="A469" s="144">
        <v>42945</v>
      </c>
      <c r="B469" s="51" t="s">
        <v>2401</v>
      </c>
      <c r="C469" s="4" t="s">
        <v>1450</v>
      </c>
      <c r="D469" s="4" t="s">
        <v>1575</v>
      </c>
      <c r="E469" s="51">
        <v>135</v>
      </c>
      <c r="F469" s="51">
        <v>4</v>
      </c>
      <c r="G469" s="56" t="str">
        <f t="shared" si="56"/>
        <v>135-4</v>
      </c>
      <c r="H469" s="51">
        <v>50</v>
      </c>
      <c r="I469" s="51">
        <v>50</v>
      </c>
      <c r="J469" s="57">
        <f>(VLOOKUP($G469,Depth_Lookup_CCL!$A$3:$Z$549,11,FALSE))+(H469/100)</f>
        <v>344.245</v>
      </c>
      <c r="K469" s="57">
        <f>(VLOOKUP($G469,Depth_Lookup_CCL!$A$3:$Z$549,11,FALSE))+(I469/100)</f>
        <v>344.245</v>
      </c>
      <c r="L469" s="58" t="s">
        <v>1522</v>
      </c>
      <c r="P469" s="52" t="e">
        <f>VLOOKUP(O469,definitions_list_lookup!$AT$3:$AU$5,2,FALSE)</f>
        <v>#N/A</v>
      </c>
      <c r="R469" s="51" t="s">
        <v>1407</v>
      </c>
      <c r="S469" s="52">
        <f>VLOOKUP(R469,definitions_list_lookup!$AI$12:$AJ$17,2,FALSE)</f>
        <v>1</v>
      </c>
      <c r="Y469" s="35"/>
      <c r="AA469" s="36" t="s">
        <v>168</v>
      </c>
      <c r="AJ469" s="51" t="e">
        <f t="shared" si="59"/>
        <v>#DIV/0!</v>
      </c>
      <c r="AK469" s="51" t="e">
        <f t="shared" si="61"/>
        <v>#DIV/0!</v>
      </c>
      <c r="AL469" s="51" t="e">
        <f t="shared" si="60"/>
        <v>#DIV/0!</v>
      </c>
      <c r="AM469" s="51" t="e">
        <f t="shared" si="62"/>
        <v>#DIV/0!</v>
      </c>
      <c r="AN469" s="51" t="e">
        <f t="shared" si="63"/>
        <v>#DIV/0!</v>
      </c>
      <c r="AO469" s="140" t="e">
        <f t="shared" si="58"/>
        <v>#DIV/0!</v>
      </c>
      <c r="AP469" s="140" t="e">
        <f t="shared" si="57"/>
        <v>#DIV/0!</v>
      </c>
    </row>
    <row r="470" spans="1:42">
      <c r="A470" s="144">
        <v>42945</v>
      </c>
      <c r="B470" s="51" t="s">
        <v>2401</v>
      </c>
      <c r="C470" s="4" t="s">
        <v>1450</v>
      </c>
      <c r="D470" s="4" t="s">
        <v>1575</v>
      </c>
      <c r="E470" s="51">
        <v>135</v>
      </c>
      <c r="F470" s="51">
        <v>4</v>
      </c>
      <c r="G470" s="56" t="str">
        <f t="shared" si="56"/>
        <v>135-4</v>
      </c>
      <c r="H470" s="51">
        <v>61</v>
      </c>
      <c r="I470" s="51">
        <v>61</v>
      </c>
      <c r="J470" s="57">
        <f>(VLOOKUP($G470,Depth_Lookup_CCL!$A$3:$Z$549,11,FALSE))+(H470/100)</f>
        <v>344.35500000000002</v>
      </c>
      <c r="K470" s="57">
        <f>(VLOOKUP($G470,Depth_Lookup_CCL!$A$3:$Z$549,11,FALSE))+(I470/100)</f>
        <v>344.35500000000002</v>
      </c>
      <c r="L470" s="58" t="s">
        <v>1522</v>
      </c>
      <c r="P470" s="52" t="e">
        <f>VLOOKUP(O470,definitions_list_lookup!$AT$3:$AU$5,2,FALSE)</f>
        <v>#N/A</v>
      </c>
      <c r="R470" s="51" t="s">
        <v>1407</v>
      </c>
      <c r="S470" s="52">
        <f>VLOOKUP(R470,definitions_list_lookup!$AI$12:$AJ$17,2,FALSE)</f>
        <v>1</v>
      </c>
      <c r="X470" s="51" t="s">
        <v>1482</v>
      </c>
      <c r="Y470" s="35"/>
      <c r="AA470" s="36" t="s">
        <v>168</v>
      </c>
      <c r="AJ470" s="51" t="e">
        <f t="shared" si="59"/>
        <v>#DIV/0!</v>
      </c>
      <c r="AK470" s="51" t="e">
        <f t="shared" si="61"/>
        <v>#DIV/0!</v>
      </c>
      <c r="AL470" s="51" t="e">
        <f t="shared" si="60"/>
        <v>#DIV/0!</v>
      </c>
      <c r="AM470" s="51" t="e">
        <f t="shared" si="62"/>
        <v>#DIV/0!</v>
      </c>
      <c r="AN470" s="51" t="e">
        <f t="shared" si="63"/>
        <v>#DIV/0!</v>
      </c>
      <c r="AO470" s="140" t="e">
        <f t="shared" si="58"/>
        <v>#DIV/0!</v>
      </c>
      <c r="AP470" s="140" t="e">
        <f t="shared" si="57"/>
        <v>#DIV/0!</v>
      </c>
    </row>
    <row r="471" spans="1:42">
      <c r="A471" s="144">
        <v>42945</v>
      </c>
      <c r="B471" s="51" t="s">
        <v>2401</v>
      </c>
      <c r="C471" s="4" t="s">
        <v>1450</v>
      </c>
      <c r="D471" s="4" t="s">
        <v>1575</v>
      </c>
      <c r="E471" s="51">
        <v>135</v>
      </c>
      <c r="F471" s="51">
        <v>4</v>
      </c>
      <c r="G471" s="56" t="str">
        <f t="shared" si="56"/>
        <v>135-4</v>
      </c>
      <c r="H471" s="51">
        <v>62.5</v>
      </c>
      <c r="I471" s="51">
        <v>62.5</v>
      </c>
      <c r="J471" s="57">
        <f>(VLOOKUP($G471,Depth_Lookup_CCL!$A$3:$Z$549,11,FALSE))+(H471/100)</f>
        <v>344.37</v>
      </c>
      <c r="K471" s="57">
        <f>(VLOOKUP($G471,Depth_Lookup_CCL!$A$3:$Z$549,11,FALSE))+(I471/100)</f>
        <v>344.37</v>
      </c>
      <c r="L471" s="58" t="s">
        <v>3043</v>
      </c>
      <c r="P471" s="52" t="e">
        <f>VLOOKUP(O471,definitions_list_lookup!$AT$3:$AU$5,2,FALSE)</f>
        <v>#N/A</v>
      </c>
      <c r="S471" s="52" t="e">
        <f>VLOOKUP(R471,definitions_list_lookup!$AI$12:$AJ$17,2,FALSE)</f>
        <v>#N/A</v>
      </c>
      <c r="Y471" s="35"/>
      <c r="AA471" s="36"/>
      <c r="AJ471" s="51" t="e">
        <f t="shared" si="59"/>
        <v>#DIV/0!</v>
      </c>
      <c r="AK471" s="51" t="e">
        <f t="shared" si="61"/>
        <v>#DIV/0!</v>
      </c>
      <c r="AL471" s="51" t="e">
        <f t="shared" si="60"/>
        <v>#DIV/0!</v>
      </c>
      <c r="AM471" s="51" t="e">
        <f t="shared" si="62"/>
        <v>#DIV/0!</v>
      </c>
      <c r="AN471" s="51" t="e">
        <f t="shared" si="63"/>
        <v>#DIV/0!</v>
      </c>
      <c r="AO471" s="140" t="e">
        <f t="shared" si="58"/>
        <v>#DIV/0!</v>
      </c>
      <c r="AP471" s="140" t="e">
        <f t="shared" si="57"/>
        <v>#DIV/0!</v>
      </c>
    </row>
    <row r="472" spans="1:42">
      <c r="A472" s="144">
        <v>42945</v>
      </c>
      <c r="B472" s="51" t="s">
        <v>2401</v>
      </c>
      <c r="C472" s="4" t="s">
        <v>1450</v>
      </c>
      <c r="D472" s="4" t="s">
        <v>1575</v>
      </c>
      <c r="E472" s="51">
        <v>136</v>
      </c>
      <c r="F472" s="51">
        <v>1</v>
      </c>
      <c r="G472" s="56" t="str">
        <f t="shared" si="56"/>
        <v>136-1</v>
      </c>
      <c r="H472" s="51">
        <v>50</v>
      </c>
      <c r="I472" s="51">
        <v>50</v>
      </c>
      <c r="J472" s="57">
        <f>(VLOOKUP($G472,Depth_Lookup_CCL!$A$3:$Z$549,11,FALSE))+(H472/100)</f>
        <v>344.8</v>
      </c>
      <c r="K472" s="57">
        <f>(VLOOKUP($G472,Depth_Lookup_CCL!$A$3:$Z$549,11,FALSE))+(I472/100)</f>
        <v>344.8</v>
      </c>
      <c r="L472" s="58" t="s">
        <v>1522</v>
      </c>
      <c r="P472" s="52" t="e">
        <f>VLOOKUP(O472,definitions_list_lookup!$AT$3:$AU$5,2,FALSE)</f>
        <v>#N/A</v>
      </c>
      <c r="Q472" s="51">
        <v>1</v>
      </c>
      <c r="R472" s="51" t="s">
        <v>1407</v>
      </c>
      <c r="S472" s="52">
        <f>VLOOKUP(R472,definitions_list_lookup!$AI$12:$AJ$17,2,FALSE)</f>
        <v>1</v>
      </c>
      <c r="Y472" s="35"/>
      <c r="AA472" s="36" t="s">
        <v>3049</v>
      </c>
      <c r="AJ472" s="51" t="e">
        <f t="shared" si="59"/>
        <v>#DIV/0!</v>
      </c>
      <c r="AK472" s="51" t="e">
        <f t="shared" si="61"/>
        <v>#DIV/0!</v>
      </c>
      <c r="AL472" s="51" t="e">
        <f t="shared" si="60"/>
        <v>#DIV/0!</v>
      </c>
      <c r="AM472" s="51" t="e">
        <f t="shared" si="62"/>
        <v>#DIV/0!</v>
      </c>
      <c r="AN472" s="51" t="e">
        <f t="shared" si="63"/>
        <v>#DIV/0!</v>
      </c>
      <c r="AO472" s="140" t="e">
        <f t="shared" si="58"/>
        <v>#DIV/0!</v>
      </c>
      <c r="AP472" s="140" t="e">
        <f t="shared" si="57"/>
        <v>#DIV/0!</v>
      </c>
    </row>
    <row r="473" spans="1:42">
      <c r="A473" s="144">
        <v>42945</v>
      </c>
      <c r="B473" s="51" t="s">
        <v>2401</v>
      </c>
      <c r="C473" s="4" t="s">
        <v>1450</v>
      </c>
      <c r="D473" s="4" t="s">
        <v>1575</v>
      </c>
      <c r="E473" s="51">
        <v>136</v>
      </c>
      <c r="F473" s="51">
        <v>1</v>
      </c>
      <c r="G473" s="56" t="str">
        <f t="shared" si="56"/>
        <v>136-1</v>
      </c>
      <c r="H473" s="51">
        <v>66</v>
      </c>
      <c r="I473" s="51">
        <v>67</v>
      </c>
      <c r="J473" s="57">
        <f>(VLOOKUP($G473,Depth_Lookup_CCL!$A$3:$Z$549,11,FALSE))+(H473/100)</f>
        <v>344.96000000000004</v>
      </c>
      <c r="K473" s="57">
        <f>(VLOOKUP($G473,Depth_Lookup_CCL!$A$3:$Z$549,11,FALSE))+(I473/100)</f>
        <v>344.97</v>
      </c>
      <c r="L473" s="58" t="s">
        <v>1521</v>
      </c>
      <c r="P473" s="52" t="e">
        <f>VLOOKUP(O473,definitions_list_lookup!$AT$3:$AU$5,2,FALSE)</f>
        <v>#N/A</v>
      </c>
      <c r="Q473" s="51">
        <v>1</v>
      </c>
      <c r="R473" s="51" t="s">
        <v>1536</v>
      </c>
      <c r="S473" s="52">
        <f>VLOOKUP(R473,definitions_list_lookup!$AI$12:$AJ$17,2,FALSE)</f>
        <v>3</v>
      </c>
      <c r="Y473" s="35"/>
      <c r="AA473" s="36" t="s">
        <v>4370</v>
      </c>
      <c r="AF473" s="51">
        <v>25</v>
      </c>
      <c r="AG473" s="51">
        <v>90</v>
      </c>
      <c r="AH473" s="51">
        <v>38</v>
      </c>
      <c r="AI473" s="51">
        <v>180</v>
      </c>
      <c r="AJ473" s="51">
        <f t="shared" si="59"/>
        <v>-30.83072068543018</v>
      </c>
      <c r="AK473" s="51">
        <f t="shared" si="61"/>
        <v>329.16927931456985</v>
      </c>
      <c r="AL473" s="51">
        <f t="shared" si="60"/>
        <v>47.70211036050496</v>
      </c>
      <c r="AM473" s="51">
        <f t="shared" si="62"/>
        <v>59.16927931456982</v>
      </c>
      <c r="AN473" s="51">
        <f t="shared" si="63"/>
        <v>42.29788963949504</v>
      </c>
      <c r="AO473" s="140">
        <f t="shared" si="58"/>
        <v>149.16927931456985</v>
      </c>
      <c r="AP473" s="140">
        <f t="shared" si="57"/>
        <v>42.29788963949504</v>
      </c>
    </row>
    <row r="474" spans="1:42">
      <c r="A474" s="144">
        <v>42945</v>
      </c>
      <c r="B474" s="51" t="s">
        <v>2401</v>
      </c>
      <c r="C474" s="4" t="s">
        <v>1450</v>
      </c>
      <c r="D474" s="4" t="s">
        <v>1575</v>
      </c>
      <c r="E474" s="51">
        <v>136</v>
      </c>
      <c r="F474" s="51">
        <v>2</v>
      </c>
      <c r="G474" s="56" t="str">
        <f t="shared" si="56"/>
        <v>136-2</v>
      </c>
      <c r="H474" s="51">
        <v>40</v>
      </c>
      <c r="I474" s="51">
        <v>45</v>
      </c>
      <c r="J474" s="57">
        <f>(VLOOKUP($G474,Depth_Lookup_CCL!$A$3:$Z$549,11,FALSE))+(H474/100)</f>
        <v>345.47999999999996</v>
      </c>
      <c r="K474" s="57">
        <f>(VLOOKUP($G474,Depth_Lookup_CCL!$A$3:$Z$549,11,FALSE))+(I474/100)</f>
        <v>345.53</v>
      </c>
      <c r="L474" s="58" t="s">
        <v>1521</v>
      </c>
      <c r="M474" s="51" t="s">
        <v>1404</v>
      </c>
      <c r="N474" s="51" t="s">
        <v>1400</v>
      </c>
      <c r="P474" s="52" t="e">
        <f>VLOOKUP(O474,definitions_list_lookup!$AT$3:$AU$5,2,FALSE)</f>
        <v>#N/A</v>
      </c>
      <c r="Q474" s="51">
        <v>3</v>
      </c>
      <c r="R474" s="51" t="s">
        <v>1537</v>
      </c>
      <c r="S474" s="52">
        <f>VLOOKUP(R474,definitions_list_lookup!$AI$12:$AJ$17,2,FALSE)</f>
        <v>4</v>
      </c>
      <c r="Y474" s="35"/>
      <c r="AA474" s="36" t="s">
        <v>4371</v>
      </c>
      <c r="AJ474" s="51" t="e">
        <f t="shared" si="59"/>
        <v>#DIV/0!</v>
      </c>
      <c r="AK474" s="51" t="e">
        <f t="shared" si="61"/>
        <v>#DIV/0!</v>
      </c>
      <c r="AL474" s="51" t="e">
        <f t="shared" si="60"/>
        <v>#DIV/0!</v>
      </c>
      <c r="AM474" s="51" t="e">
        <f t="shared" si="62"/>
        <v>#DIV/0!</v>
      </c>
      <c r="AN474" s="51" t="e">
        <f t="shared" si="63"/>
        <v>#DIV/0!</v>
      </c>
      <c r="AO474" s="140" t="e">
        <f t="shared" si="58"/>
        <v>#DIV/0!</v>
      </c>
      <c r="AP474" s="140" t="e">
        <f t="shared" si="57"/>
        <v>#DIV/0!</v>
      </c>
    </row>
    <row r="475" spans="1:42">
      <c r="A475" s="144">
        <v>42945</v>
      </c>
      <c r="B475" s="51" t="s">
        <v>2401</v>
      </c>
      <c r="C475" s="4" t="s">
        <v>1450</v>
      </c>
      <c r="D475" s="4" t="s">
        <v>1575</v>
      </c>
      <c r="E475" s="51">
        <v>136</v>
      </c>
      <c r="F475" s="51">
        <v>3</v>
      </c>
      <c r="G475" s="56" t="str">
        <f t="shared" si="56"/>
        <v>136-3</v>
      </c>
      <c r="H475" s="51">
        <v>0</v>
      </c>
      <c r="I475" s="51">
        <v>76</v>
      </c>
      <c r="J475" s="57">
        <f>(VLOOKUP($G475,Depth_Lookup_CCL!$A$3:$Z$549,11,FALSE))+(H475/100)</f>
        <v>345.875</v>
      </c>
      <c r="K475" s="57">
        <f>(VLOOKUP($G475,Depth_Lookup_CCL!$A$3:$Z$549,11,FALSE))+(I475/100)</f>
        <v>346.63499999999999</v>
      </c>
      <c r="L475" s="58"/>
      <c r="P475" s="52" t="e">
        <f>VLOOKUP(O475,definitions_list_lookup!$AT$3:$AU$5,2,FALSE)</f>
        <v>#N/A</v>
      </c>
      <c r="R475" s="51" t="s">
        <v>1408</v>
      </c>
      <c r="S475" s="52">
        <f>VLOOKUP(R475,definitions_list_lookup!$AI$12:$AJ$17,2,FALSE)</f>
        <v>2</v>
      </c>
      <c r="Y475" s="35"/>
      <c r="AA475" s="36"/>
      <c r="AJ475" s="51" t="e">
        <f t="shared" si="59"/>
        <v>#DIV/0!</v>
      </c>
      <c r="AK475" s="51" t="e">
        <f t="shared" si="61"/>
        <v>#DIV/0!</v>
      </c>
      <c r="AL475" s="51" t="e">
        <f t="shared" si="60"/>
        <v>#DIV/0!</v>
      </c>
      <c r="AM475" s="51" t="e">
        <f t="shared" si="62"/>
        <v>#DIV/0!</v>
      </c>
      <c r="AN475" s="51" t="e">
        <f t="shared" si="63"/>
        <v>#DIV/0!</v>
      </c>
      <c r="AO475" s="140" t="e">
        <f t="shared" si="58"/>
        <v>#DIV/0!</v>
      </c>
      <c r="AP475" s="140" t="e">
        <f t="shared" si="57"/>
        <v>#DIV/0!</v>
      </c>
    </row>
    <row r="476" spans="1:42">
      <c r="A476" s="144">
        <v>42945</v>
      </c>
      <c r="B476" s="51" t="s">
        <v>2401</v>
      </c>
      <c r="C476" s="4" t="s">
        <v>1450</v>
      </c>
      <c r="D476" s="4" t="s">
        <v>1575</v>
      </c>
      <c r="E476" s="51">
        <v>136</v>
      </c>
      <c r="F476" s="51">
        <v>4</v>
      </c>
      <c r="G476" s="56" t="str">
        <f t="shared" si="56"/>
        <v>136-4</v>
      </c>
      <c r="H476" s="51">
        <v>13</v>
      </c>
      <c r="I476" s="51">
        <v>15</v>
      </c>
      <c r="J476" s="57">
        <f>(VLOOKUP($G476,Depth_Lookup_CCL!$A$3:$Z$549,11,FALSE))+(H476/100)</f>
        <v>346.77</v>
      </c>
      <c r="K476" s="57">
        <f>(VLOOKUP($G476,Depth_Lookup_CCL!$A$3:$Z$549,11,FALSE))+(I476/100)</f>
        <v>346.78999999999996</v>
      </c>
      <c r="L476" s="58" t="s">
        <v>1520</v>
      </c>
      <c r="M476" s="51" t="s">
        <v>1404</v>
      </c>
      <c r="N476" s="51" t="s">
        <v>1402</v>
      </c>
      <c r="P476" s="52" t="e">
        <f>VLOOKUP(O476,definitions_list_lookup!$AT$3:$AU$5,2,FALSE)</f>
        <v>#N/A</v>
      </c>
      <c r="R476" s="51" t="s">
        <v>1537</v>
      </c>
      <c r="S476" s="52">
        <f>VLOOKUP(R476,definitions_list_lookup!$AI$12:$AJ$17,2,FALSE)</f>
        <v>4</v>
      </c>
      <c r="Y476" s="35"/>
      <c r="AA476" s="36" t="s">
        <v>4372</v>
      </c>
      <c r="AF476" s="51">
        <v>44</v>
      </c>
      <c r="AG476" s="51">
        <v>270</v>
      </c>
      <c r="AH476" s="51">
        <v>40</v>
      </c>
      <c r="AI476" s="51">
        <v>80</v>
      </c>
      <c r="AJ476" s="51">
        <f t="shared" si="59"/>
        <v>174.64840788002721</v>
      </c>
      <c r="AK476" s="51">
        <f t="shared" si="61"/>
        <v>174.64840788002721</v>
      </c>
      <c r="AL476" s="51">
        <f t="shared" si="60"/>
        <v>5.51657141845397</v>
      </c>
      <c r="AM476" s="51">
        <f t="shared" si="62"/>
        <v>264.64840788002721</v>
      </c>
      <c r="AN476" s="51">
        <f t="shared" si="63"/>
        <v>84.483428581546036</v>
      </c>
      <c r="AO476" s="140">
        <f t="shared" si="58"/>
        <v>354.64840788002721</v>
      </c>
      <c r="AP476" s="140">
        <f t="shared" si="57"/>
        <v>84.483428581546036</v>
      </c>
    </row>
    <row r="477" spans="1:42">
      <c r="A477" s="144">
        <v>42945</v>
      </c>
      <c r="B477" s="51" t="s">
        <v>2401</v>
      </c>
      <c r="C477" s="4" t="s">
        <v>1450</v>
      </c>
      <c r="D477" s="4" t="s">
        <v>1575</v>
      </c>
      <c r="E477" s="51">
        <v>136</v>
      </c>
      <c r="F477" s="51">
        <v>4</v>
      </c>
      <c r="G477" s="56" t="str">
        <f t="shared" si="56"/>
        <v>136-4</v>
      </c>
      <c r="H477" s="51">
        <v>76</v>
      </c>
      <c r="I477" s="51">
        <v>76</v>
      </c>
      <c r="J477" s="57">
        <f>(VLOOKUP($G477,Depth_Lookup_CCL!$A$3:$Z$549,11,FALSE))+(H477/100)</f>
        <v>347.4</v>
      </c>
      <c r="K477" s="57">
        <f>(VLOOKUP($G477,Depth_Lookup_CCL!$A$3:$Z$549,11,FALSE))+(I477/100)</f>
        <v>347.4</v>
      </c>
      <c r="L477" s="58" t="s">
        <v>1520</v>
      </c>
      <c r="M477" s="51" t="s">
        <v>1404</v>
      </c>
      <c r="N477" s="51" t="s">
        <v>1401</v>
      </c>
      <c r="P477" s="52" t="e">
        <f>VLOOKUP(O477,definitions_list_lookup!$AT$3:$AU$5,2,FALSE)</f>
        <v>#N/A</v>
      </c>
      <c r="R477" s="51" t="s">
        <v>1536</v>
      </c>
      <c r="S477" s="52">
        <f>VLOOKUP(R477,definitions_list_lookup!$AI$12:$AJ$17,2,FALSE)</f>
        <v>3</v>
      </c>
      <c r="X477" s="51" t="s">
        <v>1481</v>
      </c>
      <c r="Y477" s="35"/>
      <c r="AA477" s="36"/>
      <c r="AJ477" s="51" t="e">
        <f t="shared" si="59"/>
        <v>#DIV/0!</v>
      </c>
      <c r="AK477" s="51" t="e">
        <f t="shared" si="61"/>
        <v>#DIV/0!</v>
      </c>
      <c r="AL477" s="51" t="e">
        <f t="shared" si="60"/>
        <v>#DIV/0!</v>
      </c>
      <c r="AM477" s="51" t="e">
        <f t="shared" si="62"/>
        <v>#DIV/0!</v>
      </c>
      <c r="AN477" s="51" t="e">
        <f t="shared" si="63"/>
        <v>#DIV/0!</v>
      </c>
      <c r="AO477" s="140" t="e">
        <f t="shared" si="58"/>
        <v>#DIV/0!</v>
      </c>
      <c r="AP477" s="140" t="e">
        <f t="shared" si="57"/>
        <v>#DIV/0!</v>
      </c>
    </row>
    <row r="478" spans="1:42">
      <c r="A478" s="144">
        <v>42945</v>
      </c>
      <c r="B478" s="51" t="s">
        <v>2401</v>
      </c>
      <c r="C478" s="4" t="s">
        <v>1450</v>
      </c>
      <c r="D478" s="4" t="s">
        <v>1575</v>
      </c>
      <c r="E478" s="51">
        <v>137</v>
      </c>
      <c r="F478" s="51">
        <v>1</v>
      </c>
      <c r="G478" s="56" t="str">
        <f t="shared" si="56"/>
        <v>137-1</v>
      </c>
      <c r="H478" s="51">
        <v>0</v>
      </c>
      <c r="I478" s="51">
        <v>88</v>
      </c>
      <c r="J478" s="57">
        <f>(VLOOKUP($G478,Depth_Lookup_CCL!$A$3:$Z$549,11,FALSE))+(H478/100)</f>
        <v>347.35</v>
      </c>
      <c r="K478" s="57">
        <f>(VLOOKUP($G478,Depth_Lookup_CCL!$A$3:$Z$549,11,FALSE))+(I478/100)</f>
        <v>348.23</v>
      </c>
      <c r="L478" s="58" t="s">
        <v>1520</v>
      </c>
      <c r="M478" s="51" t="s">
        <v>1404</v>
      </c>
      <c r="P478" s="52" t="e">
        <f>VLOOKUP(O478,definitions_list_lookup!$AT$3:$AU$5,2,FALSE)</f>
        <v>#N/A</v>
      </c>
      <c r="R478" s="51" t="s">
        <v>1536</v>
      </c>
      <c r="S478" s="52">
        <f>VLOOKUP(R478,definitions_list_lookup!$AI$12:$AJ$17,2,FALSE)</f>
        <v>3</v>
      </c>
      <c r="Y478" s="35"/>
      <c r="AA478" s="141" t="s">
        <v>4373</v>
      </c>
      <c r="AJ478" s="51" t="e">
        <f t="shared" si="59"/>
        <v>#DIV/0!</v>
      </c>
      <c r="AK478" s="51" t="e">
        <f t="shared" si="61"/>
        <v>#DIV/0!</v>
      </c>
      <c r="AL478" s="51" t="e">
        <f t="shared" si="60"/>
        <v>#DIV/0!</v>
      </c>
      <c r="AM478" s="51" t="e">
        <f t="shared" si="62"/>
        <v>#DIV/0!</v>
      </c>
      <c r="AN478" s="51" t="e">
        <f t="shared" si="63"/>
        <v>#DIV/0!</v>
      </c>
      <c r="AO478" s="140" t="e">
        <f t="shared" si="58"/>
        <v>#DIV/0!</v>
      </c>
      <c r="AP478" s="140" t="e">
        <f t="shared" si="57"/>
        <v>#DIV/0!</v>
      </c>
    </row>
    <row r="479" spans="1:42">
      <c r="A479" s="144">
        <v>42945</v>
      </c>
      <c r="B479" s="51" t="s">
        <v>2401</v>
      </c>
      <c r="C479" s="4" t="s">
        <v>1450</v>
      </c>
      <c r="D479" s="4" t="s">
        <v>1575</v>
      </c>
      <c r="E479" s="51">
        <v>137</v>
      </c>
      <c r="F479" s="51">
        <v>2</v>
      </c>
      <c r="G479" s="56" t="str">
        <f t="shared" si="56"/>
        <v>137-2</v>
      </c>
      <c r="H479" s="51">
        <v>0</v>
      </c>
      <c r="I479" s="51">
        <v>64</v>
      </c>
      <c r="J479" s="57">
        <f>(VLOOKUP($G479,Depth_Lookup_CCL!$A$3:$Z$549,11,FALSE))+(H479/100)</f>
        <v>348.23</v>
      </c>
      <c r="K479" s="57">
        <f>(VLOOKUP($G479,Depth_Lookup_CCL!$A$3:$Z$549,11,FALSE))+(I479/100)</f>
        <v>348.87</v>
      </c>
      <c r="L479" s="58" t="s">
        <v>1520</v>
      </c>
      <c r="M479" s="51" t="s">
        <v>1404</v>
      </c>
      <c r="P479" s="52" t="e">
        <f>VLOOKUP(O479,definitions_list_lookup!$AT$3:$AU$5,2,FALSE)</f>
        <v>#N/A</v>
      </c>
      <c r="R479" s="51" t="s">
        <v>1536</v>
      </c>
      <c r="S479" s="52">
        <f>VLOOKUP(R479,definitions_list_lookup!$AI$12:$AJ$17,2,FALSE)</f>
        <v>3</v>
      </c>
      <c r="Y479" s="35"/>
      <c r="AA479" s="141" t="s">
        <v>4373</v>
      </c>
      <c r="AJ479" s="51" t="e">
        <f t="shared" si="59"/>
        <v>#DIV/0!</v>
      </c>
      <c r="AK479" s="51" t="e">
        <f t="shared" si="61"/>
        <v>#DIV/0!</v>
      </c>
      <c r="AL479" s="51" t="e">
        <f t="shared" si="60"/>
        <v>#DIV/0!</v>
      </c>
      <c r="AM479" s="51" t="e">
        <f t="shared" si="62"/>
        <v>#DIV/0!</v>
      </c>
      <c r="AN479" s="51" t="e">
        <f t="shared" si="63"/>
        <v>#DIV/0!</v>
      </c>
      <c r="AO479" s="140" t="e">
        <f t="shared" si="58"/>
        <v>#DIV/0!</v>
      </c>
      <c r="AP479" s="140" t="e">
        <f t="shared" si="57"/>
        <v>#DIV/0!</v>
      </c>
    </row>
    <row r="480" spans="1:42">
      <c r="A480" s="144">
        <v>42945</v>
      </c>
      <c r="B480" s="51" t="s">
        <v>2401</v>
      </c>
      <c r="C480" s="4" t="s">
        <v>1450</v>
      </c>
      <c r="D480" s="4" t="s">
        <v>1575</v>
      </c>
      <c r="E480" s="51">
        <v>137</v>
      </c>
      <c r="F480" s="51">
        <v>3</v>
      </c>
      <c r="G480" s="56" t="str">
        <f t="shared" si="56"/>
        <v>137-3</v>
      </c>
      <c r="H480" s="51">
        <v>1</v>
      </c>
      <c r="I480" s="51">
        <v>39</v>
      </c>
      <c r="J480" s="57">
        <f>(VLOOKUP($G480,Depth_Lookup_CCL!$A$3:$Z$549,11,FALSE))+(H480/100)</f>
        <v>348.89</v>
      </c>
      <c r="K480" s="57">
        <f>(VLOOKUP($G480,Depth_Lookup_CCL!$A$3:$Z$549,11,FALSE))+(I480/100)</f>
        <v>349.27</v>
      </c>
      <c r="L480" s="58" t="s">
        <v>1520</v>
      </c>
      <c r="M480" s="51" t="s">
        <v>1404</v>
      </c>
      <c r="P480" s="52" t="e">
        <f>VLOOKUP(O480,definitions_list_lookup!$AT$3:$AU$5,2,FALSE)</f>
        <v>#N/A</v>
      </c>
      <c r="R480" s="51" t="s">
        <v>1536</v>
      </c>
      <c r="S480" s="52">
        <f>VLOOKUP(R480,definitions_list_lookup!$AI$12:$AJ$17,2,FALSE)</f>
        <v>3</v>
      </c>
      <c r="Y480" s="35"/>
      <c r="AA480" s="141" t="s">
        <v>4373</v>
      </c>
      <c r="AJ480" s="51" t="e">
        <f t="shared" si="59"/>
        <v>#DIV/0!</v>
      </c>
      <c r="AK480" s="51" t="e">
        <f t="shared" si="61"/>
        <v>#DIV/0!</v>
      </c>
      <c r="AL480" s="51" t="e">
        <f t="shared" si="60"/>
        <v>#DIV/0!</v>
      </c>
      <c r="AM480" s="51" t="e">
        <f t="shared" si="62"/>
        <v>#DIV/0!</v>
      </c>
      <c r="AN480" s="51" t="e">
        <f t="shared" si="63"/>
        <v>#DIV/0!</v>
      </c>
      <c r="AO480" s="140" t="e">
        <f t="shared" si="58"/>
        <v>#DIV/0!</v>
      </c>
      <c r="AP480" s="140" t="e">
        <f t="shared" si="57"/>
        <v>#DIV/0!</v>
      </c>
    </row>
    <row r="481" spans="1:42">
      <c r="A481" s="144">
        <v>42945</v>
      </c>
      <c r="B481" s="51" t="s">
        <v>2401</v>
      </c>
      <c r="C481" s="4" t="s">
        <v>1450</v>
      </c>
      <c r="D481" s="4" t="s">
        <v>1575</v>
      </c>
      <c r="E481" s="51">
        <v>138</v>
      </c>
      <c r="F481" s="51">
        <v>1</v>
      </c>
      <c r="G481" s="56" t="str">
        <f t="shared" si="56"/>
        <v>138-1</v>
      </c>
      <c r="H481" s="51">
        <v>0</v>
      </c>
      <c r="I481" s="51">
        <v>3</v>
      </c>
      <c r="J481" s="57">
        <f>(VLOOKUP($G481,Depth_Lookup_CCL!$A$3:$Z$549,11,FALSE))+(H481/100)</f>
        <v>350.4</v>
      </c>
      <c r="K481" s="57">
        <f>(VLOOKUP($G481,Depth_Lookup_CCL!$A$3:$Z$549,11,FALSE))+(I481/100)</f>
        <v>350.42999999999995</v>
      </c>
      <c r="L481" s="58" t="s">
        <v>1521</v>
      </c>
      <c r="M481" s="51" t="s">
        <v>1403</v>
      </c>
      <c r="P481" s="52" t="e">
        <f>VLOOKUP(O481,definitions_list_lookup!$AT$3:$AU$5,2,FALSE)</f>
        <v>#N/A</v>
      </c>
      <c r="R481" s="51" t="s">
        <v>1536</v>
      </c>
      <c r="S481" s="52">
        <f>VLOOKUP(R481,definitions_list_lookup!$AI$12:$AJ$17,2,FALSE)</f>
        <v>3</v>
      </c>
      <c r="X481" s="51" t="s">
        <v>1481</v>
      </c>
      <c r="Y481" s="35"/>
      <c r="AA481" s="36" t="s">
        <v>4372</v>
      </c>
      <c r="AF481" s="51">
        <v>10</v>
      </c>
      <c r="AG481" s="51">
        <v>270</v>
      </c>
      <c r="AH481" s="51">
        <v>7</v>
      </c>
      <c r="AI481" s="51">
        <v>180</v>
      </c>
      <c r="AJ481" s="51">
        <f t="shared" si="59"/>
        <v>55.148736250549007</v>
      </c>
      <c r="AK481" s="51">
        <f t="shared" si="61"/>
        <v>55.148736250549007</v>
      </c>
      <c r="AL481" s="51">
        <f t="shared" si="60"/>
        <v>77.873476982485911</v>
      </c>
      <c r="AM481" s="51">
        <f t="shared" si="62"/>
        <v>145.14873625054901</v>
      </c>
      <c r="AN481" s="51">
        <f t="shared" si="63"/>
        <v>12.126523017514089</v>
      </c>
      <c r="AO481" s="140">
        <f t="shared" si="58"/>
        <v>235.14873625054901</v>
      </c>
      <c r="AP481" s="140">
        <f t="shared" si="57"/>
        <v>12.126523017514089</v>
      </c>
    </row>
    <row r="482" spans="1:42">
      <c r="A482" s="144">
        <v>42945</v>
      </c>
      <c r="B482" s="51" t="s">
        <v>2401</v>
      </c>
      <c r="C482" s="4" t="s">
        <v>1450</v>
      </c>
      <c r="D482" s="4" t="s">
        <v>1575</v>
      </c>
      <c r="E482" s="51">
        <v>139</v>
      </c>
      <c r="F482" s="51">
        <v>1</v>
      </c>
      <c r="G482" s="56" t="str">
        <f t="shared" si="56"/>
        <v>139-1</v>
      </c>
      <c r="H482" s="51">
        <v>5</v>
      </c>
      <c r="I482" s="51">
        <v>7</v>
      </c>
      <c r="J482" s="57">
        <f>(VLOOKUP($G482,Depth_Lookup_CCL!$A$3:$Z$549,11,FALSE))+(H482/100)</f>
        <v>353.5</v>
      </c>
      <c r="K482" s="57">
        <f>(VLOOKUP($G482,Depth_Lookup_CCL!$A$3:$Z$549,11,FALSE))+(I482/100)</f>
        <v>353.52</v>
      </c>
      <c r="L482" s="58"/>
      <c r="P482" s="52" t="e">
        <f>VLOOKUP(O482,definitions_list_lookup!$AT$3:$AU$5,2,FALSE)</f>
        <v>#N/A</v>
      </c>
      <c r="R482" s="51" t="s">
        <v>1407</v>
      </c>
      <c r="S482" s="52">
        <f>VLOOKUP(R482,definitions_list_lookup!$AI$12:$AJ$17,2,FALSE)</f>
        <v>1</v>
      </c>
      <c r="Y482" s="35"/>
      <c r="AA482" s="36" t="s">
        <v>4374</v>
      </c>
      <c r="AJ482" s="51" t="e">
        <f t="shared" si="59"/>
        <v>#DIV/0!</v>
      </c>
      <c r="AK482" s="51" t="e">
        <f t="shared" si="61"/>
        <v>#DIV/0!</v>
      </c>
      <c r="AL482" s="51" t="e">
        <f t="shared" si="60"/>
        <v>#DIV/0!</v>
      </c>
      <c r="AM482" s="51" t="e">
        <f t="shared" si="62"/>
        <v>#DIV/0!</v>
      </c>
      <c r="AN482" s="51" t="e">
        <f t="shared" si="63"/>
        <v>#DIV/0!</v>
      </c>
      <c r="AO482" s="140" t="e">
        <f t="shared" si="58"/>
        <v>#DIV/0!</v>
      </c>
      <c r="AP482" s="140" t="e">
        <f t="shared" si="57"/>
        <v>#DIV/0!</v>
      </c>
    </row>
    <row r="483" spans="1:42">
      <c r="A483" s="144">
        <v>42945</v>
      </c>
      <c r="B483" s="51" t="s">
        <v>2401</v>
      </c>
      <c r="C483" s="4" t="s">
        <v>1450</v>
      </c>
      <c r="D483" s="4" t="s">
        <v>1575</v>
      </c>
      <c r="E483" s="51">
        <v>139</v>
      </c>
      <c r="F483" s="51">
        <v>1</v>
      </c>
      <c r="G483" s="56" t="str">
        <f t="shared" si="56"/>
        <v>139-1</v>
      </c>
      <c r="H483" s="51">
        <v>24</v>
      </c>
      <c r="I483" s="51">
        <v>24.5</v>
      </c>
      <c r="J483" s="57">
        <f>(VLOOKUP($G483,Depth_Lookup_CCL!$A$3:$Z$549,11,FALSE))+(H483/100)</f>
        <v>353.69</v>
      </c>
      <c r="K483" s="57">
        <f>(VLOOKUP($G483,Depth_Lookup_CCL!$A$3:$Z$549,11,FALSE))+(I483/100)</f>
        <v>353.69499999999999</v>
      </c>
      <c r="L483" s="58"/>
      <c r="P483" s="52" t="e">
        <f>VLOOKUP(O483,definitions_list_lookup!$AT$3:$AU$5,2,FALSE)</f>
        <v>#N/A</v>
      </c>
      <c r="R483" s="51" t="s">
        <v>1407</v>
      </c>
      <c r="S483" s="52">
        <f>VLOOKUP(R483,definitions_list_lookup!$AI$12:$AJ$17,2,FALSE)</f>
        <v>1</v>
      </c>
      <c r="Y483" s="35"/>
      <c r="AA483" s="36" t="s">
        <v>4375</v>
      </c>
      <c r="AJ483" s="51" t="e">
        <f t="shared" si="59"/>
        <v>#DIV/0!</v>
      </c>
      <c r="AK483" s="51" t="e">
        <f t="shared" si="61"/>
        <v>#DIV/0!</v>
      </c>
      <c r="AL483" s="51" t="e">
        <f t="shared" si="60"/>
        <v>#DIV/0!</v>
      </c>
      <c r="AM483" s="51" t="e">
        <f t="shared" si="62"/>
        <v>#DIV/0!</v>
      </c>
      <c r="AN483" s="51" t="e">
        <f t="shared" si="63"/>
        <v>#DIV/0!</v>
      </c>
      <c r="AO483" s="140" t="e">
        <f t="shared" si="58"/>
        <v>#DIV/0!</v>
      </c>
      <c r="AP483" s="140" t="e">
        <f t="shared" si="57"/>
        <v>#DIV/0!</v>
      </c>
    </row>
    <row r="484" spans="1:42">
      <c r="A484" s="144">
        <v>42945</v>
      </c>
      <c r="B484" s="51" t="s">
        <v>2401</v>
      </c>
      <c r="C484" s="4" t="s">
        <v>1450</v>
      </c>
      <c r="D484" s="4" t="s">
        <v>1575</v>
      </c>
      <c r="E484" s="51">
        <v>139</v>
      </c>
      <c r="F484" s="51">
        <v>2</v>
      </c>
      <c r="G484" s="56" t="str">
        <f t="shared" si="56"/>
        <v>139-2</v>
      </c>
      <c r="H484" s="51">
        <v>0</v>
      </c>
      <c r="I484" s="51">
        <v>94</v>
      </c>
      <c r="J484" s="57">
        <f>(VLOOKUP($G484,Depth_Lookup_CCL!$A$3:$Z$549,11,FALSE))+(H484/100)</f>
        <v>354.15499999999997</v>
      </c>
      <c r="K484" s="57">
        <f>(VLOOKUP($G484,Depth_Lookup_CCL!$A$3:$Z$549,11,FALSE))+(I484/100)</f>
        <v>355.09499999999997</v>
      </c>
      <c r="L484" s="58" t="s">
        <v>1522</v>
      </c>
      <c r="P484" s="52" t="e">
        <f>VLOOKUP(O484,definitions_list_lookup!$AT$3:$AU$5,2,FALSE)</f>
        <v>#N/A</v>
      </c>
      <c r="R484" s="51" t="s">
        <v>1407</v>
      </c>
      <c r="S484" s="52">
        <f>VLOOKUP(R484,definitions_list_lookup!$AI$12:$AJ$17,2,FALSE)</f>
        <v>1</v>
      </c>
      <c r="Y484" s="35"/>
      <c r="AA484" s="36" t="s">
        <v>4376</v>
      </c>
      <c r="AJ484" s="51" t="e">
        <f t="shared" si="59"/>
        <v>#DIV/0!</v>
      </c>
      <c r="AK484" s="51" t="e">
        <f t="shared" si="61"/>
        <v>#DIV/0!</v>
      </c>
      <c r="AL484" s="51" t="e">
        <f t="shared" si="60"/>
        <v>#DIV/0!</v>
      </c>
      <c r="AM484" s="51" t="e">
        <f t="shared" si="62"/>
        <v>#DIV/0!</v>
      </c>
      <c r="AN484" s="51" t="e">
        <f t="shared" si="63"/>
        <v>#DIV/0!</v>
      </c>
      <c r="AO484" s="140" t="e">
        <f t="shared" si="58"/>
        <v>#DIV/0!</v>
      </c>
      <c r="AP484" s="140" t="e">
        <f t="shared" si="57"/>
        <v>#DIV/0!</v>
      </c>
    </row>
    <row r="485" spans="1:42">
      <c r="A485" s="144">
        <v>42945</v>
      </c>
      <c r="B485" s="51" t="s">
        <v>2401</v>
      </c>
      <c r="C485" s="4" t="s">
        <v>1450</v>
      </c>
      <c r="D485" s="4" t="s">
        <v>1575</v>
      </c>
      <c r="E485" s="51">
        <v>140</v>
      </c>
      <c r="F485" s="51">
        <v>2</v>
      </c>
      <c r="G485" s="56" t="str">
        <f t="shared" si="56"/>
        <v>140-2</v>
      </c>
      <c r="H485" s="51">
        <v>23</v>
      </c>
      <c r="I485" s="51">
        <v>24</v>
      </c>
      <c r="J485" s="57">
        <f>(VLOOKUP($G485,Depth_Lookup_CCL!$A$3:$Z$549,11,FALSE))+(H485/100)</f>
        <v>357.44</v>
      </c>
      <c r="K485" s="57">
        <f>(VLOOKUP($G485,Depth_Lookup_CCL!$A$3:$Z$549,11,FALSE))+(I485/100)</f>
        <v>357.45</v>
      </c>
      <c r="L485" s="58" t="s">
        <v>1522</v>
      </c>
      <c r="P485" s="52" t="e">
        <f>VLOOKUP(O485,definitions_list_lookup!$AT$3:$AU$5,2,FALSE)</f>
        <v>#N/A</v>
      </c>
      <c r="S485" s="52" t="e">
        <f>VLOOKUP(R485,definitions_list_lookup!$AI$12:$AJ$17,2,FALSE)</f>
        <v>#N/A</v>
      </c>
      <c r="Y485" s="35"/>
      <c r="AA485" s="36" t="s">
        <v>4377</v>
      </c>
      <c r="AJ485" s="51" t="e">
        <f t="shared" si="59"/>
        <v>#DIV/0!</v>
      </c>
      <c r="AK485" s="51" t="e">
        <f t="shared" si="61"/>
        <v>#DIV/0!</v>
      </c>
      <c r="AL485" s="51" t="e">
        <f t="shared" si="60"/>
        <v>#DIV/0!</v>
      </c>
      <c r="AM485" s="51" t="e">
        <f t="shared" si="62"/>
        <v>#DIV/0!</v>
      </c>
      <c r="AN485" s="51" t="e">
        <f t="shared" si="63"/>
        <v>#DIV/0!</v>
      </c>
      <c r="AO485" s="140" t="e">
        <f t="shared" si="58"/>
        <v>#DIV/0!</v>
      </c>
      <c r="AP485" s="140" t="e">
        <f t="shared" si="57"/>
        <v>#DIV/0!</v>
      </c>
    </row>
    <row r="486" spans="1:42">
      <c r="A486" s="144">
        <v>42945</v>
      </c>
      <c r="B486" s="51" t="s">
        <v>2401</v>
      </c>
      <c r="C486" s="4" t="s">
        <v>1450</v>
      </c>
      <c r="D486" s="4" t="s">
        <v>1575</v>
      </c>
      <c r="E486" s="51">
        <v>140</v>
      </c>
      <c r="F486" s="51">
        <v>2</v>
      </c>
      <c r="G486" s="56" t="str">
        <f t="shared" si="56"/>
        <v>140-2</v>
      </c>
      <c r="H486" s="51">
        <v>63</v>
      </c>
      <c r="I486" s="51">
        <v>89</v>
      </c>
      <c r="J486" s="57">
        <f>(VLOOKUP($G486,Depth_Lookup_CCL!$A$3:$Z$549,11,FALSE))+(H486/100)</f>
        <v>357.84</v>
      </c>
      <c r="K486" s="57">
        <f>(VLOOKUP($G486,Depth_Lookup_CCL!$A$3:$Z$549,11,FALSE))+(I486/100)</f>
        <v>358.09999999999997</v>
      </c>
      <c r="L486" s="58"/>
      <c r="M486" s="51" t="s">
        <v>1405</v>
      </c>
      <c r="P486" s="52" t="e">
        <f>VLOOKUP(O486,definitions_list_lookup!$AT$3:$AU$5,2,FALSE)</f>
        <v>#N/A</v>
      </c>
      <c r="R486" s="51" t="s">
        <v>1536</v>
      </c>
      <c r="S486" s="52">
        <f>VLOOKUP(R486,definitions_list_lookup!$AI$12:$AJ$17,2,FALSE)</f>
        <v>3</v>
      </c>
      <c r="Y486" s="35"/>
      <c r="AA486" s="36" t="s">
        <v>168</v>
      </c>
      <c r="AJ486" s="51" t="e">
        <f t="shared" si="59"/>
        <v>#DIV/0!</v>
      </c>
      <c r="AK486" s="51" t="e">
        <f t="shared" si="61"/>
        <v>#DIV/0!</v>
      </c>
      <c r="AL486" s="51" t="e">
        <f t="shared" si="60"/>
        <v>#DIV/0!</v>
      </c>
      <c r="AM486" s="51" t="e">
        <f t="shared" si="62"/>
        <v>#DIV/0!</v>
      </c>
      <c r="AN486" s="51" t="e">
        <f t="shared" si="63"/>
        <v>#DIV/0!</v>
      </c>
      <c r="AO486" s="140" t="e">
        <f t="shared" si="58"/>
        <v>#DIV/0!</v>
      </c>
      <c r="AP486" s="140" t="e">
        <f t="shared" si="57"/>
        <v>#DIV/0!</v>
      </c>
    </row>
    <row r="487" spans="1:42">
      <c r="A487" s="144">
        <v>42945</v>
      </c>
      <c r="B487" s="51" t="s">
        <v>2401</v>
      </c>
      <c r="C487" s="4" t="s">
        <v>1450</v>
      </c>
      <c r="D487" s="4" t="s">
        <v>1575</v>
      </c>
      <c r="E487" s="51">
        <v>140</v>
      </c>
      <c r="F487" s="51">
        <v>3</v>
      </c>
      <c r="G487" s="56" t="str">
        <f t="shared" si="56"/>
        <v>140-3</v>
      </c>
      <c r="H487" s="51">
        <v>0</v>
      </c>
      <c r="I487" s="51">
        <v>85</v>
      </c>
      <c r="J487" s="57">
        <f>(VLOOKUP($G487,Depth_Lookup_CCL!$A$3:$Z$549,11,FALSE))+(H487/100)</f>
        <v>358.12</v>
      </c>
      <c r="K487" s="57">
        <f>(VLOOKUP($G487,Depth_Lookup_CCL!$A$3:$Z$549,11,FALSE))+(I487/100)</f>
        <v>358.97</v>
      </c>
      <c r="L487" s="58"/>
      <c r="M487" s="51" t="s">
        <v>1405</v>
      </c>
      <c r="P487" s="52" t="e">
        <f>VLOOKUP(O487,definitions_list_lookup!$AT$3:$AU$5,2,FALSE)</f>
        <v>#N/A</v>
      </c>
      <c r="Q487" s="51">
        <v>3</v>
      </c>
      <c r="R487" s="51" t="s">
        <v>1536</v>
      </c>
      <c r="S487" s="52">
        <f>VLOOKUP(R487,definitions_list_lookup!$AI$12:$AJ$17,2,FALSE)</f>
        <v>3</v>
      </c>
      <c r="Y487" s="35"/>
      <c r="AA487" s="36" t="s">
        <v>4378</v>
      </c>
      <c r="AJ487" s="51" t="e">
        <f t="shared" si="59"/>
        <v>#DIV/0!</v>
      </c>
      <c r="AK487" s="51" t="e">
        <f t="shared" si="61"/>
        <v>#DIV/0!</v>
      </c>
      <c r="AL487" s="51" t="e">
        <f t="shared" si="60"/>
        <v>#DIV/0!</v>
      </c>
      <c r="AM487" s="51" t="e">
        <f t="shared" si="62"/>
        <v>#DIV/0!</v>
      </c>
      <c r="AN487" s="51" t="e">
        <f t="shared" si="63"/>
        <v>#DIV/0!</v>
      </c>
      <c r="AO487" s="140" t="e">
        <f t="shared" si="58"/>
        <v>#DIV/0!</v>
      </c>
      <c r="AP487" s="140" t="e">
        <f t="shared" si="57"/>
        <v>#DIV/0!</v>
      </c>
    </row>
    <row r="488" spans="1:42">
      <c r="A488" s="144">
        <v>42945</v>
      </c>
      <c r="B488" s="51" t="s">
        <v>2401</v>
      </c>
      <c r="C488" s="4" t="s">
        <v>1450</v>
      </c>
      <c r="D488" s="4" t="s">
        <v>1575</v>
      </c>
      <c r="E488" s="51">
        <v>140</v>
      </c>
      <c r="F488" s="51">
        <v>4</v>
      </c>
      <c r="G488" s="56" t="str">
        <f t="shared" si="56"/>
        <v>140-4</v>
      </c>
      <c r="H488" s="51">
        <v>54</v>
      </c>
      <c r="I488" s="51">
        <v>60</v>
      </c>
      <c r="J488" s="57">
        <f>(VLOOKUP($G488,Depth_Lookup_CCL!$A$3:$Z$549,11,FALSE))+(H488/100)</f>
        <v>359.50500000000005</v>
      </c>
      <c r="K488" s="57">
        <f>(VLOOKUP($G488,Depth_Lookup_CCL!$A$3:$Z$549,11,FALSE))+(I488/100)</f>
        <v>359.56500000000005</v>
      </c>
      <c r="L488" s="58"/>
      <c r="M488" s="51" t="s">
        <v>1405</v>
      </c>
      <c r="P488" s="52" t="e">
        <f>VLOOKUP(O488,definitions_list_lookup!$AT$3:$AU$5,2,FALSE)</f>
        <v>#N/A</v>
      </c>
      <c r="R488" s="51" t="s">
        <v>1537</v>
      </c>
      <c r="S488" s="52">
        <f>VLOOKUP(R488,definitions_list_lookup!$AI$12:$AJ$17,2,FALSE)</f>
        <v>4</v>
      </c>
      <c r="Y488" s="35"/>
      <c r="AA488" s="36" t="s">
        <v>4378</v>
      </c>
      <c r="AJ488" s="51" t="e">
        <f t="shared" si="59"/>
        <v>#DIV/0!</v>
      </c>
      <c r="AK488" s="51" t="e">
        <f t="shared" si="61"/>
        <v>#DIV/0!</v>
      </c>
      <c r="AL488" s="51" t="e">
        <f t="shared" si="60"/>
        <v>#DIV/0!</v>
      </c>
      <c r="AM488" s="51" t="e">
        <f t="shared" si="62"/>
        <v>#DIV/0!</v>
      </c>
      <c r="AN488" s="51" t="e">
        <f t="shared" si="63"/>
        <v>#DIV/0!</v>
      </c>
      <c r="AO488" s="140" t="e">
        <f t="shared" si="58"/>
        <v>#DIV/0!</v>
      </c>
      <c r="AP488" s="140" t="e">
        <f t="shared" si="57"/>
        <v>#DIV/0!</v>
      </c>
    </row>
    <row r="489" spans="1:42">
      <c r="A489" s="144">
        <v>42945</v>
      </c>
      <c r="B489" s="51" t="s">
        <v>2401</v>
      </c>
      <c r="C489" s="4" t="s">
        <v>1450</v>
      </c>
      <c r="D489" s="4" t="s">
        <v>1575</v>
      </c>
      <c r="E489" s="51">
        <v>141</v>
      </c>
      <c r="F489" s="51">
        <v>1</v>
      </c>
      <c r="G489" s="56" t="str">
        <f t="shared" si="56"/>
        <v>141-1</v>
      </c>
      <c r="H489" s="51">
        <v>27</v>
      </c>
      <c r="I489" s="51">
        <v>51</v>
      </c>
      <c r="J489" s="57">
        <f>(VLOOKUP($G489,Depth_Lookup_CCL!$A$3:$Z$549,11,FALSE))+(H489/100)</f>
        <v>359.82</v>
      </c>
      <c r="K489" s="57">
        <f>(VLOOKUP($G489,Depth_Lookup_CCL!$A$3:$Z$549,11,FALSE))+(I489/100)</f>
        <v>360.06</v>
      </c>
      <c r="L489" s="58"/>
      <c r="M489" s="51" t="s">
        <v>1405</v>
      </c>
      <c r="P489" s="52" t="e">
        <f>VLOOKUP(O489,definitions_list_lookup!$AT$3:$AU$5,2,FALSE)</f>
        <v>#N/A</v>
      </c>
      <c r="R489" s="51" t="s">
        <v>1537</v>
      </c>
      <c r="S489" s="52">
        <f>VLOOKUP(R489,definitions_list_lookup!$AI$12:$AJ$17,2,FALSE)</f>
        <v>4</v>
      </c>
      <c r="Y489" s="35"/>
      <c r="AA489" s="36" t="s">
        <v>4379</v>
      </c>
      <c r="AJ489" s="51" t="e">
        <f t="shared" si="59"/>
        <v>#DIV/0!</v>
      </c>
      <c r="AK489" s="51" t="e">
        <f t="shared" si="61"/>
        <v>#DIV/0!</v>
      </c>
      <c r="AL489" s="51" t="e">
        <f t="shared" si="60"/>
        <v>#DIV/0!</v>
      </c>
      <c r="AM489" s="51" t="e">
        <f t="shared" si="62"/>
        <v>#DIV/0!</v>
      </c>
      <c r="AN489" s="51" t="e">
        <f t="shared" si="63"/>
        <v>#DIV/0!</v>
      </c>
      <c r="AO489" s="140" t="e">
        <f t="shared" si="58"/>
        <v>#DIV/0!</v>
      </c>
      <c r="AP489" s="140" t="e">
        <f t="shared" si="57"/>
        <v>#DIV/0!</v>
      </c>
    </row>
    <row r="490" spans="1:42">
      <c r="A490" s="144">
        <v>42945</v>
      </c>
      <c r="B490" s="51" t="s">
        <v>2401</v>
      </c>
      <c r="C490" s="4" t="s">
        <v>1450</v>
      </c>
      <c r="D490" s="4" t="s">
        <v>1575</v>
      </c>
      <c r="E490" s="51">
        <v>141</v>
      </c>
      <c r="F490" s="51">
        <v>2</v>
      </c>
      <c r="G490" s="56" t="str">
        <f t="shared" ref="G490:G515" si="64">E490&amp;"-"&amp;F490</f>
        <v>141-2</v>
      </c>
      <c r="H490" s="51">
        <v>6</v>
      </c>
      <c r="I490" s="51">
        <v>21</v>
      </c>
      <c r="J490" s="57">
        <f>(VLOOKUP($G490,Depth_Lookup_CCL!$A$3:$Z$549,11,FALSE))+(H490/100)</f>
        <v>360.34000000000003</v>
      </c>
      <c r="K490" s="57">
        <f>(VLOOKUP($G490,Depth_Lookup_CCL!$A$3:$Z$549,11,FALSE))+(I490/100)</f>
        <v>360.49</v>
      </c>
      <c r="L490" s="58"/>
      <c r="P490" s="52" t="e">
        <f>VLOOKUP(O490,definitions_list_lookup!$AT$3:$AU$5,2,FALSE)</f>
        <v>#N/A</v>
      </c>
      <c r="R490" s="51" t="s">
        <v>1407</v>
      </c>
      <c r="S490" s="52">
        <f>VLOOKUP(R490,definitions_list_lookup!$AI$12:$AJ$17,2,FALSE)</f>
        <v>1</v>
      </c>
      <c r="Y490" s="35"/>
      <c r="AA490" s="36" t="s">
        <v>4316</v>
      </c>
      <c r="AJ490" s="51" t="e">
        <f t="shared" si="59"/>
        <v>#DIV/0!</v>
      </c>
      <c r="AK490" s="51" t="e">
        <f t="shared" si="61"/>
        <v>#DIV/0!</v>
      </c>
      <c r="AL490" s="51" t="e">
        <f t="shared" si="60"/>
        <v>#DIV/0!</v>
      </c>
      <c r="AM490" s="51" t="e">
        <f t="shared" si="62"/>
        <v>#DIV/0!</v>
      </c>
      <c r="AN490" s="51" t="e">
        <f t="shared" si="63"/>
        <v>#DIV/0!</v>
      </c>
      <c r="AO490" s="140" t="e">
        <f t="shared" si="58"/>
        <v>#DIV/0!</v>
      </c>
      <c r="AP490" s="140" t="e">
        <f t="shared" ref="AP490:AP515" si="65">-$AL490+90</f>
        <v>#DIV/0!</v>
      </c>
    </row>
    <row r="491" spans="1:42">
      <c r="A491" s="144">
        <v>42945</v>
      </c>
      <c r="B491" s="51" t="s">
        <v>2401</v>
      </c>
      <c r="C491" s="4" t="s">
        <v>1450</v>
      </c>
      <c r="D491" s="4" t="s">
        <v>1575</v>
      </c>
      <c r="E491" s="51">
        <v>141</v>
      </c>
      <c r="F491" s="51">
        <v>3</v>
      </c>
      <c r="G491" s="56" t="str">
        <f t="shared" si="64"/>
        <v>141-3</v>
      </c>
      <c r="H491" s="51">
        <v>0</v>
      </c>
      <c r="I491" s="51">
        <v>71</v>
      </c>
      <c r="J491" s="57">
        <f>(VLOOKUP($G491,Depth_Lookup_CCL!$A$3:$Z$549,11,FALSE))+(H491/100)</f>
        <v>360.90500000000003</v>
      </c>
      <c r="K491" s="57">
        <f>(VLOOKUP($G491,Depth_Lookup_CCL!$A$3:$Z$549,11,FALSE))+(I491/100)</f>
        <v>361.61500000000001</v>
      </c>
      <c r="L491" s="58"/>
      <c r="P491" s="52" t="e">
        <f>VLOOKUP(O491,definitions_list_lookup!$AT$3:$AU$5,2,FALSE)</f>
        <v>#N/A</v>
      </c>
      <c r="R491" s="51" t="s">
        <v>1407</v>
      </c>
      <c r="S491" s="52">
        <f>VLOOKUP(R491,definitions_list_lookup!$AI$12:$AJ$17,2,FALSE)</f>
        <v>1</v>
      </c>
      <c r="Y491" s="35"/>
      <c r="AA491" s="36"/>
      <c r="AJ491" s="51" t="e">
        <f t="shared" si="59"/>
        <v>#DIV/0!</v>
      </c>
      <c r="AK491" s="51" t="e">
        <f t="shared" si="61"/>
        <v>#DIV/0!</v>
      </c>
      <c r="AL491" s="51" t="e">
        <f t="shared" si="60"/>
        <v>#DIV/0!</v>
      </c>
      <c r="AM491" s="51" t="e">
        <f t="shared" si="62"/>
        <v>#DIV/0!</v>
      </c>
      <c r="AN491" s="51" t="e">
        <f t="shared" si="63"/>
        <v>#DIV/0!</v>
      </c>
      <c r="AO491" s="140" t="e">
        <f t="shared" si="58"/>
        <v>#DIV/0!</v>
      </c>
      <c r="AP491" s="140" t="e">
        <f t="shared" si="65"/>
        <v>#DIV/0!</v>
      </c>
    </row>
    <row r="492" spans="1:42">
      <c r="A492" s="144">
        <v>42945</v>
      </c>
      <c r="B492" s="51" t="s">
        <v>2401</v>
      </c>
      <c r="C492" s="4" t="s">
        <v>1450</v>
      </c>
      <c r="D492" s="4" t="s">
        <v>1575</v>
      </c>
      <c r="E492" s="51">
        <v>141</v>
      </c>
      <c r="F492" s="51">
        <v>4</v>
      </c>
      <c r="G492" s="56" t="str">
        <f t="shared" si="64"/>
        <v>141-4</v>
      </c>
      <c r="H492" s="51">
        <v>0</v>
      </c>
      <c r="I492" s="51">
        <v>79</v>
      </c>
      <c r="J492" s="57">
        <f>(VLOOKUP($G492,Depth_Lookup_CCL!$A$3:$Z$549,11,FALSE))+(H492/100)</f>
        <v>361.61500000000001</v>
      </c>
      <c r="K492" s="57">
        <f>(VLOOKUP($G492,Depth_Lookup_CCL!$A$3:$Z$549,11,FALSE))+(I492/100)</f>
        <v>362.40500000000003</v>
      </c>
      <c r="L492" s="58"/>
      <c r="P492" s="52" t="e">
        <f>VLOOKUP(O492,definitions_list_lookup!$AT$3:$AU$5,2,FALSE)</f>
        <v>#N/A</v>
      </c>
      <c r="R492" s="51" t="s">
        <v>1407</v>
      </c>
      <c r="S492" s="52">
        <f>VLOOKUP(R492,definitions_list_lookup!$AI$12:$AJ$17,2,FALSE)</f>
        <v>1</v>
      </c>
      <c r="Y492" s="35"/>
      <c r="AA492" s="36"/>
      <c r="AJ492" s="51" t="e">
        <f t="shared" si="59"/>
        <v>#DIV/0!</v>
      </c>
      <c r="AK492" s="51" t="e">
        <f t="shared" si="61"/>
        <v>#DIV/0!</v>
      </c>
      <c r="AL492" s="51" t="e">
        <f t="shared" si="60"/>
        <v>#DIV/0!</v>
      </c>
      <c r="AM492" s="51" t="e">
        <f t="shared" si="62"/>
        <v>#DIV/0!</v>
      </c>
      <c r="AN492" s="51" t="e">
        <f t="shared" si="63"/>
        <v>#DIV/0!</v>
      </c>
      <c r="AO492" s="140" t="e">
        <f t="shared" si="58"/>
        <v>#DIV/0!</v>
      </c>
      <c r="AP492" s="140" t="e">
        <f t="shared" si="65"/>
        <v>#DIV/0!</v>
      </c>
    </row>
    <row r="493" spans="1:42">
      <c r="A493" s="144">
        <v>42945</v>
      </c>
      <c r="B493" s="51" t="s">
        <v>2401</v>
      </c>
      <c r="C493" s="4" t="s">
        <v>1450</v>
      </c>
      <c r="D493" s="4" t="s">
        <v>1575</v>
      </c>
      <c r="E493" s="51">
        <v>144</v>
      </c>
      <c r="F493" s="51">
        <v>2</v>
      </c>
      <c r="G493" s="56" t="str">
        <f t="shared" si="64"/>
        <v>144-2</v>
      </c>
      <c r="H493" s="51">
        <v>4</v>
      </c>
      <c r="I493" s="51">
        <v>17</v>
      </c>
      <c r="J493" s="57">
        <f>(VLOOKUP($G493,Depth_Lookup_CCL!$A$3:$Z$549,11,FALSE))+(H493/100)</f>
        <v>367.45499999999998</v>
      </c>
      <c r="K493" s="57">
        <f>(VLOOKUP($G493,Depth_Lookup_CCL!$A$3:$Z$549,11,FALSE))+(I493/100)</f>
        <v>367.58499999999998</v>
      </c>
      <c r="L493" s="58" t="s">
        <v>1520</v>
      </c>
      <c r="M493" s="51" t="s">
        <v>1404</v>
      </c>
      <c r="N493" s="51" t="s">
        <v>1402</v>
      </c>
      <c r="P493" s="52" t="e">
        <f>VLOOKUP(O493,definitions_list_lookup!$AT$3:$AU$5,2,FALSE)</f>
        <v>#N/A</v>
      </c>
      <c r="Q493" s="51">
        <v>12</v>
      </c>
      <c r="R493" s="51" t="s">
        <v>1537</v>
      </c>
      <c r="S493" s="52">
        <f>VLOOKUP(R493,definitions_list_lookup!$AI$12:$AJ$17,2,FALSE)</f>
        <v>4</v>
      </c>
      <c r="X493" s="51" t="s">
        <v>1481</v>
      </c>
      <c r="Y493" s="35"/>
      <c r="AA493" s="36" t="s">
        <v>4380</v>
      </c>
      <c r="AF493" s="51">
        <v>52</v>
      </c>
      <c r="AG493" s="51">
        <v>90</v>
      </c>
      <c r="AH493" s="51">
        <v>40</v>
      </c>
      <c r="AI493" s="51">
        <v>0</v>
      </c>
      <c r="AJ493" s="51">
        <f t="shared" si="59"/>
        <v>-123.24790630725812</v>
      </c>
      <c r="AK493" s="51">
        <f t="shared" si="61"/>
        <v>236.75209369274188</v>
      </c>
      <c r="AL493" s="51">
        <f t="shared" si="60"/>
        <v>33.160360176961561</v>
      </c>
      <c r="AM493" s="51">
        <f t="shared" si="62"/>
        <v>326.75209369274188</v>
      </c>
      <c r="AN493" s="51">
        <f t="shared" si="63"/>
        <v>56.839639823038439</v>
      </c>
      <c r="AO493" s="140">
        <f t="shared" si="58"/>
        <v>56.75209369274188</v>
      </c>
      <c r="AP493" s="140">
        <f t="shared" si="65"/>
        <v>56.839639823038439</v>
      </c>
    </row>
    <row r="494" spans="1:42">
      <c r="A494" s="144">
        <v>42945</v>
      </c>
      <c r="B494" s="51" t="s">
        <v>2401</v>
      </c>
      <c r="C494" s="4" t="s">
        <v>1450</v>
      </c>
      <c r="D494" s="4" t="s">
        <v>1575</v>
      </c>
      <c r="E494" s="51">
        <v>145</v>
      </c>
      <c r="F494" s="51">
        <v>3</v>
      </c>
      <c r="G494" s="56" t="str">
        <f t="shared" si="64"/>
        <v>145-3</v>
      </c>
      <c r="H494" s="51">
        <v>37</v>
      </c>
      <c r="I494" s="51">
        <v>38.5</v>
      </c>
      <c r="J494" s="57">
        <f>(VLOOKUP($G494,Depth_Lookup_CCL!$A$3:$Z$549,11,FALSE))+(H494/100)</f>
        <v>370.57</v>
      </c>
      <c r="K494" s="57">
        <f>(VLOOKUP($G494,Depth_Lookup_CCL!$A$3:$Z$549,11,FALSE))+(I494/100)</f>
        <v>370.58499999999998</v>
      </c>
      <c r="L494" s="58" t="s">
        <v>3043</v>
      </c>
      <c r="M494" s="51" t="s">
        <v>1404</v>
      </c>
      <c r="N494" s="51" t="s">
        <v>1402</v>
      </c>
      <c r="P494" s="52" t="e">
        <f>VLOOKUP(O494,definitions_list_lookup!$AT$3:$AU$5,2,FALSE)</f>
        <v>#N/A</v>
      </c>
      <c r="Q494" s="51">
        <v>2</v>
      </c>
      <c r="R494" s="51" t="s">
        <v>1537</v>
      </c>
      <c r="S494" s="52">
        <f>VLOOKUP(R494,definitions_list_lookup!$AI$12:$AJ$17,2,FALSE)</f>
        <v>4</v>
      </c>
      <c r="Y494" s="35"/>
      <c r="AA494" s="36" t="s">
        <v>4381</v>
      </c>
      <c r="AF494" s="51">
        <v>20</v>
      </c>
      <c r="AG494" s="51">
        <v>90</v>
      </c>
      <c r="AH494" s="51">
        <v>30</v>
      </c>
      <c r="AI494" s="51">
        <v>0</v>
      </c>
      <c r="AJ494" s="51">
        <f t="shared" si="59"/>
        <v>-147.77205619911263</v>
      </c>
      <c r="AK494" s="51">
        <f t="shared" si="61"/>
        <v>212.22794380088737</v>
      </c>
      <c r="AL494" s="51">
        <f t="shared" si="60"/>
        <v>55.686422978526572</v>
      </c>
      <c r="AM494" s="51">
        <f t="shared" si="62"/>
        <v>302.22794380088737</v>
      </c>
      <c r="AN494" s="51">
        <f t="shared" si="63"/>
        <v>34.313577021473428</v>
      </c>
      <c r="AO494" s="140">
        <f t="shared" ref="AO494:AO515" si="66">IF(($AK494&lt;180),$AK494+180,$AK494-180)</f>
        <v>32.227943800887374</v>
      </c>
      <c r="AP494" s="140">
        <f t="shared" si="65"/>
        <v>34.313577021473428</v>
      </c>
    </row>
    <row r="495" spans="1:42">
      <c r="A495" s="144">
        <v>42946</v>
      </c>
      <c r="B495" s="51" t="s">
        <v>2401</v>
      </c>
      <c r="C495" s="4" t="s">
        <v>1450</v>
      </c>
      <c r="D495" s="4" t="s">
        <v>1575</v>
      </c>
      <c r="E495" s="51">
        <v>145</v>
      </c>
      <c r="F495" s="51">
        <v>3</v>
      </c>
      <c r="G495" s="56" t="str">
        <f t="shared" si="64"/>
        <v>145-3</v>
      </c>
      <c r="H495" s="51">
        <v>39</v>
      </c>
      <c r="I495" s="51">
        <v>79</v>
      </c>
      <c r="J495" s="57">
        <f>(VLOOKUP($G495,Depth_Lookup_CCL!$A$3:$Z$549,11,FALSE))+(H495/100)</f>
        <v>370.59</v>
      </c>
      <c r="K495" s="57">
        <f>(VLOOKUP($G495,Depth_Lookup_CCL!$A$3:$Z$549,11,FALSE))+(I495/100)</f>
        <v>370.99</v>
      </c>
      <c r="L495" s="58"/>
      <c r="P495" s="52" t="e">
        <f>VLOOKUP(O495,definitions_list_lookup!$AT$3:$AU$5,2,FALSE)</f>
        <v>#N/A</v>
      </c>
      <c r="R495" s="51" t="s">
        <v>1408</v>
      </c>
      <c r="S495" s="52">
        <f>VLOOKUP(R495,definitions_list_lookup!$AI$12:$AJ$17,2,FALSE)</f>
        <v>2</v>
      </c>
      <c r="Y495" s="35"/>
      <c r="AA495" s="36" t="s">
        <v>4382</v>
      </c>
      <c r="AJ495" s="51" t="e">
        <f t="shared" si="59"/>
        <v>#DIV/0!</v>
      </c>
      <c r="AK495" s="51" t="e">
        <f t="shared" si="61"/>
        <v>#DIV/0!</v>
      </c>
      <c r="AL495" s="51" t="e">
        <f t="shared" si="60"/>
        <v>#DIV/0!</v>
      </c>
      <c r="AM495" s="51" t="e">
        <f t="shared" si="62"/>
        <v>#DIV/0!</v>
      </c>
      <c r="AN495" s="51" t="e">
        <f t="shared" si="63"/>
        <v>#DIV/0!</v>
      </c>
      <c r="AO495" s="140" t="e">
        <f t="shared" si="66"/>
        <v>#DIV/0!</v>
      </c>
      <c r="AP495" s="140" t="e">
        <f t="shared" si="65"/>
        <v>#DIV/0!</v>
      </c>
    </row>
    <row r="496" spans="1:42">
      <c r="A496" s="144">
        <v>42946</v>
      </c>
      <c r="B496" s="51" t="s">
        <v>2401</v>
      </c>
      <c r="C496" s="4" t="s">
        <v>1450</v>
      </c>
      <c r="D496" s="4" t="s">
        <v>1575</v>
      </c>
      <c r="E496" s="51">
        <v>145</v>
      </c>
      <c r="F496" s="51">
        <v>4</v>
      </c>
      <c r="G496" s="56" t="str">
        <f t="shared" si="64"/>
        <v>145-4</v>
      </c>
      <c r="H496" s="51">
        <v>0</v>
      </c>
      <c r="I496" s="51">
        <v>61</v>
      </c>
      <c r="J496" s="57">
        <f>(VLOOKUP($G496,Depth_Lookup_CCL!$A$3:$Z$549,11,FALSE))+(H496/100)</f>
        <v>370.99</v>
      </c>
      <c r="K496" s="57">
        <f>(VLOOKUP($G496,Depth_Lookup_CCL!$A$3:$Z$549,11,FALSE))+(I496/100)</f>
        <v>371.6</v>
      </c>
      <c r="L496" s="58"/>
      <c r="P496" s="52" t="e">
        <f>VLOOKUP(O496,definitions_list_lookup!$AT$3:$AU$5,2,FALSE)</f>
        <v>#N/A</v>
      </c>
      <c r="R496" s="51" t="s">
        <v>1408</v>
      </c>
      <c r="S496" s="52">
        <f>VLOOKUP(R496,definitions_list_lookup!$AI$12:$AJ$17,2,FALSE)</f>
        <v>2</v>
      </c>
      <c r="Y496" s="35"/>
      <c r="AA496" s="36" t="s">
        <v>4382</v>
      </c>
      <c r="AJ496" s="51" t="e">
        <f t="shared" si="59"/>
        <v>#DIV/0!</v>
      </c>
      <c r="AK496" s="51" t="e">
        <f t="shared" si="61"/>
        <v>#DIV/0!</v>
      </c>
      <c r="AL496" s="51" t="e">
        <f t="shared" si="60"/>
        <v>#DIV/0!</v>
      </c>
      <c r="AM496" s="51" t="e">
        <f t="shared" si="62"/>
        <v>#DIV/0!</v>
      </c>
      <c r="AN496" s="51" t="e">
        <f t="shared" si="63"/>
        <v>#DIV/0!</v>
      </c>
      <c r="AO496" s="140" t="e">
        <f t="shared" si="66"/>
        <v>#DIV/0!</v>
      </c>
      <c r="AP496" s="140" t="e">
        <f t="shared" si="65"/>
        <v>#DIV/0!</v>
      </c>
    </row>
    <row r="497" spans="1:42">
      <c r="A497" s="144">
        <v>42946</v>
      </c>
      <c r="B497" s="51" t="s">
        <v>2401</v>
      </c>
      <c r="C497" s="4" t="s">
        <v>1450</v>
      </c>
      <c r="D497" s="4" t="s">
        <v>1575</v>
      </c>
      <c r="E497" s="51">
        <v>146</v>
      </c>
      <c r="F497" s="51">
        <v>1</v>
      </c>
      <c r="G497" s="56" t="str">
        <f t="shared" si="64"/>
        <v>146-1</v>
      </c>
      <c r="H497" s="51">
        <v>24</v>
      </c>
      <c r="I497" s="51">
        <v>26</v>
      </c>
      <c r="J497" s="57">
        <f>(VLOOKUP($G497,Depth_Lookup_CCL!$A$3:$Z$549,11,FALSE))+(H497/100)</f>
        <v>371.99</v>
      </c>
      <c r="K497" s="57">
        <f>(VLOOKUP($G497,Depth_Lookup_CCL!$A$3:$Z$549,11,FALSE))+(I497/100)</f>
        <v>372.01</v>
      </c>
      <c r="L497" s="58" t="s">
        <v>1522</v>
      </c>
      <c r="P497" s="52" t="e">
        <f>VLOOKUP(O497,definitions_list_lookup!$AT$3:$AU$5,2,FALSE)</f>
        <v>#N/A</v>
      </c>
      <c r="Q497" s="51">
        <v>2</v>
      </c>
      <c r="R497" s="51" t="s">
        <v>1408</v>
      </c>
      <c r="S497" s="52">
        <f>VLOOKUP(R497,definitions_list_lookup!$AI$12:$AJ$17,2,FALSE)</f>
        <v>2</v>
      </c>
      <c r="X497" s="51" t="s">
        <v>1481</v>
      </c>
      <c r="Y497" s="35"/>
      <c r="AA497" s="36" t="s">
        <v>4383</v>
      </c>
      <c r="AJ497" s="51" t="e">
        <f t="shared" si="59"/>
        <v>#DIV/0!</v>
      </c>
      <c r="AK497" s="51" t="e">
        <f t="shared" si="61"/>
        <v>#DIV/0!</v>
      </c>
      <c r="AL497" s="51" t="e">
        <f t="shared" si="60"/>
        <v>#DIV/0!</v>
      </c>
      <c r="AM497" s="51" t="e">
        <f t="shared" si="62"/>
        <v>#DIV/0!</v>
      </c>
      <c r="AN497" s="51" t="e">
        <f t="shared" si="63"/>
        <v>#DIV/0!</v>
      </c>
      <c r="AO497" s="140" t="e">
        <f t="shared" si="66"/>
        <v>#DIV/0!</v>
      </c>
      <c r="AP497" s="140" t="e">
        <f t="shared" si="65"/>
        <v>#DIV/0!</v>
      </c>
    </row>
    <row r="498" spans="1:42">
      <c r="A498" s="144">
        <v>42946</v>
      </c>
      <c r="B498" s="51" t="s">
        <v>2401</v>
      </c>
      <c r="C498" s="4" t="s">
        <v>1450</v>
      </c>
      <c r="D498" s="4" t="s">
        <v>1575</v>
      </c>
      <c r="E498" s="51">
        <v>146</v>
      </c>
      <c r="F498" s="51">
        <v>2</v>
      </c>
      <c r="G498" s="56" t="str">
        <f t="shared" si="64"/>
        <v>146-2</v>
      </c>
      <c r="H498" s="51">
        <v>18.5</v>
      </c>
      <c r="I498" s="51">
        <v>29</v>
      </c>
      <c r="J498" s="57">
        <f>(VLOOKUP($G498,Depth_Lookup_CCL!$A$3:$Z$549,11,FALSE))+(H498/100)</f>
        <v>372.31</v>
      </c>
      <c r="K498" s="57">
        <f>(VLOOKUP($G498,Depth_Lookup_CCL!$A$3:$Z$549,11,FALSE))+(I498/100)</f>
        <v>372.41500000000002</v>
      </c>
      <c r="L498" s="58" t="s">
        <v>1522</v>
      </c>
      <c r="P498" s="52" t="e">
        <f>VLOOKUP(O498,definitions_list_lookup!$AT$3:$AU$5,2,FALSE)</f>
        <v>#N/A</v>
      </c>
      <c r="R498" s="51" t="s">
        <v>1408</v>
      </c>
      <c r="S498" s="52">
        <f>VLOOKUP(R498,definitions_list_lookup!$AI$12:$AJ$17,2,FALSE)</f>
        <v>2</v>
      </c>
      <c r="Y498" s="35"/>
      <c r="AA498" s="36" t="s">
        <v>4384</v>
      </c>
      <c r="AF498" s="51">
        <v>26</v>
      </c>
      <c r="AG498" s="51">
        <v>90</v>
      </c>
      <c r="AH498" s="51">
        <v>30</v>
      </c>
      <c r="AI498" s="51">
        <v>0</v>
      </c>
      <c r="AJ498" s="51">
        <f t="shared" si="59"/>
        <v>-139.80962440910366</v>
      </c>
      <c r="AK498" s="51">
        <f t="shared" si="61"/>
        <v>220.19037559089634</v>
      </c>
      <c r="AL498" s="51">
        <f t="shared" si="60"/>
        <v>52.918427478822188</v>
      </c>
      <c r="AM498" s="51">
        <f t="shared" si="62"/>
        <v>310.19037559089634</v>
      </c>
      <c r="AN498" s="51">
        <f t="shared" si="63"/>
        <v>37.081572521177812</v>
      </c>
      <c r="AO498" s="140">
        <f t="shared" si="66"/>
        <v>40.190375590896338</v>
      </c>
      <c r="AP498" s="140">
        <f t="shared" si="65"/>
        <v>37.081572521177812</v>
      </c>
    </row>
    <row r="499" spans="1:42">
      <c r="A499" s="144">
        <v>42946</v>
      </c>
      <c r="B499" s="51" t="s">
        <v>2401</v>
      </c>
      <c r="C499" s="4" t="s">
        <v>1450</v>
      </c>
      <c r="D499" s="4" t="s">
        <v>1575</v>
      </c>
      <c r="E499" s="51">
        <v>146</v>
      </c>
      <c r="F499" s="51">
        <v>3</v>
      </c>
      <c r="G499" s="56" t="str">
        <f t="shared" si="64"/>
        <v>146-3</v>
      </c>
      <c r="H499" s="51">
        <v>71.5</v>
      </c>
      <c r="I499" s="51">
        <v>74</v>
      </c>
      <c r="J499" s="57">
        <f>(VLOOKUP($G499,Depth_Lookup_CCL!$A$3:$Z$549,11,FALSE))+(H499/100)</f>
        <v>373.82499999999999</v>
      </c>
      <c r="K499" s="57">
        <f>(VLOOKUP($G499,Depth_Lookup_CCL!$A$3:$Z$549,11,FALSE))+(I499/100)</f>
        <v>373.85</v>
      </c>
      <c r="L499" s="58" t="s">
        <v>1522</v>
      </c>
      <c r="P499" s="52" t="e">
        <f>VLOOKUP(O499,definitions_list_lookup!$AT$3:$AU$5,2,FALSE)</f>
        <v>#N/A</v>
      </c>
      <c r="R499" s="51" t="s">
        <v>1408</v>
      </c>
      <c r="S499" s="52">
        <f>VLOOKUP(R499,definitions_list_lookup!$AI$12:$AJ$17,2,FALSE)</f>
        <v>2</v>
      </c>
      <c r="Y499" s="35"/>
      <c r="AA499" s="36" t="s">
        <v>2870</v>
      </c>
      <c r="AJ499" s="51" t="e">
        <f t="shared" si="59"/>
        <v>#DIV/0!</v>
      </c>
      <c r="AK499" s="51" t="e">
        <f t="shared" si="61"/>
        <v>#DIV/0!</v>
      </c>
      <c r="AL499" s="51" t="e">
        <f t="shared" si="60"/>
        <v>#DIV/0!</v>
      </c>
      <c r="AM499" s="51" t="e">
        <f t="shared" si="62"/>
        <v>#DIV/0!</v>
      </c>
      <c r="AN499" s="51" t="e">
        <f t="shared" si="63"/>
        <v>#DIV/0!</v>
      </c>
      <c r="AO499" s="140" t="e">
        <f t="shared" si="66"/>
        <v>#DIV/0!</v>
      </c>
      <c r="AP499" s="140" t="e">
        <f t="shared" si="65"/>
        <v>#DIV/0!</v>
      </c>
    </row>
    <row r="500" spans="1:42">
      <c r="A500" s="144">
        <v>42946</v>
      </c>
      <c r="B500" s="51" t="s">
        <v>2401</v>
      </c>
      <c r="C500" s="4" t="s">
        <v>1450</v>
      </c>
      <c r="D500" s="4" t="s">
        <v>1575</v>
      </c>
      <c r="E500" s="51">
        <v>148</v>
      </c>
      <c r="F500" s="51">
        <v>2</v>
      </c>
      <c r="G500" s="56" t="str">
        <f t="shared" si="64"/>
        <v>148-2</v>
      </c>
      <c r="H500" s="51">
        <v>27</v>
      </c>
      <c r="I500" s="51">
        <v>36.5</v>
      </c>
      <c r="J500" s="57">
        <f>(VLOOKUP($G500,Depth_Lookup_CCL!$A$3:$Z$549,11,FALSE))+(H500/100)</f>
        <v>378.90500000000003</v>
      </c>
      <c r="K500" s="57">
        <f>(VLOOKUP($G500,Depth_Lookup_CCL!$A$3:$Z$549,11,FALSE))+(I500/100)</f>
        <v>379.00000000000006</v>
      </c>
      <c r="L500" s="58" t="s">
        <v>3043</v>
      </c>
      <c r="P500" s="52" t="e">
        <f>VLOOKUP(O500,definitions_list_lookup!$AT$3:$AU$5,2,FALSE)</f>
        <v>#N/A</v>
      </c>
      <c r="Q500" s="51">
        <v>5</v>
      </c>
      <c r="R500" s="51" t="s">
        <v>1536</v>
      </c>
      <c r="S500" s="52">
        <f>VLOOKUP(R500,definitions_list_lookup!$AI$12:$AJ$17,2,FALSE)</f>
        <v>3</v>
      </c>
      <c r="Y500" s="35"/>
      <c r="AA500" s="36" t="s">
        <v>4384</v>
      </c>
      <c r="AF500" s="51">
        <v>75</v>
      </c>
      <c r="AG500" s="51">
        <v>270</v>
      </c>
      <c r="AH500" s="51">
        <v>2</v>
      </c>
      <c r="AI500" s="51">
        <v>180</v>
      </c>
      <c r="AJ500" s="51">
        <f t="shared" si="59"/>
        <v>89.463899495780822</v>
      </c>
      <c r="AK500" s="51">
        <f t="shared" si="61"/>
        <v>89.463899495780822</v>
      </c>
      <c r="AL500" s="51">
        <f t="shared" si="60"/>
        <v>14.999372985019575</v>
      </c>
      <c r="AM500" s="51">
        <f t="shared" si="62"/>
        <v>179.46389949578082</v>
      </c>
      <c r="AN500" s="51">
        <f t="shared" si="63"/>
        <v>75.000627014980424</v>
      </c>
      <c r="AO500" s="140">
        <f t="shared" si="66"/>
        <v>269.46389949578082</v>
      </c>
      <c r="AP500" s="140">
        <f t="shared" si="65"/>
        <v>75.000627014980424</v>
      </c>
    </row>
    <row r="501" spans="1:42">
      <c r="A501" s="144">
        <v>42946</v>
      </c>
      <c r="B501" s="51" t="s">
        <v>2401</v>
      </c>
      <c r="C501" s="4" t="s">
        <v>1450</v>
      </c>
      <c r="D501" s="4" t="s">
        <v>1575</v>
      </c>
      <c r="E501" s="51">
        <v>149</v>
      </c>
      <c r="F501" s="51">
        <v>1</v>
      </c>
      <c r="G501" s="56" t="str">
        <f t="shared" si="64"/>
        <v>149-1</v>
      </c>
      <c r="H501" s="51">
        <v>49</v>
      </c>
      <c r="I501" s="51">
        <v>52</v>
      </c>
      <c r="J501" s="57">
        <f>(VLOOKUP($G501,Depth_Lookup_CCL!$A$3:$Z$549,11,FALSE))+(H501/100)</f>
        <v>381.39</v>
      </c>
      <c r="K501" s="57">
        <f>(VLOOKUP($G501,Depth_Lookup_CCL!$A$3:$Z$549,11,FALSE))+(I501/100)</f>
        <v>381.41999999999996</v>
      </c>
      <c r="L501" s="58" t="s">
        <v>1521</v>
      </c>
      <c r="P501" s="52" t="e">
        <f>VLOOKUP(O501,definitions_list_lookup!$AT$3:$AU$5,2,FALSE)</f>
        <v>#N/A</v>
      </c>
      <c r="Q501" s="51">
        <v>3</v>
      </c>
      <c r="R501" s="51" t="s">
        <v>1537</v>
      </c>
      <c r="S501" s="52">
        <f>VLOOKUP(R501,definitions_list_lookup!$AI$12:$AJ$17,2,FALSE)</f>
        <v>4</v>
      </c>
      <c r="Y501" s="35"/>
      <c r="AA501" s="36"/>
      <c r="AJ501" s="51" t="e">
        <f t="shared" si="59"/>
        <v>#DIV/0!</v>
      </c>
      <c r="AK501" s="51" t="e">
        <f t="shared" si="61"/>
        <v>#DIV/0!</v>
      </c>
      <c r="AL501" s="51" t="e">
        <f t="shared" si="60"/>
        <v>#DIV/0!</v>
      </c>
      <c r="AM501" s="51" t="e">
        <f t="shared" si="62"/>
        <v>#DIV/0!</v>
      </c>
      <c r="AN501" s="51" t="e">
        <f t="shared" si="63"/>
        <v>#DIV/0!</v>
      </c>
      <c r="AO501" s="140" t="e">
        <f t="shared" si="66"/>
        <v>#DIV/0!</v>
      </c>
      <c r="AP501" s="140" t="e">
        <f t="shared" si="65"/>
        <v>#DIV/0!</v>
      </c>
    </row>
    <row r="502" spans="1:42">
      <c r="A502" s="144">
        <v>42946</v>
      </c>
      <c r="B502" s="51" t="s">
        <v>2401</v>
      </c>
      <c r="C502" s="4" t="s">
        <v>1450</v>
      </c>
      <c r="D502" s="4" t="s">
        <v>1575</v>
      </c>
      <c r="E502" s="51">
        <v>149</v>
      </c>
      <c r="F502" s="51">
        <v>4</v>
      </c>
      <c r="G502" s="56" t="str">
        <f t="shared" si="64"/>
        <v>149-4</v>
      </c>
      <c r="H502" s="51">
        <v>13</v>
      </c>
      <c r="I502" s="51">
        <v>13</v>
      </c>
      <c r="J502" s="57">
        <f>(VLOOKUP($G502,Depth_Lookup_CCL!$A$3:$Z$549,11,FALSE))+(H502/100)</f>
        <v>383.23500000000001</v>
      </c>
      <c r="K502" s="57">
        <f>(VLOOKUP($G502,Depth_Lookup_CCL!$A$3:$Z$549,11,FALSE))+(I502/100)</f>
        <v>383.23500000000001</v>
      </c>
      <c r="L502" s="58" t="s">
        <v>1522</v>
      </c>
      <c r="M502" s="51" t="s">
        <v>1403</v>
      </c>
      <c r="P502" s="52" t="e">
        <f>VLOOKUP(O502,definitions_list_lookup!$AT$3:$AU$5,2,FALSE)</f>
        <v>#N/A</v>
      </c>
      <c r="Q502" s="51">
        <v>3</v>
      </c>
      <c r="R502" s="51" t="s">
        <v>1536</v>
      </c>
      <c r="S502" s="52">
        <f>VLOOKUP(R502,definitions_list_lookup!$AI$12:$AJ$17,2,FALSE)</f>
        <v>3</v>
      </c>
      <c r="Y502" s="35" t="s">
        <v>1410</v>
      </c>
      <c r="AA502" s="36" t="s">
        <v>4385</v>
      </c>
      <c r="AJ502" s="51" t="e">
        <f t="shared" si="59"/>
        <v>#DIV/0!</v>
      </c>
      <c r="AK502" s="51" t="e">
        <f t="shared" si="61"/>
        <v>#DIV/0!</v>
      </c>
      <c r="AL502" s="51" t="e">
        <f t="shared" si="60"/>
        <v>#DIV/0!</v>
      </c>
      <c r="AM502" s="51" t="e">
        <f t="shared" si="62"/>
        <v>#DIV/0!</v>
      </c>
      <c r="AN502" s="51" t="e">
        <f t="shared" si="63"/>
        <v>#DIV/0!</v>
      </c>
      <c r="AO502" s="140" t="e">
        <f t="shared" si="66"/>
        <v>#DIV/0!</v>
      </c>
      <c r="AP502" s="140" t="e">
        <f t="shared" si="65"/>
        <v>#DIV/0!</v>
      </c>
    </row>
    <row r="503" spans="1:42">
      <c r="A503" s="144">
        <v>42946</v>
      </c>
      <c r="B503" s="51" t="s">
        <v>2401</v>
      </c>
      <c r="C503" s="4" t="s">
        <v>1450</v>
      </c>
      <c r="D503" s="4" t="s">
        <v>1575</v>
      </c>
      <c r="E503" s="51">
        <v>150</v>
      </c>
      <c r="F503" s="51">
        <v>3</v>
      </c>
      <c r="G503" s="56" t="str">
        <f t="shared" si="64"/>
        <v>150-3</v>
      </c>
      <c r="H503" s="51">
        <v>62.4</v>
      </c>
      <c r="I503" s="51">
        <v>64</v>
      </c>
      <c r="J503" s="57">
        <f>(VLOOKUP($G503,Depth_Lookup_CCL!$A$3:$Z$549,11,FALSE))+(H503/100)</f>
        <v>386.084</v>
      </c>
      <c r="K503" s="57">
        <f>(VLOOKUP($G503,Depth_Lookup_CCL!$A$3:$Z$549,11,FALSE))+(I503/100)</f>
        <v>386.09999999999997</v>
      </c>
      <c r="L503" s="58" t="s">
        <v>3043</v>
      </c>
      <c r="P503" s="52" t="e">
        <f>VLOOKUP(O503,definitions_list_lookup!$AT$3:$AU$5,2,FALSE)</f>
        <v>#N/A</v>
      </c>
      <c r="Q503" s="51">
        <v>2</v>
      </c>
      <c r="R503" s="51" t="s">
        <v>1536</v>
      </c>
      <c r="S503" s="52">
        <f>VLOOKUP(R503,definitions_list_lookup!$AI$12:$AJ$17,2,FALSE)</f>
        <v>3</v>
      </c>
      <c r="Y503" s="35"/>
      <c r="AA503" s="36" t="s">
        <v>4386</v>
      </c>
      <c r="AJ503" s="51" t="e">
        <f t="shared" si="59"/>
        <v>#DIV/0!</v>
      </c>
      <c r="AK503" s="51" t="e">
        <f t="shared" si="61"/>
        <v>#DIV/0!</v>
      </c>
      <c r="AL503" s="51" t="e">
        <f t="shared" si="60"/>
        <v>#DIV/0!</v>
      </c>
      <c r="AM503" s="51" t="e">
        <f t="shared" si="62"/>
        <v>#DIV/0!</v>
      </c>
      <c r="AN503" s="51" t="e">
        <f t="shared" si="63"/>
        <v>#DIV/0!</v>
      </c>
      <c r="AO503" s="140" t="e">
        <f t="shared" si="66"/>
        <v>#DIV/0!</v>
      </c>
      <c r="AP503" s="140" t="e">
        <f t="shared" si="65"/>
        <v>#DIV/0!</v>
      </c>
    </row>
    <row r="504" spans="1:42">
      <c r="A504" s="144">
        <v>42946</v>
      </c>
      <c r="B504" s="51" t="s">
        <v>2401</v>
      </c>
      <c r="C504" s="4" t="s">
        <v>1450</v>
      </c>
      <c r="D504" s="4" t="s">
        <v>1575</v>
      </c>
      <c r="E504" s="51">
        <v>151</v>
      </c>
      <c r="F504" s="51">
        <v>1</v>
      </c>
      <c r="G504" s="56" t="str">
        <f t="shared" si="64"/>
        <v>151-1</v>
      </c>
      <c r="H504" s="51">
        <v>0</v>
      </c>
      <c r="I504" s="51">
        <v>34</v>
      </c>
      <c r="J504" s="57">
        <f>(VLOOKUP($G504,Depth_Lookup_CCL!$A$3:$Z$549,11,FALSE))+(H504/100)</f>
        <v>387</v>
      </c>
      <c r="K504" s="57">
        <f>(VLOOKUP($G504,Depth_Lookup_CCL!$A$3:$Z$549,11,FALSE))+(I504/100)</f>
        <v>387.34</v>
      </c>
      <c r="L504" s="58"/>
      <c r="P504" s="52" t="e">
        <f>VLOOKUP(O504,definitions_list_lookup!$AT$3:$AU$5,2,FALSE)</f>
        <v>#N/A</v>
      </c>
      <c r="R504" s="51" t="s">
        <v>1408</v>
      </c>
      <c r="S504" s="52">
        <f>VLOOKUP(R504,definitions_list_lookup!$AI$12:$AJ$17,2,FALSE)</f>
        <v>2</v>
      </c>
      <c r="Y504" s="35"/>
      <c r="AA504" s="36" t="s">
        <v>4387</v>
      </c>
      <c r="AJ504" s="51" t="e">
        <f t="shared" si="59"/>
        <v>#DIV/0!</v>
      </c>
      <c r="AK504" s="51" t="e">
        <f t="shared" si="61"/>
        <v>#DIV/0!</v>
      </c>
      <c r="AL504" s="51" t="e">
        <f t="shared" si="60"/>
        <v>#DIV/0!</v>
      </c>
      <c r="AM504" s="51" t="e">
        <f t="shared" si="62"/>
        <v>#DIV/0!</v>
      </c>
      <c r="AN504" s="51" t="e">
        <f t="shared" si="63"/>
        <v>#DIV/0!</v>
      </c>
      <c r="AO504" s="140" t="e">
        <f t="shared" si="66"/>
        <v>#DIV/0!</v>
      </c>
      <c r="AP504" s="140" t="e">
        <f t="shared" si="65"/>
        <v>#DIV/0!</v>
      </c>
    </row>
    <row r="505" spans="1:42">
      <c r="A505" s="144">
        <v>42946</v>
      </c>
      <c r="B505" s="51" t="s">
        <v>2401</v>
      </c>
      <c r="C505" s="4" t="s">
        <v>1450</v>
      </c>
      <c r="D505" s="4" t="s">
        <v>1575</v>
      </c>
      <c r="E505" s="51">
        <v>151</v>
      </c>
      <c r="F505" s="51">
        <v>1</v>
      </c>
      <c r="G505" s="56" t="str">
        <f t="shared" si="64"/>
        <v>151-1</v>
      </c>
      <c r="H505" s="51">
        <v>57</v>
      </c>
      <c r="I505" s="51">
        <v>59</v>
      </c>
      <c r="J505" s="57">
        <f>(VLOOKUP($G505,Depth_Lookup_CCL!$A$3:$Z$549,11,FALSE))+(H505/100)</f>
        <v>387.57</v>
      </c>
      <c r="K505" s="57">
        <f>(VLOOKUP($G505,Depth_Lookup_CCL!$A$3:$Z$549,11,FALSE))+(I505/100)</f>
        <v>387.59</v>
      </c>
      <c r="L505" s="58" t="s">
        <v>1522</v>
      </c>
      <c r="P505" s="52" t="e">
        <f>VLOOKUP(O505,definitions_list_lookup!$AT$3:$AU$5,2,FALSE)</f>
        <v>#N/A</v>
      </c>
      <c r="Q505" s="51">
        <v>1</v>
      </c>
      <c r="R505" s="51" t="s">
        <v>1408</v>
      </c>
      <c r="S505" s="52">
        <f>VLOOKUP(R505,definitions_list_lookup!$AI$12:$AJ$17,2,FALSE)</f>
        <v>2</v>
      </c>
      <c r="Y505" s="35"/>
      <c r="AA505" s="36" t="s">
        <v>4388</v>
      </c>
      <c r="AJ505" s="51" t="e">
        <f t="shared" si="59"/>
        <v>#DIV/0!</v>
      </c>
      <c r="AK505" s="51" t="e">
        <f t="shared" si="61"/>
        <v>#DIV/0!</v>
      </c>
      <c r="AL505" s="51" t="e">
        <f t="shared" si="60"/>
        <v>#DIV/0!</v>
      </c>
      <c r="AM505" s="51" t="e">
        <f t="shared" si="62"/>
        <v>#DIV/0!</v>
      </c>
      <c r="AN505" s="51" t="e">
        <f t="shared" si="63"/>
        <v>#DIV/0!</v>
      </c>
      <c r="AO505" s="140" t="e">
        <f t="shared" si="66"/>
        <v>#DIV/0!</v>
      </c>
      <c r="AP505" s="140" t="e">
        <f t="shared" si="65"/>
        <v>#DIV/0!</v>
      </c>
    </row>
    <row r="506" spans="1:42">
      <c r="A506" s="144">
        <v>42946</v>
      </c>
      <c r="B506" s="51" t="s">
        <v>2401</v>
      </c>
      <c r="C506" s="4" t="s">
        <v>1450</v>
      </c>
      <c r="D506" s="4" t="s">
        <v>1575</v>
      </c>
      <c r="E506" s="51">
        <v>151</v>
      </c>
      <c r="F506" s="51">
        <v>2</v>
      </c>
      <c r="G506" s="56" t="str">
        <f t="shared" si="64"/>
        <v>151-2</v>
      </c>
      <c r="H506" s="51">
        <v>7</v>
      </c>
      <c r="I506" s="51">
        <v>10</v>
      </c>
      <c r="J506" s="57">
        <f>(VLOOKUP($G506,Depth_Lookup_CCL!$A$3:$Z$549,11,FALSE))+(H506/100)</f>
        <v>388.01</v>
      </c>
      <c r="K506" s="57">
        <f>(VLOOKUP($G506,Depth_Lookup_CCL!$A$3:$Z$549,11,FALSE))+(I506/100)</f>
        <v>388.04</v>
      </c>
      <c r="L506" s="58" t="s">
        <v>3043</v>
      </c>
      <c r="P506" s="52" t="e">
        <f>VLOOKUP(O506,definitions_list_lookup!$AT$3:$AU$5,2,FALSE)</f>
        <v>#N/A</v>
      </c>
      <c r="Q506" s="51">
        <v>3</v>
      </c>
      <c r="R506" s="51" t="s">
        <v>1536</v>
      </c>
      <c r="S506" s="52">
        <f>VLOOKUP(R506,definitions_list_lookup!$AI$12:$AJ$17,2,FALSE)</f>
        <v>3</v>
      </c>
      <c r="X506" s="51" t="s">
        <v>1481</v>
      </c>
      <c r="Y506" s="35"/>
      <c r="AA506" s="36" t="s">
        <v>4372</v>
      </c>
      <c r="AJ506" s="51" t="e">
        <f t="shared" si="59"/>
        <v>#DIV/0!</v>
      </c>
      <c r="AK506" s="51" t="e">
        <f t="shared" si="61"/>
        <v>#DIV/0!</v>
      </c>
      <c r="AL506" s="51" t="e">
        <f t="shared" si="60"/>
        <v>#DIV/0!</v>
      </c>
      <c r="AM506" s="51" t="e">
        <f t="shared" si="62"/>
        <v>#DIV/0!</v>
      </c>
      <c r="AN506" s="51" t="e">
        <f t="shared" si="63"/>
        <v>#DIV/0!</v>
      </c>
      <c r="AO506" s="140" t="e">
        <f t="shared" si="66"/>
        <v>#DIV/0!</v>
      </c>
      <c r="AP506" s="140" t="e">
        <f t="shared" si="65"/>
        <v>#DIV/0!</v>
      </c>
    </row>
    <row r="507" spans="1:42">
      <c r="A507" s="144">
        <v>42946</v>
      </c>
      <c r="B507" s="51" t="s">
        <v>2401</v>
      </c>
      <c r="C507" s="4" t="s">
        <v>1450</v>
      </c>
      <c r="D507" s="4" t="s">
        <v>1575</v>
      </c>
      <c r="E507" s="51">
        <v>152</v>
      </c>
      <c r="F507" s="51">
        <v>2</v>
      </c>
      <c r="G507" s="56" t="str">
        <f t="shared" si="64"/>
        <v>152-2</v>
      </c>
      <c r="H507" s="51">
        <v>61</v>
      </c>
      <c r="I507" s="51">
        <v>66</v>
      </c>
      <c r="J507" s="57">
        <f>(VLOOKUP($G507,Depth_Lookup_CCL!$A$3:$Z$549,11,FALSE))+(H507/100)</f>
        <v>391.41</v>
      </c>
      <c r="K507" s="57">
        <f>(VLOOKUP($G507,Depth_Lookup_CCL!$A$3:$Z$549,11,FALSE))+(I507/100)</f>
        <v>391.46000000000004</v>
      </c>
      <c r="L507" s="58" t="s">
        <v>1521</v>
      </c>
      <c r="P507" s="52" t="e">
        <f>VLOOKUP(O507,definitions_list_lookup!$AT$3:$AU$5,2,FALSE)</f>
        <v>#N/A</v>
      </c>
      <c r="Q507" s="51">
        <v>5</v>
      </c>
      <c r="R507" s="51" t="s">
        <v>1536</v>
      </c>
      <c r="S507" s="52">
        <f>VLOOKUP(R507,definitions_list_lookup!$AI$12:$AJ$17,2,FALSE)</f>
        <v>3</v>
      </c>
      <c r="Y507" s="35"/>
      <c r="AA507" s="36" t="s">
        <v>4389</v>
      </c>
      <c r="AF507" s="51">
        <v>25</v>
      </c>
      <c r="AG507" s="51">
        <v>90</v>
      </c>
      <c r="AH507" s="51">
        <v>36</v>
      </c>
      <c r="AI507" s="51">
        <v>180</v>
      </c>
      <c r="AJ507" s="51">
        <f t="shared" si="59"/>
        <v>-32.693054904248157</v>
      </c>
      <c r="AK507" s="51">
        <f t="shared" si="61"/>
        <v>327.30694509575187</v>
      </c>
      <c r="AL507" s="51">
        <f t="shared" si="60"/>
        <v>49.195576701980947</v>
      </c>
      <c r="AM507" s="51">
        <f t="shared" si="62"/>
        <v>57.306945095751843</v>
      </c>
      <c r="AN507" s="51">
        <f t="shared" si="63"/>
        <v>40.804423298019053</v>
      </c>
      <c r="AO507" s="140">
        <f t="shared" si="66"/>
        <v>147.30694509575187</v>
      </c>
      <c r="AP507" s="140">
        <f t="shared" si="65"/>
        <v>40.804423298019053</v>
      </c>
    </row>
    <row r="508" spans="1:42">
      <c r="A508" s="144">
        <v>42946</v>
      </c>
      <c r="B508" s="51" t="s">
        <v>2401</v>
      </c>
      <c r="C508" s="4" t="s">
        <v>1450</v>
      </c>
      <c r="D508" s="4" t="s">
        <v>1575</v>
      </c>
      <c r="E508" s="51">
        <v>153</v>
      </c>
      <c r="F508" s="51">
        <v>2</v>
      </c>
      <c r="G508" s="56" t="str">
        <f t="shared" si="64"/>
        <v>153-2</v>
      </c>
      <c r="H508" s="51">
        <v>81</v>
      </c>
      <c r="I508" s="51">
        <v>81.5</v>
      </c>
      <c r="J508" s="57">
        <f>(VLOOKUP($G508,Depth_Lookup_CCL!$A$3:$Z$549,11,FALSE))+(H508/100)</f>
        <v>394.63000000000005</v>
      </c>
      <c r="K508" s="57">
        <f>(VLOOKUP($G508,Depth_Lookup_CCL!$A$3:$Z$549,11,FALSE))+(I508/100)</f>
        <v>394.63500000000005</v>
      </c>
      <c r="L508" s="58" t="s">
        <v>1522</v>
      </c>
      <c r="P508" s="52" t="e">
        <f>VLOOKUP(O508,definitions_list_lookup!$AT$3:$AU$5,2,FALSE)</f>
        <v>#N/A</v>
      </c>
      <c r="Q508" s="51">
        <v>1</v>
      </c>
      <c r="R508" s="51" t="s">
        <v>1408</v>
      </c>
      <c r="S508" s="52">
        <f>VLOOKUP(R508,definitions_list_lookup!$AI$12:$AJ$17,2,FALSE)</f>
        <v>2</v>
      </c>
      <c r="Y508" s="35"/>
      <c r="AA508" s="36" t="s">
        <v>4390</v>
      </c>
      <c r="AJ508" s="51" t="e">
        <f t="shared" si="59"/>
        <v>#DIV/0!</v>
      </c>
      <c r="AK508" s="51" t="e">
        <f t="shared" si="61"/>
        <v>#DIV/0!</v>
      </c>
      <c r="AL508" s="51" t="e">
        <f t="shared" si="60"/>
        <v>#DIV/0!</v>
      </c>
      <c r="AM508" s="51" t="e">
        <f t="shared" si="62"/>
        <v>#DIV/0!</v>
      </c>
      <c r="AN508" s="51" t="e">
        <f t="shared" si="63"/>
        <v>#DIV/0!</v>
      </c>
      <c r="AO508" s="140" t="e">
        <f t="shared" si="66"/>
        <v>#DIV/0!</v>
      </c>
      <c r="AP508" s="140" t="e">
        <f t="shared" si="65"/>
        <v>#DIV/0!</v>
      </c>
    </row>
    <row r="509" spans="1:42">
      <c r="A509" s="144">
        <v>42946</v>
      </c>
      <c r="B509" s="51" t="s">
        <v>2401</v>
      </c>
      <c r="C509" s="4" t="s">
        <v>1450</v>
      </c>
      <c r="D509" s="4" t="s">
        <v>1575</v>
      </c>
      <c r="E509" s="51">
        <v>153</v>
      </c>
      <c r="F509" s="51">
        <v>3</v>
      </c>
      <c r="G509" s="56" t="str">
        <f t="shared" si="64"/>
        <v>153-3</v>
      </c>
      <c r="H509" s="51">
        <v>3</v>
      </c>
      <c r="I509" s="51">
        <v>19</v>
      </c>
      <c r="J509" s="57">
        <f>(VLOOKUP($G509,Depth_Lookup_CCL!$A$3:$Z$549,11,FALSE))+(H509/100)</f>
        <v>394.73500000000001</v>
      </c>
      <c r="K509" s="57">
        <f>(VLOOKUP($G509,Depth_Lookup_CCL!$A$3:$Z$549,11,FALSE))+(I509/100)</f>
        <v>394.89500000000004</v>
      </c>
      <c r="L509" s="58" t="s">
        <v>3043</v>
      </c>
      <c r="M509" s="51" t="s">
        <v>1404</v>
      </c>
      <c r="P509" s="52" t="e">
        <f>VLOOKUP(O509,definitions_list_lookup!$AT$3:$AU$5,2,FALSE)</f>
        <v>#N/A</v>
      </c>
      <c r="R509" s="51" t="s">
        <v>1537</v>
      </c>
      <c r="S509" s="52">
        <f>VLOOKUP(R509,definitions_list_lookup!$AI$12:$AJ$17,2,FALSE)</f>
        <v>4</v>
      </c>
      <c r="Y509" s="35"/>
      <c r="AA509" s="36" t="s">
        <v>4391</v>
      </c>
      <c r="AF509" s="51">
        <v>60</v>
      </c>
      <c r="AG509" s="51">
        <v>90</v>
      </c>
      <c r="AH509" s="51">
        <v>20</v>
      </c>
      <c r="AI509" s="51">
        <v>0</v>
      </c>
      <c r="AJ509" s="51">
        <f t="shared" si="59"/>
        <v>-101.86736892577429</v>
      </c>
      <c r="AK509" s="51">
        <f t="shared" si="61"/>
        <v>258.13263107422574</v>
      </c>
      <c r="AL509" s="51">
        <f t="shared" si="60"/>
        <v>29.466888529001217</v>
      </c>
      <c r="AM509" s="51">
        <f t="shared" si="62"/>
        <v>348.13263107422574</v>
      </c>
      <c r="AN509" s="51">
        <f t="shared" si="63"/>
        <v>60.533111470998783</v>
      </c>
      <c r="AO509" s="140">
        <f t="shared" si="66"/>
        <v>78.132631074225742</v>
      </c>
      <c r="AP509" s="140">
        <f t="shared" si="65"/>
        <v>60.533111470998783</v>
      </c>
    </row>
    <row r="510" spans="1:42">
      <c r="A510" s="144">
        <v>42946</v>
      </c>
      <c r="B510" s="51" t="s">
        <v>2401</v>
      </c>
      <c r="C510" s="4" t="s">
        <v>1450</v>
      </c>
      <c r="D510" s="4" t="s">
        <v>1575</v>
      </c>
      <c r="E510" s="51">
        <v>155</v>
      </c>
      <c r="F510" s="51">
        <v>1</v>
      </c>
      <c r="G510" s="56" t="str">
        <f t="shared" si="64"/>
        <v>155-1</v>
      </c>
      <c r="H510" s="51">
        <v>0</v>
      </c>
      <c r="I510" s="51">
        <v>76</v>
      </c>
      <c r="J510" s="57">
        <f>(VLOOKUP($G510,Depth_Lookup_CCL!$A$3:$Z$549,11,FALSE))+(H510/100)</f>
        <v>399.2</v>
      </c>
      <c r="K510" s="57">
        <f>(VLOOKUP($G510,Depth_Lookup_CCL!$A$3:$Z$549,11,FALSE))+(I510/100)</f>
        <v>399.96</v>
      </c>
      <c r="L510" s="58"/>
      <c r="P510" s="52" t="e">
        <f>VLOOKUP(O510,definitions_list_lookup!$AT$3:$AU$5,2,FALSE)</f>
        <v>#N/A</v>
      </c>
      <c r="R510" s="51" t="s">
        <v>1407</v>
      </c>
      <c r="S510" s="52">
        <f>VLOOKUP(R510,definitions_list_lookup!$AI$12:$AJ$17,2,FALSE)</f>
        <v>1</v>
      </c>
      <c r="Y510" s="35"/>
      <c r="AA510" s="36"/>
      <c r="AJ510" s="51" t="e">
        <f t="shared" si="59"/>
        <v>#DIV/0!</v>
      </c>
      <c r="AK510" s="51" t="e">
        <f t="shared" si="61"/>
        <v>#DIV/0!</v>
      </c>
      <c r="AL510" s="51" t="e">
        <f t="shared" si="60"/>
        <v>#DIV/0!</v>
      </c>
      <c r="AM510" s="51" t="e">
        <f t="shared" si="62"/>
        <v>#DIV/0!</v>
      </c>
      <c r="AN510" s="51" t="e">
        <f t="shared" si="63"/>
        <v>#DIV/0!</v>
      </c>
      <c r="AO510" s="140" t="e">
        <f t="shared" si="66"/>
        <v>#DIV/0!</v>
      </c>
      <c r="AP510" s="140" t="e">
        <f t="shared" si="65"/>
        <v>#DIV/0!</v>
      </c>
    </row>
    <row r="511" spans="1:42">
      <c r="A511" s="144">
        <v>42946</v>
      </c>
      <c r="B511" s="51" t="s">
        <v>2401</v>
      </c>
      <c r="C511" s="4" t="s">
        <v>1450</v>
      </c>
      <c r="D511" s="4" t="s">
        <v>1575</v>
      </c>
      <c r="E511" s="51">
        <v>155</v>
      </c>
      <c r="F511" s="51">
        <v>2</v>
      </c>
      <c r="G511" s="56" t="str">
        <f t="shared" si="64"/>
        <v>155-2</v>
      </c>
      <c r="H511" s="51">
        <v>8</v>
      </c>
      <c r="I511" s="51">
        <v>12</v>
      </c>
      <c r="J511" s="57">
        <f>(VLOOKUP($G511,Depth_Lookup_CCL!$A$3:$Z$549,11,FALSE))+(H511/100)</f>
        <v>400.03499999999997</v>
      </c>
      <c r="K511" s="57">
        <f>(VLOOKUP($G511,Depth_Lookup_CCL!$A$3:$Z$549,11,FALSE))+(I511/100)</f>
        <v>400.07499999999999</v>
      </c>
      <c r="L511" s="58"/>
      <c r="P511" s="52" t="e">
        <f>VLOOKUP(O511,definitions_list_lookup!$AT$3:$AU$5,2,FALSE)</f>
        <v>#N/A</v>
      </c>
      <c r="R511" s="51" t="s">
        <v>1407</v>
      </c>
      <c r="S511" s="52">
        <f>VLOOKUP(R511,definitions_list_lookup!$AI$12:$AJ$17,2,FALSE)</f>
        <v>1</v>
      </c>
      <c r="Y511" s="35"/>
      <c r="AA511" s="36" t="s">
        <v>4392</v>
      </c>
      <c r="AJ511" s="51" t="e">
        <f t="shared" si="59"/>
        <v>#DIV/0!</v>
      </c>
      <c r="AK511" s="51" t="e">
        <f t="shared" si="61"/>
        <v>#DIV/0!</v>
      </c>
      <c r="AL511" s="51" t="e">
        <f t="shared" si="60"/>
        <v>#DIV/0!</v>
      </c>
      <c r="AM511" s="51" t="e">
        <f t="shared" si="62"/>
        <v>#DIV/0!</v>
      </c>
      <c r="AN511" s="51" t="e">
        <f t="shared" si="63"/>
        <v>#DIV/0!</v>
      </c>
      <c r="AO511" s="140" t="e">
        <f t="shared" si="66"/>
        <v>#DIV/0!</v>
      </c>
      <c r="AP511" s="140" t="e">
        <f t="shared" si="65"/>
        <v>#DIV/0!</v>
      </c>
    </row>
    <row r="512" spans="1:42">
      <c r="A512" s="144">
        <v>42946</v>
      </c>
      <c r="B512" s="51" t="s">
        <v>2401</v>
      </c>
      <c r="C512" s="4" t="s">
        <v>1450</v>
      </c>
      <c r="D512" s="4" t="s">
        <v>1575</v>
      </c>
      <c r="E512" s="51">
        <v>155</v>
      </c>
      <c r="F512" s="51">
        <v>3</v>
      </c>
      <c r="G512" s="56" t="str">
        <f t="shared" si="64"/>
        <v>155-3</v>
      </c>
      <c r="H512" s="51">
        <v>23</v>
      </c>
      <c r="I512" s="51">
        <v>23</v>
      </c>
      <c r="J512" s="57">
        <f>(VLOOKUP($G512,Depth_Lookup_CCL!$A$3:$Z$549,11,FALSE))+(H512/100)</f>
        <v>401.11</v>
      </c>
      <c r="K512" s="57">
        <f>(VLOOKUP($G512,Depth_Lookup_CCL!$A$3:$Z$549,11,FALSE))+(I512/100)</f>
        <v>401.11</v>
      </c>
      <c r="L512" s="58" t="s">
        <v>1522</v>
      </c>
      <c r="P512" s="52" t="e">
        <f>VLOOKUP(O512,definitions_list_lookup!$AT$3:$AU$5,2,FALSE)</f>
        <v>#N/A</v>
      </c>
      <c r="R512" s="51" t="s">
        <v>1407</v>
      </c>
      <c r="S512" s="52">
        <f>VLOOKUP(R512,definitions_list_lookup!$AI$12:$AJ$17,2,FALSE)</f>
        <v>1</v>
      </c>
      <c r="Y512" s="35"/>
      <c r="AA512" s="36" t="s">
        <v>4393</v>
      </c>
      <c r="AJ512" s="51" t="e">
        <f t="shared" si="59"/>
        <v>#DIV/0!</v>
      </c>
      <c r="AK512" s="51" t="e">
        <f t="shared" si="61"/>
        <v>#DIV/0!</v>
      </c>
      <c r="AL512" s="51" t="e">
        <f t="shared" si="60"/>
        <v>#DIV/0!</v>
      </c>
      <c r="AM512" s="51" t="e">
        <f t="shared" si="62"/>
        <v>#DIV/0!</v>
      </c>
      <c r="AN512" s="51" t="e">
        <f t="shared" si="63"/>
        <v>#DIV/0!</v>
      </c>
      <c r="AO512" s="140" t="e">
        <f t="shared" si="66"/>
        <v>#DIV/0!</v>
      </c>
      <c r="AP512" s="140" t="e">
        <f t="shared" si="65"/>
        <v>#DIV/0!</v>
      </c>
    </row>
    <row r="513" spans="1:42">
      <c r="A513" s="144">
        <v>42946</v>
      </c>
      <c r="B513" s="51" t="s">
        <v>2401</v>
      </c>
      <c r="C513" s="4" t="s">
        <v>1450</v>
      </c>
      <c r="D513" s="4" t="s">
        <v>1575</v>
      </c>
      <c r="E513" s="51">
        <v>155</v>
      </c>
      <c r="F513" s="51">
        <v>3</v>
      </c>
      <c r="G513" s="56" t="str">
        <f t="shared" si="64"/>
        <v>155-3</v>
      </c>
      <c r="H513" s="51">
        <v>45</v>
      </c>
      <c r="I513" s="51">
        <v>49</v>
      </c>
      <c r="J513" s="57">
        <f>(VLOOKUP($G513,Depth_Lookup_CCL!$A$3:$Z$549,11,FALSE))+(H513/100)</f>
        <v>401.33</v>
      </c>
      <c r="K513" s="57">
        <f>(VLOOKUP($G513,Depth_Lookup_CCL!$A$3:$Z$549,11,FALSE))+(I513/100)</f>
        <v>401.37</v>
      </c>
      <c r="L513" s="58" t="s">
        <v>1521</v>
      </c>
      <c r="M513" s="51" t="s">
        <v>1403</v>
      </c>
      <c r="N513" s="51" t="s">
        <v>1402</v>
      </c>
      <c r="P513" s="52" t="e">
        <f>VLOOKUP(O513,definitions_list_lookup!$AT$3:$AU$5,2,FALSE)</f>
        <v>#N/A</v>
      </c>
      <c r="R513" s="51" t="s">
        <v>1536</v>
      </c>
      <c r="S513" s="52">
        <f>VLOOKUP(R513,definitions_list_lookup!$AI$12:$AJ$17,2,FALSE)</f>
        <v>3</v>
      </c>
      <c r="Y513" s="35"/>
      <c r="AA513" s="36"/>
      <c r="AJ513" s="51" t="e">
        <f t="shared" si="59"/>
        <v>#DIV/0!</v>
      </c>
      <c r="AK513" s="51" t="e">
        <f t="shared" si="61"/>
        <v>#DIV/0!</v>
      </c>
      <c r="AL513" s="51" t="e">
        <f t="shared" si="60"/>
        <v>#DIV/0!</v>
      </c>
      <c r="AM513" s="51" t="e">
        <f t="shared" si="62"/>
        <v>#DIV/0!</v>
      </c>
      <c r="AN513" s="51" t="e">
        <f t="shared" si="63"/>
        <v>#DIV/0!</v>
      </c>
      <c r="AO513" s="140" t="e">
        <f t="shared" si="66"/>
        <v>#DIV/0!</v>
      </c>
      <c r="AP513" s="140" t="e">
        <f t="shared" si="65"/>
        <v>#DIV/0!</v>
      </c>
    </row>
    <row r="514" spans="1:42">
      <c r="A514" s="144">
        <v>42946</v>
      </c>
      <c r="B514" s="51" t="s">
        <v>2401</v>
      </c>
      <c r="C514" s="4" t="s">
        <v>1450</v>
      </c>
      <c r="D514" s="4" t="s">
        <v>1575</v>
      </c>
      <c r="E514" s="51">
        <v>155</v>
      </c>
      <c r="F514" s="51">
        <v>4</v>
      </c>
      <c r="G514" s="56" t="str">
        <f t="shared" si="64"/>
        <v>155-4</v>
      </c>
      <c r="H514" s="51">
        <v>3</v>
      </c>
      <c r="I514" s="51">
        <v>46</v>
      </c>
      <c r="J514" s="57">
        <f>(VLOOKUP($G514,Depth_Lookup_CCL!$A$3:$Z$549,11,FALSE))+(H514/100)</f>
        <v>401.53</v>
      </c>
      <c r="K514" s="57">
        <f>(VLOOKUP($G514,Depth_Lookup_CCL!$A$3:$Z$549,11,FALSE))+(I514/100)</f>
        <v>401.96</v>
      </c>
      <c r="L514" s="58"/>
      <c r="P514" s="52" t="e">
        <f>VLOOKUP(O514,definitions_list_lookup!$AT$3:$AU$5,2,FALSE)</f>
        <v>#N/A</v>
      </c>
      <c r="R514" s="51" t="s">
        <v>1407</v>
      </c>
      <c r="S514" s="52">
        <f>VLOOKUP(R514,definitions_list_lookup!$AI$12:$AJ$17,2,FALSE)</f>
        <v>1</v>
      </c>
      <c r="Y514" s="35"/>
      <c r="AA514" s="36" t="s">
        <v>4394</v>
      </c>
      <c r="AJ514" s="51" t="e">
        <f t="shared" si="59"/>
        <v>#DIV/0!</v>
      </c>
      <c r="AK514" s="51" t="e">
        <f t="shared" si="61"/>
        <v>#DIV/0!</v>
      </c>
      <c r="AL514" s="51" t="e">
        <f t="shared" si="60"/>
        <v>#DIV/0!</v>
      </c>
      <c r="AM514" s="51" t="e">
        <f t="shared" si="62"/>
        <v>#DIV/0!</v>
      </c>
      <c r="AN514" s="51" t="e">
        <f t="shared" si="63"/>
        <v>#DIV/0!</v>
      </c>
      <c r="AO514" s="140" t="e">
        <f t="shared" si="66"/>
        <v>#DIV/0!</v>
      </c>
      <c r="AP514" s="140" t="e">
        <f t="shared" si="65"/>
        <v>#DIV/0!</v>
      </c>
    </row>
    <row r="515" spans="1:42">
      <c r="A515" s="144">
        <v>42946</v>
      </c>
      <c r="B515" s="51" t="s">
        <v>2401</v>
      </c>
      <c r="C515" s="4" t="s">
        <v>1450</v>
      </c>
      <c r="D515" s="4" t="s">
        <v>1575</v>
      </c>
      <c r="E515" s="51">
        <v>156</v>
      </c>
      <c r="F515" s="51">
        <v>2</v>
      </c>
      <c r="G515" s="56" t="str">
        <f t="shared" si="64"/>
        <v>156-2</v>
      </c>
      <c r="H515" s="51">
        <v>8</v>
      </c>
      <c r="I515" s="51">
        <v>8</v>
      </c>
      <c r="J515" s="57">
        <f>(VLOOKUP($G515,Depth_Lookup_CCL!$A$3:$Z$549,11,FALSE))+(H515/100)</f>
        <v>402.96</v>
      </c>
      <c r="K515" s="57">
        <f>(VLOOKUP($G515,Depth_Lookup_CCL!$A$3:$Z$549,11,FALSE))+(I515/100)</f>
        <v>402.96</v>
      </c>
      <c r="L515" s="58" t="s">
        <v>3043</v>
      </c>
      <c r="P515" s="52" t="e">
        <f>VLOOKUP(O515,definitions_list_lookup!$AT$3:$AU$5,2,FALSE)</f>
        <v>#N/A</v>
      </c>
      <c r="Q515" s="51">
        <v>1</v>
      </c>
      <c r="R515" s="51" t="s">
        <v>1408</v>
      </c>
      <c r="S515" s="52">
        <f>VLOOKUP(R515,definitions_list_lookup!$AI$12:$AJ$17,2,FALSE)</f>
        <v>2</v>
      </c>
      <c r="Y515" s="35"/>
      <c r="AA515" s="36" t="s">
        <v>4486</v>
      </c>
      <c r="AJ515" s="51" t="e">
        <f t="shared" si="59"/>
        <v>#DIV/0!</v>
      </c>
      <c r="AK515" s="51" t="e">
        <f t="shared" si="61"/>
        <v>#DIV/0!</v>
      </c>
      <c r="AL515" s="51" t="e">
        <f t="shared" si="60"/>
        <v>#DIV/0!</v>
      </c>
      <c r="AM515" s="51" t="e">
        <f t="shared" si="62"/>
        <v>#DIV/0!</v>
      </c>
      <c r="AN515" s="51" t="e">
        <f t="shared" si="63"/>
        <v>#DIV/0!</v>
      </c>
      <c r="AO515" s="140" t="e">
        <f t="shared" si="66"/>
        <v>#DIV/0!</v>
      </c>
      <c r="AP515" s="140" t="e">
        <f t="shared" si="65"/>
        <v>#DIV/0!</v>
      </c>
    </row>
    <row r="516" spans="1:42">
      <c r="A516" s="144"/>
    </row>
  </sheetData>
  <dataValidations count="8">
    <dataValidation type="list" errorStyle="warning" showErrorMessage="1" sqref="Y3:Y24 L3:L515">
      <formula1>fracture_type</formula1>
    </dataValidation>
    <dataValidation type="list" errorStyle="warning" showErrorMessage="1" sqref="Y25:Y515">
      <formula1>fracture_morph</formula1>
    </dataValidation>
    <dataValidation type="list" errorStyle="warning" showErrorMessage="1" sqref="M3:M515">
      <formula1>fault_type</formula1>
    </dataValidation>
    <dataValidation type="list" errorStyle="warning" showErrorMessage="1" sqref="N3:N515">
      <formula1>B_cohesive</formula1>
    </dataValidation>
    <dataValidation type="list" errorStyle="warning" showErrorMessage="1" sqref="R3:R515">
      <formula1>BD_intensity</formula1>
    </dataValidation>
    <dataValidation type="list" errorStyle="warning" showErrorMessage="1" sqref="Z3:Z515">
      <formula1>fracture_network</formula1>
    </dataValidation>
    <dataValidation type="list" errorStyle="warning" showErrorMessage="1" sqref="O3:O515">
      <formula1>Quality_name</formula1>
    </dataValidation>
    <dataValidation errorStyle="warning" showErrorMessage="1" sqref="P3:P515"/>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BY1485"/>
  <sheetViews>
    <sheetView zoomScale="80" zoomScaleNormal="80" zoomScalePageLayoutView="80" workbookViewId="0">
      <pane xSplit="7" ySplit="2" topLeftCell="AI3" activePane="bottomRight" state="frozenSplit"/>
      <selection pane="topRight" activeCell="H1" sqref="H1"/>
      <selection pane="bottomLeft" activeCell="R13" sqref="R13"/>
      <selection pane="bottomRight" activeCell="A1427" sqref="A1423:B1485"/>
    </sheetView>
  </sheetViews>
  <sheetFormatPr baseColWidth="10" defaultRowHeight="14" x14ac:dyDescent="0"/>
  <cols>
    <col min="1" max="1" width="8.33203125" style="2" customWidth="1"/>
    <col min="2" max="2" width="9" style="2" customWidth="1"/>
    <col min="3" max="4" width="8.1640625" style="2" customWidth="1"/>
    <col min="5" max="5" width="5" style="2" bestFit="1" customWidth="1"/>
    <col min="6" max="6" width="7" style="2" customWidth="1"/>
    <col min="7" max="7" width="6.5" style="10" customWidth="1"/>
    <col min="8" max="9" width="6.83203125" style="2" customWidth="1"/>
    <col min="10" max="10" width="9.1640625" style="7" customWidth="1"/>
    <col min="11" max="11" width="10.1640625" style="7" customWidth="1"/>
    <col min="12" max="12" width="4.83203125" style="95" bestFit="1" customWidth="1"/>
    <col min="13" max="13" width="33.6640625" style="2" customWidth="1"/>
    <col min="14" max="14" width="16" style="2" customWidth="1"/>
    <col min="15" max="15" width="12.83203125" style="2" customWidth="1"/>
    <col min="16" max="16" width="16.1640625" style="2" customWidth="1"/>
    <col min="17" max="18" width="12.83203125" style="35" customWidth="1"/>
    <col min="19" max="20" width="10.83203125" style="2"/>
    <col min="21" max="21" width="10.83203125" style="5"/>
    <col min="22" max="22" width="10.83203125" style="35"/>
    <col min="23" max="25" width="10.83203125" style="41"/>
    <col min="26" max="27" width="10.83203125" style="2"/>
    <col min="28" max="28" width="10.83203125" style="5"/>
    <col min="29" max="30" width="10.83203125" style="13"/>
    <col min="31" max="33" width="10.83203125" style="2"/>
    <col min="34" max="46" width="12.5" style="7" customWidth="1"/>
    <col min="47" max="51" width="12.5" style="7" hidden="1" customWidth="1"/>
    <col min="52" max="52" width="12.5" style="7" customWidth="1"/>
    <col min="53" max="53" width="10.83203125" style="5"/>
    <col min="54" max="16384" width="10.83203125" style="2"/>
  </cols>
  <sheetData>
    <row r="1" spans="1:55" s="78" customFormat="1">
      <c r="G1" s="79"/>
      <c r="J1" s="80"/>
      <c r="K1" s="80"/>
      <c r="L1" s="94"/>
      <c r="U1" s="81"/>
      <c r="W1" s="81"/>
      <c r="X1" s="81"/>
      <c r="Y1" s="81"/>
      <c r="AB1" s="81"/>
      <c r="AH1" s="80"/>
      <c r="AI1" s="80"/>
      <c r="AJ1" s="80"/>
      <c r="AK1" s="80"/>
      <c r="AL1" s="80"/>
      <c r="AM1" s="80"/>
      <c r="AN1" s="80"/>
      <c r="AO1" s="80"/>
      <c r="AP1" s="80"/>
      <c r="AQ1" s="80"/>
      <c r="AR1" s="80"/>
      <c r="AS1" s="80"/>
      <c r="AT1" s="80"/>
      <c r="AU1" s="80"/>
      <c r="AV1" s="80"/>
      <c r="AW1" s="80"/>
      <c r="AX1" s="80"/>
      <c r="AY1" s="80"/>
      <c r="AZ1" s="80"/>
      <c r="BA1" s="81"/>
    </row>
    <row r="2" spans="1:55" s="35" customFormat="1" ht="56">
      <c r="A2" s="1" t="s">
        <v>1448</v>
      </c>
      <c r="B2" s="1" t="s">
        <v>1449</v>
      </c>
      <c r="C2" s="72" t="s">
        <v>33</v>
      </c>
      <c r="D2" s="72" t="s">
        <v>34</v>
      </c>
      <c r="E2" s="35" t="s">
        <v>35</v>
      </c>
      <c r="F2" s="35" t="s">
        <v>36</v>
      </c>
      <c r="G2" s="7" t="s">
        <v>165</v>
      </c>
      <c r="H2" s="72" t="s">
        <v>37</v>
      </c>
      <c r="I2" s="72" t="s">
        <v>38</v>
      </c>
      <c r="J2" s="7" t="s">
        <v>39</v>
      </c>
      <c r="K2" s="7" t="s">
        <v>40</v>
      </c>
      <c r="L2" s="95"/>
      <c r="M2" s="7"/>
      <c r="N2" s="43" t="s">
        <v>1471</v>
      </c>
      <c r="O2" s="43" t="s">
        <v>1472</v>
      </c>
      <c r="P2" s="44" t="s">
        <v>1474</v>
      </c>
      <c r="Q2" s="43" t="s">
        <v>1475</v>
      </c>
      <c r="R2" s="121" t="s">
        <v>2725</v>
      </c>
      <c r="S2" s="43" t="s">
        <v>1476</v>
      </c>
      <c r="T2" s="44" t="s">
        <v>1477</v>
      </c>
      <c r="U2" s="44" t="s">
        <v>1478</v>
      </c>
      <c r="V2" s="36" t="s">
        <v>146</v>
      </c>
      <c r="W2" s="37" t="s">
        <v>147</v>
      </c>
      <c r="X2" s="36" t="s">
        <v>148</v>
      </c>
      <c r="Y2" s="37" t="s">
        <v>149</v>
      </c>
      <c r="Z2" s="45" t="s">
        <v>1479</v>
      </c>
      <c r="AA2" s="45" t="s">
        <v>1480</v>
      </c>
      <c r="AB2" s="36" t="s">
        <v>152</v>
      </c>
      <c r="AC2" s="36" t="s">
        <v>153</v>
      </c>
      <c r="AD2" s="37" t="s">
        <v>154</v>
      </c>
      <c r="AE2" s="36" t="s">
        <v>155</v>
      </c>
      <c r="AF2" s="37" t="s">
        <v>156</v>
      </c>
      <c r="AG2" s="36" t="s">
        <v>157</v>
      </c>
      <c r="AH2" s="48" t="s">
        <v>1491</v>
      </c>
      <c r="AI2" s="36" t="s">
        <v>158</v>
      </c>
      <c r="AJ2" s="46" t="s">
        <v>1498</v>
      </c>
      <c r="AK2" s="45" t="s">
        <v>1499</v>
      </c>
      <c r="AL2" s="45" t="s">
        <v>1500</v>
      </c>
      <c r="AM2" s="45" t="s">
        <v>1501</v>
      </c>
      <c r="AN2" s="45" t="s">
        <v>1502</v>
      </c>
      <c r="AO2" s="45" t="s">
        <v>142</v>
      </c>
      <c r="AP2" s="45" t="s">
        <v>141</v>
      </c>
      <c r="AQ2" s="45" t="s">
        <v>1513</v>
      </c>
      <c r="AR2" s="45" t="s">
        <v>1514</v>
      </c>
      <c r="AS2" s="45" t="s">
        <v>1515</v>
      </c>
      <c r="AT2" s="45" t="s">
        <v>137</v>
      </c>
      <c r="AU2" s="45" t="s">
        <v>1516</v>
      </c>
      <c r="AV2" s="45" t="s">
        <v>139</v>
      </c>
      <c r="AW2" s="45"/>
      <c r="AX2" s="45"/>
      <c r="AY2" s="45"/>
      <c r="AZ2" s="45"/>
      <c r="BA2" s="97"/>
      <c r="BB2" s="45" t="s">
        <v>1517</v>
      </c>
      <c r="BC2" s="45" t="s">
        <v>144</v>
      </c>
    </row>
    <row r="3" spans="1:55">
      <c r="A3" s="161">
        <v>42933</v>
      </c>
      <c r="B3" s="2" t="s">
        <v>1842</v>
      </c>
      <c r="C3" s="2" t="s">
        <v>1450</v>
      </c>
      <c r="D3" s="2" t="s">
        <v>3378</v>
      </c>
      <c r="E3" s="2">
        <v>1</v>
      </c>
      <c r="F3" s="2">
        <v>1</v>
      </c>
      <c r="G3" s="10" t="str">
        <f t="shared" ref="G3:G65" si="0">E3&amp;"-"&amp;F3</f>
        <v>1-1</v>
      </c>
      <c r="H3" s="2">
        <v>0</v>
      </c>
      <c r="I3" s="2">
        <v>54</v>
      </c>
      <c r="J3" s="14">
        <f>(VLOOKUP($G3,Depth_Lookup_CCL!$A$3:$Z$549,11,FALSE))+(H3/100)</f>
        <v>0</v>
      </c>
      <c r="K3" s="14">
        <f>(VLOOKUP($G3,Depth_Lookup_CCL!$A$3:$Z$549,11,FALSE))+(I3/100)</f>
        <v>0.54</v>
      </c>
      <c r="L3" s="90">
        <v>1</v>
      </c>
      <c r="M3" s="90" t="s">
        <v>1843</v>
      </c>
      <c r="N3" s="14" t="s">
        <v>18</v>
      </c>
      <c r="Q3" s="2"/>
      <c r="R3" s="110"/>
      <c r="T3" s="35"/>
      <c r="U3" s="2"/>
      <c r="V3" s="2"/>
      <c r="W3" s="5" t="e">
        <f>VLOOKUP(V3,definitions_list_lookup!$V$12:$W$15,2,FALSE)</f>
        <v>#N/A</v>
      </c>
      <c r="X3" s="35"/>
      <c r="Y3" s="41" t="e">
        <f>VLOOKUP(X3,definitions_list_lookup!$AT$3:$AU$5,2,FALSE)</f>
        <v>#N/A</v>
      </c>
      <c r="Z3" s="41"/>
      <c r="AA3" s="41"/>
      <c r="AB3" s="2"/>
      <c r="AC3" s="2"/>
      <c r="AD3" s="5" t="e">
        <f>VLOOKUP(AC3,definitions_list_lookup!$Y$12:$Z$15,2,FALSE)</f>
        <v>#N/A</v>
      </c>
      <c r="AE3" s="35"/>
      <c r="AF3" s="41" t="e">
        <f>VLOOKUP(AE3,definitions_list_lookup!$AT$3:$AU$5,2,FALSE)</f>
        <v>#N/A</v>
      </c>
      <c r="AH3" s="2"/>
      <c r="AI3" s="2"/>
      <c r="AJ3" s="14"/>
      <c r="AK3" s="14"/>
      <c r="AL3" s="14"/>
      <c r="AM3" s="14"/>
      <c r="AN3" s="14"/>
      <c r="AO3" s="14"/>
      <c r="AP3" s="14"/>
      <c r="AQ3" s="14"/>
      <c r="AR3" s="14"/>
      <c r="AS3" s="49"/>
      <c r="AT3" s="49"/>
      <c r="AU3" s="49"/>
      <c r="AV3" s="49"/>
      <c r="AW3" s="49" t="e">
        <f t="shared" ref="AW3:AW14" si="1">+(IF($AT3&lt;$AV3,((MIN($AV3,$AT3)+(DEGREES(ATAN((TAN(RADIANS($AU3))/((TAN(RADIANS($AS3))*SIN(RADIANS(ABS($AT3-$AV3))))))-(COS(RADIANS(ABS($AT3-$AV3)))/SIN(RADIANS(ABS($AT3-$AV3)))))))-180)),((MAX($AV3,$AT3)-(DEGREES(ATAN((TAN(RADIANS($AU3))/((TAN(RADIANS($AS3))*SIN(RADIANS(ABS($AT3-$AV3))))))-(COS(RADIANS(ABS($AT3-$AV3)))/SIN(RADIANS(ABS($AT3-$AV3)))))))-180))))</f>
        <v>#DIV/0!</v>
      </c>
      <c r="AX3" s="49" t="e">
        <f t="shared" ref="AX3:AX14" si="2">IF($AW3&gt;0,$AW3,360+$AW3)</f>
        <v>#DIV/0!</v>
      </c>
      <c r="AY3" s="49" t="e">
        <f t="shared" ref="AY3:AY14" si="3">+ABS(DEGREES(ATAN((COS(RADIANS(ABS($AW3+180-(IF($AT3&gt;$AV3,MAX($AU3,$AT3),MIN($AT3,$AV3))))))/(TAN(RADIANS($AS3)))))))</f>
        <v>#DIV/0!</v>
      </c>
      <c r="AZ3" s="49" t="e">
        <f t="shared" ref="AZ3:AZ14" si="4">+IF(($AW3+90)&gt;0,$AW3+90,$AW3+450)</f>
        <v>#DIV/0!</v>
      </c>
      <c r="BA3" s="49" t="e">
        <f t="shared" ref="BA3:BA14" si="5">-$AY3+90</f>
        <v>#DIV/0!</v>
      </c>
      <c r="BB3" s="49" t="e">
        <f t="shared" ref="BB3:BB14" si="6">IF(($AX3&lt;180),$AX3+180,$AX3-180)</f>
        <v>#DIV/0!</v>
      </c>
      <c r="BC3" s="60" t="e">
        <f t="shared" ref="BC3:BC14" si="7">-$AY3+90</f>
        <v>#DIV/0!</v>
      </c>
    </row>
    <row r="4" spans="1:55">
      <c r="A4" s="161">
        <v>42933</v>
      </c>
      <c r="B4" s="2" t="s">
        <v>1842</v>
      </c>
      <c r="C4" s="2" t="s">
        <v>1450</v>
      </c>
      <c r="D4" s="2" t="s">
        <v>3378</v>
      </c>
      <c r="E4" s="2">
        <v>2</v>
      </c>
      <c r="F4" s="2">
        <v>1</v>
      </c>
      <c r="G4" s="10" t="str">
        <f t="shared" si="0"/>
        <v>2-1</v>
      </c>
      <c r="H4" s="2">
        <v>0</v>
      </c>
      <c r="I4" s="2">
        <v>8</v>
      </c>
      <c r="J4" s="14">
        <f>(VLOOKUP($G4,Depth_Lookup_CCL!$A$3:$Z$549,11,FALSE))+(H4/100)</f>
        <v>1.9</v>
      </c>
      <c r="K4" s="14">
        <f>(VLOOKUP($G4,Depth_Lookup_CCL!$A$3:$Z$549,11,FALSE))+(I4/100)</f>
        <v>1.98</v>
      </c>
      <c r="L4" s="90">
        <v>1</v>
      </c>
      <c r="M4" s="90" t="s">
        <v>1843</v>
      </c>
      <c r="N4" s="14" t="s">
        <v>1442</v>
      </c>
      <c r="Q4" s="2"/>
      <c r="R4" s="110"/>
      <c r="T4" s="35"/>
      <c r="U4" s="2"/>
      <c r="V4" s="2"/>
      <c r="W4" s="5" t="e">
        <f>VLOOKUP(V4,definitions_list_lookup!$V$12:$W$15,2,FALSE)</f>
        <v>#N/A</v>
      </c>
      <c r="X4" s="35"/>
      <c r="Y4" s="41" t="e">
        <f>VLOOKUP(X4,definitions_list_lookup!$AT$3:$AU$5,2,FALSE)</f>
        <v>#N/A</v>
      </c>
      <c r="Z4" s="41"/>
      <c r="AA4" s="41"/>
      <c r="AB4" s="2"/>
      <c r="AC4" s="2"/>
      <c r="AD4" s="5" t="e">
        <f>VLOOKUP(AC4,definitions_list_lookup!$Y$12:$Z$15,2,FALSE)</f>
        <v>#N/A</v>
      </c>
      <c r="AE4" s="35"/>
      <c r="AF4" s="41" t="e">
        <f>VLOOKUP(AE4,definitions_list_lookup!$AT$3:$AU$5,2,FALSE)</f>
        <v>#N/A</v>
      </c>
      <c r="AH4" s="2"/>
      <c r="AI4" s="2"/>
      <c r="AJ4" s="14"/>
      <c r="AK4" s="14"/>
      <c r="AL4" s="14"/>
      <c r="AM4" s="14"/>
      <c r="AN4" s="14"/>
      <c r="AO4" s="14"/>
      <c r="AP4" s="14"/>
      <c r="AQ4" s="14"/>
      <c r="AR4" s="14"/>
      <c r="AS4" s="49"/>
      <c r="AT4" s="49"/>
      <c r="AU4" s="49"/>
      <c r="AV4" s="49"/>
      <c r="AW4" s="49" t="e">
        <f t="shared" si="1"/>
        <v>#DIV/0!</v>
      </c>
      <c r="AX4" s="49" t="e">
        <f t="shared" si="2"/>
        <v>#DIV/0!</v>
      </c>
      <c r="AY4" s="49" t="e">
        <f t="shared" si="3"/>
        <v>#DIV/0!</v>
      </c>
      <c r="AZ4" s="49" t="e">
        <f t="shared" si="4"/>
        <v>#DIV/0!</v>
      </c>
      <c r="BA4" s="49" t="e">
        <f t="shared" si="5"/>
        <v>#DIV/0!</v>
      </c>
      <c r="BB4" s="49" t="e">
        <f t="shared" si="6"/>
        <v>#DIV/0!</v>
      </c>
      <c r="BC4" s="60" t="e">
        <f t="shared" si="7"/>
        <v>#DIV/0!</v>
      </c>
    </row>
    <row r="5" spans="1:55">
      <c r="A5" s="89">
        <v>42933</v>
      </c>
      <c r="B5" s="2" t="s">
        <v>1842</v>
      </c>
      <c r="C5" s="2" t="s">
        <v>1450</v>
      </c>
      <c r="D5" s="2" t="s">
        <v>3378</v>
      </c>
      <c r="E5" s="2">
        <v>2</v>
      </c>
      <c r="F5" s="2">
        <v>1</v>
      </c>
      <c r="G5" s="10" t="str">
        <f t="shared" si="0"/>
        <v>2-1</v>
      </c>
      <c r="H5" s="2">
        <v>8</v>
      </c>
      <c r="I5" s="2">
        <v>34</v>
      </c>
      <c r="J5" s="14">
        <f>(VLOOKUP($G5,Depth_Lookup_CCL!$A$3:$Z$549,11,FALSE))+(H5/100)</f>
        <v>1.98</v>
      </c>
      <c r="K5" s="14">
        <f>(VLOOKUP($G5,Depth_Lookup_CCL!$A$3:$Z$549,11,FALSE))+(I5/100)</f>
        <v>2.2399999999999998</v>
      </c>
      <c r="L5" s="90">
        <v>2</v>
      </c>
      <c r="M5" s="90" t="s">
        <v>1844</v>
      </c>
      <c r="N5" s="14" t="s">
        <v>18</v>
      </c>
      <c r="Q5" s="2"/>
      <c r="R5" s="110"/>
      <c r="T5" s="35"/>
      <c r="U5" s="2"/>
      <c r="V5" s="2"/>
      <c r="W5" s="5" t="e">
        <f>VLOOKUP(V5,definitions_list_lookup!$V$12:$W$15,2,FALSE)</f>
        <v>#N/A</v>
      </c>
      <c r="X5" s="35"/>
      <c r="Y5" s="41" t="e">
        <f>VLOOKUP(X5,definitions_list_lookup!$AT$3:$AU$5,2,FALSE)</f>
        <v>#N/A</v>
      </c>
      <c r="Z5" s="41"/>
      <c r="AA5" s="41"/>
      <c r="AB5" s="2" t="s">
        <v>1385</v>
      </c>
      <c r="AC5" s="2" t="s">
        <v>1374</v>
      </c>
      <c r="AD5" s="5">
        <f>VLOOKUP(AC5,definitions_list_lookup!$Y$12:$Z$15,2,FALSE)</f>
        <v>1</v>
      </c>
      <c r="AE5" s="35" t="s">
        <v>1455</v>
      </c>
      <c r="AF5" s="41">
        <f>VLOOKUP(AE5,definitions_list_lookup!$AT$3:$AU$5,2,FALSE)</f>
        <v>0</v>
      </c>
      <c r="AH5" s="2" t="s">
        <v>1493</v>
      </c>
      <c r="AI5" s="2" t="s">
        <v>1845</v>
      </c>
      <c r="AJ5" s="14"/>
      <c r="AK5" s="14"/>
      <c r="AL5" s="14"/>
      <c r="AM5" s="14"/>
      <c r="AN5" s="14"/>
      <c r="AO5" s="14"/>
      <c r="AP5" s="14"/>
      <c r="AQ5" s="14"/>
      <c r="AR5" s="14"/>
      <c r="AS5" s="49"/>
      <c r="AT5" s="49"/>
      <c r="AU5" s="49"/>
      <c r="AV5" s="49"/>
      <c r="AW5" s="49" t="e">
        <f t="shared" si="1"/>
        <v>#DIV/0!</v>
      </c>
      <c r="AX5" s="49" t="e">
        <f t="shared" si="2"/>
        <v>#DIV/0!</v>
      </c>
      <c r="AY5" s="49" t="e">
        <f t="shared" si="3"/>
        <v>#DIV/0!</v>
      </c>
      <c r="AZ5" s="49" t="e">
        <f t="shared" si="4"/>
        <v>#DIV/0!</v>
      </c>
      <c r="BA5" s="49" t="e">
        <f t="shared" si="5"/>
        <v>#DIV/0!</v>
      </c>
      <c r="BB5" s="49" t="e">
        <f t="shared" si="6"/>
        <v>#DIV/0!</v>
      </c>
      <c r="BC5" s="60" t="e">
        <f t="shared" si="7"/>
        <v>#DIV/0!</v>
      </c>
    </row>
    <row r="6" spans="1:55">
      <c r="A6" s="161">
        <v>42933</v>
      </c>
      <c r="B6" s="2" t="s">
        <v>1842</v>
      </c>
      <c r="C6" s="2" t="s">
        <v>1450</v>
      </c>
      <c r="D6" s="2" t="s">
        <v>3378</v>
      </c>
      <c r="E6" s="2">
        <v>2</v>
      </c>
      <c r="F6" s="2">
        <v>1</v>
      </c>
      <c r="G6" s="10" t="str">
        <f t="shared" si="0"/>
        <v>2-1</v>
      </c>
      <c r="H6" s="2">
        <v>34</v>
      </c>
      <c r="I6" s="2">
        <v>58</v>
      </c>
      <c r="J6" s="14">
        <f>(VLOOKUP($G6,Depth_Lookup_CCL!$A$3:$Z$549,11,FALSE))+(H6/100)</f>
        <v>2.2399999999999998</v>
      </c>
      <c r="K6" s="14">
        <f>(VLOOKUP($G6,Depth_Lookup_CCL!$A$3:$Z$549,11,FALSE))+(I6/100)</f>
        <v>2.48</v>
      </c>
      <c r="L6" s="90">
        <v>3</v>
      </c>
      <c r="M6" s="90" t="s">
        <v>1843</v>
      </c>
      <c r="N6" s="14" t="s">
        <v>18</v>
      </c>
      <c r="Q6" s="2"/>
      <c r="R6" s="110"/>
      <c r="T6" s="35"/>
      <c r="U6" s="2"/>
      <c r="V6" s="2"/>
      <c r="W6" s="5" t="e">
        <f>VLOOKUP(V6,definitions_list_lookup!$V$12:$W$15,2,FALSE)</f>
        <v>#N/A</v>
      </c>
      <c r="X6" s="35"/>
      <c r="Y6" s="41" t="e">
        <f>VLOOKUP(X6,definitions_list_lookup!$AT$3:$AU$5,2,FALSE)</f>
        <v>#N/A</v>
      </c>
      <c r="Z6" s="41"/>
      <c r="AA6" s="41"/>
      <c r="AB6" s="2"/>
      <c r="AC6" s="2"/>
      <c r="AD6" s="5" t="e">
        <f>VLOOKUP(AC6,definitions_list_lookup!$Y$12:$Z$15,2,FALSE)</f>
        <v>#N/A</v>
      </c>
      <c r="AE6" s="35"/>
      <c r="AF6" s="41" t="e">
        <f>VLOOKUP(AE6,definitions_list_lookup!$AT$3:$AU$5,2,FALSE)</f>
        <v>#N/A</v>
      </c>
      <c r="AH6" s="2"/>
      <c r="AI6" s="2"/>
      <c r="AJ6" s="14"/>
      <c r="AK6" s="14"/>
      <c r="AL6" s="14"/>
      <c r="AM6" s="14"/>
      <c r="AN6" s="14"/>
      <c r="AO6" s="14"/>
      <c r="AP6" s="14"/>
      <c r="AQ6" s="14"/>
      <c r="AR6" s="14"/>
      <c r="AS6" s="49"/>
      <c r="AT6" s="49"/>
      <c r="AU6" s="49"/>
      <c r="AV6" s="49"/>
      <c r="AW6" s="49" t="e">
        <f t="shared" si="1"/>
        <v>#DIV/0!</v>
      </c>
      <c r="AX6" s="49" t="e">
        <f t="shared" si="2"/>
        <v>#DIV/0!</v>
      </c>
      <c r="AY6" s="49" t="e">
        <f t="shared" si="3"/>
        <v>#DIV/0!</v>
      </c>
      <c r="AZ6" s="49" t="e">
        <f t="shared" si="4"/>
        <v>#DIV/0!</v>
      </c>
      <c r="BA6" s="49" t="e">
        <f t="shared" si="5"/>
        <v>#DIV/0!</v>
      </c>
      <c r="BB6" s="49" t="e">
        <f t="shared" si="6"/>
        <v>#DIV/0!</v>
      </c>
      <c r="BC6" s="60" t="e">
        <f t="shared" si="7"/>
        <v>#DIV/0!</v>
      </c>
    </row>
    <row r="7" spans="1:55">
      <c r="A7" s="161">
        <v>42933</v>
      </c>
      <c r="B7" s="2" t="s">
        <v>1842</v>
      </c>
      <c r="C7" s="2" t="s">
        <v>1450</v>
      </c>
      <c r="D7" s="2" t="s">
        <v>3378</v>
      </c>
      <c r="E7" s="2">
        <v>2</v>
      </c>
      <c r="F7" s="2">
        <v>1</v>
      </c>
      <c r="G7" s="10" t="str">
        <f t="shared" si="0"/>
        <v>2-1</v>
      </c>
      <c r="H7" s="2">
        <v>58</v>
      </c>
      <c r="I7" s="2">
        <v>74.5</v>
      </c>
      <c r="J7" s="14">
        <f>(VLOOKUP($G7,Depth_Lookup_CCL!$A$3:$Z$549,11,FALSE))+(H7/100)</f>
        <v>2.48</v>
      </c>
      <c r="K7" s="14">
        <f>(VLOOKUP($G7,Depth_Lookup_CCL!$A$3:$Z$549,11,FALSE))+(I7/100)</f>
        <v>2.645</v>
      </c>
      <c r="L7" s="90">
        <v>4</v>
      </c>
      <c r="M7" s="90" t="s">
        <v>1846</v>
      </c>
      <c r="N7" s="14" t="s">
        <v>24</v>
      </c>
      <c r="O7" s="2" t="s">
        <v>1363</v>
      </c>
      <c r="P7" s="2" t="s">
        <v>1368</v>
      </c>
      <c r="Q7" s="2"/>
      <c r="R7" s="110"/>
      <c r="T7" s="35"/>
      <c r="U7" s="2"/>
      <c r="V7" s="2"/>
      <c r="W7" s="5" t="e">
        <f>VLOOKUP(V7,definitions_list_lookup!$V$12:$W$15,2,FALSE)</f>
        <v>#N/A</v>
      </c>
      <c r="X7" s="35"/>
      <c r="Y7" s="41" t="e">
        <f>VLOOKUP(X7,definitions_list_lookup!$AT$3:$AU$5,2,FALSE)</f>
        <v>#N/A</v>
      </c>
      <c r="Z7" s="41"/>
      <c r="AA7" s="41"/>
      <c r="AB7" s="2"/>
      <c r="AC7" s="2" t="s">
        <v>1386</v>
      </c>
      <c r="AD7" s="5">
        <f>VLOOKUP(AC7,definitions_list_lookup!$Y$12:$Z$15,2,FALSE)</f>
        <v>0</v>
      </c>
      <c r="AE7" s="35" t="s">
        <v>1457</v>
      </c>
      <c r="AF7" s="41">
        <f>VLOOKUP(AE7,definitions_list_lookup!$AT$3:$AU$5,2,FALSE)</f>
        <v>2</v>
      </c>
      <c r="AH7" s="2"/>
      <c r="AI7" s="2"/>
      <c r="AJ7" s="14"/>
      <c r="AK7" s="14"/>
      <c r="AL7" s="14"/>
      <c r="AM7" s="14"/>
      <c r="AN7" s="14"/>
      <c r="AO7" s="14"/>
      <c r="AP7" s="14"/>
      <c r="AQ7" s="14"/>
      <c r="AR7" s="14"/>
      <c r="AS7" s="49"/>
      <c r="AT7" s="49"/>
      <c r="AU7" s="49"/>
      <c r="AV7" s="49"/>
      <c r="AW7" s="49" t="e">
        <f t="shared" si="1"/>
        <v>#DIV/0!</v>
      </c>
      <c r="AX7" s="49" t="e">
        <f t="shared" si="2"/>
        <v>#DIV/0!</v>
      </c>
      <c r="AY7" s="49" t="e">
        <f t="shared" si="3"/>
        <v>#DIV/0!</v>
      </c>
      <c r="AZ7" s="49" t="e">
        <f t="shared" si="4"/>
        <v>#DIV/0!</v>
      </c>
      <c r="BA7" s="49" t="e">
        <f t="shared" si="5"/>
        <v>#DIV/0!</v>
      </c>
      <c r="BB7" s="49" t="e">
        <f t="shared" si="6"/>
        <v>#DIV/0!</v>
      </c>
      <c r="BC7" s="60" t="e">
        <f t="shared" si="7"/>
        <v>#DIV/0!</v>
      </c>
    </row>
    <row r="8" spans="1:55">
      <c r="A8" s="89">
        <v>42933</v>
      </c>
      <c r="B8" s="2" t="s">
        <v>1842</v>
      </c>
      <c r="C8" s="2" t="s">
        <v>1450</v>
      </c>
      <c r="D8" s="2" t="s">
        <v>3378</v>
      </c>
      <c r="E8" s="2">
        <v>2</v>
      </c>
      <c r="F8" s="2">
        <v>1</v>
      </c>
      <c r="G8" s="91" t="s">
        <v>1847</v>
      </c>
      <c r="H8" s="2">
        <v>74.5</v>
      </c>
      <c r="I8" s="2">
        <v>75</v>
      </c>
      <c r="J8" s="14">
        <f>(VLOOKUP($G8,Depth_Lookup_CCL!$A$3:$Z$549,11,FALSE))+(H8/100)</f>
        <v>2.645</v>
      </c>
      <c r="K8" s="14">
        <f>(VLOOKUP($G8,Depth_Lookup_CCL!$A$3:$Z$549,11,FALSE))+(I8/100)</f>
        <v>2.65</v>
      </c>
      <c r="L8" s="90"/>
      <c r="M8" s="90" t="s">
        <v>1848</v>
      </c>
      <c r="N8" s="14"/>
      <c r="Q8" s="2"/>
      <c r="R8" s="110"/>
      <c r="S8" s="2" t="s">
        <v>1378</v>
      </c>
      <c r="T8" s="35" t="s">
        <v>1391</v>
      </c>
      <c r="U8" s="2" t="s">
        <v>1368</v>
      </c>
      <c r="V8" s="2" t="s">
        <v>238</v>
      </c>
      <c r="W8" s="5">
        <f>VLOOKUP(V8,definitions_list_lookup!$V$12:$W$15,2,FALSE)</f>
        <v>2</v>
      </c>
      <c r="X8" s="35" t="s">
        <v>1457</v>
      </c>
      <c r="Y8" s="41">
        <f>VLOOKUP(X8,definitions_list_lookup!$AT$3:$AU$5,2,FALSE)</f>
        <v>2</v>
      </c>
      <c r="Z8" s="41">
        <v>0.5</v>
      </c>
      <c r="AA8" s="41"/>
      <c r="AB8" s="2"/>
      <c r="AC8" s="2"/>
      <c r="AD8" s="5" t="e">
        <f>VLOOKUP(AC8,definitions_list_lookup!$Y$12:$Z$15,2,FALSE)</f>
        <v>#N/A</v>
      </c>
      <c r="AE8" s="35"/>
      <c r="AF8" s="41" t="e">
        <f>VLOOKUP(AE8,definitions_list_lookup!$AT$3:$AU$5,2,FALSE)</f>
        <v>#N/A</v>
      </c>
      <c r="AH8" s="2"/>
      <c r="AI8" s="2"/>
      <c r="AJ8" s="14"/>
      <c r="AK8" s="14"/>
      <c r="AL8" s="14"/>
      <c r="AM8" s="14"/>
      <c r="AN8" s="14"/>
      <c r="AO8" s="14"/>
      <c r="AP8" s="14"/>
      <c r="AQ8" s="14"/>
      <c r="AR8" s="14"/>
      <c r="AS8" s="49">
        <v>29</v>
      </c>
      <c r="AT8" s="49">
        <v>270</v>
      </c>
      <c r="AU8" s="49">
        <v>6</v>
      </c>
      <c r="AV8" s="49">
        <v>360</v>
      </c>
      <c r="AW8" s="49">
        <f t="shared" si="1"/>
        <v>100.73656797799111</v>
      </c>
      <c r="AX8" s="49">
        <f t="shared" si="2"/>
        <v>100.73656797799111</v>
      </c>
      <c r="AY8" s="49">
        <f t="shared" si="3"/>
        <v>60.568933296083408</v>
      </c>
      <c r="AZ8" s="49">
        <f t="shared" si="4"/>
        <v>190.73656797799111</v>
      </c>
      <c r="BA8" s="49">
        <f t="shared" si="5"/>
        <v>29.431066703916592</v>
      </c>
      <c r="BB8" s="49">
        <f t="shared" si="6"/>
        <v>280.73656797799111</v>
      </c>
      <c r="BC8" s="60">
        <f t="shared" si="7"/>
        <v>29.431066703916592</v>
      </c>
    </row>
    <row r="9" spans="1:55">
      <c r="A9" s="89">
        <v>42933</v>
      </c>
      <c r="B9" s="2" t="s">
        <v>1842</v>
      </c>
      <c r="C9" s="2" t="s">
        <v>1450</v>
      </c>
      <c r="D9" s="2" t="s">
        <v>3378</v>
      </c>
      <c r="E9" s="2">
        <v>2</v>
      </c>
      <c r="F9" s="2">
        <v>1</v>
      </c>
      <c r="G9" s="91" t="s">
        <v>1847</v>
      </c>
      <c r="H9" s="2">
        <v>75</v>
      </c>
      <c r="I9" s="2">
        <v>91</v>
      </c>
      <c r="J9" s="14">
        <f>(VLOOKUP($G9,Depth_Lookup_CCL!$A$3:$Z$549,11,FALSE))+(H9/100)</f>
        <v>2.65</v>
      </c>
      <c r="K9" s="14">
        <f>(VLOOKUP($G9,Depth_Lookup_CCL!$A$3:$Z$549,11,FALSE))+(I9/100)</f>
        <v>2.81</v>
      </c>
      <c r="L9" s="90">
        <v>4</v>
      </c>
      <c r="M9" s="90" t="s">
        <v>5</v>
      </c>
      <c r="N9" s="14"/>
      <c r="Q9" s="2"/>
      <c r="R9" s="110"/>
      <c r="T9" s="35"/>
      <c r="U9" s="2"/>
      <c r="V9" s="2"/>
      <c r="W9" s="5" t="e">
        <f>VLOOKUP(V9,definitions_list_lookup!$V$12:$W$15,2,FALSE)</f>
        <v>#N/A</v>
      </c>
      <c r="X9" s="35"/>
      <c r="Y9" s="41" t="e">
        <f>VLOOKUP(X9,definitions_list_lookup!$AT$3:$AU$5,2,FALSE)</f>
        <v>#N/A</v>
      </c>
      <c r="Z9" s="41"/>
      <c r="AA9" s="41"/>
      <c r="AB9" s="2"/>
      <c r="AC9" s="2"/>
      <c r="AD9" s="5" t="e">
        <f>VLOOKUP(AC9,definitions_list_lookup!$Y$12:$Z$15,2,FALSE)</f>
        <v>#N/A</v>
      </c>
      <c r="AE9" s="35"/>
      <c r="AF9" s="41" t="e">
        <f>VLOOKUP(AE9,definitions_list_lookup!$AT$3:$AU$5,2,FALSE)</f>
        <v>#N/A</v>
      </c>
      <c r="AH9" s="2"/>
      <c r="AI9" s="2"/>
      <c r="AJ9" s="14"/>
      <c r="AK9" s="14"/>
      <c r="AL9" s="14"/>
      <c r="AM9" s="14"/>
      <c r="AN9" s="14"/>
      <c r="AO9" s="14"/>
      <c r="AP9" s="14"/>
      <c r="AQ9" s="14"/>
      <c r="AR9" s="14"/>
      <c r="AS9" s="49"/>
      <c r="AT9" s="49"/>
      <c r="AU9" s="49"/>
      <c r="AV9" s="49"/>
      <c r="AW9" s="49" t="e">
        <f t="shared" si="1"/>
        <v>#DIV/0!</v>
      </c>
      <c r="AX9" s="49" t="e">
        <f t="shared" si="2"/>
        <v>#DIV/0!</v>
      </c>
      <c r="AY9" s="49" t="e">
        <f t="shared" si="3"/>
        <v>#DIV/0!</v>
      </c>
      <c r="AZ9" s="49" t="e">
        <f t="shared" si="4"/>
        <v>#DIV/0!</v>
      </c>
      <c r="BA9" s="49" t="e">
        <f t="shared" si="5"/>
        <v>#DIV/0!</v>
      </c>
      <c r="BB9" s="49" t="e">
        <f t="shared" si="6"/>
        <v>#DIV/0!</v>
      </c>
      <c r="BC9" s="60" t="e">
        <f t="shared" si="7"/>
        <v>#DIV/0!</v>
      </c>
    </row>
    <row r="10" spans="1:55">
      <c r="A10" s="161">
        <v>42933</v>
      </c>
      <c r="B10" s="2" t="s">
        <v>1842</v>
      </c>
      <c r="C10" s="2" t="s">
        <v>1450</v>
      </c>
      <c r="D10" s="2" t="s">
        <v>3378</v>
      </c>
      <c r="E10" s="2">
        <v>2</v>
      </c>
      <c r="F10" s="2">
        <v>1</v>
      </c>
      <c r="G10" s="10" t="str">
        <f t="shared" si="0"/>
        <v>2-1</v>
      </c>
      <c r="H10" s="2">
        <v>91</v>
      </c>
      <c r="I10" s="2">
        <v>103</v>
      </c>
      <c r="J10" s="14">
        <f>(VLOOKUP($G10,Depth_Lookup_CCL!$A$3:$Z$549,11,FALSE))+(H10/100)</f>
        <v>2.81</v>
      </c>
      <c r="K10" s="14">
        <f>(VLOOKUP($G10,Depth_Lookup_CCL!$A$3:$Z$549,11,FALSE))+(I10/100)</f>
        <v>2.9299999999999997</v>
      </c>
      <c r="L10" s="90">
        <v>5</v>
      </c>
      <c r="M10" s="90" t="s">
        <v>1843</v>
      </c>
      <c r="N10" s="14" t="s">
        <v>18</v>
      </c>
      <c r="Q10" s="2"/>
      <c r="R10" s="110"/>
      <c r="T10" s="35"/>
      <c r="U10" s="2"/>
      <c r="V10" s="2"/>
      <c r="W10" s="5" t="e">
        <f>VLOOKUP(V10,definitions_list_lookup!$V$12:$W$15,2,FALSE)</f>
        <v>#N/A</v>
      </c>
      <c r="X10" s="35"/>
      <c r="Y10" s="41" t="e">
        <f>VLOOKUP(X10,definitions_list_lookup!$AT$3:$AU$5,2,FALSE)</f>
        <v>#N/A</v>
      </c>
      <c r="Z10" s="41"/>
      <c r="AA10" s="41"/>
      <c r="AB10" s="2"/>
      <c r="AC10" s="2"/>
      <c r="AD10" s="5" t="e">
        <f>VLOOKUP(AC10,definitions_list_lookup!$Y$12:$Z$15,2,FALSE)</f>
        <v>#N/A</v>
      </c>
      <c r="AE10" s="35"/>
      <c r="AF10" s="41" t="e">
        <f>VLOOKUP(AE10,definitions_list_lookup!$AT$3:$AU$5,2,FALSE)</f>
        <v>#N/A</v>
      </c>
      <c r="AH10" s="2"/>
      <c r="AI10" s="2"/>
      <c r="AJ10" s="14"/>
      <c r="AK10" s="14"/>
      <c r="AL10" s="14"/>
      <c r="AM10" s="14"/>
      <c r="AN10" s="14"/>
      <c r="AO10" s="14"/>
      <c r="AP10" s="14"/>
      <c r="AQ10" s="14"/>
      <c r="AR10" s="14"/>
      <c r="AS10" s="49"/>
      <c r="AT10" s="49"/>
      <c r="AU10" s="49"/>
      <c r="AV10" s="49"/>
      <c r="AW10" s="49" t="e">
        <f t="shared" si="1"/>
        <v>#DIV/0!</v>
      </c>
      <c r="AX10" s="49" t="e">
        <f t="shared" si="2"/>
        <v>#DIV/0!</v>
      </c>
      <c r="AY10" s="49" t="e">
        <f t="shared" si="3"/>
        <v>#DIV/0!</v>
      </c>
      <c r="AZ10" s="49" t="e">
        <f t="shared" si="4"/>
        <v>#DIV/0!</v>
      </c>
      <c r="BA10" s="49" t="e">
        <f t="shared" si="5"/>
        <v>#DIV/0!</v>
      </c>
      <c r="BB10" s="49" t="e">
        <f t="shared" si="6"/>
        <v>#DIV/0!</v>
      </c>
      <c r="BC10" s="60" t="e">
        <f t="shared" si="7"/>
        <v>#DIV/0!</v>
      </c>
    </row>
    <row r="11" spans="1:55">
      <c r="A11" s="161">
        <v>42933</v>
      </c>
      <c r="B11" s="2" t="s">
        <v>1842</v>
      </c>
      <c r="C11" s="2" t="s">
        <v>1450</v>
      </c>
      <c r="D11" s="2" t="s">
        <v>3378</v>
      </c>
      <c r="E11" s="2">
        <v>3</v>
      </c>
      <c r="F11" s="2">
        <v>1</v>
      </c>
      <c r="G11" s="10" t="str">
        <f t="shared" si="0"/>
        <v>3-1</v>
      </c>
      <c r="H11" s="2">
        <v>0</v>
      </c>
      <c r="I11" s="2">
        <v>13</v>
      </c>
      <c r="J11" s="14">
        <f>(VLOOKUP($G11,Depth_Lookup_CCL!$A$3:$Z$549,11,FALSE))+(H11/100)</f>
        <v>2.7</v>
      </c>
      <c r="K11" s="14">
        <f>(VLOOKUP($G11,Depth_Lookup_CCL!$A$3:$Z$549,11,FALSE))+(I11/100)</f>
        <v>2.83</v>
      </c>
      <c r="L11" s="90">
        <v>5</v>
      </c>
      <c r="M11" s="90" t="s">
        <v>1843</v>
      </c>
      <c r="N11" s="14" t="s">
        <v>1442</v>
      </c>
      <c r="Q11" s="2"/>
      <c r="R11" s="110"/>
      <c r="T11" s="35"/>
      <c r="U11" s="2"/>
      <c r="V11" s="2"/>
      <c r="W11" s="5" t="e">
        <f>VLOOKUP(V11,definitions_list_lookup!$V$12:$W$15,2,FALSE)</f>
        <v>#N/A</v>
      </c>
      <c r="X11" s="35"/>
      <c r="Y11" s="41" t="e">
        <f>VLOOKUP(X11,definitions_list_lookup!$AT$3:$AU$5,2,FALSE)</f>
        <v>#N/A</v>
      </c>
      <c r="Z11" s="41"/>
      <c r="AA11" s="41"/>
      <c r="AB11" s="2"/>
      <c r="AC11" s="2"/>
      <c r="AD11" s="5" t="e">
        <f>VLOOKUP(AC11,definitions_list_lookup!$Y$12:$Z$15,2,FALSE)</f>
        <v>#N/A</v>
      </c>
      <c r="AE11" s="35"/>
      <c r="AF11" s="41" t="e">
        <f>VLOOKUP(AE11,definitions_list_lookup!$AT$3:$AU$5,2,FALSE)</f>
        <v>#N/A</v>
      </c>
      <c r="AH11" s="2"/>
      <c r="AI11" s="2"/>
      <c r="AJ11" s="14"/>
      <c r="AK11" s="14"/>
      <c r="AL11" s="14"/>
      <c r="AM11" s="14"/>
      <c r="AN11" s="14"/>
      <c r="AO11" s="14"/>
      <c r="AP11" s="14"/>
      <c r="AQ11" s="14"/>
      <c r="AR11" s="14"/>
      <c r="AS11" s="49"/>
      <c r="AT11" s="49"/>
      <c r="AU11" s="49"/>
      <c r="AV11" s="49"/>
      <c r="AW11" s="49" t="e">
        <f t="shared" si="1"/>
        <v>#DIV/0!</v>
      </c>
      <c r="AX11" s="49" t="e">
        <f t="shared" si="2"/>
        <v>#DIV/0!</v>
      </c>
      <c r="AY11" s="49" t="e">
        <f t="shared" si="3"/>
        <v>#DIV/0!</v>
      </c>
      <c r="AZ11" s="49" t="e">
        <f t="shared" si="4"/>
        <v>#DIV/0!</v>
      </c>
      <c r="BA11" s="49" t="e">
        <f t="shared" si="5"/>
        <v>#DIV/0!</v>
      </c>
      <c r="BB11" s="49" t="e">
        <f t="shared" si="6"/>
        <v>#DIV/0!</v>
      </c>
      <c r="BC11" s="60" t="e">
        <f t="shared" si="7"/>
        <v>#DIV/0!</v>
      </c>
    </row>
    <row r="12" spans="1:55">
      <c r="A12" s="89">
        <v>42933</v>
      </c>
      <c r="B12" s="2" t="s">
        <v>1842</v>
      </c>
      <c r="C12" s="2" t="s">
        <v>1450</v>
      </c>
      <c r="D12" s="2" t="s">
        <v>3378</v>
      </c>
      <c r="E12" s="2">
        <v>3</v>
      </c>
      <c r="F12" s="2">
        <v>1</v>
      </c>
      <c r="G12" s="10" t="str">
        <f t="shared" si="0"/>
        <v>3-1</v>
      </c>
      <c r="H12" s="2">
        <v>13</v>
      </c>
      <c r="I12" s="2">
        <v>78</v>
      </c>
      <c r="J12" s="14">
        <f>(VLOOKUP($G12,Depth_Lookup_CCL!$A$3:$Z$549,11,FALSE))+(H12/100)</f>
        <v>2.83</v>
      </c>
      <c r="K12" s="14">
        <f>(VLOOKUP($G12,Depth_Lookup_CCL!$A$3:$Z$549,11,FALSE))+(I12/100)</f>
        <v>3.4800000000000004</v>
      </c>
      <c r="L12" s="90">
        <v>6</v>
      </c>
      <c r="M12" s="90" t="s">
        <v>1844</v>
      </c>
      <c r="N12" s="14" t="s">
        <v>18</v>
      </c>
      <c r="Q12" s="2"/>
      <c r="R12" s="110"/>
      <c r="S12" s="2" t="s">
        <v>1378</v>
      </c>
      <c r="T12" s="35" t="s">
        <v>1391</v>
      </c>
      <c r="U12" s="2" t="s">
        <v>1368</v>
      </c>
      <c r="V12" s="2" t="s">
        <v>1374</v>
      </c>
      <c r="W12" s="5">
        <f>VLOOKUP(V12,definitions_list_lookup!$V$12:$W$15,2,FALSE)</f>
        <v>1</v>
      </c>
      <c r="X12" s="35" t="s">
        <v>1457</v>
      </c>
      <c r="Y12" s="41">
        <f>VLOOKUP(X12,definitions_list_lookup!$AT$3:$AU$5,2,FALSE)</f>
        <v>2</v>
      </c>
      <c r="Z12" s="41">
        <v>0.5</v>
      </c>
      <c r="AA12" s="41" t="s">
        <v>1849</v>
      </c>
      <c r="AB12" s="2"/>
      <c r="AC12" s="2"/>
      <c r="AD12" s="5" t="e">
        <f>VLOOKUP(AC12,definitions_list_lookup!$Y$12:$Z$15,2,FALSE)</f>
        <v>#N/A</v>
      </c>
      <c r="AE12" s="35"/>
      <c r="AF12" s="41" t="e">
        <f>VLOOKUP(AE12,definitions_list_lookup!$AT$3:$AU$5,2,FALSE)</f>
        <v>#N/A</v>
      </c>
      <c r="AH12" s="2"/>
      <c r="AI12" s="2"/>
      <c r="AJ12" s="14"/>
      <c r="AK12" s="14"/>
      <c r="AL12" s="14"/>
      <c r="AM12" s="14"/>
      <c r="AN12" s="14"/>
      <c r="AO12" s="14"/>
      <c r="AP12" s="14"/>
      <c r="AQ12" s="14"/>
      <c r="AR12" s="14"/>
      <c r="AS12" s="49">
        <v>19</v>
      </c>
      <c r="AT12" s="49">
        <v>90</v>
      </c>
      <c r="AU12" s="49">
        <v>6</v>
      </c>
      <c r="AV12" s="49">
        <v>180</v>
      </c>
      <c r="AW12" s="49">
        <f t="shared" si="1"/>
        <v>-73.02545938631566</v>
      </c>
      <c r="AX12" s="49">
        <f t="shared" si="2"/>
        <v>286.97454061368433</v>
      </c>
      <c r="AY12" s="49">
        <f t="shared" si="3"/>
        <v>70.200531507862181</v>
      </c>
      <c r="AZ12" s="49">
        <f t="shared" si="4"/>
        <v>16.97454061368434</v>
      </c>
      <c r="BA12" s="49">
        <f t="shared" si="5"/>
        <v>19.799468492137819</v>
      </c>
      <c r="BB12" s="49">
        <f t="shared" si="6"/>
        <v>106.97454061368433</v>
      </c>
      <c r="BC12" s="60">
        <f t="shared" si="7"/>
        <v>19.799468492137819</v>
      </c>
    </row>
    <row r="13" spans="1:55">
      <c r="A13" s="161">
        <v>42933</v>
      </c>
      <c r="B13" s="2" t="s">
        <v>1842</v>
      </c>
      <c r="C13" s="2" t="s">
        <v>1450</v>
      </c>
      <c r="D13" s="2" t="s">
        <v>3378</v>
      </c>
      <c r="E13" s="2">
        <v>3</v>
      </c>
      <c r="F13" s="2">
        <v>2</v>
      </c>
      <c r="G13" s="10" t="str">
        <f t="shared" si="0"/>
        <v>3-2</v>
      </c>
      <c r="H13" s="2">
        <v>0</v>
      </c>
      <c r="I13" s="2">
        <v>59</v>
      </c>
      <c r="J13" s="14">
        <f>(VLOOKUP($G13,Depth_Lookup_CCL!$A$3:$Z$549,11,FALSE))+(H13/100)</f>
        <v>3.5050000000000003</v>
      </c>
      <c r="K13" s="14">
        <f>(VLOOKUP($G13,Depth_Lookup_CCL!$A$3:$Z$549,11,FALSE))+(I13/100)</f>
        <v>4.0950000000000006</v>
      </c>
      <c r="L13" s="90">
        <v>6</v>
      </c>
      <c r="M13" s="90" t="s">
        <v>1844</v>
      </c>
      <c r="N13" s="14" t="s">
        <v>1442</v>
      </c>
      <c r="Q13" s="2"/>
      <c r="R13" s="110"/>
      <c r="S13" s="2" t="s">
        <v>1378</v>
      </c>
      <c r="T13" s="35" t="s">
        <v>1391</v>
      </c>
      <c r="U13" s="2" t="s">
        <v>1368</v>
      </c>
      <c r="V13" s="2" t="s">
        <v>1374</v>
      </c>
      <c r="W13" s="5">
        <f>VLOOKUP(V13,definitions_list_lookup!$V$12:$W$15,2,FALSE)</f>
        <v>1</v>
      </c>
      <c r="X13" s="35" t="s">
        <v>1456</v>
      </c>
      <c r="Y13" s="41">
        <f>VLOOKUP(X13,definitions_list_lookup!$AT$3:$AU$5,2,FALSE)</f>
        <v>1</v>
      </c>
      <c r="Z13" s="41">
        <v>0.5</v>
      </c>
      <c r="AA13" s="41" t="s">
        <v>1850</v>
      </c>
      <c r="AB13" s="2" t="s">
        <v>1385</v>
      </c>
      <c r="AC13" s="2" t="s">
        <v>238</v>
      </c>
      <c r="AD13" s="5">
        <f>VLOOKUP(AC13,definitions_list_lookup!$Y$12:$Z$15,2,FALSE)</f>
        <v>2</v>
      </c>
      <c r="AE13" s="35" t="s">
        <v>1456</v>
      </c>
      <c r="AF13" s="41">
        <f>VLOOKUP(AE13,definitions_list_lookup!$AT$3:$AU$5,2,FALSE)</f>
        <v>1</v>
      </c>
      <c r="AH13" s="2" t="s">
        <v>1492</v>
      </c>
      <c r="AI13" s="2" t="s">
        <v>1851</v>
      </c>
      <c r="AJ13" s="14"/>
      <c r="AK13" s="14"/>
      <c r="AL13" s="14"/>
      <c r="AM13" s="14"/>
      <c r="AN13" s="14"/>
      <c r="AO13" s="14"/>
      <c r="AP13" s="14"/>
      <c r="AQ13" s="14"/>
      <c r="AR13" s="14"/>
      <c r="AS13" s="49">
        <v>13</v>
      </c>
      <c r="AT13" s="49">
        <v>180</v>
      </c>
      <c r="AU13" s="49">
        <v>0</v>
      </c>
      <c r="AV13" s="49">
        <v>90</v>
      </c>
      <c r="AW13" s="49">
        <f t="shared" si="1"/>
        <v>0</v>
      </c>
      <c r="AX13" s="49">
        <f t="shared" si="2"/>
        <v>360</v>
      </c>
      <c r="AY13" s="49">
        <f t="shared" si="3"/>
        <v>77</v>
      </c>
      <c r="AZ13" s="49">
        <f t="shared" si="4"/>
        <v>90</v>
      </c>
      <c r="BA13" s="49">
        <f t="shared" si="5"/>
        <v>13</v>
      </c>
      <c r="BB13" s="49">
        <f t="shared" si="6"/>
        <v>180</v>
      </c>
      <c r="BC13" s="60">
        <f t="shared" si="7"/>
        <v>13</v>
      </c>
    </row>
    <row r="14" spans="1:55">
      <c r="A14" s="161">
        <v>42933</v>
      </c>
      <c r="B14" s="2" t="s">
        <v>1842</v>
      </c>
      <c r="C14" s="2" t="s">
        <v>1450</v>
      </c>
      <c r="D14" s="2" t="s">
        <v>3378</v>
      </c>
      <c r="E14" s="2">
        <v>3</v>
      </c>
      <c r="F14" s="2">
        <v>3</v>
      </c>
      <c r="G14" s="10" t="str">
        <f t="shared" si="0"/>
        <v>3-3</v>
      </c>
      <c r="H14" s="2">
        <v>0</v>
      </c>
      <c r="I14" s="2">
        <v>58</v>
      </c>
      <c r="J14" s="14">
        <f>(VLOOKUP($G14,Depth_Lookup_CCL!$A$3:$Z$549,11,FALSE))+(H14/100)</f>
        <v>4.1050000000000004</v>
      </c>
      <c r="K14" s="14">
        <f>(VLOOKUP($G14,Depth_Lookup_CCL!$A$3:$Z$549,11,FALSE))+(I14/100)</f>
        <v>4.6850000000000005</v>
      </c>
      <c r="L14" s="90">
        <v>6</v>
      </c>
      <c r="M14" s="90" t="s">
        <v>1844</v>
      </c>
      <c r="N14" s="14" t="s">
        <v>1442</v>
      </c>
      <c r="Q14" s="2"/>
      <c r="R14" s="110"/>
      <c r="S14" s="2" t="s">
        <v>1378</v>
      </c>
      <c r="T14" s="35" t="s">
        <v>1391</v>
      </c>
      <c r="U14" s="2" t="s">
        <v>1368</v>
      </c>
      <c r="V14" s="2" t="s">
        <v>1374</v>
      </c>
      <c r="W14" s="5">
        <f>VLOOKUP(V14,definitions_list_lookup!$V$12:$W$15,2,FALSE)</f>
        <v>1</v>
      </c>
      <c r="X14" s="35" t="s">
        <v>1456</v>
      </c>
      <c r="Y14" s="41">
        <f>VLOOKUP(X14,definitions_list_lookup!$AT$3:$AU$5,2,FALSE)</f>
        <v>1</v>
      </c>
      <c r="Z14" s="41">
        <v>0.5</v>
      </c>
      <c r="AA14" s="41" t="s">
        <v>1850</v>
      </c>
      <c r="AB14" s="2"/>
      <c r="AC14" s="2"/>
      <c r="AD14" s="5" t="e">
        <f>VLOOKUP(AC14,definitions_list_lookup!$Y$12:$Z$15,2,FALSE)</f>
        <v>#N/A</v>
      </c>
      <c r="AE14" s="35"/>
      <c r="AF14" s="41" t="e">
        <f>VLOOKUP(AE14,definitions_list_lookup!$AT$3:$AU$5,2,FALSE)</f>
        <v>#N/A</v>
      </c>
      <c r="AH14" s="2"/>
      <c r="AI14" s="2"/>
      <c r="AJ14" s="14"/>
      <c r="AK14" s="14"/>
      <c r="AL14" s="14"/>
      <c r="AM14" s="14"/>
      <c r="AN14" s="14"/>
      <c r="AO14" s="14"/>
      <c r="AP14" s="14"/>
      <c r="AQ14" s="14"/>
      <c r="AR14" s="14"/>
      <c r="AS14" s="49">
        <v>0.1</v>
      </c>
      <c r="AT14" s="49">
        <v>0</v>
      </c>
      <c r="AU14" s="49">
        <v>0</v>
      </c>
      <c r="AV14" s="49">
        <v>90</v>
      </c>
      <c r="AW14" s="49">
        <f t="shared" si="1"/>
        <v>-180</v>
      </c>
      <c r="AX14" s="49">
        <f t="shared" si="2"/>
        <v>180</v>
      </c>
      <c r="AY14" s="49">
        <f t="shared" si="3"/>
        <v>89.9</v>
      </c>
      <c r="AZ14" s="49">
        <f t="shared" si="4"/>
        <v>270</v>
      </c>
      <c r="BA14" s="49">
        <f t="shared" si="5"/>
        <v>9.9999999999994316E-2</v>
      </c>
      <c r="BB14" s="49">
        <f t="shared" si="6"/>
        <v>0</v>
      </c>
      <c r="BC14" s="60">
        <f t="shared" si="7"/>
        <v>9.9999999999994316E-2</v>
      </c>
    </row>
    <row r="15" spans="1:55">
      <c r="A15" s="89">
        <v>42933</v>
      </c>
      <c r="B15" s="2" t="s">
        <v>1842</v>
      </c>
      <c r="C15" s="2" t="s">
        <v>1450</v>
      </c>
      <c r="D15" s="2" t="s">
        <v>3378</v>
      </c>
      <c r="E15" s="2">
        <v>4</v>
      </c>
      <c r="F15" s="2">
        <v>1</v>
      </c>
      <c r="G15" s="10" t="str">
        <f t="shared" si="0"/>
        <v>4-1</v>
      </c>
      <c r="H15" s="2">
        <v>0</v>
      </c>
      <c r="I15" s="2">
        <v>20</v>
      </c>
      <c r="J15" s="14">
        <f>(VLOOKUP($G15,Depth_Lookup_CCL!$A$3:$Z$549,11,FALSE))+(H15/100)</f>
        <v>4.9000000000000004</v>
      </c>
      <c r="K15" s="14">
        <f>(VLOOKUP($G15,Depth_Lookup_CCL!$A$3:$Z$549,11,FALSE))+(I15/100)</f>
        <v>5.1000000000000005</v>
      </c>
      <c r="L15" s="90">
        <v>7</v>
      </c>
      <c r="M15" s="90" t="s">
        <v>5</v>
      </c>
      <c r="N15" s="14"/>
      <c r="Q15" s="2"/>
      <c r="R15" s="110"/>
      <c r="T15" s="35"/>
      <c r="U15" s="2"/>
      <c r="V15" s="2"/>
      <c r="W15" s="5" t="e">
        <f>VLOOKUP(V15,definitions_list_lookup!$V$12:$W$15,2,FALSE)</f>
        <v>#N/A</v>
      </c>
      <c r="X15" s="35"/>
      <c r="Y15" s="41" t="e">
        <f>VLOOKUP(X15,definitions_list_lookup!$AT$3:$AU$5,2,FALSE)</f>
        <v>#N/A</v>
      </c>
      <c r="Z15" s="41"/>
      <c r="AA15" s="41"/>
      <c r="AB15" s="2"/>
      <c r="AC15" s="2" t="s">
        <v>1374</v>
      </c>
      <c r="AD15" s="5">
        <f>VLOOKUP(AC15,definitions_list_lookup!$Y$12:$Z$15,2,FALSE)</f>
        <v>1</v>
      </c>
      <c r="AE15" s="35" t="s">
        <v>1456</v>
      </c>
      <c r="AF15" s="41">
        <f>VLOOKUP(AE15,definitions_list_lookup!$AT$3:$AU$5,2,FALSE)</f>
        <v>1</v>
      </c>
      <c r="AH15" s="2" t="s">
        <v>1492</v>
      </c>
      <c r="AI15" s="2" t="s">
        <v>1851</v>
      </c>
      <c r="AJ15" s="14"/>
      <c r="AK15" s="14"/>
      <c r="AL15" s="14"/>
      <c r="AM15" s="14"/>
      <c r="AN15" s="14"/>
      <c r="AO15" s="14"/>
      <c r="AP15" s="14"/>
      <c r="AQ15" s="14"/>
      <c r="AR15" s="14"/>
      <c r="AS15" s="49"/>
      <c r="AT15" s="49"/>
      <c r="AU15" s="49"/>
      <c r="AV15" s="49"/>
      <c r="AW15" s="49"/>
      <c r="AX15" s="49"/>
      <c r="AY15" s="49"/>
      <c r="AZ15" s="49"/>
      <c r="BA15" s="49"/>
      <c r="BB15" s="49"/>
      <c r="BC15" s="60"/>
    </row>
    <row r="16" spans="1:55">
      <c r="A16" s="89">
        <v>42933</v>
      </c>
      <c r="B16" s="2" t="s">
        <v>1842</v>
      </c>
      <c r="C16" s="2" t="s">
        <v>1450</v>
      </c>
      <c r="D16" s="2" t="s">
        <v>3378</v>
      </c>
      <c r="E16" s="2">
        <v>4</v>
      </c>
      <c r="F16" s="2">
        <v>1</v>
      </c>
      <c r="G16" s="10" t="str">
        <f t="shared" si="0"/>
        <v>4-1</v>
      </c>
      <c r="H16" s="2">
        <v>20</v>
      </c>
      <c r="I16" s="2">
        <v>69</v>
      </c>
      <c r="J16" s="14">
        <f>(VLOOKUP($G16,Depth_Lookup_CCL!$A$3:$Z$549,11,FALSE))+(H16/100)</f>
        <v>5.1000000000000005</v>
      </c>
      <c r="K16" s="14">
        <f>(VLOOKUP($G16,Depth_Lookup_CCL!$A$3:$Z$549,11,FALSE))+(I16/100)</f>
        <v>5.59</v>
      </c>
      <c r="L16" s="90">
        <v>7</v>
      </c>
      <c r="M16" s="90" t="s">
        <v>1846</v>
      </c>
      <c r="N16" s="14" t="s">
        <v>18</v>
      </c>
      <c r="Q16" s="2"/>
      <c r="R16" s="110"/>
      <c r="S16" s="2" t="s">
        <v>1378</v>
      </c>
      <c r="T16" s="35" t="s">
        <v>1391</v>
      </c>
      <c r="U16" s="2" t="s">
        <v>1368</v>
      </c>
      <c r="V16" s="2" t="s">
        <v>1374</v>
      </c>
      <c r="W16" s="5">
        <f>VLOOKUP(V16,definitions_list_lookup!$V$12:$W$15,2,FALSE)</f>
        <v>1</v>
      </c>
      <c r="X16" s="35" t="s">
        <v>1456</v>
      </c>
      <c r="Y16" s="41">
        <f>VLOOKUP(X16,definitions_list_lookup!$AT$3:$AU$5,2,FALSE)</f>
        <v>1</v>
      </c>
      <c r="Z16" s="41">
        <v>0.5</v>
      </c>
      <c r="AA16" s="41" t="s">
        <v>1852</v>
      </c>
      <c r="AB16" s="2"/>
      <c r="AC16" s="2"/>
      <c r="AD16" s="5" t="e">
        <f>VLOOKUP(AC16,definitions_list_lookup!$Y$12:$Z$15,2,FALSE)</f>
        <v>#N/A</v>
      </c>
      <c r="AE16" s="35"/>
      <c r="AF16" s="41" t="e">
        <f>VLOOKUP(AE16,definitions_list_lookup!$AT$3:$AU$5,2,FALSE)</f>
        <v>#N/A</v>
      </c>
      <c r="AH16" s="2"/>
      <c r="AI16" s="2"/>
      <c r="AJ16" s="14"/>
      <c r="AK16" s="14"/>
      <c r="AL16" s="14"/>
      <c r="AM16" s="14"/>
      <c r="AN16" s="14"/>
      <c r="AO16" s="14"/>
      <c r="AP16" s="14"/>
      <c r="AQ16" s="14"/>
      <c r="AR16" s="14"/>
      <c r="AS16" s="49">
        <v>17</v>
      </c>
      <c r="AT16" s="49">
        <v>270</v>
      </c>
      <c r="AU16" s="49">
        <v>0</v>
      </c>
      <c r="AV16" s="49">
        <v>180</v>
      </c>
      <c r="AW16" s="49">
        <f t="shared" ref="AW16:AW47" si="8">+(IF($AT16&lt;$AV16,((MIN($AV16,$AT16)+(DEGREES(ATAN((TAN(RADIANS($AU16))/((TAN(RADIANS($AS16))*SIN(RADIANS(ABS($AT16-$AV16))))))-(COS(RADIANS(ABS($AT16-$AV16)))/SIN(RADIANS(ABS($AT16-$AV16)))))))-180)),((MAX($AV16,$AT16)-(DEGREES(ATAN((TAN(RADIANS($AU16))/((TAN(RADIANS($AS16))*SIN(RADIANS(ABS($AT16-$AV16))))))-(COS(RADIANS(ABS($AT16-$AV16)))/SIN(RADIANS(ABS($AT16-$AV16)))))))-180))))</f>
        <v>90</v>
      </c>
      <c r="AX16" s="49">
        <f t="shared" ref="AX16:AX47" si="9">IF($AW16&gt;0,$AW16,360+$AW16)</f>
        <v>90</v>
      </c>
      <c r="AY16" s="49">
        <f t="shared" ref="AY16:AY47" si="10">+ABS(DEGREES(ATAN((COS(RADIANS(ABS($AW16+180-(IF($AT16&gt;$AV16,MAX($AU16,$AT16),MIN($AT16,$AV16))))))/(TAN(RADIANS($AS16)))))))</f>
        <v>73</v>
      </c>
      <c r="AZ16" s="49">
        <f t="shared" ref="AZ16:AZ47" si="11">+IF(($AW16+90)&gt;0,$AW16+90,$AW16+450)</f>
        <v>180</v>
      </c>
      <c r="BA16" s="49">
        <f t="shared" ref="BA16:BA47" si="12">-$AY16+90</f>
        <v>17</v>
      </c>
      <c r="BB16" s="49">
        <f t="shared" ref="BB16:BB47" si="13">IF(($AX16&lt;180),$AX16+180,$AX16-180)</f>
        <v>270</v>
      </c>
      <c r="BC16" s="60">
        <f t="shared" ref="BC16:BC47" si="14">-$AY16+90</f>
        <v>17</v>
      </c>
    </row>
    <row r="17" spans="1:55">
      <c r="A17" s="161">
        <v>42933</v>
      </c>
      <c r="B17" s="2" t="s">
        <v>1842</v>
      </c>
      <c r="C17" s="2" t="s">
        <v>1450</v>
      </c>
      <c r="D17" s="2" t="s">
        <v>3378</v>
      </c>
      <c r="E17" s="2">
        <v>4</v>
      </c>
      <c r="F17" s="2">
        <v>2</v>
      </c>
      <c r="G17" s="10" t="str">
        <f t="shared" si="0"/>
        <v>4-2</v>
      </c>
      <c r="H17" s="2">
        <v>0</v>
      </c>
      <c r="I17" s="2">
        <v>39</v>
      </c>
      <c r="J17" s="14">
        <f>(VLOOKUP($G17,Depth_Lookup_CCL!$A$3:$Z$549,11,FALSE))+(H17/100)</f>
        <v>5.6300000000000008</v>
      </c>
      <c r="K17" s="14">
        <f>(VLOOKUP($G17,Depth_Lookup_CCL!$A$3:$Z$549,11,FALSE))+(I17/100)</f>
        <v>6.0200000000000005</v>
      </c>
      <c r="L17" s="90">
        <v>7</v>
      </c>
      <c r="M17" s="90" t="s">
        <v>1846</v>
      </c>
      <c r="N17" s="14" t="s">
        <v>1442</v>
      </c>
      <c r="Q17" s="2"/>
      <c r="R17" s="110"/>
      <c r="T17" s="35"/>
      <c r="U17" s="2"/>
      <c r="V17" s="2"/>
      <c r="W17" s="5" t="e">
        <f>VLOOKUP(V17,definitions_list_lookup!$V$12:$W$15,2,FALSE)</f>
        <v>#N/A</v>
      </c>
      <c r="X17" s="35"/>
      <c r="Y17" s="41" t="e">
        <f>VLOOKUP(X17,definitions_list_lookup!$AT$3:$AU$5,2,FALSE)</f>
        <v>#N/A</v>
      </c>
      <c r="Z17" s="41"/>
      <c r="AA17" s="41"/>
      <c r="AB17" s="2"/>
      <c r="AC17" s="2"/>
      <c r="AD17" s="5" t="e">
        <f>VLOOKUP(AC17,definitions_list_lookup!$Y$12:$Z$15,2,FALSE)</f>
        <v>#N/A</v>
      </c>
      <c r="AE17" s="35"/>
      <c r="AF17" s="41" t="e">
        <f>VLOOKUP(AE17,definitions_list_lookup!$AT$3:$AU$5,2,FALSE)</f>
        <v>#N/A</v>
      </c>
      <c r="AH17" s="2"/>
      <c r="AI17" s="2"/>
      <c r="AJ17" s="14"/>
      <c r="AK17" s="14"/>
      <c r="AL17" s="14"/>
      <c r="AM17" s="14"/>
      <c r="AN17" s="14"/>
      <c r="AO17" s="14"/>
      <c r="AP17" s="14"/>
      <c r="AQ17" s="14"/>
      <c r="AR17" s="14"/>
      <c r="AS17" s="49"/>
      <c r="AT17" s="49"/>
      <c r="AU17" s="49"/>
      <c r="AV17" s="49"/>
      <c r="AW17" s="49" t="e">
        <f t="shared" si="8"/>
        <v>#DIV/0!</v>
      </c>
      <c r="AX17" s="49" t="e">
        <f t="shared" si="9"/>
        <v>#DIV/0!</v>
      </c>
      <c r="AY17" s="49" t="e">
        <f t="shared" si="10"/>
        <v>#DIV/0!</v>
      </c>
      <c r="AZ17" s="49" t="e">
        <f t="shared" si="11"/>
        <v>#DIV/0!</v>
      </c>
      <c r="BA17" s="49" t="e">
        <f t="shared" si="12"/>
        <v>#DIV/0!</v>
      </c>
      <c r="BB17" s="49" t="e">
        <f t="shared" si="13"/>
        <v>#DIV/0!</v>
      </c>
      <c r="BC17" s="60" t="e">
        <f t="shared" si="14"/>
        <v>#DIV/0!</v>
      </c>
    </row>
    <row r="18" spans="1:55">
      <c r="A18" s="161">
        <v>42933</v>
      </c>
      <c r="B18" s="2" t="s">
        <v>1842</v>
      </c>
      <c r="C18" s="2" t="s">
        <v>1450</v>
      </c>
      <c r="D18" s="2" t="s">
        <v>3378</v>
      </c>
      <c r="E18" s="2">
        <v>5</v>
      </c>
      <c r="F18" s="2">
        <v>1</v>
      </c>
      <c r="G18" s="10" t="str">
        <f t="shared" si="0"/>
        <v>5-1</v>
      </c>
      <c r="H18" s="2">
        <v>0</v>
      </c>
      <c r="I18" s="2">
        <v>44</v>
      </c>
      <c r="J18" s="14">
        <f>(VLOOKUP($G18,Depth_Lookup_CCL!$A$3:$Z$549,11,FALSE))+(H18/100)</f>
        <v>5.75</v>
      </c>
      <c r="K18" s="14">
        <f>(VLOOKUP($G18,Depth_Lookup_CCL!$A$3:$Z$549,11,FALSE))+(I18/100)</f>
        <v>6.19</v>
      </c>
      <c r="L18" s="90">
        <v>7</v>
      </c>
      <c r="M18" s="90" t="s">
        <v>1846</v>
      </c>
      <c r="N18" s="14" t="s">
        <v>1442</v>
      </c>
      <c r="Q18" s="2"/>
      <c r="R18" s="110"/>
      <c r="T18" s="35"/>
      <c r="U18" s="2"/>
      <c r="V18" s="2"/>
      <c r="W18" s="5" t="e">
        <f>VLOOKUP(V18,definitions_list_lookup!$V$12:$W$15,2,FALSE)</f>
        <v>#N/A</v>
      </c>
      <c r="X18" s="35"/>
      <c r="Y18" s="41" t="e">
        <f>VLOOKUP(X18,definitions_list_lookup!$AT$3:$AU$5,2,FALSE)</f>
        <v>#N/A</v>
      </c>
      <c r="Z18" s="41"/>
      <c r="AA18" s="41"/>
      <c r="AB18" s="2"/>
      <c r="AC18" s="2"/>
      <c r="AD18" s="5" t="e">
        <f>VLOOKUP(AC18,definitions_list_lookup!$Y$12:$Z$15,2,FALSE)</f>
        <v>#N/A</v>
      </c>
      <c r="AE18" s="35"/>
      <c r="AF18" s="41" t="e">
        <f>VLOOKUP(AE18,definitions_list_lookup!$AT$3:$AU$5,2,FALSE)</f>
        <v>#N/A</v>
      </c>
      <c r="AH18" s="2"/>
      <c r="AI18" s="2"/>
      <c r="AJ18" s="14"/>
      <c r="AK18" s="14"/>
      <c r="AL18" s="14"/>
      <c r="AM18" s="14"/>
      <c r="AN18" s="14"/>
      <c r="AO18" s="14"/>
      <c r="AP18" s="14"/>
      <c r="AQ18" s="14"/>
      <c r="AR18" s="14"/>
      <c r="AS18" s="49"/>
      <c r="AT18" s="49"/>
      <c r="AU18" s="49"/>
      <c r="AV18" s="49"/>
      <c r="AW18" s="49" t="e">
        <f t="shared" si="8"/>
        <v>#DIV/0!</v>
      </c>
      <c r="AX18" s="49" t="e">
        <f t="shared" si="9"/>
        <v>#DIV/0!</v>
      </c>
      <c r="AY18" s="49" t="e">
        <f t="shared" si="10"/>
        <v>#DIV/0!</v>
      </c>
      <c r="AZ18" s="49" t="e">
        <f t="shared" si="11"/>
        <v>#DIV/0!</v>
      </c>
      <c r="BA18" s="49" t="e">
        <f t="shared" si="12"/>
        <v>#DIV/0!</v>
      </c>
      <c r="BB18" s="49" t="e">
        <f t="shared" si="13"/>
        <v>#DIV/0!</v>
      </c>
      <c r="BC18" s="60" t="e">
        <f t="shared" si="14"/>
        <v>#DIV/0!</v>
      </c>
    </row>
    <row r="19" spans="1:55">
      <c r="A19" s="89">
        <v>42933</v>
      </c>
      <c r="B19" s="2" t="s">
        <v>1842</v>
      </c>
      <c r="C19" s="2" t="s">
        <v>1450</v>
      </c>
      <c r="D19" s="2" t="s">
        <v>3378</v>
      </c>
      <c r="E19" s="2">
        <v>5</v>
      </c>
      <c r="F19" s="2">
        <v>1</v>
      </c>
      <c r="G19" s="10" t="str">
        <f t="shared" si="0"/>
        <v>5-1</v>
      </c>
      <c r="H19" s="2">
        <v>44</v>
      </c>
      <c r="I19" s="2">
        <v>83</v>
      </c>
      <c r="J19" s="14">
        <f>(VLOOKUP($G19,Depth_Lookup_CCL!$A$3:$Z$549,11,FALSE))+(H19/100)</f>
        <v>6.19</v>
      </c>
      <c r="K19" s="14">
        <f>(VLOOKUP($G19,Depth_Lookup_CCL!$A$3:$Z$549,11,FALSE))+(I19/100)</f>
        <v>6.58</v>
      </c>
      <c r="L19" s="90">
        <v>8</v>
      </c>
      <c r="M19" s="90" t="s">
        <v>1846</v>
      </c>
      <c r="N19" s="14" t="s">
        <v>18</v>
      </c>
      <c r="Q19" s="2"/>
      <c r="R19" s="110"/>
      <c r="T19" s="35"/>
      <c r="U19" s="2"/>
      <c r="V19" s="2"/>
      <c r="W19" s="5" t="e">
        <f>VLOOKUP(V19,definitions_list_lookup!$V$12:$W$15,2,FALSE)</f>
        <v>#N/A</v>
      </c>
      <c r="X19" s="35"/>
      <c r="Y19" s="41" t="e">
        <f>VLOOKUP(X19,definitions_list_lookup!$AT$3:$AU$5,2,FALSE)</f>
        <v>#N/A</v>
      </c>
      <c r="Z19" s="41"/>
      <c r="AA19" s="41"/>
      <c r="AB19" s="2"/>
      <c r="AC19" s="2"/>
      <c r="AD19" s="5" t="e">
        <f>VLOOKUP(AC19,definitions_list_lookup!$Y$12:$Z$15,2,FALSE)</f>
        <v>#N/A</v>
      </c>
      <c r="AE19" s="35"/>
      <c r="AF19" s="41" t="e">
        <f>VLOOKUP(AE19,definitions_list_lookup!$AT$3:$AU$5,2,FALSE)</f>
        <v>#N/A</v>
      </c>
      <c r="AH19" s="2"/>
      <c r="AI19" s="2" t="s">
        <v>1853</v>
      </c>
      <c r="AJ19" s="14"/>
      <c r="AK19" s="14"/>
      <c r="AL19" s="14"/>
      <c r="AM19" s="14"/>
      <c r="AN19" s="14"/>
      <c r="AO19" s="14"/>
      <c r="AP19" s="14"/>
      <c r="AQ19" s="14"/>
      <c r="AR19" s="14"/>
      <c r="AS19" s="49"/>
      <c r="AT19" s="49"/>
      <c r="AU19" s="49"/>
      <c r="AV19" s="49"/>
      <c r="AW19" s="49" t="e">
        <f t="shared" si="8"/>
        <v>#DIV/0!</v>
      </c>
      <c r="AX19" s="49" t="e">
        <f t="shared" si="9"/>
        <v>#DIV/0!</v>
      </c>
      <c r="AY19" s="49" t="e">
        <f t="shared" si="10"/>
        <v>#DIV/0!</v>
      </c>
      <c r="AZ19" s="49" t="e">
        <f t="shared" si="11"/>
        <v>#DIV/0!</v>
      </c>
      <c r="BA19" s="49" t="e">
        <f t="shared" si="12"/>
        <v>#DIV/0!</v>
      </c>
      <c r="BB19" s="49" t="e">
        <f t="shared" si="13"/>
        <v>#DIV/0!</v>
      </c>
      <c r="BC19" s="60" t="e">
        <f t="shared" si="14"/>
        <v>#DIV/0!</v>
      </c>
    </row>
    <row r="20" spans="1:55">
      <c r="A20" s="161">
        <v>42933</v>
      </c>
      <c r="B20" s="2" t="s">
        <v>1842</v>
      </c>
      <c r="C20" s="2" t="s">
        <v>1450</v>
      </c>
      <c r="D20" s="2" t="s">
        <v>3378</v>
      </c>
      <c r="E20" s="2">
        <v>5</v>
      </c>
      <c r="F20" s="2">
        <v>2</v>
      </c>
      <c r="G20" s="10" t="str">
        <f t="shared" si="0"/>
        <v>5-2</v>
      </c>
      <c r="H20" s="2">
        <v>0</v>
      </c>
      <c r="I20" s="2">
        <v>23</v>
      </c>
      <c r="J20" s="14">
        <f>(VLOOKUP($G20,Depth_Lookup_CCL!$A$3:$Z$549,11,FALSE))+(H20/100)</f>
        <v>6.6</v>
      </c>
      <c r="K20" s="14">
        <f>(VLOOKUP($G20,Depth_Lookup_CCL!$A$3:$Z$549,11,FALSE))+(I20/100)</f>
        <v>6.83</v>
      </c>
      <c r="L20" s="90">
        <v>9</v>
      </c>
      <c r="M20" s="90" t="s">
        <v>1846</v>
      </c>
      <c r="N20" s="14" t="s">
        <v>18</v>
      </c>
      <c r="Q20" s="2"/>
      <c r="R20" s="110"/>
      <c r="T20" s="35"/>
      <c r="U20" s="2"/>
      <c r="V20" s="2"/>
      <c r="W20" s="5" t="e">
        <f>VLOOKUP(V20,definitions_list_lookup!$V$12:$W$15,2,FALSE)</f>
        <v>#N/A</v>
      </c>
      <c r="X20" s="35"/>
      <c r="Y20" s="41" t="e">
        <f>VLOOKUP(X20,definitions_list_lookup!$AT$3:$AU$5,2,FALSE)</f>
        <v>#N/A</v>
      </c>
      <c r="Z20" s="41"/>
      <c r="AA20" s="41"/>
      <c r="AB20" s="2"/>
      <c r="AC20" s="2"/>
      <c r="AD20" s="5" t="e">
        <f>VLOOKUP(AC20,definitions_list_lookup!$Y$12:$Z$15,2,FALSE)</f>
        <v>#N/A</v>
      </c>
      <c r="AE20" s="35"/>
      <c r="AF20" s="41" t="e">
        <f>VLOOKUP(AE20,definitions_list_lookup!$AT$3:$AU$5,2,FALSE)</f>
        <v>#N/A</v>
      </c>
      <c r="AH20" s="2"/>
      <c r="AI20" s="2" t="s">
        <v>1854</v>
      </c>
      <c r="AJ20" s="14"/>
      <c r="AK20" s="14"/>
      <c r="AL20" s="14"/>
      <c r="AM20" s="14"/>
      <c r="AN20" s="14"/>
      <c r="AO20" s="14"/>
      <c r="AP20" s="14"/>
      <c r="AQ20" s="14"/>
      <c r="AR20" s="14"/>
      <c r="AS20" s="49"/>
      <c r="AT20" s="49"/>
      <c r="AU20" s="49"/>
      <c r="AV20" s="49"/>
      <c r="AW20" s="49" t="e">
        <f t="shared" si="8"/>
        <v>#DIV/0!</v>
      </c>
      <c r="AX20" s="49" t="e">
        <f t="shared" si="9"/>
        <v>#DIV/0!</v>
      </c>
      <c r="AY20" s="49" t="e">
        <f t="shared" si="10"/>
        <v>#DIV/0!</v>
      </c>
      <c r="AZ20" s="49" t="e">
        <f t="shared" si="11"/>
        <v>#DIV/0!</v>
      </c>
      <c r="BA20" s="49" t="e">
        <f t="shared" si="12"/>
        <v>#DIV/0!</v>
      </c>
      <c r="BB20" s="49" t="e">
        <f t="shared" si="13"/>
        <v>#DIV/0!</v>
      </c>
      <c r="BC20" s="60" t="e">
        <f t="shared" si="14"/>
        <v>#DIV/0!</v>
      </c>
    </row>
    <row r="21" spans="1:55">
      <c r="A21" s="161">
        <v>42933</v>
      </c>
      <c r="B21" s="2" t="s">
        <v>1842</v>
      </c>
      <c r="C21" s="2" t="s">
        <v>1450</v>
      </c>
      <c r="D21" s="2" t="s">
        <v>3378</v>
      </c>
      <c r="E21" s="2">
        <v>5</v>
      </c>
      <c r="F21" s="2">
        <v>2</v>
      </c>
      <c r="G21" s="10" t="str">
        <f t="shared" si="0"/>
        <v>5-2</v>
      </c>
      <c r="H21" s="2">
        <v>23</v>
      </c>
      <c r="I21" s="2">
        <v>65</v>
      </c>
      <c r="J21" s="14">
        <f>(VLOOKUP($G21,Depth_Lookup_CCL!$A$3:$Z$549,11,FALSE))+(H21/100)</f>
        <v>6.83</v>
      </c>
      <c r="K21" s="14">
        <f>(VLOOKUP($G21,Depth_Lookup_CCL!$A$3:$Z$549,11,FALSE))+(I21/100)</f>
        <v>7.25</v>
      </c>
      <c r="L21" s="90">
        <v>10</v>
      </c>
      <c r="M21" s="90" t="s">
        <v>1846</v>
      </c>
      <c r="N21" s="14" t="s">
        <v>24</v>
      </c>
      <c r="O21" s="2" t="s">
        <v>1363</v>
      </c>
      <c r="P21" s="2" t="s">
        <v>1368</v>
      </c>
      <c r="Q21" s="2" t="s">
        <v>1855</v>
      </c>
      <c r="R21" s="110"/>
      <c r="S21" s="2" t="s">
        <v>1378</v>
      </c>
      <c r="T21" s="35" t="s">
        <v>1391</v>
      </c>
      <c r="U21" s="2" t="s">
        <v>1368</v>
      </c>
      <c r="V21" s="2" t="s">
        <v>1374</v>
      </c>
      <c r="W21" s="5">
        <f>VLOOKUP(V21,definitions_list_lookup!$V$12:$W$15,2,FALSE)</f>
        <v>1</v>
      </c>
      <c r="X21" s="35" t="s">
        <v>1456</v>
      </c>
      <c r="Y21" s="41">
        <f>VLOOKUP(X21,definitions_list_lookup!$AT$3:$AU$5,2,FALSE)</f>
        <v>1</v>
      </c>
      <c r="Z21" s="41">
        <v>0.5</v>
      </c>
      <c r="AA21" s="41" t="s">
        <v>1856</v>
      </c>
      <c r="AB21" s="2"/>
      <c r="AC21" s="2"/>
      <c r="AD21" s="5" t="e">
        <f>VLOOKUP(AC21,definitions_list_lookup!$Y$12:$Z$15,2,FALSE)</f>
        <v>#N/A</v>
      </c>
      <c r="AE21" s="35"/>
      <c r="AF21" s="41" t="e">
        <f>VLOOKUP(AE21,definitions_list_lookup!$AT$3:$AU$5,2,FALSE)</f>
        <v>#N/A</v>
      </c>
      <c r="AH21" s="2"/>
      <c r="AI21" s="2"/>
      <c r="AJ21" s="14"/>
      <c r="AK21" s="14"/>
      <c r="AL21" s="14"/>
      <c r="AM21" s="14"/>
      <c r="AN21" s="14"/>
      <c r="AO21" s="14"/>
      <c r="AP21" s="14"/>
      <c r="AQ21" s="14"/>
      <c r="AR21" s="14"/>
      <c r="AS21" s="49">
        <v>25</v>
      </c>
      <c r="AT21" s="49">
        <v>90</v>
      </c>
      <c r="AU21" s="49">
        <v>0</v>
      </c>
      <c r="AV21" s="49">
        <v>0</v>
      </c>
      <c r="AW21" s="49">
        <f t="shared" si="8"/>
        <v>-90</v>
      </c>
      <c r="AX21" s="49">
        <f t="shared" si="9"/>
        <v>270</v>
      </c>
      <c r="AY21" s="49">
        <f t="shared" si="10"/>
        <v>65</v>
      </c>
      <c r="AZ21" s="49">
        <f t="shared" si="11"/>
        <v>360</v>
      </c>
      <c r="BA21" s="49">
        <f t="shared" si="12"/>
        <v>25</v>
      </c>
      <c r="BB21" s="49">
        <f t="shared" si="13"/>
        <v>90</v>
      </c>
      <c r="BC21" s="60">
        <f t="shared" si="14"/>
        <v>25</v>
      </c>
    </row>
    <row r="22" spans="1:55">
      <c r="A22" s="89">
        <v>42933</v>
      </c>
      <c r="B22" s="2" t="s">
        <v>1842</v>
      </c>
      <c r="C22" s="2" t="s">
        <v>1450</v>
      </c>
      <c r="D22" s="2" t="s">
        <v>3378</v>
      </c>
      <c r="E22" s="2">
        <v>5</v>
      </c>
      <c r="F22" s="2">
        <v>3</v>
      </c>
      <c r="G22" s="10" t="str">
        <f t="shared" si="0"/>
        <v>5-3</v>
      </c>
      <c r="H22" s="2">
        <v>0</v>
      </c>
      <c r="I22" s="2">
        <v>16</v>
      </c>
      <c r="J22" s="14">
        <f>(VLOOKUP($G22,Depth_Lookup_CCL!$A$3:$Z$549,11,FALSE))+(H22/100)</f>
        <v>7.2549999999999999</v>
      </c>
      <c r="K22" s="14">
        <f>(VLOOKUP($G22,Depth_Lookup_CCL!$A$3:$Z$549,11,FALSE))+(I22/100)</f>
        <v>7.415</v>
      </c>
      <c r="L22" s="90">
        <v>10</v>
      </c>
      <c r="M22" s="90" t="s">
        <v>1846</v>
      </c>
      <c r="N22" s="14" t="s">
        <v>1442</v>
      </c>
      <c r="Q22" s="2"/>
      <c r="R22" s="110"/>
      <c r="S22" s="2" t="s">
        <v>1378</v>
      </c>
      <c r="T22" s="35" t="s">
        <v>1391</v>
      </c>
      <c r="U22" s="2" t="s">
        <v>1368</v>
      </c>
      <c r="V22" s="2" t="s">
        <v>1374</v>
      </c>
      <c r="W22" s="5">
        <f>VLOOKUP(V22,definitions_list_lookup!$V$12:$W$15,2,FALSE)</f>
        <v>1</v>
      </c>
      <c r="X22" s="35" t="s">
        <v>1456</v>
      </c>
      <c r="Y22" s="41">
        <f>VLOOKUP(X22,definitions_list_lookup!$AT$3:$AU$5,2,FALSE)</f>
        <v>1</v>
      </c>
      <c r="Z22" s="41">
        <v>0.5</v>
      </c>
      <c r="AA22" s="41" t="s">
        <v>1857</v>
      </c>
      <c r="AB22" s="2"/>
      <c r="AC22" s="2"/>
      <c r="AD22" s="5" t="e">
        <f>VLOOKUP(AC22,definitions_list_lookup!$Y$12:$Z$15,2,FALSE)</f>
        <v>#N/A</v>
      </c>
      <c r="AE22" s="35"/>
      <c r="AF22" s="41" t="e">
        <f>VLOOKUP(AE22,definitions_list_lookup!$AT$3:$AU$5,2,FALSE)</f>
        <v>#N/A</v>
      </c>
      <c r="AH22" s="2"/>
      <c r="AI22" s="2"/>
      <c r="AJ22" s="14"/>
      <c r="AK22" s="14"/>
      <c r="AL22" s="14"/>
      <c r="AM22" s="14"/>
      <c r="AN22" s="14"/>
      <c r="AO22" s="14"/>
      <c r="AP22" s="14"/>
      <c r="AQ22" s="14"/>
      <c r="AR22" s="14"/>
      <c r="AS22" s="49">
        <v>14</v>
      </c>
      <c r="AT22" s="49">
        <v>180</v>
      </c>
      <c r="AU22" s="49">
        <v>6</v>
      </c>
      <c r="AV22" s="49">
        <v>90</v>
      </c>
      <c r="AW22" s="49">
        <f t="shared" si="8"/>
        <v>-22.857858710202891</v>
      </c>
      <c r="AX22" s="49">
        <f t="shared" si="9"/>
        <v>337.14214128979711</v>
      </c>
      <c r="AY22" s="49">
        <f t="shared" si="10"/>
        <v>74.859671196790615</v>
      </c>
      <c r="AZ22" s="49">
        <f t="shared" si="11"/>
        <v>67.142141289797109</v>
      </c>
      <c r="BA22" s="49">
        <f t="shared" si="12"/>
        <v>15.140328803209385</v>
      </c>
      <c r="BB22" s="49">
        <f t="shared" si="13"/>
        <v>157.14214128979711</v>
      </c>
      <c r="BC22" s="60">
        <f t="shared" si="14"/>
        <v>15.140328803209385</v>
      </c>
    </row>
    <row r="23" spans="1:55">
      <c r="A23" s="89">
        <v>42933</v>
      </c>
      <c r="B23" s="2" t="s">
        <v>1842</v>
      </c>
      <c r="C23" s="2" t="s">
        <v>1450</v>
      </c>
      <c r="D23" s="2" t="s">
        <v>3378</v>
      </c>
      <c r="E23" s="2">
        <v>5</v>
      </c>
      <c r="F23" s="2">
        <v>3</v>
      </c>
      <c r="G23" s="10" t="s">
        <v>1858</v>
      </c>
      <c r="H23" s="2">
        <v>16</v>
      </c>
      <c r="I23" s="2">
        <v>87</v>
      </c>
      <c r="J23" s="14">
        <f>(VLOOKUP($G23,Depth_Lookup_CCL!$A$3:$Z$549,11,FALSE))+(H23/100)</f>
        <v>7.415</v>
      </c>
      <c r="K23" s="14">
        <f>(VLOOKUP($G23,Depth_Lookup_CCL!$A$3:$Z$549,11,FALSE))+(I23/100)</f>
        <v>8.125</v>
      </c>
      <c r="L23" s="90">
        <v>10</v>
      </c>
      <c r="M23" s="90" t="s">
        <v>1846</v>
      </c>
      <c r="N23" s="14"/>
      <c r="Q23" s="2"/>
      <c r="R23" s="110"/>
      <c r="S23" s="2" t="s">
        <v>1378</v>
      </c>
      <c r="T23" s="35" t="s">
        <v>1391</v>
      </c>
      <c r="U23" s="2" t="s">
        <v>1368</v>
      </c>
      <c r="V23" s="2" t="s">
        <v>1374</v>
      </c>
      <c r="W23" s="5">
        <f>VLOOKUP(V23,definitions_list_lookup!$V$12:$W$15,2,FALSE)</f>
        <v>1</v>
      </c>
      <c r="X23" s="35" t="s">
        <v>1456</v>
      </c>
      <c r="Y23" s="41">
        <f>VLOOKUP(X23,definitions_list_lookup!$AT$3:$AU$5,2,FALSE)</f>
        <v>1</v>
      </c>
      <c r="Z23" s="41">
        <v>0.5</v>
      </c>
      <c r="AA23" s="41" t="s">
        <v>1859</v>
      </c>
      <c r="AB23" s="2"/>
      <c r="AC23" s="2"/>
      <c r="AD23" s="5" t="e">
        <f>VLOOKUP(AC23,definitions_list_lookup!$Y$12:$Z$15,2,FALSE)</f>
        <v>#N/A</v>
      </c>
      <c r="AE23" s="35"/>
      <c r="AF23" s="41" t="e">
        <f>VLOOKUP(AE23,definitions_list_lookup!$AT$3:$AU$5,2,FALSE)</f>
        <v>#N/A</v>
      </c>
      <c r="AH23" s="2"/>
      <c r="AI23" s="2"/>
      <c r="AJ23" s="14"/>
      <c r="AK23" s="14"/>
      <c r="AL23" s="14"/>
      <c r="AM23" s="14"/>
      <c r="AN23" s="14"/>
      <c r="AO23" s="14"/>
      <c r="AP23" s="14"/>
      <c r="AQ23" s="14"/>
      <c r="AR23" s="14"/>
      <c r="AS23" s="49">
        <v>6</v>
      </c>
      <c r="AT23" s="49">
        <v>180</v>
      </c>
      <c r="AU23" s="49">
        <v>9</v>
      </c>
      <c r="AV23" s="49">
        <v>90</v>
      </c>
      <c r="AW23" s="49">
        <f t="shared" si="8"/>
        <v>-56.431667517823129</v>
      </c>
      <c r="AX23" s="49">
        <f t="shared" si="9"/>
        <v>303.56833248217686</v>
      </c>
      <c r="AY23" s="49">
        <f t="shared" si="10"/>
        <v>79.237299950629378</v>
      </c>
      <c r="AZ23" s="49">
        <f t="shared" si="11"/>
        <v>33.568332482176871</v>
      </c>
      <c r="BA23" s="49">
        <f t="shared" si="12"/>
        <v>10.762700049370622</v>
      </c>
      <c r="BB23" s="49">
        <f t="shared" si="13"/>
        <v>123.56833248217686</v>
      </c>
      <c r="BC23" s="60">
        <f t="shared" si="14"/>
        <v>10.762700049370622</v>
      </c>
    </row>
    <row r="24" spans="1:55">
      <c r="A24" s="161">
        <v>42933</v>
      </c>
      <c r="B24" s="2" t="s">
        <v>1842</v>
      </c>
      <c r="C24" s="2" t="s">
        <v>1450</v>
      </c>
      <c r="D24" s="2" t="s">
        <v>3378</v>
      </c>
      <c r="E24" s="2">
        <v>5</v>
      </c>
      <c r="F24" s="2">
        <v>4</v>
      </c>
      <c r="G24" s="10" t="str">
        <f t="shared" si="0"/>
        <v>5-4</v>
      </c>
      <c r="H24" s="2">
        <v>0</v>
      </c>
      <c r="I24" s="2">
        <v>70</v>
      </c>
      <c r="J24" s="14">
        <f>(VLOOKUP($G24,Depth_Lookup_CCL!$A$3:$Z$549,11,FALSE))+(H24/100)</f>
        <v>8.129999999999999</v>
      </c>
      <c r="K24" s="14">
        <f>(VLOOKUP($G24,Depth_Lookup_CCL!$A$3:$Z$549,11,FALSE))+(I24/100)</f>
        <v>8.8299999999999983</v>
      </c>
      <c r="L24" s="90">
        <v>10</v>
      </c>
      <c r="M24" s="90" t="s">
        <v>1846</v>
      </c>
      <c r="N24" s="14" t="s">
        <v>1442</v>
      </c>
      <c r="Q24" s="2"/>
      <c r="R24" s="110"/>
      <c r="S24" s="2" t="s">
        <v>1378</v>
      </c>
      <c r="T24" s="35" t="s">
        <v>1391</v>
      </c>
      <c r="U24" s="2" t="s">
        <v>1368</v>
      </c>
      <c r="V24" s="2" t="s">
        <v>1374</v>
      </c>
      <c r="W24" s="5">
        <f>VLOOKUP(V24,definitions_list_lookup!$V$12:$W$15,2,FALSE)</f>
        <v>1</v>
      </c>
      <c r="X24" s="35" t="s">
        <v>1456</v>
      </c>
      <c r="Y24" s="41">
        <f>VLOOKUP(X24,definitions_list_lookup!$AT$3:$AU$5,2,FALSE)</f>
        <v>1</v>
      </c>
      <c r="Z24" s="41">
        <v>0.5</v>
      </c>
      <c r="AA24" s="41" t="s">
        <v>1859</v>
      </c>
      <c r="AB24" s="2" t="s">
        <v>1385</v>
      </c>
      <c r="AC24" s="2" t="s">
        <v>1374</v>
      </c>
      <c r="AD24" s="5">
        <f>VLOOKUP(AC24,definitions_list_lookup!$Y$12:$Z$15,2,FALSE)</f>
        <v>1</v>
      </c>
      <c r="AE24" s="35" t="s">
        <v>1456</v>
      </c>
      <c r="AF24" s="41">
        <f>VLOOKUP(AE24,definitions_list_lookup!$AT$3:$AU$5,2,FALSE)</f>
        <v>1</v>
      </c>
      <c r="AH24" s="2" t="s">
        <v>1492</v>
      </c>
      <c r="AI24" s="2" t="s">
        <v>1860</v>
      </c>
      <c r="AJ24" s="14"/>
      <c r="AK24" s="14"/>
      <c r="AL24" s="14"/>
      <c r="AM24" s="14"/>
      <c r="AN24" s="14"/>
      <c r="AO24" s="14"/>
      <c r="AP24" s="14"/>
      <c r="AQ24" s="14"/>
      <c r="AR24" s="14"/>
      <c r="AS24" s="49">
        <v>0.1</v>
      </c>
      <c r="AT24" s="49">
        <v>0</v>
      </c>
      <c r="AU24" s="49">
        <v>0</v>
      </c>
      <c r="AV24" s="49">
        <v>90</v>
      </c>
      <c r="AW24" s="49">
        <f t="shared" si="8"/>
        <v>-180</v>
      </c>
      <c r="AX24" s="49">
        <f t="shared" si="9"/>
        <v>180</v>
      </c>
      <c r="AY24" s="49">
        <f t="shared" si="10"/>
        <v>89.9</v>
      </c>
      <c r="AZ24" s="49">
        <f t="shared" si="11"/>
        <v>270</v>
      </c>
      <c r="BA24" s="49">
        <f t="shared" si="12"/>
        <v>9.9999999999994316E-2</v>
      </c>
      <c r="BB24" s="49">
        <f t="shared" si="13"/>
        <v>0</v>
      </c>
      <c r="BC24" s="60">
        <f t="shared" si="14"/>
        <v>9.9999999999994316E-2</v>
      </c>
    </row>
    <row r="25" spans="1:55">
      <c r="A25" s="161">
        <v>42933</v>
      </c>
      <c r="B25" s="2" t="s">
        <v>1842</v>
      </c>
      <c r="C25" s="2" t="s">
        <v>1450</v>
      </c>
      <c r="D25" s="2" t="s">
        <v>3378</v>
      </c>
      <c r="E25" s="2">
        <v>6</v>
      </c>
      <c r="F25" s="2">
        <v>1</v>
      </c>
      <c r="G25" s="10" t="str">
        <f t="shared" si="0"/>
        <v>6-1</v>
      </c>
      <c r="H25" s="2">
        <v>0</v>
      </c>
      <c r="I25" s="2">
        <v>50</v>
      </c>
      <c r="J25" s="14">
        <f>(VLOOKUP($G25,Depth_Lookup_CCL!$A$3:$Z$549,11,FALSE))+(H25/100)</f>
        <v>8.8000000000000007</v>
      </c>
      <c r="K25" s="14">
        <f>(VLOOKUP($G25,Depth_Lookup_CCL!$A$3:$Z$549,11,FALSE))+(I25/100)</f>
        <v>9.3000000000000007</v>
      </c>
      <c r="L25" s="90">
        <v>10</v>
      </c>
      <c r="M25" s="90" t="s">
        <v>1846</v>
      </c>
      <c r="N25" s="14" t="s">
        <v>1442</v>
      </c>
      <c r="Q25" s="2"/>
      <c r="R25" s="110"/>
      <c r="T25" s="35"/>
      <c r="U25" s="2"/>
      <c r="V25" s="2"/>
      <c r="W25" s="5" t="e">
        <f>VLOOKUP(V25,definitions_list_lookup!$V$12:$W$15,2,FALSE)</f>
        <v>#N/A</v>
      </c>
      <c r="X25" s="35"/>
      <c r="Y25" s="41" t="e">
        <f>VLOOKUP(X25,definitions_list_lookup!$AT$3:$AU$5,2,FALSE)</f>
        <v>#N/A</v>
      </c>
      <c r="Z25" s="41"/>
      <c r="AA25" s="41"/>
      <c r="AB25" s="2" t="s">
        <v>1385</v>
      </c>
      <c r="AC25" s="2" t="s">
        <v>1374</v>
      </c>
      <c r="AD25" s="5">
        <f>VLOOKUP(AC25,definitions_list_lookup!$Y$12:$Z$15,2,FALSE)</f>
        <v>1</v>
      </c>
      <c r="AE25" s="35" t="s">
        <v>1455</v>
      </c>
      <c r="AF25" s="41">
        <f>VLOOKUP(AE25,definitions_list_lookup!$AT$3:$AU$5,2,FALSE)</f>
        <v>0</v>
      </c>
      <c r="AH25" s="2"/>
      <c r="AI25" s="2" t="s">
        <v>1861</v>
      </c>
      <c r="AJ25" s="14"/>
      <c r="AK25" s="14"/>
      <c r="AL25" s="14"/>
      <c r="AM25" s="14"/>
      <c r="AN25" s="14"/>
      <c r="AO25" s="14"/>
      <c r="AP25" s="14"/>
      <c r="AQ25" s="14"/>
      <c r="AR25" s="14"/>
      <c r="AS25" s="49">
        <v>0.1</v>
      </c>
      <c r="AT25" s="49">
        <v>0</v>
      </c>
      <c r="AU25" s="49">
        <v>0</v>
      </c>
      <c r="AV25" s="49">
        <v>90</v>
      </c>
      <c r="AW25" s="49">
        <f t="shared" si="8"/>
        <v>-180</v>
      </c>
      <c r="AX25" s="49">
        <f t="shared" si="9"/>
        <v>180</v>
      </c>
      <c r="AY25" s="49">
        <f t="shared" si="10"/>
        <v>89.9</v>
      </c>
      <c r="AZ25" s="49">
        <f t="shared" si="11"/>
        <v>270</v>
      </c>
      <c r="BA25" s="49">
        <f t="shared" si="12"/>
        <v>9.9999999999994316E-2</v>
      </c>
      <c r="BB25" s="49">
        <f t="shared" si="13"/>
        <v>0</v>
      </c>
      <c r="BC25" s="60">
        <f t="shared" si="14"/>
        <v>9.9999999999994316E-2</v>
      </c>
    </row>
    <row r="26" spans="1:55">
      <c r="A26" s="89">
        <v>42933</v>
      </c>
      <c r="B26" s="2" t="s">
        <v>1842</v>
      </c>
      <c r="C26" s="2" t="s">
        <v>1450</v>
      </c>
      <c r="D26" s="2" t="s">
        <v>3378</v>
      </c>
      <c r="E26" s="2">
        <v>6</v>
      </c>
      <c r="F26" s="2">
        <v>2</v>
      </c>
      <c r="G26" s="10" t="str">
        <f t="shared" si="0"/>
        <v>6-2</v>
      </c>
      <c r="H26" s="2">
        <v>0</v>
      </c>
      <c r="I26" s="2">
        <v>62</v>
      </c>
      <c r="J26" s="14">
        <f>(VLOOKUP($G26,Depth_Lookup_CCL!$A$3:$Z$549,11,FALSE))+(H26/100)</f>
        <v>9.31</v>
      </c>
      <c r="K26" s="14">
        <f>(VLOOKUP($G26,Depth_Lookup_CCL!$A$3:$Z$549,11,FALSE))+(I26/100)</f>
        <v>9.93</v>
      </c>
      <c r="L26" s="90">
        <v>10</v>
      </c>
      <c r="M26" s="90" t="s">
        <v>1846</v>
      </c>
      <c r="N26" s="14" t="s">
        <v>1442</v>
      </c>
      <c r="Q26" s="2"/>
      <c r="R26" s="110"/>
      <c r="T26" s="35"/>
      <c r="U26" s="2"/>
      <c r="V26" s="2"/>
      <c r="W26" s="5" t="e">
        <f>VLOOKUP(V26,definitions_list_lookup!$V$12:$W$15,2,FALSE)</f>
        <v>#N/A</v>
      </c>
      <c r="X26" s="35"/>
      <c r="Y26" s="41" t="e">
        <f>VLOOKUP(X26,definitions_list_lookup!$AT$3:$AU$5,2,FALSE)</f>
        <v>#N/A</v>
      </c>
      <c r="Z26" s="41"/>
      <c r="AA26" s="41"/>
      <c r="AB26" s="2" t="s">
        <v>1385</v>
      </c>
      <c r="AC26" s="2" t="s">
        <v>1374</v>
      </c>
      <c r="AD26" s="5">
        <f>VLOOKUP(AC26,definitions_list_lookup!$Y$12:$Z$15,2,FALSE)</f>
        <v>1</v>
      </c>
      <c r="AE26" s="35" t="s">
        <v>1456</v>
      </c>
      <c r="AF26" s="41">
        <f>VLOOKUP(AE26,definitions_list_lookup!$AT$3:$AU$5,2,FALSE)</f>
        <v>1</v>
      </c>
      <c r="AH26" s="2" t="s">
        <v>1492</v>
      </c>
      <c r="AI26" s="2" t="s">
        <v>1862</v>
      </c>
      <c r="AJ26" s="14"/>
      <c r="AK26" s="14"/>
      <c r="AL26" s="14"/>
      <c r="AM26" s="14"/>
      <c r="AN26" s="14"/>
      <c r="AO26" s="14"/>
      <c r="AP26" s="14"/>
      <c r="AQ26" s="14"/>
      <c r="AR26" s="14"/>
      <c r="AS26" s="49">
        <v>0.1</v>
      </c>
      <c r="AT26" s="49">
        <v>0</v>
      </c>
      <c r="AU26" s="49">
        <v>0</v>
      </c>
      <c r="AV26" s="49">
        <v>90</v>
      </c>
      <c r="AW26" s="49">
        <f t="shared" si="8"/>
        <v>-180</v>
      </c>
      <c r="AX26" s="49">
        <f t="shared" si="9"/>
        <v>180</v>
      </c>
      <c r="AY26" s="49">
        <f t="shared" si="10"/>
        <v>89.9</v>
      </c>
      <c r="AZ26" s="49">
        <f t="shared" si="11"/>
        <v>270</v>
      </c>
      <c r="BA26" s="49">
        <f t="shared" si="12"/>
        <v>9.9999999999994316E-2</v>
      </c>
      <c r="BB26" s="49">
        <f t="shared" si="13"/>
        <v>0</v>
      </c>
      <c r="BC26" s="60">
        <f t="shared" si="14"/>
        <v>9.9999999999994316E-2</v>
      </c>
    </row>
    <row r="27" spans="1:55">
      <c r="A27" s="161">
        <v>42933</v>
      </c>
      <c r="B27" s="2" t="s">
        <v>1842</v>
      </c>
      <c r="C27" s="2" t="s">
        <v>1450</v>
      </c>
      <c r="D27" s="2" t="s">
        <v>3378</v>
      </c>
      <c r="E27" s="2">
        <v>6</v>
      </c>
      <c r="F27" s="2">
        <v>2</v>
      </c>
      <c r="G27" s="10" t="str">
        <f t="shared" si="0"/>
        <v>6-2</v>
      </c>
      <c r="H27" s="2">
        <v>62</v>
      </c>
      <c r="I27" s="2">
        <v>88</v>
      </c>
      <c r="J27" s="14">
        <f>(VLOOKUP($G27,Depth_Lookup_CCL!$A$3:$Z$549,11,FALSE))+(H27/100)</f>
        <v>9.93</v>
      </c>
      <c r="K27" s="14">
        <f>(VLOOKUP($G27,Depth_Lookup_CCL!$A$3:$Z$549,11,FALSE))+(I27/100)</f>
        <v>10.190000000000001</v>
      </c>
      <c r="L27" s="90">
        <v>11</v>
      </c>
      <c r="M27" s="90" t="s">
        <v>1846</v>
      </c>
      <c r="N27" s="14" t="s">
        <v>21</v>
      </c>
      <c r="O27" s="2" t="s">
        <v>1391</v>
      </c>
      <c r="P27" s="2" t="s">
        <v>1368</v>
      </c>
      <c r="Q27" s="2" t="s">
        <v>1863</v>
      </c>
      <c r="R27" s="110"/>
      <c r="T27" s="35"/>
      <c r="U27" s="2"/>
      <c r="V27" s="2"/>
      <c r="W27" s="5" t="e">
        <f>VLOOKUP(V27,definitions_list_lookup!$V$12:$W$15,2,FALSE)</f>
        <v>#N/A</v>
      </c>
      <c r="X27" s="35"/>
      <c r="Y27" s="41" t="e">
        <f>VLOOKUP(X27,definitions_list_lookup!$AT$3:$AU$5,2,FALSE)</f>
        <v>#N/A</v>
      </c>
      <c r="Z27" s="41"/>
      <c r="AA27" s="41"/>
      <c r="AB27" s="2"/>
      <c r="AC27" s="2"/>
      <c r="AD27" s="5" t="e">
        <f>VLOOKUP(AC27,definitions_list_lookup!$Y$12:$Z$15,2,FALSE)</f>
        <v>#N/A</v>
      </c>
      <c r="AE27" s="35"/>
      <c r="AF27" s="41" t="e">
        <f>VLOOKUP(AE27,definitions_list_lookup!$AT$3:$AU$5,2,FALSE)</f>
        <v>#N/A</v>
      </c>
      <c r="AH27" s="2"/>
      <c r="AI27" s="2"/>
      <c r="AJ27" s="14"/>
      <c r="AK27" s="14"/>
      <c r="AL27" s="14"/>
      <c r="AM27" s="14"/>
      <c r="AN27" s="14"/>
      <c r="AO27" s="14"/>
      <c r="AP27" s="14"/>
      <c r="AQ27" s="14"/>
      <c r="AR27" s="14"/>
      <c r="AS27" s="49"/>
      <c r="AT27" s="49"/>
      <c r="AU27" s="49"/>
      <c r="AV27" s="49"/>
      <c r="AW27" s="49" t="e">
        <f t="shared" si="8"/>
        <v>#DIV/0!</v>
      </c>
      <c r="AX27" s="49" t="e">
        <f t="shared" si="9"/>
        <v>#DIV/0!</v>
      </c>
      <c r="AY27" s="49" t="e">
        <f t="shared" si="10"/>
        <v>#DIV/0!</v>
      </c>
      <c r="AZ27" s="49" t="e">
        <f t="shared" si="11"/>
        <v>#DIV/0!</v>
      </c>
      <c r="BA27" s="49" t="e">
        <f t="shared" si="12"/>
        <v>#DIV/0!</v>
      </c>
      <c r="BB27" s="49" t="e">
        <f t="shared" si="13"/>
        <v>#DIV/0!</v>
      </c>
      <c r="BC27" s="60" t="e">
        <f t="shared" si="14"/>
        <v>#DIV/0!</v>
      </c>
    </row>
    <row r="28" spans="1:55">
      <c r="A28" s="161">
        <v>42933</v>
      </c>
      <c r="B28" s="2" t="s">
        <v>1842</v>
      </c>
      <c r="C28" s="2" t="s">
        <v>1450</v>
      </c>
      <c r="D28" s="2" t="s">
        <v>3378</v>
      </c>
      <c r="E28" s="2">
        <v>6</v>
      </c>
      <c r="F28" s="2">
        <v>3</v>
      </c>
      <c r="G28" s="10" t="str">
        <f t="shared" si="0"/>
        <v>6-3</v>
      </c>
      <c r="H28" s="2">
        <v>0</v>
      </c>
      <c r="I28" s="2">
        <v>86</v>
      </c>
      <c r="J28" s="14">
        <f>(VLOOKUP($G28,Depth_Lookup_CCL!$A$3:$Z$549,11,FALSE))+(H28/100)</f>
        <v>10.200000000000001</v>
      </c>
      <c r="K28" s="14">
        <f>(VLOOKUP($G28,Depth_Lookup_CCL!$A$3:$Z$549,11,FALSE))+(I28/100)</f>
        <v>11.06</v>
      </c>
      <c r="L28" s="90">
        <v>11</v>
      </c>
      <c r="M28" s="90" t="s">
        <v>1846</v>
      </c>
      <c r="N28" s="14" t="s">
        <v>1442</v>
      </c>
      <c r="Q28" s="2"/>
      <c r="R28" s="110"/>
      <c r="T28" s="35" t="s">
        <v>1391</v>
      </c>
      <c r="U28" s="2" t="s">
        <v>1368</v>
      </c>
      <c r="V28" s="2" t="s">
        <v>1374</v>
      </c>
      <c r="W28" s="5">
        <f>VLOOKUP(V28,definitions_list_lookup!$V$12:$W$15,2,FALSE)</f>
        <v>1</v>
      </c>
      <c r="X28" s="35" t="s">
        <v>1456</v>
      </c>
      <c r="Y28" s="41">
        <f>VLOOKUP(X28,definitions_list_lookup!$AT$3:$AU$5,2,FALSE)</f>
        <v>1</v>
      </c>
      <c r="Z28" s="41">
        <v>0.5</v>
      </c>
      <c r="AA28" s="41" t="s">
        <v>1864</v>
      </c>
      <c r="AB28" s="2"/>
      <c r="AC28" s="2"/>
      <c r="AD28" s="5" t="e">
        <f>VLOOKUP(AC28,definitions_list_lookup!$Y$12:$Z$15,2,FALSE)</f>
        <v>#N/A</v>
      </c>
      <c r="AE28" s="35"/>
      <c r="AF28" s="41" t="e">
        <f>VLOOKUP(AE28,definitions_list_lookup!$AT$3:$AU$5,2,FALSE)</f>
        <v>#N/A</v>
      </c>
      <c r="AH28" s="2"/>
      <c r="AI28" s="2"/>
      <c r="AJ28" s="14"/>
      <c r="AK28" s="14"/>
      <c r="AL28" s="14"/>
      <c r="AM28" s="14"/>
      <c r="AN28" s="14"/>
      <c r="AO28" s="14"/>
      <c r="AP28" s="14"/>
      <c r="AQ28" s="14"/>
      <c r="AR28" s="14"/>
      <c r="AS28" s="49"/>
      <c r="AT28" s="49"/>
      <c r="AU28" s="49"/>
      <c r="AV28" s="49"/>
      <c r="AW28" s="49" t="e">
        <f t="shared" si="8"/>
        <v>#DIV/0!</v>
      </c>
      <c r="AX28" s="49" t="e">
        <f t="shared" si="9"/>
        <v>#DIV/0!</v>
      </c>
      <c r="AY28" s="49" t="e">
        <f t="shared" si="10"/>
        <v>#DIV/0!</v>
      </c>
      <c r="AZ28" s="49" t="e">
        <f t="shared" si="11"/>
        <v>#DIV/0!</v>
      </c>
      <c r="BA28" s="49" t="e">
        <f t="shared" si="12"/>
        <v>#DIV/0!</v>
      </c>
      <c r="BB28" s="49" t="e">
        <f t="shared" si="13"/>
        <v>#DIV/0!</v>
      </c>
      <c r="BC28" s="60" t="e">
        <f t="shared" si="14"/>
        <v>#DIV/0!</v>
      </c>
    </row>
    <row r="29" spans="1:55">
      <c r="A29" s="89">
        <v>42933</v>
      </c>
      <c r="B29" s="2" t="s">
        <v>1842</v>
      </c>
      <c r="C29" s="2" t="s">
        <v>1450</v>
      </c>
      <c r="D29" s="2" t="s">
        <v>3378</v>
      </c>
      <c r="E29" s="2">
        <v>6</v>
      </c>
      <c r="F29" s="2">
        <v>4</v>
      </c>
      <c r="G29" s="10" t="str">
        <f t="shared" si="0"/>
        <v>6-4</v>
      </c>
      <c r="H29" s="2">
        <v>0</v>
      </c>
      <c r="I29" s="2">
        <v>8</v>
      </c>
      <c r="J29" s="14">
        <f>(VLOOKUP($G29,Depth_Lookup_CCL!$A$3:$Z$549,11,FALSE))+(H29/100)</f>
        <v>11.055000000000001</v>
      </c>
      <c r="K29" s="14">
        <f>(VLOOKUP($G29,Depth_Lookup_CCL!$A$3:$Z$549,11,FALSE))+(I29/100)</f>
        <v>11.135000000000002</v>
      </c>
      <c r="L29" s="90">
        <v>11</v>
      </c>
      <c r="M29" s="90" t="s">
        <v>1846</v>
      </c>
      <c r="N29" s="14" t="s">
        <v>1442</v>
      </c>
      <c r="Q29" s="2"/>
      <c r="R29" s="110"/>
      <c r="T29" s="35"/>
      <c r="U29" s="2"/>
      <c r="V29" s="2"/>
      <c r="W29" s="5" t="e">
        <f>VLOOKUP(V29,definitions_list_lookup!$V$12:$W$15,2,FALSE)</f>
        <v>#N/A</v>
      </c>
      <c r="X29" s="35"/>
      <c r="Y29" s="41" t="e">
        <f>VLOOKUP(X29,definitions_list_lookup!$AT$3:$AU$5,2,FALSE)</f>
        <v>#N/A</v>
      </c>
      <c r="Z29" s="41"/>
      <c r="AA29" s="41"/>
      <c r="AB29" s="2"/>
      <c r="AC29" s="2"/>
      <c r="AD29" s="5" t="e">
        <f>VLOOKUP(AC29,definitions_list_lookup!$Y$12:$Z$15,2,FALSE)</f>
        <v>#N/A</v>
      </c>
      <c r="AE29" s="35"/>
      <c r="AF29" s="41" t="e">
        <f>VLOOKUP(AE29,definitions_list_lookup!$AT$3:$AU$5,2,FALSE)</f>
        <v>#N/A</v>
      </c>
      <c r="AH29" s="2"/>
      <c r="AI29" s="2"/>
      <c r="AJ29" s="14"/>
      <c r="AK29" s="14"/>
      <c r="AL29" s="14"/>
      <c r="AM29" s="14"/>
      <c r="AN29" s="14"/>
      <c r="AO29" s="14"/>
      <c r="AP29" s="14"/>
      <c r="AQ29" s="14"/>
      <c r="AR29" s="14"/>
      <c r="AS29" s="49"/>
      <c r="AT29" s="49"/>
      <c r="AU29" s="49"/>
      <c r="AV29" s="49"/>
      <c r="AW29" s="49" t="e">
        <f t="shared" si="8"/>
        <v>#DIV/0!</v>
      </c>
      <c r="AX29" s="49" t="e">
        <f t="shared" si="9"/>
        <v>#DIV/0!</v>
      </c>
      <c r="AY29" s="49" t="e">
        <f t="shared" si="10"/>
        <v>#DIV/0!</v>
      </c>
      <c r="AZ29" s="49" t="e">
        <f t="shared" si="11"/>
        <v>#DIV/0!</v>
      </c>
      <c r="BA29" s="49" t="e">
        <f t="shared" si="12"/>
        <v>#DIV/0!</v>
      </c>
      <c r="BB29" s="49" t="e">
        <f t="shared" si="13"/>
        <v>#DIV/0!</v>
      </c>
      <c r="BC29" s="60" t="e">
        <f t="shared" si="14"/>
        <v>#DIV/0!</v>
      </c>
    </row>
    <row r="30" spans="1:55">
      <c r="A30" s="89">
        <v>42933</v>
      </c>
      <c r="B30" s="2" t="s">
        <v>1842</v>
      </c>
      <c r="C30" s="2" t="s">
        <v>1450</v>
      </c>
      <c r="D30" s="2" t="s">
        <v>3378</v>
      </c>
      <c r="E30" s="2">
        <v>6</v>
      </c>
      <c r="F30" s="2">
        <v>4</v>
      </c>
      <c r="G30" s="10" t="str">
        <f t="shared" si="0"/>
        <v>6-4</v>
      </c>
      <c r="H30" s="2">
        <v>8</v>
      </c>
      <c r="I30" s="2">
        <v>34</v>
      </c>
      <c r="J30" s="14">
        <f>(VLOOKUP($G30,Depth_Lookup_CCL!$A$3:$Z$549,11,FALSE))+(H30/100)</f>
        <v>11.135000000000002</v>
      </c>
      <c r="K30" s="14">
        <f>(VLOOKUP($G30,Depth_Lookup_CCL!$A$3:$Z$549,11,FALSE))+(I30/100)</f>
        <v>11.395000000000001</v>
      </c>
      <c r="L30" s="90">
        <v>12</v>
      </c>
      <c r="M30" s="90" t="s">
        <v>1846</v>
      </c>
      <c r="N30" s="14" t="s">
        <v>1378</v>
      </c>
      <c r="O30" s="2" t="s">
        <v>1391</v>
      </c>
      <c r="P30" s="2" t="s">
        <v>1368</v>
      </c>
      <c r="Q30" s="2" t="s">
        <v>1863</v>
      </c>
      <c r="R30" s="110"/>
      <c r="T30" s="35"/>
      <c r="U30" s="2"/>
      <c r="V30" s="2"/>
      <c r="W30" s="5" t="e">
        <f>VLOOKUP(V30,definitions_list_lookup!$V$12:$W$15,2,FALSE)</f>
        <v>#N/A</v>
      </c>
      <c r="X30" s="35"/>
      <c r="Y30" s="41" t="e">
        <f>VLOOKUP(X30,definitions_list_lookup!$AT$3:$AU$5,2,FALSE)</f>
        <v>#N/A</v>
      </c>
      <c r="Z30" s="41"/>
      <c r="AA30" s="41"/>
      <c r="AB30" s="2" t="s">
        <v>1385</v>
      </c>
      <c r="AC30" s="2" t="s">
        <v>1374</v>
      </c>
      <c r="AD30" s="5">
        <f>VLOOKUP(AC30,definitions_list_lookup!$Y$12:$Z$15,2,FALSE)</f>
        <v>1</v>
      </c>
      <c r="AE30" s="35" t="s">
        <v>1455</v>
      </c>
      <c r="AF30" s="41">
        <f>VLOOKUP(AE30,definitions_list_lookup!$AT$3:$AU$5,2,FALSE)</f>
        <v>0</v>
      </c>
      <c r="AH30" s="2" t="s">
        <v>1492</v>
      </c>
      <c r="AI30" s="2"/>
      <c r="AJ30" s="14"/>
      <c r="AK30" s="14"/>
      <c r="AL30" s="14"/>
      <c r="AM30" s="14"/>
      <c r="AN30" s="14"/>
      <c r="AO30" s="14"/>
      <c r="AP30" s="14"/>
      <c r="AQ30" s="14"/>
      <c r="AR30" s="14"/>
      <c r="AS30" s="49">
        <v>16</v>
      </c>
      <c r="AT30" s="49">
        <v>270</v>
      </c>
      <c r="AU30" s="49">
        <v>0</v>
      </c>
      <c r="AV30" s="49">
        <v>0</v>
      </c>
      <c r="AW30" s="49">
        <f t="shared" si="8"/>
        <v>90</v>
      </c>
      <c r="AX30" s="49">
        <f t="shared" si="9"/>
        <v>90</v>
      </c>
      <c r="AY30" s="49">
        <f t="shared" si="10"/>
        <v>74</v>
      </c>
      <c r="AZ30" s="49">
        <f t="shared" si="11"/>
        <v>180</v>
      </c>
      <c r="BA30" s="49">
        <f t="shared" si="12"/>
        <v>16</v>
      </c>
      <c r="BB30" s="49">
        <f t="shared" si="13"/>
        <v>270</v>
      </c>
      <c r="BC30" s="60">
        <f t="shared" si="14"/>
        <v>16</v>
      </c>
    </row>
    <row r="31" spans="1:55">
      <c r="A31" s="161">
        <v>42933</v>
      </c>
      <c r="B31" s="2" t="s">
        <v>1842</v>
      </c>
      <c r="C31" s="2" t="s">
        <v>1450</v>
      </c>
      <c r="D31" s="2" t="s">
        <v>3378</v>
      </c>
      <c r="E31" s="2">
        <v>6</v>
      </c>
      <c r="F31" s="2">
        <v>4</v>
      </c>
      <c r="G31" s="10" t="str">
        <f t="shared" si="0"/>
        <v>6-4</v>
      </c>
      <c r="H31" s="2">
        <v>34</v>
      </c>
      <c r="I31" s="2">
        <v>57</v>
      </c>
      <c r="J31" s="14">
        <f>(VLOOKUP($G31,Depth_Lookup_CCL!$A$3:$Z$549,11,FALSE))+(H31/100)</f>
        <v>11.395000000000001</v>
      </c>
      <c r="K31" s="14">
        <f>(VLOOKUP($G31,Depth_Lookup_CCL!$A$3:$Z$549,11,FALSE))+(I31/100)</f>
        <v>11.625000000000002</v>
      </c>
      <c r="L31" s="90">
        <v>12</v>
      </c>
      <c r="M31" s="90" t="s">
        <v>1846</v>
      </c>
      <c r="N31" s="14"/>
      <c r="Q31" s="2"/>
      <c r="R31" s="110"/>
      <c r="T31" s="35" t="s">
        <v>1391</v>
      </c>
      <c r="U31" s="2" t="s">
        <v>1368</v>
      </c>
      <c r="V31" s="2" t="s">
        <v>1374</v>
      </c>
      <c r="W31" s="5">
        <f>VLOOKUP(V31,definitions_list_lookup!$V$12:$W$15,2,FALSE)</f>
        <v>1</v>
      </c>
      <c r="X31" s="35" t="s">
        <v>1456</v>
      </c>
      <c r="Y31" s="41">
        <f>VLOOKUP(X31,definitions_list_lookup!$AT$3:$AU$5,2,FALSE)</f>
        <v>1</v>
      </c>
      <c r="Z31" s="41">
        <v>0.5</v>
      </c>
      <c r="AA31" s="41" t="s">
        <v>1865</v>
      </c>
      <c r="AB31" s="2"/>
      <c r="AC31" s="2"/>
      <c r="AD31" s="5" t="e">
        <f>VLOOKUP(AC31,definitions_list_lookup!$Y$12:$Z$15,2,FALSE)</f>
        <v>#N/A</v>
      </c>
      <c r="AE31" s="35"/>
      <c r="AF31" s="41" t="e">
        <f>VLOOKUP(AE31,definitions_list_lookup!$AT$3:$AU$5,2,FALSE)</f>
        <v>#N/A</v>
      </c>
      <c r="AH31" s="2"/>
      <c r="AI31" s="2"/>
      <c r="AJ31" s="14"/>
      <c r="AK31" s="14"/>
      <c r="AL31" s="14"/>
      <c r="AM31" s="14"/>
      <c r="AN31" s="14"/>
      <c r="AO31" s="14"/>
      <c r="AP31" s="14"/>
      <c r="AQ31" s="14"/>
      <c r="AR31" s="14"/>
      <c r="AS31" s="49">
        <v>23</v>
      </c>
      <c r="AT31" s="49">
        <v>270</v>
      </c>
      <c r="AU31" s="49">
        <v>0</v>
      </c>
      <c r="AV31" s="49">
        <v>0</v>
      </c>
      <c r="AW31" s="49">
        <f t="shared" si="8"/>
        <v>90</v>
      </c>
      <c r="AX31" s="49">
        <f t="shared" si="9"/>
        <v>90</v>
      </c>
      <c r="AY31" s="49">
        <f t="shared" si="10"/>
        <v>67</v>
      </c>
      <c r="AZ31" s="49">
        <f t="shared" si="11"/>
        <v>180</v>
      </c>
      <c r="BA31" s="49">
        <f t="shared" si="12"/>
        <v>23</v>
      </c>
      <c r="BB31" s="49">
        <f t="shared" si="13"/>
        <v>270</v>
      </c>
      <c r="BC31" s="60">
        <f t="shared" si="14"/>
        <v>23</v>
      </c>
    </row>
    <row r="32" spans="1:55">
      <c r="A32" s="161">
        <v>42933</v>
      </c>
      <c r="B32" s="2" t="s">
        <v>1842</v>
      </c>
      <c r="C32" s="2" t="s">
        <v>1450</v>
      </c>
      <c r="D32" s="2" t="s">
        <v>3378</v>
      </c>
      <c r="E32" s="2">
        <v>6</v>
      </c>
      <c r="F32" s="2">
        <v>4</v>
      </c>
      <c r="G32" s="10" t="str">
        <f t="shared" si="0"/>
        <v>6-4</v>
      </c>
      <c r="H32" s="2">
        <v>57</v>
      </c>
      <c r="I32" s="2">
        <v>89</v>
      </c>
      <c r="J32" s="14">
        <f>(VLOOKUP($G32,Depth_Lookup_CCL!$A$3:$Z$549,11,FALSE))+(H32/100)</f>
        <v>11.625000000000002</v>
      </c>
      <c r="K32" s="14">
        <f>(VLOOKUP($G32,Depth_Lookup_CCL!$A$3:$Z$549,11,FALSE))+(I32/100)</f>
        <v>11.945000000000002</v>
      </c>
      <c r="L32" s="90">
        <v>13</v>
      </c>
      <c r="M32" s="90" t="s">
        <v>1846</v>
      </c>
      <c r="N32" s="14" t="s">
        <v>1550</v>
      </c>
      <c r="Q32" s="2"/>
      <c r="R32" s="110"/>
      <c r="T32" s="35"/>
      <c r="U32" s="2"/>
      <c r="V32" s="2"/>
      <c r="W32" s="5" t="e">
        <f>VLOOKUP(V32,definitions_list_lookup!$V$12:$W$15,2,FALSE)</f>
        <v>#N/A</v>
      </c>
      <c r="X32" s="35"/>
      <c r="Y32" s="41" t="e">
        <f>VLOOKUP(X32,definitions_list_lookup!$AT$3:$AU$5,2,FALSE)</f>
        <v>#N/A</v>
      </c>
      <c r="Z32" s="41"/>
      <c r="AA32" s="41"/>
      <c r="AB32" s="2"/>
      <c r="AC32" s="2"/>
      <c r="AD32" s="5" t="e">
        <f>VLOOKUP(AC32,definitions_list_lookup!$Y$12:$Z$15,2,FALSE)</f>
        <v>#N/A</v>
      </c>
      <c r="AE32" s="35"/>
      <c r="AF32" s="41" t="e">
        <f>VLOOKUP(AE32,definitions_list_lookup!$AT$3:$AU$5,2,FALSE)</f>
        <v>#N/A</v>
      </c>
      <c r="AH32" s="2"/>
      <c r="AI32" s="2"/>
      <c r="AJ32" s="14"/>
      <c r="AK32" s="14"/>
      <c r="AL32" s="14"/>
      <c r="AM32" s="14"/>
      <c r="AN32" s="14"/>
      <c r="AO32" s="14"/>
      <c r="AP32" s="14"/>
      <c r="AQ32" s="14"/>
      <c r="AR32" s="14"/>
      <c r="AS32" s="49"/>
      <c r="AT32" s="49"/>
      <c r="AU32" s="49"/>
      <c r="AV32" s="49"/>
      <c r="AW32" s="49" t="e">
        <f t="shared" si="8"/>
        <v>#DIV/0!</v>
      </c>
      <c r="AX32" s="49" t="e">
        <f t="shared" si="9"/>
        <v>#DIV/0!</v>
      </c>
      <c r="AY32" s="49" t="e">
        <f t="shared" si="10"/>
        <v>#DIV/0!</v>
      </c>
      <c r="AZ32" s="49" t="e">
        <f t="shared" si="11"/>
        <v>#DIV/0!</v>
      </c>
      <c r="BA32" s="49" t="e">
        <f t="shared" si="12"/>
        <v>#DIV/0!</v>
      </c>
      <c r="BB32" s="49" t="e">
        <f t="shared" si="13"/>
        <v>#DIV/0!</v>
      </c>
      <c r="BC32" s="60" t="e">
        <f t="shared" si="14"/>
        <v>#DIV/0!</v>
      </c>
    </row>
    <row r="33" spans="1:55">
      <c r="A33" s="89">
        <v>42933</v>
      </c>
      <c r="B33" s="2" t="s">
        <v>1842</v>
      </c>
      <c r="C33" s="2" t="s">
        <v>1450</v>
      </c>
      <c r="D33" s="2" t="s">
        <v>3378</v>
      </c>
      <c r="E33" s="2">
        <v>6</v>
      </c>
      <c r="F33" s="2">
        <v>4</v>
      </c>
      <c r="G33" s="10" t="str">
        <f t="shared" si="0"/>
        <v>6-4</v>
      </c>
      <c r="H33" s="2">
        <v>89</v>
      </c>
      <c r="I33" s="2">
        <v>98</v>
      </c>
      <c r="J33" s="14">
        <f>(VLOOKUP($G33,Depth_Lookup_CCL!$A$3:$Z$549,11,FALSE))+(H33/100)</f>
        <v>11.945000000000002</v>
      </c>
      <c r="K33" s="14">
        <f>(VLOOKUP($G33,Depth_Lookup_CCL!$A$3:$Z$549,11,FALSE))+(I33/100)</f>
        <v>12.035000000000002</v>
      </c>
      <c r="L33" s="90">
        <v>14</v>
      </c>
      <c r="M33" s="90" t="s">
        <v>1846</v>
      </c>
      <c r="N33" s="14" t="s">
        <v>18</v>
      </c>
      <c r="Q33" s="2" t="s">
        <v>1866</v>
      </c>
      <c r="R33" s="110"/>
      <c r="T33" s="35"/>
      <c r="U33" s="2"/>
      <c r="V33" s="2"/>
      <c r="W33" s="5" t="e">
        <f>VLOOKUP(V33,definitions_list_lookup!$V$12:$W$15,2,FALSE)</f>
        <v>#N/A</v>
      </c>
      <c r="X33" s="35"/>
      <c r="Y33" s="41" t="e">
        <f>VLOOKUP(X33,definitions_list_lookup!$AT$3:$AU$5,2,FALSE)</f>
        <v>#N/A</v>
      </c>
      <c r="Z33" s="41"/>
      <c r="AA33" s="41"/>
      <c r="AB33" s="2"/>
      <c r="AC33" s="2"/>
      <c r="AD33" s="5" t="e">
        <f>VLOOKUP(AC33,definitions_list_lookup!$Y$12:$Z$15,2,FALSE)</f>
        <v>#N/A</v>
      </c>
      <c r="AE33" s="35"/>
      <c r="AF33" s="41" t="e">
        <f>VLOOKUP(AE33,definitions_list_lookup!$AT$3:$AU$5,2,FALSE)</f>
        <v>#N/A</v>
      </c>
      <c r="AH33" s="2"/>
      <c r="AI33" s="2"/>
      <c r="AJ33" s="14"/>
      <c r="AK33" s="14"/>
      <c r="AL33" s="14"/>
      <c r="AM33" s="14"/>
      <c r="AN33" s="14"/>
      <c r="AO33" s="14"/>
      <c r="AP33" s="14"/>
      <c r="AQ33" s="14"/>
      <c r="AR33" s="14"/>
      <c r="AS33" s="49"/>
      <c r="AT33" s="49"/>
      <c r="AU33" s="49"/>
      <c r="AV33" s="49"/>
      <c r="AW33" s="49" t="e">
        <f t="shared" si="8"/>
        <v>#DIV/0!</v>
      </c>
      <c r="AX33" s="49" t="e">
        <f t="shared" si="9"/>
        <v>#DIV/0!</v>
      </c>
      <c r="AY33" s="49" t="e">
        <f t="shared" si="10"/>
        <v>#DIV/0!</v>
      </c>
      <c r="AZ33" s="49" t="e">
        <f t="shared" si="11"/>
        <v>#DIV/0!</v>
      </c>
      <c r="BA33" s="49" t="e">
        <f t="shared" si="12"/>
        <v>#DIV/0!</v>
      </c>
      <c r="BB33" s="49" t="e">
        <f t="shared" si="13"/>
        <v>#DIV/0!</v>
      </c>
      <c r="BC33" s="60" t="e">
        <f t="shared" si="14"/>
        <v>#DIV/0!</v>
      </c>
    </row>
    <row r="34" spans="1:55">
      <c r="A34" s="161">
        <v>42933</v>
      </c>
      <c r="B34" s="2" t="s">
        <v>1842</v>
      </c>
      <c r="C34" s="2" t="s">
        <v>1450</v>
      </c>
      <c r="D34" s="2" t="s">
        <v>3378</v>
      </c>
      <c r="E34" s="2">
        <v>7</v>
      </c>
      <c r="F34" s="2">
        <v>1</v>
      </c>
      <c r="G34" s="10" t="str">
        <f t="shared" si="0"/>
        <v>7-1</v>
      </c>
      <c r="H34" s="2">
        <v>0</v>
      </c>
      <c r="I34" s="2">
        <v>7</v>
      </c>
      <c r="J34" s="14">
        <f>(VLOOKUP($G34,Depth_Lookup_CCL!$A$3:$Z$549,11,FALSE))+(H34/100)</f>
        <v>11.85</v>
      </c>
      <c r="K34" s="14">
        <f>(VLOOKUP($G34,Depth_Lookup_CCL!$A$3:$Z$549,11,FALSE))+(I34/100)</f>
        <v>11.92</v>
      </c>
      <c r="L34" s="90">
        <v>14</v>
      </c>
      <c r="M34" s="90" t="s">
        <v>1846</v>
      </c>
      <c r="N34" s="14" t="s">
        <v>1442</v>
      </c>
      <c r="Q34" s="2"/>
      <c r="R34" s="110"/>
      <c r="T34" s="35" t="s">
        <v>1391</v>
      </c>
      <c r="U34" s="2" t="s">
        <v>1368</v>
      </c>
      <c r="V34" s="2" t="s">
        <v>238</v>
      </c>
      <c r="W34" s="5">
        <f>VLOOKUP(V34,definitions_list_lookup!$V$12:$W$15,2,FALSE)</f>
        <v>2</v>
      </c>
      <c r="X34" s="35" t="s">
        <v>1456</v>
      </c>
      <c r="Y34" s="41">
        <f>VLOOKUP(X34,definitions_list_lookup!$AT$3:$AU$5,2,FALSE)</f>
        <v>1</v>
      </c>
      <c r="Z34" s="41"/>
      <c r="AA34" s="41" t="s">
        <v>1867</v>
      </c>
      <c r="AB34" s="2"/>
      <c r="AC34" s="2"/>
      <c r="AD34" s="5" t="e">
        <f>VLOOKUP(AC34,definitions_list_lookup!$Y$12:$Z$15,2,FALSE)</f>
        <v>#N/A</v>
      </c>
      <c r="AE34" s="35"/>
      <c r="AF34" s="41" t="e">
        <f>VLOOKUP(AE34,definitions_list_lookup!$AT$3:$AU$5,2,FALSE)</f>
        <v>#N/A</v>
      </c>
      <c r="AH34" s="2"/>
      <c r="AI34" s="2"/>
      <c r="AJ34" s="14"/>
      <c r="AK34" s="14"/>
      <c r="AL34" s="14"/>
      <c r="AM34" s="14"/>
      <c r="AN34" s="14"/>
      <c r="AO34" s="14"/>
      <c r="AP34" s="14"/>
      <c r="AQ34" s="14"/>
      <c r="AR34" s="14"/>
      <c r="AS34" s="49"/>
      <c r="AT34" s="49"/>
      <c r="AU34" s="49"/>
      <c r="AV34" s="49"/>
      <c r="AW34" s="49" t="e">
        <f t="shared" si="8"/>
        <v>#DIV/0!</v>
      </c>
      <c r="AX34" s="49" t="e">
        <f t="shared" si="9"/>
        <v>#DIV/0!</v>
      </c>
      <c r="AY34" s="49" t="e">
        <f t="shared" si="10"/>
        <v>#DIV/0!</v>
      </c>
      <c r="AZ34" s="49" t="e">
        <f t="shared" si="11"/>
        <v>#DIV/0!</v>
      </c>
      <c r="BA34" s="49" t="e">
        <f t="shared" si="12"/>
        <v>#DIV/0!</v>
      </c>
      <c r="BB34" s="49" t="e">
        <f t="shared" si="13"/>
        <v>#DIV/0!</v>
      </c>
      <c r="BC34" s="60" t="e">
        <f t="shared" si="14"/>
        <v>#DIV/0!</v>
      </c>
    </row>
    <row r="35" spans="1:55">
      <c r="A35" s="161">
        <v>42933</v>
      </c>
      <c r="B35" s="2" t="s">
        <v>1842</v>
      </c>
      <c r="C35" s="2" t="s">
        <v>1450</v>
      </c>
      <c r="D35" s="2" t="s">
        <v>3378</v>
      </c>
      <c r="E35" s="2">
        <v>7</v>
      </c>
      <c r="F35" s="2">
        <v>1</v>
      </c>
      <c r="G35" s="91" t="s">
        <v>1868</v>
      </c>
      <c r="H35" s="2">
        <v>7</v>
      </c>
      <c r="I35" s="2">
        <v>60</v>
      </c>
      <c r="J35" s="14">
        <f>(VLOOKUP($G35,Depth_Lookup_CCL!$A$3:$Z$549,11,FALSE))+(H35/100)</f>
        <v>11.92</v>
      </c>
      <c r="K35" s="14">
        <f>(VLOOKUP($G35,Depth_Lookup_CCL!$A$3:$Z$549,11,FALSE))+(I35/100)</f>
        <v>12.45</v>
      </c>
      <c r="L35" s="90">
        <v>14</v>
      </c>
      <c r="M35" s="90" t="s">
        <v>5</v>
      </c>
      <c r="N35" s="14"/>
      <c r="Q35" s="2"/>
      <c r="R35" s="110"/>
      <c r="T35" s="35" t="s">
        <v>1391</v>
      </c>
      <c r="U35" s="2" t="s">
        <v>1368</v>
      </c>
      <c r="V35" s="2" t="s">
        <v>238</v>
      </c>
      <c r="W35" s="5">
        <f>VLOOKUP(V35,definitions_list_lookup!$V$12:$W$15,2,FALSE)</f>
        <v>2</v>
      </c>
      <c r="X35" s="35" t="s">
        <v>1457</v>
      </c>
      <c r="Y35" s="41">
        <f>VLOOKUP(X35,definitions_list_lookup!$AT$3:$AU$5,2,FALSE)</f>
        <v>2</v>
      </c>
      <c r="Z35" s="41">
        <v>0.5</v>
      </c>
      <c r="AA35" s="41" t="s">
        <v>1869</v>
      </c>
      <c r="AB35" s="2" t="s">
        <v>1385</v>
      </c>
      <c r="AC35" s="2" t="s">
        <v>1374</v>
      </c>
      <c r="AD35" s="5">
        <f>VLOOKUP(AC35,definitions_list_lookup!$Y$12:$Z$15,2,FALSE)</f>
        <v>1</v>
      </c>
      <c r="AE35" s="35" t="s">
        <v>1456</v>
      </c>
      <c r="AF35" s="41">
        <f>VLOOKUP(AE35,definitions_list_lookup!$AT$3:$AU$5,2,FALSE)</f>
        <v>1</v>
      </c>
      <c r="AH35" s="2" t="s">
        <v>1492</v>
      </c>
      <c r="AI35" s="92" t="s">
        <v>1870</v>
      </c>
      <c r="AJ35" s="14"/>
      <c r="AK35" s="14"/>
      <c r="AL35" s="14"/>
      <c r="AM35" s="14"/>
      <c r="AN35" s="14"/>
      <c r="AO35" s="14"/>
      <c r="AP35" s="14"/>
      <c r="AQ35" s="14"/>
      <c r="AR35" s="14"/>
      <c r="AS35" s="49">
        <v>16</v>
      </c>
      <c r="AT35" s="49">
        <v>90</v>
      </c>
      <c r="AU35" s="49">
        <v>15</v>
      </c>
      <c r="AV35" s="49">
        <v>180</v>
      </c>
      <c r="AW35" s="49">
        <f t="shared" si="8"/>
        <v>-46.940762861515879</v>
      </c>
      <c r="AX35" s="49">
        <f t="shared" si="9"/>
        <v>313.05923713848415</v>
      </c>
      <c r="AY35" s="49">
        <f t="shared" si="10"/>
        <v>68.57230536259874</v>
      </c>
      <c r="AZ35" s="49">
        <f t="shared" si="11"/>
        <v>43.059237138484121</v>
      </c>
      <c r="BA35" s="49">
        <f t="shared" si="12"/>
        <v>21.42769463740126</v>
      </c>
      <c r="BB35" s="49">
        <f t="shared" si="13"/>
        <v>133.05923713848415</v>
      </c>
      <c r="BC35" s="60">
        <f t="shared" si="14"/>
        <v>21.42769463740126</v>
      </c>
    </row>
    <row r="36" spans="1:55">
      <c r="A36" s="89">
        <v>42933</v>
      </c>
      <c r="B36" s="2" t="s">
        <v>1842</v>
      </c>
      <c r="C36" s="2" t="s">
        <v>1450</v>
      </c>
      <c r="D36" s="2" t="s">
        <v>3378</v>
      </c>
      <c r="E36" s="2">
        <v>7</v>
      </c>
      <c r="F36" s="2">
        <v>2</v>
      </c>
      <c r="G36" s="10" t="str">
        <f t="shared" si="0"/>
        <v>7-2</v>
      </c>
      <c r="H36" s="2">
        <v>0</v>
      </c>
      <c r="I36" s="2">
        <v>94</v>
      </c>
      <c r="J36" s="14">
        <f>(VLOOKUP($G36,Depth_Lookup_CCL!$A$3:$Z$549,11,FALSE))+(H36/100)</f>
        <v>12.459999999999999</v>
      </c>
      <c r="K36" s="14">
        <f>(VLOOKUP($G36,Depth_Lookup_CCL!$A$3:$Z$549,11,FALSE))+(I36/100)</f>
        <v>13.399999999999999</v>
      </c>
      <c r="L36" s="90">
        <v>15</v>
      </c>
      <c r="M36" s="90" t="s">
        <v>1846</v>
      </c>
      <c r="N36" s="14" t="s">
        <v>18</v>
      </c>
      <c r="Q36" s="2" t="s">
        <v>1456</v>
      </c>
      <c r="R36" s="110"/>
      <c r="T36" s="35" t="s">
        <v>1391</v>
      </c>
      <c r="U36" s="2" t="s">
        <v>1368</v>
      </c>
      <c r="V36" s="2" t="s">
        <v>238</v>
      </c>
      <c r="W36" s="5">
        <f>VLOOKUP(V36,definitions_list_lookup!$V$12:$W$15,2,FALSE)</f>
        <v>2</v>
      </c>
      <c r="X36" s="35" t="s">
        <v>1457</v>
      </c>
      <c r="Y36" s="41">
        <f>VLOOKUP(X36,definitions_list_lookup!$AT$3:$AU$5,2,FALSE)</f>
        <v>2</v>
      </c>
      <c r="Z36" s="41">
        <v>1</v>
      </c>
      <c r="AA36" s="41" t="s">
        <v>1871</v>
      </c>
      <c r="AB36" s="2"/>
      <c r="AC36" s="2"/>
      <c r="AD36" s="5" t="e">
        <f>VLOOKUP(AC36,definitions_list_lookup!$Y$12:$Z$15,2,FALSE)</f>
        <v>#N/A</v>
      </c>
      <c r="AE36" s="35"/>
      <c r="AF36" s="41" t="e">
        <f>VLOOKUP(AE36,definitions_list_lookup!$AT$3:$AU$5,2,FALSE)</f>
        <v>#N/A</v>
      </c>
      <c r="AH36" s="2"/>
      <c r="AI36" s="2"/>
      <c r="AJ36" s="14"/>
      <c r="AK36" s="14"/>
      <c r="AL36" s="14"/>
      <c r="AM36" s="14"/>
      <c r="AN36" s="14"/>
      <c r="AO36" s="14"/>
      <c r="AP36" s="14"/>
      <c r="AQ36" s="14"/>
      <c r="AR36" s="14"/>
      <c r="AS36" s="49">
        <v>7</v>
      </c>
      <c r="AT36" s="49">
        <v>90</v>
      </c>
      <c r="AU36" s="49">
        <v>2</v>
      </c>
      <c r="AV36" s="49">
        <v>360</v>
      </c>
      <c r="AW36" s="49">
        <f t="shared" si="8"/>
        <v>-105.87611478209259</v>
      </c>
      <c r="AX36" s="49">
        <f t="shared" si="9"/>
        <v>254.1238852179074</v>
      </c>
      <c r="AY36" s="49">
        <f t="shared" si="10"/>
        <v>82.725317082150795</v>
      </c>
      <c r="AZ36" s="49">
        <f t="shared" si="11"/>
        <v>344.1238852179074</v>
      </c>
      <c r="BA36" s="49">
        <f t="shared" si="12"/>
        <v>7.274682917849205</v>
      </c>
      <c r="BB36" s="49">
        <f t="shared" si="13"/>
        <v>74.1238852179074</v>
      </c>
      <c r="BC36" s="60">
        <f t="shared" si="14"/>
        <v>7.274682917849205</v>
      </c>
    </row>
    <row r="37" spans="1:55">
      <c r="A37" s="89">
        <v>42933</v>
      </c>
      <c r="B37" s="2" t="s">
        <v>1842</v>
      </c>
      <c r="C37" s="2" t="s">
        <v>1450</v>
      </c>
      <c r="D37" s="2" t="s">
        <v>3378</v>
      </c>
      <c r="E37" s="2">
        <v>7</v>
      </c>
      <c r="F37" s="2">
        <v>3</v>
      </c>
      <c r="G37" s="10" t="str">
        <f t="shared" si="0"/>
        <v>7-3</v>
      </c>
      <c r="H37" s="2">
        <v>0</v>
      </c>
      <c r="I37" s="2">
        <v>60</v>
      </c>
      <c r="J37" s="14">
        <f>(VLOOKUP($G37,Depth_Lookup_CCL!$A$3:$Z$549,11,FALSE))+(H37/100)</f>
        <v>13.395</v>
      </c>
      <c r="K37" s="14">
        <f>(VLOOKUP($G37,Depth_Lookup_CCL!$A$3:$Z$549,11,FALSE))+(I37/100)</f>
        <v>13.994999999999999</v>
      </c>
      <c r="L37" s="90">
        <v>15</v>
      </c>
      <c r="M37" s="90" t="s">
        <v>1846</v>
      </c>
      <c r="N37" s="14" t="s">
        <v>1442</v>
      </c>
      <c r="Q37" s="2"/>
      <c r="R37" s="110"/>
      <c r="T37" s="35"/>
      <c r="U37" s="2" t="s">
        <v>1369</v>
      </c>
      <c r="V37" s="2" t="s">
        <v>1375</v>
      </c>
      <c r="W37" s="5">
        <f>VLOOKUP(V37,definitions_list_lookup!$V$12:$W$15,2,FALSE)</f>
        <v>3</v>
      </c>
      <c r="X37" s="35" t="s">
        <v>1456</v>
      </c>
      <c r="Y37" s="41">
        <f>VLOOKUP(X37,definitions_list_lookup!$AT$3:$AU$5,2,FALSE)</f>
        <v>1</v>
      </c>
      <c r="Z37" s="41">
        <v>2</v>
      </c>
      <c r="AA37" s="41" t="s">
        <v>1872</v>
      </c>
      <c r="AB37" s="2" t="s">
        <v>1385</v>
      </c>
      <c r="AC37" s="2" t="s">
        <v>238</v>
      </c>
      <c r="AD37" s="5">
        <f>VLOOKUP(AC37,definitions_list_lookup!$Y$12:$Z$15,2,FALSE)</f>
        <v>2</v>
      </c>
      <c r="AE37" s="35" t="s">
        <v>1457</v>
      </c>
      <c r="AF37" s="41">
        <f>VLOOKUP(AE37,definitions_list_lookup!$AT$3:$AU$5,2,FALSE)</f>
        <v>2</v>
      </c>
      <c r="AH37" s="2" t="s">
        <v>1492</v>
      </c>
      <c r="AI37" s="2" t="s">
        <v>1873</v>
      </c>
      <c r="AJ37" s="14"/>
      <c r="AK37" s="14"/>
      <c r="AL37" s="14"/>
      <c r="AM37" s="14"/>
      <c r="AN37" s="14" t="s">
        <v>1874</v>
      </c>
      <c r="AO37" s="14"/>
      <c r="AP37" s="14"/>
      <c r="AQ37" s="14"/>
      <c r="AR37" s="14"/>
      <c r="AS37" s="49">
        <v>7</v>
      </c>
      <c r="AT37" s="49">
        <v>270</v>
      </c>
      <c r="AU37" s="49">
        <v>0</v>
      </c>
      <c r="AV37" s="49">
        <v>0</v>
      </c>
      <c r="AW37" s="49">
        <f t="shared" si="8"/>
        <v>90</v>
      </c>
      <c r="AX37" s="49">
        <f t="shared" si="9"/>
        <v>90</v>
      </c>
      <c r="AY37" s="49">
        <f t="shared" si="10"/>
        <v>83</v>
      </c>
      <c r="AZ37" s="49">
        <f t="shared" si="11"/>
        <v>180</v>
      </c>
      <c r="BA37" s="49">
        <f t="shared" si="12"/>
        <v>7</v>
      </c>
      <c r="BB37" s="49">
        <f t="shared" si="13"/>
        <v>270</v>
      </c>
      <c r="BC37" s="60">
        <f t="shared" si="14"/>
        <v>7</v>
      </c>
    </row>
    <row r="38" spans="1:55">
      <c r="A38" s="161">
        <v>42933</v>
      </c>
      <c r="B38" s="2" t="s">
        <v>1842</v>
      </c>
      <c r="C38" s="2" t="s">
        <v>1450</v>
      </c>
      <c r="D38" s="2" t="s">
        <v>3378</v>
      </c>
      <c r="E38" s="2">
        <v>7</v>
      </c>
      <c r="F38" s="2">
        <v>4</v>
      </c>
      <c r="G38" s="10" t="str">
        <f t="shared" si="0"/>
        <v>7-4</v>
      </c>
      <c r="H38" s="2">
        <v>0</v>
      </c>
      <c r="I38" s="2">
        <v>32</v>
      </c>
      <c r="J38" s="14">
        <f>(VLOOKUP($G38,Depth_Lookup_CCL!$A$3:$Z$549,11,FALSE))+(H38/100)</f>
        <v>13.994999999999999</v>
      </c>
      <c r="K38" s="14">
        <f>(VLOOKUP($G38,Depth_Lookup_CCL!$A$3:$Z$549,11,FALSE))+(I38/100)</f>
        <v>14.315</v>
      </c>
      <c r="L38" s="90">
        <v>15</v>
      </c>
      <c r="M38" s="90" t="s">
        <v>1846</v>
      </c>
      <c r="N38" s="14" t="s">
        <v>1442</v>
      </c>
      <c r="Q38" s="2"/>
      <c r="R38" s="110"/>
      <c r="S38" s="2" t="s">
        <v>1378</v>
      </c>
      <c r="T38" s="35" t="s">
        <v>1391</v>
      </c>
      <c r="U38" s="2" t="s">
        <v>1385</v>
      </c>
      <c r="V38" s="2" t="s">
        <v>1374</v>
      </c>
      <c r="W38" s="5">
        <f>VLOOKUP(V38,definitions_list_lookup!$V$12:$W$15,2,FALSE)</f>
        <v>1</v>
      </c>
      <c r="X38" s="35" t="s">
        <v>1456</v>
      </c>
      <c r="Y38" s="41">
        <f>VLOOKUP(X38,definitions_list_lookup!$AT$3:$AU$5,2,FALSE)</f>
        <v>1</v>
      </c>
      <c r="Z38" s="41">
        <v>2</v>
      </c>
      <c r="AA38" s="41" t="s">
        <v>1875</v>
      </c>
      <c r="AB38" s="2" t="s">
        <v>1385</v>
      </c>
      <c r="AC38" s="2" t="s">
        <v>1375</v>
      </c>
      <c r="AD38" s="5">
        <f>VLOOKUP(AC38,definitions_list_lookup!$Y$12:$Z$15,2,FALSE)</f>
        <v>3</v>
      </c>
      <c r="AE38" s="35" t="s">
        <v>1457</v>
      </c>
      <c r="AF38" s="41">
        <f>VLOOKUP(AE38,definitions_list_lookup!$AT$3:$AU$5,2,FALSE)</f>
        <v>2</v>
      </c>
      <c r="AH38" s="2"/>
      <c r="AI38" s="2" t="s">
        <v>1876</v>
      </c>
      <c r="AJ38" s="14"/>
      <c r="AK38" s="14"/>
      <c r="AL38" s="14"/>
      <c r="AM38" s="14"/>
      <c r="AN38" s="14"/>
      <c r="AO38" s="14"/>
      <c r="AP38" s="14"/>
      <c r="AQ38" s="14"/>
      <c r="AR38" s="14"/>
      <c r="AS38" s="49">
        <v>0.1</v>
      </c>
      <c r="AT38" s="49">
        <v>270</v>
      </c>
      <c r="AU38" s="49">
        <v>0.1</v>
      </c>
      <c r="AV38" s="49">
        <v>0</v>
      </c>
      <c r="AW38" s="49">
        <f t="shared" si="8"/>
        <v>135</v>
      </c>
      <c r="AX38" s="49">
        <f t="shared" si="9"/>
        <v>135</v>
      </c>
      <c r="AY38" s="49">
        <f t="shared" si="10"/>
        <v>89.858578787360372</v>
      </c>
      <c r="AZ38" s="49">
        <f t="shared" si="11"/>
        <v>225</v>
      </c>
      <c r="BA38" s="49">
        <f t="shared" si="12"/>
        <v>0.14142121263962792</v>
      </c>
      <c r="BB38" s="49">
        <f t="shared" si="13"/>
        <v>315</v>
      </c>
      <c r="BC38" s="60">
        <f t="shared" si="14"/>
        <v>0.14142121263962792</v>
      </c>
    </row>
    <row r="39" spans="1:55">
      <c r="A39" s="161">
        <v>42933</v>
      </c>
      <c r="B39" s="2" t="s">
        <v>1842</v>
      </c>
      <c r="C39" s="2" t="s">
        <v>1450</v>
      </c>
      <c r="D39" s="2" t="s">
        <v>3378</v>
      </c>
      <c r="E39" s="2">
        <v>7</v>
      </c>
      <c r="F39" s="2">
        <v>4</v>
      </c>
      <c r="G39" s="10" t="str">
        <f t="shared" si="0"/>
        <v>7-4</v>
      </c>
      <c r="H39" s="2">
        <v>32</v>
      </c>
      <c r="I39" s="2">
        <v>77</v>
      </c>
      <c r="J39" s="14">
        <f>(VLOOKUP($G39,Depth_Lookup_CCL!$A$3:$Z$549,11,FALSE))+(H39/100)</f>
        <v>14.315</v>
      </c>
      <c r="K39" s="14">
        <f>(VLOOKUP($G39,Depth_Lookup_CCL!$A$3:$Z$549,11,FALSE))+(I39/100)</f>
        <v>14.764999999999999</v>
      </c>
      <c r="L39" s="90">
        <v>16</v>
      </c>
      <c r="M39" s="90" t="s">
        <v>1846</v>
      </c>
      <c r="N39" s="14" t="s">
        <v>1378</v>
      </c>
      <c r="O39" s="2" t="s">
        <v>1391</v>
      </c>
      <c r="P39" s="2" t="s">
        <v>1367</v>
      </c>
      <c r="Q39" s="2" t="s">
        <v>1877</v>
      </c>
      <c r="R39" s="110"/>
      <c r="T39" s="35"/>
      <c r="U39" s="2"/>
      <c r="V39" s="2" t="s">
        <v>238</v>
      </c>
      <c r="W39" s="5">
        <f>VLOOKUP(V39,definitions_list_lookup!$V$12:$W$15,2,FALSE)</f>
        <v>2</v>
      </c>
      <c r="X39" s="35" t="s">
        <v>1456</v>
      </c>
      <c r="Y39" s="41">
        <f>VLOOKUP(X39,definitions_list_lookup!$AT$3:$AU$5,2,FALSE)</f>
        <v>1</v>
      </c>
      <c r="Z39" s="41">
        <v>30</v>
      </c>
      <c r="AA39" s="41" t="s">
        <v>1878</v>
      </c>
      <c r="AB39" s="2" t="s">
        <v>1385</v>
      </c>
      <c r="AC39" s="2" t="s">
        <v>1374</v>
      </c>
      <c r="AD39" s="5">
        <f>VLOOKUP(AC39,definitions_list_lookup!$Y$12:$Z$15,2,FALSE)</f>
        <v>1</v>
      </c>
      <c r="AE39" s="35" t="s">
        <v>1457</v>
      </c>
      <c r="AF39" s="41">
        <f>VLOOKUP(AE39,definitions_list_lookup!$AT$3:$AU$5,2,FALSE)</f>
        <v>2</v>
      </c>
      <c r="AH39" s="2" t="s">
        <v>1492</v>
      </c>
      <c r="AI39" s="2"/>
      <c r="AJ39" s="14"/>
      <c r="AK39" s="14"/>
      <c r="AL39" s="14"/>
      <c r="AM39" s="14"/>
      <c r="AN39" s="14"/>
      <c r="AO39" s="14"/>
      <c r="AP39" s="14"/>
      <c r="AQ39" s="14"/>
      <c r="AR39" s="14"/>
      <c r="AS39" s="49">
        <v>0.1</v>
      </c>
      <c r="AT39" s="49">
        <v>270</v>
      </c>
      <c r="AU39" s="49">
        <v>0</v>
      </c>
      <c r="AV39" s="49">
        <v>0</v>
      </c>
      <c r="AW39" s="49">
        <f t="shared" si="8"/>
        <v>90</v>
      </c>
      <c r="AX39" s="49">
        <f t="shared" si="9"/>
        <v>90</v>
      </c>
      <c r="AY39" s="49">
        <f t="shared" si="10"/>
        <v>89.9</v>
      </c>
      <c r="AZ39" s="49">
        <f t="shared" si="11"/>
        <v>180</v>
      </c>
      <c r="BA39" s="49">
        <f t="shared" si="12"/>
        <v>9.9999999999994316E-2</v>
      </c>
      <c r="BB39" s="49">
        <f t="shared" si="13"/>
        <v>270</v>
      </c>
      <c r="BC39" s="60">
        <f t="shared" si="14"/>
        <v>9.9999999999994316E-2</v>
      </c>
    </row>
    <row r="40" spans="1:55">
      <c r="A40" s="89">
        <v>42933</v>
      </c>
      <c r="B40" s="2" t="s">
        <v>1842</v>
      </c>
      <c r="C40" s="2" t="s">
        <v>1450</v>
      </c>
      <c r="D40" s="2" t="s">
        <v>3378</v>
      </c>
      <c r="E40" s="2">
        <v>7</v>
      </c>
      <c r="F40" s="2">
        <v>4</v>
      </c>
      <c r="G40" s="10" t="str">
        <f t="shared" si="0"/>
        <v>7-4</v>
      </c>
      <c r="H40" s="2">
        <v>77</v>
      </c>
      <c r="I40" s="2">
        <v>96</v>
      </c>
      <c r="J40" s="14">
        <f>(VLOOKUP($G40,Depth_Lookup_CCL!$A$3:$Z$549,11,FALSE))+(H40/100)</f>
        <v>14.764999999999999</v>
      </c>
      <c r="K40" s="14">
        <f>(VLOOKUP($G40,Depth_Lookup_CCL!$A$3:$Z$549,11,FALSE))+(I40/100)</f>
        <v>14.954999999999998</v>
      </c>
      <c r="L40" s="90">
        <v>16</v>
      </c>
      <c r="M40" s="90" t="s">
        <v>5</v>
      </c>
      <c r="N40" s="14"/>
      <c r="Q40" s="2"/>
      <c r="R40" s="110"/>
      <c r="S40" s="2" t="s">
        <v>1378</v>
      </c>
      <c r="T40" s="35" t="s">
        <v>1391</v>
      </c>
      <c r="U40" s="2" t="s">
        <v>1367</v>
      </c>
      <c r="V40" s="2" t="s">
        <v>1374</v>
      </c>
      <c r="W40" s="5">
        <f>VLOOKUP(V40,definitions_list_lookup!$V$12:$W$15,2,FALSE)</f>
        <v>1</v>
      </c>
      <c r="X40" s="35" t="s">
        <v>1456</v>
      </c>
      <c r="Y40" s="41">
        <f>VLOOKUP(X40,definitions_list_lookup!$AT$3:$AU$5,2,FALSE)</f>
        <v>1</v>
      </c>
      <c r="Z40" s="41">
        <v>20</v>
      </c>
      <c r="AA40" s="41" t="s">
        <v>1879</v>
      </c>
      <c r="AB40" s="2"/>
      <c r="AC40" s="2"/>
      <c r="AD40" s="5" t="e">
        <f>VLOOKUP(AC40,definitions_list_lookup!$Y$12:$Z$15,2,FALSE)</f>
        <v>#N/A</v>
      </c>
      <c r="AE40" s="35"/>
      <c r="AF40" s="41" t="e">
        <f>VLOOKUP(AE40,definitions_list_lookup!$AT$3:$AU$5,2,FALSE)</f>
        <v>#N/A</v>
      </c>
      <c r="AH40" s="2"/>
      <c r="AI40" s="2"/>
      <c r="AJ40" s="14"/>
      <c r="AK40" s="14"/>
      <c r="AL40" s="14"/>
      <c r="AM40" s="14"/>
      <c r="AN40" s="14"/>
      <c r="AO40" s="14"/>
      <c r="AP40" s="14"/>
      <c r="AQ40" s="14"/>
      <c r="AR40" s="14"/>
      <c r="AS40" s="49">
        <v>30</v>
      </c>
      <c r="AT40" s="49">
        <v>90</v>
      </c>
      <c r="AU40" s="49">
        <v>0</v>
      </c>
      <c r="AV40" s="49">
        <v>0</v>
      </c>
      <c r="AW40" s="49">
        <f t="shared" si="8"/>
        <v>-90</v>
      </c>
      <c r="AX40" s="49">
        <f t="shared" si="9"/>
        <v>270</v>
      </c>
      <c r="AY40" s="49">
        <f t="shared" si="10"/>
        <v>60.000000000000007</v>
      </c>
      <c r="AZ40" s="49">
        <f t="shared" si="11"/>
        <v>360</v>
      </c>
      <c r="BA40" s="49">
        <f t="shared" si="12"/>
        <v>29.999999999999993</v>
      </c>
      <c r="BB40" s="49">
        <f t="shared" si="13"/>
        <v>90</v>
      </c>
      <c r="BC40" s="60">
        <f t="shared" si="14"/>
        <v>29.999999999999993</v>
      </c>
    </row>
    <row r="41" spans="1:55">
      <c r="A41" s="161">
        <v>42933</v>
      </c>
      <c r="B41" s="2" t="s">
        <v>1842</v>
      </c>
      <c r="C41" s="2" t="s">
        <v>1450</v>
      </c>
      <c r="D41" s="2" t="s">
        <v>3378</v>
      </c>
      <c r="E41" s="2">
        <v>8</v>
      </c>
      <c r="F41" s="2">
        <v>1</v>
      </c>
      <c r="G41" s="10" t="str">
        <f t="shared" si="0"/>
        <v>8-1</v>
      </c>
      <c r="H41" s="2">
        <v>0</v>
      </c>
      <c r="I41" s="2">
        <v>27</v>
      </c>
      <c r="J41" s="14">
        <f>(VLOOKUP($G41,Depth_Lookup_CCL!$A$3:$Z$549,11,FALSE))+(H41/100)</f>
        <v>14.9</v>
      </c>
      <c r="K41" s="14">
        <f>(VLOOKUP($G41,Depth_Lookup_CCL!$A$3:$Z$549,11,FALSE))+(I41/100)</f>
        <v>15.17</v>
      </c>
      <c r="L41" s="90">
        <v>16</v>
      </c>
      <c r="M41" s="90" t="s">
        <v>1846</v>
      </c>
      <c r="N41" s="14" t="s">
        <v>1442</v>
      </c>
      <c r="Q41" s="2"/>
      <c r="R41" s="110"/>
      <c r="T41" s="35"/>
      <c r="U41" s="2"/>
      <c r="V41" s="2"/>
      <c r="W41" s="5" t="e">
        <f>VLOOKUP(V41,definitions_list_lookup!$V$12:$W$15,2,FALSE)</f>
        <v>#N/A</v>
      </c>
      <c r="X41" s="35"/>
      <c r="Y41" s="41" t="e">
        <f>VLOOKUP(X41,definitions_list_lookup!$AT$3:$AU$5,2,FALSE)</f>
        <v>#N/A</v>
      </c>
      <c r="Z41" s="41"/>
      <c r="AA41" s="41"/>
      <c r="AB41" s="2" t="s">
        <v>1385</v>
      </c>
      <c r="AC41" s="2" t="s">
        <v>1374</v>
      </c>
      <c r="AD41" s="5">
        <f>VLOOKUP(AC41,definitions_list_lookup!$Y$12:$Z$15,2,FALSE)</f>
        <v>1</v>
      </c>
      <c r="AE41" s="35" t="s">
        <v>1457</v>
      </c>
      <c r="AF41" s="41">
        <f>VLOOKUP(AE41,definitions_list_lookup!$AT$3:$AU$5,2,FALSE)</f>
        <v>2</v>
      </c>
      <c r="AH41" s="2" t="s">
        <v>1492</v>
      </c>
      <c r="AI41" s="2" t="s">
        <v>1880</v>
      </c>
      <c r="AJ41" s="14"/>
      <c r="AK41" s="14"/>
      <c r="AL41" s="14"/>
      <c r="AM41" s="14"/>
      <c r="AN41" s="14"/>
      <c r="AO41" s="14"/>
      <c r="AP41" s="14"/>
      <c r="AQ41" s="14"/>
      <c r="AR41" s="14"/>
      <c r="AS41" s="49"/>
      <c r="AT41" s="49"/>
      <c r="AU41" s="49"/>
      <c r="AV41" s="49"/>
      <c r="AW41" s="49" t="e">
        <f t="shared" si="8"/>
        <v>#DIV/0!</v>
      </c>
      <c r="AX41" s="49" t="e">
        <f t="shared" si="9"/>
        <v>#DIV/0!</v>
      </c>
      <c r="AY41" s="49" t="e">
        <f t="shared" si="10"/>
        <v>#DIV/0!</v>
      </c>
      <c r="AZ41" s="49" t="e">
        <f t="shared" si="11"/>
        <v>#DIV/0!</v>
      </c>
      <c r="BA41" s="49" t="e">
        <f t="shared" si="12"/>
        <v>#DIV/0!</v>
      </c>
      <c r="BB41" s="49" t="e">
        <f t="shared" si="13"/>
        <v>#DIV/0!</v>
      </c>
      <c r="BC41" s="60" t="e">
        <f t="shared" si="14"/>
        <v>#DIV/0!</v>
      </c>
    </row>
    <row r="42" spans="1:55">
      <c r="A42" s="161">
        <v>42933</v>
      </c>
      <c r="B42" s="2" t="s">
        <v>1842</v>
      </c>
      <c r="C42" s="2" t="s">
        <v>1450</v>
      </c>
      <c r="D42" s="2" t="s">
        <v>3378</v>
      </c>
      <c r="E42" s="2">
        <v>8</v>
      </c>
      <c r="F42" s="2">
        <v>1</v>
      </c>
      <c r="G42" s="10" t="str">
        <f t="shared" si="0"/>
        <v>8-1</v>
      </c>
      <c r="H42" s="2">
        <v>27</v>
      </c>
      <c r="I42" s="2">
        <v>67</v>
      </c>
      <c r="J42" s="14">
        <f>(VLOOKUP($G42,Depth_Lookup_CCL!$A$3:$Z$549,11,FALSE))+(H42/100)</f>
        <v>15.17</v>
      </c>
      <c r="K42" s="14">
        <f>(VLOOKUP($G42,Depth_Lookup_CCL!$A$3:$Z$549,11,FALSE))+(I42/100)</f>
        <v>15.57</v>
      </c>
      <c r="L42" s="90">
        <v>17</v>
      </c>
      <c r="M42" s="90" t="s">
        <v>1846</v>
      </c>
      <c r="N42" s="14" t="s">
        <v>1378</v>
      </c>
      <c r="O42" s="2" t="s">
        <v>1391</v>
      </c>
      <c r="P42" s="2" t="s">
        <v>1367</v>
      </c>
      <c r="Q42" s="2"/>
      <c r="R42" s="110"/>
      <c r="S42" s="2" t="s">
        <v>1366</v>
      </c>
      <c r="T42" s="35" t="s">
        <v>1391</v>
      </c>
      <c r="U42" s="2" t="s">
        <v>1385</v>
      </c>
      <c r="V42" s="2" t="s">
        <v>1374</v>
      </c>
      <c r="W42" s="5">
        <f>VLOOKUP(V42,definitions_list_lookup!$V$12:$W$15,2,FALSE)</f>
        <v>1</v>
      </c>
      <c r="X42" s="35" t="s">
        <v>1456</v>
      </c>
      <c r="Y42" s="41">
        <f>VLOOKUP(X42,definitions_list_lookup!$AT$3:$AU$5,2,FALSE)</f>
        <v>1</v>
      </c>
      <c r="Z42" s="41">
        <v>1</v>
      </c>
      <c r="AA42" s="41" t="s">
        <v>1881</v>
      </c>
      <c r="AB42" s="2"/>
      <c r="AC42" s="2"/>
      <c r="AD42" s="5" t="e">
        <f>VLOOKUP(AC42,definitions_list_lookup!$Y$12:$Z$15,2,FALSE)</f>
        <v>#N/A</v>
      </c>
      <c r="AE42" s="35"/>
      <c r="AF42" s="41" t="e">
        <f>VLOOKUP(AE42,definitions_list_lookup!$AT$3:$AU$5,2,FALSE)</f>
        <v>#N/A</v>
      </c>
      <c r="AH42" s="2"/>
      <c r="AI42" s="2"/>
      <c r="AJ42" s="14"/>
      <c r="AK42" s="14"/>
      <c r="AL42" s="14"/>
      <c r="AM42" s="14"/>
      <c r="AN42" s="14"/>
      <c r="AO42" s="14"/>
      <c r="AP42" s="14"/>
      <c r="AQ42" s="14"/>
      <c r="AR42" s="14"/>
      <c r="AS42" s="49">
        <v>3</v>
      </c>
      <c r="AT42" s="49">
        <v>90</v>
      </c>
      <c r="AU42" s="49">
        <v>20</v>
      </c>
      <c r="AV42" s="49">
        <v>360</v>
      </c>
      <c r="AW42" s="49">
        <f t="shared" si="8"/>
        <v>-171.80634344105255</v>
      </c>
      <c r="AX42" s="49">
        <f t="shared" si="9"/>
        <v>188.19365655894745</v>
      </c>
      <c r="AY42" s="49">
        <f t="shared" si="10"/>
        <v>69.81031588582762</v>
      </c>
      <c r="AZ42" s="49">
        <f t="shared" si="11"/>
        <v>278.19365655894745</v>
      </c>
      <c r="BA42" s="49">
        <f t="shared" si="12"/>
        <v>20.18968411417238</v>
      </c>
      <c r="BB42" s="49">
        <f t="shared" si="13"/>
        <v>8.1936565589474526</v>
      </c>
      <c r="BC42" s="60">
        <f t="shared" si="14"/>
        <v>20.18968411417238</v>
      </c>
    </row>
    <row r="43" spans="1:55">
      <c r="A43" s="89">
        <v>42933</v>
      </c>
      <c r="B43" s="2" t="s">
        <v>1842</v>
      </c>
      <c r="C43" s="2" t="s">
        <v>1450</v>
      </c>
      <c r="D43" s="2" t="s">
        <v>3378</v>
      </c>
      <c r="E43" s="2">
        <v>8</v>
      </c>
      <c r="F43" s="2">
        <v>2</v>
      </c>
      <c r="G43" s="10" t="str">
        <f t="shared" si="0"/>
        <v>8-2</v>
      </c>
      <c r="H43" s="2">
        <v>0</v>
      </c>
      <c r="I43" s="2">
        <v>13</v>
      </c>
      <c r="J43" s="14">
        <f>(VLOOKUP($G43,Depth_Lookup_CCL!$A$3:$Z$549,11,FALSE))+(H43/100)</f>
        <v>15.59</v>
      </c>
      <c r="K43" s="14">
        <f>(VLOOKUP($G43,Depth_Lookup_CCL!$A$3:$Z$549,11,FALSE))+(I43/100)</f>
        <v>15.72</v>
      </c>
      <c r="L43" s="90">
        <v>17</v>
      </c>
      <c r="M43" s="90" t="s">
        <v>1846</v>
      </c>
      <c r="N43" s="14" t="s">
        <v>1442</v>
      </c>
      <c r="Q43" s="2"/>
      <c r="R43" s="110"/>
      <c r="T43" s="35"/>
      <c r="U43" s="2"/>
      <c r="V43" s="2"/>
      <c r="W43" s="5" t="e">
        <f>VLOOKUP(V43,definitions_list_lookup!$V$12:$W$15,2,FALSE)</f>
        <v>#N/A</v>
      </c>
      <c r="X43" s="35"/>
      <c r="Y43" s="41" t="e">
        <f>VLOOKUP(X43,definitions_list_lookup!$AT$3:$AU$5,2,FALSE)</f>
        <v>#N/A</v>
      </c>
      <c r="Z43" s="41"/>
      <c r="AA43" s="41"/>
      <c r="AB43" s="2" t="s">
        <v>1385</v>
      </c>
      <c r="AC43" s="2" t="s">
        <v>1374</v>
      </c>
      <c r="AD43" s="5">
        <f>VLOOKUP(AC43,definitions_list_lookup!$Y$12:$Z$15,2,FALSE)</f>
        <v>1</v>
      </c>
      <c r="AE43" s="35" t="s">
        <v>1457</v>
      </c>
      <c r="AF43" s="41">
        <f>VLOOKUP(AE43,definitions_list_lookup!$AT$3:$AU$5,2,FALSE)</f>
        <v>2</v>
      </c>
      <c r="AH43" s="2" t="s">
        <v>1492</v>
      </c>
      <c r="AI43" s="2"/>
      <c r="AJ43" s="14"/>
      <c r="AK43" s="14"/>
      <c r="AL43" s="14"/>
      <c r="AM43" s="14"/>
      <c r="AN43" s="14"/>
      <c r="AO43" s="14"/>
      <c r="AP43" s="14"/>
      <c r="AQ43" s="14"/>
      <c r="AR43" s="14"/>
      <c r="AS43" s="49">
        <v>10</v>
      </c>
      <c r="AT43" s="49">
        <v>180</v>
      </c>
      <c r="AU43" s="49">
        <v>0</v>
      </c>
      <c r="AV43" s="49">
        <v>90</v>
      </c>
      <c r="AW43" s="49">
        <f t="shared" si="8"/>
        <v>0</v>
      </c>
      <c r="AX43" s="49">
        <f t="shared" si="9"/>
        <v>360</v>
      </c>
      <c r="AY43" s="49">
        <f t="shared" si="10"/>
        <v>80</v>
      </c>
      <c r="AZ43" s="49">
        <f t="shared" si="11"/>
        <v>90</v>
      </c>
      <c r="BA43" s="49">
        <f t="shared" si="12"/>
        <v>10</v>
      </c>
      <c r="BB43" s="49">
        <f t="shared" si="13"/>
        <v>180</v>
      </c>
      <c r="BC43" s="60">
        <f t="shared" si="14"/>
        <v>10</v>
      </c>
    </row>
    <row r="44" spans="1:55">
      <c r="A44" s="89">
        <v>42933</v>
      </c>
      <c r="B44" s="2" t="s">
        <v>1842</v>
      </c>
      <c r="C44" s="2" t="s">
        <v>1450</v>
      </c>
      <c r="D44" s="2" t="s">
        <v>3378</v>
      </c>
      <c r="E44" s="2">
        <v>8</v>
      </c>
      <c r="F44" s="2">
        <v>2</v>
      </c>
      <c r="G44" s="10" t="str">
        <f t="shared" si="0"/>
        <v>8-2</v>
      </c>
      <c r="H44" s="2">
        <v>13</v>
      </c>
      <c r="I44" s="2">
        <v>81</v>
      </c>
      <c r="J44" s="14">
        <f>(VLOOKUP($G44,Depth_Lookup_CCL!$A$3:$Z$549,11,FALSE))+(H44/100)</f>
        <v>15.72</v>
      </c>
      <c r="K44" s="14">
        <f>(VLOOKUP($G44,Depth_Lookup_CCL!$A$3:$Z$549,11,FALSE))+(I44/100)</f>
        <v>16.399999999999999</v>
      </c>
      <c r="L44" s="90">
        <v>18</v>
      </c>
      <c r="M44" s="90" t="s">
        <v>1846</v>
      </c>
      <c r="N44" s="14" t="s">
        <v>21</v>
      </c>
      <c r="O44" s="2" t="s">
        <v>1391</v>
      </c>
      <c r="P44" s="2" t="s">
        <v>1368</v>
      </c>
      <c r="Q44" s="2"/>
      <c r="R44" s="110"/>
      <c r="S44" s="35" t="s">
        <v>1366</v>
      </c>
      <c r="T44" s="35" t="s">
        <v>1391</v>
      </c>
      <c r="U44" s="2" t="s">
        <v>1411</v>
      </c>
      <c r="V44" s="2" t="s">
        <v>1374</v>
      </c>
      <c r="W44" s="5">
        <f>VLOOKUP(V44,definitions_list_lookup!$V$12:$W$15,2,FALSE)</f>
        <v>1</v>
      </c>
      <c r="X44" s="35" t="s">
        <v>1456</v>
      </c>
      <c r="Y44" s="41">
        <f>VLOOKUP(X44,definitions_list_lookup!$AT$3:$AU$5,2,FALSE)</f>
        <v>1</v>
      </c>
      <c r="Z44" s="41">
        <v>1</v>
      </c>
      <c r="AA44" s="41" t="s">
        <v>1882</v>
      </c>
      <c r="AB44" s="2"/>
      <c r="AC44" s="2"/>
      <c r="AD44" s="5" t="e">
        <f>VLOOKUP(AC44,definitions_list_lookup!$Y$12:$Z$15,2,FALSE)</f>
        <v>#N/A</v>
      </c>
      <c r="AE44" s="35"/>
      <c r="AF44" s="41" t="e">
        <f>VLOOKUP(AE44,definitions_list_lookup!$AT$3:$AU$5,2,FALSE)</f>
        <v>#N/A</v>
      </c>
      <c r="AH44" s="2"/>
      <c r="AI44" s="2"/>
      <c r="AJ44" s="14"/>
      <c r="AK44" s="14"/>
      <c r="AL44" s="14"/>
      <c r="AM44" s="14"/>
      <c r="AN44" s="14"/>
      <c r="AO44" s="14"/>
      <c r="AP44" s="14"/>
      <c r="AQ44" s="14"/>
      <c r="AR44" s="14"/>
      <c r="AS44" s="49">
        <v>5</v>
      </c>
      <c r="AT44" s="49">
        <v>270</v>
      </c>
      <c r="AU44" s="49">
        <v>0</v>
      </c>
      <c r="AV44" s="49">
        <v>0</v>
      </c>
      <c r="AW44" s="49">
        <f t="shared" si="8"/>
        <v>90</v>
      </c>
      <c r="AX44" s="49">
        <f t="shared" si="9"/>
        <v>90</v>
      </c>
      <c r="AY44" s="49">
        <f t="shared" si="10"/>
        <v>85</v>
      </c>
      <c r="AZ44" s="49">
        <f t="shared" si="11"/>
        <v>180</v>
      </c>
      <c r="BA44" s="49">
        <f t="shared" si="12"/>
        <v>5</v>
      </c>
      <c r="BB44" s="49">
        <f t="shared" si="13"/>
        <v>270</v>
      </c>
      <c r="BC44" s="60">
        <f t="shared" si="14"/>
        <v>5</v>
      </c>
    </row>
    <row r="45" spans="1:55">
      <c r="A45" s="161">
        <v>42933</v>
      </c>
      <c r="B45" s="2" t="s">
        <v>1842</v>
      </c>
      <c r="C45" s="2" t="s">
        <v>1450</v>
      </c>
      <c r="D45" s="2" t="s">
        <v>3378</v>
      </c>
      <c r="E45" s="2">
        <v>8</v>
      </c>
      <c r="F45" s="2">
        <v>2</v>
      </c>
      <c r="G45" s="10" t="str">
        <f t="shared" si="0"/>
        <v>8-2</v>
      </c>
      <c r="H45" s="2">
        <v>81</v>
      </c>
      <c r="I45" s="2">
        <v>90</v>
      </c>
      <c r="J45" s="14">
        <f>(VLOOKUP($G45,Depth_Lookup_CCL!$A$3:$Z$549,11,FALSE))+(H45/100)</f>
        <v>16.399999999999999</v>
      </c>
      <c r="K45" s="14">
        <f>(VLOOKUP($G45,Depth_Lookup_CCL!$A$3:$Z$549,11,FALSE))+(I45/100)</f>
        <v>16.489999999999998</v>
      </c>
      <c r="L45" s="90">
        <v>18</v>
      </c>
      <c r="M45" s="90" t="s">
        <v>5</v>
      </c>
      <c r="N45" s="14"/>
      <c r="Q45" s="2"/>
      <c r="R45" s="110"/>
      <c r="S45" s="35" t="s">
        <v>1378</v>
      </c>
      <c r="T45" s="35" t="s">
        <v>1391</v>
      </c>
      <c r="U45" s="2" t="s">
        <v>1367</v>
      </c>
      <c r="V45" s="2" t="s">
        <v>1374</v>
      </c>
      <c r="W45" s="5">
        <f>VLOOKUP(V45,definitions_list_lookup!$V$12:$W$15,2,FALSE)</f>
        <v>1</v>
      </c>
      <c r="X45" s="35" t="s">
        <v>1456</v>
      </c>
      <c r="Y45" s="41">
        <f>VLOOKUP(X45,definitions_list_lookup!$AT$3:$AU$5,2,FALSE)</f>
        <v>1</v>
      </c>
      <c r="Z45" s="41"/>
      <c r="AA45" s="41" t="s">
        <v>1883</v>
      </c>
      <c r="AB45" s="2"/>
      <c r="AC45" s="2"/>
      <c r="AD45" s="5" t="e">
        <f>VLOOKUP(AC45,definitions_list_lookup!$Y$12:$Z$15,2,FALSE)</f>
        <v>#N/A</v>
      </c>
      <c r="AE45" s="35"/>
      <c r="AF45" s="41" t="e">
        <f>VLOOKUP(AE45,definitions_list_lookup!$AT$3:$AU$5,2,FALSE)</f>
        <v>#N/A</v>
      </c>
      <c r="AH45" s="2"/>
      <c r="AI45" s="2"/>
      <c r="AJ45" s="14"/>
      <c r="AK45" s="14"/>
      <c r="AL45" s="14"/>
      <c r="AM45" s="14"/>
      <c r="AN45" s="14"/>
      <c r="AO45" s="14"/>
      <c r="AP45" s="14"/>
      <c r="AQ45" s="14"/>
      <c r="AR45" s="14"/>
      <c r="AS45" s="49">
        <v>30</v>
      </c>
      <c r="AT45" s="49">
        <v>270</v>
      </c>
      <c r="AU45" s="49">
        <v>14</v>
      </c>
      <c r="AV45" s="49">
        <v>360</v>
      </c>
      <c r="AW45" s="49">
        <f t="shared" si="8"/>
        <v>113.35704191539202</v>
      </c>
      <c r="AX45" s="49">
        <f t="shared" si="9"/>
        <v>113.35704191539202</v>
      </c>
      <c r="AY45" s="49">
        <f t="shared" si="10"/>
        <v>57.834781430431818</v>
      </c>
      <c r="AZ45" s="49">
        <f t="shared" si="11"/>
        <v>203.35704191539202</v>
      </c>
      <c r="BA45" s="49">
        <f t="shared" si="12"/>
        <v>32.165218569568182</v>
      </c>
      <c r="BB45" s="49">
        <f t="shared" si="13"/>
        <v>293.35704191539202</v>
      </c>
      <c r="BC45" s="60">
        <f t="shared" si="14"/>
        <v>32.165218569568182</v>
      </c>
    </row>
    <row r="46" spans="1:55">
      <c r="A46" s="161">
        <v>42933</v>
      </c>
      <c r="B46" s="2" t="s">
        <v>1842</v>
      </c>
      <c r="C46" s="2" t="s">
        <v>1450</v>
      </c>
      <c r="D46" s="2" t="s">
        <v>3378</v>
      </c>
      <c r="E46" s="2">
        <v>8</v>
      </c>
      <c r="F46" s="2">
        <v>3</v>
      </c>
      <c r="G46" s="10" t="str">
        <f t="shared" si="0"/>
        <v>8-3</v>
      </c>
      <c r="H46" s="2">
        <v>0</v>
      </c>
      <c r="I46" s="2">
        <v>17</v>
      </c>
      <c r="J46" s="14">
        <f>(VLOOKUP($G46,Depth_Lookup_CCL!$A$3:$Z$549,11,FALSE))+(H46/100)</f>
        <v>16.515000000000001</v>
      </c>
      <c r="K46" s="14">
        <f>(VLOOKUP($G46,Depth_Lookup_CCL!$A$3:$Z$549,11,FALSE))+(I46/100)</f>
        <v>16.685000000000002</v>
      </c>
      <c r="L46" s="90">
        <v>18</v>
      </c>
      <c r="M46" s="90" t="s">
        <v>1846</v>
      </c>
      <c r="N46" s="14" t="s">
        <v>1442</v>
      </c>
      <c r="Q46" s="2"/>
      <c r="R46" s="110"/>
      <c r="S46" s="35" t="s">
        <v>1378</v>
      </c>
      <c r="T46" s="35" t="s">
        <v>1391</v>
      </c>
      <c r="U46" s="2" t="s">
        <v>1385</v>
      </c>
      <c r="V46" s="2" t="s">
        <v>238</v>
      </c>
      <c r="W46" s="5">
        <f>VLOOKUP(V46,definitions_list_lookup!$V$12:$W$15,2,FALSE)</f>
        <v>2</v>
      </c>
      <c r="X46" s="35" t="s">
        <v>1456</v>
      </c>
      <c r="Y46" s="41">
        <f>VLOOKUP(X46,definitions_list_lookup!$AT$3:$AU$5,2,FALSE)</f>
        <v>1</v>
      </c>
      <c r="Z46" s="41">
        <v>1</v>
      </c>
      <c r="AA46" s="41" t="s">
        <v>1884</v>
      </c>
      <c r="AB46" s="2" t="s">
        <v>1385</v>
      </c>
      <c r="AC46" s="2" t="s">
        <v>1374</v>
      </c>
      <c r="AD46" s="5">
        <f>VLOOKUP(AC46,definitions_list_lookup!$Y$12:$Z$15,2,FALSE)</f>
        <v>1</v>
      </c>
      <c r="AE46" s="35" t="s">
        <v>1456</v>
      </c>
      <c r="AF46" s="41">
        <f>VLOOKUP(AE46,definitions_list_lookup!$AT$3:$AU$5,2,FALSE)</f>
        <v>1</v>
      </c>
      <c r="AH46" s="2" t="s">
        <v>1492</v>
      </c>
      <c r="AI46" s="2" t="s">
        <v>1885</v>
      </c>
      <c r="AJ46" s="14"/>
      <c r="AK46" s="14"/>
      <c r="AL46" s="14"/>
      <c r="AM46" s="14"/>
      <c r="AN46" s="14"/>
      <c r="AO46" s="14"/>
      <c r="AP46" s="14"/>
      <c r="AQ46" s="14"/>
      <c r="AR46" s="14"/>
      <c r="AS46" s="49">
        <v>8</v>
      </c>
      <c r="AT46" s="49">
        <v>90</v>
      </c>
      <c r="AU46" s="49">
        <v>12</v>
      </c>
      <c r="AV46" s="49">
        <v>180</v>
      </c>
      <c r="AW46" s="49">
        <f t="shared" si="8"/>
        <v>-33.472384268510012</v>
      </c>
      <c r="AX46" s="49">
        <f t="shared" si="9"/>
        <v>326.52761573148996</v>
      </c>
      <c r="AY46" s="49">
        <f t="shared" si="10"/>
        <v>75.704260327319986</v>
      </c>
      <c r="AZ46" s="49">
        <f t="shared" si="11"/>
        <v>56.527615731489988</v>
      </c>
      <c r="BA46" s="49">
        <f t="shared" si="12"/>
        <v>14.295739672680014</v>
      </c>
      <c r="BB46" s="49">
        <f t="shared" si="13"/>
        <v>146.52761573148996</v>
      </c>
      <c r="BC46" s="60">
        <f t="shared" si="14"/>
        <v>14.295739672680014</v>
      </c>
    </row>
    <row r="47" spans="1:55">
      <c r="A47" s="89">
        <v>42933</v>
      </c>
      <c r="B47" s="2" t="s">
        <v>1842</v>
      </c>
      <c r="C47" s="2" t="s">
        <v>1450</v>
      </c>
      <c r="D47" s="2" t="s">
        <v>3378</v>
      </c>
      <c r="E47" s="2">
        <v>8</v>
      </c>
      <c r="F47" s="2">
        <v>3</v>
      </c>
      <c r="G47" s="10" t="str">
        <f t="shared" si="0"/>
        <v>8-3</v>
      </c>
      <c r="H47" s="2">
        <v>17</v>
      </c>
      <c r="I47" s="2">
        <v>81</v>
      </c>
      <c r="J47" s="14">
        <f>(VLOOKUP($G47,Depth_Lookup_CCL!$A$3:$Z$549,11,FALSE))+(H47/100)</f>
        <v>16.685000000000002</v>
      </c>
      <c r="K47" s="14">
        <f>(VLOOKUP($G47,Depth_Lookup_CCL!$A$3:$Z$549,11,FALSE))+(I47/100)</f>
        <v>17.324999999999999</v>
      </c>
      <c r="L47" s="90">
        <v>18</v>
      </c>
      <c r="M47" s="90" t="s">
        <v>5</v>
      </c>
      <c r="N47" s="14"/>
      <c r="Q47" s="2"/>
      <c r="R47" s="110"/>
      <c r="S47" s="35" t="s">
        <v>21</v>
      </c>
      <c r="T47" s="35" t="s">
        <v>1391</v>
      </c>
      <c r="U47" s="2" t="s">
        <v>1368</v>
      </c>
      <c r="V47" s="2" t="s">
        <v>238</v>
      </c>
      <c r="W47" s="5">
        <f>VLOOKUP(V47,definitions_list_lookup!$V$12:$W$15,2,FALSE)</f>
        <v>2</v>
      </c>
      <c r="X47" s="35" t="s">
        <v>1457</v>
      </c>
      <c r="Y47" s="41">
        <f>VLOOKUP(X47,definitions_list_lookup!$AT$3:$AU$5,2,FALSE)</f>
        <v>2</v>
      </c>
      <c r="Z47" s="41">
        <v>0.5</v>
      </c>
      <c r="AA47" s="41" t="s">
        <v>1886</v>
      </c>
      <c r="AB47" s="2"/>
      <c r="AC47" s="2"/>
      <c r="AD47" s="5" t="e">
        <f>VLOOKUP(AC47,definitions_list_lookup!$Y$12:$Z$15,2,FALSE)</f>
        <v>#N/A</v>
      </c>
      <c r="AE47" s="35"/>
      <c r="AF47" s="41" t="e">
        <f>VLOOKUP(AE47,definitions_list_lookup!$AT$3:$AU$5,2,FALSE)</f>
        <v>#N/A</v>
      </c>
      <c r="AH47" s="2"/>
      <c r="AI47" s="2"/>
      <c r="AJ47" s="14"/>
      <c r="AK47" s="14"/>
      <c r="AL47" s="14"/>
      <c r="AM47" s="14"/>
      <c r="AN47" s="14"/>
      <c r="AO47" s="14"/>
      <c r="AP47" s="14"/>
      <c r="AQ47" s="14"/>
      <c r="AR47" s="14"/>
      <c r="AS47" s="49">
        <v>4</v>
      </c>
      <c r="AT47" s="49">
        <v>90</v>
      </c>
      <c r="AU47" s="49">
        <v>11</v>
      </c>
      <c r="AV47" s="49">
        <v>180</v>
      </c>
      <c r="AW47" s="49">
        <f t="shared" si="8"/>
        <v>-19.785802206295216</v>
      </c>
      <c r="AX47" s="49">
        <f t="shared" si="9"/>
        <v>340.21419779370478</v>
      </c>
      <c r="AY47" s="49">
        <f t="shared" si="10"/>
        <v>78.328268250830817</v>
      </c>
      <c r="AZ47" s="49">
        <f t="shared" si="11"/>
        <v>70.214197793704784</v>
      </c>
      <c r="BA47" s="49">
        <f t="shared" si="12"/>
        <v>11.671731749169183</v>
      </c>
      <c r="BB47" s="49">
        <f t="shared" si="13"/>
        <v>160.21419779370478</v>
      </c>
      <c r="BC47" s="60">
        <f t="shared" si="14"/>
        <v>11.671731749169183</v>
      </c>
    </row>
    <row r="48" spans="1:55">
      <c r="A48" s="161">
        <v>42933</v>
      </c>
      <c r="B48" s="2" t="s">
        <v>1842</v>
      </c>
      <c r="C48" s="2" t="s">
        <v>1450</v>
      </c>
      <c r="D48" s="2" t="s">
        <v>3378</v>
      </c>
      <c r="E48" s="2">
        <v>8</v>
      </c>
      <c r="F48" s="2">
        <v>4</v>
      </c>
      <c r="G48" s="10" t="str">
        <f t="shared" si="0"/>
        <v>8-4</v>
      </c>
      <c r="H48" s="2">
        <v>0</v>
      </c>
      <c r="I48" s="2">
        <v>66</v>
      </c>
      <c r="J48" s="14">
        <f>(VLOOKUP($G48,Depth_Lookup_CCL!$A$3:$Z$549,11,FALSE))+(H48/100)</f>
        <v>17.324999999999999</v>
      </c>
      <c r="K48" s="14">
        <f>(VLOOKUP($G48,Depth_Lookup_CCL!$A$3:$Z$549,11,FALSE))+(I48/100)</f>
        <v>17.984999999999999</v>
      </c>
      <c r="L48" s="90">
        <v>18</v>
      </c>
      <c r="M48" s="90" t="s">
        <v>1846</v>
      </c>
      <c r="N48" s="14" t="s">
        <v>1442</v>
      </c>
      <c r="Q48" s="2"/>
      <c r="R48" s="110"/>
      <c r="T48" s="35"/>
      <c r="U48" s="2"/>
      <c r="V48" s="2"/>
      <c r="W48" s="5" t="e">
        <f>VLOOKUP(V48,definitions_list_lookup!$V$12:$W$15,2,FALSE)</f>
        <v>#N/A</v>
      </c>
      <c r="X48" s="35"/>
      <c r="Y48" s="41" t="e">
        <f>VLOOKUP(X48,definitions_list_lookup!$AT$3:$AU$5,2,FALSE)</f>
        <v>#N/A</v>
      </c>
      <c r="Z48" s="41"/>
      <c r="AA48" s="41"/>
      <c r="AB48" s="2"/>
      <c r="AC48" s="2"/>
      <c r="AD48" s="5" t="e">
        <f>VLOOKUP(AC48,definitions_list_lookup!$Y$12:$Z$15,2,FALSE)</f>
        <v>#N/A</v>
      </c>
      <c r="AE48" s="93"/>
      <c r="AF48" s="41" t="e">
        <f>VLOOKUP(AE48,definitions_list_lookup!$AT$3:$AU$5,2,FALSE)</f>
        <v>#N/A</v>
      </c>
      <c r="AH48" s="2"/>
      <c r="AI48" s="2"/>
      <c r="AJ48" s="14"/>
      <c r="AK48" s="14"/>
      <c r="AL48" s="14"/>
      <c r="AM48" s="14"/>
      <c r="AN48" s="14"/>
      <c r="AO48" s="14"/>
      <c r="AP48" s="14"/>
      <c r="AQ48" s="14"/>
      <c r="AR48" s="14"/>
      <c r="BA48" s="7"/>
      <c r="BB48" s="7"/>
      <c r="BC48" s="5"/>
    </row>
    <row r="49" spans="1:55">
      <c r="A49" s="161">
        <v>42933</v>
      </c>
      <c r="B49" s="2" t="s">
        <v>1842</v>
      </c>
      <c r="C49" s="2" t="s">
        <v>1450</v>
      </c>
      <c r="D49" s="2" t="s">
        <v>3378</v>
      </c>
      <c r="E49" s="2">
        <v>9</v>
      </c>
      <c r="F49" s="2">
        <v>1</v>
      </c>
      <c r="G49" s="10" t="str">
        <f t="shared" si="0"/>
        <v>9-1</v>
      </c>
      <c r="H49" s="2">
        <v>0</v>
      </c>
      <c r="I49" s="2">
        <v>29</v>
      </c>
      <c r="J49" s="14">
        <f>(VLOOKUP($G49,Depth_Lookup_CCL!$A$3:$Z$549,11,FALSE))+(H49/100)</f>
        <v>10.55</v>
      </c>
      <c r="K49" s="14">
        <f>(VLOOKUP($G49,Depth_Lookup_CCL!$A$3:$Z$549,11,FALSE))+(I49/100)</f>
        <v>10.84</v>
      </c>
      <c r="L49" s="90">
        <v>19</v>
      </c>
      <c r="M49" s="90" t="s">
        <v>1846</v>
      </c>
      <c r="N49" s="14" t="s">
        <v>18</v>
      </c>
      <c r="Q49" s="2" t="s">
        <v>1887</v>
      </c>
      <c r="R49" s="110"/>
      <c r="T49" s="35"/>
      <c r="U49" s="2"/>
      <c r="V49" s="2"/>
      <c r="W49" s="5" t="e">
        <f>VLOOKUP(V49,definitions_list_lookup!$V$12:$W$15,2,FALSE)</f>
        <v>#N/A</v>
      </c>
      <c r="X49" s="35"/>
      <c r="Y49" s="41" t="e">
        <f>VLOOKUP(X49,definitions_list_lookup!$AT$3:$AU$5,2,FALSE)</f>
        <v>#N/A</v>
      </c>
      <c r="Z49" s="41"/>
      <c r="AA49" s="41"/>
      <c r="AB49" s="2"/>
      <c r="AC49" s="2"/>
      <c r="AD49" s="5" t="e">
        <f>VLOOKUP(AC49,definitions_list_lookup!$Y$12:$Z$15,2,FALSE)</f>
        <v>#N/A</v>
      </c>
      <c r="AE49" s="35"/>
      <c r="AF49" s="41" t="e">
        <f>VLOOKUP(AE49,definitions_list_lookup!$AT$3:$AU$5,2,FALSE)</f>
        <v>#N/A</v>
      </c>
      <c r="AH49" s="2"/>
      <c r="AI49" s="2"/>
      <c r="AJ49" s="14"/>
      <c r="AK49" s="14"/>
      <c r="AL49" s="14"/>
      <c r="AM49" s="14"/>
      <c r="AN49" s="14"/>
      <c r="AO49" s="14"/>
      <c r="AP49" s="14"/>
      <c r="AQ49" s="14"/>
      <c r="AR49" s="14"/>
      <c r="AS49" s="49"/>
      <c r="AT49" s="49"/>
      <c r="AU49" s="49"/>
      <c r="AV49" s="49"/>
      <c r="AW49" s="49"/>
      <c r="AX49" s="49"/>
      <c r="AY49" s="49"/>
      <c r="AZ49" s="49"/>
      <c r="BA49" s="49"/>
      <c r="BB49" s="49"/>
      <c r="BC49" s="60"/>
    </row>
    <row r="50" spans="1:55">
      <c r="A50" s="89">
        <v>42933</v>
      </c>
      <c r="B50" s="2" t="s">
        <v>1842</v>
      </c>
      <c r="C50" s="2" t="s">
        <v>1450</v>
      </c>
      <c r="D50" s="2" t="s">
        <v>3378</v>
      </c>
      <c r="E50" s="2">
        <v>9</v>
      </c>
      <c r="F50" s="2">
        <v>1</v>
      </c>
      <c r="G50" s="10" t="str">
        <f t="shared" si="0"/>
        <v>9-1</v>
      </c>
      <c r="H50" s="2">
        <v>29</v>
      </c>
      <c r="I50" s="2">
        <v>76</v>
      </c>
      <c r="J50" s="14">
        <f>(VLOOKUP($G50,Depth_Lookup_CCL!$A$3:$Z$549,11,FALSE))+(H50/100)</f>
        <v>10.84</v>
      </c>
      <c r="K50" s="14">
        <f>(VLOOKUP($G50,Depth_Lookup_CCL!$A$3:$Z$549,11,FALSE))+(I50/100)</f>
        <v>11.31</v>
      </c>
      <c r="L50" s="90">
        <v>20</v>
      </c>
      <c r="M50" s="90" t="s">
        <v>1846</v>
      </c>
      <c r="N50" s="14" t="s">
        <v>18</v>
      </c>
      <c r="Q50" s="2" t="s">
        <v>1887</v>
      </c>
      <c r="R50" s="110"/>
      <c r="T50" s="35"/>
      <c r="U50" s="2"/>
      <c r="V50" s="2"/>
      <c r="W50" s="5" t="e">
        <f>VLOOKUP(V50,definitions_list_lookup!$V$12:$W$15,2,FALSE)</f>
        <v>#N/A</v>
      </c>
      <c r="X50" s="35"/>
      <c r="Y50" s="41" t="e">
        <f>VLOOKUP(X50,definitions_list_lookup!$AT$3:$AU$5,2,FALSE)</f>
        <v>#N/A</v>
      </c>
      <c r="Z50" s="41"/>
      <c r="AA50" s="41"/>
      <c r="AB50" s="2" t="s">
        <v>1385</v>
      </c>
      <c r="AC50" s="2" t="s">
        <v>1374</v>
      </c>
      <c r="AD50" s="5">
        <f>VLOOKUP(AC50,definitions_list_lookup!$Y$12:$Z$15,2,FALSE)</f>
        <v>1</v>
      </c>
      <c r="AE50" s="35" t="s">
        <v>1456</v>
      </c>
      <c r="AF50" s="41">
        <f>VLOOKUP(AE50,definitions_list_lookup!$AT$3:$AU$5,2,FALSE)</f>
        <v>1</v>
      </c>
      <c r="AH50" s="2" t="s">
        <v>1492</v>
      </c>
      <c r="AI50" s="2" t="s">
        <v>1374</v>
      </c>
      <c r="AJ50" s="14"/>
      <c r="AK50" s="14"/>
      <c r="AL50" s="14"/>
      <c r="AM50" s="14"/>
      <c r="AN50" s="14"/>
      <c r="AO50" s="14"/>
      <c r="AP50" s="14"/>
      <c r="AQ50" s="14"/>
      <c r="AR50" s="14"/>
      <c r="AS50" s="49">
        <v>1</v>
      </c>
      <c r="AT50" s="49">
        <v>90</v>
      </c>
      <c r="AU50" s="49">
        <v>0</v>
      </c>
      <c r="AV50" s="49">
        <v>0</v>
      </c>
      <c r="AW50" s="49">
        <f t="shared" ref="AW50:AW113" si="15">+(IF($AT50&lt;$AV50,((MIN($AV50,$AT50)+(DEGREES(ATAN((TAN(RADIANS($AU50))/((TAN(RADIANS($AS50))*SIN(RADIANS(ABS($AT50-$AV50))))))-(COS(RADIANS(ABS($AT50-$AV50)))/SIN(RADIANS(ABS($AT50-$AV50)))))))-180)),((MAX($AV50,$AT50)-(DEGREES(ATAN((TAN(RADIANS($AU50))/((TAN(RADIANS($AS50))*SIN(RADIANS(ABS($AT50-$AV50))))))-(COS(RADIANS(ABS($AT50-$AV50)))/SIN(RADIANS(ABS($AT50-$AV50)))))))-180))))</f>
        <v>-90</v>
      </c>
      <c r="AX50" s="49">
        <f t="shared" ref="AX50:AX61" si="16">IF($AW50&gt;0,$AW50,360+$AW50)</f>
        <v>270</v>
      </c>
      <c r="AY50" s="49">
        <f t="shared" ref="AY50:AY61" si="17">+ABS(DEGREES(ATAN((COS(RADIANS(ABS($AW50+180-(IF($AT50&gt;$AV50,MAX($AU50,$AT50),MIN($AT50,$AV50))))))/(TAN(RADIANS($AS50)))))))</f>
        <v>89</v>
      </c>
      <c r="AZ50" s="49">
        <f t="shared" ref="AZ50:AZ61" si="18">+IF(($AW50+90)&gt;0,$AW50+90,$AW50+450)</f>
        <v>360</v>
      </c>
      <c r="BA50" s="49">
        <f t="shared" ref="BA50:BA61" si="19">-$AY50+90</f>
        <v>1</v>
      </c>
      <c r="BB50" s="49">
        <f t="shared" ref="BB50:BB61" si="20">IF(($AX50&lt;180),$AX50+180,$AX50-180)</f>
        <v>90</v>
      </c>
      <c r="BC50" s="60">
        <f t="shared" ref="BC50:BC61" si="21">-$AY50+90</f>
        <v>1</v>
      </c>
    </row>
    <row r="51" spans="1:55">
      <c r="A51" s="89">
        <v>42933</v>
      </c>
      <c r="B51" s="2" t="s">
        <v>1842</v>
      </c>
      <c r="C51" s="2" t="s">
        <v>1450</v>
      </c>
      <c r="D51" s="2" t="s">
        <v>3378</v>
      </c>
      <c r="E51" s="2">
        <v>9</v>
      </c>
      <c r="F51" s="2">
        <v>1</v>
      </c>
      <c r="G51" s="10" t="str">
        <f t="shared" si="0"/>
        <v>9-1</v>
      </c>
      <c r="H51" s="2">
        <v>76</v>
      </c>
      <c r="I51" s="2">
        <v>84</v>
      </c>
      <c r="J51" s="14">
        <f>(VLOOKUP($G51,Depth_Lookup_CCL!$A$3:$Z$549,11,FALSE))+(H51/100)</f>
        <v>11.31</v>
      </c>
      <c r="K51" s="14">
        <f>(VLOOKUP($G51,Depth_Lookup_CCL!$A$3:$Z$549,11,FALSE))+(I51/100)</f>
        <v>11.39</v>
      </c>
      <c r="L51" s="90">
        <v>21</v>
      </c>
      <c r="M51" s="90" t="s">
        <v>1888</v>
      </c>
      <c r="N51" s="14" t="s">
        <v>18</v>
      </c>
      <c r="Q51" s="2" t="s">
        <v>1887</v>
      </c>
      <c r="R51" s="110"/>
      <c r="T51" s="35"/>
      <c r="U51" s="2"/>
      <c r="V51" s="2"/>
      <c r="W51" s="5" t="e">
        <f>VLOOKUP(V51,definitions_list_lookup!$V$12:$W$15,2,FALSE)</f>
        <v>#N/A</v>
      </c>
      <c r="X51" s="35"/>
      <c r="Y51" s="41" t="e">
        <f>VLOOKUP(X51,definitions_list_lookup!$AT$3:$AU$5,2,FALSE)</f>
        <v>#N/A</v>
      </c>
      <c r="Z51" s="41"/>
      <c r="AA51" s="41"/>
      <c r="AB51" s="2"/>
      <c r="AC51" s="2"/>
      <c r="AD51" s="5" t="e">
        <f>VLOOKUP(AC51,definitions_list_lookup!$Y$12:$Z$15,2,FALSE)</f>
        <v>#N/A</v>
      </c>
      <c r="AE51" s="35"/>
      <c r="AF51" s="41" t="e">
        <f>VLOOKUP(AE51,definitions_list_lookup!$AT$3:$AU$5,2,FALSE)</f>
        <v>#N/A</v>
      </c>
      <c r="AH51" s="2"/>
      <c r="AI51" s="2"/>
      <c r="AJ51" s="14"/>
      <c r="AK51" s="14"/>
      <c r="AL51" s="14"/>
      <c r="AM51" s="14"/>
      <c r="AN51" s="14"/>
      <c r="AO51" s="14"/>
      <c r="AP51" s="14"/>
      <c r="AQ51" s="14"/>
      <c r="AR51" s="14"/>
      <c r="AS51" s="49"/>
      <c r="AT51" s="49"/>
      <c r="AU51" s="49"/>
      <c r="AV51" s="49"/>
      <c r="AW51" s="49" t="e">
        <f t="shared" si="15"/>
        <v>#DIV/0!</v>
      </c>
      <c r="AX51" s="49" t="e">
        <f t="shared" si="16"/>
        <v>#DIV/0!</v>
      </c>
      <c r="AY51" s="49" t="e">
        <f t="shared" si="17"/>
        <v>#DIV/0!</v>
      </c>
      <c r="AZ51" s="49" t="e">
        <f t="shared" si="18"/>
        <v>#DIV/0!</v>
      </c>
      <c r="BA51" s="49" t="e">
        <f t="shared" si="19"/>
        <v>#DIV/0!</v>
      </c>
      <c r="BB51" s="49" t="e">
        <f t="shared" si="20"/>
        <v>#DIV/0!</v>
      </c>
      <c r="BC51" s="60" t="e">
        <f t="shared" si="21"/>
        <v>#DIV/0!</v>
      </c>
    </row>
    <row r="52" spans="1:55">
      <c r="A52" s="89">
        <v>42932</v>
      </c>
      <c r="B52" s="2" t="s">
        <v>1842</v>
      </c>
      <c r="C52" s="2" t="s">
        <v>1450</v>
      </c>
      <c r="D52" s="2" t="s">
        <v>3378</v>
      </c>
      <c r="E52" s="2">
        <v>10</v>
      </c>
      <c r="F52" s="2">
        <v>1</v>
      </c>
      <c r="G52" s="10" t="str">
        <f t="shared" si="0"/>
        <v>10-1</v>
      </c>
      <c r="H52" s="2">
        <v>0</v>
      </c>
      <c r="I52" s="2">
        <v>68</v>
      </c>
      <c r="J52" s="14">
        <f>(VLOOKUP($G52,Depth_Lookup_CCL!$A$3:$Z$549,11,FALSE))+(H52/100)</f>
        <v>11.85</v>
      </c>
      <c r="K52" s="14">
        <f>(VLOOKUP($G52,Depth_Lookup_CCL!$A$3:$Z$549,11,FALSE))+(I52/100)</f>
        <v>12.53</v>
      </c>
      <c r="L52" s="90">
        <v>22</v>
      </c>
      <c r="M52" s="90" t="s">
        <v>1844</v>
      </c>
      <c r="N52" s="14" t="s">
        <v>18</v>
      </c>
      <c r="Q52" s="2" t="s">
        <v>1889</v>
      </c>
      <c r="R52" s="110"/>
      <c r="S52" s="2" t="s">
        <v>1378</v>
      </c>
      <c r="T52" s="35"/>
      <c r="U52" s="2" t="s">
        <v>1367</v>
      </c>
      <c r="V52" s="2" t="s">
        <v>1374</v>
      </c>
      <c r="W52" s="5">
        <f>VLOOKUP(V52,definitions_list_lookup!$V$12:$W$15,2,FALSE)</f>
        <v>1</v>
      </c>
      <c r="X52" s="35"/>
      <c r="Y52" s="41" t="e">
        <f>VLOOKUP(X52,definitions_list_lookup!$AT$3:$AU$5,2,FALSE)</f>
        <v>#N/A</v>
      </c>
      <c r="Z52" s="41">
        <v>10</v>
      </c>
      <c r="AA52" s="41" t="s">
        <v>1559</v>
      </c>
      <c r="AB52" s="2" t="s">
        <v>1385</v>
      </c>
      <c r="AC52" s="2" t="s">
        <v>1374</v>
      </c>
      <c r="AD52" s="5">
        <f>VLOOKUP(AC52,definitions_list_lookup!$Y$12:$Z$15,2,FALSE)</f>
        <v>1</v>
      </c>
      <c r="AE52" s="35" t="s">
        <v>1456</v>
      </c>
      <c r="AF52" s="41">
        <f>VLOOKUP(AE52,definitions_list_lookup!$AT$3:$AU$5,2,FALSE)</f>
        <v>1</v>
      </c>
      <c r="AH52" s="2" t="s">
        <v>1492</v>
      </c>
      <c r="AI52" s="2" t="s">
        <v>1374</v>
      </c>
      <c r="AJ52" s="14"/>
      <c r="AK52" s="14"/>
      <c r="AL52" s="14"/>
      <c r="AM52" s="14"/>
      <c r="AN52" s="14"/>
      <c r="AO52" s="14"/>
      <c r="AP52" s="14"/>
      <c r="AQ52" s="14"/>
      <c r="AR52" s="14"/>
      <c r="AS52" s="49">
        <v>2</v>
      </c>
      <c r="AT52" s="49">
        <v>90</v>
      </c>
      <c r="AU52" s="49">
        <v>0</v>
      </c>
      <c r="AV52" s="49">
        <v>0</v>
      </c>
      <c r="AW52" s="49">
        <f t="shared" si="15"/>
        <v>-90</v>
      </c>
      <c r="AX52" s="49">
        <f t="shared" si="16"/>
        <v>270</v>
      </c>
      <c r="AY52" s="49">
        <f t="shared" si="17"/>
        <v>88</v>
      </c>
      <c r="AZ52" s="49">
        <f t="shared" si="18"/>
        <v>360</v>
      </c>
      <c r="BA52" s="49">
        <f t="shared" si="19"/>
        <v>2</v>
      </c>
      <c r="BB52" s="49">
        <f t="shared" si="20"/>
        <v>90</v>
      </c>
      <c r="BC52" s="60">
        <f t="shared" si="21"/>
        <v>2</v>
      </c>
    </row>
    <row r="53" spans="1:55">
      <c r="A53" s="89">
        <v>42932</v>
      </c>
      <c r="B53" s="2" t="s">
        <v>1842</v>
      </c>
      <c r="C53" s="2" t="s">
        <v>1450</v>
      </c>
      <c r="D53" s="2" t="s">
        <v>3378</v>
      </c>
      <c r="E53" s="2">
        <v>10</v>
      </c>
      <c r="F53" s="2">
        <v>1</v>
      </c>
      <c r="G53" s="10" t="str">
        <f t="shared" si="0"/>
        <v>10-1</v>
      </c>
      <c r="H53" s="2">
        <v>68</v>
      </c>
      <c r="I53" s="2">
        <v>70</v>
      </c>
      <c r="J53" s="14">
        <f>(VLOOKUP($G53,Depth_Lookup_CCL!$A$3:$Z$549,11,FALSE))+(H53/100)</f>
        <v>12.53</v>
      </c>
      <c r="K53" s="14">
        <f>(VLOOKUP($G53,Depth_Lookup_CCL!$A$3:$Z$549,11,FALSE))+(I53/100)</f>
        <v>12.549999999999999</v>
      </c>
      <c r="L53" s="90">
        <v>23</v>
      </c>
      <c r="M53" s="90" t="s">
        <v>1846</v>
      </c>
      <c r="N53" s="14" t="s">
        <v>20</v>
      </c>
      <c r="Q53" s="2"/>
      <c r="R53" s="110"/>
      <c r="S53" s="2" t="s">
        <v>1366</v>
      </c>
      <c r="T53" s="35"/>
      <c r="U53" s="2" t="s">
        <v>1368</v>
      </c>
      <c r="V53" s="2" t="s">
        <v>238</v>
      </c>
      <c r="W53" s="5">
        <f>VLOOKUP(V53,definitions_list_lookup!$V$12:$W$15,2,FALSE)</f>
        <v>2</v>
      </c>
      <c r="X53" s="35"/>
      <c r="Y53" s="41" t="e">
        <f>VLOOKUP(X53,definitions_list_lookup!$AT$3:$AU$5,2,FALSE)</f>
        <v>#N/A</v>
      </c>
      <c r="Z53" s="41">
        <v>1</v>
      </c>
      <c r="AA53" s="41" t="s">
        <v>1890</v>
      </c>
      <c r="AB53" s="2"/>
      <c r="AC53" s="2"/>
      <c r="AD53" s="5" t="e">
        <f>VLOOKUP(AC53,definitions_list_lookup!$Y$12:$Z$15,2,FALSE)</f>
        <v>#N/A</v>
      </c>
      <c r="AE53" s="35"/>
      <c r="AF53" s="41" t="e">
        <f>VLOOKUP(AE53,definitions_list_lookup!$AT$3:$AU$5,2,FALSE)</f>
        <v>#N/A</v>
      </c>
      <c r="AH53" s="2"/>
      <c r="AI53" s="2"/>
      <c r="AJ53" s="14"/>
      <c r="AK53" s="14"/>
      <c r="AL53" s="14"/>
      <c r="AM53" s="14"/>
      <c r="AN53" s="14"/>
      <c r="AO53" s="14"/>
      <c r="AP53" s="14"/>
      <c r="AQ53" s="14"/>
      <c r="AR53" s="14"/>
      <c r="AS53" s="49">
        <v>2</v>
      </c>
      <c r="AT53" s="49">
        <v>270</v>
      </c>
      <c r="AU53" s="49">
        <v>0</v>
      </c>
      <c r="AV53" s="49">
        <v>0</v>
      </c>
      <c r="AW53" s="49">
        <f t="shared" si="15"/>
        <v>90</v>
      </c>
      <c r="AX53" s="49">
        <f t="shared" si="16"/>
        <v>90</v>
      </c>
      <c r="AY53" s="49">
        <f t="shared" si="17"/>
        <v>88</v>
      </c>
      <c r="AZ53" s="49">
        <f t="shared" si="18"/>
        <v>180</v>
      </c>
      <c r="BA53" s="49">
        <f t="shared" si="19"/>
        <v>2</v>
      </c>
      <c r="BB53" s="49">
        <f t="shared" si="20"/>
        <v>270</v>
      </c>
      <c r="BC53" s="60">
        <f t="shared" si="21"/>
        <v>2</v>
      </c>
    </row>
    <row r="54" spans="1:55">
      <c r="A54" s="89">
        <v>42932</v>
      </c>
      <c r="B54" s="2" t="s">
        <v>1842</v>
      </c>
      <c r="C54" s="2" t="s">
        <v>1450</v>
      </c>
      <c r="D54" s="2" t="s">
        <v>3378</v>
      </c>
      <c r="E54" s="2">
        <v>10</v>
      </c>
      <c r="F54" s="2">
        <v>2</v>
      </c>
      <c r="G54" s="10" t="str">
        <f t="shared" si="0"/>
        <v>10-2</v>
      </c>
      <c r="H54" s="2">
        <v>0</v>
      </c>
      <c r="I54" s="2">
        <v>33</v>
      </c>
      <c r="J54" s="14">
        <f>(VLOOKUP($G54,Depth_Lookup_CCL!$A$3:$Z$549,11,FALSE))+(H54/100)</f>
        <v>12.549999999999999</v>
      </c>
      <c r="K54" s="14">
        <f>(VLOOKUP($G54,Depth_Lookup_CCL!$A$3:$Z$549,11,FALSE))+(I54/100)</f>
        <v>12.879999999999999</v>
      </c>
      <c r="L54" s="90">
        <v>23</v>
      </c>
      <c r="M54" s="90" t="s">
        <v>1891</v>
      </c>
      <c r="N54" s="14"/>
      <c r="Q54" s="2"/>
      <c r="R54" s="110"/>
      <c r="T54" s="35"/>
      <c r="U54" s="2"/>
      <c r="V54" s="2"/>
      <c r="W54" s="5" t="e">
        <f>VLOOKUP(V54,definitions_list_lookup!$V$12:$W$15,2,FALSE)</f>
        <v>#N/A</v>
      </c>
      <c r="X54" s="35"/>
      <c r="Y54" s="41" t="e">
        <f>VLOOKUP(X54,definitions_list_lookup!$AT$3:$AU$5,2,FALSE)</f>
        <v>#N/A</v>
      </c>
      <c r="Z54" s="41"/>
      <c r="AA54" s="41"/>
      <c r="AB54" s="2" t="s">
        <v>1385</v>
      </c>
      <c r="AC54" s="2" t="s">
        <v>1374</v>
      </c>
      <c r="AD54" s="5">
        <f>VLOOKUP(AC54,definitions_list_lookup!$Y$12:$Z$15,2,FALSE)</f>
        <v>1</v>
      </c>
      <c r="AE54" s="35" t="s">
        <v>1456</v>
      </c>
      <c r="AF54" s="41">
        <f>VLOOKUP(AE54,definitions_list_lookup!$AT$3:$AU$5,2,FALSE)</f>
        <v>1</v>
      </c>
      <c r="AH54" s="2" t="s">
        <v>1492</v>
      </c>
      <c r="AI54" s="2" t="s">
        <v>1374</v>
      </c>
      <c r="AJ54" s="14"/>
      <c r="AK54" s="14"/>
      <c r="AL54" s="14"/>
      <c r="AM54" s="14"/>
      <c r="AN54" s="14"/>
      <c r="AO54" s="14"/>
      <c r="AP54" s="14"/>
      <c r="AQ54" s="14"/>
      <c r="AR54" s="14"/>
      <c r="AS54" s="49">
        <v>2</v>
      </c>
      <c r="AT54" s="49">
        <v>90</v>
      </c>
      <c r="AU54" s="49">
        <v>0</v>
      </c>
      <c r="AV54" s="49">
        <v>0</v>
      </c>
      <c r="AW54" s="49">
        <f t="shared" si="15"/>
        <v>-90</v>
      </c>
      <c r="AX54" s="49">
        <f t="shared" si="16"/>
        <v>270</v>
      </c>
      <c r="AY54" s="49">
        <f t="shared" si="17"/>
        <v>88</v>
      </c>
      <c r="AZ54" s="49">
        <f t="shared" si="18"/>
        <v>360</v>
      </c>
      <c r="BA54" s="49">
        <f t="shared" si="19"/>
        <v>2</v>
      </c>
      <c r="BB54" s="49">
        <f t="shared" si="20"/>
        <v>90</v>
      </c>
      <c r="BC54" s="60">
        <f t="shared" si="21"/>
        <v>2</v>
      </c>
    </row>
    <row r="55" spans="1:55">
      <c r="A55" s="89">
        <v>42932</v>
      </c>
      <c r="B55" s="2" t="s">
        <v>1842</v>
      </c>
      <c r="C55" s="2" t="s">
        <v>1450</v>
      </c>
      <c r="D55" s="2" t="s">
        <v>3378</v>
      </c>
      <c r="E55" s="2">
        <v>10</v>
      </c>
      <c r="F55" s="2">
        <v>2</v>
      </c>
      <c r="G55" s="10" t="str">
        <f t="shared" si="0"/>
        <v>10-2</v>
      </c>
      <c r="H55" s="2">
        <v>33</v>
      </c>
      <c r="I55" s="2">
        <v>75</v>
      </c>
      <c r="J55" s="14">
        <f>(VLOOKUP($G55,Depth_Lookup_CCL!$A$3:$Z$549,11,FALSE))+(H55/100)</f>
        <v>12.879999999999999</v>
      </c>
      <c r="K55" s="14">
        <f>(VLOOKUP($G55,Depth_Lookup_CCL!$A$3:$Z$549,11,FALSE))+(I55/100)</f>
        <v>13.299999999999999</v>
      </c>
      <c r="L55" s="90">
        <v>23</v>
      </c>
      <c r="M55" s="90" t="s">
        <v>1846</v>
      </c>
      <c r="N55" s="14" t="s">
        <v>1442</v>
      </c>
      <c r="Q55" s="2"/>
      <c r="R55" s="110"/>
      <c r="S55" s="2" t="s">
        <v>1366</v>
      </c>
      <c r="T55" s="35"/>
      <c r="U55" s="2" t="s">
        <v>1369</v>
      </c>
      <c r="V55" s="2" t="s">
        <v>238</v>
      </c>
      <c r="W55" s="5">
        <f>VLOOKUP(V55,definitions_list_lookup!$V$12:$W$15,2,FALSE)</f>
        <v>2</v>
      </c>
      <c r="X55" s="35"/>
      <c r="Y55" s="41" t="e">
        <f>VLOOKUP(X55,definitions_list_lookup!$AT$3:$AU$5,2,FALSE)</f>
        <v>#N/A</v>
      </c>
      <c r="Z55" s="41">
        <v>2</v>
      </c>
      <c r="AA55" s="41" t="s">
        <v>1564</v>
      </c>
      <c r="AB55" s="2"/>
      <c r="AC55" s="2"/>
      <c r="AD55" s="5" t="e">
        <f>VLOOKUP(AC55,definitions_list_lookup!$Y$12:$Z$15,2,FALSE)</f>
        <v>#N/A</v>
      </c>
      <c r="AE55" s="35"/>
      <c r="AF55" s="41" t="e">
        <f>VLOOKUP(AE55,definitions_list_lookup!$AT$3:$AU$5,2,FALSE)</f>
        <v>#N/A</v>
      </c>
      <c r="AH55" s="2"/>
      <c r="AI55" s="2"/>
      <c r="AJ55" s="14"/>
      <c r="AK55" s="14"/>
      <c r="AL55" s="14"/>
      <c r="AM55" s="14"/>
      <c r="AN55" s="14"/>
      <c r="AO55" s="14"/>
      <c r="AP55" s="14"/>
      <c r="AQ55" s="14"/>
      <c r="AR55" s="14"/>
      <c r="AS55" s="49">
        <v>4</v>
      </c>
      <c r="AT55" s="49">
        <v>90</v>
      </c>
      <c r="AU55" s="49">
        <v>0</v>
      </c>
      <c r="AV55" s="49">
        <v>0</v>
      </c>
      <c r="AW55" s="49">
        <f t="shared" si="15"/>
        <v>-90</v>
      </c>
      <c r="AX55" s="49">
        <f t="shared" si="16"/>
        <v>270</v>
      </c>
      <c r="AY55" s="49">
        <f t="shared" si="17"/>
        <v>86</v>
      </c>
      <c r="AZ55" s="49">
        <f t="shared" si="18"/>
        <v>360</v>
      </c>
      <c r="BA55" s="49">
        <f t="shared" si="19"/>
        <v>4</v>
      </c>
      <c r="BB55" s="49">
        <f t="shared" si="20"/>
        <v>90</v>
      </c>
      <c r="BC55" s="60">
        <f t="shared" si="21"/>
        <v>4</v>
      </c>
    </row>
    <row r="56" spans="1:55">
      <c r="A56" s="89">
        <v>42932</v>
      </c>
      <c r="B56" s="2" t="s">
        <v>1842</v>
      </c>
      <c r="C56" s="2" t="s">
        <v>1450</v>
      </c>
      <c r="D56" s="2" t="s">
        <v>3378</v>
      </c>
      <c r="E56" s="2">
        <v>10</v>
      </c>
      <c r="F56" s="2">
        <v>3</v>
      </c>
      <c r="G56" s="10" t="str">
        <f t="shared" si="0"/>
        <v>10-3</v>
      </c>
      <c r="H56" s="2">
        <v>0</v>
      </c>
      <c r="I56" s="2">
        <v>17</v>
      </c>
      <c r="J56" s="14">
        <f>(VLOOKUP($G56,Depth_Lookup_CCL!$A$3:$Z$549,11,FALSE))+(H56/100)</f>
        <v>13.36</v>
      </c>
      <c r="K56" s="14">
        <f>(VLOOKUP($G56,Depth_Lookup_CCL!$A$3:$Z$549,11,FALSE))+(I56/100)</f>
        <v>13.53</v>
      </c>
      <c r="L56" s="90">
        <v>23</v>
      </c>
      <c r="M56" s="90" t="s">
        <v>1846</v>
      </c>
      <c r="N56" s="14" t="s">
        <v>1442</v>
      </c>
      <c r="Q56" s="2"/>
      <c r="R56" s="110"/>
      <c r="U56" s="2"/>
      <c r="V56" s="2"/>
      <c r="W56" s="5" t="e">
        <f>VLOOKUP(V56,definitions_list_lookup!$V$12:$W$15,2,FALSE)</f>
        <v>#N/A</v>
      </c>
      <c r="X56" s="2"/>
      <c r="Y56" s="41" t="e">
        <f>VLOOKUP(X56,definitions_list_lookup!$AT$3:$AU$5,2,FALSE)</f>
        <v>#N/A</v>
      </c>
      <c r="AB56" s="2"/>
      <c r="AC56" s="2"/>
      <c r="AD56" s="5" t="e">
        <f>VLOOKUP(AC56,definitions_list_lookup!$Y$12:$Z$15,2,FALSE)</f>
        <v>#N/A</v>
      </c>
      <c r="AE56" s="35"/>
      <c r="AF56" s="41" t="e">
        <f>VLOOKUP(AE56,definitions_list_lookup!$AT$3:$AU$5,2,FALSE)</f>
        <v>#N/A</v>
      </c>
      <c r="AH56" s="2"/>
      <c r="AI56" s="2"/>
      <c r="AJ56" s="14"/>
      <c r="AK56" s="14"/>
      <c r="AL56" s="14"/>
      <c r="AM56" s="14"/>
      <c r="AN56" s="14"/>
      <c r="AO56" s="14"/>
      <c r="AP56" s="14"/>
      <c r="AQ56" s="14"/>
      <c r="AR56" s="14"/>
      <c r="AS56" s="49"/>
      <c r="AT56" s="49"/>
      <c r="AU56" s="49"/>
      <c r="AV56" s="49"/>
      <c r="AW56" s="49" t="e">
        <f t="shared" si="15"/>
        <v>#DIV/0!</v>
      </c>
      <c r="AX56" s="49" t="e">
        <f t="shared" si="16"/>
        <v>#DIV/0!</v>
      </c>
      <c r="AY56" s="49" t="e">
        <f t="shared" si="17"/>
        <v>#DIV/0!</v>
      </c>
      <c r="AZ56" s="49" t="e">
        <f t="shared" si="18"/>
        <v>#DIV/0!</v>
      </c>
      <c r="BA56" s="49" t="e">
        <f t="shared" si="19"/>
        <v>#DIV/0!</v>
      </c>
      <c r="BB56" s="49" t="e">
        <f t="shared" si="20"/>
        <v>#DIV/0!</v>
      </c>
      <c r="BC56" s="60" t="e">
        <f t="shared" si="21"/>
        <v>#DIV/0!</v>
      </c>
    </row>
    <row r="57" spans="1:55">
      <c r="A57" s="89">
        <v>42932</v>
      </c>
      <c r="B57" s="2" t="s">
        <v>1842</v>
      </c>
      <c r="C57" s="2" t="s">
        <v>1450</v>
      </c>
      <c r="D57" s="2" t="s">
        <v>3378</v>
      </c>
      <c r="E57" s="2">
        <v>10</v>
      </c>
      <c r="F57" s="2">
        <v>3</v>
      </c>
      <c r="G57" s="10" t="s">
        <v>1892</v>
      </c>
      <c r="H57" s="2">
        <v>17</v>
      </c>
      <c r="I57" s="2">
        <v>37</v>
      </c>
      <c r="J57" s="14">
        <f>(VLOOKUP($G57,Depth_Lookup_CCL!$A$3:$Z$549,11,FALSE))+(H57/100)</f>
        <v>13.53</v>
      </c>
      <c r="K57" s="14">
        <f>(VLOOKUP($G57,Depth_Lookup_CCL!$A$3:$Z$549,11,FALSE))+(I57/100)</f>
        <v>13.729999999999999</v>
      </c>
      <c r="L57" s="90">
        <v>23</v>
      </c>
      <c r="M57" s="90" t="s">
        <v>1846</v>
      </c>
      <c r="N57" s="14"/>
      <c r="Q57" s="2"/>
      <c r="R57" s="110"/>
      <c r="S57" s="2" t="s">
        <v>1366</v>
      </c>
      <c r="T57" s="35"/>
      <c r="U57" s="2" t="s">
        <v>1369</v>
      </c>
      <c r="V57" s="2" t="s">
        <v>238</v>
      </c>
      <c r="W57" s="5">
        <f>VLOOKUP(V57,definitions_list_lookup!$V$12:$W$15,2,FALSE)</f>
        <v>2</v>
      </c>
      <c r="X57" s="35"/>
      <c r="Y57" s="41" t="e">
        <f>VLOOKUP(X57,definitions_list_lookup!$AT$3:$AU$5,2,FALSE)</f>
        <v>#N/A</v>
      </c>
      <c r="Z57" s="41">
        <v>2</v>
      </c>
      <c r="AA57" s="41" t="s">
        <v>1565</v>
      </c>
      <c r="AB57" s="2"/>
      <c r="AC57" s="2"/>
      <c r="AD57" s="5" t="e">
        <f>VLOOKUP(AC57,definitions_list_lookup!$Y$12:$Z$15,2,FALSE)</f>
        <v>#N/A</v>
      </c>
      <c r="AE57" s="35"/>
      <c r="AF57" s="41" t="e">
        <f>VLOOKUP(AE57,definitions_list_lookup!$AT$3:$AU$5,2,FALSE)</f>
        <v>#N/A</v>
      </c>
      <c r="AH57" s="2"/>
      <c r="AI57" s="2"/>
      <c r="AJ57" s="14"/>
      <c r="AK57" s="14"/>
      <c r="AL57" s="14"/>
      <c r="AM57" s="14"/>
      <c r="AN57" s="14"/>
      <c r="AO57" s="14"/>
      <c r="AP57" s="14"/>
      <c r="AQ57" s="14"/>
      <c r="AR57" s="14"/>
      <c r="AS57" s="49">
        <v>4</v>
      </c>
      <c r="AT57" s="49">
        <v>90</v>
      </c>
      <c r="AU57" s="49">
        <v>0</v>
      </c>
      <c r="AV57" s="49">
        <v>0</v>
      </c>
      <c r="AW57" s="49">
        <f t="shared" si="15"/>
        <v>-90</v>
      </c>
      <c r="AX57" s="49">
        <f t="shared" si="16"/>
        <v>270</v>
      </c>
      <c r="AY57" s="49">
        <f t="shared" si="17"/>
        <v>86</v>
      </c>
      <c r="AZ57" s="49">
        <f t="shared" si="18"/>
        <v>360</v>
      </c>
      <c r="BA57" s="49">
        <f t="shared" si="19"/>
        <v>4</v>
      </c>
      <c r="BB57" s="49">
        <f t="shared" si="20"/>
        <v>90</v>
      </c>
      <c r="BC57" s="60">
        <f t="shared" si="21"/>
        <v>4</v>
      </c>
    </row>
    <row r="58" spans="1:55">
      <c r="A58" s="89">
        <v>42932</v>
      </c>
      <c r="B58" s="2" t="s">
        <v>1842</v>
      </c>
      <c r="C58" s="2" t="s">
        <v>1450</v>
      </c>
      <c r="D58" s="2" t="s">
        <v>3378</v>
      </c>
      <c r="E58" s="2">
        <v>10</v>
      </c>
      <c r="F58" s="2">
        <v>3</v>
      </c>
      <c r="G58" s="10" t="s">
        <v>1892</v>
      </c>
      <c r="H58" s="2">
        <v>37</v>
      </c>
      <c r="I58" s="2">
        <v>40</v>
      </c>
      <c r="J58" s="14">
        <f>(VLOOKUP($G58,Depth_Lookup_CCL!$A$3:$Z$549,11,FALSE))+(H58/100)</f>
        <v>13.729999999999999</v>
      </c>
      <c r="K58" s="14">
        <f>(VLOOKUP($G58,Depth_Lookup_CCL!$A$3:$Z$549,11,FALSE))+(I58/100)</f>
        <v>13.76</v>
      </c>
      <c r="L58" s="90">
        <v>23</v>
      </c>
      <c r="M58" s="90" t="s">
        <v>1846</v>
      </c>
      <c r="N58" s="14"/>
      <c r="Q58" s="2"/>
      <c r="R58" s="110"/>
      <c r="T58" s="35"/>
      <c r="U58" s="2"/>
      <c r="V58" s="2"/>
      <c r="W58" s="5" t="e">
        <f>VLOOKUP(V58,definitions_list_lookup!$V$12:$W$15,2,FALSE)</f>
        <v>#N/A</v>
      </c>
      <c r="X58" s="35"/>
      <c r="Y58" s="41" t="e">
        <f>VLOOKUP(X58,definitions_list_lookup!$AT$3:$AU$5,2,FALSE)</f>
        <v>#N/A</v>
      </c>
      <c r="Z58" s="41"/>
      <c r="AA58" s="41"/>
      <c r="AB58" s="2" t="s">
        <v>1893</v>
      </c>
      <c r="AC58" s="2" t="s">
        <v>1374</v>
      </c>
      <c r="AD58" s="5">
        <f>VLOOKUP(AC58,definitions_list_lookup!$Y$12:$Z$15,2,FALSE)</f>
        <v>1</v>
      </c>
      <c r="AE58" s="35" t="s">
        <v>1456</v>
      </c>
      <c r="AF58" s="41">
        <f>VLOOKUP(AE58,definitions_list_lookup!$AT$3:$AU$5,2,FALSE)</f>
        <v>1</v>
      </c>
      <c r="AH58" s="2" t="s">
        <v>1894</v>
      </c>
      <c r="AI58" s="2" t="s">
        <v>1895</v>
      </c>
      <c r="AJ58" s="14"/>
      <c r="AK58" s="14"/>
      <c r="AL58" s="14"/>
      <c r="AM58" s="14"/>
      <c r="AN58" s="14"/>
      <c r="AO58" s="14"/>
      <c r="AP58" s="14"/>
      <c r="AQ58" s="14"/>
      <c r="AR58" s="14"/>
      <c r="AS58" s="49">
        <v>4</v>
      </c>
      <c r="AT58" s="49">
        <v>360</v>
      </c>
      <c r="AU58" s="49">
        <v>4</v>
      </c>
      <c r="AV58" s="49">
        <v>0</v>
      </c>
      <c r="AW58" s="49">
        <f t="shared" si="15"/>
        <v>206.56505117707798</v>
      </c>
      <c r="AX58" s="49">
        <f t="shared" si="16"/>
        <v>206.56505117707798</v>
      </c>
      <c r="AY58" s="49">
        <f t="shared" si="17"/>
        <v>85.529677338906794</v>
      </c>
      <c r="AZ58" s="49">
        <f t="shared" si="18"/>
        <v>296.56505117707798</v>
      </c>
      <c r="BA58" s="49">
        <f t="shared" si="19"/>
        <v>4.4703226610932063</v>
      </c>
      <c r="BB58" s="49">
        <f t="shared" si="20"/>
        <v>26.565051177077976</v>
      </c>
      <c r="BC58" s="60">
        <f t="shared" si="21"/>
        <v>4.4703226610932063</v>
      </c>
    </row>
    <row r="59" spans="1:55">
      <c r="A59" s="89">
        <v>42932</v>
      </c>
      <c r="B59" s="2" t="s">
        <v>1842</v>
      </c>
      <c r="C59" s="2" t="s">
        <v>1450</v>
      </c>
      <c r="D59" s="2" t="s">
        <v>3378</v>
      </c>
      <c r="E59" s="2">
        <v>10</v>
      </c>
      <c r="F59" s="2">
        <v>3</v>
      </c>
      <c r="G59" s="10" t="s">
        <v>1892</v>
      </c>
      <c r="H59" s="2">
        <v>40</v>
      </c>
      <c r="I59" s="2">
        <v>66</v>
      </c>
      <c r="J59" s="14">
        <f>(VLOOKUP($G59,Depth_Lookup_CCL!$A$3:$Z$549,11,FALSE))+(H59/100)</f>
        <v>13.76</v>
      </c>
      <c r="K59" s="14">
        <f>(VLOOKUP($G59,Depth_Lookup_CCL!$A$3:$Z$549,11,FALSE))+(I59/100)</f>
        <v>14.02</v>
      </c>
      <c r="L59" s="90">
        <v>23</v>
      </c>
      <c r="M59" s="90" t="s">
        <v>1846</v>
      </c>
      <c r="N59" s="14"/>
      <c r="Q59" s="2"/>
      <c r="R59" s="110"/>
      <c r="S59" s="2" t="s">
        <v>21</v>
      </c>
      <c r="T59" s="35" t="s">
        <v>1391</v>
      </c>
      <c r="U59" s="2" t="s">
        <v>1368</v>
      </c>
      <c r="V59" s="2" t="s">
        <v>238</v>
      </c>
      <c r="W59" s="5">
        <f>VLOOKUP(V59,definitions_list_lookup!$V$12:$W$15,2,FALSE)</f>
        <v>2</v>
      </c>
      <c r="X59" s="35" t="s">
        <v>1457</v>
      </c>
      <c r="Y59" s="41">
        <f>VLOOKUP(X59,definitions_list_lookup!$AT$3:$AU$5,2,FALSE)</f>
        <v>2</v>
      </c>
      <c r="Z59" s="41">
        <v>1</v>
      </c>
      <c r="AA59" s="41" t="s">
        <v>1896</v>
      </c>
      <c r="AB59" s="2"/>
      <c r="AC59" s="2"/>
      <c r="AD59" s="5" t="e">
        <f>VLOOKUP(AC59,definitions_list_lookup!$Y$12:$Z$15,2,FALSE)</f>
        <v>#N/A</v>
      </c>
      <c r="AE59" s="35"/>
      <c r="AF59" s="41" t="e">
        <f>VLOOKUP(AE59,definitions_list_lookup!$AT$3:$AU$5,2,FALSE)</f>
        <v>#N/A</v>
      </c>
      <c r="AH59" s="2"/>
      <c r="AI59" s="2"/>
      <c r="AJ59" s="14"/>
      <c r="AK59" s="14"/>
      <c r="AL59" s="14"/>
      <c r="AM59" s="14"/>
      <c r="AN59" s="14"/>
      <c r="AO59" s="14"/>
      <c r="AP59" s="14"/>
      <c r="AQ59" s="14"/>
      <c r="AR59" s="14"/>
      <c r="AS59" s="49">
        <v>9</v>
      </c>
      <c r="AT59" s="49">
        <v>90</v>
      </c>
      <c r="AU59" s="49">
        <v>6</v>
      </c>
      <c r="AV59" s="49">
        <v>180</v>
      </c>
      <c r="AW59" s="49">
        <f t="shared" si="15"/>
        <v>-56.431667517823143</v>
      </c>
      <c r="AX59" s="49">
        <f t="shared" si="16"/>
        <v>303.56833248217686</v>
      </c>
      <c r="AY59" s="49">
        <f t="shared" si="17"/>
        <v>79.237299950629392</v>
      </c>
      <c r="AZ59" s="49">
        <f t="shared" si="18"/>
        <v>33.568332482176857</v>
      </c>
      <c r="BA59" s="49">
        <f t="shared" si="19"/>
        <v>10.762700049370608</v>
      </c>
      <c r="BB59" s="49">
        <f t="shared" si="20"/>
        <v>123.56833248217686</v>
      </c>
      <c r="BC59" s="60">
        <f t="shared" si="21"/>
        <v>10.762700049370608</v>
      </c>
    </row>
    <row r="60" spans="1:55">
      <c r="A60" s="89">
        <v>42932</v>
      </c>
      <c r="B60" s="2" t="s">
        <v>1842</v>
      </c>
      <c r="C60" s="2" t="s">
        <v>1450</v>
      </c>
      <c r="D60" s="2" t="s">
        <v>3378</v>
      </c>
      <c r="E60" s="2">
        <v>10</v>
      </c>
      <c r="F60" s="2">
        <v>3</v>
      </c>
      <c r="G60" s="10" t="s">
        <v>1892</v>
      </c>
      <c r="H60" s="2">
        <v>66</v>
      </c>
      <c r="I60" s="2">
        <v>75</v>
      </c>
      <c r="J60" s="14">
        <f>(VLOOKUP($G60,Depth_Lookup_CCL!$A$3:$Z$549,11,FALSE))+(H60/100)</f>
        <v>14.02</v>
      </c>
      <c r="K60" s="14">
        <f>(VLOOKUP($G60,Depth_Lookup_CCL!$A$3:$Z$549,11,FALSE))+(I60/100)</f>
        <v>14.11</v>
      </c>
      <c r="L60" s="90">
        <v>23</v>
      </c>
      <c r="M60" s="90" t="s">
        <v>1846</v>
      </c>
      <c r="N60" s="14"/>
      <c r="Q60" s="2"/>
      <c r="R60" s="110"/>
      <c r="T60" s="35"/>
      <c r="U60" s="2"/>
      <c r="V60" s="2"/>
      <c r="W60" s="5" t="e">
        <f>VLOOKUP(V60,definitions_list_lookup!$V$12:$W$15,2,FALSE)</f>
        <v>#N/A</v>
      </c>
      <c r="X60" s="35"/>
      <c r="Y60" s="41" t="e">
        <f>VLOOKUP(X60,definitions_list_lookup!$AT$3:$AU$5,2,FALSE)</f>
        <v>#N/A</v>
      </c>
      <c r="Z60" s="41"/>
      <c r="AA60" s="41"/>
      <c r="AB60" s="2" t="s">
        <v>1385</v>
      </c>
      <c r="AC60" s="2" t="s">
        <v>1374</v>
      </c>
      <c r="AD60" s="5">
        <f>VLOOKUP(AC60,definitions_list_lookup!$Y$12:$Z$15,2,FALSE)</f>
        <v>1</v>
      </c>
      <c r="AE60" s="35" t="s">
        <v>1456</v>
      </c>
      <c r="AF60" s="41">
        <f>VLOOKUP(AE60,definitions_list_lookup!$AT$3:$AU$5,2,FALSE)</f>
        <v>1</v>
      </c>
      <c r="AH60" s="2" t="s">
        <v>1492</v>
      </c>
      <c r="AI60" s="2" t="s">
        <v>1374</v>
      </c>
      <c r="AJ60" s="14"/>
      <c r="AK60" s="14"/>
      <c r="AL60" s="14"/>
      <c r="AM60" s="14"/>
      <c r="AN60" s="14"/>
      <c r="AO60" s="14"/>
      <c r="AP60" s="14"/>
      <c r="AQ60" s="14"/>
      <c r="AR60" s="14"/>
      <c r="AS60" s="49">
        <v>3</v>
      </c>
      <c r="AT60" s="49">
        <v>90</v>
      </c>
      <c r="AU60" s="49">
        <v>2</v>
      </c>
      <c r="AV60" s="49">
        <v>180</v>
      </c>
      <c r="AW60" s="49">
        <f t="shared" si="15"/>
        <v>-56.323369186251554</v>
      </c>
      <c r="AX60" s="49">
        <f t="shared" si="16"/>
        <v>303.67663081374843</v>
      </c>
      <c r="AY60" s="49">
        <f t="shared" si="17"/>
        <v>86.396473075212924</v>
      </c>
      <c r="AZ60" s="49">
        <f t="shared" si="18"/>
        <v>33.676630813748446</v>
      </c>
      <c r="BA60" s="49">
        <f t="shared" si="19"/>
        <v>3.6035269247870758</v>
      </c>
      <c r="BB60" s="49">
        <f t="shared" si="20"/>
        <v>123.67663081374843</v>
      </c>
      <c r="BC60" s="60">
        <f t="shared" si="21"/>
        <v>3.6035269247870758</v>
      </c>
    </row>
    <row r="61" spans="1:55">
      <c r="A61" s="89">
        <v>42932</v>
      </c>
      <c r="B61" s="2" t="s">
        <v>1842</v>
      </c>
      <c r="C61" s="2" t="s">
        <v>1450</v>
      </c>
      <c r="D61" s="2" t="s">
        <v>3378</v>
      </c>
      <c r="E61" s="2">
        <v>10</v>
      </c>
      <c r="F61" s="2">
        <v>4</v>
      </c>
      <c r="G61" s="10" t="str">
        <f t="shared" ref="G61:G62" si="22">E61&amp;"-"&amp;F61</f>
        <v>10-4</v>
      </c>
      <c r="H61" s="2">
        <v>0</v>
      </c>
      <c r="I61" s="2">
        <v>20</v>
      </c>
      <c r="J61" s="14">
        <f>(VLOOKUP($G61,Depth_Lookup_CCL!$A$3:$Z$549,11,FALSE))+(H61/100)</f>
        <v>14.11</v>
      </c>
      <c r="K61" s="14">
        <f>(VLOOKUP($G61,Depth_Lookup_CCL!$A$3:$Z$549,11,FALSE))+(I61/100)</f>
        <v>14.309999999999999</v>
      </c>
      <c r="L61" s="90">
        <v>23</v>
      </c>
      <c r="M61" s="90" t="s">
        <v>1846</v>
      </c>
      <c r="N61" s="14"/>
      <c r="Q61" s="2"/>
      <c r="R61" s="110"/>
      <c r="T61" s="35"/>
      <c r="U61" s="2"/>
      <c r="V61" s="2"/>
      <c r="W61" s="5" t="e">
        <f>VLOOKUP(V61,definitions_list_lookup!$V$12:$W$15,2,FALSE)</f>
        <v>#N/A</v>
      </c>
      <c r="X61" s="35"/>
      <c r="Y61" s="41" t="e">
        <f>VLOOKUP(X61,definitions_list_lookup!$AT$3:$AU$5,2,FALSE)</f>
        <v>#N/A</v>
      </c>
      <c r="Z61" s="41"/>
      <c r="AA61" s="41"/>
      <c r="AB61" s="2" t="s">
        <v>1385</v>
      </c>
      <c r="AC61" s="2" t="s">
        <v>1374</v>
      </c>
      <c r="AD61" s="5">
        <f>VLOOKUP(AC61,definitions_list_lookup!$Y$12:$Z$15,2,FALSE)</f>
        <v>1</v>
      </c>
      <c r="AE61" s="35" t="s">
        <v>1456</v>
      </c>
      <c r="AF61" s="41">
        <f>VLOOKUP(AE61,definitions_list_lookup!$AT$3:$AU$5,2,FALSE)</f>
        <v>1</v>
      </c>
      <c r="AH61" s="2" t="s">
        <v>1492</v>
      </c>
      <c r="AI61" s="2" t="s">
        <v>1374</v>
      </c>
      <c r="AJ61" s="14"/>
      <c r="AK61" s="14"/>
      <c r="AL61" s="14"/>
      <c r="AM61" s="14"/>
      <c r="AN61" s="14"/>
      <c r="AO61" s="14"/>
      <c r="AP61" s="14"/>
      <c r="AQ61" s="14"/>
      <c r="AR61" s="14"/>
      <c r="AS61" s="49">
        <v>1</v>
      </c>
      <c r="AT61" s="49">
        <v>270</v>
      </c>
      <c r="AU61" s="49">
        <v>3</v>
      </c>
      <c r="AV61" s="49">
        <v>180</v>
      </c>
      <c r="AW61" s="49">
        <f t="shared" si="15"/>
        <v>18.420980799725044</v>
      </c>
      <c r="AX61" s="49">
        <f t="shared" si="16"/>
        <v>18.420980799725044</v>
      </c>
      <c r="AY61" s="49">
        <f t="shared" si="17"/>
        <v>86.838299513294629</v>
      </c>
      <c r="AZ61" s="49">
        <f t="shared" si="18"/>
        <v>108.42098079972504</v>
      </c>
      <c r="BA61" s="49">
        <f t="shared" si="19"/>
        <v>3.1617004867053708</v>
      </c>
      <c r="BB61" s="49">
        <f t="shared" si="20"/>
        <v>198.42098079972504</v>
      </c>
      <c r="BC61" s="60">
        <f t="shared" si="21"/>
        <v>3.1617004867053708</v>
      </c>
    </row>
    <row r="62" spans="1:55">
      <c r="A62" s="89">
        <v>42932</v>
      </c>
      <c r="B62" s="2" t="s">
        <v>1842</v>
      </c>
      <c r="C62" s="2" t="s">
        <v>1450</v>
      </c>
      <c r="D62" s="2" t="s">
        <v>3378</v>
      </c>
      <c r="E62" s="2">
        <v>10</v>
      </c>
      <c r="F62" s="2">
        <v>4</v>
      </c>
      <c r="G62" s="10" t="str">
        <f t="shared" si="22"/>
        <v>10-4</v>
      </c>
      <c r="H62" s="2">
        <v>20</v>
      </c>
      <c r="I62" s="2">
        <v>54</v>
      </c>
      <c r="J62" s="14">
        <f>(VLOOKUP($G62,Depth_Lookup_CCL!$A$3:$Z$549,11,FALSE))+(H62/100)</f>
        <v>14.309999999999999</v>
      </c>
      <c r="K62" s="14">
        <f>(VLOOKUP($G62,Depth_Lookup_CCL!$A$3:$Z$549,11,FALSE))+(I62/100)</f>
        <v>14.649999999999999</v>
      </c>
      <c r="L62" s="90">
        <v>23</v>
      </c>
      <c r="M62" s="90" t="s">
        <v>5</v>
      </c>
      <c r="N62" s="14"/>
      <c r="Q62" s="2"/>
      <c r="R62" s="110"/>
      <c r="T62" s="35"/>
      <c r="U62" s="2"/>
      <c r="V62" s="2"/>
      <c r="W62" s="5" t="e">
        <f>VLOOKUP(V62,definitions_list_lookup!$V$12:$W$15,2,FALSE)</f>
        <v>#N/A</v>
      </c>
      <c r="X62" s="35"/>
      <c r="Y62" s="41" t="e">
        <f>VLOOKUP(X62,definitions_list_lookup!$AT$3:$AU$5,2,FALSE)</f>
        <v>#N/A</v>
      </c>
      <c r="Z62" s="41"/>
      <c r="AA62" s="41"/>
      <c r="AB62" s="2"/>
      <c r="AC62" s="2"/>
      <c r="AD62" s="5" t="e">
        <f>VLOOKUP(AC62,definitions_list_lookup!$Y$12:$Z$15,2,FALSE)</f>
        <v>#N/A</v>
      </c>
      <c r="AE62" s="35"/>
      <c r="AF62" s="41" t="e">
        <f>VLOOKUP(AE62,definitions_list_lookup!$AT$3:$AU$5,2,FALSE)</f>
        <v>#N/A</v>
      </c>
      <c r="AH62" s="2"/>
      <c r="AI62" s="2"/>
      <c r="AJ62" s="14"/>
      <c r="AK62" s="14"/>
      <c r="AL62" s="14"/>
      <c r="AM62" s="14"/>
      <c r="AN62" s="14"/>
      <c r="AO62" s="14"/>
      <c r="AP62" s="14"/>
      <c r="AQ62" s="14"/>
      <c r="AR62" s="14"/>
      <c r="AS62" s="49"/>
      <c r="AT62" s="49"/>
      <c r="AU62" s="49"/>
      <c r="AV62" s="49"/>
      <c r="AW62" s="49"/>
      <c r="AX62" s="49"/>
      <c r="AY62" s="49"/>
      <c r="AZ62" s="49"/>
      <c r="BA62" s="49"/>
      <c r="BB62" s="49"/>
      <c r="BC62" s="60"/>
    </row>
    <row r="63" spans="1:55">
      <c r="A63" s="89">
        <v>42932</v>
      </c>
      <c r="B63" s="2" t="s">
        <v>1842</v>
      </c>
      <c r="C63" s="2" t="s">
        <v>1450</v>
      </c>
      <c r="D63" s="2" t="s">
        <v>3378</v>
      </c>
      <c r="E63" s="2">
        <v>10</v>
      </c>
      <c r="F63" s="2">
        <v>4</v>
      </c>
      <c r="G63" s="10" t="str">
        <f t="shared" si="0"/>
        <v>10-4</v>
      </c>
      <c r="H63" s="2">
        <v>54</v>
      </c>
      <c r="I63" s="2">
        <v>86</v>
      </c>
      <c r="J63" s="14">
        <f>(VLOOKUP($G63,Depth_Lookup_CCL!$A$3:$Z$549,11,FALSE))+(H63/100)</f>
        <v>14.649999999999999</v>
      </c>
      <c r="K63" s="14">
        <f>(VLOOKUP($G63,Depth_Lookup_CCL!$A$3:$Z$549,11,FALSE))+(I63/100)</f>
        <v>14.969999999999999</v>
      </c>
      <c r="L63" s="90">
        <v>24</v>
      </c>
      <c r="M63" s="90" t="s">
        <v>1846</v>
      </c>
      <c r="N63" s="14" t="s">
        <v>18</v>
      </c>
      <c r="Q63" s="2"/>
      <c r="R63" s="110"/>
      <c r="S63" s="2" t="s">
        <v>1366</v>
      </c>
      <c r="T63" s="35"/>
      <c r="U63" s="2" t="s">
        <v>1368</v>
      </c>
      <c r="V63" s="2" t="s">
        <v>238</v>
      </c>
      <c r="W63" s="5">
        <f>VLOOKUP(V63,definitions_list_lookup!$V$12:$W$15,2,FALSE)</f>
        <v>2</v>
      </c>
      <c r="X63" s="35"/>
      <c r="Y63" s="41" t="e">
        <f>VLOOKUP(X63,definitions_list_lookup!$AT$3:$AU$5,2,FALSE)</f>
        <v>#N/A</v>
      </c>
      <c r="Z63" s="41">
        <v>3</v>
      </c>
      <c r="AA63" s="41" t="s">
        <v>1566</v>
      </c>
      <c r="AB63" s="2"/>
      <c r="AC63" s="2"/>
      <c r="AD63" s="5" t="e">
        <f>VLOOKUP(AC63,definitions_list_lookup!$Y$12:$Z$15,2,FALSE)</f>
        <v>#N/A</v>
      </c>
      <c r="AE63" s="35"/>
      <c r="AF63" s="41" t="e">
        <f>VLOOKUP(AE63,definitions_list_lookup!$AT$3:$AU$5,2,FALSE)</f>
        <v>#N/A</v>
      </c>
      <c r="AH63" s="2"/>
      <c r="AI63" s="2"/>
      <c r="AJ63" s="14"/>
      <c r="AK63" s="14"/>
      <c r="AL63" s="14"/>
      <c r="AM63" s="14"/>
      <c r="AN63" s="14"/>
      <c r="AO63" s="14"/>
      <c r="AP63" s="14"/>
      <c r="AQ63" s="14"/>
      <c r="AR63" s="14"/>
      <c r="AS63" s="49">
        <v>7</v>
      </c>
      <c r="AT63" s="49">
        <v>90</v>
      </c>
      <c r="AU63" s="49">
        <v>24</v>
      </c>
      <c r="AV63" s="49">
        <v>180</v>
      </c>
      <c r="AW63" s="49">
        <f t="shared" si="15"/>
        <v>-15.417719088016327</v>
      </c>
      <c r="AX63" s="49">
        <f t="shared" ref="AX63:AX126" si="23">IF($AW63&gt;0,$AW63,360+$AW63)</f>
        <v>344.58228091198367</v>
      </c>
      <c r="AY63" s="49">
        <f t="shared" ref="AY63:AY126" si="24">+ABS(DEGREES(ATAN((COS(RADIANS(ABS($AW63+180-(IF($AT63&gt;$AV63,MAX($AU63,$AT63),MIN($AT63,$AV63))))))/(TAN(RADIANS($AS63)))))))</f>
        <v>65.210186426386457</v>
      </c>
      <c r="AZ63" s="49">
        <f t="shared" ref="AZ63:AZ126" si="25">+IF(($AW63+90)&gt;0,$AW63+90,$AW63+450)</f>
        <v>74.582280911983673</v>
      </c>
      <c r="BA63" s="49">
        <f t="shared" ref="BA63:BA126" si="26">-$AY63+90</f>
        <v>24.789813573613543</v>
      </c>
      <c r="BB63" s="49">
        <f t="shared" ref="BB63:BB126" si="27">IF(($AX63&lt;180),$AX63+180,$AX63-180)</f>
        <v>164.58228091198367</v>
      </c>
      <c r="BC63" s="60">
        <f t="shared" ref="BC63:BC126" si="28">-$AY63+90</f>
        <v>24.789813573613543</v>
      </c>
    </row>
    <row r="64" spans="1:55">
      <c r="A64" s="89">
        <v>42932</v>
      </c>
      <c r="B64" s="2" t="s">
        <v>1842</v>
      </c>
      <c r="C64" s="2" t="s">
        <v>1450</v>
      </c>
      <c r="D64" s="2" t="s">
        <v>3378</v>
      </c>
      <c r="E64" s="2">
        <v>11</v>
      </c>
      <c r="F64" s="2">
        <v>1</v>
      </c>
      <c r="G64" s="10" t="str">
        <f t="shared" si="0"/>
        <v>11-1</v>
      </c>
      <c r="H64" s="2">
        <v>0</v>
      </c>
      <c r="I64" s="2">
        <v>17</v>
      </c>
      <c r="J64" s="14">
        <f>(VLOOKUP($G64,Depth_Lookup_CCL!$A$3:$Z$549,11,FALSE))+(H64/100)</f>
        <v>14.9</v>
      </c>
      <c r="K64" s="14">
        <f>(VLOOKUP($G64,Depth_Lookup_CCL!$A$3:$Z$549,11,FALSE))+(I64/100)</f>
        <v>15.07</v>
      </c>
      <c r="L64" s="90">
        <v>25</v>
      </c>
      <c r="M64" s="90" t="s">
        <v>1846</v>
      </c>
      <c r="N64" s="14" t="s">
        <v>1442</v>
      </c>
      <c r="Q64" s="2"/>
      <c r="R64" s="110"/>
      <c r="U64" s="2"/>
      <c r="V64" s="2"/>
      <c r="W64" s="5" t="e">
        <f>VLOOKUP(V64,definitions_list_lookup!$V$12:$W$15,2,FALSE)</f>
        <v>#N/A</v>
      </c>
      <c r="X64" s="2"/>
      <c r="Y64" s="41" t="e">
        <f>VLOOKUP(X64,definitions_list_lookup!$AT$3:$AU$5,2,FALSE)</f>
        <v>#N/A</v>
      </c>
      <c r="AB64" s="2" t="s">
        <v>1385</v>
      </c>
      <c r="AC64" s="2" t="s">
        <v>1374</v>
      </c>
      <c r="AD64" s="5">
        <f>VLOOKUP(AC64,definitions_list_lookup!$Y$12:$Z$15,2,FALSE)</f>
        <v>1</v>
      </c>
      <c r="AE64" s="35" t="s">
        <v>1456</v>
      </c>
      <c r="AF64" s="41">
        <f>VLOOKUP(AE64,definitions_list_lookup!$AT$3:$AU$5,2,FALSE)</f>
        <v>1</v>
      </c>
      <c r="AH64" s="2" t="s">
        <v>1492</v>
      </c>
      <c r="AI64" s="2" t="s">
        <v>1374</v>
      </c>
      <c r="AJ64" s="14"/>
      <c r="AK64" s="14"/>
      <c r="AL64" s="14"/>
      <c r="AM64" s="14"/>
      <c r="AN64" s="14"/>
      <c r="AO64" s="14"/>
      <c r="AP64" s="14"/>
      <c r="AQ64" s="14"/>
      <c r="AR64" s="14"/>
      <c r="AS64" s="49">
        <v>7</v>
      </c>
      <c r="AT64" s="49">
        <v>90</v>
      </c>
      <c r="AU64" s="49">
        <v>0</v>
      </c>
      <c r="AV64" s="49">
        <v>0</v>
      </c>
      <c r="AW64" s="49">
        <f t="shared" si="15"/>
        <v>-90</v>
      </c>
      <c r="AX64" s="49">
        <f t="shared" si="23"/>
        <v>270</v>
      </c>
      <c r="AY64" s="49">
        <f t="shared" si="24"/>
        <v>83</v>
      </c>
      <c r="AZ64" s="49">
        <f t="shared" si="25"/>
        <v>360</v>
      </c>
      <c r="BA64" s="49">
        <f t="shared" si="26"/>
        <v>7</v>
      </c>
      <c r="BB64" s="49">
        <f t="shared" si="27"/>
        <v>90</v>
      </c>
      <c r="BC64" s="60">
        <f t="shared" si="28"/>
        <v>7</v>
      </c>
    </row>
    <row r="65" spans="1:55">
      <c r="A65" s="89">
        <v>42932</v>
      </c>
      <c r="B65" s="2" t="s">
        <v>1842</v>
      </c>
      <c r="C65" s="2" t="s">
        <v>1450</v>
      </c>
      <c r="D65" s="2" t="s">
        <v>3378</v>
      </c>
      <c r="E65" s="2">
        <v>11</v>
      </c>
      <c r="F65" s="2">
        <v>1</v>
      </c>
      <c r="G65" s="10" t="str">
        <f t="shared" si="0"/>
        <v>11-1</v>
      </c>
      <c r="H65" s="2">
        <v>17</v>
      </c>
      <c r="I65" s="2">
        <v>26</v>
      </c>
      <c r="J65" s="14">
        <f>(VLOOKUP($G65,Depth_Lookup_CCL!$A$3:$Z$549,11,FALSE))+(H65/100)</f>
        <v>15.07</v>
      </c>
      <c r="K65" s="14">
        <f>(VLOOKUP($G65,Depth_Lookup_CCL!$A$3:$Z$549,11,FALSE))+(I65/100)</f>
        <v>15.16</v>
      </c>
      <c r="L65" s="90">
        <v>25</v>
      </c>
      <c r="M65" s="90" t="s">
        <v>1846</v>
      </c>
      <c r="N65" s="14"/>
      <c r="Q65" s="2"/>
      <c r="R65" s="110"/>
      <c r="S65" s="2" t="s">
        <v>1378</v>
      </c>
      <c r="T65" s="35" t="s">
        <v>1363</v>
      </c>
      <c r="U65" s="2" t="s">
        <v>1368</v>
      </c>
      <c r="V65" s="2" t="s">
        <v>1375</v>
      </c>
      <c r="W65" s="5">
        <f>VLOOKUP(V65,definitions_list_lookup!$V$12:$W$15,2,FALSE)</f>
        <v>3</v>
      </c>
      <c r="X65" s="35" t="s">
        <v>1457</v>
      </c>
      <c r="Y65" s="41">
        <f>VLOOKUP(X65,definitions_list_lookup!$AT$3:$AU$5,2,FALSE)</f>
        <v>2</v>
      </c>
      <c r="Z65" s="41">
        <v>9</v>
      </c>
      <c r="AA65" s="41" t="s">
        <v>1897</v>
      </c>
      <c r="AB65" s="2"/>
      <c r="AC65" s="2"/>
      <c r="AD65" s="5" t="e">
        <f>VLOOKUP(AC65,definitions_list_lookup!$Y$12:$Z$15,2,FALSE)</f>
        <v>#N/A</v>
      </c>
      <c r="AE65" s="35"/>
      <c r="AF65" s="41" t="e">
        <f>VLOOKUP(AE65,definitions_list_lookup!$AT$3:$AU$5,2,FALSE)</f>
        <v>#N/A</v>
      </c>
      <c r="AH65" s="2"/>
      <c r="AI65" s="2"/>
      <c r="AJ65" s="14"/>
      <c r="AK65" s="14"/>
      <c r="AL65" s="14"/>
      <c r="AM65" s="14"/>
      <c r="AN65" s="14"/>
      <c r="AO65" s="14"/>
      <c r="AP65" s="14"/>
      <c r="AQ65" s="14"/>
      <c r="AR65" s="14"/>
      <c r="AS65" s="49">
        <v>0.1</v>
      </c>
      <c r="AT65" s="49">
        <v>90</v>
      </c>
      <c r="AU65" s="49">
        <v>14</v>
      </c>
      <c r="AV65" s="49">
        <v>180</v>
      </c>
      <c r="AW65" s="49">
        <f t="shared" si="15"/>
        <v>-0.40107194958630998</v>
      </c>
      <c r="AX65" s="49">
        <f t="shared" si="23"/>
        <v>359.59892805041369</v>
      </c>
      <c r="AY65" s="49">
        <f t="shared" si="24"/>
        <v>75.999670481736828</v>
      </c>
      <c r="AZ65" s="49">
        <f t="shared" si="25"/>
        <v>89.59892805041369</v>
      </c>
      <c r="BA65" s="49">
        <f t="shared" si="26"/>
        <v>14.000329518263172</v>
      </c>
      <c r="BB65" s="49">
        <f t="shared" si="27"/>
        <v>179.59892805041369</v>
      </c>
      <c r="BC65" s="60">
        <f t="shared" si="28"/>
        <v>14.000329518263172</v>
      </c>
    </row>
    <row r="66" spans="1:55">
      <c r="A66" s="89">
        <v>42932</v>
      </c>
      <c r="B66" s="2" t="s">
        <v>1842</v>
      </c>
      <c r="C66" s="2" t="s">
        <v>1450</v>
      </c>
      <c r="D66" s="2" t="s">
        <v>3378</v>
      </c>
      <c r="E66" s="2">
        <v>11</v>
      </c>
      <c r="F66" s="2">
        <v>1</v>
      </c>
      <c r="G66" s="10" t="str">
        <f t="shared" ref="G66:G129" si="29">E66&amp;"-"&amp;F66</f>
        <v>11-1</v>
      </c>
      <c r="H66" s="2">
        <v>26</v>
      </c>
      <c r="I66" s="2">
        <v>83</v>
      </c>
      <c r="J66" s="14">
        <f>(VLOOKUP($G66,Depth_Lookup_CCL!$A$3:$Z$549,11,FALSE))+(H66/100)</f>
        <v>15.16</v>
      </c>
      <c r="K66" s="14">
        <f>(VLOOKUP($G66,Depth_Lookup_CCL!$A$3:$Z$549,11,FALSE))+(I66/100)</f>
        <v>15.73</v>
      </c>
      <c r="L66" s="90">
        <v>25</v>
      </c>
      <c r="M66" s="90" t="s">
        <v>1846</v>
      </c>
      <c r="N66" s="14"/>
      <c r="Q66" s="2"/>
      <c r="R66" s="110"/>
      <c r="S66" s="2" t="s">
        <v>1378</v>
      </c>
      <c r="T66" s="35"/>
      <c r="U66" s="2" t="s">
        <v>1367</v>
      </c>
      <c r="V66" s="2" t="s">
        <v>1374</v>
      </c>
      <c r="W66" s="5">
        <f>VLOOKUP(V66,definitions_list_lookup!$V$12:$W$15,2,FALSE)</f>
        <v>1</v>
      </c>
      <c r="X66" s="35"/>
      <c r="Y66" s="41" t="e">
        <f>VLOOKUP(X66,definitions_list_lookup!$AT$3:$AU$5,2,FALSE)</f>
        <v>#N/A</v>
      </c>
      <c r="Z66" s="41">
        <v>0.5</v>
      </c>
      <c r="AA66" s="41" t="s">
        <v>1567</v>
      </c>
      <c r="AB66" s="2"/>
      <c r="AC66" s="2"/>
      <c r="AD66" s="5" t="e">
        <f>VLOOKUP(AC66,definitions_list_lookup!$Y$12:$Z$15,2,FALSE)</f>
        <v>#N/A</v>
      </c>
      <c r="AE66" s="35"/>
      <c r="AF66" s="41" t="e">
        <f>VLOOKUP(AE66,definitions_list_lookup!$AT$3:$AU$5,2,FALSE)</f>
        <v>#N/A</v>
      </c>
      <c r="AH66" s="2"/>
      <c r="AI66" s="2"/>
      <c r="AJ66" s="14"/>
      <c r="AK66" s="14"/>
      <c r="AL66" s="14"/>
      <c r="AM66" s="14"/>
      <c r="AN66" s="14"/>
      <c r="AO66" s="14"/>
      <c r="AP66" s="14"/>
      <c r="AQ66" s="14"/>
      <c r="AR66" s="14"/>
      <c r="AS66" s="49"/>
      <c r="AT66" s="49"/>
      <c r="AU66" s="49"/>
      <c r="AV66" s="49"/>
      <c r="AW66" s="49" t="e">
        <f t="shared" si="15"/>
        <v>#DIV/0!</v>
      </c>
      <c r="AX66" s="49" t="e">
        <f t="shared" si="23"/>
        <v>#DIV/0!</v>
      </c>
      <c r="AY66" s="49" t="e">
        <f t="shared" si="24"/>
        <v>#DIV/0!</v>
      </c>
      <c r="AZ66" s="49" t="e">
        <f t="shared" si="25"/>
        <v>#DIV/0!</v>
      </c>
      <c r="BA66" s="49" t="e">
        <f t="shared" si="26"/>
        <v>#DIV/0!</v>
      </c>
      <c r="BB66" s="49" t="e">
        <f t="shared" si="27"/>
        <v>#DIV/0!</v>
      </c>
      <c r="BC66" s="60" t="e">
        <f t="shared" si="28"/>
        <v>#DIV/0!</v>
      </c>
    </row>
    <row r="67" spans="1:55">
      <c r="A67" s="89">
        <v>42932</v>
      </c>
      <c r="B67" s="2" t="s">
        <v>1842</v>
      </c>
      <c r="C67" s="2" t="s">
        <v>1450</v>
      </c>
      <c r="D67" s="2" t="s">
        <v>3378</v>
      </c>
      <c r="E67" s="2">
        <v>11</v>
      </c>
      <c r="F67" s="2">
        <v>2</v>
      </c>
      <c r="G67" s="10" t="str">
        <f t="shared" si="29"/>
        <v>11-2</v>
      </c>
      <c r="H67" s="2">
        <v>0</v>
      </c>
      <c r="I67" s="2">
        <v>39</v>
      </c>
      <c r="J67" s="14">
        <f>(VLOOKUP($G67,Depth_Lookup_CCL!$A$3:$Z$549,11,FALSE))+(H67/100)</f>
        <v>15.73</v>
      </c>
      <c r="K67" s="14">
        <f>(VLOOKUP($G67,Depth_Lookup_CCL!$A$3:$Z$549,11,FALSE))+(I67/100)</f>
        <v>16.12</v>
      </c>
      <c r="L67" s="90">
        <v>26</v>
      </c>
      <c r="M67" s="90" t="s">
        <v>1846</v>
      </c>
      <c r="N67" s="14"/>
      <c r="Q67" s="2"/>
      <c r="R67" s="110"/>
      <c r="T67" s="35"/>
      <c r="U67" s="2"/>
      <c r="V67" s="2"/>
      <c r="W67" s="5" t="e">
        <f>VLOOKUP(V67,definitions_list_lookup!$V$12:$W$15,2,FALSE)</f>
        <v>#N/A</v>
      </c>
      <c r="X67" s="35"/>
      <c r="Y67" s="41" t="e">
        <f>VLOOKUP(X67,definitions_list_lookup!$AT$3:$AU$5,2,FALSE)</f>
        <v>#N/A</v>
      </c>
      <c r="Z67" s="41"/>
      <c r="AA67" s="41"/>
      <c r="AB67" s="2" t="s">
        <v>1385</v>
      </c>
      <c r="AC67" s="2" t="s">
        <v>1374</v>
      </c>
      <c r="AD67" s="5">
        <f>VLOOKUP(AC67,definitions_list_lookup!$Y$12:$Z$15,2,FALSE)</f>
        <v>1</v>
      </c>
      <c r="AE67" s="35" t="s">
        <v>1456</v>
      </c>
      <c r="AF67" s="41">
        <f>VLOOKUP(AE67,definitions_list_lookup!$AT$3:$AU$5,2,FALSE)</f>
        <v>1</v>
      </c>
      <c r="AH67" s="2" t="s">
        <v>1492</v>
      </c>
      <c r="AI67" s="2" t="s">
        <v>1898</v>
      </c>
      <c r="AJ67" s="14"/>
      <c r="AK67" s="14"/>
      <c r="AL67" s="14"/>
      <c r="AM67" s="14"/>
      <c r="AN67" s="14"/>
      <c r="AO67" s="14"/>
      <c r="AP67" s="14"/>
      <c r="AQ67" s="14"/>
      <c r="AR67" s="14"/>
      <c r="AS67" s="49">
        <v>5</v>
      </c>
      <c r="AT67" s="49">
        <v>90</v>
      </c>
      <c r="AU67" s="49">
        <v>0</v>
      </c>
      <c r="AV67" s="49">
        <v>180</v>
      </c>
      <c r="AW67" s="49">
        <f t="shared" si="15"/>
        <v>-90</v>
      </c>
      <c r="AX67" s="49">
        <f t="shared" si="23"/>
        <v>270</v>
      </c>
      <c r="AY67" s="49">
        <f t="shared" si="24"/>
        <v>85</v>
      </c>
      <c r="AZ67" s="49">
        <f t="shared" si="25"/>
        <v>360</v>
      </c>
      <c r="BA67" s="49">
        <f t="shared" si="26"/>
        <v>5</v>
      </c>
      <c r="BB67" s="49">
        <f t="shared" si="27"/>
        <v>90</v>
      </c>
      <c r="BC67" s="60">
        <f t="shared" si="28"/>
        <v>5</v>
      </c>
    </row>
    <row r="68" spans="1:55">
      <c r="A68" s="89">
        <v>42932</v>
      </c>
      <c r="B68" s="2" t="s">
        <v>1842</v>
      </c>
      <c r="C68" s="2" t="s">
        <v>1450</v>
      </c>
      <c r="D68" s="2" t="s">
        <v>3378</v>
      </c>
      <c r="E68" s="2">
        <v>11</v>
      </c>
      <c r="F68" s="2">
        <v>2</v>
      </c>
      <c r="G68" s="10" t="str">
        <f t="shared" si="29"/>
        <v>11-2</v>
      </c>
      <c r="H68" s="2">
        <v>39</v>
      </c>
      <c r="I68" s="2">
        <v>50</v>
      </c>
      <c r="J68" s="14">
        <f>(VLOOKUP($G68,Depth_Lookup_CCL!$A$3:$Z$549,11,FALSE))+(H68/100)</f>
        <v>16.12</v>
      </c>
      <c r="K68" s="14">
        <f>(VLOOKUP($G68,Depth_Lookup_CCL!$A$3:$Z$549,11,FALSE))+(I68/100)</f>
        <v>16.23</v>
      </c>
      <c r="L68" s="90">
        <v>26</v>
      </c>
      <c r="M68" s="90" t="s">
        <v>1846</v>
      </c>
      <c r="N68" s="14" t="s">
        <v>1442</v>
      </c>
      <c r="Q68" s="2"/>
      <c r="R68" s="110"/>
      <c r="S68" s="2" t="s">
        <v>1366</v>
      </c>
      <c r="T68" s="35"/>
      <c r="U68" s="2" t="s">
        <v>1367</v>
      </c>
      <c r="V68" s="2" t="s">
        <v>238</v>
      </c>
      <c r="W68" s="5">
        <f>VLOOKUP(V68,definitions_list_lookup!$V$12:$W$15,2,FALSE)</f>
        <v>2</v>
      </c>
      <c r="X68" s="35"/>
      <c r="Y68" s="41" t="e">
        <f>VLOOKUP(X68,definitions_list_lookup!$AT$3:$AU$5,2,FALSE)</f>
        <v>#N/A</v>
      </c>
      <c r="Z68" s="41">
        <v>2</v>
      </c>
      <c r="AA68" s="41" t="s">
        <v>1565</v>
      </c>
      <c r="AB68" s="2"/>
      <c r="AC68" s="2"/>
      <c r="AD68" s="5" t="e">
        <f>VLOOKUP(AC68,definitions_list_lookup!$Y$12:$Z$15,2,FALSE)</f>
        <v>#N/A</v>
      </c>
      <c r="AE68" s="35"/>
      <c r="AF68" s="41" t="e">
        <f>VLOOKUP(AE68,definitions_list_lookup!$AT$3:$AU$5,2,FALSE)</f>
        <v>#N/A</v>
      </c>
      <c r="AH68" s="2"/>
      <c r="AI68" s="2"/>
      <c r="AJ68" s="14"/>
      <c r="AK68" s="14"/>
      <c r="AL68" s="14"/>
      <c r="AM68" s="14"/>
      <c r="AN68" s="14"/>
      <c r="AO68" s="14"/>
      <c r="AP68" s="14"/>
      <c r="AQ68" s="14"/>
      <c r="AR68" s="14"/>
      <c r="AS68" s="49"/>
      <c r="AT68" s="49"/>
      <c r="AU68" s="49"/>
      <c r="AV68" s="49"/>
      <c r="AW68" s="49" t="e">
        <f t="shared" si="15"/>
        <v>#DIV/0!</v>
      </c>
      <c r="AX68" s="49" t="e">
        <f t="shared" si="23"/>
        <v>#DIV/0!</v>
      </c>
      <c r="AY68" s="49" t="e">
        <f t="shared" si="24"/>
        <v>#DIV/0!</v>
      </c>
      <c r="AZ68" s="49" t="e">
        <f t="shared" si="25"/>
        <v>#DIV/0!</v>
      </c>
      <c r="BA68" s="49" t="e">
        <f t="shared" si="26"/>
        <v>#DIV/0!</v>
      </c>
      <c r="BB68" s="49" t="e">
        <f t="shared" si="27"/>
        <v>#DIV/0!</v>
      </c>
      <c r="BC68" s="60" t="e">
        <f t="shared" si="28"/>
        <v>#DIV/0!</v>
      </c>
    </row>
    <row r="69" spans="1:55">
      <c r="A69" s="89">
        <v>42932</v>
      </c>
      <c r="B69" s="2" t="s">
        <v>1842</v>
      </c>
      <c r="C69" s="2" t="s">
        <v>1450</v>
      </c>
      <c r="D69" s="2" t="s">
        <v>3378</v>
      </c>
      <c r="E69" s="2">
        <v>11</v>
      </c>
      <c r="F69" s="2">
        <v>2</v>
      </c>
      <c r="G69" s="10" t="str">
        <f t="shared" si="29"/>
        <v>11-2</v>
      </c>
      <c r="H69" s="2">
        <v>50</v>
      </c>
      <c r="I69" s="2">
        <v>67</v>
      </c>
      <c r="J69" s="14">
        <f>(VLOOKUP($G69,Depth_Lookup_CCL!$A$3:$Z$549,11,FALSE))+(H69/100)</f>
        <v>16.23</v>
      </c>
      <c r="K69" s="14">
        <f>(VLOOKUP($G69,Depth_Lookup_CCL!$A$3:$Z$549,11,FALSE))+(I69/100)</f>
        <v>16.400000000000002</v>
      </c>
      <c r="L69" s="90">
        <v>27</v>
      </c>
      <c r="M69" s="90" t="s">
        <v>1846</v>
      </c>
      <c r="N69" s="14" t="s">
        <v>20</v>
      </c>
      <c r="Q69" s="2"/>
      <c r="R69" s="110"/>
      <c r="S69" s="2" t="s">
        <v>1366</v>
      </c>
      <c r="T69" s="35"/>
      <c r="U69" s="2" t="s">
        <v>1367</v>
      </c>
      <c r="V69" s="2" t="s">
        <v>238</v>
      </c>
      <c r="W69" s="5">
        <f>VLOOKUP(V69,definitions_list_lookup!$V$12:$W$15,2,FALSE)</f>
        <v>2</v>
      </c>
      <c r="X69" s="35"/>
      <c r="Y69" s="41" t="e">
        <f>VLOOKUP(X69,definitions_list_lookup!$AT$3:$AU$5,2,FALSE)</f>
        <v>#N/A</v>
      </c>
      <c r="Z69" s="41">
        <v>2</v>
      </c>
      <c r="AA69" s="41" t="s">
        <v>1565</v>
      </c>
      <c r="AB69" s="2"/>
      <c r="AC69" s="2"/>
      <c r="AD69" s="5" t="e">
        <f>VLOOKUP(AC69,definitions_list_lookup!$Y$12:$Z$15,2,FALSE)</f>
        <v>#N/A</v>
      </c>
      <c r="AE69" s="35"/>
      <c r="AF69" s="41" t="e">
        <f>VLOOKUP(AE69,definitions_list_lookup!$AT$3:$AU$5,2,FALSE)</f>
        <v>#N/A</v>
      </c>
      <c r="AH69" s="2"/>
      <c r="AI69" s="2"/>
      <c r="AJ69" s="14"/>
      <c r="AK69" s="14"/>
      <c r="AL69" s="14"/>
      <c r="AM69" s="14"/>
      <c r="AN69" s="14"/>
      <c r="AO69" s="14"/>
      <c r="AP69" s="14"/>
      <c r="AQ69" s="14"/>
      <c r="AR69" s="14"/>
      <c r="AS69" s="49"/>
      <c r="AT69" s="49"/>
      <c r="AU69" s="49"/>
      <c r="AV69" s="49"/>
      <c r="AW69" s="49" t="e">
        <f t="shared" si="15"/>
        <v>#DIV/0!</v>
      </c>
      <c r="AX69" s="49" t="e">
        <f t="shared" si="23"/>
        <v>#DIV/0!</v>
      </c>
      <c r="AY69" s="49" t="e">
        <f t="shared" si="24"/>
        <v>#DIV/0!</v>
      </c>
      <c r="AZ69" s="49" t="e">
        <f t="shared" si="25"/>
        <v>#DIV/0!</v>
      </c>
      <c r="BA69" s="49" t="e">
        <f t="shared" si="26"/>
        <v>#DIV/0!</v>
      </c>
      <c r="BB69" s="49" t="e">
        <f t="shared" si="27"/>
        <v>#DIV/0!</v>
      </c>
      <c r="BC69" s="60" t="e">
        <f t="shared" si="28"/>
        <v>#DIV/0!</v>
      </c>
    </row>
    <row r="70" spans="1:55">
      <c r="A70" s="89">
        <v>42932</v>
      </c>
      <c r="B70" s="2" t="s">
        <v>1842</v>
      </c>
      <c r="C70" s="2" t="s">
        <v>1450</v>
      </c>
      <c r="D70" s="2" t="s">
        <v>3378</v>
      </c>
      <c r="E70" s="2">
        <v>11</v>
      </c>
      <c r="F70" s="2">
        <v>2</v>
      </c>
      <c r="G70" s="10" t="str">
        <f t="shared" si="29"/>
        <v>11-2</v>
      </c>
      <c r="H70" s="2">
        <v>67</v>
      </c>
      <c r="I70" s="2">
        <v>91</v>
      </c>
      <c r="J70" s="14">
        <f>(VLOOKUP($G70,Depth_Lookup_CCL!$A$3:$Z$549,11,FALSE))+(H70/100)</f>
        <v>16.400000000000002</v>
      </c>
      <c r="K70" s="14">
        <f>(VLOOKUP($G70,Depth_Lookup_CCL!$A$3:$Z$549,11,FALSE))+(I70/100)</f>
        <v>16.64</v>
      </c>
      <c r="L70" s="90">
        <v>28</v>
      </c>
      <c r="M70" s="90" t="s">
        <v>1844</v>
      </c>
      <c r="N70" s="14" t="s">
        <v>20</v>
      </c>
      <c r="O70" s="2" t="s">
        <v>1363</v>
      </c>
      <c r="Q70" s="2"/>
      <c r="R70" s="110"/>
      <c r="T70" s="35"/>
      <c r="U70" s="2"/>
      <c r="V70" s="2" t="s">
        <v>1376</v>
      </c>
      <c r="W70" s="5">
        <f>VLOOKUP(V70,definitions_list_lookup!$V$12:$W$15,2,FALSE)</f>
        <v>0</v>
      </c>
      <c r="X70" s="35"/>
      <c r="Y70" s="41" t="e">
        <f>VLOOKUP(X70,definitions_list_lookup!$AT$3:$AU$5,2,FALSE)</f>
        <v>#N/A</v>
      </c>
      <c r="Z70" s="41"/>
      <c r="AA70" s="41"/>
      <c r="AB70" s="2"/>
      <c r="AC70" s="2"/>
      <c r="AD70" s="5" t="e">
        <f>VLOOKUP(AC70,definitions_list_lookup!$Y$12:$Z$15,2,FALSE)</f>
        <v>#N/A</v>
      </c>
      <c r="AE70" s="35"/>
      <c r="AF70" s="41" t="e">
        <f>VLOOKUP(AE70,definitions_list_lookup!$AT$3:$AU$5,2,FALSE)</f>
        <v>#N/A</v>
      </c>
      <c r="AH70" s="2"/>
      <c r="AI70" s="2"/>
      <c r="AJ70" s="14"/>
      <c r="AK70" s="14"/>
      <c r="AL70" s="14"/>
      <c r="AM70" s="14"/>
      <c r="AN70" s="14"/>
      <c r="AO70" s="14"/>
      <c r="AP70" s="14"/>
      <c r="AQ70" s="14"/>
      <c r="AR70" s="14"/>
      <c r="AS70" s="49">
        <v>18</v>
      </c>
      <c r="AT70" s="49">
        <v>270</v>
      </c>
      <c r="AU70" s="49">
        <v>23.5</v>
      </c>
      <c r="AV70" s="49">
        <v>180</v>
      </c>
      <c r="AW70" s="49">
        <f t="shared" si="15"/>
        <v>36.769443830592849</v>
      </c>
      <c r="AX70" s="49">
        <f t="shared" si="23"/>
        <v>36.769443830592849</v>
      </c>
      <c r="AY70" s="49">
        <f t="shared" si="24"/>
        <v>61.506777319138365</v>
      </c>
      <c r="AZ70" s="49">
        <f t="shared" si="25"/>
        <v>126.76944383059285</v>
      </c>
      <c r="BA70" s="49">
        <f t="shared" si="26"/>
        <v>28.493222680861635</v>
      </c>
      <c r="BB70" s="49">
        <f t="shared" si="27"/>
        <v>216.76944383059285</v>
      </c>
      <c r="BC70" s="60">
        <f t="shared" si="28"/>
        <v>28.493222680861635</v>
      </c>
    </row>
    <row r="71" spans="1:55">
      <c r="A71" s="89">
        <v>42933</v>
      </c>
      <c r="B71" s="2" t="s">
        <v>1842</v>
      </c>
      <c r="C71" s="2" t="s">
        <v>1450</v>
      </c>
      <c r="D71" s="2" t="s">
        <v>3378</v>
      </c>
      <c r="E71" s="2">
        <v>11</v>
      </c>
      <c r="F71" s="2">
        <v>3</v>
      </c>
      <c r="G71" s="10" t="str">
        <f t="shared" si="29"/>
        <v>11-3</v>
      </c>
      <c r="H71" s="2">
        <v>0</v>
      </c>
      <c r="I71" s="2">
        <v>26</v>
      </c>
      <c r="J71" s="14">
        <f>(VLOOKUP($G71,Depth_Lookup_CCL!$A$3:$Z$549,11,FALSE))+(H71/100)</f>
        <v>16.650000000000002</v>
      </c>
      <c r="K71" s="14">
        <f>(VLOOKUP($G71,Depth_Lookup_CCL!$A$3:$Z$549,11,FALSE))+(I71/100)</f>
        <v>16.910000000000004</v>
      </c>
      <c r="L71" s="90">
        <v>28</v>
      </c>
      <c r="M71" s="90" t="s">
        <v>1844</v>
      </c>
      <c r="N71" s="14"/>
      <c r="Q71" s="2"/>
      <c r="R71" s="110"/>
      <c r="T71" s="35"/>
      <c r="U71" s="2"/>
      <c r="V71" s="2"/>
      <c r="W71" s="5" t="e">
        <f>VLOOKUP(V71,definitions_list_lookup!$V$12:$W$15,2,FALSE)</f>
        <v>#N/A</v>
      </c>
      <c r="X71" s="35"/>
      <c r="Y71" s="41" t="e">
        <f>VLOOKUP(X71,definitions_list_lookup!$AT$3:$AU$5,2,FALSE)</f>
        <v>#N/A</v>
      </c>
      <c r="Z71" s="41"/>
      <c r="AA71" s="41"/>
      <c r="AB71" s="2" t="s">
        <v>1385</v>
      </c>
      <c r="AC71" s="2" t="s">
        <v>1374</v>
      </c>
      <c r="AD71" s="5">
        <f>VLOOKUP(AC71,definitions_list_lookup!$Y$12:$Z$15,2,FALSE)</f>
        <v>1</v>
      </c>
      <c r="AE71" s="35" t="s">
        <v>1456</v>
      </c>
      <c r="AF71" s="41">
        <f>VLOOKUP(AE71,definitions_list_lookup!$AT$3:$AU$5,2,FALSE)</f>
        <v>1</v>
      </c>
      <c r="AH71" s="2" t="s">
        <v>1492</v>
      </c>
      <c r="AI71" s="2" t="s">
        <v>1374</v>
      </c>
      <c r="AJ71" s="14"/>
      <c r="AK71" s="14"/>
      <c r="AL71" s="14"/>
      <c r="AM71" s="14"/>
      <c r="AN71" s="14"/>
      <c r="AO71" s="14"/>
      <c r="AP71" s="14"/>
      <c r="AQ71" s="14"/>
      <c r="AR71" s="14"/>
      <c r="AS71" s="49">
        <v>2</v>
      </c>
      <c r="AT71" s="49">
        <v>270</v>
      </c>
      <c r="AU71" s="49">
        <v>0</v>
      </c>
      <c r="AV71" s="49">
        <v>0</v>
      </c>
      <c r="AW71" s="49">
        <f t="shared" si="15"/>
        <v>90</v>
      </c>
      <c r="AX71" s="49">
        <f t="shared" si="23"/>
        <v>90</v>
      </c>
      <c r="AY71" s="49">
        <f t="shared" si="24"/>
        <v>88</v>
      </c>
      <c r="AZ71" s="49">
        <f t="shared" si="25"/>
        <v>180</v>
      </c>
      <c r="BA71" s="49">
        <f t="shared" si="26"/>
        <v>2</v>
      </c>
      <c r="BB71" s="49">
        <f t="shared" si="27"/>
        <v>270</v>
      </c>
      <c r="BC71" s="60">
        <f t="shared" si="28"/>
        <v>2</v>
      </c>
    </row>
    <row r="72" spans="1:55">
      <c r="A72" s="161">
        <v>42933</v>
      </c>
      <c r="B72" s="2" t="s">
        <v>1842</v>
      </c>
      <c r="C72" s="2" t="s">
        <v>1450</v>
      </c>
      <c r="D72" s="2" t="s">
        <v>3378</v>
      </c>
      <c r="E72" s="2">
        <v>11</v>
      </c>
      <c r="F72" s="2">
        <v>3</v>
      </c>
      <c r="G72" s="10" t="str">
        <f t="shared" si="29"/>
        <v>11-3</v>
      </c>
      <c r="H72" s="2">
        <v>26</v>
      </c>
      <c r="I72" s="2">
        <v>73</v>
      </c>
      <c r="J72" s="14">
        <f>(VLOOKUP($G72,Depth_Lookup_CCL!$A$3:$Z$549,11,FALSE))+(H72/100)</f>
        <v>16.910000000000004</v>
      </c>
      <c r="K72" s="14">
        <f>(VLOOKUP($G72,Depth_Lookup_CCL!$A$3:$Z$549,11,FALSE))+(I72/100)</f>
        <v>17.380000000000003</v>
      </c>
      <c r="L72" s="90">
        <v>28</v>
      </c>
      <c r="M72" s="90" t="s">
        <v>1844</v>
      </c>
      <c r="N72" s="14" t="s">
        <v>1442</v>
      </c>
      <c r="Q72" s="2"/>
      <c r="R72" s="110"/>
      <c r="S72" s="2" t="s">
        <v>1378</v>
      </c>
      <c r="T72" s="35" t="s">
        <v>1391</v>
      </c>
      <c r="U72" s="2" t="s">
        <v>1368</v>
      </c>
      <c r="V72" s="2" t="s">
        <v>1374</v>
      </c>
      <c r="W72" s="5">
        <f>VLOOKUP(V72,definitions_list_lookup!$V$12:$W$15,2,FALSE)</f>
        <v>1</v>
      </c>
      <c r="X72" s="35" t="s">
        <v>1456</v>
      </c>
      <c r="Y72" s="41">
        <f>VLOOKUP(X72,definitions_list_lookup!$AT$3:$AU$5,2,FALSE)</f>
        <v>1</v>
      </c>
      <c r="Z72" s="41">
        <v>0.5</v>
      </c>
      <c r="AA72" s="41" t="s">
        <v>1899</v>
      </c>
      <c r="AB72" s="2"/>
      <c r="AC72" s="2"/>
      <c r="AD72" s="5" t="e">
        <f>VLOOKUP(AC72,definitions_list_lookup!$Y$12:$Z$15,2,FALSE)</f>
        <v>#N/A</v>
      </c>
      <c r="AE72" s="35"/>
      <c r="AF72" s="41" t="e">
        <f>VLOOKUP(AE72,definitions_list_lookup!$AT$3:$AU$5,2,FALSE)</f>
        <v>#N/A</v>
      </c>
      <c r="AH72" s="2"/>
      <c r="AI72" s="2"/>
      <c r="AJ72" s="14"/>
      <c r="AK72" s="14"/>
      <c r="AL72" s="14"/>
      <c r="AM72" s="14"/>
      <c r="AN72" s="14"/>
      <c r="AO72" s="14"/>
      <c r="AP72" s="14"/>
      <c r="AQ72" s="14"/>
      <c r="AR72" s="14"/>
      <c r="AS72" s="49">
        <v>3</v>
      </c>
      <c r="AT72" s="49">
        <v>270</v>
      </c>
      <c r="AU72" s="49">
        <v>0</v>
      </c>
      <c r="AV72" s="49">
        <v>0</v>
      </c>
      <c r="AW72" s="49">
        <f t="shared" si="15"/>
        <v>90</v>
      </c>
      <c r="AX72" s="49">
        <f t="shared" si="23"/>
        <v>90</v>
      </c>
      <c r="AY72" s="49">
        <f t="shared" si="24"/>
        <v>87.000000000000014</v>
      </c>
      <c r="AZ72" s="49">
        <f t="shared" si="25"/>
        <v>180</v>
      </c>
      <c r="BA72" s="49">
        <f t="shared" si="26"/>
        <v>2.9999999999999858</v>
      </c>
      <c r="BB72" s="49">
        <f t="shared" si="27"/>
        <v>270</v>
      </c>
      <c r="BC72" s="60">
        <f t="shared" si="28"/>
        <v>2.9999999999999858</v>
      </c>
    </row>
    <row r="73" spans="1:55">
      <c r="A73" s="161">
        <v>42933</v>
      </c>
      <c r="B73" s="2" t="s">
        <v>1842</v>
      </c>
      <c r="C73" s="2" t="s">
        <v>1450</v>
      </c>
      <c r="D73" s="2" t="s">
        <v>3378</v>
      </c>
      <c r="E73" s="2">
        <v>11</v>
      </c>
      <c r="F73" s="2">
        <v>4</v>
      </c>
      <c r="G73" s="10" t="str">
        <f t="shared" si="29"/>
        <v>11-4</v>
      </c>
      <c r="H73" s="2">
        <v>0</v>
      </c>
      <c r="I73" s="2">
        <v>69</v>
      </c>
      <c r="J73" s="14">
        <f>(VLOOKUP($G73,Depth_Lookup_CCL!$A$3:$Z$549,11,FALSE))+(H73/100)</f>
        <v>17.37</v>
      </c>
      <c r="K73" s="14">
        <f>(VLOOKUP($G73,Depth_Lookup_CCL!$A$3:$Z$549,11,FALSE))+(I73/100)</f>
        <v>18.060000000000002</v>
      </c>
      <c r="L73" s="90">
        <v>28</v>
      </c>
      <c r="M73" s="90" t="s">
        <v>1844</v>
      </c>
      <c r="N73" s="14" t="s">
        <v>1442</v>
      </c>
      <c r="Q73" s="2"/>
      <c r="R73" s="110"/>
      <c r="T73" s="35"/>
      <c r="U73" s="2"/>
      <c r="V73" s="2" t="s">
        <v>1376</v>
      </c>
      <c r="W73" s="5">
        <f>VLOOKUP(V73,definitions_list_lookup!$V$12:$W$15,2,FALSE)</f>
        <v>0</v>
      </c>
      <c r="X73" s="35"/>
      <c r="Y73" s="41" t="e">
        <f>VLOOKUP(X73,definitions_list_lookup!$AT$3:$AU$5,2,FALSE)</f>
        <v>#N/A</v>
      </c>
      <c r="Z73" s="41"/>
      <c r="AA73" s="41"/>
      <c r="AB73" s="2" t="s">
        <v>1385</v>
      </c>
      <c r="AC73" s="2" t="s">
        <v>1374</v>
      </c>
      <c r="AD73" s="5">
        <f>VLOOKUP(AC73,definitions_list_lookup!$Y$12:$Z$15,2,FALSE)</f>
        <v>1</v>
      </c>
      <c r="AE73" s="35" t="s">
        <v>1456</v>
      </c>
      <c r="AF73" s="41">
        <f>VLOOKUP(AE73,definitions_list_lookup!$AT$3:$AU$5,2,FALSE)</f>
        <v>1</v>
      </c>
      <c r="AH73" s="2" t="s">
        <v>1492</v>
      </c>
      <c r="AI73" s="2" t="s">
        <v>1900</v>
      </c>
      <c r="AJ73" s="14"/>
      <c r="AK73" s="14"/>
      <c r="AL73" s="14"/>
      <c r="AM73" s="14"/>
      <c r="AN73" s="14"/>
      <c r="AO73" s="14"/>
      <c r="AP73" s="14"/>
      <c r="AQ73" s="14"/>
      <c r="AR73" s="14"/>
      <c r="AS73" s="49">
        <v>3</v>
      </c>
      <c r="AT73" s="49">
        <v>90</v>
      </c>
      <c r="AU73" s="49">
        <v>2</v>
      </c>
      <c r="AV73" s="49">
        <v>180</v>
      </c>
      <c r="AW73" s="49">
        <f t="shared" si="15"/>
        <v>-56.323369186251554</v>
      </c>
      <c r="AX73" s="49">
        <f t="shared" si="23"/>
        <v>303.67663081374843</v>
      </c>
      <c r="AY73" s="49">
        <f t="shared" si="24"/>
        <v>86.396473075212924</v>
      </c>
      <c r="AZ73" s="49">
        <f t="shared" si="25"/>
        <v>33.676630813748446</v>
      </c>
      <c r="BA73" s="49">
        <f t="shared" si="26"/>
        <v>3.6035269247870758</v>
      </c>
      <c r="BB73" s="49">
        <f t="shared" si="27"/>
        <v>123.67663081374843</v>
      </c>
      <c r="BC73" s="60">
        <f t="shared" si="28"/>
        <v>3.6035269247870758</v>
      </c>
    </row>
    <row r="74" spans="1:55">
      <c r="A74" s="89">
        <v>42933</v>
      </c>
      <c r="B74" s="2" t="s">
        <v>1842</v>
      </c>
      <c r="C74" s="2" t="s">
        <v>1450</v>
      </c>
      <c r="D74" s="2" t="s">
        <v>3378</v>
      </c>
      <c r="E74" s="2">
        <v>12</v>
      </c>
      <c r="F74" s="2">
        <v>1</v>
      </c>
      <c r="G74" s="10" t="str">
        <f t="shared" si="29"/>
        <v>12-1</v>
      </c>
      <c r="H74" s="2">
        <v>0</v>
      </c>
      <c r="I74" s="2">
        <v>39</v>
      </c>
      <c r="J74" s="14">
        <f>(VLOOKUP($G74,Depth_Lookup_CCL!$A$3:$Z$549,11,FALSE))+(H74/100)</f>
        <v>17.95</v>
      </c>
      <c r="K74" s="14">
        <f>(VLOOKUP($G74,Depth_Lookup_CCL!$A$3:$Z$549,11,FALSE))+(I74/100)</f>
        <v>18.34</v>
      </c>
      <c r="L74" s="90">
        <v>28</v>
      </c>
      <c r="M74" s="90" t="s">
        <v>1846</v>
      </c>
      <c r="N74" s="14" t="s">
        <v>1442</v>
      </c>
      <c r="Q74" s="2"/>
      <c r="R74" s="110"/>
      <c r="U74" s="2"/>
      <c r="V74" s="2"/>
      <c r="W74" s="5" t="e">
        <f>VLOOKUP(V74,definitions_list_lookup!$V$12:$W$15,2,FALSE)</f>
        <v>#N/A</v>
      </c>
      <c r="X74" s="2"/>
      <c r="Y74" s="41" t="e">
        <f>VLOOKUP(X74,definitions_list_lookup!$AT$3:$AU$5,2,FALSE)</f>
        <v>#N/A</v>
      </c>
      <c r="AB74" s="2" t="s">
        <v>1385</v>
      </c>
      <c r="AC74" s="2" t="s">
        <v>1374</v>
      </c>
      <c r="AD74" s="5">
        <f>VLOOKUP(AC74,definitions_list_lookup!$Y$12:$Z$15,2,FALSE)</f>
        <v>1</v>
      </c>
      <c r="AE74" s="35" t="s">
        <v>1456</v>
      </c>
      <c r="AF74" s="41">
        <f>VLOOKUP(AE74,definitions_list_lookup!$AT$3:$AU$5,2,FALSE)</f>
        <v>1</v>
      </c>
      <c r="AH74" s="2" t="s">
        <v>1492</v>
      </c>
      <c r="AI74" s="2" t="s">
        <v>1900</v>
      </c>
      <c r="AJ74" s="14"/>
      <c r="AK74" s="14"/>
      <c r="AL74" s="14"/>
      <c r="AM74" s="14"/>
      <c r="AN74" s="14"/>
      <c r="AO74" s="14"/>
      <c r="AP74" s="14"/>
      <c r="AQ74" s="14"/>
      <c r="AR74" s="14"/>
      <c r="AS74" s="49">
        <v>3</v>
      </c>
      <c r="AT74" s="49">
        <v>90</v>
      </c>
      <c r="AU74" s="49">
        <v>5</v>
      </c>
      <c r="AV74" s="49">
        <v>180</v>
      </c>
      <c r="AW74" s="49">
        <f t="shared" si="15"/>
        <v>-30.92260626992794</v>
      </c>
      <c r="AX74" s="49">
        <f t="shared" si="23"/>
        <v>329.07739373007206</v>
      </c>
      <c r="AY74" s="49">
        <f t="shared" si="24"/>
        <v>84.17685049823568</v>
      </c>
      <c r="AZ74" s="49">
        <f t="shared" si="25"/>
        <v>59.07739373007206</v>
      </c>
      <c r="BA74" s="49">
        <f t="shared" si="26"/>
        <v>5.8231495017643198</v>
      </c>
      <c r="BB74" s="49">
        <f t="shared" si="27"/>
        <v>149.07739373007206</v>
      </c>
      <c r="BC74" s="60">
        <f t="shared" si="28"/>
        <v>5.8231495017643198</v>
      </c>
    </row>
    <row r="75" spans="1:55">
      <c r="A75" s="161">
        <v>42933</v>
      </c>
      <c r="B75" s="2" t="s">
        <v>1842</v>
      </c>
      <c r="C75" s="2" t="s">
        <v>1450</v>
      </c>
      <c r="D75" s="2" t="s">
        <v>3378</v>
      </c>
      <c r="E75" s="2">
        <v>12</v>
      </c>
      <c r="F75" s="2">
        <v>1</v>
      </c>
      <c r="G75" s="10" t="str">
        <f t="shared" si="29"/>
        <v>12-1</v>
      </c>
      <c r="H75" s="2">
        <v>39</v>
      </c>
      <c r="I75" s="2">
        <v>82</v>
      </c>
      <c r="J75" s="14">
        <f>(VLOOKUP($G75,Depth_Lookup_CCL!$A$3:$Z$549,11,FALSE))+(H75/100)</f>
        <v>18.34</v>
      </c>
      <c r="K75" s="14">
        <f>(VLOOKUP($G75,Depth_Lookup_CCL!$A$3:$Z$549,11,FALSE))+(I75/100)</f>
        <v>18.77</v>
      </c>
      <c r="L75" s="90">
        <v>28</v>
      </c>
      <c r="M75" s="90" t="s">
        <v>1846</v>
      </c>
      <c r="N75" s="14"/>
      <c r="Q75" s="2"/>
      <c r="R75" s="110"/>
      <c r="S75" s="2" t="s">
        <v>1378</v>
      </c>
      <c r="T75" s="35" t="s">
        <v>1391</v>
      </c>
      <c r="U75" s="2" t="s">
        <v>1367</v>
      </c>
      <c r="V75" s="2" t="s">
        <v>1374</v>
      </c>
      <c r="W75" s="5">
        <f>VLOOKUP(V75,definitions_list_lookup!$V$12:$W$15,2,FALSE)</f>
        <v>1</v>
      </c>
      <c r="X75" s="35" t="s">
        <v>1455</v>
      </c>
      <c r="Y75" s="41">
        <f>VLOOKUP(X75,definitions_list_lookup!$AT$3:$AU$5,2,FALSE)</f>
        <v>0</v>
      </c>
      <c r="Z75" s="41">
        <v>0.5</v>
      </c>
      <c r="AA75" s="41" t="s">
        <v>3852</v>
      </c>
      <c r="AB75" s="2"/>
      <c r="AC75" s="2"/>
      <c r="AD75" s="5" t="e">
        <f>VLOOKUP(AC75,definitions_list_lookup!$Y$12:$Z$15,2,FALSE)</f>
        <v>#N/A</v>
      </c>
      <c r="AE75" s="35"/>
      <c r="AF75" s="41" t="e">
        <f>VLOOKUP(AE75,definitions_list_lookup!$AT$3:$AU$5,2,FALSE)</f>
        <v>#N/A</v>
      </c>
      <c r="AH75" s="2"/>
      <c r="AI75" s="2"/>
      <c r="AJ75" s="14"/>
      <c r="AK75" s="14"/>
      <c r="AL75" s="14"/>
      <c r="AM75" s="14"/>
      <c r="AN75" s="14"/>
      <c r="AO75" s="14"/>
      <c r="AP75" s="14"/>
      <c r="AQ75" s="14"/>
      <c r="AR75" s="14"/>
      <c r="AS75" s="49"/>
      <c r="AT75" s="49"/>
      <c r="AU75" s="49"/>
      <c r="AV75" s="49"/>
      <c r="AW75" s="49"/>
      <c r="AX75" s="49"/>
      <c r="AY75" s="49"/>
      <c r="AZ75" s="49"/>
      <c r="BA75" s="49"/>
      <c r="BB75" s="49"/>
      <c r="BC75" s="60"/>
    </row>
    <row r="76" spans="1:55">
      <c r="A76" s="161">
        <v>42933</v>
      </c>
      <c r="B76" s="2" t="s">
        <v>1842</v>
      </c>
      <c r="C76" s="2" t="s">
        <v>1450</v>
      </c>
      <c r="D76" s="2" t="s">
        <v>3378</v>
      </c>
      <c r="E76" s="2">
        <v>12</v>
      </c>
      <c r="F76" s="2">
        <v>2</v>
      </c>
      <c r="G76" s="10" t="str">
        <f t="shared" si="29"/>
        <v>12-2</v>
      </c>
      <c r="H76" s="2">
        <v>0</v>
      </c>
      <c r="I76" s="2">
        <v>35</v>
      </c>
      <c r="J76" s="14">
        <f>(VLOOKUP($G76,Depth_Lookup_CCL!$A$3:$Z$549,11,FALSE))+(H76/100)</f>
        <v>18.77</v>
      </c>
      <c r="K76" s="14">
        <f>(VLOOKUP($G76,Depth_Lookup_CCL!$A$3:$Z$549,11,FALSE))+(I76/100)</f>
        <v>19.12</v>
      </c>
      <c r="L76" s="90">
        <v>28</v>
      </c>
      <c r="M76" s="90" t="s">
        <v>1846</v>
      </c>
      <c r="N76" s="14" t="s">
        <v>1442</v>
      </c>
      <c r="Q76" s="2"/>
      <c r="R76" s="110"/>
      <c r="S76" s="2" t="s">
        <v>1378</v>
      </c>
      <c r="T76" s="35" t="s">
        <v>1391</v>
      </c>
      <c r="U76" s="2" t="s">
        <v>1368</v>
      </c>
      <c r="V76" s="2" t="s">
        <v>1374</v>
      </c>
      <c r="W76" s="5">
        <f>VLOOKUP(V76,definitions_list_lookup!$V$12:$W$15,2,FALSE)</f>
        <v>1</v>
      </c>
      <c r="X76" s="35" t="s">
        <v>1456</v>
      </c>
      <c r="Y76" s="41">
        <f>VLOOKUP(X76,definitions_list_lookup!$AT$3:$AU$5,2,FALSE)</f>
        <v>1</v>
      </c>
      <c r="Z76" s="41">
        <v>0.5</v>
      </c>
      <c r="AA76" s="41" t="s">
        <v>3853</v>
      </c>
      <c r="AB76" s="2"/>
      <c r="AC76" s="2"/>
      <c r="AD76" s="5" t="e">
        <f>VLOOKUP(AC76,definitions_list_lookup!$Y$12:$Z$15,2,FALSE)</f>
        <v>#N/A</v>
      </c>
      <c r="AE76" s="35"/>
      <c r="AF76" s="41" t="e">
        <f>VLOOKUP(AE76,definitions_list_lookup!$AT$3:$AU$5,2,FALSE)</f>
        <v>#N/A</v>
      </c>
      <c r="AH76" s="2"/>
      <c r="AI76" s="2"/>
      <c r="AJ76" s="14"/>
      <c r="AK76" s="14"/>
      <c r="AL76" s="14"/>
      <c r="AM76" s="14"/>
      <c r="AN76" s="14"/>
      <c r="AO76" s="14"/>
      <c r="AP76" s="14"/>
      <c r="AQ76" s="14"/>
      <c r="AR76" s="14"/>
      <c r="AS76" s="49">
        <v>3</v>
      </c>
      <c r="AT76" s="49">
        <v>270</v>
      </c>
      <c r="AU76" s="49">
        <v>1</v>
      </c>
      <c r="AV76" s="49">
        <v>180</v>
      </c>
      <c r="AW76" s="49">
        <f t="shared" si="15"/>
        <v>71.579019200274956</v>
      </c>
      <c r="AX76" s="49">
        <f t="shared" si="23"/>
        <v>71.579019200274956</v>
      </c>
      <c r="AY76" s="49">
        <f t="shared" si="24"/>
        <v>86.838299513294629</v>
      </c>
      <c r="AZ76" s="49">
        <f t="shared" si="25"/>
        <v>161.57901920027496</v>
      </c>
      <c r="BA76" s="49">
        <f t="shared" si="26"/>
        <v>3.1617004867053708</v>
      </c>
      <c r="BB76" s="49">
        <f t="shared" si="27"/>
        <v>251.57901920027496</v>
      </c>
      <c r="BC76" s="60">
        <f t="shared" si="28"/>
        <v>3.1617004867053708</v>
      </c>
    </row>
    <row r="77" spans="1:55">
      <c r="A77" s="89">
        <v>42933</v>
      </c>
      <c r="B77" s="2" t="s">
        <v>1842</v>
      </c>
      <c r="C77" s="2" t="s">
        <v>1450</v>
      </c>
      <c r="D77" s="2" t="s">
        <v>3378</v>
      </c>
      <c r="E77" s="2">
        <v>12</v>
      </c>
      <c r="F77" s="2">
        <v>2</v>
      </c>
      <c r="G77" s="10" t="str">
        <f t="shared" si="29"/>
        <v>12-2</v>
      </c>
      <c r="H77" s="2">
        <v>35</v>
      </c>
      <c r="I77" s="2">
        <v>97</v>
      </c>
      <c r="J77" s="14">
        <f>(VLOOKUP($G77,Depth_Lookup_CCL!$A$3:$Z$549,11,FALSE))+(H77/100)</f>
        <v>19.12</v>
      </c>
      <c r="K77" s="14">
        <f>(VLOOKUP($G77,Depth_Lookup_CCL!$A$3:$Z$549,11,FALSE))+(I77/100)</f>
        <v>19.739999999999998</v>
      </c>
      <c r="L77" s="90">
        <v>28</v>
      </c>
      <c r="M77" s="90" t="s">
        <v>1846</v>
      </c>
      <c r="N77" s="14"/>
      <c r="Q77" s="2"/>
      <c r="R77" s="110"/>
      <c r="T77" s="35"/>
      <c r="U77" s="2"/>
      <c r="V77" s="2"/>
      <c r="W77" s="5" t="e">
        <f>VLOOKUP(V77,definitions_list_lookup!$V$12:$W$15,2,FALSE)</f>
        <v>#N/A</v>
      </c>
      <c r="X77" s="35"/>
      <c r="Y77" s="41" t="e">
        <f>VLOOKUP(X77,definitions_list_lookup!$AT$3:$AU$5,2,FALSE)</f>
        <v>#N/A</v>
      </c>
      <c r="Z77" s="41"/>
      <c r="AA77" s="41"/>
      <c r="AB77" s="2"/>
      <c r="AC77" s="2"/>
      <c r="AD77" s="5" t="e">
        <f>VLOOKUP(AC77,definitions_list_lookup!$Y$12:$Z$15,2,FALSE)</f>
        <v>#N/A</v>
      </c>
      <c r="AE77" s="35"/>
      <c r="AF77" s="41" t="e">
        <f>VLOOKUP(AE77,definitions_list_lookup!$AT$3:$AU$5,2,FALSE)</f>
        <v>#N/A</v>
      </c>
      <c r="AH77" s="2"/>
      <c r="AI77" s="2"/>
      <c r="AJ77" s="14"/>
      <c r="AK77" s="14"/>
      <c r="AL77" s="14"/>
      <c r="AM77" s="14"/>
      <c r="AN77" s="14"/>
      <c r="AO77" s="14"/>
      <c r="AP77" s="14"/>
      <c r="AQ77" s="14"/>
      <c r="AR77" s="14"/>
      <c r="AS77" s="49"/>
      <c r="AT77" s="49"/>
      <c r="AU77" s="49"/>
      <c r="AV77" s="49"/>
      <c r="AW77" s="49"/>
      <c r="AX77" s="49"/>
      <c r="AY77" s="49"/>
      <c r="AZ77" s="49"/>
      <c r="BA77" s="49"/>
      <c r="BB77" s="49"/>
      <c r="BC77" s="60"/>
    </row>
    <row r="78" spans="1:55">
      <c r="A78" s="161">
        <v>42933</v>
      </c>
      <c r="B78" s="2" t="s">
        <v>1842</v>
      </c>
      <c r="C78" s="2" t="s">
        <v>1450</v>
      </c>
      <c r="D78" s="2" t="s">
        <v>3378</v>
      </c>
      <c r="E78" s="2">
        <v>12</v>
      </c>
      <c r="F78" s="2">
        <v>3</v>
      </c>
      <c r="G78" s="10" t="str">
        <f t="shared" si="29"/>
        <v>12-3</v>
      </c>
      <c r="H78" s="2">
        <v>0</v>
      </c>
      <c r="I78" s="2">
        <v>39</v>
      </c>
      <c r="J78" s="14">
        <f>(VLOOKUP($G78,Depth_Lookup_CCL!$A$3:$Z$549,11,FALSE))+(H78/100)</f>
        <v>19.745000000000001</v>
      </c>
      <c r="K78" s="14">
        <f>(VLOOKUP($G78,Depth_Lookup_CCL!$A$3:$Z$549,11,FALSE))+(I78/100)</f>
        <v>20.135000000000002</v>
      </c>
      <c r="L78" s="90">
        <v>28</v>
      </c>
      <c r="M78" s="90" t="s">
        <v>1846</v>
      </c>
      <c r="N78" s="14" t="s">
        <v>1442</v>
      </c>
      <c r="Q78" s="2"/>
      <c r="R78" s="110"/>
      <c r="T78" s="35"/>
      <c r="U78" s="2"/>
      <c r="V78" s="2" t="s">
        <v>1376</v>
      </c>
      <c r="W78" s="5">
        <f>VLOOKUP(V78,definitions_list_lookup!$V$12:$W$15,2,FALSE)</f>
        <v>0</v>
      </c>
      <c r="X78" s="35"/>
      <c r="Y78" s="41" t="e">
        <f>VLOOKUP(X78,definitions_list_lookup!$AT$3:$AU$5,2,FALSE)</f>
        <v>#N/A</v>
      </c>
      <c r="Z78" s="41"/>
      <c r="AA78" s="41"/>
      <c r="AB78" s="2"/>
      <c r="AC78" s="2"/>
      <c r="AD78" s="5" t="e">
        <f>VLOOKUP(AC78,definitions_list_lookup!$Y$12:$Z$15,2,FALSE)</f>
        <v>#N/A</v>
      </c>
      <c r="AE78" s="35"/>
      <c r="AF78" s="41" t="e">
        <f>VLOOKUP(AE78,definitions_list_lookup!$AT$3:$AU$5,2,FALSE)</f>
        <v>#N/A</v>
      </c>
      <c r="AH78" s="2"/>
      <c r="AI78" s="2"/>
      <c r="AJ78" s="14"/>
      <c r="AK78" s="14"/>
      <c r="AL78" s="14"/>
      <c r="AM78" s="14"/>
      <c r="AN78" s="14"/>
      <c r="AO78" s="14"/>
      <c r="AP78" s="14"/>
      <c r="AQ78" s="14"/>
      <c r="AR78" s="14"/>
      <c r="AS78" s="49"/>
      <c r="AT78" s="49"/>
      <c r="AU78" s="49"/>
      <c r="AV78" s="49"/>
      <c r="AW78" s="49" t="e">
        <f t="shared" si="15"/>
        <v>#DIV/0!</v>
      </c>
      <c r="AX78" s="49" t="e">
        <f t="shared" si="23"/>
        <v>#DIV/0!</v>
      </c>
      <c r="AY78" s="49" t="e">
        <f t="shared" si="24"/>
        <v>#DIV/0!</v>
      </c>
      <c r="AZ78" s="49" t="e">
        <f t="shared" si="25"/>
        <v>#DIV/0!</v>
      </c>
      <c r="BA78" s="49" t="e">
        <f t="shared" si="26"/>
        <v>#DIV/0!</v>
      </c>
      <c r="BB78" s="49" t="e">
        <f t="shared" si="27"/>
        <v>#DIV/0!</v>
      </c>
      <c r="BC78" s="60" t="e">
        <f t="shared" si="28"/>
        <v>#DIV/0!</v>
      </c>
    </row>
    <row r="79" spans="1:55">
      <c r="A79" s="161">
        <v>42933</v>
      </c>
      <c r="B79" s="2" t="s">
        <v>1842</v>
      </c>
      <c r="C79" s="2" t="s">
        <v>1450</v>
      </c>
      <c r="D79" s="2" t="s">
        <v>3378</v>
      </c>
      <c r="E79" s="2">
        <v>12</v>
      </c>
      <c r="F79" s="2">
        <v>3</v>
      </c>
      <c r="G79" s="10" t="str">
        <f t="shared" si="29"/>
        <v>12-3</v>
      </c>
      <c r="H79" s="2">
        <v>39</v>
      </c>
      <c r="I79" s="2">
        <v>40.5</v>
      </c>
      <c r="J79" s="14">
        <f>(VLOOKUP($G79,Depth_Lookup_CCL!$A$3:$Z$549,11,FALSE))+(H79/100)</f>
        <v>20.135000000000002</v>
      </c>
      <c r="K79" s="14">
        <f>(VLOOKUP($G79,Depth_Lookup_CCL!$A$3:$Z$549,11,FALSE))+(I79/100)</f>
        <v>20.150000000000002</v>
      </c>
      <c r="L79" s="90">
        <v>28</v>
      </c>
      <c r="M79" s="90" t="s">
        <v>1846</v>
      </c>
      <c r="N79" s="14" t="s">
        <v>1378</v>
      </c>
      <c r="O79" s="2" t="s">
        <v>1391</v>
      </c>
      <c r="P79" s="2" t="s">
        <v>1368</v>
      </c>
      <c r="Q79" s="2"/>
      <c r="R79" s="110"/>
      <c r="T79" s="35"/>
      <c r="U79" s="2"/>
      <c r="V79" s="2"/>
      <c r="W79" s="5" t="e">
        <f>VLOOKUP(V79,definitions_list_lookup!$V$12:$W$15,2,FALSE)</f>
        <v>#N/A</v>
      </c>
      <c r="X79" s="35"/>
      <c r="Y79" s="41" t="e">
        <f>VLOOKUP(X79,definitions_list_lookup!$AT$3:$AU$5,2,FALSE)</f>
        <v>#N/A</v>
      </c>
      <c r="Z79" s="41"/>
      <c r="AA79" s="41"/>
      <c r="AB79" s="2"/>
      <c r="AC79" s="2"/>
      <c r="AD79" s="5" t="e">
        <f>VLOOKUP(AC79,definitions_list_lookup!$Y$12:$Z$15,2,FALSE)</f>
        <v>#N/A</v>
      </c>
      <c r="AE79" s="35"/>
      <c r="AF79" s="41" t="e">
        <f>VLOOKUP(AE79,definitions_list_lookup!$AT$3:$AU$5,2,FALSE)</f>
        <v>#N/A</v>
      </c>
      <c r="AH79" s="2"/>
      <c r="AI79" s="2"/>
      <c r="AJ79" s="14"/>
      <c r="AK79" s="14"/>
      <c r="AL79" s="14"/>
      <c r="AM79" s="14"/>
      <c r="AN79" s="14"/>
      <c r="AO79" s="14"/>
      <c r="AP79" s="14"/>
      <c r="AQ79" s="14"/>
      <c r="AR79" s="14"/>
      <c r="AS79" s="49">
        <v>19</v>
      </c>
      <c r="AT79" s="49">
        <v>270</v>
      </c>
      <c r="AU79" s="49">
        <v>2</v>
      </c>
      <c r="AV79" s="49">
        <v>180</v>
      </c>
      <c r="AW79" s="49">
        <f t="shared" si="15"/>
        <v>84.209018113580669</v>
      </c>
      <c r="AX79" s="49">
        <f t="shared" si="23"/>
        <v>84.209018113580669</v>
      </c>
      <c r="AY79" s="49">
        <f t="shared" si="24"/>
        <v>70.909576845784073</v>
      </c>
      <c r="AZ79" s="49">
        <f t="shared" si="25"/>
        <v>174.20901811358067</v>
      </c>
      <c r="BA79" s="49">
        <f t="shared" si="26"/>
        <v>19.090423154215927</v>
      </c>
      <c r="BB79" s="49">
        <f t="shared" si="27"/>
        <v>264.20901811358067</v>
      </c>
      <c r="BC79" s="60">
        <f t="shared" si="28"/>
        <v>19.090423154215927</v>
      </c>
    </row>
    <row r="80" spans="1:55">
      <c r="A80" s="89">
        <v>42933</v>
      </c>
      <c r="B80" s="2" t="s">
        <v>1842</v>
      </c>
      <c r="C80" s="2" t="s">
        <v>1450</v>
      </c>
      <c r="D80" s="2" t="s">
        <v>3378</v>
      </c>
      <c r="E80" s="2">
        <v>12</v>
      </c>
      <c r="F80" s="2">
        <v>3</v>
      </c>
      <c r="G80" s="10" t="str">
        <f t="shared" si="29"/>
        <v>12-3</v>
      </c>
      <c r="H80" s="2">
        <v>40.5</v>
      </c>
      <c r="I80" s="2">
        <v>41</v>
      </c>
      <c r="J80" s="14">
        <f>(VLOOKUP($G80,Depth_Lookup_CCL!$A$3:$Z$549,11,FALSE))+(H80/100)</f>
        <v>20.150000000000002</v>
      </c>
      <c r="K80" s="14">
        <f>(VLOOKUP($G80,Depth_Lookup_CCL!$A$3:$Z$549,11,FALSE))+(I80/100)</f>
        <v>20.155000000000001</v>
      </c>
      <c r="L80" s="90">
        <v>28</v>
      </c>
      <c r="M80" s="90" t="s">
        <v>3854</v>
      </c>
      <c r="N80" s="14"/>
      <c r="Q80" s="2"/>
      <c r="R80" s="110"/>
      <c r="S80" s="2" t="s">
        <v>1378</v>
      </c>
      <c r="T80" s="35" t="s">
        <v>1391</v>
      </c>
      <c r="U80" s="2" t="s">
        <v>1368</v>
      </c>
      <c r="V80" s="2" t="s">
        <v>1374</v>
      </c>
      <c r="W80" s="5">
        <f>VLOOKUP(V80,definitions_list_lookup!$V$12:$W$15,2,FALSE)</f>
        <v>1</v>
      </c>
      <c r="X80" s="35" t="s">
        <v>1456</v>
      </c>
      <c r="Y80" s="41">
        <f>VLOOKUP(X80,definitions_list_lookup!$AT$3:$AU$5,2,FALSE)</f>
        <v>1</v>
      </c>
      <c r="Z80" s="41">
        <v>0.5</v>
      </c>
      <c r="AA80" s="41" t="s">
        <v>2535</v>
      </c>
      <c r="AB80" s="2"/>
      <c r="AC80" s="2"/>
      <c r="AD80" s="5" t="e">
        <f>VLOOKUP(AC80,definitions_list_lookup!$Y$12:$Z$15,2,FALSE)</f>
        <v>#N/A</v>
      </c>
      <c r="AE80" s="35"/>
      <c r="AF80" s="41" t="e">
        <f>VLOOKUP(AE80,definitions_list_lookup!$AT$3:$AU$5,2,FALSE)</f>
        <v>#N/A</v>
      </c>
      <c r="AH80" s="2"/>
      <c r="AI80" s="2"/>
      <c r="AJ80" s="14"/>
      <c r="AK80" s="14"/>
      <c r="AL80" s="14"/>
      <c r="AM80" s="14"/>
      <c r="AN80" s="14"/>
      <c r="AO80" s="14"/>
      <c r="AP80" s="14"/>
      <c r="AQ80" s="14"/>
      <c r="AR80" s="14"/>
      <c r="AS80" s="49">
        <v>3</v>
      </c>
      <c r="AT80" s="49">
        <v>270</v>
      </c>
      <c r="AU80" s="49">
        <v>1</v>
      </c>
      <c r="AV80" s="49">
        <v>180</v>
      </c>
      <c r="AW80" s="49">
        <f>+(IF($AT80&lt;$AV80,((MIN($AV80,$AT80)+(DEGREES(ATAN((TAN(RADIANS($AU80))/((TAN(RADIANS($AS80))*SIN(RADIANS(ABS($AT80-$AV80))))))-(COS(RADIANS(ABS($AT80-$AV80)))/SIN(RADIANS(ABS($AT80-$AV80)))))))-180)),((MAX($AV80,$AT80)-(DEGREES(ATAN((TAN(RADIANS($AU80))/((TAN(RADIANS($AS80))*SIN(RADIANS(ABS($AT80-$AV80))))))-(COS(RADIANS(ABS($AT80-$AV80)))/SIN(RADIANS(ABS($AT80-$AV80)))))))-180))))</f>
        <v>71.579019200274956</v>
      </c>
      <c r="AX80" s="49">
        <f>IF($AW80&gt;0,$AW80,360+$AW80)</f>
        <v>71.579019200274956</v>
      </c>
      <c r="AY80" s="49">
        <f>+ABS(DEGREES(ATAN((COS(RADIANS(ABS($AW80+180-(IF($AT80&gt;$AV80,MAX($AU80,$AT80),MIN($AT80,$AV80))))))/(TAN(RADIANS($AS80)))))))</f>
        <v>86.838299513294629</v>
      </c>
      <c r="AZ80" s="49">
        <f>+IF(($AW80+90)&gt;0,$AW80+90,$AW80+450)</f>
        <v>161.57901920027496</v>
      </c>
      <c r="BA80" s="49">
        <f>-$AY80+90</f>
        <v>3.1617004867053708</v>
      </c>
      <c r="BB80" s="49">
        <f>IF(($AX80&lt;180),$AX80+180,$AX80-180)</f>
        <v>251.57901920027496</v>
      </c>
      <c r="BC80" s="60">
        <f>-$AY80+90</f>
        <v>3.1617004867053708</v>
      </c>
    </row>
    <row r="81" spans="1:77">
      <c r="A81" s="161">
        <v>42933</v>
      </c>
      <c r="B81" s="2" t="s">
        <v>1842</v>
      </c>
      <c r="C81" s="2" t="s">
        <v>1450</v>
      </c>
      <c r="D81" s="2" t="s">
        <v>3378</v>
      </c>
      <c r="E81" s="2">
        <v>12</v>
      </c>
      <c r="F81" s="2">
        <v>3</v>
      </c>
      <c r="G81" s="10" t="str">
        <f t="shared" si="29"/>
        <v>12-3</v>
      </c>
      <c r="H81" s="2">
        <v>41</v>
      </c>
      <c r="I81" s="2">
        <v>73</v>
      </c>
      <c r="J81" s="14">
        <f>(VLOOKUP($G81,Depth_Lookup_CCL!$A$3:$Z$549,11,FALSE))+(H81/100)</f>
        <v>20.155000000000001</v>
      </c>
      <c r="K81" s="14">
        <f>(VLOOKUP($G81,Depth_Lookup_CCL!$A$3:$Z$549,11,FALSE))+(I81/100)</f>
        <v>20.475000000000001</v>
      </c>
      <c r="L81" s="90">
        <v>29</v>
      </c>
      <c r="M81" s="90" t="s">
        <v>3855</v>
      </c>
      <c r="N81" s="14" t="s">
        <v>20</v>
      </c>
      <c r="O81" s="2" t="s">
        <v>1363</v>
      </c>
      <c r="P81" s="2" t="s">
        <v>1368</v>
      </c>
      <c r="Q81" s="2"/>
      <c r="R81" s="110"/>
      <c r="T81" s="35"/>
      <c r="U81" s="2"/>
      <c r="V81" s="2" t="s">
        <v>1376</v>
      </c>
      <c r="W81" s="5">
        <f>VLOOKUP(V81,definitions_list_lookup!$V$12:$W$15,2,FALSE)</f>
        <v>0</v>
      </c>
      <c r="X81" s="35"/>
      <c r="Y81" s="41" t="e">
        <f>VLOOKUP(X81,definitions_list_lookup!$AT$3:$AU$5,2,FALSE)</f>
        <v>#N/A</v>
      </c>
      <c r="Z81" s="41"/>
      <c r="AA81" s="41"/>
      <c r="AB81" s="2" t="s">
        <v>1385</v>
      </c>
      <c r="AC81" s="2" t="s">
        <v>238</v>
      </c>
      <c r="AD81" s="5">
        <f>VLOOKUP(AC81,definitions_list_lookup!$Y$12:$Z$15,2,FALSE)</f>
        <v>2</v>
      </c>
      <c r="AE81" s="35" t="s">
        <v>1457</v>
      </c>
      <c r="AF81" s="41">
        <f>VLOOKUP(AE81,definitions_list_lookup!$AT$3:$AU$5,2,FALSE)</f>
        <v>2</v>
      </c>
      <c r="AH81" s="2" t="s">
        <v>1492</v>
      </c>
      <c r="AI81" s="2"/>
      <c r="AJ81" s="14"/>
      <c r="AK81" s="14"/>
      <c r="AL81" s="14"/>
      <c r="AM81" s="14"/>
      <c r="AN81" s="14"/>
      <c r="AO81" s="14"/>
      <c r="AP81" s="14"/>
      <c r="AQ81" s="14"/>
      <c r="AR81" s="14"/>
      <c r="AS81" s="49">
        <v>2</v>
      </c>
      <c r="AT81" s="49">
        <v>270</v>
      </c>
      <c r="AU81" s="49">
        <v>2</v>
      </c>
      <c r="AV81" s="49">
        <v>180</v>
      </c>
      <c r="AW81" s="49">
        <f t="shared" si="15"/>
        <v>45</v>
      </c>
      <c r="AX81" s="49">
        <f t="shared" si="23"/>
        <v>45</v>
      </c>
      <c r="AY81" s="49">
        <f t="shared" si="24"/>
        <v>87.172720540926434</v>
      </c>
      <c r="AZ81" s="49">
        <f t="shared" si="25"/>
        <v>135</v>
      </c>
      <c r="BA81" s="49">
        <f t="shared" si="26"/>
        <v>2.8272794590735657</v>
      </c>
      <c r="BB81" s="49">
        <f t="shared" si="27"/>
        <v>225</v>
      </c>
      <c r="BC81" s="60">
        <f t="shared" si="28"/>
        <v>2.8272794590735657</v>
      </c>
      <c r="BD81" s="2">
        <v>1</v>
      </c>
      <c r="BE81" s="2">
        <v>45</v>
      </c>
      <c r="BF81" s="2" t="s">
        <v>3856</v>
      </c>
      <c r="BG81" s="2" t="s">
        <v>3857</v>
      </c>
    </row>
    <row r="82" spans="1:77">
      <c r="A82" s="161">
        <v>42933</v>
      </c>
      <c r="B82" s="2" t="s">
        <v>1842</v>
      </c>
      <c r="C82" s="2" t="s">
        <v>1450</v>
      </c>
      <c r="D82" s="2" t="s">
        <v>3378</v>
      </c>
      <c r="E82" s="2">
        <v>12</v>
      </c>
      <c r="F82" s="2">
        <v>4</v>
      </c>
      <c r="G82" s="10" t="str">
        <f t="shared" si="29"/>
        <v>12-4</v>
      </c>
      <c r="H82" s="2">
        <v>0</v>
      </c>
      <c r="I82" s="2">
        <v>41</v>
      </c>
      <c r="J82" s="14">
        <f>(VLOOKUP($G82,Depth_Lookup_CCL!$A$3:$Z$549,11,FALSE))+(H82/100)</f>
        <v>20.495000000000001</v>
      </c>
      <c r="K82" s="14">
        <f>(VLOOKUP($G82,Depth_Lookup_CCL!$A$3:$Z$549,11,FALSE))+(I82/100)</f>
        <v>20.905000000000001</v>
      </c>
      <c r="L82" s="90">
        <v>30</v>
      </c>
      <c r="M82" s="90" t="s">
        <v>1846</v>
      </c>
      <c r="N82" s="14" t="s">
        <v>18</v>
      </c>
      <c r="Q82" s="2"/>
      <c r="R82" s="110"/>
      <c r="T82" s="35"/>
      <c r="U82" s="2"/>
      <c r="V82" s="2" t="s">
        <v>1376</v>
      </c>
      <c r="W82" s="5">
        <f>VLOOKUP(V82,definitions_list_lookup!$V$12:$W$15,2,FALSE)</f>
        <v>0</v>
      </c>
      <c r="X82" s="35"/>
      <c r="Y82" s="41" t="e">
        <f>VLOOKUP(X82,definitions_list_lookup!$AT$3:$AU$5,2,FALSE)</f>
        <v>#N/A</v>
      </c>
      <c r="Z82" s="41">
        <v>1</v>
      </c>
      <c r="AA82" s="41" t="s">
        <v>3858</v>
      </c>
      <c r="AB82" s="2"/>
      <c r="AC82" s="2"/>
      <c r="AD82" s="5" t="e">
        <f>VLOOKUP(AC82,definitions_list_lookup!$Y$12:$Z$15,2,FALSE)</f>
        <v>#N/A</v>
      </c>
      <c r="AE82" s="35"/>
      <c r="AF82" s="41" t="e">
        <f>VLOOKUP(AE82,definitions_list_lookup!$AT$3:$AU$5,2,FALSE)</f>
        <v>#N/A</v>
      </c>
      <c r="AH82" s="2"/>
      <c r="AI82" s="2"/>
      <c r="AJ82" s="14"/>
      <c r="AK82" s="14"/>
      <c r="AL82" s="14"/>
      <c r="AM82" s="14"/>
      <c r="AN82" s="14"/>
      <c r="AO82" s="14"/>
      <c r="AP82" s="14"/>
      <c r="AQ82" s="14"/>
      <c r="AR82" s="14"/>
      <c r="AS82" s="49"/>
      <c r="AT82" s="49"/>
      <c r="AU82" s="49"/>
      <c r="AV82" s="49"/>
      <c r="AW82" s="49" t="e">
        <f t="shared" si="15"/>
        <v>#DIV/0!</v>
      </c>
      <c r="AX82" s="49" t="e">
        <f t="shared" si="23"/>
        <v>#DIV/0!</v>
      </c>
      <c r="AY82" s="49" t="e">
        <f t="shared" si="24"/>
        <v>#DIV/0!</v>
      </c>
      <c r="AZ82" s="49" t="e">
        <f t="shared" si="25"/>
        <v>#DIV/0!</v>
      </c>
      <c r="BA82" s="49" t="e">
        <f t="shared" si="26"/>
        <v>#DIV/0!</v>
      </c>
      <c r="BB82" s="49" t="e">
        <f t="shared" si="27"/>
        <v>#DIV/0!</v>
      </c>
      <c r="BC82" s="60" t="e">
        <f t="shared" si="28"/>
        <v>#DIV/0!</v>
      </c>
    </row>
    <row r="83" spans="1:77">
      <c r="A83" s="89">
        <v>42933</v>
      </c>
      <c r="B83" s="2" t="s">
        <v>1842</v>
      </c>
      <c r="C83" s="2" t="s">
        <v>1450</v>
      </c>
      <c r="D83" s="2" t="s">
        <v>3378</v>
      </c>
      <c r="E83" s="2">
        <v>12</v>
      </c>
      <c r="F83" s="2">
        <v>4</v>
      </c>
      <c r="G83" s="10" t="str">
        <f t="shared" si="29"/>
        <v>12-4</v>
      </c>
      <c r="H83" s="2">
        <v>41</v>
      </c>
      <c r="I83" s="2">
        <v>66</v>
      </c>
      <c r="J83" s="14">
        <f>(VLOOKUP($G83,Depth_Lookup_CCL!$A$3:$Z$549,11,FALSE))+(H83/100)</f>
        <v>20.905000000000001</v>
      </c>
      <c r="K83" s="14">
        <f>(VLOOKUP($G83,Depth_Lookup_CCL!$A$3:$Z$549,11,FALSE))+(I83/100)</f>
        <v>21.155000000000001</v>
      </c>
      <c r="L83" s="90">
        <v>31</v>
      </c>
      <c r="M83" s="90" t="s">
        <v>3855</v>
      </c>
      <c r="N83" s="14" t="s">
        <v>20</v>
      </c>
      <c r="O83" s="2" t="s">
        <v>1363</v>
      </c>
      <c r="P83" s="2" t="s">
        <v>1367</v>
      </c>
      <c r="Q83" s="2" t="s">
        <v>3859</v>
      </c>
      <c r="R83" s="110"/>
      <c r="T83" s="35"/>
      <c r="U83" s="2"/>
      <c r="V83" s="2" t="s">
        <v>1376</v>
      </c>
      <c r="W83" s="5">
        <f>VLOOKUP(V83,definitions_list_lookup!$V$12:$W$15,2,FALSE)</f>
        <v>0</v>
      </c>
      <c r="X83" s="35"/>
      <c r="Y83" s="41" t="e">
        <f>VLOOKUP(X83,definitions_list_lookup!$AT$3:$AU$5,2,FALSE)</f>
        <v>#N/A</v>
      </c>
      <c r="Z83" s="41"/>
      <c r="AA83" s="41"/>
      <c r="AB83" s="2"/>
      <c r="AC83" s="2"/>
      <c r="AD83" s="5" t="e">
        <f>VLOOKUP(AC83,definitions_list_lookup!$Y$12:$Z$15,2,FALSE)</f>
        <v>#N/A</v>
      </c>
      <c r="AE83" s="35"/>
      <c r="AF83" s="41" t="e">
        <f>VLOOKUP(AE83,definitions_list_lookup!$AT$3:$AU$5,2,FALSE)</f>
        <v>#N/A</v>
      </c>
      <c r="AH83" s="2"/>
      <c r="AI83" s="2"/>
      <c r="AJ83" s="14"/>
      <c r="AK83" s="14"/>
      <c r="AL83" s="14"/>
      <c r="AM83" s="14"/>
      <c r="AN83" s="14"/>
      <c r="AO83" s="14"/>
      <c r="AP83" s="14"/>
      <c r="AQ83" s="14"/>
      <c r="AR83" s="14"/>
      <c r="AS83" s="49">
        <v>3</v>
      </c>
      <c r="AT83" s="49">
        <v>90</v>
      </c>
      <c r="AU83" s="49">
        <v>1</v>
      </c>
      <c r="AV83" s="49">
        <v>180</v>
      </c>
      <c r="AW83" s="49">
        <f t="shared" si="15"/>
        <v>-71.579019200274956</v>
      </c>
      <c r="AX83" s="49">
        <f t="shared" si="23"/>
        <v>288.42098079972504</v>
      </c>
      <c r="AY83" s="49">
        <f t="shared" si="24"/>
        <v>86.838299513294629</v>
      </c>
      <c r="AZ83" s="49">
        <f t="shared" si="25"/>
        <v>18.420980799725044</v>
      </c>
      <c r="BA83" s="49">
        <f t="shared" si="26"/>
        <v>3.1617004867053708</v>
      </c>
      <c r="BB83" s="49">
        <f t="shared" si="27"/>
        <v>108.42098079972504</v>
      </c>
      <c r="BC83" s="60">
        <f t="shared" si="28"/>
        <v>3.1617004867053708</v>
      </c>
    </row>
    <row r="84" spans="1:77">
      <c r="A84" s="161">
        <v>42933</v>
      </c>
      <c r="B84" s="2" t="s">
        <v>1842</v>
      </c>
      <c r="C84" s="2" t="s">
        <v>1450</v>
      </c>
      <c r="D84" s="2" t="s">
        <v>3378</v>
      </c>
      <c r="E84" s="2">
        <v>13</v>
      </c>
      <c r="F84" s="2">
        <v>1</v>
      </c>
      <c r="G84" s="10" t="str">
        <f t="shared" si="29"/>
        <v>13-1</v>
      </c>
      <c r="H84" s="2">
        <v>0</v>
      </c>
      <c r="I84" s="2">
        <v>76</v>
      </c>
      <c r="J84" s="14">
        <f>(VLOOKUP($G84,Depth_Lookup_CCL!$A$3:$Z$549,11,FALSE))+(H84/100)</f>
        <v>21</v>
      </c>
      <c r="K84" s="14">
        <f>(VLOOKUP($G84,Depth_Lookup_CCL!$A$3:$Z$549,11,FALSE))+(I84/100)</f>
        <v>21.76</v>
      </c>
      <c r="L84" s="90">
        <v>31</v>
      </c>
      <c r="M84" s="90" t="s">
        <v>3855</v>
      </c>
      <c r="N84" s="14" t="s">
        <v>1442</v>
      </c>
      <c r="Q84" s="2"/>
      <c r="R84" s="110"/>
      <c r="T84" s="35"/>
      <c r="U84" s="2"/>
      <c r="V84" s="2" t="s">
        <v>1376</v>
      </c>
      <c r="W84" s="5">
        <f>VLOOKUP(V84,definitions_list_lookup!$V$12:$W$15,2,FALSE)</f>
        <v>0</v>
      </c>
      <c r="X84" s="35"/>
      <c r="Y84" s="41" t="e">
        <f>VLOOKUP(X84,definitions_list_lookup!$AT$3:$AU$5,2,FALSE)</f>
        <v>#N/A</v>
      </c>
      <c r="Z84" s="41"/>
      <c r="AA84" s="41"/>
      <c r="AB84" s="2" t="s">
        <v>1385</v>
      </c>
      <c r="AC84" s="2" t="s">
        <v>1374</v>
      </c>
      <c r="AD84" s="5">
        <f>VLOOKUP(AC84,definitions_list_lookup!$Y$12:$Z$15,2,FALSE)</f>
        <v>1</v>
      </c>
      <c r="AE84" s="35" t="s">
        <v>1455</v>
      </c>
      <c r="AF84" s="41">
        <f>VLOOKUP(AE84,definitions_list_lookup!$AT$3:$AU$5,2,FALSE)</f>
        <v>0</v>
      </c>
      <c r="AH84" s="2" t="s">
        <v>1492</v>
      </c>
      <c r="AI84" s="2"/>
      <c r="AJ84" s="14"/>
      <c r="AK84" s="14"/>
      <c r="AL84" s="14"/>
      <c r="AM84" s="14"/>
      <c r="AN84" s="14"/>
      <c r="AO84" s="14"/>
      <c r="AP84" s="14"/>
      <c r="AQ84" s="14"/>
      <c r="AR84" s="14"/>
      <c r="AS84" s="49">
        <v>30</v>
      </c>
      <c r="AT84" s="49">
        <v>90</v>
      </c>
      <c r="AU84" s="49">
        <v>8</v>
      </c>
      <c r="AV84" s="49">
        <v>180</v>
      </c>
      <c r="AW84" s="49">
        <f t="shared" si="15"/>
        <v>-76.318922450586285</v>
      </c>
      <c r="AX84" s="49">
        <f t="shared" si="23"/>
        <v>283.68107754941371</v>
      </c>
      <c r="AY84" s="49">
        <f t="shared" si="24"/>
        <v>59.280811579743876</v>
      </c>
      <c r="AZ84" s="49">
        <f t="shared" si="25"/>
        <v>13.681077549413715</v>
      </c>
      <c r="BA84" s="49">
        <f t="shared" si="26"/>
        <v>30.719188420256124</v>
      </c>
      <c r="BB84" s="49">
        <f t="shared" si="27"/>
        <v>103.68107754941371</v>
      </c>
      <c r="BC84" s="60">
        <f t="shared" si="28"/>
        <v>30.719188420256124</v>
      </c>
    </row>
    <row r="85" spans="1:77">
      <c r="A85" s="161">
        <v>42933</v>
      </c>
      <c r="B85" s="2" t="s">
        <v>1842</v>
      </c>
      <c r="C85" s="2" t="s">
        <v>1450</v>
      </c>
      <c r="D85" s="2" t="s">
        <v>3378</v>
      </c>
      <c r="E85" s="2">
        <v>13</v>
      </c>
      <c r="F85" s="2">
        <v>2</v>
      </c>
      <c r="G85" s="10" t="str">
        <f t="shared" si="29"/>
        <v>13-2</v>
      </c>
      <c r="H85" s="2">
        <v>0</v>
      </c>
      <c r="I85" s="2">
        <v>40</v>
      </c>
      <c r="J85" s="14">
        <f>(VLOOKUP($G85,Depth_Lookup_CCL!$A$3:$Z$549,11,FALSE))+(H85/100)</f>
        <v>21.734999999999999</v>
      </c>
      <c r="K85" s="14">
        <f>(VLOOKUP($G85,Depth_Lookup_CCL!$A$3:$Z$549,11,FALSE))+(I85/100)</f>
        <v>22.134999999999998</v>
      </c>
      <c r="L85" s="90">
        <v>32</v>
      </c>
      <c r="M85" s="90" t="s">
        <v>3860</v>
      </c>
      <c r="N85" s="14"/>
      <c r="Q85" s="2"/>
      <c r="R85" s="110"/>
      <c r="S85" s="2" t="s">
        <v>1378</v>
      </c>
      <c r="T85" s="35" t="s">
        <v>1391</v>
      </c>
      <c r="U85" s="2" t="s">
        <v>1369</v>
      </c>
      <c r="V85" s="2" t="s">
        <v>1374</v>
      </c>
      <c r="W85" s="5">
        <f>VLOOKUP(V85,definitions_list_lookup!$V$12:$W$15,2,FALSE)</f>
        <v>1</v>
      </c>
      <c r="X85" s="35" t="s">
        <v>1456</v>
      </c>
      <c r="Y85" s="41">
        <f>VLOOKUP(X85,definitions_list_lookup!$AT$3:$AU$5,2,FALSE)</f>
        <v>1</v>
      </c>
      <c r="Z85" s="41">
        <v>0.5</v>
      </c>
      <c r="AA85" s="41" t="s">
        <v>1901</v>
      </c>
      <c r="AB85" s="2" t="s">
        <v>1385</v>
      </c>
      <c r="AC85" s="2" t="s">
        <v>238</v>
      </c>
      <c r="AD85" s="5">
        <f>VLOOKUP(AC85,definitions_list_lookup!$Y$12:$Z$15,2,FALSE)</f>
        <v>2</v>
      </c>
      <c r="AE85" s="35" t="s">
        <v>1457</v>
      </c>
      <c r="AF85" s="41">
        <f>VLOOKUP(AE85,definitions_list_lookup!$AT$3:$AU$5,2,FALSE)</f>
        <v>2</v>
      </c>
      <c r="AH85" s="2" t="s">
        <v>1492</v>
      </c>
      <c r="AI85" s="2" t="s">
        <v>3861</v>
      </c>
      <c r="AJ85" s="14"/>
      <c r="AK85" s="14"/>
      <c r="AL85" s="14"/>
      <c r="AM85" s="14"/>
      <c r="AN85" s="14"/>
      <c r="AO85" s="14"/>
      <c r="AP85" s="14"/>
      <c r="AQ85" s="14"/>
      <c r="AR85" s="14"/>
      <c r="AS85" s="49">
        <v>52</v>
      </c>
      <c r="AT85" s="49">
        <v>90</v>
      </c>
      <c r="AU85" s="49">
        <v>17</v>
      </c>
      <c r="AV85" s="49">
        <v>180</v>
      </c>
      <c r="AW85" s="49">
        <f t="shared" si="15"/>
        <v>-76.56588059410609</v>
      </c>
      <c r="AX85" s="49">
        <f t="shared" si="23"/>
        <v>283.43411940589391</v>
      </c>
      <c r="AY85" s="49">
        <f t="shared" si="24"/>
        <v>37.231487297120054</v>
      </c>
      <c r="AZ85" s="49">
        <f t="shared" si="25"/>
        <v>13.43411940589391</v>
      </c>
      <c r="BA85" s="49">
        <f t="shared" si="26"/>
        <v>52.768512702879946</v>
      </c>
      <c r="BB85" s="49">
        <f t="shared" si="27"/>
        <v>103.43411940589391</v>
      </c>
      <c r="BC85" s="60">
        <f t="shared" si="28"/>
        <v>52.768512702879946</v>
      </c>
    </row>
    <row r="86" spans="1:77">
      <c r="A86" s="89">
        <v>42933</v>
      </c>
      <c r="B86" s="2" t="s">
        <v>1842</v>
      </c>
      <c r="C86" s="2" t="s">
        <v>1450</v>
      </c>
      <c r="D86" s="2" t="s">
        <v>3378</v>
      </c>
      <c r="E86" s="2">
        <v>13</v>
      </c>
      <c r="F86" s="2">
        <v>2</v>
      </c>
      <c r="G86" s="10" t="str">
        <f t="shared" si="29"/>
        <v>13-2</v>
      </c>
      <c r="H86" s="2">
        <v>40</v>
      </c>
      <c r="I86" s="2">
        <v>42</v>
      </c>
      <c r="J86" s="14">
        <f>(VLOOKUP($G86,Depth_Lookup_CCL!$A$3:$Z$549,11,FALSE))+(H86/100)</f>
        <v>22.134999999999998</v>
      </c>
      <c r="K86" s="14">
        <f>(VLOOKUP($G86,Depth_Lookup_CCL!$A$3:$Z$549,11,FALSE))+(I86/100)</f>
        <v>22.155000000000001</v>
      </c>
      <c r="L86" s="90">
        <v>33</v>
      </c>
      <c r="M86" s="90" t="s">
        <v>3862</v>
      </c>
      <c r="N86" s="14" t="s">
        <v>1378</v>
      </c>
      <c r="O86" s="2" t="s">
        <v>1363</v>
      </c>
      <c r="P86" s="2" t="s">
        <v>1368</v>
      </c>
      <c r="Q86" s="2"/>
      <c r="R86" s="110"/>
      <c r="T86" s="35"/>
      <c r="U86" s="2"/>
      <c r="V86" s="2" t="s">
        <v>1376</v>
      </c>
      <c r="W86" s="5">
        <f>VLOOKUP(V86,definitions_list_lookup!$V$12:$W$15,2,FALSE)</f>
        <v>0</v>
      </c>
      <c r="X86" s="35"/>
      <c r="Y86" s="41" t="e">
        <f>VLOOKUP(X86,definitions_list_lookup!$AT$3:$AU$5,2,FALSE)</f>
        <v>#N/A</v>
      </c>
      <c r="Z86" s="41"/>
      <c r="AA86" s="41"/>
      <c r="AB86" s="2"/>
      <c r="AC86" s="2"/>
      <c r="AD86" s="5" t="e">
        <f>VLOOKUP(AC86,definitions_list_lookup!$Y$12:$Z$15,2,FALSE)</f>
        <v>#N/A</v>
      </c>
      <c r="AE86" s="35"/>
      <c r="AF86" s="41" t="e">
        <f>VLOOKUP(AE86,definitions_list_lookup!$AT$3:$AU$5,2,FALSE)</f>
        <v>#N/A</v>
      </c>
      <c r="AH86" s="2"/>
      <c r="AI86" s="2"/>
      <c r="AJ86" s="14"/>
      <c r="AK86" s="14"/>
      <c r="AL86" s="14"/>
      <c r="AM86" s="14"/>
      <c r="AN86" s="14"/>
      <c r="AO86" s="14"/>
      <c r="AP86" s="14"/>
      <c r="AQ86" s="14"/>
      <c r="AR86" s="14"/>
      <c r="AS86" s="49">
        <v>36</v>
      </c>
      <c r="AT86" s="49">
        <v>90</v>
      </c>
      <c r="AU86" s="49">
        <v>9</v>
      </c>
      <c r="AV86" s="49">
        <v>180</v>
      </c>
      <c r="AW86" s="49">
        <f t="shared" si="15"/>
        <v>-77.702066431026537</v>
      </c>
      <c r="AX86" s="49">
        <f t="shared" si="23"/>
        <v>282.29793356897346</v>
      </c>
      <c r="AY86" s="49">
        <f t="shared" si="24"/>
        <v>53.3652914849878</v>
      </c>
      <c r="AZ86" s="49">
        <f t="shared" si="25"/>
        <v>12.297933568973463</v>
      </c>
      <c r="BA86" s="49">
        <f t="shared" si="26"/>
        <v>36.6347085150122</v>
      </c>
      <c r="BB86" s="49">
        <f t="shared" si="27"/>
        <v>102.29793356897346</v>
      </c>
      <c r="BC86" s="60">
        <f t="shared" si="28"/>
        <v>36.6347085150122</v>
      </c>
    </row>
    <row r="87" spans="1:77">
      <c r="A87" s="161">
        <v>42933</v>
      </c>
      <c r="B87" s="2" t="s">
        <v>1842</v>
      </c>
      <c r="C87" s="2" t="s">
        <v>1450</v>
      </c>
      <c r="D87" s="2" t="s">
        <v>3378</v>
      </c>
      <c r="E87" s="2">
        <v>13</v>
      </c>
      <c r="F87" s="2">
        <v>2</v>
      </c>
      <c r="G87" s="10" t="str">
        <f t="shared" si="29"/>
        <v>13-2</v>
      </c>
      <c r="H87" s="2">
        <v>42</v>
      </c>
      <c r="I87" s="2">
        <v>81</v>
      </c>
      <c r="J87" s="14">
        <f>(VLOOKUP($G87,Depth_Lookup_CCL!$A$3:$Z$549,11,FALSE))+(H87/100)</f>
        <v>22.155000000000001</v>
      </c>
      <c r="K87" s="14">
        <f>(VLOOKUP($G87,Depth_Lookup_CCL!$A$3:$Z$549,11,FALSE))+(I87/100)</f>
        <v>22.544999999999998</v>
      </c>
      <c r="L87" s="90">
        <v>33</v>
      </c>
      <c r="M87" s="90" t="s">
        <v>1846</v>
      </c>
      <c r="N87" s="14"/>
      <c r="Q87" s="2"/>
      <c r="R87" s="110"/>
      <c r="T87" s="35"/>
      <c r="U87" s="2"/>
      <c r="V87" s="2"/>
      <c r="W87" s="5" t="e">
        <f>VLOOKUP(V87,definitions_list_lookup!$V$12:$W$15,2,FALSE)</f>
        <v>#N/A</v>
      </c>
      <c r="X87" s="35"/>
      <c r="Y87" s="41" t="e">
        <f>VLOOKUP(X87,definitions_list_lookup!$AT$3:$AU$5,2,FALSE)</f>
        <v>#N/A</v>
      </c>
      <c r="Z87" s="41"/>
      <c r="AA87" s="41"/>
      <c r="AB87" s="2" t="s">
        <v>1385</v>
      </c>
      <c r="AC87" s="2" t="s">
        <v>1374</v>
      </c>
      <c r="AD87" s="5">
        <f>VLOOKUP(AC87,definitions_list_lookup!$Y$12:$Z$15,2,FALSE)</f>
        <v>1</v>
      </c>
      <c r="AE87" s="35" t="s">
        <v>1456</v>
      </c>
      <c r="AF87" s="41">
        <f>VLOOKUP(AE87,definitions_list_lookup!$AT$3:$AU$5,2,FALSE)</f>
        <v>1</v>
      </c>
      <c r="AH87" s="2" t="s">
        <v>1492</v>
      </c>
      <c r="AI87" s="2"/>
      <c r="AJ87" s="14"/>
      <c r="AK87" s="14"/>
      <c r="AL87" s="14"/>
      <c r="AM87" s="14"/>
      <c r="AN87" s="14"/>
      <c r="AO87" s="14"/>
      <c r="AP87" s="14"/>
      <c r="AQ87" s="14"/>
      <c r="AR87" s="14"/>
      <c r="AS87" s="49">
        <v>31</v>
      </c>
      <c r="AT87" s="49">
        <v>90</v>
      </c>
      <c r="AU87" s="49">
        <v>13</v>
      </c>
      <c r="AV87" s="49">
        <v>360</v>
      </c>
      <c r="AW87" s="49">
        <f t="shared" si="15"/>
        <v>-111.01823284966454</v>
      </c>
      <c r="AX87" s="49">
        <f t="shared" si="23"/>
        <v>248.98176715033546</v>
      </c>
      <c r="AY87" s="49">
        <f t="shared" si="24"/>
        <v>57.231122349544421</v>
      </c>
      <c r="AZ87" s="49">
        <f t="shared" si="25"/>
        <v>338.98176715033549</v>
      </c>
      <c r="BA87" s="49">
        <f t="shared" si="26"/>
        <v>32.768877650455579</v>
      </c>
      <c r="BB87" s="49">
        <f t="shared" si="27"/>
        <v>68.981767150335457</v>
      </c>
      <c r="BC87" s="60">
        <f t="shared" si="28"/>
        <v>32.768877650455579</v>
      </c>
    </row>
    <row r="88" spans="1:77" s="96" customFormat="1">
      <c r="A88" s="161">
        <v>42933</v>
      </c>
      <c r="B88" s="2" t="s">
        <v>1842</v>
      </c>
      <c r="C88" s="2" t="s">
        <v>1450</v>
      </c>
      <c r="D88" s="2" t="s">
        <v>3378</v>
      </c>
      <c r="E88" s="2">
        <v>13</v>
      </c>
      <c r="F88" s="2">
        <v>3</v>
      </c>
      <c r="G88" s="10" t="str">
        <f t="shared" si="29"/>
        <v>13-3</v>
      </c>
      <c r="H88" s="2">
        <v>0</v>
      </c>
      <c r="I88" s="2">
        <v>81</v>
      </c>
      <c r="J88" s="14">
        <f>(VLOOKUP($G88,Depth_Lookup_CCL!$A$3:$Z$549,11,FALSE))+(H88/100)</f>
        <v>22.564999999999998</v>
      </c>
      <c r="K88" s="14">
        <f>(VLOOKUP($G88,Depth_Lookup_CCL!$A$3:$Z$549,11,FALSE))+(I88/100)</f>
        <v>23.374999999999996</v>
      </c>
      <c r="L88" s="90">
        <v>33</v>
      </c>
      <c r="M88" s="90" t="s">
        <v>1846</v>
      </c>
      <c r="N88" s="14" t="s">
        <v>1442</v>
      </c>
      <c r="O88" s="2"/>
      <c r="P88" s="2"/>
      <c r="Q88" s="2"/>
      <c r="R88" s="110"/>
      <c r="S88" s="2"/>
      <c r="T88" s="35"/>
      <c r="U88" s="2"/>
      <c r="V88" s="2" t="s">
        <v>1376</v>
      </c>
      <c r="W88" s="5">
        <f>VLOOKUP(V88,definitions_list_lookup!$V$12:$W$15,2,FALSE)</f>
        <v>0</v>
      </c>
      <c r="X88" s="35"/>
      <c r="Y88" s="41" t="e">
        <f>VLOOKUP(X88,definitions_list_lookup!$AT$3:$AU$5,2,FALSE)</f>
        <v>#N/A</v>
      </c>
      <c r="Z88" s="41"/>
      <c r="AA88" s="41"/>
      <c r="AB88" s="2" t="s">
        <v>1385</v>
      </c>
      <c r="AC88" s="2" t="s">
        <v>1374</v>
      </c>
      <c r="AD88" s="5">
        <f>VLOOKUP(AC88,definitions_list_lookup!$Y$12:$Z$15,2,FALSE)</f>
        <v>1</v>
      </c>
      <c r="AE88" s="35" t="s">
        <v>1456</v>
      </c>
      <c r="AF88" s="41">
        <f>VLOOKUP(AE88,definitions_list_lookup!$AT$3:$AU$5,2,FALSE)</f>
        <v>1</v>
      </c>
      <c r="AG88" s="2"/>
      <c r="AH88" s="2" t="s">
        <v>1492</v>
      </c>
      <c r="AI88" s="2" t="s">
        <v>3863</v>
      </c>
      <c r="AJ88" s="14"/>
      <c r="AK88" s="14"/>
      <c r="AL88" s="14"/>
      <c r="AM88" s="14"/>
      <c r="AN88" s="14"/>
      <c r="AO88" s="14"/>
      <c r="AP88" s="14"/>
      <c r="AQ88" s="14"/>
      <c r="AR88" s="14"/>
      <c r="AS88" s="49">
        <v>4</v>
      </c>
      <c r="AT88" s="49">
        <v>270</v>
      </c>
      <c r="AU88" s="49">
        <v>30</v>
      </c>
      <c r="AV88" s="49">
        <v>180</v>
      </c>
      <c r="AW88" s="49">
        <f t="shared" si="15"/>
        <v>6.9058441324844466</v>
      </c>
      <c r="AX88" s="49">
        <f t="shared" si="23"/>
        <v>6.9058441324844466</v>
      </c>
      <c r="AY88" s="49">
        <f t="shared" si="24"/>
        <v>59.819022823020987</v>
      </c>
      <c r="AZ88" s="49">
        <f t="shared" si="25"/>
        <v>96.905844132484447</v>
      </c>
      <c r="BA88" s="49">
        <f t="shared" si="26"/>
        <v>30.180977176979013</v>
      </c>
      <c r="BB88" s="49">
        <f t="shared" si="27"/>
        <v>186.90584413248445</v>
      </c>
      <c r="BC88" s="60">
        <f t="shared" si="28"/>
        <v>30.180977176979013</v>
      </c>
      <c r="BD88" s="2"/>
      <c r="BE88" s="2"/>
      <c r="BF88" s="2"/>
      <c r="BG88" s="2"/>
      <c r="BH88" s="2"/>
      <c r="BI88" s="2"/>
      <c r="BJ88" s="2"/>
      <c r="BK88" s="2"/>
      <c r="BL88" s="2"/>
      <c r="BM88" s="2"/>
      <c r="BN88" s="2"/>
      <c r="BO88" s="2"/>
      <c r="BP88" s="2"/>
      <c r="BQ88" s="2"/>
      <c r="BR88" s="2"/>
      <c r="BS88" s="2"/>
      <c r="BT88" s="2"/>
      <c r="BU88" s="2"/>
      <c r="BV88" s="2"/>
      <c r="BW88" s="2"/>
      <c r="BX88" s="2"/>
      <c r="BY88" s="2"/>
    </row>
    <row r="89" spans="1:77" s="96" customFormat="1">
      <c r="A89" s="89">
        <v>42933</v>
      </c>
      <c r="B89" s="35" t="s">
        <v>1842</v>
      </c>
      <c r="C89" s="2" t="s">
        <v>1450</v>
      </c>
      <c r="D89" s="2" t="s">
        <v>3378</v>
      </c>
      <c r="E89" s="2">
        <v>13</v>
      </c>
      <c r="F89" s="2">
        <v>4</v>
      </c>
      <c r="G89" s="10" t="str">
        <f t="shared" si="29"/>
        <v>13-4</v>
      </c>
      <c r="H89" s="2">
        <v>0</v>
      </c>
      <c r="I89" s="2">
        <v>86</v>
      </c>
      <c r="J89" s="14">
        <f>(VLOOKUP($G89,Depth_Lookup_CCL!$A$3:$Z$549,11,FALSE))+(H89/100)</f>
        <v>23.354999999999997</v>
      </c>
      <c r="K89" s="14">
        <f>(VLOOKUP($G89,Depth_Lookup_CCL!$A$3:$Z$549,11,FALSE))+(I89/100)</f>
        <v>24.214999999999996</v>
      </c>
      <c r="L89" s="90">
        <v>33</v>
      </c>
      <c r="M89" s="90" t="s">
        <v>1846</v>
      </c>
      <c r="N89" s="14" t="s">
        <v>1442</v>
      </c>
      <c r="O89" s="2"/>
      <c r="P89" s="2"/>
      <c r="Q89" s="2"/>
      <c r="R89" s="110"/>
      <c r="S89" s="2" t="s">
        <v>3401</v>
      </c>
      <c r="T89" s="35" t="s">
        <v>1363</v>
      </c>
      <c r="U89" s="2" t="s">
        <v>1385</v>
      </c>
      <c r="V89" s="2" t="s">
        <v>238</v>
      </c>
      <c r="W89" s="5">
        <f>VLOOKUP(V89,definitions_list_lookup!$V$12:$W$15,2,FALSE)</f>
        <v>2</v>
      </c>
      <c r="X89" s="35" t="s">
        <v>1457</v>
      </c>
      <c r="Y89" s="41">
        <f>VLOOKUP(X89,definitions_list_lookup!$AT$3:$AU$5,2,FALSE)</f>
        <v>2</v>
      </c>
      <c r="Z89" s="41">
        <v>1</v>
      </c>
      <c r="AA89" s="41" t="s">
        <v>3864</v>
      </c>
      <c r="AB89" s="2"/>
      <c r="AC89" s="2"/>
      <c r="AD89" s="5" t="e">
        <f>VLOOKUP(AC89,definitions_list_lookup!$Y$12:$Z$15,2,FALSE)</f>
        <v>#N/A</v>
      </c>
      <c r="AE89" s="35"/>
      <c r="AF89" s="41" t="e">
        <f>VLOOKUP(AE89,definitions_list_lookup!$AT$3:$AU$5,2,FALSE)</f>
        <v>#N/A</v>
      </c>
      <c r="AG89" s="2"/>
      <c r="AH89" s="2"/>
      <c r="AI89" s="2"/>
      <c r="AJ89" s="14"/>
      <c r="AK89" s="14"/>
      <c r="AL89" s="14"/>
      <c r="AM89" s="14"/>
      <c r="AN89" s="14"/>
      <c r="AO89" s="14"/>
      <c r="AP89" s="14"/>
      <c r="AQ89" s="14"/>
      <c r="AR89" s="14"/>
      <c r="AS89" s="49">
        <v>18</v>
      </c>
      <c r="AT89" s="49">
        <v>90</v>
      </c>
      <c r="AU89" s="49">
        <v>2</v>
      </c>
      <c r="AV89" s="49">
        <v>180</v>
      </c>
      <c r="AW89" s="49">
        <f t="shared" si="15"/>
        <v>-83.865678311692363</v>
      </c>
      <c r="AX89" s="49">
        <f t="shared" si="23"/>
        <v>276.13432168830764</v>
      </c>
      <c r="AY89" s="49">
        <f t="shared" si="24"/>
        <v>71.903080992548652</v>
      </c>
      <c r="AZ89" s="49">
        <f t="shared" si="25"/>
        <v>6.1343216883076366</v>
      </c>
      <c r="BA89" s="49">
        <f t="shared" si="26"/>
        <v>18.096919007451348</v>
      </c>
      <c r="BB89" s="49">
        <f t="shared" si="27"/>
        <v>96.134321688307637</v>
      </c>
      <c r="BC89" s="60">
        <f t="shared" si="28"/>
        <v>18.096919007451348</v>
      </c>
      <c r="BD89" s="2"/>
      <c r="BE89" s="2"/>
      <c r="BF89" s="2"/>
      <c r="BG89" s="2"/>
      <c r="BH89" s="2"/>
      <c r="BI89" s="2"/>
      <c r="BJ89" s="2"/>
      <c r="BK89" s="2"/>
      <c r="BL89" s="2"/>
      <c r="BM89" s="2"/>
      <c r="BN89" s="2"/>
      <c r="BO89" s="2"/>
      <c r="BP89" s="2"/>
      <c r="BQ89" s="2"/>
      <c r="BR89" s="2"/>
      <c r="BS89" s="2"/>
      <c r="BT89" s="2"/>
      <c r="BU89" s="2"/>
      <c r="BV89" s="2"/>
      <c r="BW89" s="2"/>
      <c r="BX89" s="2"/>
      <c r="BY89" s="2"/>
    </row>
    <row r="90" spans="1:77" s="96" customFormat="1">
      <c r="A90" s="161">
        <v>42933</v>
      </c>
      <c r="B90" s="35" t="s">
        <v>1842</v>
      </c>
      <c r="C90" s="2" t="s">
        <v>1450</v>
      </c>
      <c r="D90" s="2" t="s">
        <v>3378</v>
      </c>
      <c r="E90" s="2">
        <v>13</v>
      </c>
      <c r="F90" s="2">
        <v>4</v>
      </c>
      <c r="G90" s="10" t="str">
        <f t="shared" si="29"/>
        <v>13-4</v>
      </c>
      <c r="H90" s="2">
        <v>86</v>
      </c>
      <c r="I90" s="2">
        <v>92</v>
      </c>
      <c r="J90" s="14">
        <f>(VLOOKUP($G90,Depth_Lookup_CCL!$A$3:$Z$549,11,FALSE))+(H90/100)</f>
        <v>24.214999999999996</v>
      </c>
      <c r="K90" s="14">
        <f>(VLOOKUP($G90,Depth_Lookup_CCL!$A$3:$Z$549,11,FALSE))+(I90/100)</f>
        <v>24.274999999999999</v>
      </c>
      <c r="L90" s="90">
        <v>33</v>
      </c>
      <c r="M90" s="90" t="s">
        <v>1846</v>
      </c>
      <c r="N90" s="14"/>
      <c r="O90" s="2"/>
      <c r="P90" s="2"/>
      <c r="Q90" s="2"/>
      <c r="R90" s="110"/>
      <c r="S90" s="2"/>
      <c r="T90" s="35"/>
      <c r="U90" s="2"/>
      <c r="V90" s="2"/>
      <c r="W90" s="5" t="e">
        <f>VLOOKUP(V90,definitions_list_lookup!$V$12:$W$15,2,FALSE)</f>
        <v>#N/A</v>
      </c>
      <c r="X90" s="35"/>
      <c r="Y90" s="41" t="e">
        <f>VLOOKUP(X90,definitions_list_lookup!$AT$3:$AU$5,2,FALSE)</f>
        <v>#N/A</v>
      </c>
      <c r="Z90" s="41"/>
      <c r="AA90" s="41"/>
      <c r="AB90" s="2" t="s">
        <v>1385</v>
      </c>
      <c r="AC90" s="2" t="s">
        <v>1374</v>
      </c>
      <c r="AD90" s="5">
        <f>VLOOKUP(AC90,definitions_list_lookup!$Y$12:$Z$15,2,FALSE)</f>
        <v>1</v>
      </c>
      <c r="AE90" s="35" t="s">
        <v>1456</v>
      </c>
      <c r="AF90" s="41">
        <f>VLOOKUP(AE90,definitions_list_lookup!$AT$3:$AU$5,2,FALSE)</f>
        <v>1</v>
      </c>
      <c r="AG90" s="2"/>
      <c r="AH90" s="2" t="s">
        <v>1492</v>
      </c>
      <c r="AI90" s="2"/>
      <c r="AJ90" s="14"/>
      <c r="AK90" s="14"/>
      <c r="AL90" s="14"/>
      <c r="AM90" s="14"/>
      <c r="AN90" s="14"/>
      <c r="AO90" s="14"/>
      <c r="AP90" s="14"/>
      <c r="AQ90" s="14"/>
      <c r="AR90" s="14"/>
      <c r="AS90" s="49">
        <v>28</v>
      </c>
      <c r="AT90" s="49">
        <v>90</v>
      </c>
      <c r="AU90" s="49">
        <v>11</v>
      </c>
      <c r="AV90" s="49">
        <v>360</v>
      </c>
      <c r="AW90" s="49">
        <f t="shared" si="15"/>
        <v>-110.08120895343804</v>
      </c>
      <c r="AX90" s="49">
        <f t="shared" si="23"/>
        <v>249.91879104656198</v>
      </c>
      <c r="AY90" s="49">
        <f t="shared" si="24"/>
        <v>60.484672463916077</v>
      </c>
      <c r="AZ90" s="49">
        <f t="shared" si="25"/>
        <v>339.91879104656198</v>
      </c>
      <c r="BA90" s="49">
        <f t="shared" si="26"/>
        <v>29.515327536083923</v>
      </c>
      <c r="BB90" s="49">
        <f t="shared" si="27"/>
        <v>69.918791046561978</v>
      </c>
      <c r="BC90" s="60">
        <f t="shared" si="28"/>
        <v>29.515327536083923</v>
      </c>
      <c r="BD90" s="2"/>
      <c r="BE90" s="2"/>
      <c r="BF90" s="2"/>
      <c r="BG90" s="2"/>
      <c r="BH90" s="2"/>
      <c r="BI90" s="2"/>
      <c r="BJ90" s="2"/>
      <c r="BK90" s="2"/>
      <c r="BL90" s="2"/>
      <c r="BM90" s="2"/>
      <c r="BN90" s="2"/>
      <c r="BO90" s="2"/>
      <c r="BP90" s="2"/>
      <c r="BQ90" s="2"/>
      <c r="BR90" s="2"/>
      <c r="BS90" s="2"/>
      <c r="BT90" s="2"/>
      <c r="BU90" s="2"/>
      <c r="BV90" s="2"/>
      <c r="BW90" s="2"/>
      <c r="BX90" s="2"/>
      <c r="BY90" s="2"/>
    </row>
    <row r="91" spans="1:77">
      <c r="A91" s="161">
        <v>42933</v>
      </c>
      <c r="B91" s="35" t="s">
        <v>1842</v>
      </c>
      <c r="C91" s="2" t="s">
        <v>1450</v>
      </c>
      <c r="D91" s="2" t="s">
        <v>3378</v>
      </c>
      <c r="E91" s="2">
        <v>14</v>
      </c>
      <c r="F91" s="2">
        <v>1</v>
      </c>
      <c r="G91" s="10" t="str">
        <f t="shared" si="29"/>
        <v>14-1</v>
      </c>
      <c r="H91" s="2">
        <v>0</v>
      </c>
      <c r="I91" s="2">
        <v>5</v>
      </c>
      <c r="J91" s="14">
        <f>(VLOOKUP($G91,Depth_Lookup_CCL!$A$3:$Z$549,11,FALSE))+(H91/100)</f>
        <v>24.05</v>
      </c>
      <c r="K91" s="14">
        <f>(VLOOKUP($G91,Depth_Lookup_CCL!$A$3:$Z$549,11,FALSE))+(I91/100)</f>
        <v>24.1</v>
      </c>
      <c r="L91" s="90">
        <v>33</v>
      </c>
      <c r="M91" s="90" t="s">
        <v>1846</v>
      </c>
      <c r="N91" s="14"/>
      <c r="Q91" s="2"/>
      <c r="R91" s="110"/>
      <c r="T91" s="35"/>
      <c r="U91" s="2"/>
      <c r="V91" s="2"/>
      <c r="W91" s="5" t="e">
        <f>VLOOKUP(V91,definitions_list_lookup!$V$12:$W$15,2,FALSE)</f>
        <v>#N/A</v>
      </c>
      <c r="X91" s="35"/>
      <c r="Y91" s="41" t="e">
        <f>VLOOKUP(X91,definitions_list_lookup!$AT$3:$AU$5,2,FALSE)</f>
        <v>#N/A</v>
      </c>
      <c r="Z91" s="41"/>
      <c r="AA91" s="41"/>
      <c r="AB91" s="2" t="s">
        <v>1385</v>
      </c>
      <c r="AC91" s="2" t="s">
        <v>1374</v>
      </c>
      <c r="AD91" s="5">
        <f>VLOOKUP(AC91,definitions_list_lookup!$Y$12:$Z$15,2,FALSE)</f>
        <v>1</v>
      </c>
      <c r="AE91" s="35" t="s">
        <v>1456</v>
      </c>
      <c r="AF91" s="41">
        <f>VLOOKUP(AE91,definitions_list_lookup!$AT$3:$AU$5,2,FALSE)</f>
        <v>1</v>
      </c>
      <c r="AH91" s="2" t="s">
        <v>1492</v>
      </c>
      <c r="AI91" s="2"/>
      <c r="AJ91" s="14"/>
      <c r="AK91" s="14"/>
      <c r="AL91" s="14"/>
      <c r="AM91" s="14"/>
      <c r="AN91" s="14"/>
      <c r="AO91" s="14"/>
      <c r="AP91" s="14"/>
      <c r="AQ91" s="14"/>
      <c r="AR91" s="14"/>
      <c r="AS91" s="49">
        <v>42</v>
      </c>
      <c r="AT91" s="49">
        <v>90</v>
      </c>
      <c r="AU91" s="49">
        <v>18</v>
      </c>
      <c r="AV91" s="49">
        <v>360</v>
      </c>
      <c r="AW91" s="49">
        <f t="shared" si="15"/>
        <v>-109.84247943721424</v>
      </c>
      <c r="AX91" s="49">
        <f t="shared" si="23"/>
        <v>250.15752056278575</v>
      </c>
      <c r="AY91" s="49">
        <f t="shared" si="24"/>
        <v>46.251674529190282</v>
      </c>
      <c r="AZ91" s="49">
        <f t="shared" si="25"/>
        <v>340.15752056278575</v>
      </c>
      <c r="BA91" s="49">
        <f t="shared" si="26"/>
        <v>43.748325470809718</v>
      </c>
      <c r="BB91" s="49">
        <f t="shared" si="27"/>
        <v>70.157520562785749</v>
      </c>
      <c r="BC91" s="60">
        <f t="shared" si="28"/>
        <v>43.748325470809718</v>
      </c>
    </row>
    <row r="92" spans="1:77">
      <c r="A92" s="89">
        <v>42933</v>
      </c>
      <c r="B92" s="2" t="s">
        <v>1842</v>
      </c>
      <c r="C92" s="2" t="s">
        <v>1450</v>
      </c>
      <c r="D92" s="2" t="s">
        <v>3378</v>
      </c>
      <c r="E92" s="2">
        <v>14</v>
      </c>
      <c r="F92" s="2">
        <v>1</v>
      </c>
      <c r="G92" s="10" t="str">
        <f t="shared" si="29"/>
        <v>14-1</v>
      </c>
      <c r="H92" s="2">
        <v>5</v>
      </c>
      <c r="I92" s="2">
        <v>80</v>
      </c>
      <c r="J92" s="14">
        <f>(VLOOKUP($G92,Depth_Lookup_CCL!$A$3:$Z$549,11,FALSE))+(H92/100)</f>
        <v>24.1</v>
      </c>
      <c r="K92" s="14">
        <f>(VLOOKUP($G92,Depth_Lookup_CCL!$A$3:$Z$549,11,FALSE))+(I92/100)</f>
        <v>24.85</v>
      </c>
      <c r="L92" s="90">
        <v>33</v>
      </c>
      <c r="M92" s="90" t="s">
        <v>1846</v>
      </c>
      <c r="N92" s="14" t="s">
        <v>1442</v>
      </c>
      <c r="Q92" s="2"/>
      <c r="R92" s="110"/>
      <c r="S92" s="2" t="s">
        <v>3401</v>
      </c>
      <c r="T92" s="35" t="s">
        <v>1363</v>
      </c>
      <c r="U92" s="2" t="s">
        <v>1385</v>
      </c>
      <c r="V92" s="2" t="s">
        <v>238</v>
      </c>
      <c r="W92" s="5">
        <f>VLOOKUP(V92,definitions_list_lookup!$V$12:$W$15,2,FALSE)</f>
        <v>2</v>
      </c>
      <c r="X92" s="35" t="s">
        <v>1457</v>
      </c>
      <c r="Y92" s="41">
        <f>VLOOKUP(X92,definitions_list_lookup!$AT$3:$AU$5,2,FALSE)</f>
        <v>2</v>
      </c>
      <c r="Z92" s="41">
        <v>1</v>
      </c>
      <c r="AA92" s="41" t="s">
        <v>3865</v>
      </c>
      <c r="AB92" s="2"/>
      <c r="AC92" s="2"/>
      <c r="AD92" s="5" t="e">
        <f>VLOOKUP(AC92,definitions_list_lookup!$Y$12:$Z$15,2,FALSE)</f>
        <v>#N/A</v>
      </c>
      <c r="AE92" s="35"/>
      <c r="AF92" s="41" t="e">
        <f>VLOOKUP(AE92,definitions_list_lookup!$AT$3:$AU$5,2,FALSE)</f>
        <v>#N/A</v>
      </c>
      <c r="AH92" s="2"/>
      <c r="AI92" s="2"/>
      <c r="AJ92" s="14"/>
      <c r="AK92" s="14"/>
      <c r="AL92" s="14"/>
      <c r="AM92" s="14"/>
      <c r="AN92" s="14"/>
      <c r="AO92" s="14"/>
      <c r="AP92" s="14"/>
      <c r="AQ92" s="14"/>
      <c r="AR92" s="14"/>
      <c r="AS92" s="49">
        <v>37</v>
      </c>
      <c r="AT92" s="49">
        <v>90</v>
      </c>
      <c r="AU92" s="49">
        <v>7</v>
      </c>
      <c r="AV92" s="49">
        <v>180</v>
      </c>
      <c r="AW92" s="49">
        <f t="shared" si="15"/>
        <v>-80.745519538621807</v>
      </c>
      <c r="AX92" s="49">
        <f t="shared" si="23"/>
        <v>279.25448046137819</v>
      </c>
      <c r="AY92" s="49">
        <f t="shared" si="24"/>
        <v>52.638562265853871</v>
      </c>
      <c r="AZ92" s="49">
        <f t="shared" si="25"/>
        <v>9.2544804613781935</v>
      </c>
      <c r="BA92" s="49">
        <f t="shared" si="26"/>
        <v>37.361437734146129</v>
      </c>
      <c r="BB92" s="49">
        <f t="shared" si="27"/>
        <v>99.254480461378193</v>
      </c>
      <c r="BC92" s="60">
        <f t="shared" si="28"/>
        <v>37.361437734146129</v>
      </c>
    </row>
    <row r="93" spans="1:77">
      <c r="A93" s="89">
        <v>42933</v>
      </c>
      <c r="B93" s="2" t="s">
        <v>1842</v>
      </c>
      <c r="C93" s="2" t="s">
        <v>1450</v>
      </c>
      <c r="D93" s="2" t="s">
        <v>3378</v>
      </c>
      <c r="E93" s="2">
        <v>14</v>
      </c>
      <c r="F93" s="2">
        <v>2</v>
      </c>
      <c r="G93" s="10" t="str">
        <f t="shared" si="29"/>
        <v>14-2</v>
      </c>
      <c r="H93" s="2">
        <v>0</v>
      </c>
      <c r="I93" s="2">
        <v>60</v>
      </c>
      <c r="J93" s="14">
        <f>(VLOOKUP($G93,Depth_Lookup_CCL!$A$3:$Z$549,11,FALSE))+(H93/100)</f>
        <v>24.805</v>
      </c>
      <c r="K93" s="14">
        <f>(VLOOKUP($G93,Depth_Lookup_CCL!$A$3:$Z$549,11,FALSE))+(I93/100)</f>
        <v>25.405000000000001</v>
      </c>
      <c r="L93" s="90">
        <v>34</v>
      </c>
      <c r="M93" s="90" t="s">
        <v>1846</v>
      </c>
      <c r="N93" s="14" t="s">
        <v>18</v>
      </c>
      <c r="Q93" s="2"/>
      <c r="R93" s="110"/>
      <c r="T93" s="35"/>
      <c r="U93" s="2"/>
      <c r="V93" s="2" t="s">
        <v>1376</v>
      </c>
      <c r="W93" s="5">
        <f>VLOOKUP(V93,definitions_list_lookup!$V$12:$W$15,2,FALSE)</f>
        <v>0</v>
      </c>
      <c r="X93" s="35"/>
      <c r="Y93" s="41" t="e">
        <f>VLOOKUP(X93,definitions_list_lookup!$AT$3:$AU$5,2,FALSE)</f>
        <v>#N/A</v>
      </c>
      <c r="Z93" s="41"/>
      <c r="AA93" s="41"/>
      <c r="AB93" s="2" t="s">
        <v>1385</v>
      </c>
      <c r="AC93" s="2" t="s">
        <v>1374</v>
      </c>
      <c r="AD93" s="5">
        <f>VLOOKUP(AC93,definitions_list_lookup!$Y$12:$Z$15,2,FALSE)</f>
        <v>1</v>
      </c>
      <c r="AE93" s="35" t="s">
        <v>1456</v>
      </c>
      <c r="AF93" s="41">
        <f>VLOOKUP(AE93,definitions_list_lookup!$AT$3:$AU$5,2,FALSE)</f>
        <v>1</v>
      </c>
      <c r="AH93" s="2" t="s">
        <v>1492</v>
      </c>
      <c r="AI93" s="2"/>
      <c r="AJ93" s="14"/>
      <c r="AK93" s="14"/>
      <c r="AL93" s="14"/>
      <c r="AM93" s="14"/>
      <c r="AN93" s="14"/>
      <c r="AO93" s="14"/>
      <c r="AP93" s="14"/>
      <c r="AQ93" s="14"/>
      <c r="AR93" s="14"/>
      <c r="AS93" s="49">
        <v>30</v>
      </c>
      <c r="AT93" s="49">
        <v>90</v>
      </c>
      <c r="AU93" s="49">
        <v>10</v>
      </c>
      <c r="AV93" s="49">
        <v>180</v>
      </c>
      <c r="AW93" s="49">
        <f t="shared" si="15"/>
        <v>-73.016946654031372</v>
      </c>
      <c r="AX93" s="49">
        <f t="shared" si="23"/>
        <v>286.98305334596864</v>
      </c>
      <c r="AY93" s="49">
        <f t="shared" si="24"/>
        <v>58.88163357754528</v>
      </c>
      <c r="AZ93" s="49">
        <f t="shared" si="25"/>
        <v>16.983053345968628</v>
      </c>
      <c r="BA93" s="49">
        <f t="shared" si="26"/>
        <v>31.11836642245472</v>
      </c>
      <c r="BB93" s="49">
        <f t="shared" si="27"/>
        <v>106.98305334596864</v>
      </c>
      <c r="BC93" s="60">
        <f t="shared" si="28"/>
        <v>31.11836642245472</v>
      </c>
    </row>
    <row r="94" spans="1:77">
      <c r="A94" s="89">
        <v>42934</v>
      </c>
      <c r="B94" s="2" t="s">
        <v>1842</v>
      </c>
      <c r="C94" s="2" t="s">
        <v>1450</v>
      </c>
      <c r="D94" s="2" t="s">
        <v>3378</v>
      </c>
      <c r="E94" s="2">
        <v>14</v>
      </c>
      <c r="F94" s="2">
        <v>2</v>
      </c>
      <c r="G94" s="10" t="str">
        <f t="shared" si="29"/>
        <v>14-2</v>
      </c>
      <c r="H94" s="2">
        <v>60</v>
      </c>
      <c r="I94" s="2">
        <v>92</v>
      </c>
      <c r="J94" s="14">
        <f>(VLOOKUP($G94,Depth_Lookup_CCL!$A$3:$Z$549,11,FALSE))+(H94/100)</f>
        <v>25.405000000000001</v>
      </c>
      <c r="K94" s="14">
        <f>(VLOOKUP($G94,Depth_Lookup_CCL!$A$3:$Z$549,11,FALSE))+(I94/100)</f>
        <v>25.725000000000001</v>
      </c>
      <c r="L94" s="90">
        <v>35</v>
      </c>
      <c r="M94" s="90" t="s">
        <v>1846</v>
      </c>
      <c r="N94" s="14"/>
      <c r="Q94" s="2"/>
      <c r="R94" s="110"/>
      <c r="S94" s="2" t="s">
        <v>1366</v>
      </c>
      <c r="T94" s="35" t="s">
        <v>1363</v>
      </c>
      <c r="U94" s="2" t="s">
        <v>1385</v>
      </c>
      <c r="V94" s="2" t="s">
        <v>238</v>
      </c>
      <c r="W94" s="5">
        <f>VLOOKUP(V94,definitions_list_lookup!$V$12:$W$15,2,FALSE)</f>
        <v>2</v>
      </c>
      <c r="X94" s="35" t="s">
        <v>1457</v>
      </c>
      <c r="Y94" s="41">
        <f>VLOOKUP(X94,definitions_list_lookup!$AT$3:$AU$5,2,FALSE)</f>
        <v>2</v>
      </c>
      <c r="Z94" s="41">
        <v>0.5</v>
      </c>
      <c r="AA94" s="41" t="s">
        <v>3866</v>
      </c>
      <c r="AB94" s="2"/>
      <c r="AC94" s="2"/>
      <c r="AD94" s="5" t="e">
        <f>VLOOKUP(AC94,definitions_list_lookup!$Y$12:$Z$15,2,FALSE)</f>
        <v>#N/A</v>
      </c>
      <c r="AE94" s="35"/>
      <c r="AF94" s="41" t="e">
        <f>VLOOKUP(AE94,definitions_list_lookup!$AT$3:$AU$5,2,FALSE)</f>
        <v>#N/A</v>
      </c>
      <c r="AH94" s="2"/>
      <c r="AI94" s="2"/>
      <c r="AJ94" s="14"/>
      <c r="AK94" s="14"/>
      <c r="AL94" s="14"/>
      <c r="AM94" s="14"/>
      <c r="AN94" s="14"/>
      <c r="AO94" s="14"/>
      <c r="AP94" s="14"/>
      <c r="AQ94" s="14"/>
      <c r="AR94" s="14"/>
      <c r="AS94" s="49">
        <v>30</v>
      </c>
      <c r="AT94" s="49">
        <v>90</v>
      </c>
      <c r="AU94" s="49">
        <v>10</v>
      </c>
      <c r="AV94" s="49">
        <v>180</v>
      </c>
      <c r="AW94" s="49">
        <f t="shared" si="15"/>
        <v>-73.016946654031372</v>
      </c>
      <c r="AX94" s="49">
        <f t="shared" si="23"/>
        <v>286.98305334596864</v>
      </c>
      <c r="AY94" s="49">
        <f t="shared" si="24"/>
        <v>58.88163357754528</v>
      </c>
      <c r="AZ94" s="49">
        <f t="shared" si="25"/>
        <v>16.983053345968628</v>
      </c>
      <c r="BA94" s="49">
        <f t="shared" si="26"/>
        <v>31.11836642245472</v>
      </c>
      <c r="BB94" s="49">
        <f t="shared" si="27"/>
        <v>106.98305334596864</v>
      </c>
      <c r="BC94" s="60">
        <f t="shared" si="28"/>
        <v>31.11836642245472</v>
      </c>
    </row>
    <row r="95" spans="1:77">
      <c r="A95" s="89">
        <v>42934</v>
      </c>
      <c r="B95" s="2" t="s">
        <v>1842</v>
      </c>
      <c r="C95" s="2" t="s">
        <v>1450</v>
      </c>
      <c r="D95" s="2" t="s">
        <v>3378</v>
      </c>
      <c r="E95" s="2">
        <v>14</v>
      </c>
      <c r="F95" s="2">
        <v>3</v>
      </c>
      <c r="G95" s="10" t="str">
        <f t="shared" si="29"/>
        <v>14-3</v>
      </c>
      <c r="H95" s="2">
        <v>0</v>
      </c>
      <c r="I95" s="2">
        <v>41</v>
      </c>
      <c r="J95" s="14">
        <f>(VLOOKUP($G95,Depth_Lookup_CCL!$A$3:$Z$549,11,FALSE))+(H95/100)</f>
        <v>25.72</v>
      </c>
      <c r="K95" s="14">
        <f>(VLOOKUP($G95,Depth_Lookup_CCL!$A$3:$Z$549,11,FALSE))+(I95/100)</f>
        <v>26.13</v>
      </c>
      <c r="L95" s="90">
        <v>35</v>
      </c>
      <c r="M95" s="90" t="s">
        <v>1846</v>
      </c>
      <c r="N95" s="14" t="s">
        <v>1442</v>
      </c>
      <c r="Q95" s="2"/>
      <c r="R95" s="110"/>
      <c r="S95" s="2" t="s">
        <v>1366</v>
      </c>
      <c r="T95" s="35" t="s">
        <v>1363</v>
      </c>
      <c r="U95" s="2" t="s">
        <v>1385</v>
      </c>
      <c r="V95" s="2" t="s">
        <v>238</v>
      </c>
      <c r="W95" s="5">
        <f>VLOOKUP(V95,definitions_list_lookup!$V$12:$W$15,2,FALSE)</f>
        <v>2</v>
      </c>
      <c r="X95" s="35"/>
      <c r="Y95" s="41" t="e">
        <f>VLOOKUP(X95,definitions_list_lookup!$AT$3:$AU$5,2,FALSE)</f>
        <v>#N/A</v>
      </c>
      <c r="Z95" s="41">
        <v>0.5</v>
      </c>
      <c r="AA95" s="41" t="s">
        <v>1902</v>
      </c>
      <c r="AB95" s="2"/>
      <c r="AC95" s="2"/>
      <c r="AD95" s="5" t="e">
        <f>VLOOKUP(AC95,definitions_list_lookup!$Y$12:$Z$15,2,FALSE)</f>
        <v>#N/A</v>
      </c>
      <c r="AE95" s="35"/>
      <c r="AF95" s="41" t="e">
        <f>VLOOKUP(AE95,definitions_list_lookup!$AT$3:$AU$5,2,FALSE)</f>
        <v>#N/A</v>
      </c>
      <c r="AH95" s="2"/>
      <c r="AI95" s="2"/>
      <c r="AJ95" s="14"/>
      <c r="AK95" s="14"/>
      <c r="AL95" s="14"/>
      <c r="AM95" s="14"/>
      <c r="AN95" s="14"/>
      <c r="AO95" s="14"/>
      <c r="AP95" s="14"/>
      <c r="AQ95" s="14"/>
      <c r="AR95" s="14"/>
      <c r="AS95" s="49"/>
      <c r="AT95" s="49"/>
      <c r="AU95" s="49"/>
      <c r="AV95" s="49"/>
      <c r="AW95" s="49" t="e">
        <f t="shared" si="15"/>
        <v>#DIV/0!</v>
      </c>
      <c r="AX95" s="49" t="e">
        <f t="shared" si="23"/>
        <v>#DIV/0!</v>
      </c>
      <c r="AY95" s="49" t="e">
        <f t="shared" si="24"/>
        <v>#DIV/0!</v>
      </c>
      <c r="AZ95" s="49" t="e">
        <f t="shared" si="25"/>
        <v>#DIV/0!</v>
      </c>
      <c r="BA95" s="49" t="e">
        <f t="shared" si="26"/>
        <v>#DIV/0!</v>
      </c>
      <c r="BB95" s="49" t="e">
        <f t="shared" si="27"/>
        <v>#DIV/0!</v>
      </c>
      <c r="BC95" s="60" t="e">
        <f t="shared" si="28"/>
        <v>#DIV/0!</v>
      </c>
    </row>
    <row r="96" spans="1:77">
      <c r="A96" s="89">
        <v>42934</v>
      </c>
      <c r="B96" s="2" t="s">
        <v>1842</v>
      </c>
      <c r="C96" s="2" t="s">
        <v>1450</v>
      </c>
      <c r="D96" s="2" t="s">
        <v>3378</v>
      </c>
      <c r="E96" s="2">
        <v>14</v>
      </c>
      <c r="F96" s="2">
        <v>3</v>
      </c>
      <c r="G96" s="10" t="str">
        <f t="shared" si="29"/>
        <v>14-3</v>
      </c>
      <c r="H96" s="2">
        <v>0</v>
      </c>
      <c r="I96" s="2">
        <v>41</v>
      </c>
      <c r="J96" s="14">
        <f>(VLOOKUP($G96,Depth_Lookup_CCL!$A$3:$Z$549,11,FALSE))+(H96/100)</f>
        <v>25.72</v>
      </c>
      <c r="K96" s="14">
        <f>(VLOOKUP($G96,Depth_Lookup_CCL!$A$3:$Z$549,11,FALSE))+(I96/100)</f>
        <v>26.13</v>
      </c>
      <c r="L96" s="90">
        <v>35</v>
      </c>
      <c r="M96" s="90" t="s">
        <v>1846</v>
      </c>
      <c r="N96" s="14"/>
      <c r="Q96" s="2"/>
      <c r="R96" s="110"/>
      <c r="T96" s="35"/>
      <c r="U96" s="2"/>
      <c r="V96" s="2"/>
      <c r="W96" s="5" t="e">
        <f>VLOOKUP(V96,definitions_list_lookup!$V$12:$W$15,2,FALSE)</f>
        <v>#N/A</v>
      </c>
      <c r="X96" s="35"/>
      <c r="Y96" s="41" t="e">
        <f>VLOOKUP(X96,definitions_list_lookup!$AT$3:$AU$5,2,FALSE)</f>
        <v>#N/A</v>
      </c>
      <c r="Z96" s="41"/>
      <c r="AA96" s="41"/>
      <c r="AB96" s="2" t="s">
        <v>1385</v>
      </c>
      <c r="AC96" s="2" t="s">
        <v>1374</v>
      </c>
      <c r="AD96" s="5">
        <f>VLOOKUP(AC96,definitions_list_lookup!$Y$12:$Z$15,2,FALSE)</f>
        <v>1</v>
      </c>
      <c r="AE96" s="35" t="s">
        <v>1456</v>
      </c>
      <c r="AF96" s="41">
        <f>VLOOKUP(AE96,definitions_list_lookup!$AT$3:$AU$5,2,FALSE)</f>
        <v>1</v>
      </c>
      <c r="AH96" s="2" t="s">
        <v>1492</v>
      </c>
      <c r="AI96" s="2"/>
      <c r="AJ96" s="14"/>
      <c r="AK96" s="14"/>
      <c r="AL96" s="14"/>
      <c r="AM96" s="14"/>
      <c r="AN96" s="14"/>
      <c r="AO96" s="14"/>
      <c r="AP96" s="14"/>
      <c r="AQ96" s="14"/>
      <c r="AR96" s="14"/>
      <c r="AS96" s="49">
        <v>20</v>
      </c>
      <c r="AT96" s="49">
        <v>90</v>
      </c>
      <c r="AU96" s="49">
        <v>11</v>
      </c>
      <c r="AV96" s="49">
        <v>360</v>
      </c>
      <c r="AW96" s="49">
        <f t="shared" si="15"/>
        <v>-118.10469173460231</v>
      </c>
      <c r="AX96" s="49">
        <f t="shared" si="23"/>
        <v>241.89530826539769</v>
      </c>
      <c r="AY96" s="49">
        <f t="shared" si="24"/>
        <v>67.577812629572094</v>
      </c>
      <c r="AZ96" s="49">
        <f t="shared" si="25"/>
        <v>331.89530826539772</v>
      </c>
      <c r="BA96" s="49">
        <f t="shared" si="26"/>
        <v>22.422187370427906</v>
      </c>
      <c r="BB96" s="49">
        <f t="shared" si="27"/>
        <v>61.895308265397688</v>
      </c>
      <c r="BC96" s="60">
        <f t="shared" si="28"/>
        <v>22.422187370427906</v>
      </c>
    </row>
    <row r="97" spans="1:55">
      <c r="A97" s="89">
        <v>42934</v>
      </c>
      <c r="B97" s="2" t="s">
        <v>1842</v>
      </c>
      <c r="C97" s="2" t="s">
        <v>1450</v>
      </c>
      <c r="D97" s="2" t="s">
        <v>3378</v>
      </c>
      <c r="E97" s="2">
        <v>14</v>
      </c>
      <c r="F97" s="2">
        <v>3</v>
      </c>
      <c r="G97" s="10" t="str">
        <f t="shared" si="29"/>
        <v>14-3</v>
      </c>
      <c r="H97" s="2">
        <v>41</v>
      </c>
      <c r="I97" s="2">
        <v>71</v>
      </c>
      <c r="J97" s="14">
        <f>(VLOOKUP($G97,Depth_Lookup_CCL!$A$3:$Z$549,11,FALSE))+(H97/100)</f>
        <v>26.13</v>
      </c>
      <c r="K97" s="14">
        <f>(VLOOKUP($G97,Depth_Lookup_CCL!$A$3:$Z$549,11,FALSE))+(I97/100)</f>
        <v>26.43</v>
      </c>
      <c r="L97" s="90">
        <v>36</v>
      </c>
      <c r="M97" s="90" t="s">
        <v>1846</v>
      </c>
      <c r="N97" s="14" t="s">
        <v>21</v>
      </c>
      <c r="O97" s="2" t="s">
        <v>1363</v>
      </c>
      <c r="P97" s="2" t="s">
        <v>1368</v>
      </c>
      <c r="Q97" s="2"/>
      <c r="R97" s="110"/>
      <c r="T97" s="35"/>
      <c r="U97" s="2"/>
      <c r="V97" s="2"/>
      <c r="W97" s="5" t="e">
        <f>VLOOKUP(V97,definitions_list_lookup!$V$12:$W$15,2,FALSE)</f>
        <v>#N/A</v>
      </c>
      <c r="X97" s="35"/>
      <c r="Y97" s="41" t="e">
        <f>VLOOKUP(X97,definitions_list_lookup!$AT$3:$AU$5,2,FALSE)</f>
        <v>#N/A</v>
      </c>
      <c r="Z97" s="41"/>
      <c r="AA97" s="41"/>
      <c r="AB97" s="2"/>
      <c r="AC97" s="2"/>
      <c r="AD97" s="5" t="e">
        <f>VLOOKUP(AC97,definitions_list_lookup!$Y$12:$Z$15,2,FALSE)</f>
        <v>#N/A</v>
      </c>
      <c r="AE97" s="35"/>
      <c r="AF97" s="41" t="e">
        <f>VLOOKUP(AE97,definitions_list_lookup!$AT$3:$AU$5,2,FALSE)</f>
        <v>#N/A</v>
      </c>
      <c r="AH97" s="2"/>
      <c r="AI97" s="2"/>
      <c r="AJ97" s="14"/>
      <c r="AK97" s="14"/>
      <c r="AL97" s="14"/>
      <c r="AM97" s="14"/>
      <c r="AN97" s="14"/>
      <c r="AO97" s="14"/>
      <c r="AP97" s="14"/>
      <c r="AQ97" s="14"/>
      <c r="AR97" s="14"/>
      <c r="AS97" s="49">
        <v>22</v>
      </c>
      <c r="AT97" s="49">
        <v>360</v>
      </c>
      <c r="AU97" s="49">
        <v>23</v>
      </c>
      <c r="AV97" s="49">
        <v>90</v>
      </c>
      <c r="AW97" s="49">
        <f t="shared" si="15"/>
        <v>226.41385471704388</v>
      </c>
      <c r="AX97" s="49">
        <f t="shared" si="23"/>
        <v>226.41385471704388</v>
      </c>
      <c r="AY97" s="49">
        <f t="shared" si="24"/>
        <v>59.628967311080451</v>
      </c>
      <c r="AZ97" s="49">
        <f t="shared" si="25"/>
        <v>316.41385471704388</v>
      </c>
      <c r="BA97" s="49">
        <f t="shared" si="26"/>
        <v>30.371032688919549</v>
      </c>
      <c r="BB97" s="49">
        <f t="shared" si="27"/>
        <v>46.413854717043876</v>
      </c>
      <c r="BC97" s="60">
        <f t="shared" si="28"/>
        <v>30.371032688919549</v>
      </c>
    </row>
    <row r="98" spans="1:55" ht="15.75" customHeight="1">
      <c r="A98" s="89">
        <v>42934</v>
      </c>
      <c r="B98" s="2" t="s">
        <v>1842</v>
      </c>
      <c r="C98" s="2" t="s">
        <v>1450</v>
      </c>
      <c r="D98" s="2" t="s">
        <v>3378</v>
      </c>
      <c r="E98" s="2">
        <v>14</v>
      </c>
      <c r="F98" s="2">
        <v>3</v>
      </c>
      <c r="G98" s="10" t="str">
        <f t="shared" si="29"/>
        <v>14-3</v>
      </c>
      <c r="H98" s="2">
        <v>41</v>
      </c>
      <c r="I98" s="2">
        <v>71</v>
      </c>
      <c r="J98" s="14">
        <f>(VLOOKUP($G98,Depth_Lookup_CCL!$A$3:$Z$549,11,FALSE))+(H98/100)</f>
        <v>26.13</v>
      </c>
      <c r="K98" s="14">
        <f>(VLOOKUP($G98,Depth_Lookup_CCL!$A$3:$Z$549,11,FALSE))+(I98/100)</f>
        <v>26.43</v>
      </c>
      <c r="L98" s="90">
        <v>36</v>
      </c>
      <c r="M98" s="90" t="s">
        <v>1846</v>
      </c>
      <c r="N98" s="14"/>
      <c r="Q98" s="2"/>
      <c r="R98" s="110"/>
      <c r="S98" s="2" t="s">
        <v>3401</v>
      </c>
      <c r="T98" s="35" t="s">
        <v>1363</v>
      </c>
      <c r="U98" s="2" t="s">
        <v>1385</v>
      </c>
      <c r="V98" s="2" t="s">
        <v>1374</v>
      </c>
      <c r="W98" s="5">
        <f>VLOOKUP(V98,definitions_list_lookup!$V$12:$W$15,2,FALSE)</f>
        <v>1</v>
      </c>
      <c r="X98" s="35"/>
      <c r="Y98" s="41" t="e">
        <f>VLOOKUP(X98,definitions_list_lookup!$AT$3:$AU$5,2,FALSE)</f>
        <v>#N/A</v>
      </c>
      <c r="Z98" s="41">
        <v>0.5</v>
      </c>
      <c r="AA98" s="41"/>
      <c r="AB98" s="2"/>
      <c r="AC98" s="2"/>
      <c r="AD98" s="5" t="e">
        <f>VLOOKUP(AC98,definitions_list_lookup!$Y$12:$Z$15,2,FALSE)</f>
        <v>#N/A</v>
      </c>
      <c r="AE98" s="35"/>
      <c r="AF98" s="41" t="e">
        <f>VLOOKUP(AE98,definitions_list_lookup!$AT$3:$AU$5,2,FALSE)</f>
        <v>#N/A</v>
      </c>
      <c r="AH98" s="2"/>
      <c r="AI98" s="2"/>
      <c r="AJ98" s="14"/>
      <c r="AK98" s="14"/>
      <c r="AL98" s="14"/>
      <c r="AM98" s="14"/>
      <c r="AN98" s="14"/>
      <c r="AO98" s="14"/>
      <c r="AP98" s="14"/>
      <c r="AQ98" s="14"/>
      <c r="AR98" s="14"/>
      <c r="AS98" s="49">
        <v>22</v>
      </c>
      <c r="AT98" s="49">
        <v>360</v>
      </c>
      <c r="AU98" s="49">
        <v>23</v>
      </c>
      <c r="AV98" s="49">
        <v>90</v>
      </c>
      <c r="AW98" s="49">
        <f t="shared" si="15"/>
        <v>226.41385471704388</v>
      </c>
      <c r="AX98" s="49">
        <f t="shared" si="23"/>
        <v>226.41385471704388</v>
      </c>
      <c r="AY98" s="49">
        <f t="shared" si="24"/>
        <v>59.628967311080451</v>
      </c>
      <c r="AZ98" s="49">
        <f t="shared" si="25"/>
        <v>316.41385471704388</v>
      </c>
      <c r="BA98" s="49">
        <f t="shared" si="26"/>
        <v>30.371032688919549</v>
      </c>
      <c r="BB98" s="49">
        <f t="shared" si="27"/>
        <v>46.413854717043876</v>
      </c>
      <c r="BC98" s="60">
        <f t="shared" si="28"/>
        <v>30.371032688919549</v>
      </c>
    </row>
    <row r="99" spans="1:55">
      <c r="A99" s="89">
        <v>42934</v>
      </c>
      <c r="B99" s="2" t="s">
        <v>1842</v>
      </c>
      <c r="C99" s="2" t="s">
        <v>1450</v>
      </c>
      <c r="D99" s="2" t="s">
        <v>1575</v>
      </c>
      <c r="E99" s="2">
        <v>14</v>
      </c>
      <c r="F99" s="2">
        <v>4</v>
      </c>
      <c r="G99" s="10" t="str">
        <f t="shared" si="29"/>
        <v>14-4</v>
      </c>
      <c r="H99" s="2">
        <v>0</v>
      </c>
      <c r="I99" s="2">
        <v>33</v>
      </c>
      <c r="J99" s="14">
        <f>(VLOOKUP($G99,Depth_Lookup_CCL!$A$3:$Z$549,11,FALSE))+(H99/100)</f>
        <v>26.43</v>
      </c>
      <c r="K99" s="14">
        <f>(VLOOKUP($G99,Depth_Lookup_CCL!$A$3:$Z$549,11,FALSE))+(I99/100)</f>
        <v>26.759999999999998</v>
      </c>
      <c r="L99" s="90">
        <v>36</v>
      </c>
      <c r="M99" s="90" t="s">
        <v>1846</v>
      </c>
      <c r="Q99" s="2"/>
      <c r="R99" s="110"/>
      <c r="S99" s="2" t="s">
        <v>1378</v>
      </c>
      <c r="T99" s="35" t="s">
        <v>1363</v>
      </c>
      <c r="U99" s="2" t="s">
        <v>1368</v>
      </c>
      <c r="V99" s="2" t="s">
        <v>1374</v>
      </c>
      <c r="W99" s="5">
        <f>VLOOKUP(V99,definitions_list_lookup!$V$12:$W$15,2,FALSE)</f>
        <v>1</v>
      </c>
      <c r="X99" s="35" t="s">
        <v>1457</v>
      </c>
      <c r="Y99" s="41">
        <f>VLOOKUP(X99,definitions_list_lookup!$AT$3:$AU$5,2,FALSE)</f>
        <v>2</v>
      </c>
      <c r="Z99" s="41">
        <v>1</v>
      </c>
      <c r="AA99" s="41" t="s">
        <v>1903</v>
      </c>
      <c r="AB99" s="2"/>
      <c r="AC99" s="2"/>
      <c r="AD99" s="5" t="e">
        <f>VLOOKUP(AC99,definitions_list_lookup!$Y$12:$Z$15,2,FALSE)</f>
        <v>#N/A</v>
      </c>
      <c r="AE99" s="35"/>
      <c r="AF99" s="41" t="e">
        <f>VLOOKUP(AE99,definitions_list_lookup!$AT$3:$AU$5,2,FALSE)</f>
        <v>#N/A</v>
      </c>
      <c r="AH99" s="2"/>
      <c r="AI99" s="2"/>
      <c r="AJ99" s="14"/>
      <c r="AK99" s="14"/>
      <c r="AL99" s="14"/>
      <c r="AM99" s="14"/>
      <c r="AN99" s="14"/>
      <c r="AO99" s="14"/>
      <c r="AP99" s="14"/>
      <c r="AQ99" s="14"/>
      <c r="AR99" s="14"/>
      <c r="AS99" s="49">
        <v>5</v>
      </c>
      <c r="AT99" s="49">
        <v>270</v>
      </c>
      <c r="AU99" s="49">
        <v>0</v>
      </c>
      <c r="AV99" s="49">
        <v>0</v>
      </c>
      <c r="AW99" s="49">
        <f t="shared" si="15"/>
        <v>90</v>
      </c>
      <c r="AX99" s="49">
        <f t="shared" si="23"/>
        <v>90</v>
      </c>
      <c r="AY99" s="49">
        <f t="shared" si="24"/>
        <v>85</v>
      </c>
      <c r="AZ99" s="49">
        <f t="shared" si="25"/>
        <v>180</v>
      </c>
      <c r="BA99" s="49">
        <f t="shared" si="26"/>
        <v>5</v>
      </c>
      <c r="BB99" s="49">
        <f t="shared" si="27"/>
        <v>270</v>
      </c>
      <c r="BC99" s="60">
        <f t="shared" si="28"/>
        <v>5</v>
      </c>
    </row>
    <row r="100" spans="1:55">
      <c r="A100" s="89">
        <v>42934</v>
      </c>
      <c r="B100" s="2" t="s">
        <v>1842</v>
      </c>
      <c r="C100" s="2" t="s">
        <v>1450</v>
      </c>
      <c r="D100" s="2" t="s">
        <v>1575</v>
      </c>
      <c r="E100" s="2">
        <v>14</v>
      </c>
      <c r="F100" s="2">
        <v>4</v>
      </c>
      <c r="G100" s="10" t="str">
        <f t="shared" si="29"/>
        <v>14-4</v>
      </c>
      <c r="H100" s="2">
        <v>33</v>
      </c>
      <c r="I100" s="2">
        <v>34</v>
      </c>
      <c r="J100" s="14">
        <f>(VLOOKUP($G100,Depth_Lookup_CCL!$A$3:$Z$549,11,FALSE))+(H100/100)</f>
        <v>26.759999999999998</v>
      </c>
      <c r="K100" s="14">
        <f>(VLOOKUP($G100,Depth_Lookup_CCL!$A$3:$Z$549,11,FALSE))+(I100/100)</f>
        <v>26.77</v>
      </c>
      <c r="L100" s="90" t="s">
        <v>1577</v>
      </c>
      <c r="M100" s="90" t="s">
        <v>1846</v>
      </c>
      <c r="N100" s="2" t="s">
        <v>1442</v>
      </c>
      <c r="O100" s="2" t="s">
        <v>1363</v>
      </c>
      <c r="P100" s="2" t="s">
        <v>1368</v>
      </c>
      <c r="Q100" s="2"/>
      <c r="R100" s="110"/>
      <c r="U100" s="2"/>
      <c r="V100" s="2"/>
      <c r="W100" s="5" t="e">
        <f>VLOOKUP(V100,definitions_list_lookup!$V$12:$W$15,2,FALSE)</f>
        <v>#N/A</v>
      </c>
      <c r="X100" s="2"/>
      <c r="Y100" s="41" t="e">
        <f>VLOOKUP(X100,definitions_list_lookup!$AT$3:$AU$5,2,FALSE)</f>
        <v>#N/A</v>
      </c>
      <c r="AB100" s="2"/>
      <c r="AC100" s="2"/>
      <c r="AD100" s="5" t="e">
        <f>VLOOKUP(AC100,definitions_list_lookup!$Y$12:$Z$15,2,FALSE)</f>
        <v>#N/A</v>
      </c>
      <c r="AE100" s="35"/>
      <c r="AF100" s="41" t="e">
        <f>VLOOKUP(AE100,definitions_list_lookup!$AT$3:$AU$5,2,FALSE)</f>
        <v>#N/A</v>
      </c>
      <c r="AH100" s="2"/>
      <c r="AI100" s="2"/>
      <c r="AJ100" s="14"/>
      <c r="AK100" s="14"/>
      <c r="AL100" s="14"/>
      <c r="AM100" s="14"/>
      <c r="AN100" s="14"/>
      <c r="AO100" s="14"/>
      <c r="AP100" s="14"/>
      <c r="AQ100" s="14"/>
      <c r="AR100" s="14"/>
      <c r="AS100" s="49">
        <v>7</v>
      </c>
      <c r="AT100" s="49">
        <v>360</v>
      </c>
      <c r="AU100" s="49">
        <v>13</v>
      </c>
      <c r="AV100" s="49">
        <v>90</v>
      </c>
      <c r="AW100" s="49">
        <f t="shared" si="15"/>
        <v>241.99424124333683</v>
      </c>
      <c r="AX100" s="49">
        <f t="shared" si="23"/>
        <v>241.99424124333683</v>
      </c>
      <c r="AY100" s="49">
        <f t="shared" si="24"/>
        <v>75.34593495402089</v>
      </c>
      <c r="AZ100" s="49">
        <f t="shared" si="25"/>
        <v>331.99424124333683</v>
      </c>
      <c r="BA100" s="49">
        <f t="shared" si="26"/>
        <v>14.65406504597911</v>
      </c>
      <c r="BB100" s="49">
        <f t="shared" si="27"/>
        <v>61.99424124333683</v>
      </c>
      <c r="BC100" s="60">
        <f t="shared" si="28"/>
        <v>14.65406504597911</v>
      </c>
    </row>
    <row r="101" spans="1:55">
      <c r="A101" s="89">
        <v>42934</v>
      </c>
      <c r="B101" s="2" t="s">
        <v>1842</v>
      </c>
      <c r="C101" s="2" t="s">
        <v>1450</v>
      </c>
      <c r="D101" s="2" t="s">
        <v>1575</v>
      </c>
      <c r="E101" s="2">
        <v>14</v>
      </c>
      <c r="F101" s="2">
        <v>4</v>
      </c>
      <c r="G101" s="10" t="str">
        <f t="shared" si="29"/>
        <v>14-4</v>
      </c>
      <c r="H101" s="2">
        <v>34</v>
      </c>
      <c r="I101" s="2">
        <v>79</v>
      </c>
      <c r="J101" s="14">
        <f>(VLOOKUP($G101,Depth_Lookup_CCL!$A$3:$Z$549,11,FALSE))+(H101/100)</f>
        <v>26.77</v>
      </c>
      <c r="K101" s="14">
        <f>(VLOOKUP($G101,Depth_Lookup_CCL!$A$3:$Z$549,11,FALSE))+(I101/100)</f>
        <v>27.22</v>
      </c>
      <c r="L101" s="90" t="s">
        <v>1577</v>
      </c>
      <c r="M101" s="90" t="s">
        <v>1846</v>
      </c>
      <c r="Q101" s="2"/>
      <c r="R101" s="110"/>
      <c r="S101" s="2" t="s">
        <v>1366</v>
      </c>
      <c r="T101" s="35" t="s">
        <v>1391</v>
      </c>
      <c r="U101" s="2" t="s">
        <v>1368</v>
      </c>
      <c r="V101" s="2" t="s">
        <v>1374</v>
      </c>
      <c r="W101" s="5">
        <f>VLOOKUP(V101,definitions_list_lookup!$V$12:$W$15,2,FALSE)</f>
        <v>1</v>
      </c>
      <c r="X101" s="35" t="s">
        <v>1456</v>
      </c>
      <c r="Y101" s="41">
        <f>VLOOKUP(X101,definitions_list_lookup!$AT$3:$AU$5,2,FALSE)</f>
        <v>1</v>
      </c>
      <c r="Z101" s="41">
        <v>10</v>
      </c>
      <c r="AA101" s="41" t="s">
        <v>1904</v>
      </c>
      <c r="AB101" s="2"/>
      <c r="AC101" s="2"/>
      <c r="AD101" s="5" t="e">
        <f>VLOOKUP(AC101,definitions_list_lookup!$Y$12:$Z$15,2,FALSE)</f>
        <v>#N/A</v>
      </c>
      <c r="AE101" s="35"/>
      <c r="AF101" s="41" t="e">
        <f>VLOOKUP(AE101,definitions_list_lookup!$AT$3:$AU$5,2,FALSE)</f>
        <v>#N/A</v>
      </c>
      <c r="AH101" s="2"/>
      <c r="AI101" s="2"/>
      <c r="AJ101" s="14"/>
      <c r="AK101" s="14"/>
      <c r="AL101" s="14"/>
      <c r="AM101" s="14"/>
      <c r="AN101" s="14"/>
      <c r="AO101" s="14"/>
      <c r="AP101" s="14"/>
      <c r="AQ101" s="14"/>
      <c r="AR101" s="14"/>
      <c r="AS101" s="49"/>
      <c r="AT101" s="49"/>
      <c r="AU101" s="49"/>
      <c r="AV101" s="49"/>
      <c r="AW101" s="49"/>
      <c r="AX101" s="49"/>
      <c r="AY101" s="49"/>
      <c r="AZ101" s="49"/>
      <c r="BA101" s="49"/>
      <c r="BB101" s="49"/>
      <c r="BC101" s="60"/>
    </row>
    <row r="102" spans="1:55">
      <c r="A102" s="89">
        <v>42934</v>
      </c>
      <c r="B102" s="2" t="s">
        <v>1842</v>
      </c>
      <c r="C102" s="2" t="s">
        <v>1450</v>
      </c>
      <c r="D102" s="2" t="s">
        <v>1575</v>
      </c>
      <c r="E102" s="2">
        <v>15</v>
      </c>
      <c r="F102" s="2">
        <v>1</v>
      </c>
      <c r="G102" s="10" t="str">
        <f t="shared" si="29"/>
        <v>15-1</v>
      </c>
      <c r="H102" s="2">
        <v>0</v>
      </c>
      <c r="I102" s="2">
        <v>37</v>
      </c>
      <c r="J102" s="14">
        <f>(VLOOKUP($G102,Depth_Lookup_CCL!$A$3:$Z$549,11,FALSE))+(H102/100)</f>
        <v>27.1</v>
      </c>
      <c r="K102" s="14">
        <f>(VLOOKUP($G102,Depth_Lookup_CCL!$A$3:$Z$549,11,FALSE))+(I102/100)</f>
        <v>27.470000000000002</v>
      </c>
      <c r="L102" s="90" t="s">
        <v>1577</v>
      </c>
      <c r="M102" s="90" t="s">
        <v>1846</v>
      </c>
      <c r="Q102" s="2"/>
      <c r="R102" s="110"/>
      <c r="S102" s="2" t="s">
        <v>1366</v>
      </c>
      <c r="T102" s="35" t="s">
        <v>1363</v>
      </c>
      <c r="U102" s="2" t="s">
        <v>1368</v>
      </c>
      <c r="V102" s="2" t="s">
        <v>238</v>
      </c>
      <c r="W102" s="5">
        <f>VLOOKUP(V102,definitions_list_lookup!$V$12:$W$15,2,FALSE)</f>
        <v>2</v>
      </c>
      <c r="X102" s="35" t="s">
        <v>1457</v>
      </c>
      <c r="Y102" s="41">
        <f>VLOOKUP(X102,definitions_list_lookup!$AT$3:$AU$5,2,FALSE)</f>
        <v>2</v>
      </c>
      <c r="Z102" s="41">
        <v>5</v>
      </c>
      <c r="AA102" s="41" t="s">
        <v>1905</v>
      </c>
      <c r="AB102" s="2"/>
      <c r="AC102" s="2"/>
      <c r="AD102" s="5" t="e">
        <f>VLOOKUP(AC102,definitions_list_lookup!$Y$12:$Z$15,2,FALSE)</f>
        <v>#N/A</v>
      </c>
      <c r="AE102" s="35"/>
      <c r="AF102" s="41" t="e">
        <f>VLOOKUP(AE102,definitions_list_lookup!$AT$3:$AU$5,2,FALSE)</f>
        <v>#N/A</v>
      </c>
      <c r="AH102" s="2"/>
      <c r="AI102" s="2"/>
      <c r="AJ102" s="14"/>
      <c r="AK102" s="14"/>
      <c r="AL102" s="14"/>
      <c r="AM102" s="14"/>
      <c r="AN102" s="14"/>
      <c r="AO102" s="14"/>
      <c r="AP102" s="14"/>
      <c r="AQ102" s="14"/>
      <c r="AR102" s="14"/>
      <c r="AS102" s="49">
        <v>16</v>
      </c>
      <c r="AT102" s="49">
        <v>90</v>
      </c>
      <c r="AU102" s="49">
        <v>16</v>
      </c>
      <c r="AV102" s="49">
        <v>360</v>
      </c>
      <c r="AW102" s="49">
        <f>+(IF($AT102&lt;$AV102,((MIN($AV102,$AT102)+(DEGREES(ATAN((TAN(RADIANS($AU102))/((TAN(RADIANS($AS102))*SIN(RADIANS(ABS($AT102-$AV102))))))-(COS(RADIANS(ABS($AT102-$AV102)))/SIN(RADIANS(ABS($AT102-$AV102)))))))-180)),((MAX($AV102,$AT102)-(DEGREES(ATAN((TAN(RADIANS($AU102))/((TAN(RADIANS($AS102))*SIN(RADIANS(ABS($AT102-$AV102))))))-(COS(RADIANS(ABS($AT102-$AV102)))/SIN(RADIANS(ABS($AT102-$AV102)))))))-180))))</f>
        <v>-135</v>
      </c>
      <c r="AX102" s="49">
        <f>IF($AW102&gt;0,$AW102,360+$AW102)</f>
        <v>225</v>
      </c>
      <c r="AY102" s="49">
        <f>+ABS(DEGREES(ATAN((COS(RADIANS(ABS($AW102+180-(IF($AT102&gt;$AV102,MAX($AU102,$AT102),MIN($AT102,$AV102))))))/(TAN(RADIANS($AS102)))))))</f>
        <v>67.926500364957832</v>
      </c>
      <c r="AZ102" s="49">
        <f>+IF(($AW102+90)&gt;0,$AW102+90,$AW102+450)</f>
        <v>315</v>
      </c>
      <c r="BA102" s="49">
        <f>-$AY102+90</f>
        <v>22.073499635042168</v>
      </c>
      <c r="BB102" s="49">
        <f>IF(($AX102&lt;180),$AX102+180,$AX102-180)</f>
        <v>45</v>
      </c>
      <c r="BC102" s="60">
        <f>-$AY102+90</f>
        <v>22.073499635042168</v>
      </c>
    </row>
    <row r="103" spans="1:55">
      <c r="A103" s="89">
        <v>42934</v>
      </c>
      <c r="B103" s="2" t="s">
        <v>1842</v>
      </c>
      <c r="C103" s="2" t="s">
        <v>1450</v>
      </c>
      <c r="D103" s="2" t="s">
        <v>1575</v>
      </c>
      <c r="E103" s="2">
        <v>15</v>
      </c>
      <c r="F103" s="2">
        <v>1</v>
      </c>
      <c r="G103" s="10" t="str">
        <f t="shared" si="29"/>
        <v>15-1</v>
      </c>
      <c r="H103" s="2">
        <v>37</v>
      </c>
      <c r="I103" s="2">
        <v>48</v>
      </c>
      <c r="J103" s="14">
        <f>(VLOOKUP($G103,Depth_Lookup_CCL!$A$3:$Z$549,11,FALSE))+(H103/100)</f>
        <v>27.470000000000002</v>
      </c>
      <c r="K103" s="14">
        <f>(VLOOKUP($G103,Depth_Lookup_CCL!$A$3:$Z$549,11,FALSE))+(I103/100)</f>
        <v>27.580000000000002</v>
      </c>
      <c r="L103" s="90">
        <v>38</v>
      </c>
      <c r="M103" s="90" t="s">
        <v>1906</v>
      </c>
      <c r="N103" s="2" t="s">
        <v>21</v>
      </c>
      <c r="O103" s="2" t="s">
        <v>1391</v>
      </c>
      <c r="P103" s="2" t="s">
        <v>1369</v>
      </c>
      <c r="Q103" s="2"/>
      <c r="R103" s="110"/>
      <c r="T103" s="35"/>
      <c r="U103" s="2"/>
      <c r="V103" s="2" t="s">
        <v>1376</v>
      </c>
      <c r="W103" s="5">
        <f>VLOOKUP(V103,definitions_list_lookup!$V$12:$W$15,2,FALSE)</f>
        <v>0</v>
      </c>
      <c r="X103" s="35"/>
      <c r="Y103" s="41" t="e">
        <f>VLOOKUP(X103,definitions_list_lookup!$AT$3:$AU$5,2,FALSE)</f>
        <v>#N/A</v>
      </c>
      <c r="Z103" s="41"/>
      <c r="AA103" s="41"/>
      <c r="AB103" s="2"/>
      <c r="AC103" s="2"/>
      <c r="AD103" s="5" t="e">
        <f>VLOOKUP(AC103,definitions_list_lookup!$Y$12:$Z$15,2,FALSE)</f>
        <v>#N/A</v>
      </c>
      <c r="AE103" s="35"/>
      <c r="AF103" s="41" t="e">
        <f>VLOOKUP(AE103,definitions_list_lookup!$AT$3:$AU$5,2,FALSE)</f>
        <v>#N/A</v>
      </c>
      <c r="AH103" s="2"/>
      <c r="AI103" s="2"/>
      <c r="AJ103" s="14"/>
      <c r="AK103" s="14"/>
      <c r="AL103" s="14"/>
      <c r="AM103" s="14"/>
      <c r="AN103" s="14"/>
      <c r="AO103" s="14"/>
      <c r="AP103" s="14"/>
      <c r="AQ103" s="14"/>
      <c r="AR103" s="14"/>
      <c r="AS103" s="2"/>
      <c r="AT103" s="2"/>
      <c r="AU103" s="2"/>
      <c r="AV103" s="2"/>
      <c r="AW103" s="2"/>
      <c r="AX103" s="2"/>
      <c r="AY103" s="2"/>
      <c r="AZ103" s="2"/>
      <c r="BA103" s="2"/>
    </row>
    <row r="104" spans="1:55">
      <c r="A104" s="89">
        <v>42934</v>
      </c>
      <c r="B104" s="2" t="s">
        <v>1842</v>
      </c>
      <c r="C104" s="2" t="s">
        <v>1450</v>
      </c>
      <c r="D104" s="2" t="s">
        <v>1575</v>
      </c>
      <c r="E104" s="2">
        <v>15</v>
      </c>
      <c r="F104" s="2">
        <v>1</v>
      </c>
      <c r="G104" s="10" t="str">
        <f t="shared" si="29"/>
        <v>15-1</v>
      </c>
      <c r="H104" s="2">
        <v>48</v>
      </c>
      <c r="I104" s="2">
        <v>50</v>
      </c>
      <c r="J104" s="14">
        <f>(VLOOKUP($G104,Depth_Lookup_CCL!$A$3:$Z$549,11,FALSE))+(H104/100)</f>
        <v>27.580000000000002</v>
      </c>
      <c r="K104" s="14">
        <f>(VLOOKUP($G104,Depth_Lookup_CCL!$A$3:$Z$549,11,FALSE))+(I104/100)</f>
        <v>27.6</v>
      </c>
      <c r="L104" s="90" t="s">
        <v>1577</v>
      </c>
      <c r="M104" s="90" t="s">
        <v>1846</v>
      </c>
      <c r="N104" s="2" t="s">
        <v>21</v>
      </c>
      <c r="O104" s="2" t="s">
        <v>1363</v>
      </c>
      <c r="P104" s="2" t="s">
        <v>1367</v>
      </c>
      <c r="Q104" s="2"/>
      <c r="R104" s="110"/>
      <c r="U104" s="2"/>
      <c r="V104" s="2"/>
      <c r="W104" s="5" t="e">
        <f>VLOOKUP(V104,definitions_list_lookup!$V$12:$W$15,2,FALSE)</f>
        <v>#N/A</v>
      </c>
      <c r="X104" s="2"/>
      <c r="Y104" s="41" t="e">
        <f>VLOOKUP(X104,definitions_list_lookup!$AT$3:$AU$5,2,FALSE)</f>
        <v>#N/A</v>
      </c>
      <c r="AB104" s="2"/>
      <c r="AC104" s="2"/>
      <c r="AD104" s="5" t="e">
        <f>VLOOKUP(AC104,definitions_list_lookup!$Y$12:$Z$15,2,FALSE)</f>
        <v>#N/A</v>
      </c>
      <c r="AE104" s="35"/>
      <c r="AF104" s="41" t="e">
        <f>VLOOKUP(AE104,definitions_list_lookup!$AT$3:$AU$5,2,FALSE)</f>
        <v>#N/A</v>
      </c>
      <c r="AH104" s="2"/>
      <c r="AI104" s="2"/>
      <c r="AJ104" s="14"/>
      <c r="AK104" s="14"/>
      <c r="AL104" s="14"/>
      <c r="AM104" s="14"/>
      <c r="AN104" s="14"/>
      <c r="AO104" s="14"/>
      <c r="AP104" s="14"/>
      <c r="AQ104" s="14"/>
      <c r="AR104" s="14"/>
      <c r="AS104" s="49">
        <v>5</v>
      </c>
      <c r="AT104" s="49">
        <v>180</v>
      </c>
      <c r="AU104" s="49">
        <v>38</v>
      </c>
      <c r="AV104" s="49">
        <v>270</v>
      </c>
      <c r="AW104" s="49">
        <f t="shared" si="15"/>
        <v>83.610614746423607</v>
      </c>
      <c r="AX104" s="49">
        <f t="shared" si="23"/>
        <v>83.610614746423607</v>
      </c>
      <c r="AY104" s="49">
        <f t="shared" si="24"/>
        <v>51.826672868749036</v>
      </c>
      <c r="AZ104" s="49">
        <f t="shared" si="25"/>
        <v>173.61061474642361</v>
      </c>
      <c r="BA104" s="49">
        <f t="shared" si="26"/>
        <v>38.173327131250964</v>
      </c>
      <c r="BB104" s="49">
        <f t="shared" si="27"/>
        <v>263.61061474642361</v>
      </c>
      <c r="BC104" s="60">
        <f t="shared" si="28"/>
        <v>38.173327131250964</v>
      </c>
    </row>
    <row r="105" spans="1:55">
      <c r="A105" s="89">
        <v>42934</v>
      </c>
      <c r="B105" s="2" t="s">
        <v>1842</v>
      </c>
      <c r="C105" s="2" t="s">
        <v>1450</v>
      </c>
      <c r="D105" s="2" t="s">
        <v>1575</v>
      </c>
      <c r="E105" s="2">
        <v>15</v>
      </c>
      <c r="F105" s="2">
        <v>1</v>
      </c>
      <c r="G105" s="10" t="str">
        <f t="shared" si="29"/>
        <v>15-1</v>
      </c>
      <c r="H105" s="2">
        <v>50</v>
      </c>
      <c r="I105" s="2">
        <v>94</v>
      </c>
      <c r="J105" s="14">
        <f>(VLOOKUP($G105,Depth_Lookup_CCL!$A$3:$Z$549,11,FALSE))+(H105/100)</f>
        <v>27.6</v>
      </c>
      <c r="K105" s="14">
        <f>(VLOOKUP($G105,Depth_Lookup_CCL!$A$3:$Z$549,11,FALSE))+(I105/100)</f>
        <v>28.040000000000003</v>
      </c>
      <c r="L105" s="90" t="s">
        <v>1577</v>
      </c>
      <c r="M105" s="90" t="s">
        <v>1846</v>
      </c>
      <c r="Q105" s="2"/>
      <c r="R105" s="110"/>
      <c r="S105" s="2" t="s">
        <v>1378</v>
      </c>
      <c r="T105" s="35" t="s">
        <v>1363</v>
      </c>
      <c r="U105" s="2" t="s">
        <v>1368</v>
      </c>
      <c r="V105" s="2" t="s">
        <v>238</v>
      </c>
      <c r="W105" s="5">
        <f>VLOOKUP(V105,definitions_list_lookup!$V$12:$W$15,2,FALSE)</f>
        <v>2</v>
      </c>
      <c r="X105" s="35" t="s">
        <v>1457</v>
      </c>
      <c r="Y105" s="41">
        <f>VLOOKUP(X105,definitions_list_lookup!$AT$3:$AU$5,2,FALSE)</f>
        <v>2</v>
      </c>
      <c r="Z105" s="41">
        <v>4</v>
      </c>
      <c r="AA105" s="41" t="s">
        <v>1584</v>
      </c>
      <c r="AB105" s="2"/>
      <c r="AC105" s="2"/>
      <c r="AD105" s="5" t="e">
        <f>VLOOKUP(AC105,definitions_list_lookup!$Y$12:$Z$15,2,FALSE)</f>
        <v>#N/A</v>
      </c>
      <c r="AE105" s="35"/>
      <c r="AF105" s="41" t="e">
        <f>VLOOKUP(AE105,definitions_list_lookup!$AT$3:$AU$5,2,FALSE)</f>
        <v>#N/A</v>
      </c>
      <c r="AH105" s="2"/>
      <c r="AI105" s="2"/>
      <c r="AJ105" s="14"/>
      <c r="AK105" s="14"/>
      <c r="AL105" s="14"/>
      <c r="AM105" s="14"/>
      <c r="AN105" s="14"/>
      <c r="AO105" s="14"/>
      <c r="AP105" s="14"/>
      <c r="AQ105" s="14"/>
      <c r="AR105" s="14"/>
      <c r="AS105" s="49">
        <v>24</v>
      </c>
      <c r="AT105" s="49">
        <v>90</v>
      </c>
      <c r="AU105" s="49">
        <v>0</v>
      </c>
      <c r="AV105" s="49">
        <v>360</v>
      </c>
      <c r="AW105" s="49">
        <f t="shared" si="15"/>
        <v>-90.000000000000014</v>
      </c>
      <c r="AX105" s="49">
        <f t="shared" si="23"/>
        <v>270</v>
      </c>
      <c r="AY105" s="49">
        <f t="shared" si="24"/>
        <v>66</v>
      </c>
      <c r="AZ105" s="49">
        <f t="shared" si="25"/>
        <v>360</v>
      </c>
      <c r="BA105" s="49">
        <f t="shared" si="26"/>
        <v>24</v>
      </c>
      <c r="BB105" s="49">
        <f t="shared" si="27"/>
        <v>90</v>
      </c>
      <c r="BC105" s="60">
        <f t="shared" si="28"/>
        <v>24</v>
      </c>
    </row>
    <row r="106" spans="1:55">
      <c r="A106" s="89">
        <v>42934</v>
      </c>
      <c r="B106" s="2" t="s">
        <v>1842</v>
      </c>
      <c r="C106" s="2" t="s">
        <v>1450</v>
      </c>
      <c r="D106" s="2" t="s">
        <v>1575</v>
      </c>
      <c r="E106" s="2">
        <v>15</v>
      </c>
      <c r="F106" s="2">
        <v>2</v>
      </c>
      <c r="G106" s="10" t="str">
        <f t="shared" si="29"/>
        <v>15-2</v>
      </c>
      <c r="H106" s="2">
        <v>0</v>
      </c>
      <c r="I106" s="2">
        <v>66</v>
      </c>
      <c r="J106" s="14">
        <f>(VLOOKUP($G106,Depth_Lookup_CCL!$A$3:$Z$549,11,FALSE))+(H106/100)</f>
        <v>28.060000000000002</v>
      </c>
      <c r="K106" s="14">
        <f>(VLOOKUP($G106,Depth_Lookup_CCL!$A$3:$Z$549,11,FALSE))+(I106/100)</f>
        <v>28.720000000000002</v>
      </c>
      <c r="L106" s="90" t="s">
        <v>1577</v>
      </c>
      <c r="M106" s="90" t="s">
        <v>1846</v>
      </c>
      <c r="N106" s="2" t="s">
        <v>1442</v>
      </c>
      <c r="Q106" s="2"/>
      <c r="R106" s="110"/>
      <c r="T106" s="35"/>
      <c r="U106" s="2"/>
      <c r="V106" s="2"/>
      <c r="W106" s="5" t="e">
        <f>VLOOKUP(V106,definitions_list_lookup!$V$12:$W$15,2,FALSE)</f>
        <v>#N/A</v>
      </c>
      <c r="X106" s="35"/>
      <c r="Y106" s="41" t="e">
        <f>VLOOKUP(X106,definitions_list_lookup!$AT$3:$AU$5,2,FALSE)</f>
        <v>#N/A</v>
      </c>
      <c r="Z106" s="41"/>
      <c r="AA106" s="41" t="s">
        <v>1586</v>
      </c>
      <c r="AB106" s="2"/>
      <c r="AC106" s="2"/>
      <c r="AD106" s="5" t="e">
        <f>VLOOKUP(AC106,definitions_list_lookup!$Y$12:$Z$15,2,FALSE)</f>
        <v>#N/A</v>
      </c>
      <c r="AE106" s="35"/>
      <c r="AF106" s="41" t="e">
        <f>VLOOKUP(AE106,definitions_list_lookup!$AT$3:$AU$5,2,FALSE)</f>
        <v>#N/A</v>
      </c>
      <c r="AH106" s="2"/>
      <c r="AI106" s="2"/>
      <c r="AJ106" s="14"/>
      <c r="AK106" s="14"/>
      <c r="AL106" s="14"/>
      <c r="AM106" s="14"/>
      <c r="AN106" s="14"/>
      <c r="AO106" s="14"/>
      <c r="AP106" s="14"/>
      <c r="AQ106" s="14"/>
      <c r="AR106" s="14"/>
      <c r="AS106" s="49"/>
      <c r="AT106" s="49"/>
      <c r="AU106" s="49"/>
      <c r="AV106" s="49"/>
      <c r="AW106" s="49" t="e">
        <f t="shared" si="15"/>
        <v>#DIV/0!</v>
      </c>
      <c r="AX106" s="49" t="e">
        <f t="shared" si="23"/>
        <v>#DIV/0!</v>
      </c>
      <c r="AY106" s="49" t="e">
        <f t="shared" si="24"/>
        <v>#DIV/0!</v>
      </c>
      <c r="AZ106" s="49" t="e">
        <f t="shared" si="25"/>
        <v>#DIV/0!</v>
      </c>
      <c r="BA106" s="49" t="e">
        <f t="shared" si="26"/>
        <v>#DIV/0!</v>
      </c>
      <c r="BB106" s="49" t="e">
        <f t="shared" si="27"/>
        <v>#DIV/0!</v>
      </c>
      <c r="BC106" s="60" t="e">
        <f t="shared" si="28"/>
        <v>#DIV/0!</v>
      </c>
    </row>
    <row r="107" spans="1:55">
      <c r="A107" s="89">
        <v>42934</v>
      </c>
      <c r="B107" s="2" t="s">
        <v>1842</v>
      </c>
      <c r="C107" s="2" t="s">
        <v>1450</v>
      </c>
      <c r="D107" s="2" t="s">
        <v>1575</v>
      </c>
      <c r="E107" s="2">
        <v>15</v>
      </c>
      <c r="F107" s="2">
        <v>3</v>
      </c>
      <c r="G107" s="10" t="str">
        <f t="shared" si="29"/>
        <v>15-3</v>
      </c>
      <c r="H107" s="2">
        <v>0</v>
      </c>
      <c r="I107" s="2">
        <v>71</v>
      </c>
      <c r="J107" s="14">
        <f>(VLOOKUP($G107,Depth_Lookup_CCL!$A$3:$Z$549,11,FALSE))+(H107/100)</f>
        <v>28.720000000000002</v>
      </c>
      <c r="K107" s="14">
        <f>(VLOOKUP($G107,Depth_Lookup_CCL!$A$3:$Z$549,11,FALSE))+(I107/100)</f>
        <v>29.430000000000003</v>
      </c>
      <c r="L107" s="90" t="s">
        <v>1577</v>
      </c>
      <c r="M107" s="90" t="s">
        <v>1846</v>
      </c>
      <c r="N107" s="2" t="s">
        <v>1442</v>
      </c>
      <c r="Q107" s="2"/>
      <c r="R107" s="110"/>
      <c r="T107" s="35"/>
      <c r="U107" s="2"/>
      <c r="V107" s="2"/>
      <c r="W107" s="5" t="e">
        <f>VLOOKUP(V107,definitions_list_lookup!$V$12:$W$15,2,FALSE)</f>
        <v>#N/A</v>
      </c>
      <c r="X107" s="35"/>
      <c r="Y107" s="41" t="e">
        <f>VLOOKUP(X107,definitions_list_lookup!$AT$3:$AU$5,2,FALSE)</f>
        <v>#N/A</v>
      </c>
      <c r="Z107" s="41"/>
      <c r="AA107" s="41" t="s">
        <v>1586</v>
      </c>
      <c r="AB107" s="2" t="s">
        <v>1385</v>
      </c>
      <c r="AC107" s="2" t="s">
        <v>1374</v>
      </c>
      <c r="AD107" s="5">
        <f>VLOOKUP(AC107,definitions_list_lookup!$Y$12:$Z$15,2,FALSE)</f>
        <v>1</v>
      </c>
      <c r="AE107" s="35" t="s">
        <v>1456</v>
      </c>
      <c r="AF107" s="41">
        <f>VLOOKUP(AE107,definitions_list_lookup!$AT$3:$AU$5,2,FALSE)</f>
        <v>1</v>
      </c>
      <c r="AH107" s="2" t="s">
        <v>1492</v>
      </c>
      <c r="AI107" s="2"/>
      <c r="AJ107" s="14"/>
      <c r="AK107" s="14"/>
      <c r="AL107" s="14"/>
      <c r="AM107" s="14"/>
      <c r="AN107" s="14"/>
      <c r="AO107" s="14"/>
      <c r="AP107" s="14"/>
      <c r="AQ107" s="14"/>
      <c r="AR107" s="14"/>
      <c r="AS107" s="49">
        <v>3</v>
      </c>
      <c r="AT107" s="49">
        <v>270</v>
      </c>
      <c r="AU107" s="49">
        <v>2</v>
      </c>
      <c r="AV107" s="49">
        <v>180</v>
      </c>
      <c r="AW107" s="49">
        <f t="shared" si="15"/>
        <v>56.323369186251568</v>
      </c>
      <c r="AX107" s="49">
        <f t="shared" si="23"/>
        <v>56.323369186251568</v>
      </c>
      <c r="AY107" s="49">
        <f t="shared" si="24"/>
        <v>86.396473075212924</v>
      </c>
      <c r="AZ107" s="49">
        <f t="shared" si="25"/>
        <v>146.32336918625157</v>
      </c>
      <c r="BA107" s="49">
        <f t="shared" si="26"/>
        <v>3.6035269247870758</v>
      </c>
      <c r="BB107" s="49">
        <f t="shared" si="27"/>
        <v>236.32336918625157</v>
      </c>
      <c r="BC107" s="60">
        <f t="shared" si="28"/>
        <v>3.6035269247870758</v>
      </c>
    </row>
    <row r="108" spans="1:55">
      <c r="A108" s="89">
        <v>42934</v>
      </c>
      <c r="B108" s="2" t="s">
        <v>1842</v>
      </c>
      <c r="C108" s="2" t="s">
        <v>1450</v>
      </c>
      <c r="D108" s="2" t="s">
        <v>1575</v>
      </c>
      <c r="E108" s="2">
        <v>15</v>
      </c>
      <c r="F108" s="2">
        <v>4</v>
      </c>
      <c r="G108" s="10" t="str">
        <f t="shared" si="29"/>
        <v>15-4</v>
      </c>
      <c r="H108" s="2">
        <v>0</v>
      </c>
      <c r="I108" s="2">
        <v>84</v>
      </c>
      <c r="J108" s="14">
        <f>(VLOOKUP($G108,Depth_Lookup_CCL!$A$3:$Z$549,11,FALSE))+(H108/100)</f>
        <v>29.430000000000003</v>
      </c>
      <c r="K108" s="14">
        <f>(VLOOKUP($G108,Depth_Lookup_CCL!$A$3:$Z$549,11,FALSE))+(I108/100)</f>
        <v>30.270000000000003</v>
      </c>
      <c r="L108" s="90" t="s">
        <v>1577</v>
      </c>
      <c r="M108" s="90" t="s">
        <v>1846</v>
      </c>
      <c r="N108" s="2" t="s">
        <v>1442</v>
      </c>
      <c r="Q108" s="2"/>
      <c r="R108" s="110"/>
      <c r="S108" s="2" t="s">
        <v>1366</v>
      </c>
      <c r="T108" s="35" t="s">
        <v>1363</v>
      </c>
      <c r="U108" s="2" t="s">
        <v>1368</v>
      </c>
      <c r="V108" s="2" t="s">
        <v>238</v>
      </c>
      <c r="W108" s="5">
        <f>VLOOKUP(V108,definitions_list_lookup!$V$12:$W$15,2,FALSE)</f>
        <v>2</v>
      </c>
      <c r="X108" s="35" t="s">
        <v>1457</v>
      </c>
      <c r="Y108" s="41">
        <f>VLOOKUP(X108,definitions_list_lookup!$AT$3:$AU$5,2,FALSE)</f>
        <v>2</v>
      </c>
      <c r="Z108" s="41">
        <v>5</v>
      </c>
      <c r="AA108" s="41" t="s">
        <v>1907</v>
      </c>
      <c r="AB108" s="2"/>
      <c r="AC108" s="2"/>
      <c r="AD108" s="5" t="e">
        <f>VLOOKUP(AC108,definitions_list_lookup!$Y$12:$Z$15,2,FALSE)</f>
        <v>#N/A</v>
      </c>
      <c r="AE108" s="35"/>
      <c r="AF108" s="41" t="e">
        <f>VLOOKUP(AE108,definitions_list_lookup!$AT$3:$AU$5,2,FALSE)</f>
        <v>#N/A</v>
      </c>
      <c r="AH108" s="2"/>
      <c r="AI108" s="2"/>
      <c r="AJ108" s="14"/>
      <c r="AK108" s="14"/>
      <c r="AL108" s="14"/>
      <c r="AM108" s="14"/>
      <c r="AN108" s="14"/>
      <c r="AO108" s="14"/>
      <c r="AP108" s="14"/>
      <c r="AQ108" s="14"/>
      <c r="AR108" s="14"/>
      <c r="AS108" s="49">
        <v>15</v>
      </c>
      <c r="AT108" s="49">
        <v>270</v>
      </c>
      <c r="AU108" s="49">
        <v>46</v>
      </c>
      <c r="AV108" s="49">
        <v>360</v>
      </c>
      <c r="AW108" s="49">
        <f t="shared" si="15"/>
        <v>165.49259217119641</v>
      </c>
      <c r="AX108" s="49">
        <f t="shared" si="23"/>
        <v>165.49259217119641</v>
      </c>
      <c r="AY108" s="49">
        <f t="shared" si="24"/>
        <v>43.072941891046156</v>
      </c>
      <c r="AZ108" s="49">
        <f t="shared" si="25"/>
        <v>255.49259217119641</v>
      </c>
      <c r="BA108" s="49">
        <f t="shared" si="26"/>
        <v>46.927058108953844</v>
      </c>
      <c r="BB108" s="49">
        <f t="shared" si="27"/>
        <v>345.49259217119641</v>
      </c>
      <c r="BC108" s="60">
        <f t="shared" si="28"/>
        <v>46.927058108953844</v>
      </c>
    </row>
    <row r="109" spans="1:55">
      <c r="A109" s="89">
        <v>42934</v>
      </c>
      <c r="B109" s="2" t="s">
        <v>1842</v>
      </c>
      <c r="C109" s="2" t="s">
        <v>1450</v>
      </c>
      <c r="D109" s="2" t="s">
        <v>1575</v>
      </c>
      <c r="E109" s="2">
        <v>16</v>
      </c>
      <c r="F109" s="2">
        <v>1</v>
      </c>
      <c r="G109" s="10" t="str">
        <f t="shared" si="29"/>
        <v>16-1</v>
      </c>
      <c r="H109" s="2">
        <v>0</v>
      </c>
      <c r="I109" s="2">
        <v>86</v>
      </c>
      <c r="J109" s="14">
        <f>(VLOOKUP($G109,Depth_Lookup_CCL!$A$3:$Z$549,11,FALSE))+(H109/100)</f>
        <v>30.15</v>
      </c>
      <c r="K109" s="14">
        <f>(VLOOKUP($G109,Depth_Lookup_CCL!$A$3:$Z$549,11,FALSE))+(I109/100)</f>
        <v>31.009999999999998</v>
      </c>
      <c r="L109" s="90" t="s">
        <v>1577</v>
      </c>
      <c r="M109" s="90" t="s">
        <v>1846</v>
      </c>
      <c r="N109" s="2" t="s">
        <v>1442</v>
      </c>
      <c r="Q109" s="2"/>
      <c r="R109" s="110"/>
      <c r="T109" s="35"/>
      <c r="U109" s="2"/>
      <c r="V109" s="2" t="s">
        <v>1376</v>
      </c>
      <c r="W109" s="5">
        <f>VLOOKUP(V109,definitions_list_lookup!$V$12:$W$15,2,FALSE)</f>
        <v>0</v>
      </c>
      <c r="X109" s="35"/>
      <c r="Y109" s="41" t="e">
        <f>VLOOKUP(X109,definitions_list_lookup!$AT$3:$AU$5,2,FALSE)</f>
        <v>#N/A</v>
      </c>
      <c r="Z109" s="41"/>
      <c r="AA109" s="41" t="s">
        <v>1908</v>
      </c>
      <c r="AB109" s="2" t="s">
        <v>1385</v>
      </c>
      <c r="AC109" s="2" t="s">
        <v>1374</v>
      </c>
      <c r="AD109" s="5">
        <f>VLOOKUP(AC109,definitions_list_lookup!$Y$12:$Z$15,2,FALSE)</f>
        <v>1</v>
      </c>
      <c r="AE109" s="35" t="s">
        <v>1456</v>
      </c>
      <c r="AF109" s="41">
        <f>VLOOKUP(AE109,definitions_list_lookup!$AT$3:$AU$5,2,FALSE)</f>
        <v>1</v>
      </c>
      <c r="AH109" s="2" t="s">
        <v>1492</v>
      </c>
      <c r="AI109" s="2" t="s">
        <v>1900</v>
      </c>
      <c r="AJ109" s="14"/>
      <c r="AK109" s="14"/>
      <c r="AL109" s="14"/>
      <c r="AM109" s="14"/>
      <c r="AN109" s="14"/>
      <c r="AO109" s="14"/>
      <c r="AP109" s="14"/>
      <c r="AQ109" s="14"/>
      <c r="AR109" s="14"/>
      <c r="AS109" s="49">
        <v>5</v>
      </c>
      <c r="AT109" s="49">
        <v>270</v>
      </c>
      <c r="AU109" s="49">
        <v>19</v>
      </c>
      <c r="AV109" s="49">
        <v>180</v>
      </c>
      <c r="AW109" s="49">
        <f t="shared" si="15"/>
        <v>14.256344709249163</v>
      </c>
      <c r="AX109" s="49">
        <f t="shared" si="23"/>
        <v>14.256344709249163</v>
      </c>
      <c r="AY109" s="49">
        <f t="shared" si="24"/>
        <v>70.441472072057238</v>
      </c>
      <c r="AZ109" s="49">
        <f t="shared" si="25"/>
        <v>104.25634470924916</v>
      </c>
      <c r="BA109" s="49">
        <f t="shared" si="26"/>
        <v>19.558527927942762</v>
      </c>
      <c r="BB109" s="49">
        <f t="shared" si="27"/>
        <v>194.25634470924916</v>
      </c>
      <c r="BC109" s="60">
        <f t="shared" si="28"/>
        <v>19.558527927942762</v>
      </c>
    </row>
    <row r="110" spans="1:55">
      <c r="A110" s="89">
        <v>42934</v>
      </c>
      <c r="B110" s="2" t="s">
        <v>1842</v>
      </c>
      <c r="C110" s="2" t="s">
        <v>1450</v>
      </c>
      <c r="D110" s="2" t="s">
        <v>1575</v>
      </c>
      <c r="E110" s="2">
        <v>16</v>
      </c>
      <c r="F110" s="2">
        <v>2</v>
      </c>
      <c r="G110" s="10" t="str">
        <f t="shared" si="29"/>
        <v>16-2</v>
      </c>
      <c r="H110" s="2">
        <v>0</v>
      </c>
      <c r="I110" s="2">
        <v>34</v>
      </c>
      <c r="J110" s="14">
        <f>(VLOOKUP($G110,Depth_Lookup_CCL!$A$3:$Z$549,11,FALSE))+(H110/100)</f>
        <v>31.009999999999998</v>
      </c>
      <c r="K110" s="14">
        <f>(VLOOKUP($G110,Depth_Lookup_CCL!$A$3:$Z$549,11,FALSE))+(I110/100)</f>
        <v>31.349999999999998</v>
      </c>
      <c r="L110" s="90" t="s">
        <v>1577</v>
      </c>
      <c r="M110" s="90" t="s">
        <v>1846</v>
      </c>
      <c r="N110" s="2" t="s">
        <v>1442</v>
      </c>
      <c r="Q110" s="2"/>
      <c r="R110" s="110"/>
      <c r="U110" s="2"/>
      <c r="V110" s="2"/>
      <c r="W110" s="5" t="e">
        <f>VLOOKUP(V110,definitions_list_lookup!$V$12:$W$15,2,FALSE)</f>
        <v>#N/A</v>
      </c>
      <c r="X110" s="2"/>
      <c r="Y110" s="41" t="e">
        <f>VLOOKUP(X110,definitions_list_lookup!$AT$3:$AU$5,2,FALSE)</f>
        <v>#N/A</v>
      </c>
      <c r="AB110" s="2" t="s">
        <v>1385</v>
      </c>
      <c r="AC110" s="2" t="s">
        <v>1374</v>
      </c>
      <c r="AD110" s="5">
        <f>VLOOKUP(AC110,definitions_list_lookup!$Y$12:$Z$15,2,FALSE)</f>
        <v>1</v>
      </c>
      <c r="AE110" s="35" t="s">
        <v>1456</v>
      </c>
      <c r="AF110" s="41">
        <f>VLOOKUP(AE110,definitions_list_lookup!$AT$3:$AU$5,2,FALSE)</f>
        <v>1</v>
      </c>
      <c r="AH110" s="2" t="s">
        <v>1492</v>
      </c>
      <c r="AI110" s="2" t="s">
        <v>1900</v>
      </c>
      <c r="AJ110" s="14"/>
      <c r="AK110" s="14"/>
      <c r="AL110" s="14"/>
      <c r="AM110" s="14"/>
      <c r="AN110" s="14"/>
      <c r="AO110" s="14"/>
      <c r="AP110" s="14"/>
      <c r="AQ110" s="14"/>
      <c r="AR110" s="14"/>
      <c r="AS110" s="49">
        <v>26</v>
      </c>
      <c r="AT110" s="49">
        <v>90</v>
      </c>
      <c r="AU110" s="49">
        <v>0</v>
      </c>
      <c r="AV110" s="49">
        <v>0</v>
      </c>
      <c r="AW110" s="49">
        <f t="shared" si="15"/>
        <v>-90</v>
      </c>
      <c r="AX110" s="49">
        <f t="shared" si="23"/>
        <v>270</v>
      </c>
      <c r="AY110" s="49">
        <f t="shared" si="24"/>
        <v>64</v>
      </c>
      <c r="AZ110" s="49">
        <f t="shared" si="25"/>
        <v>360</v>
      </c>
      <c r="BA110" s="49">
        <f t="shared" si="26"/>
        <v>26</v>
      </c>
      <c r="BB110" s="49">
        <f t="shared" si="27"/>
        <v>90</v>
      </c>
      <c r="BC110" s="60">
        <f t="shared" si="28"/>
        <v>26</v>
      </c>
    </row>
    <row r="111" spans="1:55">
      <c r="A111" s="89">
        <v>42934</v>
      </c>
      <c r="B111" s="2" t="s">
        <v>1842</v>
      </c>
      <c r="C111" s="2" t="s">
        <v>1450</v>
      </c>
      <c r="D111" s="2" t="s">
        <v>1575</v>
      </c>
      <c r="E111" s="2">
        <v>16</v>
      </c>
      <c r="F111" s="2">
        <v>2</v>
      </c>
      <c r="G111" s="10" t="str">
        <f t="shared" si="29"/>
        <v>16-2</v>
      </c>
      <c r="H111" s="2">
        <v>34</v>
      </c>
      <c r="I111" s="2">
        <v>53</v>
      </c>
      <c r="J111" s="14">
        <f>(VLOOKUP($G111,Depth_Lookup_CCL!$A$3:$Z$549,11,FALSE))+(H111/100)</f>
        <v>31.349999999999998</v>
      </c>
      <c r="K111" s="14">
        <f>(VLOOKUP($G111,Depth_Lookup_CCL!$A$3:$Z$549,11,FALSE))+(I111/100)</f>
        <v>31.54</v>
      </c>
      <c r="L111" s="90" t="s">
        <v>1577</v>
      </c>
      <c r="M111" s="90" t="s">
        <v>1846</v>
      </c>
      <c r="Q111" s="2"/>
      <c r="R111" s="110"/>
      <c r="S111" s="2" t="s">
        <v>1378</v>
      </c>
      <c r="T111" s="35" t="s">
        <v>1391</v>
      </c>
      <c r="U111" s="2" t="s">
        <v>1368</v>
      </c>
      <c r="V111" s="2" t="s">
        <v>1374</v>
      </c>
      <c r="W111" s="5">
        <f>VLOOKUP(V111,definitions_list_lookup!$V$12:$W$15,2,FALSE)</f>
        <v>1</v>
      </c>
      <c r="X111" s="35" t="s">
        <v>1457</v>
      </c>
      <c r="Y111" s="41">
        <f>VLOOKUP(X111,definitions_list_lookup!$AT$3:$AU$5,2,FALSE)</f>
        <v>2</v>
      </c>
      <c r="Z111" s="41">
        <v>20</v>
      </c>
      <c r="AA111" s="41" t="s">
        <v>1909</v>
      </c>
      <c r="AB111" s="2"/>
      <c r="AC111" s="2"/>
      <c r="AD111" s="5" t="e">
        <f>VLOOKUP(AC111,definitions_list_lookup!$Y$12:$Z$15,2,FALSE)</f>
        <v>#N/A</v>
      </c>
      <c r="AE111" s="35"/>
      <c r="AF111" s="41" t="e">
        <f>VLOOKUP(AE111,definitions_list_lookup!$AT$3:$AU$5,2,FALSE)</f>
        <v>#N/A</v>
      </c>
      <c r="AH111" s="2"/>
      <c r="AI111" s="2"/>
      <c r="AJ111" s="14"/>
      <c r="AK111" s="14"/>
      <c r="AL111" s="14"/>
      <c r="AM111" s="14"/>
      <c r="AN111" s="14"/>
      <c r="AO111" s="14"/>
      <c r="AP111" s="14"/>
      <c r="AQ111" s="14"/>
      <c r="AR111" s="14"/>
      <c r="AS111" s="49"/>
      <c r="AT111" s="49"/>
      <c r="AU111" s="49"/>
      <c r="AV111" s="49"/>
      <c r="AW111" s="49"/>
      <c r="AX111" s="49"/>
      <c r="AY111" s="49"/>
      <c r="AZ111" s="49"/>
      <c r="BA111" s="49"/>
      <c r="BB111" s="49"/>
      <c r="BC111" s="60"/>
    </row>
    <row r="112" spans="1:55">
      <c r="A112" s="89">
        <v>42934</v>
      </c>
      <c r="B112" s="2" t="s">
        <v>1842</v>
      </c>
      <c r="C112" s="2" t="s">
        <v>1450</v>
      </c>
      <c r="D112" s="2" t="s">
        <v>1575</v>
      </c>
      <c r="E112" s="2">
        <v>16</v>
      </c>
      <c r="F112" s="2">
        <v>2</v>
      </c>
      <c r="G112" s="10" t="str">
        <f t="shared" si="29"/>
        <v>16-2</v>
      </c>
      <c r="H112" s="2">
        <v>53</v>
      </c>
      <c r="I112" s="2">
        <v>58</v>
      </c>
      <c r="J112" s="14">
        <f>(VLOOKUP($G112,Depth_Lookup_CCL!$A$3:$Z$549,11,FALSE))+(H112/100)</f>
        <v>31.54</v>
      </c>
      <c r="K112" s="14">
        <f>(VLOOKUP($G112,Depth_Lookup_CCL!$A$3:$Z$549,11,FALSE))+(I112/100)</f>
        <v>31.589999999999996</v>
      </c>
      <c r="L112" s="90" t="s">
        <v>1577</v>
      </c>
      <c r="M112" s="90" t="s">
        <v>1846</v>
      </c>
      <c r="Q112" s="2"/>
      <c r="R112" s="110"/>
      <c r="S112" s="2" t="s">
        <v>1378</v>
      </c>
      <c r="T112" s="35" t="s">
        <v>1391</v>
      </c>
      <c r="U112" s="2" t="s">
        <v>1368</v>
      </c>
      <c r="V112" s="2" t="s">
        <v>1374</v>
      </c>
      <c r="W112" s="5">
        <f>VLOOKUP(V112,definitions_list_lookup!$V$12:$W$15,2,FALSE)</f>
        <v>1</v>
      </c>
      <c r="X112" s="35" t="s">
        <v>1457</v>
      </c>
      <c r="Y112" s="41">
        <f>VLOOKUP(X112,definitions_list_lookup!$AT$3:$AU$5,2,FALSE)</f>
        <v>2</v>
      </c>
      <c r="Z112" s="41">
        <v>0.5</v>
      </c>
      <c r="AA112" s="41" t="s">
        <v>1910</v>
      </c>
      <c r="AB112" s="2"/>
      <c r="AC112" s="2"/>
      <c r="AD112" s="5" t="e">
        <f>VLOOKUP(AC112,definitions_list_lookup!$Y$12:$Z$15,2,FALSE)</f>
        <v>#N/A</v>
      </c>
      <c r="AE112" s="35"/>
      <c r="AF112" s="41" t="e">
        <f>VLOOKUP(AE112,definitions_list_lookup!$AT$3:$AU$5,2,FALSE)</f>
        <v>#N/A</v>
      </c>
      <c r="AH112" s="2"/>
      <c r="AI112" s="2"/>
      <c r="AJ112" s="14"/>
      <c r="AK112" s="14"/>
      <c r="AL112" s="14"/>
      <c r="AM112" s="14"/>
      <c r="AN112" s="14"/>
      <c r="AO112" s="14"/>
      <c r="AP112" s="14"/>
      <c r="AQ112" s="14"/>
      <c r="AR112" s="14"/>
      <c r="AS112" s="49">
        <v>4</v>
      </c>
      <c r="AT112" s="49">
        <v>270</v>
      </c>
      <c r="AU112" s="49">
        <v>7</v>
      </c>
      <c r="AV112" s="49">
        <v>360</v>
      </c>
      <c r="AW112" s="49">
        <f t="shared" si="15"/>
        <v>150.33813320852101</v>
      </c>
      <c r="AX112" s="49">
        <f t="shared" si="23"/>
        <v>150.33813320852101</v>
      </c>
      <c r="AY112" s="49">
        <f t="shared" si="24"/>
        <v>81.957326660868361</v>
      </c>
      <c r="AZ112" s="49">
        <f t="shared" si="25"/>
        <v>240.33813320852101</v>
      </c>
      <c r="BA112" s="49">
        <f t="shared" si="26"/>
        <v>8.042673339131639</v>
      </c>
      <c r="BB112" s="49">
        <f t="shared" si="27"/>
        <v>330.33813320852101</v>
      </c>
      <c r="BC112" s="60">
        <f t="shared" si="28"/>
        <v>8.042673339131639</v>
      </c>
    </row>
    <row r="113" spans="1:55">
      <c r="A113" s="89">
        <v>42934</v>
      </c>
      <c r="B113" s="2" t="s">
        <v>1842</v>
      </c>
      <c r="C113" s="2" t="s">
        <v>1450</v>
      </c>
      <c r="D113" s="2" t="s">
        <v>1575</v>
      </c>
      <c r="E113" s="2">
        <v>16</v>
      </c>
      <c r="F113" s="2">
        <v>2</v>
      </c>
      <c r="G113" s="10" t="str">
        <f t="shared" si="29"/>
        <v>16-2</v>
      </c>
      <c r="H113" s="2">
        <v>58</v>
      </c>
      <c r="I113" s="2">
        <v>98</v>
      </c>
      <c r="J113" s="14">
        <f>(VLOOKUP($G113,Depth_Lookup_CCL!$A$3:$Z$549,11,FALSE))+(H113/100)</f>
        <v>31.589999999999996</v>
      </c>
      <c r="K113" s="14">
        <f>(VLOOKUP($G113,Depth_Lookup_CCL!$A$3:$Z$549,11,FALSE))+(I113/100)</f>
        <v>31.99</v>
      </c>
      <c r="L113" s="90" t="s">
        <v>1577</v>
      </c>
      <c r="M113" s="90" t="s">
        <v>1846</v>
      </c>
      <c r="Q113" s="2"/>
      <c r="R113" s="110"/>
      <c r="S113" s="2" t="s">
        <v>1378</v>
      </c>
      <c r="T113" s="35" t="s">
        <v>1391</v>
      </c>
      <c r="U113" s="2" t="s">
        <v>1368</v>
      </c>
      <c r="V113" s="2" t="s">
        <v>1374</v>
      </c>
      <c r="W113" s="5">
        <f>VLOOKUP(V113,definitions_list_lookup!$V$12:$W$15,2,FALSE)</f>
        <v>1</v>
      </c>
      <c r="X113" s="35" t="s">
        <v>1457</v>
      </c>
      <c r="Y113" s="41">
        <f>VLOOKUP(X113,definitions_list_lookup!$AT$3:$AU$5,2,FALSE)</f>
        <v>2</v>
      </c>
      <c r="Z113" s="41">
        <v>0.5</v>
      </c>
      <c r="AA113" s="41" t="s">
        <v>1910</v>
      </c>
      <c r="AB113" s="2"/>
      <c r="AC113" s="2"/>
      <c r="AD113" s="5" t="e">
        <f>VLOOKUP(AC113,definitions_list_lookup!$Y$12:$Z$15,2,FALSE)</f>
        <v>#N/A</v>
      </c>
      <c r="AE113" s="35"/>
      <c r="AF113" s="41" t="e">
        <f>VLOOKUP(AE113,definitions_list_lookup!$AT$3:$AU$5,2,FALSE)</f>
        <v>#N/A</v>
      </c>
      <c r="AH113" s="2"/>
      <c r="AI113" s="2"/>
      <c r="AJ113" s="14"/>
      <c r="AK113" s="14"/>
      <c r="AL113" s="14"/>
      <c r="AM113" s="14"/>
      <c r="AN113" s="14"/>
      <c r="AO113" s="14"/>
      <c r="AP113" s="14"/>
      <c r="AQ113" s="14"/>
      <c r="AR113" s="14"/>
      <c r="AS113" s="49">
        <v>11</v>
      </c>
      <c r="AT113" s="49">
        <v>90</v>
      </c>
      <c r="AU113" s="49">
        <v>4</v>
      </c>
      <c r="AV113" s="49">
        <v>360</v>
      </c>
      <c r="AW113" s="49">
        <f t="shared" si="15"/>
        <v>-109.78580220629522</v>
      </c>
      <c r="AX113" s="49">
        <f t="shared" si="23"/>
        <v>250.21419779370478</v>
      </c>
      <c r="AY113" s="49">
        <f t="shared" si="24"/>
        <v>78.328268250830817</v>
      </c>
      <c r="AZ113" s="49">
        <f t="shared" si="25"/>
        <v>340.21419779370478</v>
      </c>
      <c r="BA113" s="49">
        <f t="shared" si="26"/>
        <v>11.671731749169183</v>
      </c>
      <c r="BB113" s="49">
        <f t="shared" si="27"/>
        <v>70.214197793704784</v>
      </c>
      <c r="BC113" s="60">
        <f t="shared" si="28"/>
        <v>11.671731749169183</v>
      </c>
    </row>
    <row r="114" spans="1:55">
      <c r="A114" s="89">
        <v>42934</v>
      </c>
      <c r="B114" s="2" t="s">
        <v>1842</v>
      </c>
      <c r="C114" s="2" t="s">
        <v>1450</v>
      </c>
      <c r="D114" s="2" t="s">
        <v>1575</v>
      </c>
      <c r="E114" s="2">
        <v>16</v>
      </c>
      <c r="F114" s="2">
        <v>3</v>
      </c>
      <c r="G114" s="10" t="str">
        <f t="shared" si="29"/>
        <v>16-3</v>
      </c>
      <c r="H114" s="2">
        <v>0</v>
      </c>
      <c r="I114" s="2">
        <v>20</v>
      </c>
      <c r="J114" s="14">
        <f>(VLOOKUP($G114,Depth_Lookup_CCL!$A$3:$Z$549,11,FALSE))+(H114/100)</f>
        <v>31.979999999999997</v>
      </c>
      <c r="K114" s="14">
        <f>(VLOOKUP($G114,Depth_Lookup_CCL!$A$3:$Z$549,11,FALSE))+(I114/100)</f>
        <v>32.18</v>
      </c>
      <c r="L114" s="90" t="s">
        <v>1577</v>
      </c>
      <c r="M114" s="90" t="s">
        <v>1846</v>
      </c>
      <c r="N114" s="2" t="s">
        <v>1442</v>
      </c>
      <c r="Q114" s="2"/>
      <c r="R114" s="110"/>
      <c r="T114" s="35"/>
      <c r="U114" s="2"/>
      <c r="V114" s="2" t="s">
        <v>1376</v>
      </c>
      <c r="W114" s="5">
        <f>VLOOKUP(V114,definitions_list_lookup!$V$12:$W$15,2,FALSE)</f>
        <v>0</v>
      </c>
      <c r="X114" s="35"/>
      <c r="Y114" s="41" t="e">
        <f>VLOOKUP(X114,definitions_list_lookup!$AT$3:$AU$5,2,FALSE)</f>
        <v>#N/A</v>
      </c>
      <c r="Z114" s="41"/>
      <c r="AA114" s="41"/>
      <c r="AB114" s="2" t="s">
        <v>1385</v>
      </c>
      <c r="AC114" s="2" t="s">
        <v>1374</v>
      </c>
      <c r="AD114" s="5">
        <f>VLOOKUP(AC114,definitions_list_lookup!$Y$12:$Z$15,2,FALSE)</f>
        <v>1</v>
      </c>
      <c r="AE114" s="35" t="s">
        <v>1456</v>
      </c>
      <c r="AF114" s="41">
        <f>VLOOKUP(AE114,definitions_list_lookup!$AT$3:$AU$5,2,FALSE)</f>
        <v>1</v>
      </c>
      <c r="AH114" s="2" t="s">
        <v>1492</v>
      </c>
      <c r="AI114" s="2" t="s">
        <v>1900</v>
      </c>
      <c r="AJ114" s="14"/>
      <c r="AK114" s="14"/>
      <c r="AL114" s="14"/>
      <c r="AM114" s="14"/>
      <c r="AN114" s="14"/>
      <c r="AO114" s="14"/>
      <c r="AP114" s="14"/>
      <c r="AQ114" s="14"/>
      <c r="AR114" s="14"/>
      <c r="AS114" s="49">
        <v>4</v>
      </c>
      <c r="AT114" s="49">
        <v>270</v>
      </c>
      <c r="AU114" s="49">
        <v>0</v>
      </c>
      <c r="AV114" s="49">
        <v>0</v>
      </c>
      <c r="AW114" s="49">
        <f t="shared" ref="AW114:AW220" si="30">+(IF($AT114&lt;$AV114,((MIN($AV114,$AT114)+(DEGREES(ATAN((TAN(RADIANS($AU114))/((TAN(RADIANS($AS114))*SIN(RADIANS(ABS($AT114-$AV114))))))-(COS(RADIANS(ABS($AT114-$AV114)))/SIN(RADIANS(ABS($AT114-$AV114)))))))-180)),((MAX($AV114,$AT114)-(DEGREES(ATAN((TAN(RADIANS($AU114))/((TAN(RADIANS($AS114))*SIN(RADIANS(ABS($AT114-$AV114))))))-(COS(RADIANS(ABS($AT114-$AV114)))/SIN(RADIANS(ABS($AT114-$AV114)))))))-180))))</f>
        <v>90</v>
      </c>
      <c r="AX114" s="49">
        <f t="shared" si="23"/>
        <v>90</v>
      </c>
      <c r="AY114" s="49">
        <f t="shared" si="24"/>
        <v>86</v>
      </c>
      <c r="AZ114" s="49">
        <f t="shared" si="25"/>
        <v>180</v>
      </c>
      <c r="BA114" s="49">
        <f t="shared" si="26"/>
        <v>4</v>
      </c>
      <c r="BB114" s="49">
        <f t="shared" si="27"/>
        <v>270</v>
      </c>
      <c r="BC114" s="60">
        <f t="shared" si="28"/>
        <v>4</v>
      </c>
    </row>
    <row r="115" spans="1:55">
      <c r="A115" s="89">
        <v>42934</v>
      </c>
      <c r="B115" s="2" t="s">
        <v>1842</v>
      </c>
      <c r="C115" s="2" t="s">
        <v>1450</v>
      </c>
      <c r="D115" s="2" t="s">
        <v>1575</v>
      </c>
      <c r="E115" s="2">
        <v>16</v>
      </c>
      <c r="F115" s="2">
        <v>3</v>
      </c>
      <c r="G115" s="10" t="str">
        <f t="shared" si="29"/>
        <v>16-3</v>
      </c>
      <c r="H115" s="2">
        <v>20</v>
      </c>
      <c r="I115" s="2">
        <v>73</v>
      </c>
      <c r="J115" s="14">
        <f>(VLOOKUP($G115,Depth_Lookup_CCL!$A$3:$Z$549,11,FALSE))+(H115/100)</f>
        <v>32.18</v>
      </c>
      <c r="K115" s="14">
        <f>(VLOOKUP($G115,Depth_Lookup_CCL!$A$3:$Z$549,11,FALSE))+(I115/100)</f>
        <v>32.709999999999994</v>
      </c>
      <c r="L115" s="90" t="s">
        <v>1577</v>
      </c>
      <c r="M115" s="90" t="s">
        <v>1846</v>
      </c>
      <c r="Q115" s="2"/>
      <c r="R115" s="110"/>
      <c r="S115" s="2" t="s">
        <v>1378</v>
      </c>
      <c r="T115" s="35" t="s">
        <v>1391</v>
      </c>
      <c r="U115" s="2" t="s">
        <v>1368</v>
      </c>
      <c r="V115" s="2" t="s">
        <v>1374</v>
      </c>
      <c r="W115" s="5">
        <f>VLOOKUP(V115,definitions_list_lookup!$V$12:$W$15,2,FALSE)</f>
        <v>1</v>
      </c>
      <c r="X115" s="35" t="s">
        <v>1457</v>
      </c>
      <c r="Y115" s="41">
        <f>VLOOKUP(X115,definitions_list_lookup!$AT$3:$AU$5,2,FALSE)</f>
        <v>2</v>
      </c>
      <c r="Z115" s="41">
        <v>0.5</v>
      </c>
      <c r="AA115" s="41" t="s">
        <v>1849</v>
      </c>
      <c r="AB115" s="2"/>
      <c r="AC115" s="2"/>
      <c r="AD115" s="5" t="e">
        <f>VLOOKUP(AC115,definitions_list_lookup!$Y$12:$Z$15,2,FALSE)</f>
        <v>#N/A</v>
      </c>
      <c r="AE115" s="35"/>
      <c r="AF115" s="41" t="e">
        <f>VLOOKUP(AE115,definitions_list_lookup!$AT$3:$AU$5,2,FALSE)</f>
        <v>#N/A</v>
      </c>
      <c r="AH115" s="2"/>
      <c r="AI115" s="2"/>
      <c r="AJ115" s="14"/>
      <c r="AK115" s="14"/>
      <c r="AL115" s="14"/>
      <c r="AM115" s="14"/>
      <c r="AN115" s="14"/>
      <c r="AO115" s="14"/>
      <c r="AP115" s="14"/>
      <c r="AQ115" s="14"/>
      <c r="AR115" s="14"/>
      <c r="AS115" s="49">
        <v>5</v>
      </c>
      <c r="AT115" s="49">
        <v>90</v>
      </c>
      <c r="AU115" s="49">
        <v>3</v>
      </c>
      <c r="AV115" s="49">
        <v>180</v>
      </c>
      <c r="AW115" s="49">
        <f t="shared" si="30"/>
        <v>-59.077393730072075</v>
      </c>
      <c r="AX115" s="49">
        <f t="shared" si="23"/>
        <v>300.92260626992794</v>
      </c>
      <c r="AY115" s="49">
        <f t="shared" si="24"/>
        <v>84.17685049823568</v>
      </c>
      <c r="AZ115" s="49">
        <f t="shared" si="25"/>
        <v>30.922606269927925</v>
      </c>
      <c r="BA115" s="49">
        <f t="shared" si="26"/>
        <v>5.8231495017643198</v>
      </c>
      <c r="BB115" s="49">
        <f t="shared" si="27"/>
        <v>120.92260626992794</v>
      </c>
      <c r="BC115" s="60">
        <f t="shared" si="28"/>
        <v>5.8231495017643198</v>
      </c>
    </row>
    <row r="116" spans="1:55">
      <c r="A116" s="89">
        <v>42934</v>
      </c>
      <c r="B116" s="2" t="s">
        <v>1842</v>
      </c>
      <c r="C116" s="2" t="s">
        <v>1450</v>
      </c>
      <c r="D116" s="2" t="s">
        <v>1575</v>
      </c>
      <c r="E116" s="2">
        <v>16</v>
      </c>
      <c r="F116" s="2">
        <v>4</v>
      </c>
      <c r="G116" s="10" t="str">
        <f t="shared" si="29"/>
        <v>16-4</v>
      </c>
      <c r="H116" s="2">
        <v>0</v>
      </c>
      <c r="I116" s="2">
        <v>26</v>
      </c>
      <c r="J116" s="14">
        <f>(VLOOKUP($G116,Depth_Lookup_CCL!$A$3:$Z$549,11,FALSE))+(H116/100)</f>
        <v>32.72</v>
      </c>
      <c r="K116" s="14">
        <f>(VLOOKUP($G116,Depth_Lookup_CCL!$A$3:$Z$549,11,FALSE))+(I116/100)</f>
        <v>32.979999999999997</v>
      </c>
      <c r="L116" s="90" t="s">
        <v>1577</v>
      </c>
      <c r="M116" s="90" t="s">
        <v>1846</v>
      </c>
      <c r="N116" s="2" t="s">
        <v>1442</v>
      </c>
      <c r="Q116" s="2"/>
      <c r="R116" s="110"/>
      <c r="S116" s="2" t="s">
        <v>1378</v>
      </c>
      <c r="T116" s="35" t="s">
        <v>1391</v>
      </c>
      <c r="U116" s="2" t="s">
        <v>1368</v>
      </c>
      <c r="V116" s="2" t="s">
        <v>1374</v>
      </c>
      <c r="W116" s="5">
        <f>VLOOKUP(V116,definitions_list_lookup!$V$12:$W$15,2,FALSE)</f>
        <v>1</v>
      </c>
      <c r="X116" s="35" t="s">
        <v>1455</v>
      </c>
      <c r="Y116" s="41">
        <f>VLOOKUP(X116,definitions_list_lookup!$AT$3:$AU$5,2,FALSE)</f>
        <v>0</v>
      </c>
      <c r="Z116" s="41">
        <v>1</v>
      </c>
      <c r="AA116" s="41" t="s">
        <v>1849</v>
      </c>
      <c r="AB116" s="2"/>
      <c r="AC116" s="2"/>
      <c r="AD116" s="5" t="e">
        <f>VLOOKUP(AC116,definitions_list_lookup!$Y$12:$Z$15,2,FALSE)</f>
        <v>#N/A</v>
      </c>
      <c r="AE116" s="35"/>
      <c r="AF116" s="41" t="e">
        <f>VLOOKUP(AE116,definitions_list_lookup!$AT$3:$AU$5,2,FALSE)</f>
        <v>#N/A</v>
      </c>
      <c r="AH116" s="2"/>
      <c r="AI116" s="2"/>
      <c r="AJ116" s="14"/>
      <c r="AK116" s="14"/>
      <c r="AL116" s="14"/>
      <c r="AM116" s="14"/>
      <c r="AN116" s="14"/>
      <c r="AO116" s="14"/>
      <c r="AP116" s="14"/>
      <c r="AQ116" s="14"/>
      <c r="AR116" s="14"/>
      <c r="AS116" s="49">
        <v>16</v>
      </c>
      <c r="AT116" s="49">
        <v>90</v>
      </c>
      <c r="AU116" s="49">
        <v>6</v>
      </c>
      <c r="AV116" s="49">
        <v>180</v>
      </c>
      <c r="AW116" s="49">
        <f t="shared" si="30"/>
        <v>-69.869991765205185</v>
      </c>
      <c r="AX116" s="49">
        <f t="shared" si="23"/>
        <v>290.13000823479479</v>
      </c>
      <c r="AY116" s="49">
        <f t="shared" si="24"/>
        <v>73.017272339871894</v>
      </c>
      <c r="AZ116" s="49">
        <f t="shared" si="25"/>
        <v>20.130008234794815</v>
      </c>
      <c r="BA116" s="49">
        <f t="shared" si="26"/>
        <v>16.982727660128106</v>
      </c>
      <c r="BB116" s="49">
        <f t="shared" si="27"/>
        <v>110.13000823479479</v>
      </c>
      <c r="BC116" s="60">
        <f t="shared" si="28"/>
        <v>16.982727660128106</v>
      </c>
    </row>
    <row r="117" spans="1:55">
      <c r="A117" s="89">
        <v>42934</v>
      </c>
      <c r="B117" s="2" t="s">
        <v>1842</v>
      </c>
      <c r="C117" s="2" t="s">
        <v>1450</v>
      </c>
      <c r="D117" s="2" t="s">
        <v>1575</v>
      </c>
      <c r="E117" s="2">
        <v>16</v>
      </c>
      <c r="F117" s="2">
        <v>4</v>
      </c>
      <c r="G117" s="10" t="str">
        <f t="shared" si="29"/>
        <v>16-4</v>
      </c>
      <c r="H117" s="2">
        <v>26</v>
      </c>
      <c r="I117" s="2">
        <v>65</v>
      </c>
      <c r="J117" s="14">
        <f>(VLOOKUP($G117,Depth_Lookup_CCL!$A$3:$Z$549,11,FALSE))+(H117/100)</f>
        <v>32.979999999999997</v>
      </c>
      <c r="K117" s="14">
        <f>(VLOOKUP($G117,Depth_Lookup_CCL!$A$3:$Z$549,11,FALSE))+(I117/100)</f>
        <v>33.369999999999997</v>
      </c>
      <c r="L117" s="90" t="s">
        <v>1577</v>
      </c>
      <c r="M117" s="90" t="s">
        <v>1846</v>
      </c>
      <c r="Q117" s="2"/>
      <c r="R117" s="110"/>
      <c r="T117" s="35"/>
      <c r="U117" s="2"/>
      <c r="V117" s="2"/>
      <c r="W117" s="5" t="e">
        <f>VLOOKUP(V117,definitions_list_lookup!$V$12:$W$15,2,FALSE)</f>
        <v>#N/A</v>
      </c>
      <c r="X117" s="35"/>
      <c r="Y117" s="41" t="e">
        <f>VLOOKUP(X117,definitions_list_lookup!$AT$3:$AU$5,2,FALSE)</f>
        <v>#N/A</v>
      </c>
      <c r="Z117" s="41"/>
      <c r="AA117" s="41"/>
      <c r="AB117" s="2" t="s">
        <v>1385</v>
      </c>
      <c r="AC117" s="2" t="s">
        <v>1374</v>
      </c>
      <c r="AD117" s="5">
        <f>VLOOKUP(AC117,definitions_list_lookup!$Y$12:$Z$15,2,FALSE)</f>
        <v>1</v>
      </c>
      <c r="AE117" s="35" t="s">
        <v>1456</v>
      </c>
      <c r="AF117" s="41">
        <f>VLOOKUP(AE117,definitions_list_lookup!$AT$3:$AU$5,2,FALSE)</f>
        <v>1</v>
      </c>
      <c r="AH117" s="2" t="s">
        <v>1492</v>
      </c>
      <c r="AI117" s="2" t="s">
        <v>1900</v>
      </c>
      <c r="AJ117" s="14"/>
      <c r="AK117" s="14"/>
      <c r="AL117" s="14"/>
      <c r="AM117" s="14"/>
      <c r="AN117" s="14"/>
      <c r="AO117" s="14"/>
      <c r="AP117" s="14"/>
      <c r="AQ117" s="14"/>
      <c r="AR117" s="14"/>
      <c r="AS117" s="49">
        <v>6</v>
      </c>
      <c r="AT117" s="49">
        <v>90</v>
      </c>
      <c r="AU117" s="49">
        <v>6</v>
      </c>
      <c r="AV117" s="49">
        <v>180</v>
      </c>
      <c r="AW117" s="49">
        <f t="shared" si="30"/>
        <v>-45</v>
      </c>
      <c r="AX117" s="49">
        <f t="shared" si="23"/>
        <v>315</v>
      </c>
      <c r="AY117" s="49">
        <f t="shared" si="24"/>
        <v>81.545466392566198</v>
      </c>
      <c r="AZ117" s="49">
        <f t="shared" si="25"/>
        <v>45</v>
      </c>
      <c r="BA117" s="49">
        <f t="shared" si="26"/>
        <v>8.4545336074338024</v>
      </c>
      <c r="BB117" s="49">
        <f t="shared" si="27"/>
        <v>135</v>
      </c>
      <c r="BC117" s="60">
        <f t="shared" si="28"/>
        <v>8.4545336074338024</v>
      </c>
    </row>
    <row r="118" spans="1:55">
      <c r="A118" s="89">
        <v>42934</v>
      </c>
      <c r="B118" s="2" t="s">
        <v>1842</v>
      </c>
      <c r="C118" s="2" t="s">
        <v>1450</v>
      </c>
      <c r="D118" s="2" t="s">
        <v>1575</v>
      </c>
      <c r="E118" s="2">
        <v>17</v>
      </c>
      <c r="F118" s="2">
        <v>1</v>
      </c>
      <c r="G118" s="10" t="str">
        <f t="shared" si="29"/>
        <v>17-1</v>
      </c>
      <c r="H118" s="2">
        <v>0</v>
      </c>
      <c r="I118" s="2">
        <v>55</v>
      </c>
      <c r="J118" s="14">
        <f>(VLOOKUP($G118,Depth_Lookup_CCL!$A$3:$Z$549,11,FALSE))+(H118/100)</f>
        <v>33.200000000000003</v>
      </c>
      <c r="K118" s="14">
        <f>(VLOOKUP($G118,Depth_Lookup_CCL!$A$3:$Z$549,11,FALSE))+(I118/100)</f>
        <v>33.75</v>
      </c>
      <c r="L118" s="90" t="s">
        <v>1577</v>
      </c>
      <c r="M118" s="90" t="s">
        <v>1846</v>
      </c>
      <c r="N118" s="2" t="s">
        <v>1442</v>
      </c>
      <c r="Q118" s="2"/>
      <c r="R118" s="110"/>
      <c r="S118" s="2" t="s">
        <v>1378</v>
      </c>
      <c r="T118" s="35" t="s">
        <v>1391</v>
      </c>
      <c r="U118" s="2" t="s">
        <v>1368</v>
      </c>
      <c r="V118" s="2" t="s">
        <v>1374</v>
      </c>
      <c r="W118" s="5">
        <f>VLOOKUP(V118,definitions_list_lookup!$V$12:$W$15,2,FALSE)</f>
        <v>1</v>
      </c>
      <c r="X118" s="35" t="s">
        <v>1455</v>
      </c>
      <c r="Y118" s="41">
        <f>VLOOKUP(X118,definitions_list_lookup!$AT$3:$AU$5,2,FALSE)</f>
        <v>0</v>
      </c>
      <c r="Z118" s="41">
        <v>0.5</v>
      </c>
      <c r="AA118" s="41" t="s">
        <v>1849</v>
      </c>
      <c r="AB118" s="2"/>
      <c r="AC118" s="2"/>
      <c r="AD118" s="5" t="e">
        <f>VLOOKUP(AC118,definitions_list_lookup!$Y$12:$Z$15,2,FALSE)</f>
        <v>#N/A</v>
      </c>
      <c r="AE118" s="35"/>
      <c r="AF118" s="41" t="e">
        <f>VLOOKUP(AE118,definitions_list_lookup!$AT$3:$AU$5,2,FALSE)</f>
        <v>#N/A</v>
      </c>
      <c r="AH118" s="2"/>
      <c r="AI118" s="2"/>
      <c r="AJ118" s="14"/>
      <c r="AK118" s="14"/>
      <c r="AL118" s="14"/>
      <c r="AM118" s="14"/>
      <c r="AN118" s="14"/>
      <c r="AO118" s="14"/>
      <c r="AP118" s="14"/>
      <c r="AQ118" s="14"/>
      <c r="AR118" s="14"/>
      <c r="AS118" s="49">
        <v>2</v>
      </c>
      <c r="AT118" s="49">
        <v>90</v>
      </c>
      <c r="AU118" s="49">
        <v>3</v>
      </c>
      <c r="AV118" s="49">
        <v>360</v>
      </c>
      <c r="AW118" s="49">
        <f t="shared" si="30"/>
        <v>-146.32336918625157</v>
      </c>
      <c r="AX118" s="49">
        <f t="shared" si="23"/>
        <v>213.67663081374843</v>
      </c>
      <c r="AY118" s="49">
        <f t="shared" si="24"/>
        <v>86.396473075212924</v>
      </c>
      <c r="AZ118" s="49">
        <f t="shared" si="25"/>
        <v>303.67663081374843</v>
      </c>
      <c r="BA118" s="49">
        <f t="shared" si="26"/>
        <v>3.6035269247870758</v>
      </c>
      <c r="BB118" s="49">
        <f t="shared" si="27"/>
        <v>33.676630813748432</v>
      </c>
      <c r="BC118" s="60">
        <f t="shared" si="28"/>
        <v>3.6035269247870758</v>
      </c>
    </row>
    <row r="119" spans="1:55">
      <c r="A119" s="89">
        <v>42934</v>
      </c>
      <c r="B119" s="2" t="s">
        <v>1842</v>
      </c>
      <c r="C119" s="2" t="s">
        <v>1450</v>
      </c>
      <c r="D119" s="2" t="s">
        <v>1575</v>
      </c>
      <c r="E119" s="2">
        <v>17</v>
      </c>
      <c r="F119" s="2">
        <v>1</v>
      </c>
      <c r="G119" s="10" t="str">
        <f t="shared" si="29"/>
        <v>17-1</v>
      </c>
      <c r="H119" s="2">
        <v>55</v>
      </c>
      <c r="I119" s="2">
        <v>77</v>
      </c>
      <c r="J119" s="14">
        <f>(VLOOKUP($G119,Depth_Lookup_CCL!$A$3:$Z$549,11,FALSE))+(H119/100)</f>
        <v>33.75</v>
      </c>
      <c r="K119" s="14">
        <f>(VLOOKUP($G119,Depth_Lookup_CCL!$A$3:$Z$549,11,FALSE))+(I119/100)</f>
        <v>33.970000000000006</v>
      </c>
      <c r="L119" s="90" t="s">
        <v>1577</v>
      </c>
      <c r="M119" s="90" t="s">
        <v>1846</v>
      </c>
      <c r="Q119" s="2"/>
      <c r="R119" s="110"/>
      <c r="T119" s="35"/>
      <c r="U119" s="2"/>
      <c r="V119" s="2"/>
      <c r="W119" s="5" t="e">
        <f>VLOOKUP(V119,definitions_list_lookup!$V$12:$W$15,2,FALSE)</f>
        <v>#N/A</v>
      </c>
      <c r="X119" s="35"/>
      <c r="Y119" s="41" t="e">
        <f>VLOOKUP(X119,definitions_list_lookup!$AT$3:$AU$5,2,FALSE)</f>
        <v>#N/A</v>
      </c>
      <c r="Z119" s="41"/>
      <c r="AA119" s="41"/>
      <c r="AB119" s="2" t="s">
        <v>1385</v>
      </c>
      <c r="AC119" s="2" t="s">
        <v>1374</v>
      </c>
      <c r="AD119" s="5">
        <f>VLOOKUP(AC119,definitions_list_lookup!$Y$12:$Z$15,2,FALSE)</f>
        <v>1</v>
      </c>
      <c r="AE119" s="35" t="s">
        <v>1456</v>
      </c>
      <c r="AF119" s="41">
        <f>VLOOKUP(AE119,definitions_list_lookup!$AT$3:$AU$5,2,FALSE)</f>
        <v>1</v>
      </c>
      <c r="AH119" s="2" t="s">
        <v>1492</v>
      </c>
      <c r="AI119" s="2" t="s">
        <v>1900</v>
      </c>
      <c r="AJ119" s="14"/>
      <c r="AK119" s="14"/>
      <c r="AL119" s="14"/>
      <c r="AM119" s="14"/>
      <c r="AN119" s="14"/>
      <c r="AO119" s="14"/>
      <c r="AP119" s="14"/>
      <c r="AQ119" s="14"/>
      <c r="AR119" s="14"/>
      <c r="AS119" s="49">
        <v>12</v>
      </c>
      <c r="AT119" s="49">
        <v>180</v>
      </c>
      <c r="AU119" s="49">
        <v>0</v>
      </c>
      <c r="AV119" s="49">
        <v>90</v>
      </c>
      <c r="AW119" s="49">
        <f t="shared" si="30"/>
        <v>0</v>
      </c>
      <c r="AX119" s="49">
        <f t="shared" si="23"/>
        <v>360</v>
      </c>
      <c r="AY119" s="49">
        <f t="shared" si="24"/>
        <v>78.000000000000014</v>
      </c>
      <c r="AZ119" s="49">
        <f t="shared" si="25"/>
        <v>90</v>
      </c>
      <c r="BA119" s="49">
        <f t="shared" si="26"/>
        <v>11.999999999999986</v>
      </c>
      <c r="BB119" s="49">
        <f t="shared" si="27"/>
        <v>180</v>
      </c>
      <c r="BC119" s="60">
        <f t="shared" si="28"/>
        <v>11.999999999999986</v>
      </c>
    </row>
    <row r="120" spans="1:55">
      <c r="A120" s="89">
        <v>42934</v>
      </c>
      <c r="B120" s="2" t="s">
        <v>1842</v>
      </c>
      <c r="C120" s="2" t="s">
        <v>1450</v>
      </c>
      <c r="D120" s="2" t="s">
        <v>1575</v>
      </c>
      <c r="E120" s="2">
        <v>17</v>
      </c>
      <c r="F120" s="2">
        <v>2</v>
      </c>
      <c r="G120" s="10" t="str">
        <f t="shared" si="29"/>
        <v>17-2</v>
      </c>
      <c r="H120" s="2">
        <v>0</v>
      </c>
      <c r="I120" s="2">
        <v>73</v>
      </c>
      <c r="J120" s="14">
        <f>(VLOOKUP($G120,Depth_Lookup_CCL!$A$3:$Z$549,11,FALSE))+(H120/100)</f>
        <v>33.965000000000003</v>
      </c>
      <c r="K120" s="14">
        <f>(VLOOKUP($G120,Depth_Lookup_CCL!$A$3:$Z$549,11,FALSE))+(I120/100)</f>
        <v>34.695</v>
      </c>
      <c r="L120" s="90" t="s">
        <v>1577</v>
      </c>
      <c r="M120" s="90" t="s">
        <v>1846</v>
      </c>
      <c r="N120" s="2" t="s">
        <v>1442</v>
      </c>
      <c r="Q120" s="2"/>
      <c r="R120" s="110"/>
      <c r="S120" s="2" t="s">
        <v>1378</v>
      </c>
      <c r="T120" s="35" t="s">
        <v>1363</v>
      </c>
      <c r="U120" s="2" t="s">
        <v>1368</v>
      </c>
      <c r="V120" s="2" t="s">
        <v>1374</v>
      </c>
      <c r="W120" s="5">
        <f>VLOOKUP(V120,definitions_list_lookup!$V$12:$W$15,2,FALSE)</f>
        <v>1</v>
      </c>
      <c r="X120" s="35" t="s">
        <v>1455</v>
      </c>
      <c r="Y120" s="41">
        <f>VLOOKUP(X120,definitions_list_lookup!$AT$3:$AU$5,2,FALSE)</f>
        <v>0</v>
      </c>
      <c r="Z120" s="41">
        <v>0.5</v>
      </c>
      <c r="AA120" s="41" t="s">
        <v>1911</v>
      </c>
      <c r="AB120" s="2"/>
      <c r="AC120" s="2"/>
      <c r="AD120" s="5" t="e">
        <f>VLOOKUP(AC120,definitions_list_lookup!$Y$12:$Z$15,2,FALSE)</f>
        <v>#N/A</v>
      </c>
      <c r="AE120" s="35"/>
      <c r="AF120" s="41" t="e">
        <f>VLOOKUP(AE120,definitions_list_lookup!$AT$3:$AU$5,2,FALSE)</f>
        <v>#N/A</v>
      </c>
      <c r="AH120" s="2"/>
      <c r="AI120" s="2"/>
      <c r="AJ120" s="14"/>
      <c r="AK120" s="14"/>
      <c r="AL120" s="14"/>
      <c r="AM120" s="14"/>
      <c r="AN120" s="14"/>
      <c r="AO120" s="14"/>
      <c r="AP120" s="14"/>
      <c r="AQ120" s="14"/>
      <c r="AR120" s="14"/>
      <c r="AS120" s="49">
        <v>7</v>
      </c>
      <c r="AT120" s="49">
        <v>90</v>
      </c>
      <c r="AU120" s="49">
        <v>7</v>
      </c>
      <c r="AV120" s="49">
        <v>180</v>
      </c>
      <c r="AW120" s="49">
        <f t="shared" si="30"/>
        <v>-45</v>
      </c>
      <c r="AX120" s="49">
        <f t="shared" si="23"/>
        <v>315</v>
      </c>
      <c r="AY120" s="49">
        <f t="shared" si="24"/>
        <v>80.149178972421183</v>
      </c>
      <c r="AZ120" s="49">
        <f t="shared" si="25"/>
        <v>45</v>
      </c>
      <c r="BA120" s="49">
        <f t="shared" si="26"/>
        <v>9.8508210275788173</v>
      </c>
      <c r="BB120" s="49">
        <f t="shared" si="27"/>
        <v>135</v>
      </c>
      <c r="BC120" s="60">
        <f t="shared" si="28"/>
        <v>9.8508210275788173</v>
      </c>
    </row>
    <row r="121" spans="1:55">
      <c r="A121" s="89">
        <v>42934</v>
      </c>
      <c r="B121" s="2" t="s">
        <v>1842</v>
      </c>
      <c r="C121" s="2" t="s">
        <v>1450</v>
      </c>
      <c r="D121" s="2" t="s">
        <v>1575</v>
      </c>
      <c r="E121" s="2">
        <v>17</v>
      </c>
      <c r="F121" s="2">
        <v>3</v>
      </c>
      <c r="G121" s="10" t="str">
        <f t="shared" si="29"/>
        <v>17-3</v>
      </c>
      <c r="H121" s="2">
        <v>0</v>
      </c>
      <c r="I121" s="2">
        <v>79</v>
      </c>
      <c r="J121" s="14">
        <f>(VLOOKUP($G121,Depth_Lookup_CCL!$A$3:$Z$549,11,FALSE))+(H121/100)</f>
        <v>34.700000000000003</v>
      </c>
      <c r="K121" s="14">
        <f>(VLOOKUP($G121,Depth_Lookup_CCL!$A$3:$Z$549,11,FALSE))+(I121/100)</f>
        <v>35.49</v>
      </c>
      <c r="L121" s="90" t="s">
        <v>1577</v>
      </c>
      <c r="M121" s="90" t="s">
        <v>1846</v>
      </c>
      <c r="N121" s="2" t="s">
        <v>1442</v>
      </c>
      <c r="Q121" s="2"/>
      <c r="R121" s="110"/>
      <c r="T121" s="35"/>
      <c r="U121" s="2"/>
      <c r="V121" s="2" t="s">
        <v>1374</v>
      </c>
      <c r="W121" s="5">
        <f>VLOOKUP(V121,definitions_list_lookup!$V$12:$W$15,2,FALSE)</f>
        <v>1</v>
      </c>
      <c r="X121" s="35" t="s">
        <v>1455</v>
      </c>
      <c r="Y121" s="41">
        <f>VLOOKUP(X121,definitions_list_lookup!$AT$3:$AU$5,2,FALSE)</f>
        <v>0</v>
      </c>
      <c r="Z121" s="41"/>
      <c r="AA121" s="41" t="s">
        <v>1849</v>
      </c>
      <c r="AB121" s="2"/>
      <c r="AC121" s="2"/>
      <c r="AD121" s="5" t="e">
        <f>VLOOKUP(AC121,definitions_list_lookup!$Y$12:$Z$15,2,FALSE)</f>
        <v>#N/A</v>
      </c>
      <c r="AE121" s="35"/>
      <c r="AF121" s="41" t="e">
        <f>VLOOKUP(AE121,definitions_list_lookup!$AT$3:$AU$5,2,FALSE)</f>
        <v>#N/A</v>
      </c>
      <c r="AH121" s="2"/>
      <c r="AI121" s="2"/>
      <c r="AJ121" s="14"/>
      <c r="AK121" s="14"/>
      <c r="AL121" s="14"/>
      <c r="AM121" s="14"/>
      <c r="AN121" s="14"/>
      <c r="AO121" s="14"/>
      <c r="AP121" s="14"/>
      <c r="AQ121" s="14"/>
      <c r="AR121" s="14"/>
      <c r="AS121" s="49">
        <v>14</v>
      </c>
      <c r="AT121" s="49">
        <v>90</v>
      </c>
      <c r="AU121" s="49">
        <v>6</v>
      </c>
      <c r="AV121" s="49">
        <v>360</v>
      </c>
      <c r="AW121" s="49">
        <f t="shared" si="30"/>
        <v>-112.85785871020289</v>
      </c>
      <c r="AX121" s="49">
        <f t="shared" si="23"/>
        <v>247.14214128979711</v>
      </c>
      <c r="AY121" s="49">
        <f t="shared" si="24"/>
        <v>74.859671196790615</v>
      </c>
      <c r="AZ121" s="49">
        <f t="shared" si="25"/>
        <v>337.14214128979711</v>
      </c>
      <c r="BA121" s="49">
        <f t="shared" si="26"/>
        <v>15.140328803209385</v>
      </c>
      <c r="BB121" s="49">
        <f t="shared" si="27"/>
        <v>67.142141289797109</v>
      </c>
      <c r="BC121" s="60">
        <f t="shared" si="28"/>
        <v>15.140328803209385</v>
      </c>
    </row>
    <row r="122" spans="1:55">
      <c r="A122" s="89">
        <v>42934</v>
      </c>
      <c r="B122" s="2" t="s">
        <v>1842</v>
      </c>
      <c r="C122" s="2" t="s">
        <v>1450</v>
      </c>
      <c r="D122" s="2" t="s">
        <v>1575</v>
      </c>
      <c r="E122" s="2">
        <v>17</v>
      </c>
      <c r="F122" s="2">
        <v>4</v>
      </c>
      <c r="G122" s="10" t="str">
        <f t="shared" si="29"/>
        <v>17-4</v>
      </c>
      <c r="H122" s="2">
        <v>0</v>
      </c>
      <c r="I122" s="2">
        <v>32</v>
      </c>
      <c r="J122" s="14">
        <f>(VLOOKUP($G122,Depth_Lookup_CCL!$A$3:$Z$549,11,FALSE))+(H122/100)</f>
        <v>35.484999999999999</v>
      </c>
      <c r="K122" s="14">
        <f>(VLOOKUP($G122,Depth_Lookup_CCL!$A$3:$Z$549,11,FALSE))+(I122/100)</f>
        <v>35.805</v>
      </c>
      <c r="L122" s="90" t="s">
        <v>1577</v>
      </c>
      <c r="M122" s="90" t="s">
        <v>1846</v>
      </c>
      <c r="Q122" s="2"/>
      <c r="R122" s="110"/>
      <c r="T122" s="35"/>
      <c r="U122" s="2"/>
      <c r="V122" s="2"/>
      <c r="W122" s="5" t="e">
        <f>VLOOKUP(V122,definitions_list_lookup!$V$12:$W$15,2,FALSE)</f>
        <v>#N/A</v>
      </c>
      <c r="X122" s="35"/>
      <c r="Y122" s="41" t="e">
        <f>VLOOKUP(X122,definitions_list_lookup!$AT$3:$AU$5,2,FALSE)</f>
        <v>#N/A</v>
      </c>
      <c r="Z122" s="41"/>
      <c r="AA122" s="41"/>
      <c r="AB122" s="2" t="s">
        <v>1385</v>
      </c>
      <c r="AC122" s="2" t="s">
        <v>1374</v>
      </c>
      <c r="AD122" s="5">
        <f>VLOOKUP(AC122,definitions_list_lookup!$Y$12:$Z$15,2,FALSE)</f>
        <v>1</v>
      </c>
      <c r="AE122" s="35" t="s">
        <v>1456</v>
      </c>
      <c r="AF122" s="41">
        <f>VLOOKUP(AE122,definitions_list_lookup!$AT$3:$AU$5,2,FALSE)</f>
        <v>1</v>
      </c>
      <c r="AH122" s="2" t="s">
        <v>1492</v>
      </c>
      <c r="AI122" s="2" t="s">
        <v>1900</v>
      </c>
      <c r="AJ122" s="14"/>
      <c r="AK122" s="14"/>
      <c r="AL122" s="14"/>
      <c r="AM122" s="14"/>
      <c r="AN122" s="14"/>
      <c r="AO122" s="14"/>
      <c r="AP122" s="14"/>
      <c r="AQ122" s="14"/>
      <c r="AR122" s="14"/>
      <c r="AS122" s="49">
        <v>1</v>
      </c>
      <c r="AT122" s="49">
        <v>90</v>
      </c>
      <c r="AU122" s="49">
        <v>2</v>
      </c>
      <c r="AV122" s="49">
        <v>360</v>
      </c>
      <c r="AW122" s="49">
        <f t="shared" si="30"/>
        <v>-153.4419319834189</v>
      </c>
      <c r="AX122" s="49">
        <f t="shared" si="23"/>
        <v>206.5580680165811</v>
      </c>
      <c r="AY122" s="49">
        <f t="shared" si="24"/>
        <v>87.764295062177567</v>
      </c>
      <c r="AZ122" s="49">
        <f t="shared" si="25"/>
        <v>296.5580680165811</v>
      </c>
      <c r="BA122" s="49">
        <f t="shared" si="26"/>
        <v>2.2357049378224332</v>
      </c>
      <c r="BB122" s="49">
        <f t="shared" si="27"/>
        <v>26.558068016581103</v>
      </c>
      <c r="BC122" s="60">
        <f t="shared" si="28"/>
        <v>2.2357049378224332</v>
      </c>
    </row>
    <row r="123" spans="1:55">
      <c r="A123" s="89">
        <v>42934</v>
      </c>
      <c r="B123" s="2" t="s">
        <v>1842</v>
      </c>
      <c r="C123" s="2" t="s">
        <v>1450</v>
      </c>
      <c r="D123" s="2" t="s">
        <v>1575</v>
      </c>
      <c r="E123" s="2">
        <v>17</v>
      </c>
      <c r="F123" s="2">
        <v>4</v>
      </c>
      <c r="G123" s="10" t="str">
        <f t="shared" si="29"/>
        <v>17-4</v>
      </c>
      <c r="H123" s="2">
        <v>32</v>
      </c>
      <c r="I123" s="2">
        <v>80</v>
      </c>
      <c r="J123" s="14">
        <f>(VLOOKUP($G123,Depth_Lookup_CCL!$A$3:$Z$549,11,FALSE))+(H123/100)</f>
        <v>35.805</v>
      </c>
      <c r="K123" s="14">
        <f>(VLOOKUP($G123,Depth_Lookup_CCL!$A$3:$Z$549,11,FALSE))+(I123/100)</f>
        <v>36.284999999999997</v>
      </c>
      <c r="L123" s="90" t="s">
        <v>1577</v>
      </c>
      <c r="M123" s="90" t="s">
        <v>1846</v>
      </c>
      <c r="N123" s="2" t="s">
        <v>1442</v>
      </c>
      <c r="Q123" s="2"/>
      <c r="R123" s="110"/>
      <c r="S123" s="2" t="s">
        <v>1378</v>
      </c>
      <c r="T123" s="35" t="s">
        <v>1391</v>
      </c>
      <c r="U123" s="2" t="s">
        <v>1368</v>
      </c>
      <c r="V123" s="2" t="s">
        <v>1374</v>
      </c>
      <c r="W123" s="5">
        <f>VLOOKUP(V123,definitions_list_lookup!$V$12:$W$15,2,FALSE)</f>
        <v>1</v>
      </c>
      <c r="X123" s="35" t="s">
        <v>1457</v>
      </c>
      <c r="Y123" s="41">
        <f>VLOOKUP(X123,definitions_list_lookup!$AT$3:$AU$5,2,FALSE)</f>
        <v>2</v>
      </c>
      <c r="Z123" s="41">
        <v>0.5</v>
      </c>
      <c r="AA123" s="41" t="s">
        <v>1849</v>
      </c>
      <c r="AB123" s="2"/>
      <c r="AC123" s="2"/>
      <c r="AD123" s="5" t="e">
        <f>VLOOKUP(AC123,definitions_list_lookup!$Y$12:$Z$15,2,FALSE)</f>
        <v>#N/A</v>
      </c>
      <c r="AE123" s="35"/>
      <c r="AF123" s="41" t="e">
        <f>VLOOKUP(AE123,definitions_list_lookup!$AT$3:$AU$5,2,FALSE)</f>
        <v>#N/A</v>
      </c>
      <c r="AH123" s="2"/>
      <c r="AI123" s="2"/>
      <c r="AJ123" s="14"/>
      <c r="AK123" s="14"/>
      <c r="AL123" s="14"/>
      <c r="AM123" s="14"/>
      <c r="AN123" s="14"/>
      <c r="AO123" s="14"/>
      <c r="AP123" s="14"/>
      <c r="AQ123" s="14"/>
      <c r="AR123" s="14"/>
      <c r="AS123" s="49">
        <v>7</v>
      </c>
      <c r="AT123" s="49">
        <v>90</v>
      </c>
      <c r="AU123" s="49">
        <v>7</v>
      </c>
      <c r="AV123" s="49">
        <v>360</v>
      </c>
      <c r="AW123" s="49">
        <f t="shared" si="30"/>
        <v>-135</v>
      </c>
      <c r="AX123" s="49">
        <f t="shared" si="23"/>
        <v>225</v>
      </c>
      <c r="AY123" s="49">
        <f t="shared" si="24"/>
        <v>80.149178972421183</v>
      </c>
      <c r="AZ123" s="49">
        <f t="shared" si="25"/>
        <v>315</v>
      </c>
      <c r="BA123" s="49">
        <f t="shared" si="26"/>
        <v>9.8508210275788173</v>
      </c>
      <c r="BB123" s="49">
        <f t="shared" si="27"/>
        <v>45</v>
      </c>
      <c r="BC123" s="60">
        <f t="shared" si="28"/>
        <v>9.8508210275788173</v>
      </c>
    </row>
    <row r="124" spans="1:55">
      <c r="A124" s="89">
        <v>42934</v>
      </c>
      <c r="B124" s="2" t="s">
        <v>1842</v>
      </c>
      <c r="C124" s="2" t="s">
        <v>1450</v>
      </c>
      <c r="D124" s="2" t="s">
        <v>1575</v>
      </c>
      <c r="E124" s="2">
        <v>18</v>
      </c>
      <c r="F124" s="2">
        <v>1</v>
      </c>
      <c r="G124" s="10" t="str">
        <f t="shared" si="29"/>
        <v>18-1</v>
      </c>
      <c r="H124" s="2">
        <v>0</v>
      </c>
      <c r="I124" s="2">
        <v>75</v>
      </c>
      <c r="J124" s="14">
        <f>(VLOOKUP($G124,Depth_Lookup_CCL!$A$3:$Z$549,11,FALSE))+(H124/100)</f>
        <v>36.25</v>
      </c>
      <c r="K124" s="14">
        <f>(VLOOKUP($G124,Depth_Lookup_CCL!$A$3:$Z$549,11,FALSE))+(I124/100)</f>
        <v>37</v>
      </c>
      <c r="L124" s="90" t="s">
        <v>1577</v>
      </c>
      <c r="M124" s="90" t="s">
        <v>1846</v>
      </c>
      <c r="N124" s="2" t="s">
        <v>1442</v>
      </c>
      <c r="Q124" s="2"/>
      <c r="R124" s="110"/>
      <c r="S124" s="2" t="s">
        <v>1378</v>
      </c>
      <c r="T124" s="35" t="s">
        <v>1363</v>
      </c>
      <c r="U124" s="2" t="s">
        <v>1369</v>
      </c>
      <c r="V124" s="2" t="s">
        <v>1374</v>
      </c>
      <c r="W124" s="5">
        <f>VLOOKUP(V124,definitions_list_lookup!$V$12:$W$15,2,FALSE)</f>
        <v>1</v>
      </c>
      <c r="X124" s="35" t="s">
        <v>1456</v>
      </c>
      <c r="Y124" s="41">
        <f>VLOOKUP(X124,definitions_list_lookup!$AT$3:$AU$5,2,FALSE)</f>
        <v>1</v>
      </c>
      <c r="Z124" s="41">
        <v>1</v>
      </c>
      <c r="AA124" s="41" t="s">
        <v>1912</v>
      </c>
      <c r="AB124" s="2"/>
      <c r="AC124" s="2"/>
      <c r="AD124" s="5" t="e">
        <f>VLOOKUP(AC124,definitions_list_lookup!$Y$12:$Z$15,2,FALSE)</f>
        <v>#N/A</v>
      </c>
      <c r="AE124" s="35"/>
      <c r="AF124" s="41" t="e">
        <f>VLOOKUP(AE124,definitions_list_lookup!$AT$3:$AU$5,2,FALSE)</f>
        <v>#N/A</v>
      </c>
      <c r="AH124" s="2"/>
      <c r="AI124" s="2"/>
      <c r="AJ124" s="14"/>
      <c r="AK124" s="14"/>
      <c r="AL124" s="14"/>
      <c r="AM124" s="14"/>
      <c r="AN124" s="14"/>
      <c r="AO124" s="14"/>
      <c r="AP124" s="14"/>
      <c r="AQ124" s="14"/>
      <c r="AR124" s="14"/>
      <c r="AS124" s="49">
        <v>6</v>
      </c>
      <c r="AT124" s="49">
        <v>90</v>
      </c>
      <c r="AU124" s="49">
        <v>4</v>
      </c>
      <c r="AV124" s="49">
        <v>360</v>
      </c>
      <c r="AW124" s="49">
        <f t="shared" si="30"/>
        <v>-123.63618705852535</v>
      </c>
      <c r="AX124" s="49">
        <f t="shared" si="23"/>
        <v>236.36381294147463</v>
      </c>
      <c r="AY124" s="49">
        <f t="shared" si="24"/>
        <v>82.805013436612754</v>
      </c>
      <c r="AZ124" s="49">
        <f t="shared" si="25"/>
        <v>326.36381294147463</v>
      </c>
      <c r="BA124" s="49">
        <f t="shared" si="26"/>
        <v>7.1949865633872463</v>
      </c>
      <c r="BB124" s="49">
        <f t="shared" si="27"/>
        <v>56.363812941474634</v>
      </c>
      <c r="BC124" s="60">
        <f t="shared" si="28"/>
        <v>7.1949865633872463</v>
      </c>
    </row>
    <row r="125" spans="1:55">
      <c r="A125" s="89">
        <v>42934</v>
      </c>
      <c r="B125" s="2" t="s">
        <v>1842</v>
      </c>
      <c r="C125" s="2" t="s">
        <v>1450</v>
      </c>
      <c r="D125" s="2" t="s">
        <v>1575</v>
      </c>
      <c r="E125" s="2">
        <v>18</v>
      </c>
      <c r="F125" s="2">
        <v>2</v>
      </c>
      <c r="G125" s="10" t="str">
        <f t="shared" si="29"/>
        <v>18-2</v>
      </c>
      <c r="H125" s="2">
        <v>0</v>
      </c>
      <c r="I125" s="2">
        <v>60</v>
      </c>
      <c r="J125" s="14">
        <f>(VLOOKUP($G125,Depth_Lookup_CCL!$A$3:$Z$549,11,FALSE))+(H125/100)</f>
        <v>37</v>
      </c>
      <c r="K125" s="14">
        <f>(VLOOKUP($G125,Depth_Lookup_CCL!$A$3:$Z$549,11,FALSE))+(I125/100)</f>
        <v>37.6</v>
      </c>
      <c r="L125" s="90" t="s">
        <v>1577</v>
      </c>
      <c r="M125" s="90" t="s">
        <v>1846</v>
      </c>
      <c r="N125" s="2" t="s">
        <v>1442</v>
      </c>
      <c r="Q125" s="2"/>
      <c r="R125" s="110"/>
      <c r="S125" s="2" t="s">
        <v>1378</v>
      </c>
      <c r="T125" s="35" t="s">
        <v>1363</v>
      </c>
      <c r="U125" s="2" t="s">
        <v>1369</v>
      </c>
      <c r="V125" s="2" t="s">
        <v>1374</v>
      </c>
      <c r="W125" s="5">
        <f>VLOOKUP(V125,definitions_list_lookup!$V$12:$W$15,2,FALSE)</f>
        <v>1</v>
      </c>
      <c r="X125" s="35" t="s">
        <v>1456</v>
      </c>
      <c r="Y125" s="41">
        <f>VLOOKUP(X125,definitions_list_lookup!$AT$3:$AU$5,2,FALSE)</f>
        <v>1</v>
      </c>
      <c r="Z125" s="41">
        <v>2</v>
      </c>
      <c r="AA125" s="41" t="s">
        <v>1849</v>
      </c>
      <c r="AB125" s="2"/>
      <c r="AC125" s="2"/>
      <c r="AD125" s="5" t="e">
        <f>VLOOKUP(AC125,definitions_list_lookup!$Y$12:$Z$15,2,FALSE)</f>
        <v>#N/A</v>
      </c>
      <c r="AE125" s="35"/>
      <c r="AF125" s="41" t="e">
        <f>VLOOKUP(AE125,definitions_list_lookup!$AT$3:$AU$5,2,FALSE)</f>
        <v>#N/A</v>
      </c>
      <c r="AH125" s="2"/>
      <c r="AI125" s="2"/>
      <c r="AJ125" s="14"/>
      <c r="AK125" s="14"/>
      <c r="AL125" s="14"/>
      <c r="AM125" s="14"/>
      <c r="AN125" s="14"/>
      <c r="AO125" s="14"/>
      <c r="AP125" s="14"/>
      <c r="AQ125" s="14"/>
      <c r="AR125" s="14"/>
      <c r="AS125" s="49">
        <v>10</v>
      </c>
      <c r="AT125" s="49">
        <v>90</v>
      </c>
      <c r="AU125" s="49">
        <v>8</v>
      </c>
      <c r="AV125" s="49">
        <v>180</v>
      </c>
      <c r="AW125" s="49">
        <f t="shared" si="30"/>
        <v>-51.443518984405614</v>
      </c>
      <c r="AX125" s="49">
        <f t="shared" si="23"/>
        <v>308.55648101559439</v>
      </c>
      <c r="AY125" s="49">
        <f t="shared" si="24"/>
        <v>77.293236894201456</v>
      </c>
      <c r="AZ125" s="49">
        <f t="shared" si="25"/>
        <v>38.556481015594386</v>
      </c>
      <c r="BA125" s="49">
        <f t="shared" si="26"/>
        <v>12.706763105798544</v>
      </c>
      <c r="BB125" s="49">
        <f t="shared" si="27"/>
        <v>128.55648101559439</v>
      </c>
      <c r="BC125" s="60">
        <f t="shared" si="28"/>
        <v>12.706763105798544</v>
      </c>
    </row>
    <row r="126" spans="1:55">
      <c r="A126" s="89">
        <v>42934</v>
      </c>
      <c r="B126" s="2" t="s">
        <v>1842</v>
      </c>
      <c r="C126" s="2" t="s">
        <v>1450</v>
      </c>
      <c r="D126" s="2" t="s">
        <v>1575</v>
      </c>
      <c r="E126" s="2">
        <v>18</v>
      </c>
      <c r="F126" s="2">
        <v>2</v>
      </c>
      <c r="G126" s="10" t="str">
        <f t="shared" si="29"/>
        <v>18-2</v>
      </c>
      <c r="H126" s="2">
        <v>60</v>
      </c>
      <c r="I126" s="2">
        <v>82</v>
      </c>
      <c r="J126" s="14">
        <f>(VLOOKUP($G126,Depth_Lookup_CCL!$A$3:$Z$549,11,FALSE))+(H126/100)</f>
        <v>37.6</v>
      </c>
      <c r="K126" s="14">
        <f>(VLOOKUP($G126,Depth_Lookup_CCL!$A$3:$Z$549,11,FALSE))+(I126/100)</f>
        <v>37.82</v>
      </c>
      <c r="L126" s="90" t="s">
        <v>1577</v>
      </c>
      <c r="M126" s="90" t="s">
        <v>1846</v>
      </c>
      <c r="Q126" s="2"/>
      <c r="R126" s="110"/>
      <c r="T126" s="35"/>
      <c r="U126" s="2"/>
      <c r="V126" s="2"/>
      <c r="W126" s="5" t="e">
        <f>VLOOKUP(V126,definitions_list_lookup!$V$12:$W$15,2,FALSE)</f>
        <v>#N/A</v>
      </c>
      <c r="X126" s="35"/>
      <c r="Y126" s="41" t="e">
        <f>VLOOKUP(X126,definitions_list_lookup!$AT$3:$AU$5,2,FALSE)</f>
        <v>#N/A</v>
      </c>
      <c r="Z126" s="41"/>
      <c r="AA126" s="41"/>
      <c r="AB126" s="2" t="s">
        <v>1385</v>
      </c>
      <c r="AC126" s="2" t="s">
        <v>1374</v>
      </c>
      <c r="AD126" s="5">
        <f>VLOOKUP(AC126,definitions_list_lookup!$Y$12:$Z$15,2,FALSE)</f>
        <v>1</v>
      </c>
      <c r="AE126" s="35" t="s">
        <v>1456</v>
      </c>
      <c r="AF126" s="41">
        <f>VLOOKUP(AE126,definitions_list_lookup!$AT$3:$AU$5,2,FALSE)</f>
        <v>1</v>
      </c>
      <c r="AH126" s="2" t="s">
        <v>1492</v>
      </c>
      <c r="AI126" s="2" t="s">
        <v>1900</v>
      </c>
      <c r="AJ126" s="14"/>
      <c r="AK126" s="14"/>
      <c r="AL126" s="14"/>
      <c r="AM126" s="14"/>
      <c r="AN126" s="14"/>
      <c r="AO126" s="14"/>
      <c r="AP126" s="14"/>
      <c r="AQ126" s="14"/>
      <c r="AR126" s="14"/>
      <c r="AS126" s="49">
        <v>3</v>
      </c>
      <c r="AT126" s="49">
        <v>90</v>
      </c>
      <c r="AU126" s="49">
        <v>0</v>
      </c>
      <c r="AV126" s="49">
        <v>0</v>
      </c>
      <c r="AW126" s="49">
        <f t="shared" si="30"/>
        <v>-90</v>
      </c>
      <c r="AX126" s="49">
        <f t="shared" si="23"/>
        <v>270</v>
      </c>
      <c r="AY126" s="49">
        <f t="shared" si="24"/>
        <v>87.000000000000014</v>
      </c>
      <c r="AZ126" s="49">
        <f t="shared" si="25"/>
        <v>360</v>
      </c>
      <c r="BA126" s="49">
        <f t="shared" si="26"/>
        <v>2.9999999999999858</v>
      </c>
      <c r="BB126" s="49">
        <f t="shared" si="27"/>
        <v>90</v>
      </c>
      <c r="BC126" s="60">
        <f t="shared" si="28"/>
        <v>2.9999999999999858</v>
      </c>
    </row>
    <row r="127" spans="1:55">
      <c r="A127" s="89">
        <v>42934</v>
      </c>
      <c r="B127" s="2" t="s">
        <v>1842</v>
      </c>
      <c r="C127" s="2" t="s">
        <v>1450</v>
      </c>
      <c r="D127" s="2" t="s">
        <v>1575</v>
      </c>
      <c r="E127" s="2">
        <v>18</v>
      </c>
      <c r="F127" s="2">
        <v>3</v>
      </c>
      <c r="G127" s="10" t="str">
        <f t="shared" si="29"/>
        <v>18-3</v>
      </c>
      <c r="H127" s="2">
        <v>0</v>
      </c>
      <c r="I127" s="2">
        <v>53</v>
      </c>
      <c r="J127" s="14">
        <f>(VLOOKUP($G127,Depth_Lookup_CCL!$A$3:$Z$549,11,FALSE))+(H127/100)</f>
        <v>37.814999999999998</v>
      </c>
      <c r="K127" s="14">
        <f>(VLOOKUP($G127,Depth_Lookup_CCL!$A$3:$Z$549,11,FALSE))+(I127/100)</f>
        <v>38.344999999999999</v>
      </c>
      <c r="L127" s="90" t="s">
        <v>1577</v>
      </c>
      <c r="M127" s="90" t="s">
        <v>1846</v>
      </c>
      <c r="N127" s="2" t="s">
        <v>1378</v>
      </c>
      <c r="Q127" s="2"/>
      <c r="R127" s="110"/>
      <c r="T127" s="35"/>
      <c r="U127" s="2"/>
      <c r="V127" s="2" t="s">
        <v>1376</v>
      </c>
      <c r="W127" s="5">
        <f>VLOOKUP(V127,definitions_list_lookup!$V$12:$W$15,2,FALSE)</f>
        <v>0</v>
      </c>
      <c r="X127" s="35"/>
      <c r="Y127" s="41" t="e">
        <f>VLOOKUP(X127,definitions_list_lookup!$AT$3:$AU$5,2,FALSE)</f>
        <v>#N/A</v>
      </c>
      <c r="Z127" s="41"/>
      <c r="AA127" s="41"/>
      <c r="AB127" s="2"/>
      <c r="AC127" s="2"/>
      <c r="AD127" s="5" t="e">
        <f>VLOOKUP(AC127,definitions_list_lookup!$Y$12:$Z$15,2,FALSE)</f>
        <v>#N/A</v>
      </c>
      <c r="AE127" s="35"/>
      <c r="AF127" s="41" t="e">
        <f>VLOOKUP(AE127,definitions_list_lookup!$AT$3:$AU$5,2,FALSE)</f>
        <v>#N/A</v>
      </c>
      <c r="AH127" s="2"/>
      <c r="AI127" s="2"/>
      <c r="AJ127" s="14"/>
      <c r="AK127" s="14"/>
      <c r="AL127" s="14"/>
      <c r="AM127" s="14"/>
      <c r="AN127" s="14"/>
      <c r="AO127" s="14"/>
      <c r="AP127" s="14"/>
      <c r="AQ127" s="14"/>
      <c r="AR127" s="14"/>
      <c r="AS127" s="49"/>
      <c r="AT127" s="49"/>
      <c r="AU127" s="49"/>
      <c r="AV127" s="49"/>
      <c r="AW127" s="49" t="e">
        <f t="shared" si="30"/>
        <v>#DIV/0!</v>
      </c>
      <c r="AX127" s="49" t="e">
        <f t="shared" ref="AX127:AX231" si="31">IF($AW127&gt;0,$AW127,360+$AW127)</f>
        <v>#DIV/0!</v>
      </c>
      <c r="AY127" s="49" t="e">
        <f t="shared" ref="AY127:AY233" si="32">+ABS(DEGREES(ATAN((COS(RADIANS(ABS($AW127+180-(IF($AT127&gt;$AV127,MAX($AU127,$AT127),MIN($AT127,$AV127))))))/(TAN(RADIANS($AS127)))))))</f>
        <v>#DIV/0!</v>
      </c>
      <c r="AZ127" s="49" t="e">
        <f t="shared" ref="AZ127:AZ231" si="33">+IF(($AW127+90)&gt;0,$AW127+90,$AW127+450)</f>
        <v>#DIV/0!</v>
      </c>
      <c r="BA127" s="49" t="e">
        <f t="shared" ref="BA127:BA231" si="34">-$AY127+90</f>
        <v>#DIV/0!</v>
      </c>
      <c r="BB127" s="49" t="e">
        <f t="shared" ref="BB127:BB227" si="35">IF(($AX127&lt;180),$AX127+180,$AX127-180)</f>
        <v>#DIV/0!</v>
      </c>
      <c r="BC127" s="60" t="e">
        <f t="shared" ref="BC127:BC231" si="36">-$AY127+90</f>
        <v>#DIV/0!</v>
      </c>
    </row>
    <row r="128" spans="1:55">
      <c r="A128" s="89">
        <v>42934</v>
      </c>
      <c r="B128" s="2" t="s">
        <v>1842</v>
      </c>
      <c r="C128" s="2" t="s">
        <v>1450</v>
      </c>
      <c r="D128" s="2" t="s">
        <v>1575</v>
      </c>
      <c r="E128" s="2">
        <v>18</v>
      </c>
      <c r="F128" s="2">
        <v>3</v>
      </c>
      <c r="G128" s="10" t="str">
        <f t="shared" si="29"/>
        <v>18-3</v>
      </c>
      <c r="H128" s="2">
        <v>53</v>
      </c>
      <c r="I128" s="2">
        <v>58</v>
      </c>
      <c r="J128" s="14">
        <f>(VLOOKUP($G128,Depth_Lookup_CCL!$A$3:$Z$549,11,FALSE))+(H128/100)</f>
        <v>38.344999999999999</v>
      </c>
      <c r="K128" s="14">
        <f>(VLOOKUP($G128,Depth_Lookup_CCL!$A$3:$Z$549,11,FALSE))+(I128/100)</f>
        <v>38.394999999999996</v>
      </c>
      <c r="L128" s="90" t="s">
        <v>1596</v>
      </c>
      <c r="M128" s="90" t="s">
        <v>1844</v>
      </c>
      <c r="N128" s="2" t="s">
        <v>21</v>
      </c>
      <c r="O128" s="2" t="s">
        <v>1363</v>
      </c>
      <c r="P128" s="2" t="s">
        <v>1368</v>
      </c>
      <c r="Q128" s="2"/>
      <c r="R128" s="110"/>
      <c r="S128" s="2" t="s">
        <v>1378</v>
      </c>
      <c r="T128" s="35" t="s">
        <v>1391</v>
      </c>
      <c r="U128" s="2" t="s">
        <v>1368</v>
      </c>
      <c r="V128" s="2" t="s">
        <v>1374</v>
      </c>
      <c r="W128" s="5">
        <f>VLOOKUP(V128,definitions_list_lookup!$V$12:$W$15,2,FALSE)</f>
        <v>1</v>
      </c>
      <c r="X128" s="35" t="s">
        <v>1457</v>
      </c>
      <c r="Y128" s="41">
        <f>VLOOKUP(X128,definitions_list_lookup!$AT$3:$AU$5,2,FALSE)</f>
        <v>2</v>
      </c>
      <c r="Z128" s="41"/>
      <c r="AA128" s="41" t="s">
        <v>1913</v>
      </c>
      <c r="AB128" s="2"/>
      <c r="AC128" s="2"/>
      <c r="AD128" s="5" t="e">
        <f>VLOOKUP(AC128,definitions_list_lookup!$Y$12:$Z$15,2,FALSE)</f>
        <v>#N/A</v>
      </c>
      <c r="AE128" s="35"/>
      <c r="AF128" s="41" t="e">
        <f>VLOOKUP(AE128,definitions_list_lookup!$AT$3:$AU$5,2,FALSE)</f>
        <v>#N/A</v>
      </c>
      <c r="AH128" s="2"/>
      <c r="AI128" s="2"/>
      <c r="AJ128" s="14"/>
      <c r="AK128" s="14"/>
      <c r="AL128" s="14"/>
      <c r="AM128" s="14"/>
      <c r="AN128" s="14"/>
      <c r="AO128" s="14"/>
      <c r="AP128" s="14"/>
      <c r="AQ128" s="14"/>
      <c r="AR128" s="14"/>
      <c r="AS128" s="49">
        <v>3</v>
      </c>
      <c r="AT128" s="49">
        <v>90</v>
      </c>
      <c r="AU128" s="49">
        <v>9</v>
      </c>
      <c r="AV128" s="49">
        <v>0</v>
      </c>
      <c r="AW128" s="49">
        <f t="shared" si="30"/>
        <v>-161.69115252150169</v>
      </c>
      <c r="AX128" s="49">
        <f t="shared" si="31"/>
        <v>198.30884747849831</v>
      </c>
      <c r="AY128" s="49">
        <f t="shared" si="32"/>
        <v>80.528579772654638</v>
      </c>
      <c r="AZ128" s="49">
        <f t="shared" si="33"/>
        <v>288.30884747849831</v>
      </c>
      <c r="BA128" s="49">
        <f t="shared" si="34"/>
        <v>9.4714202273453623</v>
      </c>
      <c r="BB128" s="49">
        <f t="shared" si="35"/>
        <v>18.308847478498308</v>
      </c>
      <c r="BC128" s="60">
        <f t="shared" si="36"/>
        <v>9.4714202273453623</v>
      </c>
    </row>
    <row r="129" spans="1:58">
      <c r="A129" s="89">
        <v>42934</v>
      </c>
      <c r="B129" s="2" t="s">
        <v>1842</v>
      </c>
      <c r="C129" s="2" t="s">
        <v>1450</v>
      </c>
      <c r="D129" s="2" t="s">
        <v>1575</v>
      </c>
      <c r="E129" s="2">
        <v>18</v>
      </c>
      <c r="F129" s="2">
        <v>3</v>
      </c>
      <c r="G129" s="10" t="str">
        <f t="shared" si="29"/>
        <v>18-3</v>
      </c>
      <c r="H129" s="2">
        <v>58</v>
      </c>
      <c r="I129" s="2">
        <v>84</v>
      </c>
      <c r="J129" s="14">
        <f>(VLOOKUP($G129,Depth_Lookup_CCL!$A$3:$Z$549,11,FALSE))+(H129/100)</f>
        <v>38.394999999999996</v>
      </c>
      <c r="K129" s="14">
        <f>(VLOOKUP($G129,Depth_Lookup_CCL!$A$3:$Z$549,11,FALSE))+(I129/100)</f>
        <v>38.655000000000001</v>
      </c>
      <c r="L129" s="90" t="s">
        <v>1577</v>
      </c>
      <c r="M129" s="90" t="s">
        <v>1846</v>
      </c>
      <c r="N129" s="2" t="s">
        <v>1442</v>
      </c>
      <c r="O129" s="2" t="s">
        <v>1391</v>
      </c>
      <c r="P129" s="2" t="s">
        <v>1368</v>
      </c>
      <c r="Q129" s="2"/>
      <c r="R129" s="110"/>
      <c r="T129" s="35"/>
      <c r="U129" s="2"/>
      <c r="V129" s="2" t="s">
        <v>1376</v>
      </c>
      <c r="W129" s="5">
        <f>VLOOKUP(V129,definitions_list_lookup!$V$12:$W$15,2,FALSE)</f>
        <v>0</v>
      </c>
      <c r="X129" s="35"/>
      <c r="Y129" s="41" t="e">
        <f>VLOOKUP(X129,definitions_list_lookup!$AT$3:$AU$5,2,FALSE)</f>
        <v>#N/A</v>
      </c>
      <c r="Z129" s="41"/>
      <c r="AA129" s="41"/>
      <c r="AB129" s="2" t="s">
        <v>1385</v>
      </c>
      <c r="AC129" s="2" t="s">
        <v>1374</v>
      </c>
      <c r="AD129" s="5">
        <f>VLOOKUP(AC129,definitions_list_lookup!$Y$12:$Z$15,2,FALSE)</f>
        <v>1</v>
      </c>
      <c r="AE129" s="35" t="s">
        <v>1456</v>
      </c>
      <c r="AF129" s="41">
        <f>VLOOKUP(AE129,definitions_list_lookup!$AT$3:$AU$5,2,FALSE)</f>
        <v>1</v>
      </c>
      <c r="AH129" s="2" t="s">
        <v>1492</v>
      </c>
      <c r="AI129" s="2" t="s">
        <v>1900</v>
      </c>
      <c r="AJ129" s="14"/>
      <c r="AK129" s="14"/>
      <c r="AL129" s="14"/>
      <c r="AM129" s="14"/>
      <c r="AN129" s="14"/>
      <c r="AO129" s="14"/>
      <c r="AP129" s="14"/>
      <c r="AQ129" s="14"/>
      <c r="AR129" s="14"/>
      <c r="AS129" s="49">
        <v>5</v>
      </c>
      <c r="AT129" s="49">
        <v>90</v>
      </c>
      <c r="AU129" s="49">
        <v>2</v>
      </c>
      <c r="AV129" s="49">
        <v>180</v>
      </c>
      <c r="AW129" s="49">
        <f t="shared" si="30"/>
        <v>-68.240773520442389</v>
      </c>
      <c r="AX129" s="49">
        <f t="shared" si="31"/>
        <v>291.75922647955758</v>
      </c>
      <c r="AY129" s="49">
        <f t="shared" si="32"/>
        <v>84.618591521009009</v>
      </c>
      <c r="AZ129" s="49">
        <f t="shared" si="33"/>
        <v>21.759226479557611</v>
      </c>
      <c r="BA129" s="49">
        <f t="shared" si="34"/>
        <v>5.3814084789909913</v>
      </c>
      <c r="BB129" s="49">
        <f t="shared" si="35"/>
        <v>111.75922647955758</v>
      </c>
      <c r="BC129" s="60">
        <f t="shared" si="36"/>
        <v>5.3814084789909913</v>
      </c>
    </row>
    <row r="130" spans="1:58">
      <c r="A130" s="89">
        <v>42934</v>
      </c>
      <c r="B130" s="2" t="s">
        <v>1842</v>
      </c>
      <c r="C130" s="2" t="s">
        <v>1450</v>
      </c>
      <c r="D130" s="2" t="s">
        <v>1575</v>
      </c>
      <c r="E130" s="2">
        <v>18</v>
      </c>
      <c r="F130" s="2">
        <v>4</v>
      </c>
      <c r="G130" s="10" t="str">
        <f t="shared" ref="G130:G193" si="37">E130&amp;"-"&amp;F130</f>
        <v>18-4</v>
      </c>
      <c r="H130" s="2">
        <v>0</v>
      </c>
      <c r="I130" s="2">
        <v>79</v>
      </c>
      <c r="J130" s="14">
        <f>(VLOOKUP($G130,Depth_Lookup_CCL!$A$3:$Z$549,11,FALSE))+(H130/100)</f>
        <v>38.659999999999997</v>
      </c>
      <c r="K130" s="14">
        <f>(VLOOKUP($G130,Depth_Lookup_CCL!$A$3:$Z$549,11,FALSE))+(I130/100)</f>
        <v>39.449999999999996</v>
      </c>
      <c r="L130" s="90" t="s">
        <v>1577</v>
      </c>
      <c r="M130" s="90" t="s">
        <v>1846</v>
      </c>
      <c r="N130" s="2" t="s">
        <v>1442</v>
      </c>
      <c r="Q130" s="2"/>
      <c r="R130" s="110"/>
      <c r="S130" s="2" t="s">
        <v>1378</v>
      </c>
      <c r="T130" s="35" t="s">
        <v>1391</v>
      </c>
      <c r="U130" s="2" t="s">
        <v>1385</v>
      </c>
      <c r="V130" s="2" t="s">
        <v>1376</v>
      </c>
      <c r="W130" s="5">
        <f>VLOOKUP(V130,definitions_list_lookup!$V$12:$W$15,2,FALSE)</f>
        <v>0</v>
      </c>
      <c r="X130" s="35" t="s">
        <v>1457</v>
      </c>
      <c r="Y130" s="41">
        <f>VLOOKUP(X130,definitions_list_lookup!$AT$3:$AU$5,2,FALSE)</f>
        <v>2</v>
      </c>
      <c r="Z130" s="41">
        <v>0.5</v>
      </c>
      <c r="AA130" s="41" t="s">
        <v>1914</v>
      </c>
      <c r="AB130" s="2"/>
      <c r="AC130" s="2"/>
      <c r="AD130" s="5" t="e">
        <f>VLOOKUP(AC130,definitions_list_lookup!$Y$12:$Z$15,2,FALSE)</f>
        <v>#N/A</v>
      </c>
      <c r="AE130" s="35"/>
      <c r="AF130" s="41" t="e">
        <f>VLOOKUP(AE130,definitions_list_lookup!$AT$3:$AU$5,2,FALSE)</f>
        <v>#N/A</v>
      </c>
      <c r="AH130" s="2"/>
      <c r="AI130" s="2"/>
      <c r="AJ130" s="14"/>
      <c r="AK130" s="14"/>
      <c r="AL130" s="14"/>
      <c r="AM130" s="14"/>
      <c r="AN130" s="14"/>
      <c r="AO130" s="14"/>
      <c r="AP130" s="14"/>
      <c r="AQ130" s="14"/>
      <c r="AR130" s="14"/>
      <c r="AS130" s="49">
        <v>4</v>
      </c>
      <c r="AT130" s="49">
        <v>270</v>
      </c>
      <c r="AU130" s="49">
        <v>3</v>
      </c>
      <c r="AV130" s="49">
        <v>180</v>
      </c>
      <c r="AW130" s="49">
        <f t="shared" si="30"/>
        <v>53.149682880599386</v>
      </c>
      <c r="AX130" s="49">
        <f t="shared" si="31"/>
        <v>53.149682880599386</v>
      </c>
      <c r="AY130" s="49">
        <f t="shared" si="32"/>
        <v>85.005830606894079</v>
      </c>
      <c r="AZ130" s="49">
        <f t="shared" si="33"/>
        <v>143.14968288059939</v>
      </c>
      <c r="BA130" s="49">
        <f t="shared" si="34"/>
        <v>4.9941693931059206</v>
      </c>
      <c r="BB130" s="49">
        <f t="shared" si="35"/>
        <v>233.14968288059939</v>
      </c>
      <c r="BC130" s="60">
        <f t="shared" si="36"/>
        <v>4.9941693931059206</v>
      </c>
    </row>
    <row r="131" spans="1:58">
      <c r="A131" s="89">
        <v>42934</v>
      </c>
      <c r="B131" s="2" t="s">
        <v>1842</v>
      </c>
      <c r="C131" s="2" t="s">
        <v>1450</v>
      </c>
      <c r="D131" s="2" t="s">
        <v>1575</v>
      </c>
      <c r="E131" s="2">
        <v>19</v>
      </c>
      <c r="F131" s="2">
        <v>1</v>
      </c>
      <c r="G131" s="10" t="str">
        <f t="shared" si="37"/>
        <v>19-1</v>
      </c>
      <c r="H131" s="2">
        <v>0</v>
      </c>
      <c r="I131" s="2">
        <v>87</v>
      </c>
      <c r="J131" s="14">
        <f>(VLOOKUP($G131,Depth_Lookup_CCL!$A$3:$Z$549,11,FALSE))+(H131/100)</f>
        <v>39.299999999999997</v>
      </c>
      <c r="K131" s="14">
        <f>(VLOOKUP($G131,Depth_Lookup_CCL!$A$3:$Z$549,11,FALSE))+(I131/100)</f>
        <v>40.169999999999995</v>
      </c>
      <c r="L131" s="90" t="s">
        <v>1577</v>
      </c>
      <c r="M131" s="90" t="s">
        <v>1846</v>
      </c>
      <c r="N131" s="2" t="s">
        <v>1442</v>
      </c>
      <c r="Q131" s="2"/>
      <c r="R131" s="110"/>
      <c r="S131" s="2" t="s">
        <v>1378</v>
      </c>
      <c r="T131" s="35" t="s">
        <v>1391</v>
      </c>
      <c r="U131" s="2" t="s">
        <v>1385</v>
      </c>
      <c r="V131" s="2" t="s">
        <v>1376</v>
      </c>
      <c r="W131" s="5">
        <f>VLOOKUP(V131,definitions_list_lookup!$V$12:$W$15,2,FALSE)</f>
        <v>0</v>
      </c>
      <c r="X131" s="35" t="s">
        <v>1457</v>
      </c>
      <c r="Y131" s="41">
        <f>VLOOKUP(X131,definitions_list_lookup!$AT$3:$AU$5,2,FALSE)</f>
        <v>2</v>
      </c>
      <c r="Z131" s="41">
        <v>0.5</v>
      </c>
      <c r="AA131" s="41" t="s">
        <v>1915</v>
      </c>
      <c r="AB131" s="2"/>
      <c r="AC131" s="2"/>
      <c r="AD131" s="5" t="e">
        <f>VLOOKUP(AC131,definitions_list_lookup!$Y$12:$Z$15,2,FALSE)</f>
        <v>#N/A</v>
      </c>
      <c r="AE131" s="35"/>
      <c r="AF131" s="41" t="e">
        <f>VLOOKUP(AE131,definitions_list_lookup!$AT$3:$AU$5,2,FALSE)</f>
        <v>#N/A</v>
      </c>
      <c r="AH131" s="2"/>
      <c r="AI131" s="2"/>
      <c r="AJ131" s="14"/>
      <c r="AK131" s="14"/>
      <c r="AL131" s="14"/>
      <c r="AM131" s="14"/>
      <c r="AN131" s="14"/>
      <c r="AO131" s="14"/>
      <c r="AP131" s="14"/>
      <c r="AQ131" s="14"/>
      <c r="AR131" s="14"/>
      <c r="AS131" s="49">
        <v>14</v>
      </c>
      <c r="AT131" s="49">
        <v>90</v>
      </c>
      <c r="AU131" s="49">
        <v>0</v>
      </c>
      <c r="AV131" s="49">
        <v>360</v>
      </c>
      <c r="AW131" s="49">
        <f t="shared" si="30"/>
        <v>-90.000000000000014</v>
      </c>
      <c r="AX131" s="49">
        <f t="shared" si="31"/>
        <v>270</v>
      </c>
      <c r="AY131" s="49">
        <f t="shared" si="32"/>
        <v>76</v>
      </c>
      <c r="AZ131" s="49">
        <f t="shared" si="33"/>
        <v>360</v>
      </c>
      <c r="BA131" s="49">
        <f t="shared" si="34"/>
        <v>14</v>
      </c>
      <c r="BB131" s="49">
        <f t="shared" si="35"/>
        <v>90</v>
      </c>
      <c r="BC131" s="60">
        <f t="shared" si="36"/>
        <v>14</v>
      </c>
    </row>
    <row r="132" spans="1:58">
      <c r="A132" s="89">
        <v>42934</v>
      </c>
      <c r="B132" s="2" t="s">
        <v>1842</v>
      </c>
      <c r="C132" s="2" t="s">
        <v>1450</v>
      </c>
      <c r="D132" s="2" t="s">
        <v>1575</v>
      </c>
      <c r="E132" s="2">
        <v>19</v>
      </c>
      <c r="F132" s="2">
        <v>2</v>
      </c>
      <c r="G132" s="10" t="str">
        <f t="shared" si="37"/>
        <v>19-2</v>
      </c>
      <c r="H132" s="2">
        <v>0</v>
      </c>
      <c r="I132" s="2">
        <v>11</v>
      </c>
      <c r="J132" s="14">
        <f>(VLOOKUP($G132,Depth_Lookup_CCL!$A$3:$Z$549,11,FALSE))+(H132/100)</f>
        <v>40.169999999999995</v>
      </c>
      <c r="K132" s="14">
        <f>(VLOOKUP($G132,Depth_Lookup_CCL!$A$3:$Z$549,11,FALSE))+(I132/100)</f>
        <v>40.279999999999994</v>
      </c>
      <c r="L132" s="90" t="s">
        <v>1577</v>
      </c>
      <c r="M132" s="90" t="s">
        <v>1846</v>
      </c>
      <c r="N132" s="2" t="s">
        <v>1442</v>
      </c>
      <c r="Q132" s="2"/>
      <c r="R132" s="110"/>
      <c r="T132" s="35"/>
      <c r="U132" s="2"/>
      <c r="V132" s="2" t="s">
        <v>1376</v>
      </c>
      <c r="W132" s="5">
        <f>VLOOKUP(V132,definitions_list_lookup!$V$12:$W$15,2,FALSE)</f>
        <v>0</v>
      </c>
      <c r="X132" s="35" t="s">
        <v>1457</v>
      </c>
      <c r="Y132" s="41">
        <f>VLOOKUP(X132,definitions_list_lookup!$AT$3:$AU$5,2,FALSE)</f>
        <v>2</v>
      </c>
      <c r="Z132" s="41"/>
      <c r="AA132" s="41" t="s">
        <v>1916</v>
      </c>
      <c r="AB132" s="2"/>
      <c r="AC132" s="2"/>
      <c r="AD132" s="5" t="e">
        <f>VLOOKUP(AC132,definitions_list_lookup!$Y$12:$Z$15,2,FALSE)</f>
        <v>#N/A</v>
      </c>
      <c r="AE132" s="93"/>
      <c r="AF132" s="41" t="e">
        <f>VLOOKUP(AE132,definitions_list_lookup!$AT$3:$AU$5,2,FALSE)</f>
        <v>#N/A</v>
      </c>
      <c r="AH132" s="2"/>
      <c r="AI132" s="2"/>
      <c r="AJ132" s="14"/>
      <c r="AK132" s="14"/>
      <c r="AL132" s="14"/>
      <c r="AM132" s="14"/>
      <c r="AN132" s="14"/>
      <c r="AO132" s="14"/>
      <c r="AP132" s="14"/>
      <c r="AQ132" s="14"/>
      <c r="AR132" s="14"/>
      <c r="AS132" s="49"/>
      <c r="AT132" s="49"/>
      <c r="AU132" s="49"/>
      <c r="AV132" s="49"/>
      <c r="AW132" s="49" t="e">
        <f t="shared" si="30"/>
        <v>#DIV/0!</v>
      </c>
      <c r="AX132" s="49" t="e">
        <f t="shared" si="31"/>
        <v>#DIV/0!</v>
      </c>
      <c r="AY132" s="49" t="e">
        <f t="shared" si="32"/>
        <v>#DIV/0!</v>
      </c>
      <c r="AZ132" s="49" t="e">
        <f t="shared" si="33"/>
        <v>#DIV/0!</v>
      </c>
      <c r="BA132" s="49" t="e">
        <f t="shared" si="34"/>
        <v>#DIV/0!</v>
      </c>
      <c r="BB132" s="49" t="e">
        <f t="shared" si="35"/>
        <v>#DIV/0!</v>
      </c>
      <c r="BC132" s="60" t="e">
        <f t="shared" si="36"/>
        <v>#DIV/0!</v>
      </c>
    </row>
    <row r="133" spans="1:58">
      <c r="A133" s="89">
        <v>42934</v>
      </c>
      <c r="B133" s="2" t="s">
        <v>1842</v>
      </c>
      <c r="C133" s="2" t="s">
        <v>1450</v>
      </c>
      <c r="D133" s="2" t="s">
        <v>1575</v>
      </c>
      <c r="E133" s="2">
        <v>19</v>
      </c>
      <c r="F133" s="2">
        <v>2</v>
      </c>
      <c r="G133" s="10" t="str">
        <f t="shared" si="37"/>
        <v>19-2</v>
      </c>
      <c r="H133" s="2">
        <v>11</v>
      </c>
      <c r="I133" s="2">
        <v>26</v>
      </c>
      <c r="J133" s="14">
        <f>(VLOOKUP($G133,Depth_Lookup_CCL!$A$3:$Z$549,11,FALSE))+(H133/100)</f>
        <v>40.279999999999994</v>
      </c>
      <c r="K133" s="14">
        <f>(VLOOKUP($G133,Depth_Lookup_CCL!$A$3:$Z$549,11,FALSE))+(I133/100)</f>
        <v>40.429999999999993</v>
      </c>
      <c r="L133" s="90" t="s">
        <v>1599</v>
      </c>
      <c r="M133" s="90" t="s">
        <v>1917</v>
      </c>
      <c r="N133" s="2" t="s">
        <v>21</v>
      </c>
      <c r="O133" s="2" t="s">
        <v>1363</v>
      </c>
      <c r="P133" s="2" t="s">
        <v>1368</v>
      </c>
      <c r="Q133" s="2"/>
      <c r="R133" s="110"/>
      <c r="S133" s="2" t="s">
        <v>1378</v>
      </c>
      <c r="T133" s="35" t="s">
        <v>1391</v>
      </c>
      <c r="U133" s="2" t="s">
        <v>1368</v>
      </c>
      <c r="V133" s="2" t="s">
        <v>1374</v>
      </c>
      <c r="W133" s="5">
        <f>VLOOKUP(V133,definitions_list_lookup!$V$12:$W$15,2,FALSE)</f>
        <v>1</v>
      </c>
      <c r="X133" s="35" t="s">
        <v>1457</v>
      </c>
      <c r="Y133" s="41">
        <f>VLOOKUP(X133,definitions_list_lookup!$AT$3:$AU$5,2,FALSE)</f>
        <v>2</v>
      </c>
      <c r="Z133" s="41">
        <v>15</v>
      </c>
      <c r="AA133" s="41" t="s">
        <v>1918</v>
      </c>
      <c r="AB133" s="2" t="s">
        <v>1385</v>
      </c>
      <c r="AC133" s="2" t="s">
        <v>1374</v>
      </c>
      <c r="AD133" s="5">
        <f>VLOOKUP(AC133,definitions_list_lookup!$Y$12:$Z$15,2,FALSE)</f>
        <v>1</v>
      </c>
      <c r="AE133" s="35" t="s">
        <v>1456</v>
      </c>
      <c r="AF133" s="41">
        <f>VLOOKUP(AE133,definitions_list_lookup!$AT$3:$AU$5,2,FALSE)</f>
        <v>1</v>
      </c>
      <c r="AH133" s="2" t="s">
        <v>1493</v>
      </c>
      <c r="AI133" s="2" t="s">
        <v>1919</v>
      </c>
      <c r="AJ133" s="14"/>
      <c r="AK133" s="14"/>
      <c r="AL133" s="14"/>
      <c r="AM133" s="14"/>
      <c r="AN133" s="14"/>
      <c r="AO133" s="14"/>
      <c r="AP133" s="14"/>
      <c r="AQ133" s="14"/>
      <c r="AR133" s="14"/>
      <c r="AS133" s="49">
        <v>4</v>
      </c>
      <c r="AT133" s="49">
        <v>90</v>
      </c>
      <c r="AU133" s="49">
        <v>5</v>
      </c>
      <c r="AV133" s="49">
        <v>180</v>
      </c>
      <c r="AW133" s="49">
        <f t="shared" si="30"/>
        <v>-38.634194798667835</v>
      </c>
      <c r="AX133" s="49">
        <f t="shared" si="31"/>
        <v>321.36580520133214</v>
      </c>
      <c r="AY133" s="49">
        <f t="shared" si="32"/>
        <v>83.609498300707457</v>
      </c>
      <c r="AZ133" s="49">
        <f t="shared" si="33"/>
        <v>51.365805201332165</v>
      </c>
      <c r="BA133" s="49">
        <f t="shared" si="34"/>
        <v>6.3905016992925425</v>
      </c>
      <c r="BB133" s="49">
        <f t="shared" si="35"/>
        <v>141.36580520133214</v>
      </c>
      <c r="BC133" s="60">
        <f t="shared" si="36"/>
        <v>6.3905016992925425</v>
      </c>
    </row>
    <row r="134" spans="1:58">
      <c r="A134" s="89">
        <v>42934</v>
      </c>
      <c r="B134" s="2" t="s">
        <v>1842</v>
      </c>
      <c r="C134" s="2" t="s">
        <v>1450</v>
      </c>
      <c r="D134" s="2" t="s">
        <v>1575</v>
      </c>
      <c r="E134" s="2">
        <v>19</v>
      </c>
      <c r="F134" s="2">
        <v>2</v>
      </c>
      <c r="G134" s="10" t="str">
        <f t="shared" si="37"/>
        <v>19-2</v>
      </c>
      <c r="H134" s="2">
        <v>26</v>
      </c>
      <c r="I134" s="2">
        <v>81</v>
      </c>
      <c r="J134" s="14">
        <f>(VLOOKUP($G134,Depth_Lookup_CCL!$A$3:$Z$549,11,FALSE))+(H134/100)</f>
        <v>40.429999999999993</v>
      </c>
      <c r="K134" s="14">
        <f>(VLOOKUP($G134,Depth_Lookup_CCL!$A$3:$Z$549,11,FALSE))+(I134/100)</f>
        <v>40.98</v>
      </c>
      <c r="L134" s="90" t="s">
        <v>1577</v>
      </c>
      <c r="M134" s="90" t="s">
        <v>1846</v>
      </c>
      <c r="N134" s="2" t="s">
        <v>1378</v>
      </c>
      <c r="O134" s="2" t="s">
        <v>1363</v>
      </c>
      <c r="P134" s="2" t="s">
        <v>1368</v>
      </c>
      <c r="Q134" s="2"/>
      <c r="R134" s="110"/>
      <c r="S134" s="2" t="s">
        <v>1378</v>
      </c>
      <c r="T134" s="35"/>
      <c r="U134" s="35" t="s">
        <v>1368</v>
      </c>
      <c r="V134" s="2" t="s">
        <v>1376</v>
      </c>
      <c r="W134" s="5">
        <f>VLOOKUP(V134,definitions_list_lookup!$V$12:$W$15,2,FALSE)</f>
        <v>0</v>
      </c>
      <c r="X134" s="35" t="s">
        <v>1457</v>
      </c>
      <c r="Y134" s="41">
        <f>VLOOKUP(X134,definitions_list_lookup!$AT$3:$AU$5,2,FALSE)</f>
        <v>2</v>
      </c>
      <c r="Z134" s="41">
        <v>0.5</v>
      </c>
      <c r="AA134" s="41" t="s">
        <v>1920</v>
      </c>
      <c r="AB134" s="2"/>
      <c r="AC134" s="2"/>
      <c r="AD134" s="5" t="e">
        <f>VLOOKUP(AC134,definitions_list_lookup!$Y$12:$Z$15,2,FALSE)</f>
        <v>#N/A</v>
      </c>
      <c r="AE134" s="35"/>
      <c r="AF134" s="41" t="e">
        <f>VLOOKUP(AE134,definitions_list_lookup!$AT$3:$AU$5,2,FALSE)</f>
        <v>#N/A</v>
      </c>
      <c r="AH134" s="2"/>
      <c r="AI134" s="2"/>
      <c r="AJ134" s="14"/>
      <c r="AK134" s="14"/>
      <c r="AL134" s="14"/>
      <c r="AM134" s="14"/>
      <c r="AN134" s="14"/>
      <c r="AO134" s="14"/>
      <c r="AP134" s="14"/>
      <c r="AQ134" s="14"/>
      <c r="AR134" s="14"/>
      <c r="AS134" s="49">
        <v>7</v>
      </c>
      <c r="AT134" s="49">
        <v>90</v>
      </c>
      <c r="AU134" s="49">
        <v>4</v>
      </c>
      <c r="AV134" s="49">
        <v>360</v>
      </c>
      <c r="AW134" s="49">
        <f t="shared" si="30"/>
        <v>-119.66186679147901</v>
      </c>
      <c r="AX134" s="49">
        <f t="shared" si="31"/>
        <v>240.33813320852099</v>
      </c>
      <c r="AY134" s="49">
        <f t="shared" si="32"/>
        <v>81.957326660868361</v>
      </c>
      <c r="AZ134" s="49">
        <f t="shared" si="33"/>
        <v>330.33813320852096</v>
      </c>
      <c r="BA134" s="49">
        <f t="shared" si="34"/>
        <v>8.042673339131639</v>
      </c>
      <c r="BB134" s="49">
        <f t="shared" si="35"/>
        <v>60.338133208520986</v>
      </c>
      <c r="BC134" s="60">
        <f t="shared" si="36"/>
        <v>8.042673339131639</v>
      </c>
    </row>
    <row r="135" spans="1:58">
      <c r="A135" s="89">
        <v>42934</v>
      </c>
      <c r="B135" s="2" t="s">
        <v>1842</v>
      </c>
      <c r="C135" s="2" t="s">
        <v>1450</v>
      </c>
      <c r="D135" s="2" t="s">
        <v>1575</v>
      </c>
      <c r="E135" s="2">
        <v>19</v>
      </c>
      <c r="F135" s="2">
        <v>3</v>
      </c>
      <c r="G135" s="10" t="str">
        <f t="shared" si="37"/>
        <v>19-3</v>
      </c>
      <c r="H135" s="2">
        <v>0</v>
      </c>
      <c r="I135" s="2">
        <v>76</v>
      </c>
      <c r="J135" s="14">
        <f>(VLOOKUP($G135,Depth_Lookup_CCL!$A$3:$Z$549,11,FALSE))+(H135/100)</f>
        <v>40.984999999999992</v>
      </c>
      <c r="K135" s="14">
        <f>(VLOOKUP($G135,Depth_Lookup_CCL!$A$3:$Z$549,11,FALSE))+(I135/100)</f>
        <v>41.74499999999999</v>
      </c>
      <c r="L135" s="90" t="s">
        <v>1577</v>
      </c>
      <c r="M135" s="90" t="s">
        <v>1846</v>
      </c>
      <c r="N135" s="2" t="s">
        <v>1442</v>
      </c>
      <c r="Q135" s="2"/>
      <c r="R135" s="110"/>
      <c r="S135" s="2" t="s">
        <v>1378</v>
      </c>
      <c r="T135" s="35"/>
      <c r="U135" s="35" t="s">
        <v>1385</v>
      </c>
      <c r="V135" s="2" t="s">
        <v>1376</v>
      </c>
      <c r="W135" s="5">
        <f>VLOOKUP(V135,definitions_list_lookup!$V$12:$W$15,2,FALSE)</f>
        <v>0</v>
      </c>
      <c r="X135" s="35" t="s">
        <v>1457</v>
      </c>
      <c r="Y135" s="41">
        <f>VLOOKUP(X135,definitions_list_lookup!$AT$3:$AU$5,2,FALSE)</f>
        <v>2</v>
      </c>
      <c r="Z135" s="41">
        <v>0.5</v>
      </c>
      <c r="AA135" s="41" t="s">
        <v>1921</v>
      </c>
      <c r="AB135" s="2"/>
      <c r="AC135" s="2"/>
      <c r="AD135" s="5" t="e">
        <f>VLOOKUP(AC135,definitions_list_lookup!$Y$12:$Z$15,2,FALSE)</f>
        <v>#N/A</v>
      </c>
      <c r="AE135" s="35"/>
      <c r="AF135" s="41" t="e">
        <f>VLOOKUP(AE135,definitions_list_lookup!$AT$3:$AU$5,2,FALSE)</f>
        <v>#N/A</v>
      </c>
      <c r="AH135" s="2"/>
      <c r="AI135" s="2"/>
      <c r="AJ135" s="14"/>
      <c r="AK135" s="14"/>
      <c r="AL135" s="14"/>
      <c r="AM135" s="14"/>
      <c r="AN135" s="14"/>
      <c r="AO135" s="14"/>
      <c r="AP135" s="14"/>
      <c r="AQ135" s="14"/>
      <c r="AR135" s="14"/>
      <c r="AS135" s="49">
        <v>6</v>
      </c>
      <c r="AT135" s="49">
        <v>90</v>
      </c>
      <c r="AU135" s="49">
        <v>17</v>
      </c>
      <c r="AV135" s="49">
        <v>180</v>
      </c>
      <c r="AW135" s="49">
        <f t="shared" si="30"/>
        <v>-18.971968753464097</v>
      </c>
      <c r="AX135" s="49">
        <f t="shared" si="31"/>
        <v>341.02803124653587</v>
      </c>
      <c r="AY135" s="49">
        <f t="shared" si="32"/>
        <v>72.084360179968826</v>
      </c>
      <c r="AZ135" s="49">
        <f t="shared" si="33"/>
        <v>71.028031246535903</v>
      </c>
      <c r="BA135" s="49">
        <f t="shared" si="34"/>
        <v>17.915639820031174</v>
      </c>
      <c r="BB135" s="49">
        <f t="shared" si="35"/>
        <v>161.02803124653587</v>
      </c>
      <c r="BC135" s="60">
        <f t="shared" si="36"/>
        <v>17.915639820031174</v>
      </c>
      <c r="BD135" s="2">
        <v>0</v>
      </c>
      <c r="BE135" s="2">
        <v>40</v>
      </c>
      <c r="BF135" s="2" t="s">
        <v>3867</v>
      </c>
    </row>
    <row r="136" spans="1:58">
      <c r="A136" s="89">
        <v>42934</v>
      </c>
      <c r="B136" s="2" t="s">
        <v>1842</v>
      </c>
      <c r="C136" s="2" t="s">
        <v>1450</v>
      </c>
      <c r="D136" s="2" t="s">
        <v>1575</v>
      </c>
      <c r="E136" s="2">
        <v>19</v>
      </c>
      <c r="F136" s="2">
        <v>4</v>
      </c>
      <c r="G136" s="10" t="str">
        <f t="shared" si="37"/>
        <v>19-4</v>
      </c>
      <c r="H136" s="2">
        <v>0</v>
      </c>
      <c r="I136" s="2">
        <v>77</v>
      </c>
      <c r="J136" s="14">
        <f>(VLOOKUP($G136,Depth_Lookup_CCL!$A$3:$Z$549,11,FALSE))+(H136/100)</f>
        <v>41.764999999999993</v>
      </c>
      <c r="K136" s="14">
        <f>(VLOOKUP($G136,Depth_Lookup_CCL!$A$3:$Z$549,11,FALSE))+(I136/100)</f>
        <v>42.534999999999997</v>
      </c>
      <c r="L136" s="90" t="s">
        <v>1577</v>
      </c>
      <c r="M136" s="90" t="s">
        <v>1846</v>
      </c>
      <c r="N136" s="2" t="s">
        <v>1442</v>
      </c>
      <c r="Q136" s="2"/>
      <c r="R136" s="110"/>
      <c r="T136" s="35"/>
      <c r="U136" s="2"/>
      <c r="V136" s="2" t="s">
        <v>1376</v>
      </c>
      <c r="W136" s="5">
        <f>VLOOKUP(V136,definitions_list_lookup!$V$12:$W$15,2,FALSE)</f>
        <v>0</v>
      </c>
      <c r="X136" s="35"/>
      <c r="Y136" s="41" t="e">
        <f>VLOOKUP(X136,definitions_list_lookup!$AT$3:$AU$5,2,FALSE)</f>
        <v>#N/A</v>
      </c>
      <c r="Z136" s="41"/>
      <c r="AA136" s="41"/>
      <c r="AB136" s="2" t="s">
        <v>1385</v>
      </c>
      <c r="AC136" s="2" t="s">
        <v>1374</v>
      </c>
      <c r="AD136" s="5">
        <f>VLOOKUP(AC136,definitions_list_lookup!$Y$12:$Z$15,2,FALSE)</f>
        <v>1</v>
      </c>
      <c r="AE136" s="35" t="s">
        <v>1456</v>
      </c>
      <c r="AF136" s="41">
        <f>VLOOKUP(AE136,definitions_list_lookup!$AT$3:$AU$5,2,FALSE)</f>
        <v>1</v>
      </c>
      <c r="AH136" s="2" t="s">
        <v>1492</v>
      </c>
      <c r="AI136" s="2" t="s">
        <v>1900</v>
      </c>
      <c r="AJ136" s="14"/>
      <c r="AK136" s="14"/>
      <c r="AL136" s="14"/>
      <c r="AM136" s="14"/>
      <c r="AN136" s="14"/>
      <c r="AO136" s="14"/>
      <c r="AP136" s="14"/>
      <c r="AQ136" s="14"/>
      <c r="AR136" s="14"/>
      <c r="AS136" s="49">
        <v>3</v>
      </c>
      <c r="AT136" s="49">
        <v>90</v>
      </c>
      <c r="AU136" s="49">
        <v>3</v>
      </c>
      <c r="AV136" s="49">
        <v>360</v>
      </c>
      <c r="AW136" s="49">
        <f t="shared" si="30"/>
        <v>-135</v>
      </c>
      <c r="AX136" s="49">
        <f t="shared" si="31"/>
        <v>225</v>
      </c>
      <c r="AY136" s="49">
        <f t="shared" si="32"/>
        <v>85.761227977435553</v>
      </c>
      <c r="AZ136" s="49">
        <f t="shared" si="33"/>
        <v>315</v>
      </c>
      <c r="BA136" s="49">
        <f t="shared" si="34"/>
        <v>4.2387720225644472</v>
      </c>
      <c r="BB136" s="49">
        <f t="shared" si="35"/>
        <v>45</v>
      </c>
      <c r="BC136" s="60">
        <f t="shared" si="36"/>
        <v>4.2387720225644472</v>
      </c>
    </row>
    <row r="137" spans="1:58">
      <c r="A137" s="89">
        <v>42934</v>
      </c>
      <c r="B137" s="2" t="s">
        <v>1842</v>
      </c>
      <c r="C137" s="2" t="s">
        <v>1450</v>
      </c>
      <c r="D137" s="2" t="s">
        <v>1575</v>
      </c>
      <c r="E137" s="2">
        <v>20</v>
      </c>
      <c r="F137" s="2">
        <v>1</v>
      </c>
      <c r="G137" s="10" t="str">
        <f t="shared" si="37"/>
        <v>20-1</v>
      </c>
      <c r="H137" s="2">
        <v>0</v>
      </c>
      <c r="I137" s="2">
        <v>45</v>
      </c>
      <c r="J137" s="14">
        <f>(VLOOKUP($G137,Depth_Lookup_CCL!$A$3:$Z$549,11,FALSE))+(H137/100)</f>
        <v>42.35</v>
      </c>
      <c r="K137" s="14">
        <f>(VLOOKUP($G137,Depth_Lookup_CCL!$A$3:$Z$549,11,FALSE))+(I137/100)</f>
        <v>42.800000000000004</v>
      </c>
      <c r="L137" s="90" t="s">
        <v>1577</v>
      </c>
      <c r="M137" s="90" t="s">
        <v>1846</v>
      </c>
      <c r="N137" s="2" t="s">
        <v>1442</v>
      </c>
      <c r="Q137" s="2"/>
      <c r="R137" s="110"/>
      <c r="T137" s="35"/>
      <c r="U137" s="2"/>
      <c r="V137" s="2" t="s">
        <v>1376</v>
      </c>
      <c r="W137" s="5">
        <f>VLOOKUP(V137,definitions_list_lookup!$V$12:$W$15,2,FALSE)</f>
        <v>0</v>
      </c>
      <c r="X137" s="35"/>
      <c r="Y137" s="41" t="e">
        <f>VLOOKUP(X137,definitions_list_lookup!$AT$3:$AU$5,2,FALSE)</f>
        <v>#N/A</v>
      </c>
      <c r="Z137" s="41"/>
      <c r="AA137" s="41" t="s">
        <v>1922</v>
      </c>
      <c r="AB137" s="2"/>
      <c r="AC137" s="2"/>
      <c r="AD137" s="5" t="e">
        <f>VLOOKUP(AC137,definitions_list_lookup!$Y$12:$Z$15,2,FALSE)</f>
        <v>#N/A</v>
      </c>
      <c r="AE137" s="35"/>
      <c r="AF137" s="41" t="e">
        <f>VLOOKUP(AE137,definitions_list_lookup!$AT$3:$AU$5,2,FALSE)</f>
        <v>#N/A</v>
      </c>
      <c r="AH137" s="2"/>
      <c r="AI137" s="2"/>
      <c r="AJ137" s="14"/>
      <c r="AK137" s="14"/>
      <c r="AL137" s="14"/>
      <c r="AM137" s="14"/>
      <c r="AN137" s="14"/>
      <c r="AO137" s="14"/>
      <c r="AP137" s="14"/>
      <c r="AQ137" s="14"/>
      <c r="AR137" s="14"/>
      <c r="AS137" s="49">
        <v>1</v>
      </c>
      <c r="AT137" s="49">
        <v>90</v>
      </c>
      <c r="AU137" s="49">
        <v>4</v>
      </c>
      <c r="AV137" s="49">
        <v>180</v>
      </c>
      <c r="AW137" s="49">
        <f t="shared" si="30"/>
        <v>-14.01569916405353</v>
      </c>
      <c r="AX137" s="49">
        <f t="shared" si="31"/>
        <v>345.98430083594644</v>
      </c>
      <c r="AY137" s="49">
        <f t="shared" si="32"/>
        <v>85.87768053918505</v>
      </c>
      <c r="AZ137" s="49">
        <f t="shared" si="33"/>
        <v>75.98430083594647</v>
      </c>
      <c r="BA137" s="49">
        <f t="shared" si="34"/>
        <v>4.1223194608149498</v>
      </c>
      <c r="BB137" s="49">
        <f t="shared" si="35"/>
        <v>165.98430083594644</v>
      </c>
      <c r="BC137" s="60">
        <f t="shared" si="36"/>
        <v>4.1223194608149498</v>
      </c>
    </row>
    <row r="138" spans="1:58">
      <c r="A138" s="89">
        <v>42934</v>
      </c>
      <c r="B138" s="2" t="s">
        <v>1842</v>
      </c>
      <c r="C138" s="2" t="s">
        <v>1450</v>
      </c>
      <c r="D138" s="2" t="s">
        <v>1575</v>
      </c>
      <c r="E138" s="2">
        <v>20</v>
      </c>
      <c r="F138" s="2">
        <v>1</v>
      </c>
      <c r="G138" s="10" t="str">
        <f t="shared" si="37"/>
        <v>20-1</v>
      </c>
      <c r="H138" s="2">
        <v>45</v>
      </c>
      <c r="I138" s="2">
        <v>64</v>
      </c>
      <c r="J138" s="14">
        <f>(VLOOKUP($G138,Depth_Lookup_CCL!$A$3:$Z$549,11,FALSE))+(H138/100)</f>
        <v>42.800000000000004</v>
      </c>
      <c r="K138" s="14">
        <f>(VLOOKUP($G138,Depth_Lookup_CCL!$A$3:$Z$549,11,FALSE))+(I138/100)</f>
        <v>42.99</v>
      </c>
      <c r="L138" s="90" t="s">
        <v>1577</v>
      </c>
      <c r="M138" s="90" t="s">
        <v>1846</v>
      </c>
      <c r="Q138" s="2"/>
      <c r="R138" s="110"/>
      <c r="T138" s="35"/>
      <c r="U138" s="2"/>
      <c r="V138" s="2"/>
      <c r="W138" s="5" t="e">
        <f>VLOOKUP(V138,definitions_list_lookup!$V$12:$W$15,2,FALSE)</f>
        <v>#N/A</v>
      </c>
      <c r="X138" s="35"/>
      <c r="Y138" s="41" t="e">
        <f>VLOOKUP(X138,definitions_list_lookup!$AT$3:$AU$5,2,FALSE)</f>
        <v>#N/A</v>
      </c>
      <c r="Z138" s="41"/>
      <c r="AA138" s="41"/>
      <c r="AB138" s="2" t="s">
        <v>1385</v>
      </c>
      <c r="AC138" s="2" t="s">
        <v>1374</v>
      </c>
      <c r="AD138" s="5">
        <f>VLOOKUP(AC138,definitions_list_lookup!$Y$12:$Z$15,2,FALSE)</f>
        <v>1</v>
      </c>
      <c r="AE138" s="35" t="s">
        <v>1456</v>
      </c>
      <c r="AF138" s="41">
        <f>VLOOKUP(AE138,definitions_list_lookup!$AT$3:$AU$5,2,FALSE)</f>
        <v>1</v>
      </c>
      <c r="AH138" s="2" t="s">
        <v>1492</v>
      </c>
      <c r="AI138" s="2" t="s">
        <v>1900</v>
      </c>
      <c r="AJ138" s="14"/>
      <c r="AK138" s="14"/>
      <c r="AL138" s="14"/>
      <c r="AM138" s="14"/>
      <c r="AN138" s="14"/>
      <c r="AO138" s="14"/>
      <c r="AP138" s="14"/>
      <c r="AQ138" s="14"/>
      <c r="AR138" s="14"/>
      <c r="AS138" s="49">
        <v>3</v>
      </c>
      <c r="AT138" s="49">
        <v>270</v>
      </c>
      <c r="AU138" s="49">
        <v>3</v>
      </c>
      <c r="AV138" s="49">
        <v>180</v>
      </c>
      <c r="AW138" s="49">
        <f t="shared" si="30"/>
        <v>45</v>
      </c>
      <c r="AX138" s="49">
        <f t="shared" si="31"/>
        <v>45</v>
      </c>
      <c r="AY138" s="49">
        <f t="shared" si="32"/>
        <v>85.761227977435553</v>
      </c>
      <c r="AZ138" s="49">
        <f t="shared" si="33"/>
        <v>135</v>
      </c>
      <c r="BA138" s="49">
        <f t="shared" si="34"/>
        <v>4.2387720225644472</v>
      </c>
      <c r="BB138" s="49">
        <f t="shared" si="35"/>
        <v>225</v>
      </c>
      <c r="BC138" s="60">
        <f t="shared" si="36"/>
        <v>4.2387720225644472</v>
      </c>
    </row>
    <row r="139" spans="1:58">
      <c r="A139" s="89">
        <v>42934</v>
      </c>
      <c r="B139" s="2" t="s">
        <v>1842</v>
      </c>
      <c r="C139" s="2" t="s">
        <v>1450</v>
      </c>
      <c r="D139" s="2" t="s">
        <v>1575</v>
      </c>
      <c r="E139" s="2">
        <v>20</v>
      </c>
      <c r="F139" s="2">
        <v>2</v>
      </c>
      <c r="G139" s="10" t="str">
        <f t="shared" si="37"/>
        <v>20-2</v>
      </c>
      <c r="H139" s="2">
        <v>0</v>
      </c>
      <c r="I139" s="2">
        <v>84</v>
      </c>
      <c r="J139" s="14">
        <f>(VLOOKUP($G139,Depth_Lookup_CCL!$A$3:$Z$549,11,FALSE))+(H139/100)</f>
        <v>42.99</v>
      </c>
      <c r="K139" s="14">
        <f>(VLOOKUP($G139,Depth_Lookup_CCL!$A$3:$Z$549,11,FALSE))+(I139/100)</f>
        <v>43.830000000000005</v>
      </c>
      <c r="L139" s="90" t="s">
        <v>1577</v>
      </c>
      <c r="M139" s="90" t="s">
        <v>1846</v>
      </c>
      <c r="N139" s="2" t="s">
        <v>1442</v>
      </c>
      <c r="Q139" s="2"/>
      <c r="R139" s="110"/>
      <c r="T139" s="35"/>
      <c r="U139" s="2"/>
      <c r="V139" s="2" t="s">
        <v>1376</v>
      </c>
      <c r="W139" s="5">
        <f>VLOOKUP(V139,definitions_list_lookup!$V$12:$W$15,2,FALSE)</f>
        <v>0</v>
      </c>
      <c r="X139" s="35"/>
      <c r="Y139" s="41" t="e">
        <f>VLOOKUP(X139,definitions_list_lookup!$AT$3:$AU$5,2,FALSE)</f>
        <v>#N/A</v>
      </c>
      <c r="Z139" s="41"/>
      <c r="AA139" s="41" t="s">
        <v>1923</v>
      </c>
      <c r="AB139" s="2"/>
      <c r="AC139" s="2"/>
      <c r="AD139" s="5" t="e">
        <f>VLOOKUP(AC139,definitions_list_lookup!$Y$12:$Z$15,2,FALSE)</f>
        <v>#N/A</v>
      </c>
      <c r="AE139" s="35"/>
      <c r="AF139" s="41" t="e">
        <f>VLOOKUP(AE139,definitions_list_lookup!$AT$3:$AU$5,2,FALSE)</f>
        <v>#N/A</v>
      </c>
      <c r="AH139" s="2"/>
      <c r="AI139" s="2"/>
      <c r="AJ139" s="14"/>
      <c r="AK139" s="14"/>
      <c r="AL139" s="14"/>
      <c r="AM139" s="14"/>
      <c r="AN139" s="14"/>
      <c r="AO139" s="14"/>
      <c r="AP139" s="14"/>
      <c r="AQ139" s="14"/>
      <c r="AR139" s="14"/>
      <c r="AS139" s="49"/>
      <c r="AT139" s="49"/>
      <c r="AU139" s="49"/>
      <c r="AV139" s="49"/>
      <c r="AW139" s="49" t="e">
        <f t="shared" si="30"/>
        <v>#DIV/0!</v>
      </c>
      <c r="AX139" s="49" t="e">
        <f t="shared" si="31"/>
        <v>#DIV/0!</v>
      </c>
      <c r="AY139" s="49" t="e">
        <f t="shared" si="32"/>
        <v>#DIV/0!</v>
      </c>
      <c r="AZ139" s="49" t="e">
        <f t="shared" si="33"/>
        <v>#DIV/0!</v>
      </c>
      <c r="BA139" s="49" t="e">
        <f t="shared" si="34"/>
        <v>#DIV/0!</v>
      </c>
      <c r="BB139" s="49" t="e">
        <f t="shared" si="35"/>
        <v>#DIV/0!</v>
      </c>
      <c r="BC139" s="60" t="e">
        <f t="shared" si="36"/>
        <v>#DIV/0!</v>
      </c>
    </row>
    <row r="140" spans="1:58">
      <c r="A140" s="89">
        <v>42934</v>
      </c>
      <c r="B140" s="2" t="s">
        <v>1842</v>
      </c>
      <c r="C140" s="2" t="s">
        <v>1450</v>
      </c>
      <c r="D140" s="2" t="s">
        <v>1575</v>
      </c>
      <c r="E140" s="2">
        <v>20</v>
      </c>
      <c r="F140" s="2">
        <v>3</v>
      </c>
      <c r="G140" s="10" t="str">
        <f t="shared" si="37"/>
        <v>20-3</v>
      </c>
      <c r="H140" s="2">
        <v>0</v>
      </c>
      <c r="I140" s="2">
        <v>96</v>
      </c>
      <c r="J140" s="14">
        <f>(VLOOKUP($G140,Depth_Lookup_CCL!$A$3:$Z$549,11,FALSE))+(H140/100)</f>
        <v>43.835000000000001</v>
      </c>
      <c r="K140" s="14">
        <f>(VLOOKUP($G140,Depth_Lookup_CCL!$A$3:$Z$549,11,FALSE))+(I140/100)</f>
        <v>44.795000000000002</v>
      </c>
      <c r="L140" s="90" t="s">
        <v>1577</v>
      </c>
      <c r="M140" s="90" t="s">
        <v>1846</v>
      </c>
      <c r="N140" s="2" t="s">
        <v>1442</v>
      </c>
      <c r="Q140" s="2"/>
      <c r="R140" s="110"/>
      <c r="S140" s="2" t="s">
        <v>1378</v>
      </c>
      <c r="T140" s="35" t="s">
        <v>1391</v>
      </c>
      <c r="U140" s="2" t="s">
        <v>1385</v>
      </c>
      <c r="V140" s="2" t="s">
        <v>1376</v>
      </c>
      <c r="W140" s="5">
        <f>VLOOKUP(V140,definitions_list_lookup!$V$12:$W$15,2,FALSE)</f>
        <v>0</v>
      </c>
      <c r="X140" s="35" t="s">
        <v>1457</v>
      </c>
      <c r="Y140" s="41">
        <f>VLOOKUP(X140,definitions_list_lookup!$AT$3:$AU$5,2,FALSE)</f>
        <v>2</v>
      </c>
      <c r="Z140" s="41">
        <v>0.5</v>
      </c>
      <c r="AA140" s="41" t="s">
        <v>1924</v>
      </c>
      <c r="AB140" s="2"/>
      <c r="AC140" s="2"/>
      <c r="AD140" s="5" t="e">
        <f>VLOOKUP(AC140,definitions_list_lookup!$Y$12:$Z$15,2,FALSE)</f>
        <v>#N/A</v>
      </c>
      <c r="AE140" s="35"/>
      <c r="AF140" s="41" t="e">
        <f>VLOOKUP(AE140,definitions_list_lookup!$AT$3:$AU$5,2,FALSE)</f>
        <v>#N/A</v>
      </c>
      <c r="AH140" s="2"/>
      <c r="AI140" s="2"/>
      <c r="AJ140" s="14"/>
      <c r="AK140" s="14"/>
      <c r="AL140" s="14"/>
      <c r="AM140" s="14"/>
      <c r="AN140" s="14"/>
      <c r="AO140" s="14"/>
      <c r="AP140" s="14"/>
      <c r="AQ140" s="14"/>
      <c r="AR140" s="14"/>
      <c r="AS140" s="49">
        <v>7</v>
      </c>
      <c r="AT140" s="49">
        <v>90</v>
      </c>
      <c r="AU140" s="49">
        <v>12</v>
      </c>
      <c r="AV140" s="49">
        <v>180</v>
      </c>
      <c r="AW140" s="49">
        <f t="shared" si="30"/>
        <v>-30.013133591582431</v>
      </c>
      <c r="AX140" s="49">
        <f t="shared" si="31"/>
        <v>329.98686640841754</v>
      </c>
      <c r="AY140" s="49">
        <f t="shared" si="32"/>
        <v>76.208207747633409</v>
      </c>
      <c r="AZ140" s="49">
        <f t="shared" si="33"/>
        <v>59.986866408417569</v>
      </c>
      <c r="BA140" s="49">
        <f t="shared" si="34"/>
        <v>13.791792252366591</v>
      </c>
      <c r="BB140" s="49">
        <f t="shared" si="35"/>
        <v>149.98686640841754</v>
      </c>
      <c r="BC140" s="60">
        <f t="shared" si="36"/>
        <v>13.791792252366591</v>
      </c>
    </row>
    <row r="141" spans="1:58">
      <c r="A141" s="89">
        <v>42934</v>
      </c>
      <c r="B141" s="2" t="s">
        <v>1842</v>
      </c>
      <c r="C141" s="2" t="s">
        <v>1450</v>
      </c>
      <c r="D141" s="2" t="s">
        <v>1575</v>
      </c>
      <c r="E141" s="2">
        <v>20</v>
      </c>
      <c r="F141" s="2">
        <v>4</v>
      </c>
      <c r="G141" s="10" t="str">
        <f t="shared" si="37"/>
        <v>20-4</v>
      </c>
      <c r="H141" s="2">
        <v>0</v>
      </c>
      <c r="I141" s="2">
        <v>76</v>
      </c>
      <c r="J141" s="14">
        <f>(VLOOKUP($G141,Depth_Lookup_CCL!$A$3:$Z$549,11,FALSE))+(H141/100)</f>
        <v>44.800000000000004</v>
      </c>
      <c r="K141" s="14">
        <f>(VLOOKUP($G141,Depth_Lookup_CCL!$A$3:$Z$549,11,FALSE))+(I141/100)</f>
        <v>45.56</v>
      </c>
      <c r="L141" s="90" t="s">
        <v>1577</v>
      </c>
      <c r="M141" s="90" t="s">
        <v>1846</v>
      </c>
      <c r="N141" s="2" t="s">
        <v>1442</v>
      </c>
      <c r="Q141" s="2"/>
      <c r="R141" s="110"/>
      <c r="S141" s="2" t="s">
        <v>1378</v>
      </c>
      <c r="T141" s="35" t="s">
        <v>1391</v>
      </c>
      <c r="U141" s="2" t="s">
        <v>1368</v>
      </c>
      <c r="V141" s="2" t="s">
        <v>1374</v>
      </c>
      <c r="W141" s="5">
        <f>VLOOKUP(V141,definitions_list_lookup!$V$12:$W$15,2,FALSE)</f>
        <v>1</v>
      </c>
      <c r="X141" s="35"/>
      <c r="Y141" s="41" t="e">
        <f>VLOOKUP(X141,definitions_list_lookup!$AT$3:$AU$5,2,FALSE)</f>
        <v>#N/A</v>
      </c>
      <c r="Z141" s="41">
        <v>0.5</v>
      </c>
      <c r="AA141" s="41" t="s">
        <v>1925</v>
      </c>
      <c r="AB141" s="2"/>
      <c r="AC141" s="2"/>
      <c r="AD141" s="5" t="e">
        <f>VLOOKUP(AC141,definitions_list_lookup!$Y$12:$Z$15,2,FALSE)</f>
        <v>#N/A</v>
      </c>
      <c r="AE141" s="35"/>
      <c r="AF141" s="41" t="e">
        <f>VLOOKUP(AE141,definitions_list_lookup!$AT$3:$AU$5,2,FALSE)</f>
        <v>#N/A</v>
      </c>
      <c r="AH141" s="2"/>
      <c r="AI141" s="2"/>
      <c r="AJ141" s="14"/>
      <c r="AK141" s="14"/>
      <c r="AL141" s="14"/>
      <c r="AM141" s="14"/>
      <c r="AN141" s="14"/>
      <c r="AO141" s="14"/>
      <c r="AP141" s="14"/>
      <c r="AQ141" s="14"/>
      <c r="AR141" s="14"/>
      <c r="AS141" s="49">
        <v>3</v>
      </c>
      <c r="AT141" s="49">
        <v>270</v>
      </c>
      <c r="AU141" s="49">
        <v>12</v>
      </c>
      <c r="AV141" s="49">
        <v>180</v>
      </c>
      <c r="AW141" s="49">
        <f t="shared" si="30"/>
        <v>13.85054801050353</v>
      </c>
      <c r="AX141" s="49">
        <f t="shared" si="31"/>
        <v>13.85054801050353</v>
      </c>
      <c r="AY141" s="49">
        <f t="shared" si="32"/>
        <v>77.651505080428478</v>
      </c>
      <c r="AZ141" s="49">
        <f t="shared" si="33"/>
        <v>103.85054801050353</v>
      </c>
      <c r="BA141" s="49">
        <f t="shared" si="34"/>
        <v>12.348494919571522</v>
      </c>
      <c r="BB141" s="49">
        <f t="shared" si="35"/>
        <v>193.85054801050353</v>
      </c>
      <c r="BC141" s="60">
        <f t="shared" si="36"/>
        <v>12.348494919571522</v>
      </c>
    </row>
    <row r="142" spans="1:58">
      <c r="A142" s="89">
        <v>42934</v>
      </c>
      <c r="B142" s="2" t="s">
        <v>1842</v>
      </c>
      <c r="C142" s="2" t="s">
        <v>1450</v>
      </c>
      <c r="D142" s="2" t="s">
        <v>1575</v>
      </c>
      <c r="E142" s="2">
        <v>21</v>
      </c>
      <c r="F142" s="2">
        <v>1</v>
      </c>
      <c r="G142" s="10" t="str">
        <f t="shared" si="37"/>
        <v>21-1</v>
      </c>
      <c r="H142" s="2">
        <v>0</v>
      </c>
      <c r="I142" s="2">
        <v>92</v>
      </c>
      <c r="J142" s="14">
        <f>(VLOOKUP($G142,Depth_Lookup_CCL!$A$3:$Z$549,11,FALSE))+(H142/100)</f>
        <v>45.4</v>
      </c>
      <c r="K142" s="14">
        <f>(VLOOKUP($G142,Depth_Lookup_CCL!$A$3:$Z$549,11,FALSE))+(I142/100)</f>
        <v>46.32</v>
      </c>
      <c r="L142" s="90" t="s">
        <v>1577</v>
      </c>
      <c r="M142" s="90" t="s">
        <v>1846</v>
      </c>
      <c r="N142" s="2" t="s">
        <v>1442</v>
      </c>
      <c r="Q142" s="2"/>
      <c r="R142" s="110"/>
      <c r="T142" s="35"/>
      <c r="U142" s="2"/>
      <c r="V142" s="2" t="s">
        <v>1376</v>
      </c>
      <c r="W142" s="5">
        <f>VLOOKUP(V142,definitions_list_lookup!$V$12:$W$15,2,FALSE)</f>
        <v>0</v>
      </c>
      <c r="X142" s="35"/>
      <c r="Y142" s="41" t="e">
        <f>VLOOKUP(X142,definitions_list_lookup!$AT$3:$AU$5,2,FALSE)</f>
        <v>#N/A</v>
      </c>
      <c r="Z142" s="41">
        <v>0.5</v>
      </c>
      <c r="AA142" s="41" t="s">
        <v>1926</v>
      </c>
      <c r="AB142" s="2"/>
      <c r="AC142" s="2"/>
      <c r="AD142" s="5" t="e">
        <f>VLOOKUP(AC142,definitions_list_lookup!$Y$12:$Z$15,2,FALSE)</f>
        <v>#N/A</v>
      </c>
      <c r="AE142" s="35"/>
      <c r="AF142" s="41" t="e">
        <f>VLOOKUP(AE142,definitions_list_lookup!$AT$3:$AU$5,2,FALSE)</f>
        <v>#N/A</v>
      </c>
      <c r="AH142" s="2"/>
      <c r="AI142" s="2"/>
      <c r="AJ142" s="14"/>
      <c r="AK142" s="14"/>
      <c r="AL142" s="14"/>
      <c r="AM142" s="14"/>
      <c r="AN142" s="14"/>
      <c r="AO142" s="14"/>
      <c r="AP142" s="14"/>
      <c r="AQ142" s="14"/>
      <c r="AR142" s="14"/>
      <c r="AS142" s="49">
        <v>12</v>
      </c>
      <c r="AT142" s="49">
        <v>90</v>
      </c>
      <c r="AU142" s="49">
        <v>3</v>
      </c>
      <c r="AV142" s="49">
        <v>360</v>
      </c>
      <c r="AW142" s="49">
        <f t="shared" si="30"/>
        <v>-103.85054801050353</v>
      </c>
      <c r="AX142" s="49">
        <f t="shared" si="31"/>
        <v>256.14945198949647</v>
      </c>
      <c r="AY142" s="49">
        <f t="shared" si="32"/>
        <v>77.651505080428478</v>
      </c>
      <c r="AZ142" s="49">
        <f t="shared" si="33"/>
        <v>346.14945198949647</v>
      </c>
      <c r="BA142" s="49">
        <f t="shared" si="34"/>
        <v>12.348494919571522</v>
      </c>
      <c r="BB142" s="49">
        <f t="shared" si="35"/>
        <v>76.14945198949647</v>
      </c>
      <c r="BC142" s="60">
        <f t="shared" si="36"/>
        <v>12.348494919571522</v>
      </c>
    </row>
    <row r="143" spans="1:58">
      <c r="A143" s="89">
        <v>42934</v>
      </c>
      <c r="B143" s="2" t="s">
        <v>1842</v>
      </c>
      <c r="C143" s="2" t="s">
        <v>1450</v>
      </c>
      <c r="D143" s="2" t="s">
        <v>1575</v>
      </c>
      <c r="E143" s="2">
        <v>21</v>
      </c>
      <c r="F143" s="2">
        <v>2</v>
      </c>
      <c r="G143" s="10" t="str">
        <f t="shared" si="37"/>
        <v>21-2</v>
      </c>
      <c r="H143" s="2">
        <v>0</v>
      </c>
      <c r="I143" s="2">
        <v>70</v>
      </c>
      <c r="J143" s="14">
        <f>(VLOOKUP($G143,Depth_Lookup_CCL!$A$3:$Z$549,11,FALSE))+(H143/100)</f>
        <v>46.32</v>
      </c>
      <c r="K143" s="14">
        <f>(VLOOKUP($G143,Depth_Lookup_CCL!$A$3:$Z$549,11,FALSE))+(I143/100)</f>
        <v>47.02</v>
      </c>
      <c r="L143" s="90" t="s">
        <v>1577</v>
      </c>
      <c r="M143" s="90" t="s">
        <v>1846</v>
      </c>
      <c r="Q143" s="2"/>
      <c r="R143" s="110"/>
      <c r="T143" s="35"/>
      <c r="U143" s="2"/>
      <c r="V143" s="2"/>
      <c r="W143" s="5" t="e">
        <f>VLOOKUP(V143,definitions_list_lookup!$V$12:$W$15,2,FALSE)</f>
        <v>#N/A</v>
      </c>
      <c r="X143" s="35"/>
      <c r="Y143" s="41" t="e">
        <f>VLOOKUP(X143,definitions_list_lookup!$AT$3:$AU$5,2,FALSE)</f>
        <v>#N/A</v>
      </c>
      <c r="Z143" s="41"/>
      <c r="AA143" s="41"/>
      <c r="AB143" s="2"/>
      <c r="AC143" s="2"/>
      <c r="AD143" s="5" t="e">
        <f>VLOOKUP(AC143,definitions_list_lookup!$Y$12:$Z$15,2,FALSE)</f>
        <v>#N/A</v>
      </c>
      <c r="AE143" s="35"/>
      <c r="AF143" s="41" t="e">
        <f>VLOOKUP(AE143,definitions_list_lookup!$AT$3:$AU$5,2,FALSE)</f>
        <v>#N/A</v>
      </c>
      <c r="AH143" s="2"/>
      <c r="AI143" s="2"/>
      <c r="AJ143" s="14"/>
      <c r="AK143" s="14"/>
      <c r="AL143" s="14"/>
      <c r="AM143" s="14"/>
      <c r="AN143" s="14"/>
      <c r="AO143" s="14"/>
      <c r="AP143" s="14"/>
      <c r="AQ143" s="14"/>
      <c r="AR143" s="14"/>
      <c r="AS143" s="49">
        <v>20</v>
      </c>
      <c r="AT143" s="49">
        <v>90</v>
      </c>
      <c r="AU143" s="49">
        <v>6</v>
      </c>
      <c r="AV143" s="49">
        <v>180</v>
      </c>
      <c r="AW143" s="49">
        <f>+(IF($AT143&lt;$AV143,((MIN($AV143,$AT143)+(DEGREES(ATAN((TAN(RADIANS($AU143))/((TAN(RADIANS($AS143))*SIN(RADIANS(ABS($AT143-$AV143))))))-(COS(RADIANS(ABS($AT143-$AV143)))/SIN(RADIANS(ABS($AT143-$AV143)))))))-180)),((MAX($AV143,$AT143)-(DEGREES(ATAN((TAN(RADIANS($AU143))/((TAN(RADIANS($AS143))*SIN(RADIANS(ABS($AT143-$AV143))))))-(COS(RADIANS(ABS($AT143-$AV143)))/SIN(RADIANS(ABS($AT143-$AV143)))))))-180))))</f>
        <v>-73.892789073834848</v>
      </c>
      <c r="AX143" s="49">
        <f>IF($AW143&gt;0,$AW143,360+$AW143)</f>
        <v>286.10721092616518</v>
      </c>
      <c r="AY143" s="49">
        <f>+ABS(DEGREES(ATAN((COS(RADIANS(ABS($AW143+180-(IF($AT143&gt;$AV143,MAX($AU143,$AT143),MIN($AT143,$AV143))))))/(TAN(RADIANS($AS143)))))))</f>
        <v>69.251209884103957</v>
      </c>
      <c r="AZ143" s="49">
        <f>+IF(($AW143+90)&gt;0,$AW143+90,$AW143+450)</f>
        <v>16.107210926165152</v>
      </c>
      <c r="BA143" s="49">
        <f>-$AY143+90</f>
        <v>20.748790115896043</v>
      </c>
      <c r="BB143" s="49">
        <f>IF(($AX143&lt;180),$AX143+180,$AX143-180)</f>
        <v>106.10721092616518</v>
      </c>
      <c r="BC143" s="60">
        <f>-$AY143+90</f>
        <v>20.748790115896043</v>
      </c>
    </row>
    <row r="144" spans="1:58">
      <c r="A144" s="89">
        <v>42934</v>
      </c>
      <c r="B144" s="2" t="s">
        <v>1842</v>
      </c>
      <c r="C144" s="2" t="s">
        <v>1450</v>
      </c>
      <c r="D144" s="2" t="s">
        <v>1575</v>
      </c>
      <c r="E144" s="2">
        <v>21</v>
      </c>
      <c r="F144" s="2">
        <v>2</v>
      </c>
      <c r="G144" s="10" t="str">
        <f t="shared" si="37"/>
        <v>21-2</v>
      </c>
      <c r="H144" s="2">
        <v>70</v>
      </c>
      <c r="I144" s="2">
        <v>74</v>
      </c>
      <c r="J144" s="14">
        <f>(VLOOKUP($G144,Depth_Lookup_CCL!$A$3:$Z$549,11,FALSE))+(H144/100)</f>
        <v>47.02</v>
      </c>
      <c r="K144" s="14">
        <f>(VLOOKUP($G144,Depth_Lookup_CCL!$A$3:$Z$549,11,FALSE))+(I144/100)</f>
        <v>47.06</v>
      </c>
      <c r="L144" s="90" t="s">
        <v>1577</v>
      </c>
      <c r="M144" s="90" t="s">
        <v>1846</v>
      </c>
      <c r="N144" s="2" t="s">
        <v>1927</v>
      </c>
      <c r="Q144" s="2"/>
      <c r="R144" s="110"/>
      <c r="S144" s="2" t="s">
        <v>1378</v>
      </c>
      <c r="T144" s="35" t="s">
        <v>1391</v>
      </c>
      <c r="U144" s="2" t="s">
        <v>1368</v>
      </c>
      <c r="V144" s="2" t="s">
        <v>1376</v>
      </c>
      <c r="W144" s="5">
        <f>VLOOKUP(V144,definitions_list_lookup!$V$12:$W$15,2,FALSE)</f>
        <v>0</v>
      </c>
      <c r="X144" s="35" t="s">
        <v>1457</v>
      </c>
      <c r="Y144" s="41">
        <f>VLOOKUP(X144,definitions_list_lookup!$AT$3:$AU$5,2,FALSE)</f>
        <v>2</v>
      </c>
      <c r="Z144" s="41">
        <v>0.5</v>
      </c>
      <c r="AA144" s="41" t="s">
        <v>1928</v>
      </c>
      <c r="AB144" s="2"/>
      <c r="AC144" s="2"/>
      <c r="AD144" s="5" t="e">
        <f>VLOOKUP(AC144,definitions_list_lookup!$Y$12:$Z$15,2,FALSE)</f>
        <v>#N/A</v>
      </c>
      <c r="AE144" s="35"/>
      <c r="AF144" s="41" t="e">
        <f>VLOOKUP(AE144,definitions_list_lookup!$AT$3:$AU$5,2,FALSE)</f>
        <v>#N/A</v>
      </c>
      <c r="AH144" s="2"/>
      <c r="AI144" s="2"/>
      <c r="AJ144" s="14"/>
      <c r="AK144" s="14"/>
      <c r="AL144" s="14"/>
      <c r="AM144" s="14"/>
      <c r="AN144" s="14"/>
      <c r="AO144" s="14"/>
      <c r="AP144" s="14"/>
      <c r="AQ144" s="14"/>
      <c r="AR144" s="14"/>
      <c r="BA144" s="7"/>
      <c r="BB144" s="7"/>
      <c r="BC144" s="5"/>
    </row>
    <row r="145" spans="1:55">
      <c r="A145" s="89">
        <v>42934</v>
      </c>
      <c r="B145" s="2" t="s">
        <v>1842</v>
      </c>
      <c r="C145" s="2" t="s">
        <v>1450</v>
      </c>
      <c r="D145" s="2" t="s">
        <v>1575</v>
      </c>
      <c r="E145" s="2">
        <v>21</v>
      </c>
      <c r="F145" s="2">
        <v>2</v>
      </c>
      <c r="G145" s="10" t="str">
        <f t="shared" si="37"/>
        <v>21-2</v>
      </c>
      <c r="H145" s="2">
        <v>74</v>
      </c>
      <c r="I145" s="2">
        <v>81</v>
      </c>
      <c r="J145" s="14">
        <f>(VLOOKUP($G145,Depth_Lookup_CCL!$A$3:$Z$549,11,FALSE))+(H145/100)</f>
        <v>47.06</v>
      </c>
      <c r="K145" s="14">
        <f>(VLOOKUP($G145,Depth_Lookup_CCL!$A$3:$Z$549,11,FALSE))+(I145/100)</f>
        <v>47.13</v>
      </c>
      <c r="L145" s="90" t="s">
        <v>1600</v>
      </c>
      <c r="M145" s="90" t="s">
        <v>1929</v>
      </c>
      <c r="N145" s="2" t="s">
        <v>20</v>
      </c>
      <c r="O145" s="2" t="s">
        <v>1391</v>
      </c>
      <c r="P145" s="2" t="s">
        <v>1368</v>
      </c>
      <c r="Q145" s="2"/>
      <c r="R145" s="110"/>
      <c r="T145" s="35"/>
      <c r="U145" s="2"/>
      <c r="V145" s="2" t="s">
        <v>1376</v>
      </c>
      <c r="W145" s="5">
        <f>VLOOKUP(V145,definitions_list_lookup!$V$12:$W$15,2,FALSE)</f>
        <v>0</v>
      </c>
      <c r="X145" s="35"/>
      <c r="Y145" s="41" t="e">
        <f>VLOOKUP(X145,definitions_list_lookup!$AT$3:$AU$5,2,FALSE)</f>
        <v>#N/A</v>
      </c>
      <c r="Z145" s="41"/>
      <c r="AA145" s="41"/>
      <c r="AB145" s="2"/>
      <c r="AC145" s="2"/>
      <c r="AD145" s="5" t="e">
        <f>VLOOKUP(AC145,definitions_list_lookup!$Y$12:$Z$15,2,FALSE)</f>
        <v>#N/A</v>
      </c>
      <c r="AE145" s="35"/>
      <c r="AF145" s="41" t="e">
        <f>VLOOKUP(AE145,definitions_list_lookup!$AT$3:$AU$5,2,FALSE)</f>
        <v>#N/A</v>
      </c>
      <c r="AH145" s="2"/>
      <c r="AI145" s="2"/>
      <c r="AJ145" s="14"/>
      <c r="AK145" s="14"/>
      <c r="AL145" s="14"/>
      <c r="AM145" s="14"/>
      <c r="AN145" s="14"/>
      <c r="AO145" s="14"/>
      <c r="AP145" s="14"/>
      <c r="AQ145" s="14"/>
      <c r="AR145" s="14"/>
      <c r="AS145" s="49">
        <v>0.1</v>
      </c>
      <c r="AT145" s="49">
        <v>90</v>
      </c>
      <c r="AU145" s="49">
        <v>1</v>
      </c>
      <c r="AV145" s="49">
        <v>360</v>
      </c>
      <c r="AW145" s="49">
        <f t="shared" si="30"/>
        <v>-174.28997713143602</v>
      </c>
      <c r="AX145" s="49">
        <f t="shared" si="31"/>
        <v>185.71002286856398</v>
      </c>
      <c r="AY145" s="49">
        <f t="shared" si="32"/>
        <v>88.995014458293895</v>
      </c>
      <c r="AZ145" s="49">
        <f t="shared" si="33"/>
        <v>275.71002286856401</v>
      </c>
      <c r="BA145" s="49">
        <f t="shared" si="34"/>
        <v>1.0049855417061053</v>
      </c>
      <c r="BB145" s="49">
        <f t="shared" si="35"/>
        <v>5.710022868563982</v>
      </c>
      <c r="BC145" s="60">
        <f t="shared" si="36"/>
        <v>1.0049855417061053</v>
      </c>
    </row>
    <row r="146" spans="1:55">
      <c r="A146" s="89">
        <v>42934</v>
      </c>
      <c r="B146" s="2" t="s">
        <v>1842</v>
      </c>
      <c r="C146" s="2" t="s">
        <v>1450</v>
      </c>
      <c r="D146" s="2" t="s">
        <v>1575</v>
      </c>
      <c r="E146" s="2">
        <v>21</v>
      </c>
      <c r="F146" s="2">
        <v>2</v>
      </c>
      <c r="G146" s="10" t="str">
        <f t="shared" si="37"/>
        <v>21-2</v>
      </c>
      <c r="H146" s="2">
        <v>81</v>
      </c>
      <c r="I146" s="2">
        <v>95</v>
      </c>
      <c r="J146" s="14">
        <f>(VLOOKUP($G146,Depth_Lookup_CCL!$A$3:$Z$549,11,FALSE))+(H146/100)</f>
        <v>47.13</v>
      </c>
      <c r="K146" s="14">
        <f>(VLOOKUP($G146,Depth_Lookup_CCL!$A$3:$Z$549,11,FALSE))+(I146/100)</f>
        <v>47.27</v>
      </c>
      <c r="L146" s="90" t="s">
        <v>1577</v>
      </c>
      <c r="M146" s="90" t="s">
        <v>1846</v>
      </c>
      <c r="N146" s="2" t="s">
        <v>1442</v>
      </c>
      <c r="P146" s="2" t="s">
        <v>1368</v>
      </c>
      <c r="Q146" s="2"/>
      <c r="R146" s="110"/>
      <c r="T146" s="35"/>
      <c r="U146" s="2"/>
      <c r="V146" s="2" t="s">
        <v>1376</v>
      </c>
      <c r="W146" s="5">
        <f>VLOOKUP(V146,definitions_list_lookup!$V$12:$W$15,2,FALSE)</f>
        <v>0</v>
      </c>
      <c r="X146" s="35"/>
      <c r="Y146" s="41" t="e">
        <f>VLOOKUP(X146,definitions_list_lookup!$AT$3:$AU$5,2,FALSE)</f>
        <v>#N/A</v>
      </c>
      <c r="Z146" s="41"/>
      <c r="AA146" s="41"/>
      <c r="AB146" s="2" t="s">
        <v>1385</v>
      </c>
      <c r="AC146" s="2" t="s">
        <v>1374</v>
      </c>
      <c r="AD146" s="5">
        <f>VLOOKUP(AC146,definitions_list_lookup!$Y$12:$Z$15,2,FALSE)</f>
        <v>1</v>
      </c>
      <c r="AE146" s="35" t="s">
        <v>1456</v>
      </c>
      <c r="AF146" s="41">
        <f>VLOOKUP(AE146,definitions_list_lookup!$AT$3:$AU$5,2,FALSE)</f>
        <v>1</v>
      </c>
      <c r="AH146" s="2" t="s">
        <v>1492</v>
      </c>
      <c r="AI146" s="2" t="s">
        <v>1900</v>
      </c>
      <c r="AJ146" s="14"/>
      <c r="AK146" s="14"/>
      <c r="AL146" s="14"/>
      <c r="AM146" s="14"/>
      <c r="AN146" s="14"/>
      <c r="AO146" s="14"/>
      <c r="AP146" s="14"/>
      <c r="AQ146" s="14"/>
      <c r="AR146" s="14"/>
      <c r="AS146" s="49">
        <v>10</v>
      </c>
      <c r="AT146" s="49">
        <v>180</v>
      </c>
      <c r="AU146" s="49">
        <v>6</v>
      </c>
      <c r="AV146" s="49">
        <v>270</v>
      </c>
      <c r="AW146" s="49">
        <f t="shared" si="30"/>
        <v>30.798144081986038</v>
      </c>
      <c r="AX146" s="49">
        <f t="shared" si="31"/>
        <v>30.798144081986038</v>
      </c>
      <c r="AY146" s="49">
        <f t="shared" si="32"/>
        <v>78.399716377492069</v>
      </c>
      <c r="AZ146" s="49">
        <f t="shared" si="33"/>
        <v>120.79814408198604</v>
      </c>
      <c r="BA146" s="49">
        <f t="shared" si="34"/>
        <v>11.600283622507931</v>
      </c>
      <c r="BB146" s="49">
        <f t="shared" si="35"/>
        <v>210.79814408198604</v>
      </c>
      <c r="BC146" s="60">
        <f t="shared" si="36"/>
        <v>11.600283622507931</v>
      </c>
    </row>
    <row r="147" spans="1:55">
      <c r="A147" s="89">
        <v>42934</v>
      </c>
      <c r="B147" s="2" t="s">
        <v>1842</v>
      </c>
      <c r="C147" s="2" t="s">
        <v>1450</v>
      </c>
      <c r="D147" s="2" t="s">
        <v>1575</v>
      </c>
      <c r="E147" s="2">
        <v>21</v>
      </c>
      <c r="F147" s="2">
        <v>3</v>
      </c>
      <c r="G147" s="10" t="str">
        <f t="shared" si="37"/>
        <v>21-3</v>
      </c>
      <c r="H147" s="2">
        <v>0</v>
      </c>
      <c r="I147" s="2">
        <v>40</v>
      </c>
      <c r="J147" s="14">
        <f>(VLOOKUP($G147,Depth_Lookup_CCL!$A$3:$Z$549,11,FALSE))+(H147/100)</f>
        <v>47.265000000000001</v>
      </c>
      <c r="K147" s="14">
        <f>(VLOOKUP($G147,Depth_Lookup_CCL!$A$3:$Z$549,11,FALSE))+(I147/100)</f>
        <v>47.664999999999999</v>
      </c>
      <c r="L147" s="90" t="s">
        <v>1577</v>
      </c>
      <c r="M147" s="90" t="s">
        <v>1846</v>
      </c>
      <c r="N147" s="2" t="s">
        <v>1442</v>
      </c>
      <c r="Q147" s="2"/>
      <c r="R147" s="110"/>
      <c r="S147" s="2" t="s">
        <v>1378</v>
      </c>
      <c r="T147" s="35" t="s">
        <v>1391</v>
      </c>
      <c r="U147" s="2" t="s">
        <v>1368</v>
      </c>
      <c r="V147" s="2" t="s">
        <v>1374</v>
      </c>
      <c r="W147" s="5">
        <f>VLOOKUP(V147,definitions_list_lookup!$V$12:$W$15,2,FALSE)</f>
        <v>1</v>
      </c>
      <c r="X147" s="35" t="s">
        <v>1457</v>
      </c>
      <c r="Y147" s="41">
        <f>VLOOKUP(X147,definitions_list_lookup!$AT$3:$AU$5,2,FALSE)</f>
        <v>2</v>
      </c>
      <c r="Z147" s="41">
        <v>0.5</v>
      </c>
      <c r="AA147" s="41" t="s">
        <v>1930</v>
      </c>
      <c r="AB147" s="2"/>
      <c r="AC147" s="2"/>
      <c r="AD147" s="5" t="e">
        <f>VLOOKUP(AC147,definitions_list_lookup!$Y$12:$Z$15,2,FALSE)</f>
        <v>#N/A</v>
      </c>
      <c r="AE147" s="35"/>
      <c r="AF147" s="41" t="e">
        <f>VLOOKUP(AE147,definitions_list_lookup!$AT$3:$AU$5,2,FALSE)</f>
        <v>#N/A</v>
      </c>
      <c r="AH147" s="2"/>
      <c r="AI147" s="2"/>
      <c r="AJ147" s="14"/>
      <c r="AK147" s="14"/>
      <c r="AL147" s="14"/>
      <c r="AM147" s="14"/>
      <c r="AN147" s="14"/>
      <c r="AO147" s="14"/>
      <c r="AP147" s="14"/>
      <c r="AQ147" s="14"/>
      <c r="AR147" s="14"/>
      <c r="AS147" s="49">
        <v>15</v>
      </c>
      <c r="AT147" s="49">
        <v>90</v>
      </c>
      <c r="AU147" s="49">
        <v>0</v>
      </c>
      <c r="AV147" s="49">
        <v>0</v>
      </c>
      <c r="AW147" s="49">
        <f t="shared" si="30"/>
        <v>-90</v>
      </c>
      <c r="AX147" s="49">
        <f t="shared" si="31"/>
        <v>270</v>
      </c>
      <c r="AY147" s="49">
        <f t="shared" si="32"/>
        <v>75</v>
      </c>
      <c r="AZ147" s="49">
        <f t="shared" si="33"/>
        <v>360</v>
      </c>
      <c r="BA147" s="49">
        <f t="shared" si="34"/>
        <v>15</v>
      </c>
      <c r="BB147" s="49">
        <f t="shared" si="35"/>
        <v>90</v>
      </c>
      <c r="BC147" s="60">
        <f t="shared" si="36"/>
        <v>15</v>
      </c>
    </row>
    <row r="148" spans="1:55">
      <c r="A148" s="89">
        <v>42934</v>
      </c>
      <c r="B148" s="2" t="s">
        <v>1842</v>
      </c>
      <c r="C148" s="2" t="s">
        <v>1450</v>
      </c>
      <c r="D148" s="2" t="s">
        <v>1575</v>
      </c>
      <c r="E148" s="2">
        <v>21</v>
      </c>
      <c r="F148" s="2">
        <v>3</v>
      </c>
      <c r="G148" s="10" t="str">
        <f t="shared" si="37"/>
        <v>21-3</v>
      </c>
      <c r="H148" s="2">
        <v>40</v>
      </c>
      <c r="I148" s="2">
        <v>65</v>
      </c>
      <c r="J148" s="14">
        <f>(VLOOKUP($G148,Depth_Lookup_CCL!$A$3:$Z$549,11,FALSE))+(H148/100)</f>
        <v>47.664999999999999</v>
      </c>
      <c r="K148" s="14">
        <f>(VLOOKUP($G148,Depth_Lookup_CCL!$A$3:$Z$549,11,FALSE))+(I148/100)</f>
        <v>47.914999999999999</v>
      </c>
      <c r="L148" s="90" t="s">
        <v>1577</v>
      </c>
      <c r="M148" s="90" t="s">
        <v>1846</v>
      </c>
      <c r="Q148" s="2"/>
      <c r="R148" s="110"/>
      <c r="T148" s="35"/>
      <c r="U148" s="2"/>
      <c r="V148" s="2"/>
      <c r="W148" s="5" t="e">
        <f>VLOOKUP(V148,definitions_list_lookup!$V$12:$W$15,2,FALSE)</f>
        <v>#N/A</v>
      </c>
      <c r="X148" s="35"/>
      <c r="Y148" s="41" t="e">
        <f>VLOOKUP(X148,definitions_list_lookup!$AT$3:$AU$5,2,FALSE)</f>
        <v>#N/A</v>
      </c>
      <c r="Z148" s="41"/>
      <c r="AA148" s="41"/>
      <c r="AB148" s="2" t="s">
        <v>1385</v>
      </c>
      <c r="AC148" s="2" t="s">
        <v>1374</v>
      </c>
      <c r="AD148" s="5">
        <f>VLOOKUP(AC148,definitions_list_lookup!$Y$12:$Z$15,2,FALSE)</f>
        <v>1</v>
      </c>
      <c r="AE148" s="35" t="s">
        <v>1456</v>
      </c>
      <c r="AF148" s="41">
        <f>VLOOKUP(AE148,definitions_list_lookup!$AT$3:$AU$5,2,FALSE)</f>
        <v>1</v>
      </c>
      <c r="AH148" s="2" t="s">
        <v>1492</v>
      </c>
      <c r="AI148" s="2" t="s">
        <v>1900</v>
      </c>
      <c r="AJ148" s="14"/>
      <c r="AK148" s="14"/>
      <c r="AL148" s="14"/>
      <c r="AM148" s="14"/>
      <c r="AN148" s="14"/>
      <c r="AO148" s="14"/>
      <c r="AP148" s="14"/>
      <c r="AQ148" s="14"/>
      <c r="AR148" s="14"/>
      <c r="AS148" s="49">
        <v>13</v>
      </c>
      <c r="AT148" s="49">
        <v>90</v>
      </c>
      <c r="AU148" s="49">
        <v>0</v>
      </c>
      <c r="AV148" s="49">
        <v>0</v>
      </c>
      <c r="AW148" s="49">
        <f t="shared" si="30"/>
        <v>-90</v>
      </c>
      <c r="AX148" s="49">
        <f t="shared" si="31"/>
        <v>270</v>
      </c>
      <c r="AY148" s="49">
        <f t="shared" si="32"/>
        <v>77</v>
      </c>
      <c r="AZ148" s="49">
        <f t="shared" si="33"/>
        <v>360</v>
      </c>
      <c r="BA148" s="49">
        <f t="shared" si="34"/>
        <v>13</v>
      </c>
      <c r="BB148" s="49">
        <f t="shared" si="35"/>
        <v>90</v>
      </c>
      <c r="BC148" s="60">
        <f t="shared" si="36"/>
        <v>13</v>
      </c>
    </row>
    <row r="149" spans="1:55">
      <c r="A149" s="89">
        <v>42935</v>
      </c>
      <c r="B149" s="2" t="s">
        <v>1842</v>
      </c>
      <c r="C149" s="2" t="s">
        <v>1450</v>
      </c>
      <c r="D149" s="2" t="s">
        <v>1575</v>
      </c>
      <c r="E149" s="2">
        <v>21</v>
      </c>
      <c r="F149" s="2">
        <v>4</v>
      </c>
      <c r="G149" s="10" t="str">
        <f t="shared" si="37"/>
        <v>21-4</v>
      </c>
      <c r="H149" s="2">
        <v>0</v>
      </c>
      <c r="I149" s="2">
        <v>6.5</v>
      </c>
      <c r="J149" s="14">
        <f>(VLOOKUP($G149,Depth_Lookup_CCL!$A$3:$Z$549,11,FALSE))+(H149/100)</f>
        <v>47.924999999999997</v>
      </c>
      <c r="K149" s="14">
        <f>(VLOOKUP($G149,Depth_Lookup_CCL!$A$3:$Z$549,11,FALSE))+(I149/100)</f>
        <v>47.989999999999995</v>
      </c>
      <c r="L149" s="90" t="s">
        <v>1577</v>
      </c>
      <c r="M149" s="90" t="s">
        <v>1846</v>
      </c>
      <c r="N149" s="14" t="s">
        <v>1442</v>
      </c>
      <c r="Q149" s="2"/>
      <c r="R149" s="110"/>
      <c r="T149" s="35"/>
      <c r="U149" s="2"/>
      <c r="V149" s="2" t="s">
        <v>1376</v>
      </c>
      <c r="W149" s="5">
        <f>VLOOKUP(V149,definitions_list_lookup!$V$12:$W$15,2,FALSE)</f>
        <v>0</v>
      </c>
      <c r="X149" s="35"/>
      <c r="Y149" s="41" t="e">
        <f>VLOOKUP(X149,definitions_list_lookup!$AT$3:$AU$5,2,FALSE)</f>
        <v>#N/A</v>
      </c>
      <c r="Z149" s="41"/>
      <c r="AA149" s="41"/>
      <c r="AB149" s="2" t="s">
        <v>1385</v>
      </c>
      <c r="AC149" s="2" t="s">
        <v>1374</v>
      </c>
      <c r="AD149" s="5">
        <f>VLOOKUP(AC149,definitions_list_lookup!$Y$12:$Z$15,2,FALSE)</f>
        <v>1</v>
      </c>
      <c r="AE149" s="35" t="s">
        <v>1456</v>
      </c>
      <c r="AF149" s="41">
        <f>VLOOKUP(AE149,definitions_list_lookup!$AT$3:$AU$5,2,FALSE)</f>
        <v>1</v>
      </c>
      <c r="AH149" s="2" t="s">
        <v>1492</v>
      </c>
      <c r="AI149" s="2" t="s">
        <v>1374</v>
      </c>
      <c r="AJ149" s="14"/>
      <c r="AK149" s="14"/>
      <c r="AL149" s="14"/>
      <c r="AM149" s="14"/>
      <c r="AN149" s="14"/>
      <c r="AO149" s="14"/>
      <c r="AP149" s="14"/>
      <c r="AQ149" s="14"/>
      <c r="AR149" s="14"/>
      <c r="AS149" s="49">
        <v>10</v>
      </c>
      <c r="AT149" s="49">
        <v>90</v>
      </c>
      <c r="AU149" s="49">
        <v>4</v>
      </c>
      <c r="AV149" s="49">
        <v>360</v>
      </c>
      <c r="AW149" s="49">
        <f t="shared" si="30"/>
        <v>-111.63202225078362</v>
      </c>
      <c r="AX149" s="49">
        <f t="shared" si="31"/>
        <v>248.36797774921638</v>
      </c>
      <c r="AY149" s="49">
        <f t="shared" si="32"/>
        <v>79.259371038792622</v>
      </c>
      <c r="AZ149" s="49">
        <f t="shared" si="33"/>
        <v>338.36797774921638</v>
      </c>
      <c r="BA149" s="49">
        <f t="shared" si="34"/>
        <v>10.740628961207378</v>
      </c>
      <c r="BB149" s="49">
        <f t="shared" si="35"/>
        <v>68.367977749216379</v>
      </c>
      <c r="BC149" s="60">
        <f t="shared" si="36"/>
        <v>10.740628961207378</v>
      </c>
    </row>
    <row r="150" spans="1:55">
      <c r="A150" s="89">
        <v>42935</v>
      </c>
      <c r="B150" s="2" t="s">
        <v>1842</v>
      </c>
      <c r="C150" s="2" t="s">
        <v>1450</v>
      </c>
      <c r="D150" s="2" t="s">
        <v>1575</v>
      </c>
      <c r="E150" s="2">
        <v>21</v>
      </c>
      <c r="F150" s="2">
        <v>4</v>
      </c>
      <c r="G150" s="10" t="str">
        <f t="shared" si="37"/>
        <v>21-4</v>
      </c>
      <c r="H150" s="2">
        <v>6.5</v>
      </c>
      <c r="I150" s="2">
        <v>64.5</v>
      </c>
      <c r="J150" s="14">
        <f>(VLOOKUP($G150,Depth_Lookup_CCL!$A$3:$Z$549,11,FALSE))+(H150/100)</f>
        <v>47.989999999999995</v>
      </c>
      <c r="K150" s="14">
        <f>(VLOOKUP($G150,Depth_Lookup_CCL!$A$3:$Z$549,11,FALSE))+(I150/100)</f>
        <v>48.57</v>
      </c>
      <c r="L150" s="90" t="s">
        <v>1577</v>
      </c>
      <c r="M150" s="90" t="s">
        <v>1846</v>
      </c>
      <c r="N150" s="14"/>
      <c r="Q150" s="2"/>
      <c r="R150" s="110"/>
      <c r="S150" s="2" t="s">
        <v>1378</v>
      </c>
      <c r="T150" s="35" t="s">
        <v>1391</v>
      </c>
      <c r="U150" s="2" t="s">
        <v>1368</v>
      </c>
      <c r="V150" s="2" t="s">
        <v>1374</v>
      </c>
      <c r="W150" s="5">
        <f>VLOOKUP(V150,definitions_list_lookup!$V$12:$W$15,2,FALSE)</f>
        <v>1</v>
      </c>
      <c r="X150" s="35" t="s">
        <v>1457</v>
      </c>
      <c r="Y150" s="41">
        <f>VLOOKUP(X150,definitions_list_lookup!$AT$3:$AU$5,2,FALSE)</f>
        <v>2</v>
      </c>
      <c r="Z150" s="41">
        <v>0.5</v>
      </c>
      <c r="AA150" s="41" t="s">
        <v>2077</v>
      </c>
      <c r="AB150" s="2"/>
      <c r="AC150" s="2"/>
      <c r="AD150" s="5" t="e">
        <f>VLOOKUP(AC150,definitions_list_lookup!$Y$12:$Z$15,2,FALSE)</f>
        <v>#N/A</v>
      </c>
      <c r="AE150" s="35"/>
      <c r="AF150" s="41" t="e">
        <f>VLOOKUP(AE150,definitions_list_lookup!$AT$3:$AU$5,2,FALSE)</f>
        <v>#N/A</v>
      </c>
      <c r="AH150" s="2"/>
      <c r="AI150" s="2"/>
      <c r="AJ150" s="14"/>
      <c r="AK150" s="14"/>
      <c r="AL150" s="14"/>
      <c r="AM150" s="14"/>
      <c r="AN150" s="14"/>
      <c r="AO150" s="14"/>
      <c r="AP150" s="14"/>
      <c r="AQ150" s="14"/>
      <c r="AR150" s="14"/>
      <c r="AS150" s="49">
        <v>12</v>
      </c>
      <c r="AT150" s="49">
        <v>90</v>
      </c>
      <c r="AU150" s="49">
        <v>9</v>
      </c>
      <c r="AV150" s="49">
        <v>360</v>
      </c>
      <c r="AW150" s="49">
        <f t="shared" si="30"/>
        <v>-126.69127634461343</v>
      </c>
      <c r="AX150" s="49">
        <f t="shared" si="31"/>
        <v>233.30872365538659</v>
      </c>
      <c r="AY150" s="49">
        <f t="shared" si="32"/>
        <v>75.153639936995987</v>
      </c>
      <c r="AZ150" s="49">
        <f t="shared" si="33"/>
        <v>323.30872365538659</v>
      </c>
      <c r="BA150" s="49">
        <f t="shared" si="34"/>
        <v>14.846360063004013</v>
      </c>
      <c r="BB150" s="49">
        <f t="shared" si="35"/>
        <v>53.308723655386586</v>
      </c>
      <c r="BC150" s="60">
        <f t="shared" si="36"/>
        <v>14.846360063004013</v>
      </c>
    </row>
    <row r="151" spans="1:55">
      <c r="A151" s="89">
        <v>42935</v>
      </c>
      <c r="B151" s="2" t="s">
        <v>1842</v>
      </c>
      <c r="C151" s="2" t="s">
        <v>1450</v>
      </c>
      <c r="D151" s="2" t="s">
        <v>1575</v>
      </c>
      <c r="E151" s="2">
        <v>21</v>
      </c>
      <c r="F151" s="2">
        <v>4</v>
      </c>
      <c r="G151" s="10" t="str">
        <f t="shared" si="37"/>
        <v>21-4</v>
      </c>
      <c r="H151" s="2">
        <v>64.5</v>
      </c>
      <c r="I151" s="2">
        <v>66</v>
      </c>
      <c r="J151" s="14">
        <f>(VLOOKUP($G151,Depth_Lookup_CCL!$A$3:$Z$549,11,FALSE))+(H151/100)</f>
        <v>48.57</v>
      </c>
      <c r="K151" s="14">
        <f>(VLOOKUP($G151,Depth_Lookup_CCL!$A$3:$Z$549,11,FALSE))+(I151/100)</f>
        <v>48.584999999999994</v>
      </c>
      <c r="L151" s="90" t="s">
        <v>1577</v>
      </c>
      <c r="M151" s="90" t="s">
        <v>1846</v>
      </c>
      <c r="N151" s="14"/>
      <c r="Q151" s="2"/>
      <c r="R151" s="110"/>
      <c r="S151" s="2" t="s">
        <v>1378</v>
      </c>
      <c r="T151" s="35" t="s">
        <v>1391</v>
      </c>
      <c r="U151" s="2" t="s">
        <v>1368</v>
      </c>
      <c r="V151" s="2" t="s">
        <v>1374</v>
      </c>
      <c r="W151" s="5">
        <f>VLOOKUP(V151,definitions_list_lookup!$V$12:$W$15,2,FALSE)</f>
        <v>1</v>
      </c>
      <c r="X151" s="35" t="s">
        <v>1457</v>
      </c>
      <c r="Y151" s="41">
        <f>VLOOKUP(X151,definitions_list_lookup!$AT$3:$AU$5,2,FALSE)</f>
        <v>2</v>
      </c>
      <c r="Z151" s="41">
        <v>0.5</v>
      </c>
      <c r="AA151" s="41" t="s">
        <v>2078</v>
      </c>
      <c r="AB151" s="2"/>
      <c r="AC151" s="2"/>
      <c r="AD151" s="5" t="e">
        <f>VLOOKUP(AC151,definitions_list_lookup!$Y$12:$Z$15,2,FALSE)</f>
        <v>#N/A</v>
      </c>
      <c r="AE151" s="35"/>
      <c r="AF151" s="41" t="e">
        <f>VLOOKUP(AE151,definitions_list_lookup!$AT$3:$AU$5,2,FALSE)</f>
        <v>#N/A</v>
      </c>
      <c r="AH151" s="2"/>
      <c r="AI151" s="2"/>
      <c r="AJ151" s="14"/>
      <c r="AK151" s="14"/>
      <c r="AL151" s="14"/>
      <c r="AM151" s="14"/>
      <c r="AN151" s="14"/>
      <c r="AO151" s="14"/>
      <c r="AP151" s="14"/>
      <c r="AQ151" s="14"/>
      <c r="AR151" s="14"/>
      <c r="AS151" s="49">
        <v>16</v>
      </c>
      <c r="AT151" s="49">
        <v>90</v>
      </c>
      <c r="AU151" s="49">
        <v>4</v>
      </c>
      <c r="AV151" s="49">
        <v>360</v>
      </c>
      <c r="AW151" s="49">
        <f t="shared" si="30"/>
        <v>-103.70487002944191</v>
      </c>
      <c r="AX151" s="49">
        <f t="shared" si="31"/>
        <v>256.29512997055809</v>
      </c>
      <c r="AY151" s="49">
        <f t="shared" si="32"/>
        <v>73.556110421177479</v>
      </c>
      <c r="AZ151" s="49">
        <f t="shared" si="33"/>
        <v>346.29512997055809</v>
      </c>
      <c r="BA151" s="49">
        <f t="shared" si="34"/>
        <v>16.443889578822521</v>
      </c>
      <c r="BB151" s="49">
        <f t="shared" si="35"/>
        <v>76.295129970558094</v>
      </c>
      <c r="BC151" s="60">
        <f t="shared" si="36"/>
        <v>16.443889578822521</v>
      </c>
    </row>
    <row r="152" spans="1:55">
      <c r="A152" s="89">
        <v>42935</v>
      </c>
      <c r="B152" s="2" t="s">
        <v>1842</v>
      </c>
      <c r="C152" s="2" t="s">
        <v>1450</v>
      </c>
      <c r="D152" s="2" t="s">
        <v>1575</v>
      </c>
      <c r="E152" s="2">
        <v>22</v>
      </c>
      <c r="F152" s="2">
        <v>1</v>
      </c>
      <c r="G152" s="10" t="str">
        <f t="shared" si="37"/>
        <v>22-1</v>
      </c>
      <c r="H152" s="2">
        <v>0</v>
      </c>
      <c r="I152" s="2">
        <v>4.5</v>
      </c>
      <c r="J152" s="14">
        <f>(VLOOKUP($G152,Depth_Lookup_CCL!$A$3:$Z$549,11,FALSE))+(H152/100)</f>
        <v>48.45</v>
      </c>
      <c r="K152" s="14">
        <f>(VLOOKUP($G152,Depth_Lookup_CCL!$A$3:$Z$549,11,FALSE))+(I152/100)</f>
        <v>48.495000000000005</v>
      </c>
      <c r="L152" s="90" t="s">
        <v>1577</v>
      </c>
      <c r="M152" s="90" t="s">
        <v>1846</v>
      </c>
      <c r="N152" s="14" t="s">
        <v>1442</v>
      </c>
      <c r="Q152" s="2"/>
      <c r="R152" s="110"/>
      <c r="T152" s="35"/>
      <c r="U152" s="2"/>
      <c r="V152" s="2" t="s">
        <v>1376</v>
      </c>
      <c r="W152" s="5">
        <f>VLOOKUP(V152,definitions_list_lookup!$V$12:$W$15,2,FALSE)</f>
        <v>0</v>
      </c>
      <c r="X152" s="35"/>
      <c r="Y152" s="41" t="e">
        <f>VLOOKUP(X152,definitions_list_lookup!$AT$3:$AU$5,2,FALSE)</f>
        <v>#N/A</v>
      </c>
      <c r="Z152" s="41"/>
      <c r="AA152" s="41" t="s">
        <v>2079</v>
      </c>
      <c r="AB152" s="2" t="s">
        <v>1385</v>
      </c>
      <c r="AC152" s="2" t="s">
        <v>1374</v>
      </c>
      <c r="AD152" s="5">
        <f>VLOOKUP(AC152,definitions_list_lookup!$Y$12:$Z$15,2,FALSE)</f>
        <v>1</v>
      </c>
      <c r="AE152" s="35" t="s">
        <v>1456</v>
      </c>
      <c r="AF152" s="41">
        <f>VLOOKUP(AE152,definitions_list_lookup!$AT$3:$AU$5,2,FALSE)</f>
        <v>1</v>
      </c>
      <c r="AH152" s="2" t="s">
        <v>1492</v>
      </c>
      <c r="AI152" s="2" t="s">
        <v>1374</v>
      </c>
      <c r="AJ152" s="14"/>
      <c r="AK152" s="14"/>
      <c r="AL152" s="14"/>
      <c r="AM152" s="14"/>
      <c r="AN152" s="14"/>
      <c r="AO152" s="14"/>
      <c r="AP152" s="14"/>
      <c r="AQ152" s="14"/>
      <c r="AR152" s="14"/>
      <c r="AS152" s="49">
        <v>2</v>
      </c>
      <c r="AT152" s="49">
        <v>90</v>
      </c>
      <c r="AU152" s="49">
        <v>7</v>
      </c>
      <c r="AV152" s="49">
        <v>360</v>
      </c>
      <c r="AW152" s="49">
        <f t="shared" si="30"/>
        <v>-164.12388521790743</v>
      </c>
      <c r="AX152" s="49">
        <f t="shared" si="31"/>
        <v>195.87611478209257</v>
      </c>
      <c r="AY152" s="49">
        <f t="shared" si="32"/>
        <v>82.725317082150795</v>
      </c>
      <c r="AZ152" s="49">
        <f t="shared" si="33"/>
        <v>285.8761147820926</v>
      </c>
      <c r="BA152" s="49">
        <f t="shared" si="34"/>
        <v>7.274682917849205</v>
      </c>
      <c r="BB152" s="49">
        <f t="shared" si="35"/>
        <v>15.876114782092571</v>
      </c>
      <c r="BC152" s="60">
        <f t="shared" si="36"/>
        <v>7.274682917849205</v>
      </c>
    </row>
    <row r="153" spans="1:55">
      <c r="A153" s="89">
        <v>42935</v>
      </c>
      <c r="B153" s="2" t="s">
        <v>1842</v>
      </c>
      <c r="C153" s="2" t="s">
        <v>1450</v>
      </c>
      <c r="D153" s="2" t="s">
        <v>1575</v>
      </c>
      <c r="E153" s="2">
        <v>22</v>
      </c>
      <c r="F153" s="2">
        <v>1</v>
      </c>
      <c r="G153" s="10" t="str">
        <f t="shared" si="37"/>
        <v>22-1</v>
      </c>
      <c r="H153" s="2">
        <v>4.5</v>
      </c>
      <c r="I153" s="2">
        <v>10.5</v>
      </c>
      <c r="J153" s="14">
        <f>(VLOOKUP($G153,Depth_Lookup_CCL!$A$3:$Z$549,11,FALSE))+(H153/100)</f>
        <v>48.495000000000005</v>
      </c>
      <c r="K153" s="14">
        <f>(VLOOKUP($G153,Depth_Lookup_CCL!$A$3:$Z$549,11,FALSE))+(I153/100)</f>
        <v>48.555</v>
      </c>
      <c r="L153" s="90" t="s">
        <v>1577</v>
      </c>
      <c r="M153" s="90" t="s">
        <v>1846</v>
      </c>
      <c r="N153" s="14"/>
      <c r="Q153" s="2"/>
      <c r="R153" s="110"/>
      <c r="S153" s="2" t="s">
        <v>1378</v>
      </c>
      <c r="T153" s="35" t="s">
        <v>1391</v>
      </c>
      <c r="U153" s="2" t="s">
        <v>1368</v>
      </c>
      <c r="V153" s="2" t="s">
        <v>1374</v>
      </c>
      <c r="W153" s="5">
        <f>VLOOKUP(V153,definitions_list_lookup!$V$12:$W$15,2,FALSE)</f>
        <v>1</v>
      </c>
      <c r="X153" s="35" t="s">
        <v>1457</v>
      </c>
      <c r="Y153" s="41">
        <f>VLOOKUP(X153,definitions_list_lookup!$AT$3:$AU$5,2,FALSE)</f>
        <v>2</v>
      </c>
      <c r="Z153" s="41">
        <v>0.5</v>
      </c>
      <c r="AA153" s="41" t="s">
        <v>2080</v>
      </c>
      <c r="AB153" s="2"/>
      <c r="AC153" s="2"/>
      <c r="AD153" s="5" t="e">
        <f>VLOOKUP(AC153,definitions_list_lookup!$Y$12:$Z$15,2,FALSE)</f>
        <v>#N/A</v>
      </c>
      <c r="AE153" s="35"/>
      <c r="AF153" s="41" t="e">
        <f>VLOOKUP(AE153,definitions_list_lookup!$AT$3:$AU$5,2,FALSE)</f>
        <v>#N/A</v>
      </c>
      <c r="AH153" s="2"/>
      <c r="AI153" s="2"/>
      <c r="AJ153" s="14"/>
      <c r="AK153" s="14"/>
      <c r="AL153" s="14"/>
      <c r="AM153" s="14"/>
      <c r="AN153" s="14"/>
      <c r="AO153" s="14"/>
      <c r="AP153" s="14"/>
      <c r="AQ153" s="14"/>
      <c r="AR153" s="14"/>
      <c r="AS153" s="49">
        <v>0.1</v>
      </c>
      <c r="AT153" s="49">
        <v>90</v>
      </c>
      <c r="AU153" s="49">
        <v>13</v>
      </c>
      <c r="AV153" s="49">
        <v>360</v>
      </c>
      <c r="AW153" s="49">
        <f t="shared" si="30"/>
        <v>-179.56686022415613</v>
      </c>
      <c r="AX153" s="49">
        <f t="shared" si="31"/>
        <v>180.43313977584387</v>
      </c>
      <c r="AY153" s="49">
        <f t="shared" si="32"/>
        <v>76.999641139890088</v>
      </c>
      <c r="AZ153" s="49">
        <f t="shared" si="33"/>
        <v>270.43313977584387</v>
      </c>
      <c r="BA153" s="49">
        <f t="shared" si="34"/>
        <v>13.000358860109912</v>
      </c>
      <c r="BB153" s="49">
        <f t="shared" si="35"/>
        <v>0.43313977584386976</v>
      </c>
      <c r="BC153" s="60">
        <f t="shared" si="36"/>
        <v>13.000358860109912</v>
      </c>
    </row>
    <row r="154" spans="1:55">
      <c r="A154" s="89">
        <v>42935</v>
      </c>
      <c r="B154" s="2" t="s">
        <v>1842</v>
      </c>
      <c r="C154" s="2" t="s">
        <v>1450</v>
      </c>
      <c r="D154" s="2" t="s">
        <v>1575</v>
      </c>
      <c r="E154" s="2">
        <v>22</v>
      </c>
      <c r="F154" s="2">
        <v>1</v>
      </c>
      <c r="G154" s="10" t="str">
        <f t="shared" si="37"/>
        <v>22-1</v>
      </c>
      <c r="H154" s="2">
        <v>10.5</v>
      </c>
      <c r="I154" s="2">
        <v>49</v>
      </c>
      <c r="J154" s="14">
        <f>(VLOOKUP($G154,Depth_Lookup_CCL!$A$3:$Z$549,11,FALSE))+(H154/100)</f>
        <v>48.555</v>
      </c>
      <c r="K154" s="14">
        <f>(VLOOKUP($G154,Depth_Lookup_CCL!$A$3:$Z$549,11,FALSE))+(I154/100)</f>
        <v>48.940000000000005</v>
      </c>
      <c r="L154" s="90" t="s">
        <v>1577</v>
      </c>
      <c r="M154" s="90" t="s">
        <v>1846</v>
      </c>
      <c r="N154" s="14"/>
      <c r="Q154" s="2"/>
      <c r="R154" s="110"/>
      <c r="S154" s="2" t="s">
        <v>1378</v>
      </c>
      <c r="T154" s="35" t="s">
        <v>1391</v>
      </c>
      <c r="U154" s="2" t="s">
        <v>1368</v>
      </c>
      <c r="V154" s="2" t="s">
        <v>1374</v>
      </c>
      <c r="W154" s="5">
        <f>VLOOKUP(V154,definitions_list_lookup!$V$12:$W$15,2,FALSE)</f>
        <v>1</v>
      </c>
      <c r="X154" s="35" t="s">
        <v>1457</v>
      </c>
      <c r="Y154" s="41">
        <f>VLOOKUP(X154,definitions_list_lookup!$AT$3:$AU$5,2,FALSE)</f>
        <v>2</v>
      </c>
      <c r="Z154" s="41">
        <v>1</v>
      </c>
      <c r="AA154" s="41" t="s">
        <v>2081</v>
      </c>
      <c r="AB154" s="2"/>
      <c r="AC154" s="2"/>
      <c r="AD154" s="5" t="e">
        <f>VLOOKUP(AC154,definitions_list_lookup!$Y$12:$Z$15,2,FALSE)</f>
        <v>#N/A</v>
      </c>
      <c r="AE154" s="35"/>
      <c r="AF154" s="41" t="e">
        <f>VLOOKUP(AE154,definitions_list_lookup!$AT$3:$AU$5,2,FALSE)</f>
        <v>#N/A</v>
      </c>
      <c r="AH154" s="2"/>
      <c r="AI154" s="2"/>
      <c r="AJ154" s="14"/>
      <c r="AK154" s="14"/>
      <c r="AL154" s="14"/>
      <c r="AM154" s="14"/>
      <c r="AN154" s="14"/>
      <c r="AO154" s="14"/>
      <c r="AP154" s="14"/>
      <c r="AQ154" s="14"/>
      <c r="AR154" s="14"/>
      <c r="AS154" s="49">
        <v>10</v>
      </c>
      <c r="AT154" s="49">
        <v>90</v>
      </c>
      <c r="AU154" s="49">
        <v>4</v>
      </c>
      <c r="AV154" s="49">
        <v>180</v>
      </c>
      <c r="AW154" s="49">
        <f t="shared" si="30"/>
        <v>-68.367977749216394</v>
      </c>
      <c r="AX154" s="49">
        <f t="shared" si="31"/>
        <v>291.63202225078362</v>
      </c>
      <c r="AY154" s="49">
        <f t="shared" si="32"/>
        <v>79.259371038792636</v>
      </c>
      <c r="AZ154" s="49">
        <f t="shared" si="33"/>
        <v>21.632022250783606</v>
      </c>
      <c r="BA154" s="49">
        <f t="shared" si="34"/>
        <v>10.740628961207364</v>
      </c>
      <c r="BB154" s="49">
        <f t="shared" si="35"/>
        <v>111.63202225078362</v>
      </c>
      <c r="BC154" s="60">
        <f t="shared" si="36"/>
        <v>10.740628961207364</v>
      </c>
    </row>
    <row r="155" spans="1:55">
      <c r="A155" s="89">
        <v>42935</v>
      </c>
      <c r="B155" s="2" t="s">
        <v>1842</v>
      </c>
      <c r="C155" s="2" t="s">
        <v>1450</v>
      </c>
      <c r="D155" s="2" t="s">
        <v>1575</v>
      </c>
      <c r="E155" s="2">
        <v>22</v>
      </c>
      <c r="F155" s="2">
        <v>1</v>
      </c>
      <c r="G155" s="10" t="str">
        <f t="shared" si="37"/>
        <v>22-1</v>
      </c>
      <c r="H155" s="2">
        <v>49</v>
      </c>
      <c r="I155" s="2">
        <v>65</v>
      </c>
      <c r="J155" s="14">
        <f>(VLOOKUP($G155,Depth_Lookup_CCL!$A$3:$Z$549,11,FALSE))+(H155/100)</f>
        <v>48.940000000000005</v>
      </c>
      <c r="K155" s="14">
        <f>(VLOOKUP($G155,Depth_Lookup_CCL!$A$3:$Z$549,11,FALSE))+(I155/100)</f>
        <v>49.1</v>
      </c>
      <c r="L155" s="90" t="s">
        <v>1577</v>
      </c>
      <c r="M155" s="90" t="s">
        <v>1846</v>
      </c>
      <c r="N155" s="14"/>
      <c r="Q155" s="2"/>
      <c r="R155" s="110"/>
      <c r="S155" s="2" t="s">
        <v>1378</v>
      </c>
      <c r="T155" s="35" t="s">
        <v>1391</v>
      </c>
      <c r="U155" s="2" t="s">
        <v>1368</v>
      </c>
      <c r="V155" s="2" t="s">
        <v>1374</v>
      </c>
      <c r="W155" s="5">
        <f>VLOOKUP(V155,definitions_list_lookup!$V$12:$W$15,2,FALSE)</f>
        <v>1</v>
      </c>
      <c r="X155" s="35" t="s">
        <v>1457</v>
      </c>
      <c r="Y155" s="41">
        <f>VLOOKUP(X155,definitions_list_lookup!$AT$3:$AU$5,2,FALSE)</f>
        <v>2</v>
      </c>
      <c r="Z155" s="41">
        <v>0.5</v>
      </c>
      <c r="AA155" s="41" t="s">
        <v>2082</v>
      </c>
      <c r="AB155" s="2"/>
      <c r="AC155" s="2"/>
      <c r="AD155" s="5" t="e">
        <f>VLOOKUP(AC155,definitions_list_lookup!$Y$12:$Z$15,2,FALSE)</f>
        <v>#N/A</v>
      </c>
      <c r="AE155" s="35"/>
      <c r="AF155" s="41" t="e">
        <f>VLOOKUP(AE155,definitions_list_lookup!$AT$3:$AU$5,2,FALSE)</f>
        <v>#N/A</v>
      </c>
      <c r="AH155" s="2"/>
      <c r="AI155" s="2"/>
      <c r="AJ155" s="14"/>
      <c r="AK155" s="14"/>
      <c r="AL155" s="14"/>
      <c r="AM155" s="14"/>
      <c r="AN155" s="14"/>
      <c r="AO155" s="14"/>
      <c r="AP155" s="14"/>
      <c r="AQ155" s="14"/>
      <c r="AR155" s="14"/>
      <c r="AS155" s="49">
        <v>11</v>
      </c>
      <c r="AT155" s="49">
        <v>90</v>
      </c>
      <c r="AU155" s="49">
        <v>2</v>
      </c>
      <c r="AV155" s="49">
        <v>360</v>
      </c>
      <c r="AW155" s="49">
        <f t="shared" si="30"/>
        <v>-100.18464742912181</v>
      </c>
      <c r="AX155" s="49">
        <f t="shared" si="31"/>
        <v>259.81535257087819</v>
      </c>
      <c r="AY155" s="49">
        <f t="shared" si="32"/>
        <v>78.828294483524587</v>
      </c>
      <c r="AZ155" s="49">
        <f t="shared" si="33"/>
        <v>349.81535257087819</v>
      </c>
      <c r="BA155" s="49">
        <f t="shared" si="34"/>
        <v>11.171705516475413</v>
      </c>
      <c r="BB155" s="49">
        <f t="shared" si="35"/>
        <v>79.81535257087819</v>
      </c>
      <c r="BC155" s="60">
        <f t="shared" si="36"/>
        <v>11.171705516475413</v>
      </c>
    </row>
    <row r="156" spans="1:55">
      <c r="A156" s="89">
        <v>42935</v>
      </c>
      <c r="B156" s="2" t="s">
        <v>1842</v>
      </c>
      <c r="C156" s="2" t="s">
        <v>1450</v>
      </c>
      <c r="D156" s="2" t="s">
        <v>1575</v>
      </c>
      <c r="E156" s="2">
        <v>22</v>
      </c>
      <c r="F156" s="2">
        <v>2</v>
      </c>
      <c r="G156" s="10" t="s">
        <v>2083</v>
      </c>
      <c r="H156" s="2">
        <v>0</v>
      </c>
      <c r="I156" s="2">
        <v>58</v>
      </c>
      <c r="J156" s="14">
        <f>(VLOOKUP($G156,Depth_Lookup_CCL!$A$3:$Z$549,11,FALSE))+(H156/100)</f>
        <v>49.095000000000006</v>
      </c>
      <c r="K156" s="14">
        <f>(VLOOKUP($G156,Depth_Lookup_CCL!$A$3:$Z$549,11,FALSE))+(I156/100)</f>
        <v>49.675000000000004</v>
      </c>
      <c r="L156" s="90" t="s">
        <v>1577</v>
      </c>
      <c r="M156" s="90" t="s">
        <v>1846</v>
      </c>
      <c r="N156" s="14"/>
      <c r="Q156" s="2"/>
      <c r="R156" s="110"/>
      <c r="T156" s="35"/>
      <c r="U156" s="2"/>
      <c r="V156" s="2"/>
      <c r="W156" s="5" t="e">
        <f>VLOOKUP(V156,definitions_list_lookup!$V$12:$W$15,2,FALSE)</f>
        <v>#N/A</v>
      </c>
      <c r="X156" s="35"/>
      <c r="Y156" s="41" t="e">
        <f>VLOOKUP(X156,definitions_list_lookup!$AT$3:$AU$5,2,FALSE)</f>
        <v>#N/A</v>
      </c>
      <c r="Z156" s="41"/>
      <c r="AA156" s="41"/>
      <c r="AB156" s="2" t="s">
        <v>1385</v>
      </c>
      <c r="AC156" s="2" t="s">
        <v>1374</v>
      </c>
      <c r="AD156" s="5">
        <f>VLOOKUP(AC156,definitions_list_lookup!$Y$12:$Z$15,2,FALSE)</f>
        <v>1</v>
      </c>
      <c r="AE156" s="35" t="s">
        <v>1456</v>
      </c>
      <c r="AF156" s="41">
        <f>VLOOKUP(AE156,definitions_list_lookup!$AT$3:$AU$5,2,FALSE)</f>
        <v>1</v>
      </c>
      <c r="AH156" s="2" t="s">
        <v>1492</v>
      </c>
      <c r="AI156" s="2" t="s">
        <v>1374</v>
      </c>
      <c r="AJ156" s="14"/>
      <c r="AK156" s="14"/>
      <c r="AL156" s="14"/>
      <c r="AM156" s="14"/>
      <c r="AN156" s="14"/>
      <c r="AO156" s="14"/>
      <c r="AP156" s="14"/>
      <c r="AQ156" s="14"/>
      <c r="AR156" s="14"/>
      <c r="AS156" s="49">
        <v>8</v>
      </c>
      <c r="AT156" s="49">
        <v>90</v>
      </c>
      <c r="AU156" s="49">
        <v>3</v>
      </c>
      <c r="AV156" s="49">
        <v>360</v>
      </c>
      <c r="AW156" s="49">
        <f t="shared" si="30"/>
        <v>-110.4505219501267</v>
      </c>
      <c r="AX156" s="49">
        <f t="shared" si="31"/>
        <v>249.5494780498733</v>
      </c>
      <c r="AY156" s="49">
        <f t="shared" si="32"/>
        <v>81.469551638742331</v>
      </c>
      <c r="AZ156" s="49">
        <f t="shared" si="33"/>
        <v>339.5494780498733</v>
      </c>
      <c r="BA156" s="49">
        <f t="shared" si="34"/>
        <v>8.5304483612576689</v>
      </c>
      <c r="BB156" s="49">
        <f t="shared" si="35"/>
        <v>69.549478049873301</v>
      </c>
      <c r="BC156" s="60">
        <f t="shared" si="36"/>
        <v>8.5304483612576689</v>
      </c>
    </row>
    <row r="157" spans="1:55">
      <c r="A157" s="89">
        <v>42935</v>
      </c>
      <c r="B157" s="2" t="s">
        <v>1842</v>
      </c>
      <c r="C157" s="2" t="s">
        <v>1450</v>
      </c>
      <c r="D157" s="2" t="s">
        <v>1575</v>
      </c>
      <c r="E157" s="2">
        <v>22</v>
      </c>
      <c r="F157" s="2">
        <v>2</v>
      </c>
      <c r="G157" s="10" t="str">
        <f t="shared" si="37"/>
        <v>22-2</v>
      </c>
      <c r="H157" s="2">
        <v>58</v>
      </c>
      <c r="I157" s="2">
        <v>65</v>
      </c>
      <c r="J157" s="14">
        <f>(VLOOKUP($G157,Depth_Lookup_CCL!$A$3:$Z$549,11,FALSE))+(H157/100)</f>
        <v>49.675000000000004</v>
      </c>
      <c r="K157" s="14">
        <f>(VLOOKUP($G157,Depth_Lookup_CCL!$A$3:$Z$549,11,FALSE))+(I157/100)</f>
        <v>49.745000000000005</v>
      </c>
      <c r="L157" s="90" t="s">
        <v>1577</v>
      </c>
      <c r="M157" s="90" t="s">
        <v>1846</v>
      </c>
      <c r="N157" s="14" t="s">
        <v>1442</v>
      </c>
      <c r="Q157" s="2"/>
      <c r="R157" s="110"/>
      <c r="S157" s="2" t="s">
        <v>1378</v>
      </c>
      <c r="T157" s="35" t="s">
        <v>1391</v>
      </c>
      <c r="U157" s="2" t="s">
        <v>1368</v>
      </c>
      <c r="V157" s="2" t="s">
        <v>1374</v>
      </c>
      <c r="W157" s="5">
        <f>VLOOKUP(V157,definitions_list_lookup!$V$12:$W$15,2,FALSE)</f>
        <v>1</v>
      </c>
      <c r="X157" s="35" t="s">
        <v>1457</v>
      </c>
      <c r="Y157" s="41">
        <f>VLOOKUP(X157,definitions_list_lookup!$AT$3:$AU$5,2,FALSE)</f>
        <v>2</v>
      </c>
      <c r="Z157" s="41">
        <v>0.5</v>
      </c>
      <c r="AA157" s="41" t="s">
        <v>2084</v>
      </c>
      <c r="AB157" s="2"/>
      <c r="AC157" s="2"/>
      <c r="AD157" s="5" t="e">
        <f>VLOOKUP(AC157,definitions_list_lookup!$Y$12:$Z$15,2,FALSE)</f>
        <v>#N/A</v>
      </c>
      <c r="AE157" s="35"/>
      <c r="AF157" s="41" t="e">
        <f>VLOOKUP(AE157,definitions_list_lookup!$AT$3:$AU$5,2,FALSE)</f>
        <v>#N/A</v>
      </c>
      <c r="AH157" s="2"/>
      <c r="AI157" s="2"/>
      <c r="AJ157" s="14"/>
      <c r="AK157" s="14"/>
      <c r="AL157" s="14"/>
      <c r="AM157" s="14"/>
      <c r="AN157" s="14"/>
      <c r="AO157" s="14"/>
      <c r="AP157" s="14"/>
      <c r="AQ157" s="14"/>
      <c r="AR157" s="14"/>
      <c r="AS157" s="49">
        <v>8</v>
      </c>
      <c r="AT157" s="49">
        <v>90</v>
      </c>
      <c r="AU157" s="49">
        <v>3</v>
      </c>
      <c r="AV157" s="49">
        <v>360</v>
      </c>
      <c r="AW157" s="49">
        <f t="shared" si="30"/>
        <v>-110.4505219501267</v>
      </c>
      <c r="AX157" s="49">
        <f t="shared" si="31"/>
        <v>249.5494780498733</v>
      </c>
      <c r="AY157" s="49">
        <f t="shared" si="32"/>
        <v>81.469551638742331</v>
      </c>
      <c r="AZ157" s="49">
        <f t="shared" si="33"/>
        <v>339.5494780498733</v>
      </c>
      <c r="BA157" s="49">
        <f t="shared" si="34"/>
        <v>8.5304483612576689</v>
      </c>
      <c r="BB157" s="49">
        <f t="shared" si="35"/>
        <v>69.549478049873301</v>
      </c>
      <c r="BC157" s="60">
        <f t="shared" si="36"/>
        <v>8.5304483612576689</v>
      </c>
    </row>
    <row r="158" spans="1:55">
      <c r="A158" s="89">
        <v>42935</v>
      </c>
      <c r="B158" s="2" t="s">
        <v>1842</v>
      </c>
      <c r="C158" s="2" t="s">
        <v>1450</v>
      </c>
      <c r="D158" s="2" t="s">
        <v>1575</v>
      </c>
      <c r="E158" s="2">
        <v>22</v>
      </c>
      <c r="F158" s="2">
        <v>3</v>
      </c>
      <c r="G158" s="10" t="str">
        <f t="shared" si="37"/>
        <v>22-3</v>
      </c>
      <c r="H158" s="2">
        <v>0</v>
      </c>
      <c r="I158" s="2">
        <v>11</v>
      </c>
      <c r="J158" s="14">
        <f>(VLOOKUP($G158,Depth_Lookup_CCL!$A$3:$Z$549,11,FALSE))+(H158/100)</f>
        <v>49.740000000000009</v>
      </c>
      <c r="K158" s="14">
        <f>(VLOOKUP($G158,Depth_Lookup_CCL!$A$3:$Z$549,11,FALSE))+(I158/100)</f>
        <v>49.850000000000009</v>
      </c>
      <c r="L158" s="90" t="s">
        <v>1577</v>
      </c>
      <c r="M158" s="90" t="s">
        <v>1846</v>
      </c>
      <c r="N158" s="14" t="s">
        <v>1442</v>
      </c>
      <c r="Q158" s="2"/>
      <c r="R158" s="110"/>
      <c r="T158" s="35"/>
      <c r="U158" s="2"/>
      <c r="V158" s="2" t="s">
        <v>1376</v>
      </c>
      <c r="W158" s="5">
        <f>VLOOKUP(V158,definitions_list_lookup!$V$12:$W$15,2,FALSE)</f>
        <v>0</v>
      </c>
      <c r="X158" s="35"/>
      <c r="Y158" s="41" t="e">
        <f>VLOOKUP(X158,definitions_list_lookup!$AT$3:$AU$5,2,FALSE)</f>
        <v>#N/A</v>
      </c>
      <c r="Z158" s="41"/>
      <c r="AA158" s="41" t="s">
        <v>2085</v>
      </c>
      <c r="AB158" s="2" t="s">
        <v>1385</v>
      </c>
      <c r="AC158" s="2" t="s">
        <v>1374</v>
      </c>
      <c r="AD158" s="5">
        <f>VLOOKUP(AC158,definitions_list_lookup!$Y$12:$Z$15,2,FALSE)</f>
        <v>1</v>
      </c>
      <c r="AE158" s="35" t="s">
        <v>1456</v>
      </c>
      <c r="AF158" s="41">
        <f>VLOOKUP(AE158,definitions_list_lookup!$AT$3:$AU$5,2,FALSE)</f>
        <v>1</v>
      </c>
      <c r="AH158" s="2" t="s">
        <v>1492</v>
      </c>
      <c r="AI158" s="2" t="s">
        <v>1374</v>
      </c>
      <c r="AJ158" s="14"/>
      <c r="AK158" s="14"/>
      <c r="AL158" s="14"/>
      <c r="AM158" s="14"/>
      <c r="AN158" s="14"/>
      <c r="AO158" s="14"/>
      <c r="AP158" s="14"/>
      <c r="AQ158" s="14"/>
      <c r="AR158" s="14"/>
      <c r="AS158" s="49">
        <v>3</v>
      </c>
      <c r="AT158" s="49">
        <v>90</v>
      </c>
      <c r="AU158" s="49">
        <v>1</v>
      </c>
      <c r="AV158" s="49">
        <v>360</v>
      </c>
      <c r="AW158" s="49">
        <f t="shared" si="30"/>
        <v>-108.42098079972504</v>
      </c>
      <c r="AX158" s="49">
        <f t="shared" si="31"/>
        <v>251.57901920027496</v>
      </c>
      <c r="AY158" s="49">
        <f t="shared" si="32"/>
        <v>86.838299513294629</v>
      </c>
      <c r="AZ158" s="49">
        <f t="shared" si="33"/>
        <v>341.57901920027496</v>
      </c>
      <c r="BA158" s="49">
        <f t="shared" si="34"/>
        <v>3.1617004867053708</v>
      </c>
      <c r="BB158" s="49">
        <f t="shared" si="35"/>
        <v>71.579019200274956</v>
      </c>
      <c r="BC158" s="60">
        <f t="shared" si="36"/>
        <v>3.1617004867053708</v>
      </c>
    </row>
    <row r="159" spans="1:55">
      <c r="A159" s="89">
        <v>42935</v>
      </c>
      <c r="B159" s="2" t="s">
        <v>1842</v>
      </c>
      <c r="C159" s="2" t="s">
        <v>1450</v>
      </c>
      <c r="D159" s="2" t="s">
        <v>1575</v>
      </c>
      <c r="E159" s="2">
        <v>22</v>
      </c>
      <c r="F159" s="2">
        <v>3</v>
      </c>
      <c r="G159" s="10" t="str">
        <f t="shared" si="37"/>
        <v>22-3</v>
      </c>
      <c r="H159" s="2">
        <v>11</v>
      </c>
      <c r="I159" s="2">
        <v>68</v>
      </c>
      <c r="J159" s="14">
        <f>(VLOOKUP($G159,Depth_Lookup_CCL!$A$3:$Z$549,11,FALSE))+(H159/100)</f>
        <v>49.850000000000009</v>
      </c>
      <c r="K159" s="14">
        <f>(VLOOKUP($G159,Depth_Lookup_CCL!$A$3:$Z$549,11,FALSE))+(I159/100)</f>
        <v>50.420000000000009</v>
      </c>
      <c r="L159" s="90" t="s">
        <v>1577</v>
      </c>
      <c r="M159" s="90" t="s">
        <v>1846</v>
      </c>
      <c r="N159" s="14"/>
      <c r="Q159" s="2"/>
      <c r="R159" s="110"/>
      <c r="S159" s="2" t="s">
        <v>1378</v>
      </c>
      <c r="T159" s="35" t="s">
        <v>1391</v>
      </c>
      <c r="U159" s="2" t="s">
        <v>1368</v>
      </c>
      <c r="V159" s="2" t="s">
        <v>1374</v>
      </c>
      <c r="W159" s="5">
        <f>VLOOKUP(V159,definitions_list_lookup!$V$12:$W$15,2,FALSE)</f>
        <v>1</v>
      </c>
      <c r="X159" s="35" t="s">
        <v>1457</v>
      </c>
      <c r="Y159" s="41">
        <f>VLOOKUP(X159,definitions_list_lookup!$AT$3:$AU$5,2,FALSE)</f>
        <v>2</v>
      </c>
      <c r="Z159" s="41">
        <v>0.5</v>
      </c>
      <c r="AA159" s="41" t="s">
        <v>2086</v>
      </c>
      <c r="AB159" s="2"/>
      <c r="AC159" s="2"/>
      <c r="AD159" s="5" t="e">
        <f>VLOOKUP(AC159,definitions_list_lookup!$Y$12:$Z$15,2,FALSE)</f>
        <v>#N/A</v>
      </c>
      <c r="AE159" s="35"/>
      <c r="AF159" s="41" t="e">
        <f>VLOOKUP(AE159,definitions_list_lookup!$AT$3:$AU$5,2,FALSE)</f>
        <v>#N/A</v>
      </c>
      <c r="AH159" s="2"/>
      <c r="AI159" s="2"/>
      <c r="AJ159" s="14"/>
      <c r="AK159" s="14"/>
      <c r="AL159" s="14"/>
      <c r="AM159" s="14"/>
      <c r="AN159" s="14"/>
      <c r="AO159" s="14"/>
      <c r="AP159" s="14"/>
      <c r="AQ159" s="14"/>
      <c r="AR159" s="14"/>
      <c r="AS159" s="49">
        <v>0.1</v>
      </c>
      <c r="AT159" s="49">
        <v>90</v>
      </c>
      <c r="AU159" s="49">
        <v>1</v>
      </c>
      <c r="AV159" s="49">
        <v>360</v>
      </c>
      <c r="AW159" s="49">
        <f t="shared" si="30"/>
        <v>-174.28997713143602</v>
      </c>
      <c r="AX159" s="49">
        <f t="shared" si="31"/>
        <v>185.71002286856398</v>
      </c>
      <c r="AY159" s="49">
        <f t="shared" si="32"/>
        <v>88.995014458293895</v>
      </c>
      <c r="AZ159" s="49">
        <f t="shared" si="33"/>
        <v>275.71002286856401</v>
      </c>
      <c r="BA159" s="49">
        <f t="shared" si="34"/>
        <v>1.0049855417061053</v>
      </c>
      <c r="BB159" s="49">
        <f t="shared" si="35"/>
        <v>5.710022868563982</v>
      </c>
      <c r="BC159" s="60">
        <f t="shared" si="36"/>
        <v>1.0049855417061053</v>
      </c>
    </row>
    <row r="160" spans="1:55">
      <c r="A160" s="89">
        <v>42935</v>
      </c>
      <c r="B160" s="2" t="s">
        <v>1842</v>
      </c>
      <c r="C160" s="2" t="s">
        <v>1450</v>
      </c>
      <c r="D160" s="2" t="s">
        <v>1575</v>
      </c>
      <c r="E160" s="2">
        <v>22</v>
      </c>
      <c r="F160" s="2">
        <v>3</v>
      </c>
      <c r="G160" s="10" t="str">
        <f t="shared" si="37"/>
        <v>22-3</v>
      </c>
      <c r="H160" s="2">
        <v>68</v>
      </c>
      <c r="I160" s="2">
        <v>83</v>
      </c>
      <c r="J160" s="14">
        <f>(VLOOKUP($G160,Depth_Lookup_CCL!$A$3:$Z$549,11,FALSE))+(H160/100)</f>
        <v>50.420000000000009</v>
      </c>
      <c r="K160" s="14">
        <f>(VLOOKUP($G160,Depth_Lookup_CCL!$A$3:$Z$549,11,FALSE))+(I160/100)</f>
        <v>50.570000000000007</v>
      </c>
      <c r="L160" s="90" t="s">
        <v>1577</v>
      </c>
      <c r="M160" s="90" t="s">
        <v>1846</v>
      </c>
      <c r="N160" s="14"/>
      <c r="Q160" s="2"/>
      <c r="R160" s="110"/>
      <c r="S160" s="2" t="s">
        <v>1378</v>
      </c>
      <c r="T160" s="35" t="s">
        <v>1391</v>
      </c>
      <c r="U160" s="2" t="s">
        <v>1368</v>
      </c>
      <c r="V160" s="2" t="s">
        <v>1374</v>
      </c>
      <c r="W160" s="5">
        <f>VLOOKUP(V160,definitions_list_lookup!$V$12:$W$15,2,FALSE)</f>
        <v>1</v>
      </c>
      <c r="X160" s="35" t="s">
        <v>1457</v>
      </c>
      <c r="Y160" s="41">
        <f>VLOOKUP(X160,definitions_list_lookup!$AT$3:$AU$5,2,FALSE)</f>
        <v>2</v>
      </c>
      <c r="Z160" s="41">
        <v>0.5</v>
      </c>
      <c r="AA160" s="41" t="s">
        <v>2087</v>
      </c>
      <c r="AB160" s="2"/>
      <c r="AC160" s="2"/>
      <c r="AD160" s="5" t="e">
        <f>VLOOKUP(AC160,definitions_list_lookup!$Y$12:$Z$15,2,FALSE)</f>
        <v>#N/A</v>
      </c>
      <c r="AE160" s="35"/>
      <c r="AF160" s="41" t="e">
        <f>VLOOKUP(AE160,definitions_list_lookup!$AT$3:$AU$5,2,FALSE)</f>
        <v>#N/A</v>
      </c>
      <c r="AH160" s="2"/>
      <c r="AI160" s="2"/>
      <c r="AJ160" s="14"/>
      <c r="AK160" s="14"/>
      <c r="AL160" s="14"/>
      <c r="AM160" s="14"/>
      <c r="AN160" s="14"/>
      <c r="AO160" s="14"/>
      <c r="AP160" s="14"/>
      <c r="AQ160" s="14"/>
      <c r="AR160" s="14"/>
      <c r="AS160" s="49">
        <v>3</v>
      </c>
      <c r="AT160" s="49">
        <v>90</v>
      </c>
      <c r="AU160" s="49">
        <v>0</v>
      </c>
      <c r="AV160" s="49">
        <v>0</v>
      </c>
      <c r="AW160" s="49">
        <f t="shared" si="30"/>
        <v>-90</v>
      </c>
      <c r="AX160" s="49">
        <f t="shared" si="31"/>
        <v>270</v>
      </c>
      <c r="AY160" s="49">
        <f t="shared" si="32"/>
        <v>87.000000000000014</v>
      </c>
      <c r="AZ160" s="49">
        <f t="shared" si="33"/>
        <v>360</v>
      </c>
      <c r="BA160" s="49">
        <f t="shared" si="34"/>
        <v>2.9999999999999858</v>
      </c>
      <c r="BB160" s="49">
        <f t="shared" si="35"/>
        <v>90</v>
      </c>
      <c r="BC160" s="60">
        <f t="shared" si="36"/>
        <v>2.9999999999999858</v>
      </c>
    </row>
    <row r="161" spans="1:77">
      <c r="A161" s="89">
        <v>42935</v>
      </c>
      <c r="B161" s="2" t="s">
        <v>1842</v>
      </c>
      <c r="C161" s="2" t="s">
        <v>1450</v>
      </c>
      <c r="D161" s="2" t="s">
        <v>1575</v>
      </c>
      <c r="E161" s="2">
        <v>22</v>
      </c>
      <c r="F161" s="2">
        <v>4</v>
      </c>
      <c r="G161" s="10" t="str">
        <f t="shared" si="37"/>
        <v>22-4</v>
      </c>
      <c r="H161" s="2">
        <v>0</v>
      </c>
      <c r="I161" s="2">
        <v>55</v>
      </c>
      <c r="J161" s="14">
        <f>(VLOOKUP($G161,Depth_Lookup_CCL!$A$3:$Z$549,11,FALSE))+(H161/100)</f>
        <v>50.560000000000009</v>
      </c>
      <c r="K161" s="14">
        <f>(VLOOKUP($G161,Depth_Lookup_CCL!$A$3:$Z$549,11,FALSE))+(I161/100)</f>
        <v>51.110000000000007</v>
      </c>
      <c r="L161" s="90" t="s">
        <v>1577</v>
      </c>
      <c r="M161" s="90" t="s">
        <v>1846</v>
      </c>
      <c r="N161" s="14"/>
      <c r="Q161" s="2"/>
      <c r="R161" s="110"/>
      <c r="T161" s="35"/>
      <c r="U161" s="2"/>
      <c r="V161" s="2"/>
      <c r="W161" s="5" t="e">
        <f>VLOOKUP(V161,definitions_list_lookup!$V$12:$W$15,2,FALSE)</f>
        <v>#N/A</v>
      </c>
      <c r="X161" s="35"/>
      <c r="Y161" s="41" t="e">
        <f>VLOOKUP(X161,definitions_list_lookup!$AT$3:$AU$5,2,FALSE)</f>
        <v>#N/A</v>
      </c>
      <c r="Z161" s="41"/>
      <c r="AA161" s="41"/>
      <c r="AB161" s="2" t="s">
        <v>1385</v>
      </c>
      <c r="AC161" s="2" t="s">
        <v>1374</v>
      </c>
      <c r="AD161" s="5">
        <f>VLOOKUP(AC161,definitions_list_lookup!$Y$12:$Z$15,2,FALSE)</f>
        <v>1</v>
      </c>
      <c r="AE161" s="35" t="s">
        <v>1456</v>
      </c>
      <c r="AF161" s="41">
        <f>VLOOKUP(AE161,definitions_list_lookup!$AT$3:$AU$5,2,FALSE)</f>
        <v>1</v>
      </c>
      <c r="AH161" s="2" t="s">
        <v>1492</v>
      </c>
      <c r="AI161" s="2" t="s">
        <v>1374</v>
      </c>
      <c r="AJ161" s="14"/>
      <c r="AK161" s="14"/>
      <c r="AL161" s="14"/>
      <c r="AM161" s="14"/>
      <c r="AN161" s="14"/>
      <c r="AO161" s="14"/>
      <c r="AP161" s="14"/>
      <c r="AQ161" s="14"/>
      <c r="AR161" s="14"/>
      <c r="AS161" s="49">
        <v>3</v>
      </c>
      <c r="AT161" s="49">
        <v>90</v>
      </c>
      <c r="AU161" s="49">
        <v>2</v>
      </c>
      <c r="AV161" s="49">
        <v>360</v>
      </c>
      <c r="AW161" s="49">
        <f t="shared" si="30"/>
        <v>-123.67663081374846</v>
      </c>
      <c r="AX161" s="49">
        <f t="shared" si="31"/>
        <v>236.32336918625154</v>
      </c>
      <c r="AY161" s="49">
        <f t="shared" si="32"/>
        <v>86.396473075212924</v>
      </c>
      <c r="AZ161" s="49">
        <f t="shared" si="33"/>
        <v>326.32336918625151</v>
      </c>
      <c r="BA161" s="49">
        <f t="shared" si="34"/>
        <v>3.6035269247870758</v>
      </c>
      <c r="BB161" s="49">
        <f t="shared" si="35"/>
        <v>56.32336918625154</v>
      </c>
      <c r="BC161" s="60">
        <f t="shared" si="36"/>
        <v>3.6035269247870758</v>
      </c>
    </row>
    <row r="162" spans="1:77">
      <c r="A162" s="89">
        <v>42935</v>
      </c>
      <c r="B162" s="2" t="s">
        <v>1842</v>
      </c>
      <c r="C162" s="2" t="s">
        <v>1450</v>
      </c>
      <c r="D162" s="2" t="s">
        <v>1575</v>
      </c>
      <c r="E162" s="2">
        <v>22</v>
      </c>
      <c r="F162" s="2">
        <v>4</v>
      </c>
      <c r="G162" s="10" t="str">
        <f t="shared" si="37"/>
        <v>22-4</v>
      </c>
      <c r="H162" s="2">
        <v>55</v>
      </c>
      <c r="I162" s="2">
        <v>88</v>
      </c>
      <c r="J162" s="14">
        <f>(VLOOKUP($G162,Depth_Lookup_CCL!$A$3:$Z$549,11,FALSE))+(H162/100)</f>
        <v>51.110000000000007</v>
      </c>
      <c r="K162" s="14">
        <f>(VLOOKUP($G162,Depth_Lookup_CCL!$A$3:$Z$549,11,FALSE))+(I162/100)</f>
        <v>51.440000000000012</v>
      </c>
      <c r="L162" s="90" t="s">
        <v>1577</v>
      </c>
      <c r="M162" s="90" t="s">
        <v>1846</v>
      </c>
      <c r="N162" s="14" t="s">
        <v>1442</v>
      </c>
      <c r="Q162" s="2"/>
      <c r="R162" s="110"/>
      <c r="S162" s="2" t="s">
        <v>1378</v>
      </c>
      <c r="T162" s="35" t="s">
        <v>1391</v>
      </c>
      <c r="U162" s="2" t="s">
        <v>1368</v>
      </c>
      <c r="V162" s="2" t="s">
        <v>1374</v>
      </c>
      <c r="W162" s="5">
        <f>VLOOKUP(V162,definitions_list_lookup!$V$12:$W$15,2,FALSE)</f>
        <v>1</v>
      </c>
      <c r="X162" s="35" t="s">
        <v>1457</v>
      </c>
      <c r="Y162" s="41">
        <f>VLOOKUP(X162,definitions_list_lookup!$AT$3:$AU$5,2,FALSE)</f>
        <v>2</v>
      </c>
      <c r="Z162" s="41">
        <v>0.5</v>
      </c>
      <c r="AA162" s="41" t="s">
        <v>2088</v>
      </c>
      <c r="AB162" s="2"/>
      <c r="AC162" s="2"/>
      <c r="AD162" s="5" t="e">
        <f>VLOOKUP(AC162,definitions_list_lookup!$Y$12:$Z$15,2,FALSE)</f>
        <v>#N/A</v>
      </c>
      <c r="AE162" s="35"/>
      <c r="AF162" s="41" t="e">
        <f>VLOOKUP(AE162,definitions_list_lookup!$AT$3:$AU$5,2,FALSE)</f>
        <v>#N/A</v>
      </c>
      <c r="AH162" s="2"/>
      <c r="AI162" s="2"/>
      <c r="AJ162" s="14"/>
      <c r="AK162" s="14"/>
      <c r="AL162" s="14"/>
      <c r="AM162" s="14"/>
      <c r="AN162" s="14"/>
      <c r="AO162" s="14"/>
      <c r="AP162" s="14"/>
      <c r="AQ162" s="14"/>
      <c r="AR162" s="14"/>
      <c r="AS162" s="49">
        <v>5</v>
      </c>
      <c r="AT162" s="49">
        <v>90</v>
      </c>
      <c r="AU162" s="49">
        <v>3</v>
      </c>
      <c r="AV162" s="49">
        <v>360</v>
      </c>
      <c r="AW162" s="49">
        <f t="shared" si="30"/>
        <v>-120.92260626992794</v>
      </c>
      <c r="AX162" s="49">
        <f t="shared" si="31"/>
        <v>239.07739373007206</v>
      </c>
      <c r="AY162" s="49">
        <f t="shared" si="32"/>
        <v>84.17685049823568</v>
      </c>
      <c r="AZ162" s="49">
        <f t="shared" si="33"/>
        <v>329.07739373007206</v>
      </c>
      <c r="BA162" s="49">
        <f t="shared" si="34"/>
        <v>5.8231495017643198</v>
      </c>
      <c r="BB162" s="49">
        <f t="shared" si="35"/>
        <v>59.07739373007206</v>
      </c>
      <c r="BC162" s="60">
        <f t="shared" si="36"/>
        <v>5.8231495017643198</v>
      </c>
    </row>
    <row r="163" spans="1:77">
      <c r="A163" s="89">
        <v>42935</v>
      </c>
      <c r="B163" s="2" t="s">
        <v>1842</v>
      </c>
      <c r="C163" s="2" t="s">
        <v>1450</v>
      </c>
      <c r="D163" s="2" t="s">
        <v>1575</v>
      </c>
      <c r="E163" s="2">
        <v>23</v>
      </c>
      <c r="F163" s="2">
        <v>1</v>
      </c>
      <c r="G163" s="10" t="str">
        <f t="shared" si="37"/>
        <v>23-1</v>
      </c>
      <c r="H163" s="2">
        <v>0</v>
      </c>
      <c r="I163" s="2">
        <v>17.5</v>
      </c>
      <c r="J163" s="14">
        <f>(VLOOKUP($G163,Depth_Lookup_CCL!$A$3:$Z$549,11,FALSE))+(H163/100)</f>
        <v>51.5</v>
      </c>
      <c r="K163" s="14">
        <f>(VLOOKUP($G163,Depth_Lookup_CCL!$A$3:$Z$549,11,FALSE))+(I163/100)</f>
        <v>51.674999999999997</v>
      </c>
      <c r="L163" s="90" t="s">
        <v>1577</v>
      </c>
      <c r="M163" s="90" t="s">
        <v>1846</v>
      </c>
      <c r="N163" s="14"/>
      <c r="Q163" s="2"/>
      <c r="R163" s="110"/>
      <c r="T163" s="35"/>
      <c r="U163" s="2"/>
      <c r="V163" s="2"/>
      <c r="W163" s="5" t="e">
        <f>VLOOKUP(V163,definitions_list_lookup!$V$12:$W$15,2,FALSE)</f>
        <v>#N/A</v>
      </c>
      <c r="X163" s="35"/>
      <c r="Y163" s="41" t="e">
        <f>VLOOKUP(X163,definitions_list_lookup!$AT$3:$AU$5,2,FALSE)</f>
        <v>#N/A</v>
      </c>
      <c r="Z163" s="41"/>
      <c r="AA163" s="41"/>
      <c r="AB163" s="2" t="s">
        <v>1385</v>
      </c>
      <c r="AC163" s="5" t="s">
        <v>1374</v>
      </c>
      <c r="AD163" s="5">
        <f>VLOOKUP(AC163,definitions_list_lookup!$Y$12:$Z$15,2,FALSE)</f>
        <v>1</v>
      </c>
      <c r="AE163" s="41" t="s">
        <v>1456</v>
      </c>
      <c r="AF163" s="41">
        <f>VLOOKUP(AE163,definitions_list_lookup!$AT$3:$AU$5,2,FALSE)</f>
        <v>1</v>
      </c>
      <c r="AH163" s="2" t="s">
        <v>1492</v>
      </c>
      <c r="AI163" s="14" t="s">
        <v>1374</v>
      </c>
      <c r="AK163" s="14"/>
      <c r="AL163" s="14"/>
      <c r="AM163" s="14"/>
      <c r="AN163" s="14"/>
      <c r="AO163" s="14"/>
      <c r="AP163" s="14"/>
      <c r="AQ163" s="14"/>
      <c r="AR163" s="14"/>
      <c r="AS163" s="49">
        <v>1</v>
      </c>
      <c r="AT163" s="49">
        <v>90</v>
      </c>
      <c r="AU163" s="49">
        <v>1</v>
      </c>
      <c r="AV163" s="49">
        <v>360</v>
      </c>
      <c r="AW163" s="49">
        <f t="shared" si="30"/>
        <v>-135</v>
      </c>
      <c r="AX163" s="49">
        <f t="shared" si="31"/>
        <v>225</v>
      </c>
      <c r="AY163" s="49">
        <f t="shared" si="32"/>
        <v>88.58593000067151</v>
      </c>
      <c r="AZ163" s="49">
        <f t="shared" si="33"/>
        <v>315</v>
      </c>
      <c r="BA163" s="49">
        <f t="shared" si="34"/>
        <v>1.4140699993284898</v>
      </c>
      <c r="BB163" s="49">
        <f t="shared" si="35"/>
        <v>45</v>
      </c>
      <c r="BC163" s="60">
        <f t="shared" si="36"/>
        <v>1.4140699993284898</v>
      </c>
    </row>
    <row r="164" spans="1:77">
      <c r="A164" s="89">
        <v>42935</v>
      </c>
      <c r="B164" s="2" t="s">
        <v>1842</v>
      </c>
      <c r="C164" s="2" t="s">
        <v>1450</v>
      </c>
      <c r="D164" s="2" t="s">
        <v>1575</v>
      </c>
      <c r="E164" s="2">
        <v>23</v>
      </c>
      <c r="F164" s="2">
        <v>1</v>
      </c>
      <c r="G164" s="10" t="str">
        <f t="shared" si="37"/>
        <v>23-1</v>
      </c>
      <c r="H164" s="2">
        <v>17.5</v>
      </c>
      <c r="I164" s="2">
        <v>25</v>
      </c>
      <c r="J164" s="14">
        <f>(VLOOKUP($G164,Depth_Lookup_CCL!$A$3:$Z$549,11,FALSE))+(H164/100)</f>
        <v>51.674999999999997</v>
      </c>
      <c r="K164" s="14">
        <f>(VLOOKUP($G164,Depth_Lookup_CCL!$A$3:$Z$549,11,FALSE))+(I164/100)</f>
        <v>51.75</v>
      </c>
      <c r="L164" s="90" t="s">
        <v>1577</v>
      </c>
      <c r="M164" s="90" t="s">
        <v>1846</v>
      </c>
      <c r="N164" s="14"/>
      <c r="Q164" s="2"/>
      <c r="R164" s="110"/>
      <c r="S164" s="2" t="s">
        <v>1378</v>
      </c>
      <c r="T164" s="35" t="s">
        <v>1391</v>
      </c>
      <c r="U164" s="2" t="s">
        <v>1368</v>
      </c>
      <c r="V164" s="2" t="s">
        <v>1374</v>
      </c>
      <c r="W164" s="5">
        <f>VLOOKUP(V164,definitions_list_lookup!$V$12:$W$15,2,FALSE)</f>
        <v>1</v>
      </c>
      <c r="X164" s="35" t="s">
        <v>1457</v>
      </c>
      <c r="Y164" s="41">
        <f>VLOOKUP(X164,definitions_list_lookup!$AT$3:$AU$5,2,FALSE)</f>
        <v>2</v>
      </c>
      <c r="Z164" s="41">
        <v>2.5</v>
      </c>
      <c r="AA164" s="41" t="s">
        <v>2089</v>
      </c>
      <c r="AB164" s="2"/>
      <c r="AC164" s="2"/>
      <c r="AD164" s="5" t="e">
        <f>VLOOKUP(AC164,definitions_list_lookup!$Y$12:$Z$15,2,FALSE)</f>
        <v>#N/A</v>
      </c>
      <c r="AE164" s="35"/>
      <c r="AF164" s="41" t="e">
        <f>VLOOKUP(AE164,definitions_list_lookup!$AT$3:$AU$5,2,FALSE)</f>
        <v>#N/A</v>
      </c>
      <c r="AH164" s="2"/>
      <c r="AI164" s="2"/>
      <c r="AJ164" s="14"/>
      <c r="AK164" s="14"/>
      <c r="AL164" s="14"/>
      <c r="AM164" s="14"/>
      <c r="AN164" s="14"/>
      <c r="AO164" s="14"/>
      <c r="AP164" s="14"/>
      <c r="AQ164" s="14"/>
      <c r="AR164" s="14"/>
      <c r="AS164" s="49">
        <v>5</v>
      </c>
      <c r="AT164" s="49">
        <v>270</v>
      </c>
      <c r="AU164" s="49">
        <v>0</v>
      </c>
      <c r="AV164" s="49">
        <v>0</v>
      </c>
      <c r="AW164" s="49">
        <f t="shared" si="30"/>
        <v>90</v>
      </c>
      <c r="AX164" s="49">
        <f t="shared" si="31"/>
        <v>90</v>
      </c>
      <c r="AY164" s="49">
        <f t="shared" si="32"/>
        <v>85</v>
      </c>
      <c r="AZ164" s="49">
        <f t="shared" si="33"/>
        <v>180</v>
      </c>
      <c r="BA164" s="49">
        <f t="shared" si="34"/>
        <v>5</v>
      </c>
      <c r="BB164" s="49">
        <f t="shared" si="35"/>
        <v>270</v>
      </c>
      <c r="BC164" s="60">
        <f t="shared" si="36"/>
        <v>5</v>
      </c>
    </row>
    <row r="165" spans="1:77">
      <c r="A165" s="89">
        <v>42935</v>
      </c>
      <c r="B165" s="2" t="s">
        <v>1842</v>
      </c>
      <c r="C165" s="2" t="s">
        <v>1450</v>
      </c>
      <c r="D165" s="2" t="s">
        <v>1575</v>
      </c>
      <c r="E165" s="2">
        <v>23</v>
      </c>
      <c r="F165" s="2">
        <v>1</v>
      </c>
      <c r="G165" s="10" t="str">
        <f t="shared" si="37"/>
        <v>23-1</v>
      </c>
      <c r="H165" s="2">
        <v>25</v>
      </c>
      <c r="I165" s="2">
        <v>31</v>
      </c>
      <c r="J165" s="14">
        <f>(VLOOKUP($G165,Depth_Lookup_CCL!$A$3:$Z$549,11,FALSE))+(H165/100)</f>
        <v>51.75</v>
      </c>
      <c r="K165" s="14">
        <f>(VLOOKUP($G165,Depth_Lookup_CCL!$A$3:$Z$549,11,FALSE))+(I165/100)</f>
        <v>51.81</v>
      </c>
      <c r="L165" s="90" t="s">
        <v>1577</v>
      </c>
      <c r="M165" s="90" t="s">
        <v>1846</v>
      </c>
      <c r="N165" s="14"/>
      <c r="Q165" s="2"/>
      <c r="R165" s="110"/>
      <c r="S165" s="2" t="s">
        <v>1378</v>
      </c>
      <c r="T165" s="35" t="s">
        <v>1391</v>
      </c>
      <c r="U165" s="2" t="s">
        <v>1368</v>
      </c>
      <c r="V165" s="2" t="s">
        <v>1374</v>
      </c>
      <c r="W165" s="5">
        <f>VLOOKUP(V165,definitions_list_lookup!$V$12:$W$15,2,FALSE)</f>
        <v>1</v>
      </c>
      <c r="X165" s="35" t="s">
        <v>1457</v>
      </c>
      <c r="Y165" s="41">
        <f>VLOOKUP(X165,definitions_list_lookup!$AT$3:$AU$5,2,FALSE)</f>
        <v>2</v>
      </c>
      <c r="Z165" s="41"/>
      <c r="AA165" s="41" t="s">
        <v>2090</v>
      </c>
      <c r="AB165" s="2" t="s">
        <v>1385</v>
      </c>
      <c r="AC165" s="2" t="s">
        <v>1374</v>
      </c>
      <c r="AD165" s="5">
        <f>VLOOKUP(AC165,definitions_list_lookup!$Y$12:$Z$15,2,FALSE)</f>
        <v>1</v>
      </c>
      <c r="AE165" s="35" t="s">
        <v>1456</v>
      </c>
      <c r="AF165" s="41">
        <f>VLOOKUP(AE165,definitions_list_lookup!$AT$3:$AU$5,2,FALSE)</f>
        <v>1</v>
      </c>
      <c r="AH165" s="2" t="s">
        <v>1493</v>
      </c>
      <c r="AI165" s="2" t="s">
        <v>1374</v>
      </c>
      <c r="AJ165" s="14"/>
      <c r="AK165" s="14"/>
      <c r="AL165" s="14"/>
      <c r="AM165" s="14"/>
      <c r="AN165" s="14"/>
      <c r="AO165" s="14"/>
      <c r="AP165" s="14"/>
      <c r="AQ165" s="14"/>
      <c r="AR165" s="14"/>
      <c r="AS165" s="49">
        <v>2</v>
      </c>
      <c r="AT165" s="49">
        <v>90</v>
      </c>
      <c r="AU165" s="49">
        <v>3</v>
      </c>
      <c r="AV165" s="49">
        <v>180</v>
      </c>
      <c r="AW165" s="49">
        <f t="shared" si="30"/>
        <v>-33.676630813748432</v>
      </c>
      <c r="AX165" s="49">
        <f t="shared" si="31"/>
        <v>326.32336918625157</v>
      </c>
      <c r="AY165" s="49">
        <f t="shared" si="32"/>
        <v>86.396473075212924</v>
      </c>
      <c r="AZ165" s="49">
        <f t="shared" si="33"/>
        <v>56.323369186251568</v>
      </c>
      <c r="BA165" s="49">
        <f t="shared" si="34"/>
        <v>3.6035269247870758</v>
      </c>
      <c r="BB165" s="49">
        <f t="shared" si="35"/>
        <v>146.32336918625157</v>
      </c>
      <c r="BC165" s="60">
        <f t="shared" si="36"/>
        <v>3.6035269247870758</v>
      </c>
    </row>
    <row r="166" spans="1:77">
      <c r="A166" s="89">
        <v>42935</v>
      </c>
      <c r="B166" s="2" t="s">
        <v>1842</v>
      </c>
      <c r="C166" s="2" t="s">
        <v>1450</v>
      </c>
      <c r="D166" s="2" t="s">
        <v>1575</v>
      </c>
      <c r="E166" s="2">
        <v>23</v>
      </c>
      <c r="F166" s="2">
        <v>1</v>
      </c>
      <c r="G166" s="10" t="str">
        <f t="shared" si="37"/>
        <v>23-1</v>
      </c>
      <c r="H166" s="2">
        <v>31</v>
      </c>
      <c r="I166" s="2">
        <v>61</v>
      </c>
      <c r="J166" s="14">
        <f>(VLOOKUP($G166,Depth_Lookup_CCL!$A$3:$Z$549,11,FALSE))+(H166/100)</f>
        <v>51.81</v>
      </c>
      <c r="K166" s="14">
        <f>(VLOOKUP($G166,Depth_Lookup_CCL!$A$3:$Z$549,11,FALSE))+(I166/100)</f>
        <v>52.11</v>
      </c>
      <c r="L166" s="90" t="s">
        <v>1577</v>
      </c>
      <c r="M166" s="90" t="s">
        <v>1846</v>
      </c>
      <c r="N166" s="14"/>
      <c r="Q166" s="2"/>
      <c r="R166" s="110"/>
      <c r="S166" s="2" t="s">
        <v>1378</v>
      </c>
      <c r="T166" s="35" t="s">
        <v>1391</v>
      </c>
      <c r="U166" s="2" t="s">
        <v>1368</v>
      </c>
      <c r="V166" s="2" t="s">
        <v>1374</v>
      </c>
      <c r="W166" s="5">
        <f>VLOOKUP(V166,definitions_list_lookup!$V$12:$W$15,2,FALSE)</f>
        <v>1</v>
      </c>
      <c r="X166" s="35" t="s">
        <v>1457</v>
      </c>
      <c r="Y166" s="41">
        <f>VLOOKUP(X166,definitions_list_lookup!$AT$3:$AU$5,2,FALSE)</f>
        <v>2</v>
      </c>
      <c r="Z166" s="41">
        <v>1</v>
      </c>
      <c r="AA166" s="41" t="s">
        <v>2091</v>
      </c>
      <c r="AB166" s="2"/>
      <c r="AC166" s="2"/>
      <c r="AD166" s="5" t="e">
        <f>VLOOKUP(AC166,definitions_list_lookup!$Y$12:$Z$15,2,FALSE)</f>
        <v>#N/A</v>
      </c>
      <c r="AE166" s="35"/>
      <c r="AF166" s="41" t="e">
        <f>VLOOKUP(AE166,definitions_list_lookup!$AT$3:$AU$5,2,FALSE)</f>
        <v>#N/A</v>
      </c>
      <c r="AH166" s="2"/>
      <c r="AI166" s="2"/>
      <c r="AJ166" s="14"/>
      <c r="AK166" s="14"/>
      <c r="AL166" s="14"/>
      <c r="AM166" s="14"/>
      <c r="AN166" s="14"/>
      <c r="AO166" s="14"/>
      <c r="AP166" s="14"/>
      <c r="AQ166" s="14"/>
      <c r="AR166" s="14"/>
      <c r="AS166" s="49">
        <v>0.1</v>
      </c>
      <c r="AT166" s="49">
        <v>90</v>
      </c>
      <c r="AU166" s="49">
        <v>0</v>
      </c>
      <c r="AV166" s="49">
        <v>360</v>
      </c>
      <c r="AW166" s="49">
        <f t="shared" si="30"/>
        <v>-90.000000000000014</v>
      </c>
      <c r="AX166" s="49">
        <f t="shared" si="31"/>
        <v>270</v>
      </c>
      <c r="AY166" s="49">
        <f t="shared" si="32"/>
        <v>89.9</v>
      </c>
      <c r="AZ166" s="49">
        <f t="shared" si="33"/>
        <v>360</v>
      </c>
      <c r="BA166" s="49">
        <f t="shared" si="34"/>
        <v>9.9999999999994316E-2</v>
      </c>
      <c r="BB166" s="49">
        <f t="shared" si="35"/>
        <v>90</v>
      </c>
      <c r="BC166" s="60">
        <f t="shared" si="36"/>
        <v>9.9999999999994316E-2</v>
      </c>
    </row>
    <row r="167" spans="1:77">
      <c r="A167" s="89">
        <v>42935</v>
      </c>
      <c r="B167" s="2" t="s">
        <v>1842</v>
      </c>
      <c r="C167" s="2" t="s">
        <v>1450</v>
      </c>
      <c r="D167" s="2" t="s">
        <v>1575</v>
      </c>
      <c r="E167" s="2">
        <v>23</v>
      </c>
      <c r="F167" s="2">
        <v>1</v>
      </c>
      <c r="G167" s="10" t="str">
        <f t="shared" si="37"/>
        <v>23-1</v>
      </c>
      <c r="H167" s="2">
        <v>61</v>
      </c>
      <c r="I167" s="2">
        <v>65</v>
      </c>
      <c r="J167" s="14">
        <f>(VLOOKUP($G167,Depth_Lookup_CCL!$A$3:$Z$549,11,FALSE))+(H167/100)</f>
        <v>52.11</v>
      </c>
      <c r="K167" s="14">
        <f>(VLOOKUP($G167,Depth_Lookup_CCL!$A$3:$Z$549,11,FALSE))+(I167/100)</f>
        <v>52.15</v>
      </c>
      <c r="L167" s="90" t="s">
        <v>1577</v>
      </c>
      <c r="M167" s="90" t="s">
        <v>1846</v>
      </c>
      <c r="N167" s="14" t="s">
        <v>1442</v>
      </c>
      <c r="Q167" s="2"/>
      <c r="R167" s="110"/>
      <c r="S167" s="2" t="s">
        <v>1378</v>
      </c>
      <c r="T167" s="35" t="s">
        <v>1391</v>
      </c>
      <c r="U167" s="2" t="s">
        <v>1368</v>
      </c>
      <c r="V167" s="2" t="s">
        <v>1374</v>
      </c>
      <c r="W167" s="5">
        <f>VLOOKUP(V167,definitions_list_lookup!$V$12:$W$15,2,FALSE)</f>
        <v>1</v>
      </c>
      <c r="X167" s="35" t="s">
        <v>1457</v>
      </c>
      <c r="Y167" s="41">
        <f>VLOOKUP(X167,definitions_list_lookup!$AT$3:$AU$5,2,FALSE)</f>
        <v>2</v>
      </c>
      <c r="Z167" s="41">
        <v>0.5</v>
      </c>
      <c r="AA167" s="41" t="s">
        <v>2092</v>
      </c>
      <c r="AB167" s="2"/>
      <c r="AC167" s="2"/>
      <c r="AD167" s="5" t="e">
        <f>VLOOKUP(AC167,definitions_list_lookup!$Y$12:$Z$15,2,FALSE)</f>
        <v>#N/A</v>
      </c>
      <c r="AE167" s="35"/>
      <c r="AF167" s="41" t="e">
        <f>VLOOKUP(AE167,definitions_list_lookup!$AT$3:$AU$5,2,FALSE)</f>
        <v>#N/A</v>
      </c>
      <c r="AH167" s="2"/>
      <c r="AI167" s="2"/>
      <c r="AJ167" s="14"/>
      <c r="AK167" s="14"/>
      <c r="AL167" s="14"/>
      <c r="AM167" s="14"/>
      <c r="AN167" s="14"/>
      <c r="AO167" s="14"/>
      <c r="AP167" s="14"/>
      <c r="AQ167" s="14"/>
      <c r="AR167" s="14"/>
      <c r="AS167" s="49">
        <v>1</v>
      </c>
      <c r="AT167" s="49">
        <v>90</v>
      </c>
      <c r="AU167" s="49">
        <v>1</v>
      </c>
      <c r="AV167" s="49">
        <v>360</v>
      </c>
      <c r="AW167" s="49">
        <f t="shared" si="30"/>
        <v>-135</v>
      </c>
      <c r="AX167" s="49">
        <f t="shared" si="31"/>
        <v>225</v>
      </c>
      <c r="AY167" s="49">
        <f t="shared" si="32"/>
        <v>88.58593000067151</v>
      </c>
      <c r="AZ167" s="49">
        <f t="shared" si="33"/>
        <v>315</v>
      </c>
      <c r="BA167" s="49">
        <f t="shared" si="34"/>
        <v>1.4140699993284898</v>
      </c>
      <c r="BB167" s="49">
        <f t="shared" si="35"/>
        <v>45</v>
      </c>
      <c r="BC167" s="60">
        <f t="shared" si="36"/>
        <v>1.4140699993284898</v>
      </c>
    </row>
    <row r="168" spans="1:77">
      <c r="A168" s="89">
        <v>42935</v>
      </c>
      <c r="B168" s="2" t="s">
        <v>1842</v>
      </c>
      <c r="C168" s="2" t="s">
        <v>1450</v>
      </c>
      <c r="D168" s="2" t="s">
        <v>1575</v>
      </c>
      <c r="E168" s="2">
        <v>23</v>
      </c>
      <c r="F168" s="2">
        <v>2</v>
      </c>
      <c r="G168" s="10" t="str">
        <f t="shared" si="37"/>
        <v>23-2</v>
      </c>
      <c r="H168" s="2">
        <v>0</v>
      </c>
      <c r="I168" s="2">
        <v>59</v>
      </c>
      <c r="J168" s="14">
        <f>(VLOOKUP($G168,Depth_Lookup_CCL!$A$3:$Z$549,11,FALSE))+(H168/100)</f>
        <v>52.145000000000003</v>
      </c>
      <c r="K168" s="14">
        <f>(VLOOKUP($G168,Depth_Lookup_CCL!$A$3:$Z$549,11,FALSE))+(I168/100)</f>
        <v>52.735000000000007</v>
      </c>
      <c r="L168" s="90" t="s">
        <v>1577</v>
      </c>
      <c r="M168" s="90" t="s">
        <v>1846</v>
      </c>
      <c r="N168" s="14" t="s">
        <v>1442</v>
      </c>
      <c r="Q168" s="2"/>
      <c r="R168" s="110"/>
      <c r="T168" s="35"/>
      <c r="U168" s="2"/>
      <c r="V168" s="2" t="s">
        <v>1376</v>
      </c>
      <c r="W168" s="5">
        <f>VLOOKUP(V168,definitions_list_lookup!$V$12:$W$15,2,FALSE)</f>
        <v>0</v>
      </c>
      <c r="X168" s="35"/>
      <c r="Y168" s="41" t="e">
        <f>VLOOKUP(X168,definitions_list_lookup!$AT$3:$AU$5,2,FALSE)</f>
        <v>#N/A</v>
      </c>
      <c r="Z168" s="41"/>
      <c r="AA168" s="41"/>
      <c r="AB168" s="2" t="s">
        <v>1385</v>
      </c>
      <c r="AC168" s="2" t="s">
        <v>1374</v>
      </c>
      <c r="AD168" s="5">
        <f>VLOOKUP(AC168,definitions_list_lookup!$Y$12:$Z$15,2,FALSE)</f>
        <v>1</v>
      </c>
      <c r="AE168" s="35" t="s">
        <v>1456</v>
      </c>
      <c r="AF168" s="41">
        <f>VLOOKUP(AE168,definitions_list_lookup!$AT$3:$AU$5,2,FALSE)</f>
        <v>1</v>
      </c>
      <c r="AH168" s="2" t="s">
        <v>1492</v>
      </c>
      <c r="AI168" s="2" t="s">
        <v>1374</v>
      </c>
      <c r="AJ168" s="14"/>
      <c r="AK168" s="14"/>
      <c r="AL168" s="14"/>
      <c r="AM168" s="14"/>
      <c r="AN168" s="14"/>
      <c r="AO168" s="14"/>
      <c r="AP168" s="14"/>
      <c r="AQ168" s="14"/>
      <c r="AR168" s="14"/>
      <c r="AS168" s="49">
        <v>7</v>
      </c>
      <c r="AT168" s="49">
        <v>90</v>
      </c>
      <c r="AU168" s="49">
        <v>6</v>
      </c>
      <c r="AV168" s="49">
        <v>360</v>
      </c>
      <c r="AW168" s="49">
        <f t="shared" si="30"/>
        <v>-130.56370086802931</v>
      </c>
      <c r="AX168" s="49">
        <f t="shared" si="31"/>
        <v>229.43629913197069</v>
      </c>
      <c r="AY168" s="49">
        <f t="shared" si="32"/>
        <v>80.818911321384888</v>
      </c>
      <c r="AZ168" s="49">
        <f t="shared" si="33"/>
        <v>319.43629913197071</v>
      </c>
      <c r="BA168" s="49">
        <f t="shared" si="34"/>
        <v>9.1810886786151116</v>
      </c>
      <c r="BB168" s="49">
        <f t="shared" si="35"/>
        <v>49.436299131970685</v>
      </c>
      <c r="BC168" s="60">
        <f t="shared" si="36"/>
        <v>9.1810886786151116</v>
      </c>
    </row>
    <row r="169" spans="1:77">
      <c r="A169" s="89">
        <v>42935</v>
      </c>
      <c r="B169" s="2" t="s">
        <v>1842</v>
      </c>
      <c r="C169" s="2" t="s">
        <v>1450</v>
      </c>
      <c r="D169" s="2" t="s">
        <v>1575</v>
      </c>
      <c r="E169" s="2">
        <v>23</v>
      </c>
      <c r="F169" s="2">
        <v>2</v>
      </c>
      <c r="G169" s="10" t="str">
        <f t="shared" si="37"/>
        <v>23-2</v>
      </c>
      <c r="H169" s="2">
        <v>59</v>
      </c>
      <c r="I169" s="2">
        <v>64</v>
      </c>
      <c r="J169" s="14">
        <f>(VLOOKUP($G169,Depth_Lookup_CCL!$A$3:$Z$549,11,FALSE))+(H169/100)</f>
        <v>52.735000000000007</v>
      </c>
      <c r="K169" s="14">
        <f>(VLOOKUP($G169,Depth_Lookup_CCL!$A$3:$Z$549,11,FALSE))+(I169/100)</f>
        <v>52.785000000000004</v>
      </c>
      <c r="L169" s="90" t="s">
        <v>1577</v>
      </c>
      <c r="M169" s="90" t="s">
        <v>1846</v>
      </c>
      <c r="N169" s="14" t="s">
        <v>1442</v>
      </c>
      <c r="Q169" s="2"/>
      <c r="R169" s="110"/>
      <c r="S169" s="2" t="s">
        <v>1378</v>
      </c>
      <c r="T169" s="35" t="s">
        <v>1391</v>
      </c>
      <c r="U169" s="2" t="s">
        <v>1368</v>
      </c>
      <c r="V169" s="2" t="s">
        <v>1374</v>
      </c>
      <c r="W169" s="5">
        <f>VLOOKUP(V169,definitions_list_lookup!$V$12:$W$15,2,FALSE)</f>
        <v>1</v>
      </c>
      <c r="X169" s="35" t="s">
        <v>1457</v>
      </c>
      <c r="Y169" s="41">
        <f>VLOOKUP(X169,definitions_list_lookup!$AT$3:$AU$5,2,FALSE)</f>
        <v>2</v>
      </c>
      <c r="Z169" s="41">
        <v>1</v>
      </c>
      <c r="AA169" s="41" t="s">
        <v>2093</v>
      </c>
      <c r="AB169" s="2"/>
      <c r="AC169" s="2"/>
      <c r="AD169" s="5" t="e">
        <f>VLOOKUP(AC169,definitions_list_lookup!$Y$12:$Z$15,2,FALSE)</f>
        <v>#N/A</v>
      </c>
      <c r="AE169" s="35"/>
      <c r="AF169" s="41" t="e">
        <f>VLOOKUP(AE169,definitions_list_lookup!$AT$3:$AU$5,2,FALSE)</f>
        <v>#N/A</v>
      </c>
      <c r="AH169" s="2"/>
      <c r="AI169" s="2"/>
      <c r="AJ169" s="14"/>
      <c r="AK169" s="14"/>
      <c r="AL169" s="14"/>
      <c r="AM169" s="14"/>
      <c r="AN169" s="14"/>
      <c r="AO169" s="14"/>
      <c r="AP169" s="14"/>
      <c r="AQ169" s="14"/>
      <c r="AR169" s="14"/>
      <c r="AS169" s="49">
        <v>6</v>
      </c>
      <c r="AT169" s="49">
        <v>90</v>
      </c>
      <c r="AU169" s="49">
        <v>8</v>
      </c>
      <c r="AV169" s="49">
        <v>360</v>
      </c>
      <c r="AW169" s="49">
        <f t="shared" si="30"/>
        <v>-143.20882089165738</v>
      </c>
      <c r="AX169" s="49">
        <f t="shared" si="31"/>
        <v>216.79117910834262</v>
      </c>
      <c r="AY169" s="49">
        <f t="shared" si="32"/>
        <v>80.04621733697256</v>
      </c>
      <c r="AZ169" s="49">
        <f t="shared" si="33"/>
        <v>306.79117910834259</v>
      </c>
      <c r="BA169" s="49">
        <f t="shared" si="34"/>
        <v>9.9537826630274395</v>
      </c>
      <c r="BB169" s="49">
        <f t="shared" si="35"/>
        <v>36.791179108342618</v>
      </c>
      <c r="BC169" s="60">
        <f t="shared" si="36"/>
        <v>9.9537826630274395</v>
      </c>
    </row>
    <row r="170" spans="1:77">
      <c r="A170" s="89">
        <v>42935</v>
      </c>
      <c r="B170" s="2" t="s">
        <v>1842</v>
      </c>
      <c r="C170" s="2" t="s">
        <v>1450</v>
      </c>
      <c r="D170" s="2" t="s">
        <v>1575</v>
      </c>
      <c r="E170" s="2">
        <v>23</v>
      </c>
      <c r="F170" s="2">
        <v>2</v>
      </c>
      <c r="G170" s="10" t="str">
        <f t="shared" si="37"/>
        <v>23-2</v>
      </c>
      <c r="H170" s="2">
        <v>64</v>
      </c>
      <c r="I170" s="2">
        <v>99</v>
      </c>
      <c r="J170" s="14">
        <f>(VLOOKUP($G170,Depth_Lookup_CCL!$A$3:$Z$549,11,FALSE))+(H170/100)</f>
        <v>52.785000000000004</v>
      </c>
      <c r="K170" s="14">
        <f>(VLOOKUP($G170,Depth_Lookup_CCL!$A$3:$Z$549,11,FALSE))+(I170/100)</f>
        <v>53.135000000000005</v>
      </c>
      <c r="L170" s="90" t="s">
        <v>1577</v>
      </c>
      <c r="M170" s="90" t="s">
        <v>1846</v>
      </c>
      <c r="N170" s="14" t="s">
        <v>1442</v>
      </c>
      <c r="Q170" s="2"/>
      <c r="R170" s="110"/>
      <c r="S170" s="2" t="s">
        <v>1378</v>
      </c>
      <c r="T170" s="35" t="s">
        <v>1391</v>
      </c>
      <c r="U170" s="2" t="s">
        <v>1368</v>
      </c>
      <c r="V170" s="2" t="s">
        <v>1374</v>
      </c>
      <c r="W170" s="5">
        <f>VLOOKUP(V170,definitions_list_lookup!$V$12:$W$15,2,FALSE)</f>
        <v>1</v>
      </c>
      <c r="X170" s="35" t="s">
        <v>1457</v>
      </c>
      <c r="Y170" s="41">
        <f>VLOOKUP(X170,definitions_list_lookup!$AT$3:$AU$5,2,FALSE)</f>
        <v>2</v>
      </c>
      <c r="Z170" s="41">
        <v>0.5</v>
      </c>
      <c r="AA170" s="41" t="s">
        <v>2094</v>
      </c>
      <c r="AB170" s="2"/>
      <c r="AC170" s="2"/>
      <c r="AD170" s="5" t="e">
        <f>VLOOKUP(AC170,definitions_list_lookup!$Y$12:$Z$15,2,FALSE)</f>
        <v>#N/A</v>
      </c>
      <c r="AE170" s="35"/>
      <c r="AF170" s="41" t="e">
        <f>VLOOKUP(AE170,definitions_list_lookup!$AT$3:$AU$5,2,FALSE)</f>
        <v>#N/A</v>
      </c>
      <c r="AH170" s="2"/>
      <c r="AI170" s="2"/>
      <c r="AJ170" s="14"/>
      <c r="AK170" s="14"/>
      <c r="AL170" s="14"/>
      <c r="AM170" s="14"/>
      <c r="AN170" s="14"/>
      <c r="AO170" s="14"/>
      <c r="AP170" s="14"/>
      <c r="AQ170" s="14"/>
      <c r="AR170" s="14"/>
      <c r="AS170" s="49">
        <v>8</v>
      </c>
      <c r="AT170" s="49">
        <v>90</v>
      </c>
      <c r="AU170" s="49">
        <v>2</v>
      </c>
      <c r="AV170" s="49">
        <v>360</v>
      </c>
      <c r="AW170" s="49">
        <f t="shared" si="30"/>
        <v>-103.95393377939872</v>
      </c>
      <c r="AX170" s="49">
        <f t="shared" si="31"/>
        <v>256.04606622060129</v>
      </c>
      <c r="AY170" s="49">
        <f t="shared" si="32"/>
        <v>81.760032831371518</v>
      </c>
      <c r="AZ170" s="49">
        <f t="shared" si="33"/>
        <v>346.04606622060129</v>
      </c>
      <c r="BA170" s="49">
        <f t="shared" si="34"/>
        <v>8.2399671686284819</v>
      </c>
      <c r="BB170" s="49">
        <f t="shared" si="35"/>
        <v>76.04606622060129</v>
      </c>
      <c r="BC170" s="60">
        <f t="shared" si="36"/>
        <v>8.2399671686284819</v>
      </c>
    </row>
    <row r="171" spans="1:77">
      <c r="A171" s="89">
        <v>42935</v>
      </c>
      <c r="B171" s="2" t="s">
        <v>1842</v>
      </c>
      <c r="C171" s="2" t="s">
        <v>1450</v>
      </c>
      <c r="D171" s="2" t="s">
        <v>1575</v>
      </c>
      <c r="E171" s="2">
        <v>23</v>
      </c>
      <c r="F171" s="2">
        <v>3</v>
      </c>
      <c r="G171" s="10" t="str">
        <f t="shared" si="37"/>
        <v>23-3</v>
      </c>
      <c r="H171" s="2">
        <v>0</v>
      </c>
      <c r="I171" s="2">
        <v>48</v>
      </c>
      <c r="J171" s="14">
        <f>(VLOOKUP($G171,Depth_Lookup_CCL!$A$3:$Z$549,11,FALSE))+(H171/100)</f>
        <v>53.135000000000005</v>
      </c>
      <c r="K171" s="14">
        <f>(VLOOKUP($G171,Depth_Lookup_CCL!$A$3:$Z$549,11,FALSE))+(I171/100)</f>
        <v>53.615000000000002</v>
      </c>
      <c r="L171" s="90" t="s">
        <v>1577</v>
      </c>
      <c r="M171" s="90" t="s">
        <v>1846</v>
      </c>
      <c r="N171" s="14" t="s">
        <v>1442</v>
      </c>
      <c r="Q171" s="2"/>
      <c r="R171" s="110"/>
      <c r="T171" s="35"/>
      <c r="U171" s="2"/>
      <c r="V171" s="2" t="s">
        <v>1376</v>
      </c>
      <c r="W171" s="5">
        <f>VLOOKUP(V171,definitions_list_lookup!$V$12:$W$15,2,FALSE)</f>
        <v>0</v>
      </c>
      <c r="X171" s="35"/>
      <c r="Y171" s="41" t="e">
        <f>VLOOKUP(X171,definitions_list_lookup!$AT$3:$AU$5,2,FALSE)</f>
        <v>#N/A</v>
      </c>
      <c r="Z171" s="41"/>
      <c r="AA171" s="41"/>
      <c r="AB171" s="2" t="s">
        <v>1385</v>
      </c>
      <c r="AC171" s="2" t="s">
        <v>1374</v>
      </c>
      <c r="AD171" s="5">
        <f>VLOOKUP(AC171,definitions_list_lookup!$Y$12:$Z$15,2,FALSE)</f>
        <v>1</v>
      </c>
      <c r="AE171" s="35" t="s">
        <v>1456</v>
      </c>
      <c r="AF171" s="41">
        <f>VLOOKUP(AE171,definitions_list_lookup!$AT$3:$AU$5,2,FALSE)</f>
        <v>1</v>
      </c>
      <c r="AH171" s="2" t="s">
        <v>1492</v>
      </c>
      <c r="AI171" s="2" t="s">
        <v>2095</v>
      </c>
      <c r="AJ171" s="14"/>
      <c r="AK171" s="14"/>
      <c r="AL171" s="14"/>
      <c r="AM171" s="14"/>
      <c r="AN171" s="14"/>
      <c r="AO171" s="14"/>
      <c r="AP171" s="14"/>
      <c r="AQ171" s="14"/>
      <c r="AR171" s="14"/>
      <c r="AS171" s="49">
        <v>16</v>
      </c>
      <c r="AT171" s="49">
        <v>90</v>
      </c>
      <c r="AU171" s="49">
        <v>5</v>
      </c>
      <c r="AV171" s="49">
        <v>360</v>
      </c>
      <c r="AW171" s="49">
        <f t="shared" si="30"/>
        <v>-106.96743142939923</v>
      </c>
      <c r="AX171" s="49">
        <f t="shared" si="31"/>
        <v>253.03256857060077</v>
      </c>
      <c r="AY171" s="49">
        <f t="shared" si="32"/>
        <v>73.311519869127409</v>
      </c>
      <c r="AZ171" s="49">
        <f t="shared" si="33"/>
        <v>343.0325685706008</v>
      </c>
      <c r="BA171" s="49">
        <f t="shared" si="34"/>
        <v>16.688480130872591</v>
      </c>
      <c r="BB171" s="49">
        <f t="shared" si="35"/>
        <v>73.032568570600773</v>
      </c>
      <c r="BC171" s="60">
        <f t="shared" si="36"/>
        <v>16.688480130872591</v>
      </c>
    </row>
    <row r="172" spans="1:77">
      <c r="A172" s="89">
        <v>42935</v>
      </c>
      <c r="B172" s="2" t="s">
        <v>1842</v>
      </c>
      <c r="C172" s="2" t="s">
        <v>1450</v>
      </c>
      <c r="D172" s="2" t="s">
        <v>1575</v>
      </c>
      <c r="E172" s="2">
        <v>23</v>
      </c>
      <c r="F172" s="2">
        <v>3</v>
      </c>
      <c r="G172" s="10" t="str">
        <f t="shared" si="37"/>
        <v>23-3</v>
      </c>
      <c r="H172" s="2">
        <v>48</v>
      </c>
      <c r="I172" s="2">
        <v>65</v>
      </c>
      <c r="J172" s="14">
        <f>(VLOOKUP($G172,Depth_Lookup_CCL!$A$3:$Z$549,11,FALSE))+(H172/100)</f>
        <v>53.615000000000002</v>
      </c>
      <c r="K172" s="14">
        <f>(VLOOKUP($G172,Depth_Lookup_CCL!$A$3:$Z$549,11,FALSE))+(I172/100)</f>
        <v>53.785000000000004</v>
      </c>
      <c r="L172" s="90" t="s">
        <v>1577</v>
      </c>
      <c r="M172" s="90" t="s">
        <v>1846</v>
      </c>
      <c r="N172" s="14"/>
      <c r="Q172" s="2"/>
      <c r="R172" s="110"/>
      <c r="S172" s="2" t="s">
        <v>1378</v>
      </c>
      <c r="T172" s="35" t="s">
        <v>1391</v>
      </c>
      <c r="U172" s="2" t="s">
        <v>1368</v>
      </c>
      <c r="V172" s="2" t="s">
        <v>1374</v>
      </c>
      <c r="W172" s="5">
        <f>VLOOKUP(V172,definitions_list_lookup!$V$12:$W$15,2,FALSE)</f>
        <v>1</v>
      </c>
      <c r="X172" s="35" t="s">
        <v>1457</v>
      </c>
      <c r="Y172" s="41">
        <f>VLOOKUP(X172,definitions_list_lookup!$AT$3:$AU$5,2,FALSE)</f>
        <v>2</v>
      </c>
      <c r="Z172" s="41">
        <v>0.5</v>
      </c>
      <c r="AA172" s="41" t="s">
        <v>2096</v>
      </c>
      <c r="AB172" s="2"/>
      <c r="AC172" s="2"/>
      <c r="AD172" s="5" t="e">
        <f>VLOOKUP(AC172,definitions_list_lookup!$Y$12:$Z$15,2,FALSE)</f>
        <v>#N/A</v>
      </c>
      <c r="AE172" s="35"/>
      <c r="AF172" s="41" t="e">
        <f>VLOOKUP(AE172,definitions_list_lookup!$AT$3:$AU$5,2,FALSE)</f>
        <v>#N/A</v>
      </c>
      <c r="AH172" s="2"/>
      <c r="AI172" s="2"/>
      <c r="AJ172" s="14"/>
      <c r="AK172" s="14"/>
      <c r="AL172" s="14"/>
      <c r="AM172" s="14"/>
      <c r="AN172" s="14"/>
      <c r="AO172" s="14"/>
      <c r="AP172" s="14"/>
      <c r="AQ172" s="14"/>
      <c r="AR172" s="14"/>
      <c r="AS172" s="49">
        <v>22</v>
      </c>
      <c r="AT172" s="49">
        <v>90</v>
      </c>
      <c r="AU172" s="49">
        <v>10</v>
      </c>
      <c r="AV172" s="49">
        <v>360</v>
      </c>
      <c r="AW172" s="49">
        <f t="shared" si="30"/>
        <v>-113.57763998510352</v>
      </c>
      <c r="AX172" s="49">
        <f t="shared" si="31"/>
        <v>246.42236001489647</v>
      </c>
      <c r="AY172" s="49">
        <f t="shared" si="32"/>
        <v>66.210822194393387</v>
      </c>
      <c r="AZ172" s="49">
        <f t="shared" si="33"/>
        <v>336.42236001489647</v>
      </c>
      <c r="BA172" s="49">
        <f t="shared" si="34"/>
        <v>23.789177805606613</v>
      </c>
      <c r="BB172" s="49">
        <f t="shared" si="35"/>
        <v>66.422360014896469</v>
      </c>
      <c r="BC172" s="60">
        <f t="shared" si="36"/>
        <v>23.789177805606613</v>
      </c>
    </row>
    <row r="173" spans="1:77">
      <c r="A173" s="89">
        <v>42935</v>
      </c>
      <c r="B173" s="2" t="s">
        <v>1842</v>
      </c>
      <c r="C173" s="2" t="s">
        <v>1450</v>
      </c>
      <c r="D173" s="2" t="s">
        <v>1575</v>
      </c>
      <c r="E173" s="2">
        <v>23</v>
      </c>
      <c r="F173" s="2">
        <v>4</v>
      </c>
      <c r="G173" s="10" t="str">
        <f t="shared" si="37"/>
        <v>23-4</v>
      </c>
      <c r="H173" s="2">
        <v>0</v>
      </c>
      <c r="I173" s="2">
        <v>87</v>
      </c>
      <c r="J173" s="14">
        <f>(VLOOKUP($G173,Depth_Lookup_CCL!$A$3:$Z$549,11,FALSE))+(H173/100)</f>
        <v>53.81</v>
      </c>
      <c r="K173" s="14">
        <f>(VLOOKUP($G173,Depth_Lookup_CCL!$A$3:$Z$549,11,FALSE))+(I173/100)</f>
        <v>54.68</v>
      </c>
      <c r="L173" s="90" t="s">
        <v>1577</v>
      </c>
      <c r="M173" s="90" t="s">
        <v>1846</v>
      </c>
      <c r="N173" s="14" t="s">
        <v>1442</v>
      </c>
      <c r="Q173" s="2"/>
      <c r="R173" s="110"/>
      <c r="T173" s="35"/>
      <c r="U173" s="2"/>
      <c r="V173" s="2" t="s">
        <v>1376</v>
      </c>
      <c r="W173" s="5">
        <f>VLOOKUP(V173,definitions_list_lookup!$V$12:$W$15,2,FALSE)</f>
        <v>0</v>
      </c>
      <c r="X173" s="35"/>
      <c r="Y173" s="41" t="e">
        <f>VLOOKUP(X173,definitions_list_lookup!$AT$3:$AU$5,2,FALSE)</f>
        <v>#N/A</v>
      </c>
      <c r="Z173" s="41"/>
      <c r="AA173" s="2" t="s">
        <v>2097</v>
      </c>
      <c r="AB173" s="2" t="s">
        <v>1385</v>
      </c>
      <c r="AC173" s="2" t="s">
        <v>1374</v>
      </c>
      <c r="AD173" s="5">
        <f>VLOOKUP(AC173,definitions_list_lookup!$Y$12:$Z$15,2,FALSE)</f>
        <v>1</v>
      </c>
      <c r="AE173" s="35" t="s">
        <v>1456</v>
      </c>
      <c r="AF173" s="41">
        <f>VLOOKUP(AE173,definitions_list_lookup!$AT$3:$AU$5,2,FALSE)</f>
        <v>1</v>
      </c>
      <c r="AH173" s="2" t="s">
        <v>1492</v>
      </c>
      <c r="AI173" s="2" t="s">
        <v>2098</v>
      </c>
      <c r="AJ173" s="14"/>
      <c r="AK173" s="14"/>
      <c r="AL173" s="14"/>
      <c r="AM173" s="14"/>
      <c r="AN173" s="14"/>
      <c r="AO173" s="14"/>
      <c r="AP173" s="14"/>
      <c r="AQ173" s="14"/>
      <c r="AR173" s="14"/>
      <c r="AS173" s="49">
        <v>9</v>
      </c>
      <c r="AT173" s="49">
        <v>90</v>
      </c>
      <c r="AU173" s="49">
        <v>7</v>
      </c>
      <c r="AV173" s="49">
        <v>180</v>
      </c>
      <c r="AW173" s="49">
        <f t="shared" si="30"/>
        <v>-52.216040349028532</v>
      </c>
      <c r="AX173" s="49">
        <f t="shared" si="31"/>
        <v>307.7839596509715</v>
      </c>
      <c r="AY173" s="49">
        <f t="shared" si="32"/>
        <v>78.667823577665146</v>
      </c>
      <c r="AZ173" s="49">
        <f t="shared" si="33"/>
        <v>37.783959650971468</v>
      </c>
      <c r="BA173" s="49">
        <f t="shared" si="34"/>
        <v>11.332176422334854</v>
      </c>
      <c r="BB173" s="49">
        <f t="shared" si="35"/>
        <v>127.7839596509715</v>
      </c>
      <c r="BC173" s="60">
        <f t="shared" si="36"/>
        <v>11.332176422334854</v>
      </c>
    </row>
    <row r="174" spans="1:77">
      <c r="A174" s="89">
        <v>42935</v>
      </c>
      <c r="B174" s="2" t="s">
        <v>1842</v>
      </c>
      <c r="C174" s="2" t="s">
        <v>1450</v>
      </c>
      <c r="D174" s="2" t="s">
        <v>1575</v>
      </c>
      <c r="E174" s="2">
        <v>24</v>
      </c>
      <c r="F174" s="2">
        <v>1</v>
      </c>
      <c r="G174" s="10" t="str">
        <f t="shared" si="37"/>
        <v>24-1</v>
      </c>
      <c r="H174" s="2">
        <v>0</v>
      </c>
      <c r="I174" s="2">
        <v>24</v>
      </c>
      <c r="J174" s="14">
        <f>(VLOOKUP($G174,Depth_Lookup_CCL!$A$3:$Z$549,11,FALSE))+(H174/100)</f>
        <v>54.55</v>
      </c>
      <c r="K174" s="14">
        <f>(VLOOKUP($G174,Depth_Lookup_CCL!$A$3:$Z$549,11,FALSE))+(I174/100)</f>
        <v>54.79</v>
      </c>
      <c r="L174" s="90" t="s">
        <v>1577</v>
      </c>
      <c r="M174" s="90" t="s">
        <v>1846</v>
      </c>
      <c r="N174" s="14" t="s">
        <v>1442</v>
      </c>
      <c r="Q174" s="2"/>
      <c r="R174" s="110"/>
      <c r="T174" s="35"/>
      <c r="U174" s="2"/>
      <c r="V174" s="2" t="s">
        <v>1376</v>
      </c>
      <c r="W174" s="5">
        <f>VLOOKUP(V174,definitions_list_lookup!$V$12:$W$15,2,FALSE)</f>
        <v>0</v>
      </c>
      <c r="X174" s="35"/>
      <c r="Y174" s="41" t="e">
        <f>VLOOKUP(X174,definitions_list_lookup!$AT$3:$AU$5,2,FALSE)</f>
        <v>#N/A</v>
      </c>
      <c r="Z174" s="41"/>
      <c r="AA174" s="41"/>
      <c r="AB174" s="2" t="s">
        <v>1385</v>
      </c>
      <c r="AC174" s="2" t="s">
        <v>1374</v>
      </c>
      <c r="AD174" s="5">
        <f>VLOOKUP(AC174,definitions_list_lookup!$Y$12:$Z$15,2,FALSE)</f>
        <v>1</v>
      </c>
      <c r="AE174" s="35" t="s">
        <v>1456</v>
      </c>
      <c r="AF174" s="41">
        <f>VLOOKUP(AE174,definitions_list_lookup!$AT$3:$AU$5,2,FALSE)</f>
        <v>1</v>
      </c>
      <c r="AH174" s="2" t="s">
        <v>1492</v>
      </c>
      <c r="AI174" s="2" t="s">
        <v>2099</v>
      </c>
      <c r="AJ174" s="14"/>
      <c r="AK174" s="14"/>
      <c r="AL174" s="14"/>
      <c r="AM174" s="14"/>
      <c r="AN174" s="14"/>
      <c r="AO174" s="14"/>
      <c r="AP174" s="14"/>
      <c r="AQ174" s="14"/>
      <c r="AR174" s="14"/>
      <c r="AS174" s="49">
        <v>20</v>
      </c>
      <c r="AT174" s="49">
        <v>90</v>
      </c>
      <c r="AU174" s="49">
        <v>5</v>
      </c>
      <c r="AV174" s="49">
        <v>360</v>
      </c>
      <c r="AW174" s="49">
        <f t="shared" si="30"/>
        <v>-103.51594585624122</v>
      </c>
      <c r="AX174" s="49">
        <f t="shared" si="31"/>
        <v>256.48405414375878</v>
      </c>
      <c r="AY174" s="49">
        <f t="shared" si="32"/>
        <v>69.477238404313738</v>
      </c>
      <c r="AZ174" s="49">
        <f t="shared" si="33"/>
        <v>346.48405414375878</v>
      </c>
      <c r="BA174" s="49">
        <f t="shared" si="34"/>
        <v>20.522761595686262</v>
      </c>
      <c r="BB174" s="49">
        <f t="shared" si="35"/>
        <v>76.484054143758783</v>
      </c>
      <c r="BC174" s="60">
        <f t="shared" si="36"/>
        <v>20.522761595686262</v>
      </c>
    </row>
    <row r="175" spans="1:77" s="96" customFormat="1">
      <c r="A175" s="89">
        <v>42935</v>
      </c>
      <c r="B175" s="35" t="s">
        <v>1842</v>
      </c>
      <c r="C175" s="2" t="s">
        <v>1450</v>
      </c>
      <c r="D175" s="2" t="s">
        <v>1575</v>
      </c>
      <c r="E175" s="2">
        <v>24</v>
      </c>
      <c r="F175" s="2">
        <v>1</v>
      </c>
      <c r="G175" s="10" t="str">
        <f t="shared" si="37"/>
        <v>24-1</v>
      </c>
      <c r="H175" s="2">
        <v>24</v>
      </c>
      <c r="I175" s="2">
        <v>78</v>
      </c>
      <c r="J175" s="14">
        <f>(VLOOKUP($G175,Depth_Lookup_CCL!$A$3:$Z$549,11,FALSE))+(H175/100)</f>
        <v>54.79</v>
      </c>
      <c r="K175" s="14">
        <f>(VLOOKUP($G175,Depth_Lookup_CCL!$A$3:$Z$549,11,FALSE))+(I175/100)</f>
        <v>55.33</v>
      </c>
      <c r="L175" s="90" t="s">
        <v>1577</v>
      </c>
      <c r="M175" s="90" t="s">
        <v>1846</v>
      </c>
      <c r="N175" s="14"/>
      <c r="O175" s="2"/>
      <c r="P175" s="2"/>
      <c r="Q175" s="2"/>
      <c r="R175" s="110"/>
      <c r="S175" s="2" t="s">
        <v>1378</v>
      </c>
      <c r="T175" s="35" t="s">
        <v>1391</v>
      </c>
      <c r="U175" s="2" t="s">
        <v>1368</v>
      </c>
      <c r="V175" s="2" t="s">
        <v>1374</v>
      </c>
      <c r="W175" s="5">
        <f>VLOOKUP(V175,definitions_list_lookup!$V$12:$W$15,2,FALSE)</f>
        <v>1</v>
      </c>
      <c r="X175" s="35" t="s">
        <v>1457</v>
      </c>
      <c r="Y175" s="41">
        <f>VLOOKUP(X175,definitions_list_lookup!$AT$3:$AU$5,2,FALSE)</f>
        <v>2</v>
      </c>
      <c r="Z175" s="41">
        <v>0.5</v>
      </c>
      <c r="AA175" s="41" t="s">
        <v>2100</v>
      </c>
      <c r="AB175" s="2"/>
      <c r="AC175" s="2"/>
      <c r="AD175" s="5" t="e">
        <f>VLOOKUP(AC175,definitions_list_lookup!$Y$12:$Z$15,2,FALSE)</f>
        <v>#N/A</v>
      </c>
      <c r="AE175" s="35"/>
      <c r="AF175" s="41" t="e">
        <f>VLOOKUP(AE175,definitions_list_lookup!$AT$3:$AU$5,2,FALSE)</f>
        <v>#N/A</v>
      </c>
      <c r="AG175" s="2"/>
      <c r="AH175" s="2"/>
      <c r="AI175" s="2"/>
      <c r="AJ175" s="14"/>
      <c r="AK175" s="14"/>
      <c r="AL175" s="14"/>
      <c r="AM175" s="14"/>
      <c r="AN175" s="14"/>
      <c r="AO175" s="14"/>
      <c r="AP175" s="14"/>
      <c r="AQ175" s="14"/>
      <c r="AR175" s="14"/>
      <c r="AS175" s="49">
        <v>10</v>
      </c>
      <c r="AT175" s="49">
        <v>90</v>
      </c>
      <c r="AU175" s="49">
        <v>4</v>
      </c>
      <c r="AV175" s="49">
        <v>180</v>
      </c>
      <c r="AW175" s="49">
        <f t="shared" si="30"/>
        <v>-68.367977749216394</v>
      </c>
      <c r="AX175" s="49">
        <f t="shared" si="31"/>
        <v>291.63202225078362</v>
      </c>
      <c r="AY175" s="49">
        <f t="shared" si="32"/>
        <v>79.259371038792636</v>
      </c>
      <c r="AZ175" s="49">
        <f t="shared" si="33"/>
        <v>21.632022250783606</v>
      </c>
      <c r="BA175" s="49">
        <f t="shared" si="34"/>
        <v>10.740628961207364</v>
      </c>
      <c r="BB175" s="49">
        <f t="shared" si="35"/>
        <v>111.63202225078362</v>
      </c>
      <c r="BC175" s="60">
        <f t="shared" si="36"/>
        <v>10.740628961207364</v>
      </c>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s="96" customFormat="1">
      <c r="A176" s="89">
        <v>42935</v>
      </c>
      <c r="B176" s="35" t="s">
        <v>1842</v>
      </c>
      <c r="C176" s="2" t="s">
        <v>1450</v>
      </c>
      <c r="D176" s="2" t="s">
        <v>1575</v>
      </c>
      <c r="E176" s="2">
        <v>24</v>
      </c>
      <c r="F176" s="2">
        <v>2</v>
      </c>
      <c r="G176" s="10" t="str">
        <f t="shared" si="37"/>
        <v>24-2</v>
      </c>
      <c r="H176" s="2">
        <v>0</v>
      </c>
      <c r="I176" s="2">
        <v>52.5</v>
      </c>
      <c r="J176" s="14">
        <f>(VLOOKUP($G176,Depth_Lookup_CCL!$A$3:$Z$549,11,FALSE))+(H176/100)</f>
        <v>55.314999999999998</v>
      </c>
      <c r="K176" s="14">
        <f>(VLOOKUP($G176,Depth_Lookup_CCL!$A$3:$Z$549,11,FALSE))+(I176/100)</f>
        <v>55.839999999999996</v>
      </c>
      <c r="L176" s="90" t="s">
        <v>1577</v>
      </c>
      <c r="M176" s="90" t="s">
        <v>1846</v>
      </c>
      <c r="N176" s="14"/>
      <c r="O176" s="2"/>
      <c r="P176" s="2"/>
      <c r="Q176" s="2"/>
      <c r="R176" s="110"/>
      <c r="S176" s="2"/>
      <c r="T176" s="35"/>
      <c r="U176" s="2"/>
      <c r="V176" s="2"/>
      <c r="W176" s="5" t="e">
        <f>VLOOKUP(V176,definitions_list_lookup!$V$12:$W$15,2,FALSE)</f>
        <v>#N/A</v>
      </c>
      <c r="X176" s="35"/>
      <c r="Y176" s="41" t="e">
        <f>VLOOKUP(X176,definitions_list_lookup!$AT$3:$AU$5,2,FALSE)</f>
        <v>#N/A</v>
      </c>
      <c r="Z176" s="41"/>
      <c r="AA176" s="41"/>
      <c r="AB176" s="2" t="s">
        <v>1385</v>
      </c>
      <c r="AC176" s="2" t="s">
        <v>1374</v>
      </c>
      <c r="AD176" s="5">
        <f>VLOOKUP(AC176,definitions_list_lookup!$Y$12:$Z$15,2,FALSE)</f>
        <v>1</v>
      </c>
      <c r="AE176" s="35" t="s">
        <v>1456</v>
      </c>
      <c r="AF176" s="41">
        <f>VLOOKUP(AE176,definitions_list_lookup!$AT$3:$AU$5,2,FALSE)</f>
        <v>1</v>
      </c>
      <c r="AG176" s="2"/>
      <c r="AH176" s="2" t="s">
        <v>1492</v>
      </c>
      <c r="AI176" s="2" t="s">
        <v>2098</v>
      </c>
      <c r="AJ176" s="14"/>
      <c r="AK176" s="14"/>
      <c r="AL176" s="14"/>
      <c r="AM176" s="14"/>
      <c r="AN176" s="14"/>
      <c r="AO176" s="14"/>
      <c r="AP176" s="14"/>
      <c r="AQ176" s="14"/>
      <c r="AR176" s="14"/>
      <c r="AS176" s="49">
        <v>20</v>
      </c>
      <c r="AT176" s="49">
        <v>90</v>
      </c>
      <c r="AU176" s="49">
        <v>5</v>
      </c>
      <c r="AV176" s="49">
        <v>360</v>
      </c>
      <c r="AW176" s="49">
        <f t="shared" si="30"/>
        <v>-103.51594585624122</v>
      </c>
      <c r="AX176" s="49">
        <f t="shared" si="31"/>
        <v>256.48405414375878</v>
      </c>
      <c r="AY176" s="49">
        <f t="shared" si="32"/>
        <v>69.477238404313738</v>
      </c>
      <c r="AZ176" s="49">
        <f t="shared" si="33"/>
        <v>346.48405414375878</v>
      </c>
      <c r="BA176" s="49">
        <f t="shared" si="34"/>
        <v>20.522761595686262</v>
      </c>
      <c r="BB176" s="49">
        <f t="shared" si="35"/>
        <v>76.484054143758783</v>
      </c>
      <c r="BC176" s="60">
        <f t="shared" si="36"/>
        <v>20.522761595686262</v>
      </c>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s="96" customFormat="1">
      <c r="A177" s="89">
        <v>42935</v>
      </c>
      <c r="B177" s="35" t="s">
        <v>1842</v>
      </c>
      <c r="C177" s="2" t="s">
        <v>1450</v>
      </c>
      <c r="D177" s="2" t="s">
        <v>1575</v>
      </c>
      <c r="E177" s="2">
        <v>24</v>
      </c>
      <c r="F177" s="2">
        <v>2</v>
      </c>
      <c r="G177" s="10" t="str">
        <f t="shared" si="37"/>
        <v>24-2</v>
      </c>
      <c r="H177" s="2">
        <v>52.5</v>
      </c>
      <c r="I177" s="2">
        <v>89</v>
      </c>
      <c r="J177" s="14">
        <f>(VLOOKUP($G177,Depth_Lookup_CCL!$A$3:$Z$549,11,FALSE))+(H177/100)</f>
        <v>55.839999999999996</v>
      </c>
      <c r="K177" s="14">
        <f>(VLOOKUP($G177,Depth_Lookup_CCL!$A$3:$Z$549,11,FALSE))+(I177/100)</f>
        <v>56.204999999999998</v>
      </c>
      <c r="L177" s="90" t="s">
        <v>1577</v>
      </c>
      <c r="M177" s="90" t="s">
        <v>1846</v>
      </c>
      <c r="N177" s="14" t="s">
        <v>1442</v>
      </c>
      <c r="O177" s="2"/>
      <c r="P177" s="2"/>
      <c r="Q177" s="2"/>
      <c r="R177" s="110"/>
      <c r="S177" s="2" t="s">
        <v>1378</v>
      </c>
      <c r="T177" s="35" t="s">
        <v>1391</v>
      </c>
      <c r="U177" s="2" t="s">
        <v>1368</v>
      </c>
      <c r="V177" s="2" t="s">
        <v>1374</v>
      </c>
      <c r="W177" s="5">
        <f>VLOOKUP(V177,definitions_list_lookup!$V$12:$W$15,2,FALSE)</f>
        <v>1</v>
      </c>
      <c r="X177" s="35" t="s">
        <v>1457</v>
      </c>
      <c r="Y177" s="41">
        <f>VLOOKUP(X177,definitions_list_lookup!$AT$3:$AU$5,2,FALSE)</f>
        <v>2</v>
      </c>
      <c r="Z177" s="41">
        <v>0.3</v>
      </c>
      <c r="AA177" s="41" t="s">
        <v>2101</v>
      </c>
      <c r="AB177" s="2"/>
      <c r="AC177" s="2"/>
      <c r="AD177" s="5" t="e">
        <f>VLOOKUP(AC177,definitions_list_lookup!$Y$12:$Z$15,2,FALSE)</f>
        <v>#N/A</v>
      </c>
      <c r="AE177" s="35"/>
      <c r="AF177" s="41" t="e">
        <f>VLOOKUP(AE177,definitions_list_lookup!$AT$3:$AU$5,2,FALSE)</f>
        <v>#N/A</v>
      </c>
      <c r="AG177" s="2"/>
      <c r="AH177" s="2"/>
      <c r="AI177" s="2"/>
      <c r="AJ177" s="14"/>
      <c r="AK177" s="14"/>
      <c r="AL177" s="14"/>
      <c r="AM177" s="14"/>
      <c r="AN177" s="14"/>
      <c r="AO177" s="14"/>
      <c r="AP177" s="14"/>
      <c r="AQ177" s="14"/>
      <c r="AR177" s="14"/>
      <c r="AS177" s="49">
        <v>17</v>
      </c>
      <c r="AT177" s="49">
        <v>90</v>
      </c>
      <c r="AU177" s="49">
        <v>5</v>
      </c>
      <c r="AV177" s="49">
        <v>360</v>
      </c>
      <c r="AW177" s="49">
        <f t="shared" si="30"/>
        <v>-105.96913698378039</v>
      </c>
      <c r="AX177" s="49">
        <f t="shared" si="31"/>
        <v>254.0308630162196</v>
      </c>
      <c r="AY177" s="49">
        <f t="shared" si="32"/>
        <v>72.359211976798122</v>
      </c>
      <c r="AZ177" s="49">
        <f t="shared" si="33"/>
        <v>344.0308630162196</v>
      </c>
      <c r="BA177" s="49">
        <f t="shared" si="34"/>
        <v>17.640788023201878</v>
      </c>
      <c r="BB177" s="49">
        <f t="shared" si="35"/>
        <v>74.030863016219598</v>
      </c>
      <c r="BC177" s="60">
        <f t="shared" si="36"/>
        <v>17.640788023201878</v>
      </c>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c r="A178" s="89">
        <v>42935</v>
      </c>
      <c r="B178" s="35" t="s">
        <v>1842</v>
      </c>
      <c r="C178" s="2" t="s">
        <v>1450</v>
      </c>
      <c r="D178" s="2" t="s">
        <v>1575</v>
      </c>
      <c r="E178" s="2">
        <v>24</v>
      </c>
      <c r="F178" s="2">
        <v>3</v>
      </c>
      <c r="G178" s="10" t="str">
        <f t="shared" si="37"/>
        <v>24-3</v>
      </c>
      <c r="H178" s="2">
        <v>0</v>
      </c>
      <c r="I178" s="2">
        <v>13</v>
      </c>
      <c r="J178" s="14">
        <f>(VLOOKUP($G178,Depth_Lookup_CCL!$A$3:$Z$549,11,FALSE))+(H178/100)</f>
        <v>56.195</v>
      </c>
      <c r="K178" s="14">
        <f>(VLOOKUP($G178,Depth_Lookup_CCL!$A$3:$Z$549,11,FALSE))+(I178/100)</f>
        <v>56.325000000000003</v>
      </c>
      <c r="L178" s="90" t="s">
        <v>1577</v>
      </c>
      <c r="M178" s="90" t="s">
        <v>1846</v>
      </c>
      <c r="N178" s="14"/>
      <c r="Q178" s="2"/>
      <c r="R178" s="110"/>
      <c r="T178" s="35"/>
      <c r="U178" s="2"/>
      <c r="V178" s="2"/>
      <c r="W178" s="5" t="e">
        <f>VLOOKUP(V178,definitions_list_lookup!$V$12:$W$15,2,FALSE)</f>
        <v>#N/A</v>
      </c>
      <c r="X178" s="35"/>
      <c r="Y178" s="41" t="e">
        <f>VLOOKUP(X178,definitions_list_lookup!$AT$3:$AU$5,2,FALSE)</f>
        <v>#N/A</v>
      </c>
      <c r="Z178" s="41"/>
      <c r="AA178" s="41"/>
      <c r="AB178" s="2"/>
      <c r="AC178" s="2"/>
      <c r="AD178" s="5" t="e">
        <f>VLOOKUP(AC178,definitions_list_lookup!$Y$12:$Z$15,2,FALSE)</f>
        <v>#N/A</v>
      </c>
      <c r="AE178" s="35"/>
      <c r="AF178" s="41" t="e">
        <f>VLOOKUP(AE178,definitions_list_lookup!$AT$3:$AU$5,2,FALSE)</f>
        <v>#N/A</v>
      </c>
      <c r="AH178" s="2"/>
      <c r="AI178" s="2"/>
      <c r="AJ178" s="14"/>
      <c r="AK178" s="14"/>
      <c r="AL178" s="14"/>
      <c r="AM178" s="14"/>
      <c r="AN178" s="14"/>
      <c r="AO178" s="14"/>
      <c r="AP178" s="14"/>
      <c r="AQ178" s="14"/>
      <c r="AR178" s="14"/>
      <c r="AS178" s="49"/>
      <c r="AT178" s="49"/>
      <c r="AU178" s="49"/>
      <c r="AV178" s="49"/>
      <c r="AW178" s="49"/>
      <c r="AX178" s="49"/>
      <c r="AY178" s="49"/>
      <c r="AZ178" s="49"/>
      <c r="BA178" s="49"/>
      <c r="BB178" s="49"/>
      <c r="BC178" s="60"/>
    </row>
    <row r="179" spans="1:77">
      <c r="A179" s="89">
        <v>42935</v>
      </c>
      <c r="B179" s="35" t="s">
        <v>1842</v>
      </c>
      <c r="C179" s="2" t="s">
        <v>1450</v>
      </c>
      <c r="D179" s="2" t="s">
        <v>1575</v>
      </c>
      <c r="E179" s="2">
        <v>24</v>
      </c>
      <c r="F179" s="2">
        <v>3</v>
      </c>
      <c r="G179" s="10" t="str">
        <f t="shared" si="37"/>
        <v>24-3</v>
      </c>
      <c r="H179" s="2">
        <v>13</v>
      </c>
      <c r="I179" s="2">
        <v>15.5</v>
      </c>
      <c r="J179" s="14">
        <f>(VLOOKUP($G179,Depth_Lookup_CCL!$A$3:$Z$549,11,FALSE))+(H179/100)</f>
        <v>56.325000000000003</v>
      </c>
      <c r="K179" s="14">
        <f>(VLOOKUP($G179,Depth_Lookup_CCL!$A$3:$Z$549,11,FALSE))+(I179/100)</f>
        <v>56.35</v>
      </c>
      <c r="L179" s="90" t="s">
        <v>1577</v>
      </c>
      <c r="M179" s="90" t="s">
        <v>1846</v>
      </c>
      <c r="N179" s="14"/>
      <c r="Q179" s="2"/>
      <c r="R179" s="110"/>
      <c r="S179" s="2" t="s">
        <v>1378</v>
      </c>
      <c r="T179" s="35" t="s">
        <v>2052</v>
      </c>
      <c r="U179" s="2" t="s">
        <v>1385</v>
      </c>
      <c r="V179" s="2" t="s">
        <v>1374</v>
      </c>
      <c r="W179" s="5">
        <f>VLOOKUP(V179,definitions_list_lookup!$V$12:$W$15,2,FALSE)</f>
        <v>1</v>
      </c>
      <c r="X179" s="35" t="s">
        <v>1455</v>
      </c>
      <c r="Y179" s="41">
        <f>VLOOKUP(X179,definitions_list_lookup!$AT$3:$AU$5,2,FALSE)</f>
        <v>0</v>
      </c>
      <c r="Z179" s="41">
        <v>2.5</v>
      </c>
      <c r="AA179" s="41" t="s">
        <v>2102</v>
      </c>
      <c r="AB179" s="2"/>
      <c r="AC179" s="2"/>
      <c r="AD179" s="5" t="e">
        <f>VLOOKUP(AC179,definitions_list_lookup!$Y$12:$Z$15,2,FALSE)</f>
        <v>#N/A</v>
      </c>
      <c r="AE179" s="35"/>
      <c r="AF179" s="41" t="e">
        <f>VLOOKUP(AE179,definitions_list_lookup!$AT$3:$AU$5,2,FALSE)</f>
        <v>#N/A</v>
      </c>
      <c r="AH179" s="2"/>
      <c r="AI179" s="2" t="s">
        <v>2103</v>
      </c>
      <c r="AJ179" s="14"/>
      <c r="AK179" s="14"/>
      <c r="AL179" s="14"/>
      <c r="AM179" s="14"/>
      <c r="AN179" s="14"/>
      <c r="AO179" s="14"/>
      <c r="AP179" s="14"/>
      <c r="AQ179" s="14"/>
      <c r="AR179" s="14"/>
      <c r="AS179" s="49">
        <v>20</v>
      </c>
      <c r="AT179" s="49">
        <v>90</v>
      </c>
      <c r="AU179" s="49">
        <v>5</v>
      </c>
      <c r="AV179" s="49">
        <v>360</v>
      </c>
      <c r="AW179" s="49">
        <f t="shared" si="30"/>
        <v>-103.51594585624122</v>
      </c>
      <c r="AX179" s="49">
        <f t="shared" si="31"/>
        <v>256.48405414375878</v>
      </c>
      <c r="AY179" s="49">
        <f t="shared" si="32"/>
        <v>69.477238404313738</v>
      </c>
      <c r="AZ179" s="49">
        <f t="shared" si="33"/>
        <v>346.48405414375878</v>
      </c>
      <c r="BA179" s="49">
        <f t="shared" si="34"/>
        <v>20.522761595686262</v>
      </c>
      <c r="BB179" s="49">
        <f t="shared" si="35"/>
        <v>76.484054143758783</v>
      </c>
      <c r="BC179" s="60">
        <f t="shared" si="36"/>
        <v>20.522761595686262</v>
      </c>
    </row>
    <row r="180" spans="1:77">
      <c r="A180" s="89">
        <v>42935</v>
      </c>
      <c r="B180" s="2" t="s">
        <v>1842</v>
      </c>
      <c r="C180" s="2" t="s">
        <v>1450</v>
      </c>
      <c r="D180" s="2" t="s">
        <v>1575</v>
      </c>
      <c r="E180" s="2">
        <v>24</v>
      </c>
      <c r="F180" s="2">
        <v>3</v>
      </c>
      <c r="G180" s="10" t="str">
        <f t="shared" si="37"/>
        <v>24-3</v>
      </c>
      <c r="H180" s="2">
        <v>15.5</v>
      </c>
      <c r="I180" s="2">
        <v>55</v>
      </c>
      <c r="J180" s="14">
        <f>(VLOOKUP($G180,Depth_Lookup_CCL!$A$3:$Z$549,11,FALSE))+(H180/100)</f>
        <v>56.35</v>
      </c>
      <c r="K180" s="14">
        <f>(VLOOKUP($G180,Depth_Lookup_CCL!$A$3:$Z$549,11,FALSE))+(I180/100)</f>
        <v>56.744999999999997</v>
      </c>
      <c r="L180" s="90" t="s">
        <v>1577</v>
      </c>
      <c r="M180" s="90" t="s">
        <v>1846</v>
      </c>
      <c r="N180" s="14"/>
      <c r="Q180" s="2"/>
      <c r="R180" s="110"/>
      <c r="T180" s="35"/>
      <c r="U180" s="2"/>
      <c r="V180" s="2"/>
      <c r="W180" s="5" t="e">
        <f>VLOOKUP(V180,definitions_list_lookup!$V$12:$W$15,2,FALSE)</f>
        <v>#N/A</v>
      </c>
      <c r="X180" s="35"/>
      <c r="Y180" s="41" t="e">
        <f>VLOOKUP(X180,definitions_list_lookup!$AT$3:$AU$5,2,FALSE)</f>
        <v>#N/A</v>
      </c>
      <c r="Z180" s="41"/>
      <c r="AA180" s="41" t="s">
        <v>2104</v>
      </c>
      <c r="AB180" s="2"/>
      <c r="AC180" s="2"/>
      <c r="AD180" s="5" t="e">
        <f>VLOOKUP(AC180,definitions_list_lookup!$Y$12:$Z$15,2,FALSE)</f>
        <v>#N/A</v>
      </c>
      <c r="AE180" s="35"/>
      <c r="AF180" s="41" t="e">
        <f>VLOOKUP(AE180,definitions_list_lookup!$AT$3:$AU$5,2,FALSE)</f>
        <v>#N/A</v>
      </c>
      <c r="AH180" s="2"/>
      <c r="AI180" s="2"/>
      <c r="AJ180" s="14"/>
      <c r="AK180" s="14"/>
      <c r="AL180" s="14"/>
      <c r="AM180" s="14"/>
      <c r="AN180" s="14"/>
      <c r="AO180" s="14"/>
      <c r="AP180" s="14"/>
      <c r="AQ180" s="14"/>
      <c r="AR180" s="14"/>
      <c r="AS180" s="49">
        <v>12</v>
      </c>
      <c r="AT180" s="49">
        <v>90</v>
      </c>
      <c r="AU180" s="49">
        <v>4</v>
      </c>
      <c r="AV180" s="49">
        <v>360</v>
      </c>
      <c r="AW180" s="49">
        <f t="shared" si="30"/>
        <v>-108.21016043210228</v>
      </c>
      <c r="AX180" s="49">
        <f t="shared" si="31"/>
        <v>251.78983956789773</v>
      </c>
      <c r="AY180" s="49">
        <f t="shared" si="32"/>
        <v>77.38707326251307</v>
      </c>
      <c r="AZ180" s="49">
        <f t="shared" si="33"/>
        <v>341.78983956789773</v>
      </c>
      <c r="BA180" s="49">
        <f t="shared" si="34"/>
        <v>12.61292673748693</v>
      </c>
      <c r="BB180" s="49">
        <f t="shared" si="35"/>
        <v>71.789839567897729</v>
      </c>
      <c r="BC180" s="60">
        <f t="shared" si="36"/>
        <v>12.61292673748693</v>
      </c>
    </row>
    <row r="181" spans="1:77">
      <c r="A181" s="89">
        <v>42935</v>
      </c>
      <c r="B181" s="2" t="s">
        <v>1842</v>
      </c>
      <c r="C181" s="2" t="s">
        <v>1450</v>
      </c>
      <c r="D181" s="2" t="s">
        <v>1575</v>
      </c>
      <c r="E181" s="2">
        <v>24</v>
      </c>
      <c r="F181" s="2">
        <v>3</v>
      </c>
      <c r="G181" s="10" t="str">
        <f t="shared" si="37"/>
        <v>24-3</v>
      </c>
      <c r="H181" s="2">
        <v>55</v>
      </c>
      <c r="I181" s="2">
        <v>79</v>
      </c>
      <c r="J181" s="14">
        <f>(VLOOKUP($G181,Depth_Lookup_CCL!$A$3:$Z$549,11,FALSE))+(H181/100)</f>
        <v>56.744999999999997</v>
      </c>
      <c r="K181" s="14">
        <f>(VLOOKUP($G181,Depth_Lookup_CCL!$A$3:$Z$549,11,FALSE))+(I181/100)</f>
        <v>56.984999999999999</v>
      </c>
      <c r="L181" s="90" t="s">
        <v>1577</v>
      </c>
      <c r="M181" s="90" t="s">
        <v>1846</v>
      </c>
      <c r="N181" s="14" t="s">
        <v>1442</v>
      </c>
      <c r="Q181" s="2"/>
      <c r="R181" s="110"/>
      <c r="S181" s="2" t="s">
        <v>1378</v>
      </c>
      <c r="T181" s="35" t="s">
        <v>2052</v>
      </c>
      <c r="U181" s="2" t="s">
        <v>1385</v>
      </c>
      <c r="V181" s="2" t="s">
        <v>1374</v>
      </c>
      <c r="W181" s="5">
        <f>VLOOKUP(V181,definitions_list_lookup!$V$12:$W$15,2,FALSE)</f>
        <v>1</v>
      </c>
      <c r="X181" s="35" t="s">
        <v>1457</v>
      </c>
      <c r="Y181" s="41">
        <f>VLOOKUP(X181,definitions_list_lookup!$AT$3:$AU$5,2,FALSE)</f>
        <v>2</v>
      </c>
      <c r="Z181" s="41">
        <v>1</v>
      </c>
      <c r="AA181" s="41" t="s">
        <v>2102</v>
      </c>
      <c r="AB181" s="2"/>
      <c r="AC181" s="2"/>
      <c r="AD181" s="5" t="e">
        <f>VLOOKUP(AC181,definitions_list_lookup!$Y$12:$Z$15,2,FALSE)</f>
        <v>#N/A</v>
      </c>
      <c r="AE181" s="35"/>
      <c r="AF181" s="41" t="e">
        <f>VLOOKUP(AE181,definitions_list_lookup!$AT$3:$AU$5,2,FALSE)</f>
        <v>#N/A</v>
      </c>
      <c r="AH181" s="2"/>
      <c r="AI181" s="2"/>
      <c r="AJ181" s="14"/>
      <c r="AK181" s="14"/>
      <c r="AL181" s="14"/>
      <c r="AM181" s="14"/>
      <c r="AN181" s="14"/>
      <c r="AO181" s="14"/>
      <c r="AP181" s="14"/>
      <c r="AQ181" s="14"/>
      <c r="AR181" s="14"/>
      <c r="AS181" s="49">
        <v>19</v>
      </c>
      <c r="AT181" s="49">
        <v>90</v>
      </c>
      <c r="AU181" s="49">
        <v>17</v>
      </c>
      <c r="AV181" s="49">
        <v>360</v>
      </c>
      <c r="AW181" s="49">
        <f t="shared" si="30"/>
        <v>-131.60207691674088</v>
      </c>
      <c r="AX181" s="49">
        <f t="shared" si="31"/>
        <v>228.39792308325912</v>
      </c>
      <c r="AY181" s="49">
        <f t="shared" si="32"/>
        <v>65.275340866794906</v>
      </c>
      <c r="AZ181" s="49">
        <f t="shared" si="33"/>
        <v>318.39792308325912</v>
      </c>
      <c r="BA181" s="49">
        <f t="shared" si="34"/>
        <v>24.724659133205094</v>
      </c>
      <c r="BB181" s="49">
        <f t="shared" si="35"/>
        <v>48.397923083259116</v>
      </c>
      <c r="BC181" s="60">
        <f t="shared" si="36"/>
        <v>24.724659133205094</v>
      </c>
    </row>
    <row r="182" spans="1:77">
      <c r="A182" s="89">
        <v>42935</v>
      </c>
      <c r="B182" s="2" t="s">
        <v>1842</v>
      </c>
      <c r="C182" s="2" t="s">
        <v>1450</v>
      </c>
      <c r="D182" s="2" t="s">
        <v>1575</v>
      </c>
      <c r="E182" s="2">
        <v>24</v>
      </c>
      <c r="F182" s="2">
        <v>4</v>
      </c>
      <c r="G182" s="10" t="str">
        <f t="shared" si="37"/>
        <v>24-4</v>
      </c>
      <c r="H182" s="2">
        <v>0</v>
      </c>
      <c r="I182" s="2">
        <v>81</v>
      </c>
      <c r="J182" s="14">
        <f>(VLOOKUP($G182,Depth_Lookup_CCL!$A$3:$Z$549,11,FALSE))+(H182/100)</f>
        <v>56.98</v>
      </c>
      <c r="K182" s="14">
        <f>(VLOOKUP($G182,Depth_Lookup_CCL!$A$3:$Z$549,11,FALSE))+(I182/100)</f>
        <v>57.79</v>
      </c>
      <c r="L182" s="90" t="s">
        <v>1577</v>
      </c>
      <c r="M182" s="90" t="s">
        <v>1846</v>
      </c>
      <c r="N182" s="14" t="s">
        <v>1442</v>
      </c>
      <c r="Q182" s="2"/>
      <c r="R182" s="110"/>
      <c r="T182" s="35"/>
      <c r="U182" s="2"/>
      <c r="V182" s="2" t="s">
        <v>1376</v>
      </c>
      <c r="W182" s="5">
        <f>VLOOKUP(V182,definitions_list_lookup!$V$12:$W$15,2,FALSE)</f>
        <v>0</v>
      </c>
      <c r="X182" s="35"/>
      <c r="Y182" s="41" t="e">
        <f>VLOOKUP(X182,definitions_list_lookup!$AT$3:$AU$5,2,FALSE)</f>
        <v>#N/A</v>
      </c>
      <c r="Z182" s="41"/>
      <c r="AA182" s="41" t="s">
        <v>2105</v>
      </c>
      <c r="AB182" s="2" t="s">
        <v>1385</v>
      </c>
      <c r="AC182" s="2" t="s">
        <v>1374</v>
      </c>
      <c r="AD182" s="5">
        <f>VLOOKUP(AC182,definitions_list_lookup!$Y$12:$Z$15,2,FALSE)</f>
        <v>1</v>
      </c>
      <c r="AE182" s="35" t="s">
        <v>1455</v>
      </c>
      <c r="AF182" s="41">
        <f>VLOOKUP(AE182,definitions_list_lookup!$AT$3:$AU$5,2,FALSE)</f>
        <v>0</v>
      </c>
      <c r="AH182" s="2" t="s">
        <v>1492</v>
      </c>
      <c r="AI182" s="2" t="s">
        <v>2106</v>
      </c>
      <c r="AJ182" s="14"/>
      <c r="AK182" s="14"/>
      <c r="AL182" s="14"/>
      <c r="AM182" s="14"/>
      <c r="AN182" s="14"/>
      <c r="AO182" s="14"/>
      <c r="AP182" s="14"/>
      <c r="AQ182" s="14"/>
      <c r="AR182" s="14"/>
      <c r="AS182" s="49">
        <v>3</v>
      </c>
      <c r="AT182" s="49">
        <v>90</v>
      </c>
      <c r="AU182" s="49">
        <v>4</v>
      </c>
      <c r="AV182" s="49">
        <v>360</v>
      </c>
      <c r="AW182" s="49">
        <f t="shared" si="30"/>
        <v>-143.14968288059939</v>
      </c>
      <c r="AX182" s="49">
        <f t="shared" si="31"/>
        <v>216.85031711940061</v>
      </c>
      <c r="AY182" s="49">
        <f t="shared" si="32"/>
        <v>85.005830606894079</v>
      </c>
      <c r="AZ182" s="49">
        <f t="shared" si="33"/>
        <v>306.85031711940064</v>
      </c>
      <c r="BA182" s="49">
        <f t="shared" si="34"/>
        <v>4.9941693931059206</v>
      </c>
      <c r="BB182" s="49">
        <f t="shared" si="35"/>
        <v>36.850317119400614</v>
      </c>
      <c r="BC182" s="60">
        <f t="shared" si="36"/>
        <v>4.9941693931059206</v>
      </c>
    </row>
    <row r="183" spans="1:77">
      <c r="A183" s="89">
        <v>42935</v>
      </c>
      <c r="B183" s="2" t="s">
        <v>1842</v>
      </c>
      <c r="C183" s="92" t="s">
        <v>1450</v>
      </c>
      <c r="D183" s="92" t="s">
        <v>1575</v>
      </c>
      <c r="E183" s="92">
        <v>25</v>
      </c>
      <c r="F183" s="92">
        <v>1</v>
      </c>
      <c r="G183" s="133" t="str">
        <f t="shared" si="37"/>
        <v>25-1</v>
      </c>
      <c r="H183" s="92">
        <v>0</v>
      </c>
      <c r="I183" s="92">
        <v>25</v>
      </c>
      <c r="J183" s="14">
        <f>(VLOOKUP($G183,Depth_Lookup_CCL!$A$3:$Z$549,11,FALSE))+(H183/100)</f>
        <v>57.6</v>
      </c>
      <c r="K183" s="14">
        <f>(VLOOKUP($G183,Depth_Lookup_CCL!$A$3:$Z$549,11,FALSE))+(I183/100)</f>
        <v>57.85</v>
      </c>
      <c r="L183" s="90" t="s">
        <v>1577</v>
      </c>
      <c r="M183" s="90" t="s">
        <v>1846</v>
      </c>
      <c r="N183" s="134" t="s">
        <v>1442</v>
      </c>
      <c r="O183" s="92"/>
      <c r="P183" s="92"/>
      <c r="Q183" s="92"/>
      <c r="R183" s="110"/>
      <c r="S183" s="92"/>
      <c r="T183" s="92"/>
      <c r="U183" s="92"/>
      <c r="V183" s="92" t="s">
        <v>1376</v>
      </c>
      <c r="W183" s="5">
        <f>VLOOKUP(V183,definitions_list_lookup!$V$12:$W$15,2,FALSE)</f>
        <v>0</v>
      </c>
      <c r="X183" s="92"/>
      <c r="Y183" s="41" t="e">
        <f>VLOOKUP(X183,definitions_list_lookup!$AT$3:$AU$5,2,FALSE)</f>
        <v>#N/A</v>
      </c>
      <c r="Z183" s="110"/>
      <c r="AA183" s="110"/>
      <c r="AB183" s="92" t="s">
        <v>1385</v>
      </c>
      <c r="AC183" s="92" t="s">
        <v>1374</v>
      </c>
      <c r="AD183" s="5">
        <f>VLOOKUP(AC183,definitions_list_lookup!$Y$12:$Z$15,2,FALSE)</f>
        <v>1</v>
      </c>
      <c r="AE183" s="92" t="s">
        <v>1455</v>
      </c>
      <c r="AF183" s="41">
        <f>VLOOKUP(AE183,definitions_list_lookup!$AT$3:$AU$5,2,FALSE)</f>
        <v>0</v>
      </c>
      <c r="AG183" s="92"/>
      <c r="AH183" s="92" t="s">
        <v>1492</v>
      </c>
      <c r="AI183" s="92" t="s">
        <v>2107</v>
      </c>
      <c r="AJ183" s="134"/>
      <c r="AK183" s="134"/>
      <c r="AL183" s="134"/>
      <c r="AM183" s="134"/>
      <c r="AN183" s="134"/>
      <c r="AO183" s="134"/>
      <c r="AP183" s="134"/>
      <c r="AQ183" s="134"/>
      <c r="AR183" s="134"/>
      <c r="AS183" s="135">
        <v>3</v>
      </c>
      <c r="AT183" s="135">
        <v>90</v>
      </c>
      <c r="AU183" s="135">
        <v>4</v>
      </c>
      <c r="AV183" s="135">
        <v>360</v>
      </c>
      <c r="AW183" s="135">
        <f t="shared" si="30"/>
        <v>-143.14968288059939</v>
      </c>
      <c r="AX183" s="135">
        <f t="shared" si="31"/>
        <v>216.85031711940061</v>
      </c>
      <c r="AY183" s="135">
        <f t="shared" si="32"/>
        <v>85.005830606894079</v>
      </c>
      <c r="AZ183" s="135">
        <f t="shared" si="33"/>
        <v>306.85031711940064</v>
      </c>
      <c r="BA183" s="135">
        <f t="shared" si="34"/>
        <v>4.9941693931059206</v>
      </c>
      <c r="BB183" s="135">
        <f t="shared" si="35"/>
        <v>36.850317119400614</v>
      </c>
      <c r="BC183" s="136">
        <f t="shared" si="36"/>
        <v>4.9941693931059206</v>
      </c>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row>
    <row r="184" spans="1:77">
      <c r="A184" s="89">
        <v>42935</v>
      </c>
      <c r="B184" s="2" t="s">
        <v>1842</v>
      </c>
      <c r="C184" s="92" t="s">
        <v>1450</v>
      </c>
      <c r="D184" s="92" t="s">
        <v>1575</v>
      </c>
      <c r="E184" s="92">
        <v>25</v>
      </c>
      <c r="F184" s="92">
        <v>1</v>
      </c>
      <c r="G184" s="133" t="str">
        <f t="shared" si="37"/>
        <v>25-1</v>
      </c>
      <c r="H184" s="92">
        <v>25</v>
      </c>
      <c r="I184" s="92">
        <v>70</v>
      </c>
      <c r="J184" s="14">
        <f>(VLOOKUP($G184,Depth_Lookup_CCL!$A$3:$Z$549,11,FALSE))+(H184/100)</f>
        <v>57.85</v>
      </c>
      <c r="K184" s="14">
        <f>(VLOOKUP($G184,Depth_Lookup_CCL!$A$3:$Z$549,11,FALSE))+(I184/100)</f>
        <v>58.300000000000004</v>
      </c>
      <c r="L184" s="90" t="s">
        <v>1577</v>
      </c>
      <c r="M184" s="90" t="s">
        <v>1846</v>
      </c>
      <c r="N184" s="134" t="s">
        <v>1442</v>
      </c>
      <c r="O184" s="92"/>
      <c r="P184" s="92"/>
      <c r="Q184" s="92"/>
      <c r="R184" s="110"/>
      <c r="S184" s="92"/>
      <c r="T184" s="92"/>
      <c r="U184" s="92"/>
      <c r="V184" s="92"/>
      <c r="W184" s="5" t="e">
        <f>VLOOKUP(V184,definitions_list_lookup!$V$12:$W$15,2,FALSE)</f>
        <v>#N/A</v>
      </c>
      <c r="X184" s="92"/>
      <c r="Y184" s="41" t="e">
        <f>VLOOKUP(X184,definitions_list_lookup!$AT$3:$AU$5,2,FALSE)</f>
        <v>#N/A</v>
      </c>
      <c r="Z184" s="110"/>
      <c r="AA184" s="110"/>
      <c r="AB184" s="92" t="s">
        <v>1385</v>
      </c>
      <c r="AC184" s="92" t="s">
        <v>1374</v>
      </c>
      <c r="AD184" s="5">
        <f>VLOOKUP(AC184,definitions_list_lookup!$Y$12:$Z$15,2,FALSE)</f>
        <v>1</v>
      </c>
      <c r="AE184" s="92" t="s">
        <v>1455</v>
      </c>
      <c r="AF184" s="41">
        <f>VLOOKUP(AE184,definitions_list_lookup!$AT$3:$AU$5,2,FALSE)</f>
        <v>0</v>
      </c>
      <c r="AG184" s="92"/>
      <c r="AH184" s="92" t="s">
        <v>1492</v>
      </c>
      <c r="AI184" s="92"/>
      <c r="AJ184" s="134"/>
      <c r="AK184" s="134"/>
      <c r="AL184" s="134"/>
      <c r="AM184" s="134"/>
      <c r="AN184" s="134"/>
      <c r="AO184" s="134"/>
      <c r="AP184" s="134"/>
      <c r="AQ184" s="134"/>
      <c r="AR184" s="134"/>
      <c r="AS184" s="135">
        <v>45</v>
      </c>
      <c r="AT184" s="135">
        <v>270</v>
      </c>
      <c r="AU184" s="135">
        <v>0</v>
      </c>
      <c r="AV184" s="135">
        <v>0</v>
      </c>
      <c r="AW184" s="135">
        <f t="shared" si="30"/>
        <v>90</v>
      </c>
      <c r="AX184" s="135">
        <f t="shared" si="31"/>
        <v>90</v>
      </c>
      <c r="AY184" s="135">
        <f t="shared" si="32"/>
        <v>45.000000000000007</v>
      </c>
      <c r="AZ184" s="135">
        <f t="shared" si="33"/>
        <v>180</v>
      </c>
      <c r="BA184" s="135">
        <f t="shared" si="34"/>
        <v>44.999999999999993</v>
      </c>
      <c r="BB184" s="135">
        <f t="shared" si="35"/>
        <v>270</v>
      </c>
      <c r="BC184" s="136">
        <f t="shared" si="36"/>
        <v>44.999999999999993</v>
      </c>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row>
    <row r="185" spans="1:77">
      <c r="A185" s="89">
        <v>42935</v>
      </c>
      <c r="B185" s="2" t="s">
        <v>1842</v>
      </c>
      <c r="C185" s="92" t="s">
        <v>1450</v>
      </c>
      <c r="D185" s="92" t="s">
        <v>1575</v>
      </c>
      <c r="E185" s="92">
        <v>25</v>
      </c>
      <c r="F185" s="92">
        <v>1</v>
      </c>
      <c r="G185" s="133" t="str">
        <f t="shared" si="37"/>
        <v>25-1</v>
      </c>
      <c r="H185" s="92">
        <v>70</v>
      </c>
      <c r="I185" s="92">
        <v>79</v>
      </c>
      <c r="J185" s="14">
        <f>(VLOOKUP($G185,Depth_Lookup_CCL!$A$3:$Z$549,11,FALSE))+(H185/100)</f>
        <v>58.300000000000004</v>
      </c>
      <c r="K185" s="14">
        <f>(VLOOKUP($G185,Depth_Lookup_CCL!$A$3:$Z$549,11,FALSE))+(I185/100)</f>
        <v>58.39</v>
      </c>
      <c r="L185" s="90" t="s">
        <v>1577</v>
      </c>
      <c r="M185" s="90" t="s">
        <v>1846</v>
      </c>
      <c r="N185" s="134" t="s">
        <v>1442</v>
      </c>
      <c r="O185" s="92"/>
      <c r="P185" s="92"/>
      <c r="Q185" s="92"/>
      <c r="R185" s="110"/>
      <c r="S185" s="92"/>
      <c r="T185" s="92"/>
      <c r="U185" s="92"/>
      <c r="V185" s="92"/>
      <c r="W185" s="5" t="e">
        <f>VLOOKUP(V185,definitions_list_lookup!$V$12:$W$15,2,FALSE)</f>
        <v>#N/A</v>
      </c>
      <c r="X185" s="92"/>
      <c r="Y185" s="41" t="e">
        <f>VLOOKUP(X185,definitions_list_lookup!$AT$3:$AU$5,2,FALSE)</f>
        <v>#N/A</v>
      </c>
      <c r="Z185" s="110"/>
      <c r="AA185" s="110"/>
      <c r="AB185" s="92" t="s">
        <v>1385</v>
      </c>
      <c r="AC185" s="92" t="s">
        <v>1374</v>
      </c>
      <c r="AD185" s="5">
        <f>VLOOKUP(AC185,definitions_list_lookup!$Y$12:$Z$15,2,FALSE)</f>
        <v>1</v>
      </c>
      <c r="AE185" s="92" t="s">
        <v>1455</v>
      </c>
      <c r="AF185" s="41">
        <f>VLOOKUP(AE185,definitions_list_lookup!$AT$3:$AU$5,2,FALSE)</f>
        <v>0</v>
      </c>
      <c r="AG185" s="92"/>
      <c r="AH185" s="92" t="s">
        <v>1492</v>
      </c>
      <c r="AI185" s="92"/>
      <c r="AJ185" s="134"/>
      <c r="AK185" s="134"/>
      <c r="AL185" s="134"/>
      <c r="AM185" s="134"/>
      <c r="AN185" s="134"/>
      <c r="AO185" s="134"/>
      <c r="AP185" s="134"/>
      <c r="AQ185" s="134"/>
      <c r="AR185" s="134"/>
      <c r="AS185" s="135">
        <v>23</v>
      </c>
      <c r="AT185" s="135">
        <v>270</v>
      </c>
      <c r="AU185" s="135">
        <v>20</v>
      </c>
      <c r="AV185" s="135">
        <v>180</v>
      </c>
      <c r="AW185" s="135">
        <f t="shared" si="30"/>
        <v>49.388227440091271</v>
      </c>
      <c r="AX185" s="135">
        <f t="shared" si="31"/>
        <v>49.388227440091271</v>
      </c>
      <c r="AY185" s="135">
        <f t="shared" si="32"/>
        <v>60.788087060681335</v>
      </c>
      <c r="AZ185" s="135">
        <f t="shared" si="33"/>
        <v>139.38822744009127</v>
      </c>
      <c r="BA185" s="135">
        <f t="shared" si="34"/>
        <v>29.211912939318665</v>
      </c>
      <c r="BB185" s="135">
        <f t="shared" si="35"/>
        <v>229.38822744009127</v>
      </c>
      <c r="BC185" s="136">
        <f t="shared" si="36"/>
        <v>29.211912939318665</v>
      </c>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row>
    <row r="186" spans="1:77">
      <c r="A186" s="89">
        <v>42935</v>
      </c>
      <c r="B186" s="2" t="s">
        <v>1842</v>
      </c>
      <c r="C186" s="2" t="s">
        <v>1450</v>
      </c>
      <c r="D186" s="2" t="s">
        <v>1575</v>
      </c>
      <c r="E186" s="2">
        <v>25</v>
      </c>
      <c r="F186" s="2">
        <v>2</v>
      </c>
      <c r="G186" s="10" t="str">
        <f t="shared" si="37"/>
        <v>25-2</v>
      </c>
      <c r="H186" s="2">
        <v>0</v>
      </c>
      <c r="I186" s="2">
        <v>86</v>
      </c>
      <c r="J186" s="14">
        <f>(VLOOKUP($G186,Depth_Lookup_CCL!$A$3:$Z$549,11,FALSE))+(H186/100)</f>
        <v>58.565000000000005</v>
      </c>
      <c r="K186" s="14">
        <f>(VLOOKUP($G186,Depth_Lookup_CCL!$A$3:$Z$549,11,FALSE))+(I186/100)</f>
        <v>59.425000000000004</v>
      </c>
      <c r="L186" s="90" t="s">
        <v>1577</v>
      </c>
      <c r="M186" s="90" t="s">
        <v>1846</v>
      </c>
      <c r="N186" s="14" t="s">
        <v>1442</v>
      </c>
      <c r="Q186" s="2"/>
      <c r="R186" s="110"/>
      <c r="S186" s="2" t="s">
        <v>1378</v>
      </c>
      <c r="T186" s="35" t="s">
        <v>1391</v>
      </c>
      <c r="U186" s="2" t="s">
        <v>1368</v>
      </c>
      <c r="V186" s="2" t="s">
        <v>1374</v>
      </c>
      <c r="W186" s="5">
        <f>VLOOKUP(V186,definitions_list_lookup!$V$12:$W$15,2,FALSE)</f>
        <v>1</v>
      </c>
      <c r="X186" s="35" t="s">
        <v>1457</v>
      </c>
      <c r="Y186" s="41">
        <f>VLOOKUP(X186,definitions_list_lookup!$AT$3:$AU$5,2,FALSE)</f>
        <v>2</v>
      </c>
      <c r="Z186" s="41">
        <v>0.5</v>
      </c>
      <c r="AA186" s="41" t="s">
        <v>2108</v>
      </c>
      <c r="AB186" s="2"/>
      <c r="AC186" s="2"/>
      <c r="AD186" s="5" t="e">
        <f>VLOOKUP(AC186,definitions_list_lookup!$Y$12:$Z$15,2,FALSE)</f>
        <v>#N/A</v>
      </c>
      <c r="AE186" s="35"/>
      <c r="AF186" s="41" t="e">
        <f>VLOOKUP(AE186,definitions_list_lookup!$AT$3:$AU$5,2,FALSE)</f>
        <v>#N/A</v>
      </c>
      <c r="AH186" s="2"/>
      <c r="AI186" s="2"/>
      <c r="AJ186" s="14"/>
      <c r="AK186" s="14"/>
      <c r="AL186" s="14"/>
      <c r="AM186" s="14"/>
      <c r="AN186" s="14"/>
      <c r="AO186" s="14"/>
      <c r="AP186" s="14"/>
      <c r="AQ186" s="14"/>
      <c r="AR186" s="14"/>
      <c r="AS186" s="49">
        <v>13</v>
      </c>
      <c r="AT186" s="49">
        <v>270</v>
      </c>
      <c r="AU186" s="49">
        <v>12</v>
      </c>
      <c r="AV186" s="49">
        <v>360</v>
      </c>
      <c r="AW186" s="49">
        <f t="shared" si="30"/>
        <v>132.63526217234607</v>
      </c>
      <c r="AX186" s="49">
        <f t="shared" si="31"/>
        <v>132.63526217234607</v>
      </c>
      <c r="AY186" s="49">
        <f t="shared" si="32"/>
        <v>72.577313847501586</v>
      </c>
      <c r="AZ186" s="49">
        <f t="shared" si="33"/>
        <v>222.63526217234607</v>
      </c>
      <c r="BA186" s="49">
        <f t="shared" si="34"/>
        <v>17.422686152498414</v>
      </c>
      <c r="BB186" s="49">
        <f t="shared" si="35"/>
        <v>312.63526217234607</v>
      </c>
      <c r="BC186" s="60">
        <f t="shared" si="36"/>
        <v>17.422686152498414</v>
      </c>
    </row>
    <row r="187" spans="1:77">
      <c r="A187" s="89">
        <v>42935</v>
      </c>
      <c r="B187" s="2" t="s">
        <v>1842</v>
      </c>
      <c r="C187" s="2" t="s">
        <v>1450</v>
      </c>
      <c r="D187" s="2" t="s">
        <v>1575</v>
      </c>
      <c r="E187" s="2">
        <v>25</v>
      </c>
      <c r="F187" s="2">
        <v>3</v>
      </c>
      <c r="G187" s="10" t="str">
        <f t="shared" si="37"/>
        <v>25-3</v>
      </c>
      <c r="H187" s="2">
        <v>0</v>
      </c>
      <c r="I187" s="2">
        <v>22</v>
      </c>
      <c r="J187" s="14">
        <f>(VLOOKUP($G187,Depth_Lookup_CCL!$A$3:$Z$549,11,FALSE))+(H187/100)</f>
        <v>59.410000000000004</v>
      </c>
      <c r="K187" s="14">
        <f>(VLOOKUP($G187,Depth_Lookup_CCL!$A$3:$Z$549,11,FALSE))+(I187/100)</f>
        <v>59.63</v>
      </c>
      <c r="L187" s="90" t="s">
        <v>1577</v>
      </c>
      <c r="M187" s="90" t="s">
        <v>1846</v>
      </c>
      <c r="N187" s="14" t="s">
        <v>1442</v>
      </c>
      <c r="Q187" s="2"/>
      <c r="R187" s="110"/>
      <c r="T187" s="35"/>
      <c r="U187" s="2"/>
      <c r="V187" s="2" t="s">
        <v>1376</v>
      </c>
      <c r="W187" s="5">
        <f>VLOOKUP(V187,definitions_list_lookup!$V$12:$W$15,2,FALSE)</f>
        <v>0</v>
      </c>
      <c r="X187" s="35"/>
      <c r="Y187" s="41" t="e">
        <f>VLOOKUP(X187,definitions_list_lookup!$AT$3:$AU$5,2,FALSE)</f>
        <v>#N/A</v>
      </c>
      <c r="Z187" s="41"/>
      <c r="AA187" s="41"/>
      <c r="AB187" s="2" t="s">
        <v>1385</v>
      </c>
      <c r="AC187" s="2" t="s">
        <v>1374</v>
      </c>
      <c r="AD187" s="5">
        <f>VLOOKUP(AC187,definitions_list_lookup!$Y$12:$Z$15,2,FALSE)</f>
        <v>1</v>
      </c>
      <c r="AE187" s="35" t="s">
        <v>1455</v>
      </c>
      <c r="AF187" s="41">
        <f>VLOOKUP(AE187,definitions_list_lookup!$AT$3:$AU$5,2,FALSE)</f>
        <v>0</v>
      </c>
      <c r="AH187" s="2" t="s">
        <v>1492</v>
      </c>
      <c r="AI187" s="2" t="s">
        <v>2106</v>
      </c>
      <c r="AJ187" s="14"/>
      <c r="AK187" s="14"/>
      <c r="AL187" s="14"/>
      <c r="AM187" s="14"/>
      <c r="AN187" s="14"/>
      <c r="AO187" s="14"/>
      <c r="AP187" s="14"/>
      <c r="AQ187" s="14"/>
      <c r="AR187" s="14"/>
      <c r="AS187" s="49">
        <v>3</v>
      </c>
      <c r="AT187" s="49">
        <v>270</v>
      </c>
      <c r="AU187" s="49">
        <v>4</v>
      </c>
      <c r="AV187" s="49">
        <v>360</v>
      </c>
      <c r="AW187" s="49">
        <f t="shared" si="30"/>
        <v>143.14968288059936</v>
      </c>
      <c r="AX187" s="49">
        <f t="shared" si="31"/>
        <v>143.14968288059936</v>
      </c>
      <c r="AY187" s="49">
        <f t="shared" si="32"/>
        <v>85.005830606894079</v>
      </c>
      <c r="AZ187" s="49">
        <f t="shared" si="33"/>
        <v>233.14968288059936</v>
      </c>
      <c r="BA187" s="49">
        <f t="shared" si="34"/>
        <v>4.9941693931059206</v>
      </c>
      <c r="BB187" s="49">
        <f t="shared" si="35"/>
        <v>323.14968288059936</v>
      </c>
      <c r="BC187" s="60">
        <f t="shared" si="36"/>
        <v>4.9941693931059206</v>
      </c>
    </row>
    <row r="188" spans="1:77">
      <c r="A188" s="89">
        <v>42935</v>
      </c>
      <c r="B188" s="2" t="s">
        <v>1842</v>
      </c>
      <c r="C188" s="2" t="s">
        <v>1450</v>
      </c>
      <c r="D188" s="2" t="s">
        <v>1575</v>
      </c>
      <c r="E188" s="2">
        <v>25</v>
      </c>
      <c r="F188" s="2">
        <v>3</v>
      </c>
      <c r="G188" s="10" t="str">
        <f t="shared" si="37"/>
        <v>25-3</v>
      </c>
      <c r="H188" s="2">
        <v>22</v>
      </c>
      <c r="I188" s="2">
        <v>32.5</v>
      </c>
      <c r="J188" s="14">
        <f>(VLOOKUP($G188,Depth_Lookup_CCL!$A$3:$Z$549,11,FALSE))+(H188/100)</f>
        <v>59.63</v>
      </c>
      <c r="K188" s="14">
        <f>(VLOOKUP($G188,Depth_Lookup_CCL!$A$3:$Z$549,11,FALSE))+(I188/100)</f>
        <v>59.735000000000007</v>
      </c>
      <c r="L188" s="90" t="s">
        <v>2055</v>
      </c>
      <c r="M188" s="90" t="s">
        <v>1844</v>
      </c>
      <c r="N188" s="14" t="s">
        <v>21</v>
      </c>
      <c r="O188" s="2" t="s">
        <v>1363</v>
      </c>
      <c r="P188" s="2" t="s">
        <v>1368</v>
      </c>
      <c r="Q188" s="2"/>
      <c r="R188" s="110"/>
      <c r="S188" s="2" t="s">
        <v>1378</v>
      </c>
      <c r="T188" s="35" t="s">
        <v>1363</v>
      </c>
      <c r="U188" s="2" t="s">
        <v>1368</v>
      </c>
      <c r="V188" s="2" t="s">
        <v>238</v>
      </c>
      <c r="W188" s="5">
        <f>VLOOKUP(V188,definitions_list_lookup!$V$12:$W$15,2,FALSE)</f>
        <v>2</v>
      </c>
      <c r="X188" s="35" t="s">
        <v>1457</v>
      </c>
      <c r="Y188" s="41">
        <f>VLOOKUP(X188,definitions_list_lookup!$AT$3:$AU$5,2,FALSE)</f>
        <v>2</v>
      </c>
      <c r="Z188" s="41">
        <v>4</v>
      </c>
      <c r="AA188" s="41" t="s">
        <v>2109</v>
      </c>
      <c r="AB188" s="2"/>
      <c r="AC188" s="2"/>
      <c r="AD188" s="5" t="e">
        <f>VLOOKUP(AC188,definitions_list_lookup!$Y$12:$Z$15,2,FALSE)</f>
        <v>#N/A</v>
      </c>
      <c r="AE188" s="35"/>
      <c r="AF188" s="41" t="e">
        <f>VLOOKUP(AE188,definitions_list_lookup!$AT$3:$AU$5,2,FALSE)</f>
        <v>#N/A</v>
      </c>
      <c r="AH188" s="2"/>
      <c r="AI188" s="2"/>
      <c r="AJ188" s="14"/>
      <c r="AK188" s="14"/>
      <c r="AL188" s="14"/>
      <c r="AM188" s="14"/>
      <c r="AN188" s="14"/>
      <c r="AO188" s="14"/>
      <c r="AP188" s="14"/>
      <c r="AQ188" s="14"/>
      <c r="AR188" s="14"/>
      <c r="AS188" s="49">
        <v>15</v>
      </c>
      <c r="AT188" s="49">
        <v>90</v>
      </c>
      <c r="AU188" s="49">
        <v>3</v>
      </c>
      <c r="AV188" s="49">
        <v>360</v>
      </c>
      <c r="AW188" s="49">
        <f t="shared" si="30"/>
        <v>-101.06668851838413</v>
      </c>
      <c r="AX188" s="49">
        <f t="shared" si="31"/>
        <v>258.93331148161587</v>
      </c>
      <c r="AY188" s="49">
        <f t="shared" si="32"/>
        <v>74.72893714534527</v>
      </c>
      <c r="AZ188" s="49">
        <f t="shared" si="33"/>
        <v>348.93331148161587</v>
      </c>
      <c r="BA188" s="49">
        <f t="shared" si="34"/>
        <v>15.27106285465473</v>
      </c>
      <c r="BB188" s="49">
        <f t="shared" si="35"/>
        <v>78.933311481615874</v>
      </c>
      <c r="BC188" s="60">
        <f t="shared" si="36"/>
        <v>15.27106285465473</v>
      </c>
    </row>
    <row r="189" spans="1:77">
      <c r="A189" s="89">
        <v>42935</v>
      </c>
      <c r="B189" s="2" t="s">
        <v>1842</v>
      </c>
      <c r="C189" s="2" t="s">
        <v>1450</v>
      </c>
      <c r="D189" s="2" t="s">
        <v>1575</v>
      </c>
      <c r="E189" s="2">
        <v>25</v>
      </c>
      <c r="F189" s="2">
        <v>3</v>
      </c>
      <c r="G189" s="10" t="str">
        <f t="shared" si="37"/>
        <v>25-3</v>
      </c>
      <c r="H189" s="2">
        <v>32.5</v>
      </c>
      <c r="I189" s="2">
        <v>40</v>
      </c>
      <c r="J189" s="14">
        <f>(VLOOKUP($G189,Depth_Lookup_CCL!$A$3:$Z$549,11,FALSE))+(H189/100)</f>
        <v>59.735000000000007</v>
      </c>
      <c r="K189" s="14">
        <f>(VLOOKUP($G189,Depth_Lookup_CCL!$A$3:$Z$549,11,FALSE))+(I189/100)</f>
        <v>59.81</v>
      </c>
      <c r="L189" s="90" t="s">
        <v>2055</v>
      </c>
      <c r="M189" s="90" t="s">
        <v>1844</v>
      </c>
      <c r="N189" s="14" t="s">
        <v>21</v>
      </c>
      <c r="O189" s="2" t="s">
        <v>1363</v>
      </c>
      <c r="P189" s="2" t="s">
        <v>1368</v>
      </c>
      <c r="Q189" s="2" t="s">
        <v>2110</v>
      </c>
      <c r="R189" s="110"/>
      <c r="U189" s="2"/>
      <c r="V189" s="2"/>
      <c r="W189" s="5" t="e">
        <f>VLOOKUP(V189,definitions_list_lookup!$V$12:$W$15,2,FALSE)</f>
        <v>#N/A</v>
      </c>
      <c r="X189" s="2"/>
      <c r="Y189" s="41" t="e">
        <f>VLOOKUP(X189,definitions_list_lookup!$AT$3:$AU$5,2,FALSE)</f>
        <v>#N/A</v>
      </c>
      <c r="AB189" s="2"/>
      <c r="AC189" s="2"/>
      <c r="AD189" s="5" t="e">
        <f>VLOOKUP(AC189,definitions_list_lookup!$Y$12:$Z$15,2,FALSE)</f>
        <v>#N/A</v>
      </c>
      <c r="AE189" s="35"/>
      <c r="AF189" s="41" t="e">
        <f>VLOOKUP(AE189,definitions_list_lookup!$AT$3:$AU$5,2,FALSE)</f>
        <v>#N/A</v>
      </c>
      <c r="AH189" s="2"/>
      <c r="AI189" s="2"/>
      <c r="AJ189" s="14"/>
      <c r="AK189" s="14"/>
      <c r="AL189" s="14"/>
      <c r="AM189" s="14"/>
      <c r="AN189" s="14"/>
      <c r="AO189" s="14"/>
      <c r="AP189" s="14"/>
      <c r="AQ189" s="14"/>
      <c r="AR189" s="14"/>
      <c r="AS189" s="49">
        <v>5</v>
      </c>
      <c r="AT189" s="49">
        <v>90</v>
      </c>
      <c r="AU189" s="49">
        <v>5</v>
      </c>
      <c r="AV189" s="49">
        <v>180</v>
      </c>
      <c r="AW189" s="49">
        <f t="shared" si="30"/>
        <v>-45</v>
      </c>
      <c r="AX189" s="49">
        <f t="shared" si="31"/>
        <v>315</v>
      </c>
      <c r="AY189" s="49">
        <f t="shared" si="32"/>
        <v>82.946773343201372</v>
      </c>
      <c r="AZ189" s="49">
        <f t="shared" si="33"/>
        <v>45</v>
      </c>
      <c r="BA189" s="49">
        <f t="shared" si="34"/>
        <v>7.0532266567986284</v>
      </c>
      <c r="BB189" s="49">
        <f t="shared" si="35"/>
        <v>135</v>
      </c>
      <c r="BC189" s="60">
        <f t="shared" si="36"/>
        <v>7.0532266567986284</v>
      </c>
    </row>
    <row r="190" spans="1:77">
      <c r="A190" s="89">
        <v>42935</v>
      </c>
      <c r="B190" s="2" t="s">
        <v>1842</v>
      </c>
      <c r="C190" s="2" t="s">
        <v>1450</v>
      </c>
      <c r="D190" s="2" t="s">
        <v>1575</v>
      </c>
      <c r="E190" s="2">
        <v>25</v>
      </c>
      <c r="F190" s="2">
        <v>3</v>
      </c>
      <c r="G190" s="10" t="str">
        <f t="shared" si="37"/>
        <v>25-3</v>
      </c>
      <c r="H190" s="2">
        <v>40</v>
      </c>
      <c r="I190" s="2">
        <v>70</v>
      </c>
      <c r="J190" s="14">
        <f>(VLOOKUP($G190,Depth_Lookup_CCL!$A$3:$Z$549,11,FALSE))+(H190/100)</f>
        <v>59.81</v>
      </c>
      <c r="K190" s="14">
        <f>(VLOOKUP($G190,Depth_Lookup_CCL!$A$3:$Z$549,11,FALSE))+(I190/100)</f>
        <v>60.110000000000007</v>
      </c>
      <c r="L190" s="90" t="s">
        <v>1577</v>
      </c>
      <c r="M190" s="90" t="s">
        <v>1846</v>
      </c>
      <c r="N190" s="14" t="s">
        <v>21</v>
      </c>
      <c r="O190" s="2" t="s">
        <v>1363</v>
      </c>
      <c r="P190" s="2" t="s">
        <v>1368</v>
      </c>
      <c r="Q190" s="2" t="s">
        <v>2111</v>
      </c>
      <c r="R190" s="110"/>
      <c r="T190" s="35"/>
      <c r="U190" s="2"/>
      <c r="V190" s="2" t="s">
        <v>1376</v>
      </c>
      <c r="W190" s="5">
        <f>VLOOKUP(V190,definitions_list_lookup!$V$12:$W$15,2,FALSE)</f>
        <v>0</v>
      </c>
      <c r="X190" s="35"/>
      <c r="Y190" s="41" t="e">
        <f>VLOOKUP(X190,definitions_list_lookup!$AT$3:$AU$5,2,FALSE)</f>
        <v>#N/A</v>
      </c>
      <c r="Z190" s="41"/>
      <c r="AA190" s="41"/>
      <c r="AB190" s="2"/>
      <c r="AC190" s="2"/>
      <c r="AD190" s="5" t="e">
        <f>VLOOKUP(AC190,definitions_list_lookup!$Y$12:$Z$15,2,FALSE)</f>
        <v>#N/A</v>
      </c>
      <c r="AE190" s="35"/>
      <c r="AF190" s="41" t="e">
        <f>VLOOKUP(AE190,definitions_list_lookup!$AT$3:$AU$5,2,FALSE)</f>
        <v>#N/A</v>
      </c>
      <c r="AH190" s="2"/>
      <c r="AI190" s="2"/>
      <c r="AJ190" s="14"/>
      <c r="AK190" s="14"/>
      <c r="AL190" s="14"/>
      <c r="AM190" s="14"/>
      <c r="AN190" s="14"/>
      <c r="AO190" s="14"/>
      <c r="AP190" s="14"/>
      <c r="AQ190" s="14"/>
      <c r="AR190" s="14"/>
      <c r="AS190" s="49">
        <v>0.1</v>
      </c>
      <c r="AT190" s="49">
        <v>90</v>
      </c>
      <c r="AU190" s="49">
        <v>0</v>
      </c>
      <c r="AV190" s="49">
        <v>360</v>
      </c>
      <c r="AW190" s="49">
        <f t="shared" si="30"/>
        <v>-90.000000000000014</v>
      </c>
      <c r="AX190" s="49">
        <f t="shared" si="31"/>
        <v>270</v>
      </c>
      <c r="AY190" s="49">
        <f t="shared" si="32"/>
        <v>89.9</v>
      </c>
      <c r="AZ190" s="49">
        <f t="shared" si="33"/>
        <v>360</v>
      </c>
      <c r="BA190" s="49">
        <f t="shared" si="34"/>
        <v>9.9999999999994316E-2</v>
      </c>
      <c r="BB190" s="49">
        <f t="shared" si="35"/>
        <v>90</v>
      </c>
      <c r="BC190" s="60">
        <f t="shared" si="36"/>
        <v>9.9999999999994316E-2</v>
      </c>
    </row>
    <row r="191" spans="1:77">
      <c r="A191" s="89">
        <v>42935</v>
      </c>
      <c r="B191" s="2" t="s">
        <v>1842</v>
      </c>
      <c r="C191" s="2" t="s">
        <v>1450</v>
      </c>
      <c r="D191" s="2" t="s">
        <v>1575</v>
      </c>
      <c r="E191" s="2">
        <v>25</v>
      </c>
      <c r="F191" s="2">
        <v>4</v>
      </c>
      <c r="G191" s="10" t="str">
        <f t="shared" si="37"/>
        <v>25-4</v>
      </c>
      <c r="H191" s="2">
        <v>0</v>
      </c>
      <c r="I191" s="2">
        <v>40</v>
      </c>
      <c r="J191" s="14">
        <f>(VLOOKUP($G191,Depth_Lookup_CCL!$A$3:$Z$549,11,FALSE))+(H191/100)</f>
        <v>60.105000000000004</v>
      </c>
      <c r="K191" s="14">
        <f>(VLOOKUP($G191,Depth_Lookup_CCL!$A$3:$Z$549,11,FALSE))+(I191/100)</f>
        <v>60.505000000000003</v>
      </c>
      <c r="L191" s="90" t="s">
        <v>1577</v>
      </c>
      <c r="M191" s="90" t="s">
        <v>1846</v>
      </c>
      <c r="N191" s="14" t="s">
        <v>1442</v>
      </c>
      <c r="Q191" s="2"/>
      <c r="R191" s="110"/>
      <c r="T191" s="35"/>
      <c r="U191" s="2"/>
      <c r="V191" s="2" t="s">
        <v>1376</v>
      </c>
      <c r="W191" s="5">
        <f>VLOOKUP(V191,definitions_list_lookup!$V$12:$W$15,2,FALSE)</f>
        <v>0</v>
      </c>
      <c r="X191" s="35"/>
      <c r="Y191" s="41" t="e">
        <f>VLOOKUP(X191,definitions_list_lookup!$AT$3:$AU$5,2,FALSE)</f>
        <v>#N/A</v>
      </c>
      <c r="Z191" s="41"/>
      <c r="AA191" s="41"/>
      <c r="AB191" s="2"/>
      <c r="AC191" s="2"/>
      <c r="AD191" s="5" t="e">
        <f>VLOOKUP(AC191,definitions_list_lookup!$Y$12:$Z$15,2,FALSE)</f>
        <v>#N/A</v>
      </c>
      <c r="AE191" s="35"/>
      <c r="AF191" s="41" t="e">
        <f>VLOOKUP(AE191,definitions_list_lookup!$AT$3:$AU$5,2,FALSE)</f>
        <v>#N/A</v>
      </c>
      <c r="AH191" s="2"/>
      <c r="AI191" s="2"/>
      <c r="AJ191" s="14"/>
      <c r="AK191" s="14"/>
      <c r="AL191" s="14"/>
      <c r="AM191" s="14"/>
      <c r="AN191" s="14"/>
      <c r="AO191" s="14"/>
      <c r="AP191" s="14"/>
      <c r="AQ191" s="14"/>
      <c r="AR191" s="14"/>
      <c r="AS191" s="49"/>
      <c r="AT191" s="49"/>
      <c r="AU191" s="49"/>
      <c r="AV191" s="49"/>
      <c r="AW191" s="49" t="e">
        <f t="shared" si="30"/>
        <v>#DIV/0!</v>
      </c>
      <c r="AX191" s="49" t="e">
        <f t="shared" si="31"/>
        <v>#DIV/0!</v>
      </c>
      <c r="AY191" s="49" t="e">
        <f t="shared" si="32"/>
        <v>#DIV/0!</v>
      </c>
      <c r="AZ191" s="49" t="e">
        <f t="shared" si="33"/>
        <v>#DIV/0!</v>
      </c>
      <c r="BA191" s="49" t="e">
        <f t="shared" si="34"/>
        <v>#DIV/0!</v>
      </c>
      <c r="BB191" s="49" t="e">
        <f t="shared" si="35"/>
        <v>#DIV/0!</v>
      </c>
      <c r="BC191" s="60" t="e">
        <f t="shared" si="36"/>
        <v>#DIV/0!</v>
      </c>
    </row>
    <row r="192" spans="1:77">
      <c r="A192" s="89">
        <v>42935</v>
      </c>
      <c r="B192" s="2" t="s">
        <v>1842</v>
      </c>
      <c r="C192" s="2" t="s">
        <v>1450</v>
      </c>
      <c r="D192" s="2" t="s">
        <v>1575</v>
      </c>
      <c r="E192" s="2">
        <v>25</v>
      </c>
      <c r="F192" s="2">
        <v>4</v>
      </c>
      <c r="G192" s="10" t="str">
        <f t="shared" si="37"/>
        <v>25-4</v>
      </c>
      <c r="H192" s="2">
        <v>40</v>
      </c>
      <c r="I192" s="2">
        <v>61</v>
      </c>
      <c r="J192" s="14">
        <f>(VLOOKUP($G192,Depth_Lookup_CCL!$A$3:$Z$549,11,FALSE))+(H192/100)</f>
        <v>60.505000000000003</v>
      </c>
      <c r="K192" s="14">
        <f>(VLOOKUP($G192,Depth_Lookup_CCL!$A$3:$Z$549,11,FALSE))+(I192/100)</f>
        <v>60.715000000000003</v>
      </c>
      <c r="L192" s="90" t="s">
        <v>2056</v>
      </c>
      <c r="M192" s="90" t="s">
        <v>1846</v>
      </c>
      <c r="N192" s="14" t="s">
        <v>20</v>
      </c>
      <c r="O192" s="2" t="s">
        <v>1363</v>
      </c>
      <c r="P192" s="2" t="s">
        <v>1368</v>
      </c>
      <c r="Q192" s="2"/>
      <c r="R192" s="110"/>
      <c r="T192" s="35"/>
      <c r="U192" s="2"/>
      <c r="V192" s="2" t="s">
        <v>1376</v>
      </c>
      <c r="W192" s="5">
        <f>VLOOKUP(V192,definitions_list_lookup!$V$12:$W$15,2,FALSE)</f>
        <v>0</v>
      </c>
      <c r="X192" s="35"/>
      <c r="Y192" s="41" t="e">
        <f>VLOOKUP(X192,definitions_list_lookup!$AT$3:$AU$5,2,FALSE)</f>
        <v>#N/A</v>
      </c>
      <c r="Z192" s="41"/>
      <c r="AA192" s="41"/>
      <c r="AB192" s="2"/>
      <c r="AC192" s="2"/>
      <c r="AD192" s="5" t="e">
        <f>VLOOKUP(AC192,definitions_list_lookup!$Y$12:$Z$15,2,FALSE)</f>
        <v>#N/A</v>
      </c>
      <c r="AE192" s="35"/>
      <c r="AF192" s="41" t="e">
        <f>VLOOKUP(AE192,definitions_list_lookup!$AT$3:$AU$5,2,FALSE)</f>
        <v>#N/A</v>
      </c>
      <c r="AH192" s="2"/>
      <c r="AI192" s="2"/>
      <c r="AJ192" s="14"/>
      <c r="AK192" s="14"/>
      <c r="AL192" s="14"/>
      <c r="AM192" s="14"/>
      <c r="AN192" s="14"/>
      <c r="AO192" s="14"/>
      <c r="AP192" s="14"/>
      <c r="AQ192" s="14"/>
      <c r="AR192" s="14"/>
      <c r="AS192" s="49">
        <v>10</v>
      </c>
      <c r="AT192" s="49">
        <v>270</v>
      </c>
      <c r="AU192" s="49">
        <v>15</v>
      </c>
      <c r="AV192" s="49">
        <v>360</v>
      </c>
      <c r="AW192" s="49">
        <f t="shared" si="30"/>
        <v>146.65263460982806</v>
      </c>
      <c r="AX192" s="49">
        <f t="shared" si="31"/>
        <v>146.65263460982806</v>
      </c>
      <c r="AY192" s="49">
        <f t="shared" si="32"/>
        <v>72.215756423426512</v>
      </c>
      <c r="AZ192" s="49">
        <f t="shared" si="33"/>
        <v>236.65263460982806</v>
      </c>
      <c r="BA192" s="49">
        <f t="shared" si="34"/>
        <v>17.784243576573488</v>
      </c>
      <c r="BB192" s="49">
        <f t="shared" si="35"/>
        <v>326.65263460982806</v>
      </c>
      <c r="BC192" s="60">
        <f t="shared" si="36"/>
        <v>17.784243576573488</v>
      </c>
    </row>
    <row r="193" spans="1:58">
      <c r="A193" s="89">
        <v>42935</v>
      </c>
      <c r="B193" s="2" t="s">
        <v>1842</v>
      </c>
      <c r="C193" s="2" t="s">
        <v>1450</v>
      </c>
      <c r="D193" s="2" t="s">
        <v>1575</v>
      </c>
      <c r="E193" s="2">
        <v>25</v>
      </c>
      <c r="F193" s="2">
        <v>4</v>
      </c>
      <c r="G193" s="10" t="str">
        <f t="shared" si="37"/>
        <v>25-4</v>
      </c>
      <c r="H193" s="2">
        <v>40</v>
      </c>
      <c r="I193" s="2">
        <v>61</v>
      </c>
      <c r="J193" s="14">
        <f>(VLOOKUP($G193,Depth_Lookup_CCL!$A$3:$Z$549,11,FALSE))+(H193/100)</f>
        <v>60.505000000000003</v>
      </c>
      <c r="K193" s="14">
        <f>(VLOOKUP($G193,Depth_Lookup_CCL!$A$3:$Z$549,11,FALSE))+(I193/100)</f>
        <v>60.715000000000003</v>
      </c>
      <c r="L193" s="90" t="s">
        <v>2056</v>
      </c>
      <c r="M193" s="90" t="s">
        <v>1846</v>
      </c>
      <c r="N193" s="14"/>
      <c r="Q193" s="2"/>
      <c r="R193" s="110"/>
      <c r="T193" s="35"/>
      <c r="U193" s="2"/>
      <c r="V193" s="2"/>
      <c r="W193" s="5" t="e">
        <f>VLOOKUP(V193,definitions_list_lookup!$V$12:$W$15,2,FALSE)</f>
        <v>#N/A</v>
      </c>
      <c r="X193" s="35"/>
      <c r="Y193" s="41" t="e">
        <f>VLOOKUP(X193,definitions_list_lookup!$AT$3:$AU$5,2,FALSE)</f>
        <v>#N/A</v>
      </c>
      <c r="Z193" s="41"/>
      <c r="AA193" s="41"/>
      <c r="AB193" s="2" t="s">
        <v>1385</v>
      </c>
      <c r="AC193" s="2" t="s">
        <v>1374</v>
      </c>
      <c r="AD193" s="5">
        <f>VLOOKUP(AC193,definitions_list_lookup!$Y$12:$Z$15,2,FALSE)</f>
        <v>1</v>
      </c>
      <c r="AE193" s="35" t="s">
        <v>1456</v>
      </c>
      <c r="AF193" s="41">
        <f>VLOOKUP(AE193,definitions_list_lookup!$AT$3:$AU$5,2,FALSE)</f>
        <v>1</v>
      </c>
      <c r="AH193" s="2" t="s">
        <v>1492</v>
      </c>
      <c r="AI193" s="2" t="s">
        <v>2112</v>
      </c>
      <c r="AJ193" s="14"/>
      <c r="AK193" s="14"/>
      <c r="AL193" s="14"/>
      <c r="AM193" s="14"/>
      <c r="AN193" s="14"/>
      <c r="AO193" s="14"/>
      <c r="AP193" s="14"/>
      <c r="AQ193" s="14"/>
      <c r="AR193" s="14"/>
      <c r="AS193" s="49">
        <v>7</v>
      </c>
      <c r="AT193" s="49">
        <v>270</v>
      </c>
      <c r="AU193" s="49">
        <v>10</v>
      </c>
      <c r="AV193" s="49">
        <v>360</v>
      </c>
      <c r="AW193" s="49">
        <f t="shared" si="30"/>
        <v>145.14873625054901</v>
      </c>
      <c r="AX193" s="49">
        <f t="shared" si="31"/>
        <v>145.14873625054901</v>
      </c>
      <c r="AY193" s="49">
        <f t="shared" si="32"/>
        <v>77.873476982485911</v>
      </c>
      <c r="AZ193" s="49">
        <f t="shared" si="33"/>
        <v>235.14873625054901</v>
      </c>
      <c r="BA193" s="49">
        <f t="shared" si="34"/>
        <v>12.126523017514089</v>
      </c>
      <c r="BB193" s="49">
        <f t="shared" si="35"/>
        <v>325.14873625054901</v>
      </c>
      <c r="BC193" s="60">
        <f t="shared" si="36"/>
        <v>12.126523017514089</v>
      </c>
    </row>
    <row r="194" spans="1:58">
      <c r="A194" s="89">
        <v>42935</v>
      </c>
      <c r="B194" s="2" t="s">
        <v>1842</v>
      </c>
      <c r="C194" s="2" t="s">
        <v>1450</v>
      </c>
      <c r="D194" s="2" t="s">
        <v>1575</v>
      </c>
      <c r="E194" s="2">
        <v>26</v>
      </c>
      <c r="F194" s="2">
        <v>1</v>
      </c>
      <c r="G194" s="10" t="str">
        <f t="shared" ref="G194:G286" si="38">E194&amp;"-"&amp;F194</f>
        <v>26-1</v>
      </c>
      <c r="H194" s="2">
        <v>0</v>
      </c>
      <c r="I194" s="2">
        <v>79</v>
      </c>
      <c r="J194" s="14">
        <f>(VLOOKUP($G194,Depth_Lookup_CCL!$A$3:$Z$549,11,FALSE))+(H194/100)</f>
        <v>60.65</v>
      </c>
      <c r="K194" s="14">
        <f>(VLOOKUP($G194,Depth_Lookup_CCL!$A$3:$Z$549,11,FALSE))+(I194/100)</f>
        <v>61.44</v>
      </c>
      <c r="L194" s="90" t="s">
        <v>2056</v>
      </c>
      <c r="M194" s="90" t="s">
        <v>1846</v>
      </c>
      <c r="N194" s="14" t="s">
        <v>1442</v>
      </c>
      <c r="Q194" s="2"/>
      <c r="R194" s="110"/>
      <c r="T194" s="35"/>
      <c r="U194" s="2"/>
      <c r="V194" s="2" t="s">
        <v>1376</v>
      </c>
      <c r="W194" s="5">
        <f>VLOOKUP(V194,definitions_list_lookup!$V$12:$W$15,2,FALSE)</f>
        <v>0</v>
      </c>
      <c r="X194" s="35"/>
      <c r="Y194" s="41" t="e">
        <f>VLOOKUP(X194,definitions_list_lookup!$AT$3:$AU$5,2,FALSE)</f>
        <v>#N/A</v>
      </c>
      <c r="Z194" s="41"/>
      <c r="AA194" s="41"/>
      <c r="AB194" s="2" t="s">
        <v>1385</v>
      </c>
      <c r="AC194" s="2" t="s">
        <v>1374</v>
      </c>
      <c r="AD194" s="5">
        <f>VLOOKUP(AC194,definitions_list_lookup!$Y$12:$Z$15,2,FALSE)</f>
        <v>1</v>
      </c>
      <c r="AE194" s="35" t="s">
        <v>1456</v>
      </c>
      <c r="AF194" s="41">
        <f>VLOOKUP(AE194,definitions_list_lookup!$AT$3:$AU$5,2,FALSE)</f>
        <v>1</v>
      </c>
      <c r="AH194" s="2" t="s">
        <v>1492</v>
      </c>
      <c r="AI194" s="2" t="s">
        <v>2112</v>
      </c>
      <c r="AJ194" s="14"/>
      <c r="AK194" s="14"/>
      <c r="AL194" s="14"/>
      <c r="AM194" s="14"/>
      <c r="AN194" s="14"/>
      <c r="AO194" s="14"/>
      <c r="AP194" s="14"/>
      <c r="AQ194" s="14"/>
      <c r="AR194" s="14"/>
      <c r="AS194" s="49">
        <v>16</v>
      </c>
      <c r="AT194" s="49">
        <v>270</v>
      </c>
      <c r="AU194" s="49">
        <v>3</v>
      </c>
      <c r="AV194" s="49">
        <v>360</v>
      </c>
      <c r="AW194" s="49">
        <f t="shared" si="30"/>
        <v>100.35749716130834</v>
      </c>
      <c r="AX194" s="49">
        <f t="shared" si="31"/>
        <v>100.35749716130834</v>
      </c>
      <c r="AY194" s="49">
        <f t="shared" si="32"/>
        <v>73.748846179165</v>
      </c>
      <c r="AZ194" s="49">
        <f t="shared" si="33"/>
        <v>190.35749716130834</v>
      </c>
      <c r="BA194" s="49">
        <f t="shared" si="34"/>
        <v>16.251153820835</v>
      </c>
      <c r="BB194" s="49">
        <f t="shared" si="35"/>
        <v>280.35749716130834</v>
      </c>
      <c r="BC194" s="60">
        <f t="shared" si="36"/>
        <v>16.251153820835</v>
      </c>
      <c r="BD194" s="2">
        <v>2</v>
      </c>
      <c r="BE194" s="2">
        <v>74</v>
      </c>
      <c r="BF194" s="2" t="s">
        <v>3868</v>
      </c>
    </row>
    <row r="195" spans="1:58">
      <c r="A195" s="89">
        <v>42935</v>
      </c>
      <c r="B195" s="2" t="s">
        <v>1842</v>
      </c>
      <c r="C195" s="2" t="s">
        <v>1450</v>
      </c>
      <c r="D195" s="2" t="s">
        <v>1575</v>
      </c>
      <c r="E195" s="2">
        <v>26</v>
      </c>
      <c r="F195" s="2">
        <v>2</v>
      </c>
      <c r="G195" s="10" t="str">
        <f t="shared" si="38"/>
        <v>26-2</v>
      </c>
      <c r="H195" s="2">
        <v>0</v>
      </c>
      <c r="I195" s="2">
        <v>30</v>
      </c>
      <c r="J195" s="14">
        <f>(VLOOKUP($G195,Depth_Lookup_CCL!$A$3:$Z$549,11,FALSE))+(H195/100)</f>
        <v>61.43</v>
      </c>
      <c r="K195" s="14">
        <f>(VLOOKUP($G195,Depth_Lookup_CCL!$A$3:$Z$549,11,FALSE))+(I195/100)</f>
        <v>61.73</v>
      </c>
      <c r="L195" s="90" t="s">
        <v>2056</v>
      </c>
      <c r="M195" s="90" t="s">
        <v>1846</v>
      </c>
      <c r="N195" s="14" t="s">
        <v>1442</v>
      </c>
      <c r="Q195" s="2"/>
      <c r="R195" s="110"/>
      <c r="T195" s="35"/>
      <c r="U195" s="2"/>
      <c r="V195" s="2" t="s">
        <v>1376</v>
      </c>
      <c r="W195" s="5">
        <f>VLOOKUP(V195,definitions_list_lookup!$V$12:$W$15,2,FALSE)</f>
        <v>0</v>
      </c>
      <c r="X195" s="35"/>
      <c r="Y195" s="41" t="e">
        <f>VLOOKUP(X195,definitions_list_lookup!$AT$3:$AU$5,2,FALSE)</f>
        <v>#N/A</v>
      </c>
      <c r="Z195" s="41"/>
      <c r="AA195" s="41"/>
      <c r="AB195" s="2" t="s">
        <v>1385</v>
      </c>
      <c r="AC195" s="2" t="s">
        <v>1374</v>
      </c>
      <c r="AD195" s="5">
        <f>VLOOKUP(AC195,definitions_list_lookup!$Y$12:$Z$15,2,FALSE)</f>
        <v>1</v>
      </c>
      <c r="AE195" s="35" t="s">
        <v>1456</v>
      </c>
      <c r="AF195" s="41">
        <f>VLOOKUP(AE195,definitions_list_lookup!$AT$3:$AU$5,2,FALSE)</f>
        <v>1</v>
      </c>
      <c r="AH195" s="2" t="s">
        <v>1492</v>
      </c>
      <c r="AI195" s="2" t="s">
        <v>2112</v>
      </c>
      <c r="AJ195" s="14"/>
      <c r="AK195" s="14"/>
      <c r="AL195" s="14"/>
      <c r="AM195" s="14"/>
      <c r="AN195" s="14"/>
      <c r="AO195" s="14"/>
      <c r="AP195" s="14"/>
      <c r="AQ195" s="14"/>
      <c r="AR195" s="14"/>
      <c r="AS195" s="49">
        <v>22</v>
      </c>
      <c r="AT195" s="49">
        <v>270</v>
      </c>
      <c r="AU195" s="49">
        <v>0</v>
      </c>
      <c r="AV195" s="49">
        <v>0</v>
      </c>
      <c r="AW195" s="49">
        <f t="shared" si="30"/>
        <v>90</v>
      </c>
      <c r="AX195" s="49">
        <f t="shared" si="31"/>
        <v>90</v>
      </c>
      <c r="AY195" s="49">
        <f t="shared" si="32"/>
        <v>68</v>
      </c>
      <c r="AZ195" s="49">
        <f t="shared" si="33"/>
        <v>180</v>
      </c>
      <c r="BA195" s="49">
        <f t="shared" si="34"/>
        <v>22</v>
      </c>
      <c r="BB195" s="49">
        <f t="shared" si="35"/>
        <v>270</v>
      </c>
      <c r="BC195" s="60">
        <f t="shared" si="36"/>
        <v>22</v>
      </c>
    </row>
    <row r="196" spans="1:58">
      <c r="A196" s="89">
        <v>42935</v>
      </c>
      <c r="B196" s="2" t="s">
        <v>1842</v>
      </c>
      <c r="C196" s="2" t="s">
        <v>1450</v>
      </c>
      <c r="D196" s="2" t="s">
        <v>1575</v>
      </c>
      <c r="E196" s="2">
        <v>26</v>
      </c>
      <c r="F196" s="2">
        <v>2</v>
      </c>
      <c r="G196" s="10" t="str">
        <f t="shared" si="38"/>
        <v>26-2</v>
      </c>
      <c r="H196" s="2">
        <v>30</v>
      </c>
      <c r="I196" s="2">
        <v>89</v>
      </c>
      <c r="J196" s="14">
        <f>(VLOOKUP($G196,Depth_Lookup_CCL!$A$3:$Z$549,11,FALSE))+(H196/100)</f>
        <v>61.73</v>
      </c>
      <c r="K196" s="14">
        <f>(VLOOKUP($G196,Depth_Lookup_CCL!$A$3:$Z$549,11,FALSE))+(I196/100)</f>
        <v>62.32</v>
      </c>
      <c r="L196" s="90" t="s">
        <v>2056</v>
      </c>
      <c r="M196" s="90" t="s">
        <v>1846</v>
      </c>
      <c r="N196" s="14"/>
      <c r="Q196" s="2"/>
      <c r="R196" s="110"/>
      <c r="T196" s="35"/>
      <c r="U196" s="2"/>
      <c r="V196" s="2"/>
      <c r="W196" s="5" t="e">
        <f>VLOOKUP(V196,definitions_list_lookup!$V$12:$W$15,2,FALSE)</f>
        <v>#N/A</v>
      </c>
      <c r="X196" s="35"/>
      <c r="Y196" s="41" t="e">
        <f>VLOOKUP(X196,definitions_list_lookup!$AT$3:$AU$5,2,FALSE)</f>
        <v>#N/A</v>
      </c>
      <c r="Z196" s="41"/>
      <c r="AA196" s="41"/>
      <c r="AB196" s="2" t="s">
        <v>1385</v>
      </c>
      <c r="AC196" s="2" t="s">
        <v>1374</v>
      </c>
      <c r="AD196" s="5">
        <f>VLOOKUP(AC196,definitions_list_lookup!$Y$12:$Z$15,2,FALSE)</f>
        <v>1</v>
      </c>
      <c r="AE196" s="35" t="s">
        <v>1456</v>
      </c>
      <c r="AF196" s="41">
        <f>VLOOKUP(AE196,definitions_list_lookup!$AT$3:$AU$5,2,FALSE)</f>
        <v>1</v>
      </c>
      <c r="AH196" s="2" t="s">
        <v>1492</v>
      </c>
      <c r="AI196" s="2" t="s">
        <v>2113</v>
      </c>
      <c r="AJ196" s="14"/>
      <c r="AK196" s="14"/>
      <c r="AL196" s="14"/>
      <c r="AM196" s="14"/>
      <c r="AN196" s="14"/>
      <c r="AO196" s="14"/>
      <c r="AP196" s="14"/>
      <c r="AQ196" s="14"/>
      <c r="AR196" s="14"/>
      <c r="AS196" s="49">
        <v>26</v>
      </c>
      <c r="AT196" s="49">
        <v>270</v>
      </c>
      <c r="AU196" s="49">
        <v>0</v>
      </c>
      <c r="AV196" s="49">
        <v>0</v>
      </c>
      <c r="AW196" s="49">
        <f t="shared" si="30"/>
        <v>90</v>
      </c>
      <c r="AX196" s="49">
        <f t="shared" si="31"/>
        <v>90</v>
      </c>
      <c r="AY196" s="49">
        <f t="shared" si="32"/>
        <v>64</v>
      </c>
      <c r="AZ196" s="49">
        <f t="shared" si="33"/>
        <v>180</v>
      </c>
      <c r="BA196" s="49">
        <f t="shared" si="34"/>
        <v>26</v>
      </c>
      <c r="BB196" s="49">
        <f t="shared" si="35"/>
        <v>270</v>
      </c>
      <c r="BC196" s="60">
        <f t="shared" si="36"/>
        <v>26</v>
      </c>
    </row>
    <row r="197" spans="1:58">
      <c r="A197" s="89">
        <v>42935</v>
      </c>
      <c r="B197" s="2" t="s">
        <v>1842</v>
      </c>
      <c r="C197" s="2" t="s">
        <v>1450</v>
      </c>
      <c r="D197" s="2" t="s">
        <v>1575</v>
      </c>
      <c r="E197" s="2">
        <v>26</v>
      </c>
      <c r="F197" s="2">
        <v>3</v>
      </c>
      <c r="G197" s="10" t="str">
        <f t="shared" si="38"/>
        <v>26-3</v>
      </c>
      <c r="H197" s="2">
        <v>0</v>
      </c>
      <c r="I197" s="2">
        <v>88</v>
      </c>
      <c r="J197" s="14">
        <f>(VLOOKUP($G197,Depth_Lookup_CCL!$A$3:$Z$549,11,FALSE))+(H197/100)</f>
        <v>62.314999999999998</v>
      </c>
      <c r="K197" s="14">
        <f>(VLOOKUP($G197,Depth_Lookup_CCL!$A$3:$Z$549,11,FALSE))+(I197/100)</f>
        <v>63.195</v>
      </c>
      <c r="L197" s="90" t="s">
        <v>2056</v>
      </c>
      <c r="M197" s="90" t="s">
        <v>1846</v>
      </c>
      <c r="N197" s="14" t="s">
        <v>1442</v>
      </c>
      <c r="Q197" s="2" t="s">
        <v>2114</v>
      </c>
      <c r="R197" s="110"/>
      <c r="T197" s="35"/>
      <c r="U197" s="2"/>
      <c r="V197" s="2" t="s">
        <v>1376</v>
      </c>
      <c r="W197" s="5">
        <f>VLOOKUP(V197,definitions_list_lookup!$V$12:$W$15,2,FALSE)</f>
        <v>0</v>
      </c>
      <c r="X197" s="35"/>
      <c r="Y197" s="41" t="e">
        <f>VLOOKUP(X197,definitions_list_lookup!$AT$3:$AU$5,2,FALSE)</f>
        <v>#N/A</v>
      </c>
      <c r="Z197" s="41"/>
      <c r="AA197" s="41"/>
      <c r="AB197" s="2"/>
      <c r="AC197" s="2"/>
      <c r="AD197" s="5" t="e">
        <f>VLOOKUP(AC197,definitions_list_lookup!$Y$12:$Z$15,2,FALSE)</f>
        <v>#N/A</v>
      </c>
      <c r="AE197" s="35"/>
      <c r="AF197" s="41" t="e">
        <f>VLOOKUP(AE197,definitions_list_lookup!$AT$3:$AU$5,2,FALSE)</f>
        <v>#N/A</v>
      </c>
      <c r="AH197" s="2"/>
      <c r="AI197" s="2"/>
      <c r="AJ197" s="14"/>
      <c r="AK197" s="14"/>
      <c r="AL197" s="14"/>
      <c r="AM197" s="14"/>
      <c r="AN197" s="14"/>
      <c r="AO197" s="14"/>
      <c r="AP197" s="14"/>
      <c r="AQ197" s="14"/>
      <c r="AR197" s="14"/>
      <c r="AS197" s="49"/>
      <c r="AT197" s="49"/>
      <c r="AU197" s="49"/>
      <c r="AV197" s="49"/>
      <c r="AW197" s="49" t="e">
        <f t="shared" si="30"/>
        <v>#DIV/0!</v>
      </c>
      <c r="AX197" s="49" t="e">
        <f t="shared" si="31"/>
        <v>#DIV/0!</v>
      </c>
      <c r="AY197" s="49" t="e">
        <f t="shared" si="32"/>
        <v>#DIV/0!</v>
      </c>
      <c r="AZ197" s="49" t="e">
        <f t="shared" si="33"/>
        <v>#DIV/0!</v>
      </c>
      <c r="BA197" s="49" t="e">
        <f t="shared" si="34"/>
        <v>#DIV/0!</v>
      </c>
      <c r="BB197" s="49" t="e">
        <f t="shared" si="35"/>
        <v>#DIV/0!</v>
      </c>
      <c r="BC197" s="60" t="e">
        <f t="shared" si="36"/>
        <v>#DIV/0!</v>
      </c>
    </row>
    <row r="198" spans="1:58">
      <c r="A198" s="89">
        <v>42935</v>
      </c>
      <c r="B198" s="2" t="s">
        <v>1842</v>
      </c>
      <c r="C198" s="2" t="s">
        <v>1450</v>
      </c>
      <c r="D198" s="2" t="s">
        <v>1575</v>
      </c>
      <c r="E198" s="2">
        <v>27</v>
      </c>
      <c r="F198" s="2">
        <v>1</v>
      </c>
      <c r="G198" s="10" t="str">
        <f t="shared" si="38"/>
        <v>27-1</v>
      </c>
      <c r="H198" s="2">
        <v>0</v>
      </c>
      <c r="I198" s="2">
        <v>52</v>
      </c>
      <c r="J198" s="14">
        <f>(VLOOKUP($G198,Depth_Lookup_CCL!$A$3:$Z$549,11,FALSE))+(H198/100)</f>
        <v>63.15</v>
      </c>
      <c r="K198" s="14">
        <f>(VLOOKUP($G198,Depth_Lookup_CCL!$A$3:$Z$549,11,FALSE))+(I198/100)</f>
        <v>63.67</v>
      </c>
      <c r="L198" s="90" t="s">
        <v>2056</v>
      </c>
      <c r="M198" s="90" t="s">
        <v>1846</v>
      </c>
      <c r="N198" s="14" t="s">
        <v>1442</v>
      </c>
      <c r="Q198" s="2"/>
      <c r="R198" s="110"/>
      <c r="T198" s="35"/>
      <c r="U198" s="2"/>
      <c r="V198" s="2" t="s">
        <v>1376</v>
      </c>
      <c r="W198" s="5">
        <f>VLOOKUP(V198,definitions_list_lookup!$V$12:$W$15,2,FALSE)</f>
        <v>0</v>
      </c>
      <c r="X198" s="35"/>
      <c r="Y198" s="41" t="e">
        <f>VLOOKUP(X198,definitions_list_lookup!$AT$3:$AU$5,2,FALSE)</f>
        <v>#N/A</v>
      </c>
      <c r="Z198" s="41"/>
      <c r="AA198" s="41"/>
      <c r="AB198" s="2" t="s">
        <v>1385</v>
      </c>
      <c r="AC198" s="2" t="s">
        <v>1374</v>
      </c>
      <c r="AD198" s="5">
        <f>VLOOKUP(AC198,definitions_list_lookup!$Y$12:$Z$15,2,FALSE)</f>
        <v>1</v>
      </c>
      <c r="AE198" s="35" t="s">
        <v>1455</v>
      </c>
      <c r="AF198" s="41">
        <f>VLOOKUP(AE198,definitions_list_lookup!$AT$3:$AU$5,2,FALSE)</f>
        <v>0</v>
      </c>
      <c r="AH198" s="2" t="s">
        <v>1492</v>
      </c>
      <c r="AI198" s="2" t="s">
        <v>2113</v>
      </c>
      <c r="AJ198" s="14"/>
      <c r="AK198" s="14"/>
      <c r="AL198" s="14"/>
      <c r="AM198" s="14"/>
      <c r="AN198" s="14"/>
      <c r="AO198" s="14"/>
      <c r="AP198" s="14"/>
      <c r="AQ198" s="14"/>
      <c r="AR198" s="14"/>
      <c r="AS198" s="49">
        <v>11</v>
      </c>
      <c r="AT198" s="49">
        <v>270</v>
      </c>
      <c r="AU198" s="49">
        <v>0</v>
      </c>
      <c r="AV198" s="49">
        <v>0</v>
      </c>
      <c r="AW198" s="49">
        <f t="shared" si="30"/>
        <v>90</v>
      </c>
      <c r="AX198" s="49">
        <f t="shared" si="31"/>
        <v>90</v>
      </c>
      <c r="AY198" s="49">
        <f t="shared" si="32"/>
        <v>79.000000000000014</v>
      </c>
      <c r="AZ198" s="49">
        <f t="shared" si="33"/>
        <v>180</v>
      </c>
      <c r="BA198" s="49">
        <f t="shared" si="34"/>
        <v>10.999999999999986</v>
      </c>
      <c r="BB198" s="49">
        <f t="shared" si="35"/>
        <v>270</v>
      </c>
      <c r="BC198" s="60">
        <f t="shared" si="36"/>
        <v>10.999999999999986</v>
      </c>
    </row>
    <row r="199" spans="1:58">
      <c r="A199" s="89">
        <v>42935</v>
      </c>
      <c r="B199" s="2" t="s">
        <v>1842</v>
      </c>
      <c r="C199" s="2" t="s">
        <v>1450</v>
      </c>
      <c r="D199" s="2" t="s">
        <v>1575</v>
      </c>
      <c r="E199" s="2">
        <v>28</v>
      </c>
      <c r="F199" s="2">
        <v>1</v>
      </c>
      <c r="G199" s="10" t="str">
        <f t="shared" si="38"/>
        <v>28-1</v>
      </c>
      <c r="H199" s="2">
        <v>0</v>
      </c>
      <c r="I199" s="2">
        <v>51</v>
      </c>
      <c r="J199" s="14">
        <f>(VLOOKUP($G199,Depth_Lookup_CCL!$A$3:$Z$549,11,FALSE))+(H199/100)</f>
        <v>63.7</v>
      </c>
      <c r="K199" s="14">
        <f>(VLOOKUP($G199,Depth_Lookup_CCL!$A$3:$Z$549,11,FALSE))+(I199/100)</f>
        <v>64.210000000000008</v>
      </c>
      <c r="L199" s="90" t="s">
        <v>2056</v>
      </c>
      <c r="M199" s="90" t="s">
        <v>1846</v>
      </c>
      <c r="N199" s="14" t="s">
        <v>1442</v>
      </c>
      <c r="Q199" s="2"/>
      <c r="R199" s="110"/>
      <c r="T199" s="35"/>
      <c r="U199" s="2"/>
      <c r="V199" s="2" t="s">
        <v>1376</v>
      </c>
      <c r="W199" s="5">
        <f>VLOOKUP(V199,definitions_list_lookup!$V$12:$W$15,2,FALSE)</f>
        <v>0</v>
      </c>
      <c r="X199" s="35"/>
      <c r="Y199" s="41" t="e">
        <f>VLOOKUP(X199,definitions_list_lookup!$AT$3:$AU$5,2,FALSE)</f>
        <v>#N/A</v>
      </c>
      <c r="Z199" s="41"/>
      <c r="AA199" s="41"/>
      <c r="AB199" s="2"/>
      <c r="AC199" s="2"/>
      <c r="AD199" s="5" t="e">
        <f>VLOOKUP(AC199,definitions_list_lookup!$Y$12:$Z$15,2,FALSE)</f>
        <v>#N/A</v>
      </c>
      <c r="AE199" s="35"/>
      <c r="AF199" s="41" t="e">
        <f>VLOOKUP(AE199,definitions_list_lookup!$AT$3:$AU$5,2,FALSE)</f>
        <v>#N/A</v>
      </c>
      <c r="AH199" s="2"/>
      <c r="AI199" s="2"/>
      <c r="AJ199" s="14"/>
      <c r="AK199" s="14"/>
      <c r="AL199" s="14"/>
      <c r="AM199" s="14"/>
      <c r="AN199" s="14"/>
      <c r="AO199" s="14"/>
      <c r="AP199" s="14"/>
      <c r="AQ199" s="14"/>
      <c r="AR199" s="14"/>
      <c r="AS199" s="49"/>
      <c r="AT199" s="49"/>
      <c r="AU199" s="49"/>
      <c r="AV199" s="49"/>
      <c r="AW199" s="49" t="e">
        <f t="shared" si="30"/>
        <v>#DIV/0!</v>
      </c>
      <c r="AX199" s="49" t="e">
        <f t="shared" si="31"/>
        <v>#DIV/0!</v>
      </c>
      <c r="AY199" s="49" t="e">
        <f t="shared" si="32"/>
        <v>#DIV/0!</v>
      </c>
      <c r="AZ199" s="49" t="e">
        <f t="shared" si="33"/>
        <v>#DIV/0!</v>
      </c>
      <c r="BA199" s="49" t="e">
        <f t="shared" si="34"/>
        <v>#DIV/0!</v>
      </c>
      <c r="BB199" s="49" t="e">
        <f t="shared" si="35"/>
        <v>#DIV/0!</v>
      </c>
      <c r="BC199" s="60" t="e">
        <f t="shared" si="36"/>
        <v>#DIV/0!</v>
      </c>
    </row>
    <row r="200" spans="1:58">
      <c r="A200" s="89">
        <v>42935</v>
      </c>
      <c r="B200" s="2" t="s">
        <v>1842</v>
      </c>
      <c r="C200" s="2" t="s">
        <v>1450</v>
      </c>
      <c r="D200" s="2" t="s">
        <v>1575</v>
      </c>
      <c r="E200" s="2">
        <v>28</v>
      </c>
      <c r="F200" s="2">
        <v>2</v>
      </c>
      <c r="G200" s="10" t="str">
        <f t="shared" si="38"/>
        <v>28-2</v>
      </c>
      <c r="H200" s="2">
        <v>0</v>
      </c>
      <c r="I200" s="2">
        <v>82</v>
      </c>
      <c r="J200" s="14">
        <f>(VLOOKUP($G200,Depth_Lookup_CCL!$A$3:$Z$549,11,FALSE))+(H200/100)</f>
        <v>64.210000000000008</v>
      </c>
      <c r="K200" s="14">
        <f>(VLOOKUP($G200,Depth_Lookup_CCL!$A$3:$Z$549,11,FALSE))+(I200/100)</f>
        <v>65.03</v>
      </c>
      <c r="L200" s="90" t="s">
        <v>2056</v>
      </c>
      <c r="M200" s="90" t="s">
        <v>1846</v>
      </c>
      <c r="N200" s="14" t="s">
        <v>1442</v>
      </c>
      <c r="Q200" s="2"/>
      <c r="R200" s="110"/>
      <c r="T200" s="35"/>
      <c r="U200" s="2"/>
      <c r="V200" s="2" t="s">
        <v>1376</v>
      </c>
      <c r="W200" s="5">
        <f>VLOOKUP(V200,definitions_list_lookup!$V$12:$W$15,2,FALSE)</f>
        <v>0</v>
      </c>
      <c r="X200" s="35"/>
      <c r="Y200" s="41" t="e">
        <f>VLOOKUP(X200,definitions_list_lookup!$AT$3:$AU$5,2,FALSE)</f>
        <v>#N/A</v>
      </c>
      <c r="Z200" s="41"/>
      <c r="AA200" s="41"/>
      <c r="AB200" s="2"/>
      <c r="AC200" s="2"/>
      <c r="AD200" s="5" t="e">
        <f>VLOOKUP(AC200,definitions_list_lookup!$Y$12:$Z$15,2,FALSE)</f>
        <v>#N/A</v>
      </c>
      <c r="AE200" s="35"/>
      <c r="AF200" s="41" t="e">
        <f>VLOOKUP(AE200,definitions_list_lookup!$AT$3:$AU$5,2,FALSE)</f>
        <v>#N/A</v>
      </c>
      <c r="AH200" s="2"/>
      <c r="AI200" s="2"/>
      <c r="AJ200" s="14"/>
      <c r="AK200" s="14"/>
      <c r="AL200" s="14"/>
      <c r="AM200" s="14"/>
      <c r="AN200" s="14"/>
      <c r="AO200" s="14"/>
      <c r="AP200" s="14"/>
      <c r="AQ200" s="14"/>
      <c r="AR200" s="14"/>
      <c r="AS200" s="49"/>
      <c r="AT200" s="49"/>
      <c r="AU200" s="49"/>
      <c r="AV200" s="49"/>
      <c r="AW200" s="49" t="e">
        <f t="shared" si="30"/>
        <v>#DIV/0!</v>
      </c>
      <c r="AX200" s="49" t="e">
        <f t="shared" si="31"/>
        <v>#DIV/0!</v>
      </c>
      <c r="AY200" s="49" t="e">
        <f t="shared" si="32"/>
        <v>#DIV/0!</v>
      </c>
      <c r="AZ200" s="49" t="e">
        <f t="shared" si="33"/>
        <v>#DIV/0!</v>
      </c>
      <c r="BA200" s="49" t="e">
        <f t="shared" si="34"/>
        <v>#DIV/0!</v>
      </c>
      <c r="BB200" s="49" t="e">
        <f t="shared" si="35"/>
        <v>#DIV/0!</v>
      </c>
      <c r="BC200" s="60" t="e">
        <f t="shared" si="36"/>
        <v>#DIV/0!</v>
      </c>
    </row>
    <row r="201" spans="1:58">
      <c r="A201" s="89">
        <v>42935</v>
      </c>
      <c r="B201" s="2" t="s">
        <v>1842</v>
      </c>
      <c r="C201" s="2" t="s">
        <v>1450</v>
      </c>
      <c r="D201" s="2" t="s">
        <v>1575</v>
      </c>
      <c r="E201" s="2">
        <v>28</v>
      </c>
      <c r="F201" s="2">
        <v>3</v>
      </c>
      <c r="G201" s="10" t="str">
        <f t="shared" si="38"/>
        <v>28-3</v>
      </c>
      <c r="H201" s="2">
        <v>0</v>
      </c>
      <c r="I201" s="2">
        <v>85</v>
      </c>
      <c r="J201" s="14">
        <f>(VLOOKUP($G201,Depth_Lookup_CCL!$A$3:$Z$549,11,FALSE))+(H201/100)</f>
        <v>65.040000000000006</v>
      </c>
      <c r="K201" s="14">
        <f>(VLOOKUP($G201,Depth_Lookup_CCL!$A$3:$Z$549,11,FALSE))+(I201/100)</f>
        <v>65.89</v>
      </c>
      <c r="L201" s="90" t="s">
        <v>2056</v>
      </c>
      <c r="M201" s="90" t="s">
        <v>1846</v>
      </c>
      <c r="N201" s="14" t="s">
        <v>1442</v>
      </c>
      <c r="Q201" s="2"/>
      <c r="R201" s="110"/>
      <c r="T201" s="35"/>
      <c r="U201" s="2"/>
      <c r="V201" s="2" t="s">
        <v>1376</v>
      </c>
      <c r="W201" s="5">
        <f>VLOOKUP(V201,definitions_list_lookup!$V$12:$W$15,2,FALSE)</f>
        <v>0</v>
      </c>
      <c r="X201" s="35"/>
      <c r="Y201" s="41" t="e">
        <f>VLOOKUP(X201,definitions_list_lookup!$AT$3:$AU$5,2,FALSE)</f>
        <v>#N/A</v>
      </c>
      <c r="Z201" s="41"/>
      <c r="AA201" s="41"/>
      <c r="AB201" s="2"/>
      <c r="AC201" s="2"/>
      <c r="AD201" s="5" t="e">
        <f>VLOOKUP(AC201,definitions_list_lookup!$Y$12:$Z$15,2,FALSE)</f>
        <v>#N/A</v>
      </c>
      <c r="AE201" s="35"/>
      <c r="AF201" s="41" t="e">
        <f>VLOOKUP(AE201,definitions_list_lookup!$AT$3:$AU$5,2,FALSE)</f>
        <v>#N/A</v>
      </c>
      <c r="AH201" s="2"/>
      <c r="AI201" s="2"/>
      <c r="AJ201" s="14"/>
      <c r="AK201" s="14"/>
      <c r="AL201" s="14"/>
      <c r="AM201" s="14"/>
      <c r="AN201" s="14"/>
      <c r="AO201" s="14"/>
      <c r="AP201" s="14"/>
      <c r="AQ201" s="14"/>
      <c r="AR201" s="14"/>
      <c r="AS201" s="49"/>
      <c r="AT201" s="49"/>
      <c r="AU201" s="49"/>
      <c r="AV201" s="49"/>
      <c r="AW201" s="49" t="e">
        <f t="shared" si="30"/>
        <v>#DIV/0!</v>
      </c>
      <c r="AX201" s="49" t="e">
        <f t="shared" si="31"/>
        <v>#DIV/0!</v>
      </c>
      <c r="AY201" s="49" t="e">
        <f t="shared" si="32"/>
        <v>#DIV/0!</v>
      </c>
      <c r="AZ201" s="49" t="e">
        <f t="shared" si="33"/>
        <v>#DIV/0!</v>
      </c>
      <c r="BA201" s="49" t="e">
        <f t="shared" si="34"/>
        <v>#DIV/0!</v>
      </c>
      <c r="BB201" s="49" t="e">
        <f t="shared" si="35"/>
        <v>#DIV/0!</v>
      </c>
      <c r="BC201" s="60" t="e">
        <f t="shared" si="36"/>
        <v>#DIV/0!</v>
      </c>
    </row>
    <row r="202" spans="1:58">
      <c r="A202" s="89">
        <v>42935</v>
      </c>
      <c r="B202" s="2" t="s">
        <v>1842</v>
      </c>
      <c r="C202" s="2" t="s">
        <v>1450</v>
      </c>
      <c r="D202" s="2" t="s">
        <v>1575</v>
      </c>
      <c r="E202" s="2">
        <v>28</v>
      </c>
      <c r="F202" s="2">
        <v>4</v>
      </c>
      <c r="G202" s="10" t="str">
        <f t="shared" si="38"/>
        <v>28-4</v>
      </c>
      <c r="H202" s="2">
        <v>0</v>
      </c>
      <c r="I202" s="2">
        <v>87</v>
      </c>
      <c r="J202" s="14">
        <f>(VLOOKUP($G202,Depth_Lookup_CCL!$A$3:$Z$549,11,FALSE))+(H202/100)</f>
        <v>65.885000000000005</v>
      </c>
      <c r="K202" s="14">
        <f>(VLOOKUP($G202,Depth_Lookup_CCL!$A$3:$Z$549,11,FALSE))+(I202/100)</f>
        <v>66.75500000000001</v>
      </c>
      <c r="L202" s="90" t="s">
        <v>2056</v>
      </c>
      <c r="M202" s="90" t="s">
        <v>1846</v>
      </c>
      <c r="N202" s="14" t="s">
        <v>1442</v>
      </c>
      <c r="Q202" s="2"/>
      <c r="R202" s="110"/>
      <c r="T202" s="35"/>
      <c r="U202" s="2"/>
      <c r="V202" s="2" t="s">
        <v>1376</v>
      </c>
      <c r="W202" s="5">
        <f>VLOOKUP(V202,definitions_list_lookup!$V$12:$W$15,2,FALSE)</f>
        <v>0</v>
      </c>
      <c r="X202" s="35"/>
      <c r="Y202" s="41" t="e">
        <f>VLOOKUP(X202,definitions_list_lookup!$AT$3:$AU$5,2,FALSE)</f>
        <v>#N/A</v>
      </c>
      <c r="Z202" s="41"/>
      <c r="AA202" s="41"/>
      <c r="AB202" s="2" t="s">
        <v>1385</v>
      </c>
      <c r="AC202" s="2" t="s">
        <v>1374</v>
      </c>
      <c r="AD202" s="5">
        <f>VLOOKUP(AC202,definitions_list_lookup!$Y$12:$Z$15,2,FALSE)</f>
        <v>1</v>
      </c>
      <c r="AE202" s="35" t="s">
        <v>1455</v>
      </c>
      <c r="AF202" s="41">
        <f>VLOOKUP(AE202,definitions_list_lookup!$AT$3:$AU$5,2,FALSE)</f>
        <v>0</v>
      </c>
      <c r="AH202" s="2" t="s">
        <v>1492</v>
      </c>
      <c r="AI202" s="2" t="s">
        <v>2113</v>
      </c>
      <c r="AJ202" s="14"/>
      <c r="AK202" s="14"/>
      <c r="AL202" s="14"/>
      <c r="AM202" s="14"/>
      <c r="AN202" s="14"/>
      <c r="AO202" s="14"/>
      <c r="AP202" s="14"/>
      <c r="AQ202" s="14"/>
      <c r="AR202" s="14"/>
      <c r="AS202" s="49">
        <v>15</v>
      </c>
      <c r="AT202" s="49">
        <v>270</v>
      </c>
      <c r="AU202" s="49">
        <v>0</v>
      </c>
      <c r="AV202" s="49">
        <v>0</v>
      </c>
      <c r="AW202" s="49">
        <f t="shared" si="30"/>
        <v>90</v>
      </c>
      <c r="AX202" s="49">
        <f t="shared" si="31"/>
        <v>90</v>
      </c>
      <c r="AY202" s="49">
        <f t="shared" si="32"/>
        <v>75</v>
      </c>
      <c r="AZ202" s="49">
        <f t="shared" si="33"/>
        <v>180</v>
      </c>
      <c r="BA202" s="49">
        <f t="shared" si="34"/>
        <v>15</v>
      </c>
      <c r="BB202" s="49">
        <f t="shared" si="35"/>
        <v>270</v>
      </c>
      <c r="BC202" s="60">
        <f t="shared" si="36"/>
        <v>15</v>
      </c>
    </row>
    <row r="203" spans="1:58">
      <c r="A203" s="89">
        <v>42935</v>
      </c>
      <c r="B203" s="2" t="s">
        <v>1842</v>
      </c>
      <c r="C203" s="2" t="s">
        <v>1450</v>
      </c>
      <c r="D203" s="2" t="s">
        <v>1575</v>
      </c>
      <c r="E203" s="2">
        <v>29</v>
      </c>
      <c r="F203" s="2">
        <v>1</v>
      </c>
      <c r="G203" s="10" t="str">
        <f t="shared" si="38"/>
        <v>29-1</v>
      </c>
      <c r="H203" s="2">
        <v>0</v>
      </c>
      <c r="I203" s="2">
        <v>97</v>
      </c>
      <c r="J203" s="14">
        <f>(VLOOKUP($G203,Depth_Lookup_CCL!$A$3:$Z$549,11,FALSE))+(H203/100)</f>
        <v>66.75</v>
      </c>
      <c r="K203" s="14">
        <f>(VLOOKUP($G203,Depth_Lookup_CCL!$A$3:$Z$549,11,FALSE))+(I203/100)</f>
        <v>67.72</v>
      </c>
      <c r="L203" s="90" t="s">
        <v>2056</v>
      </c>
      <c r="M203" s="90" t="s">
        <v>1846</v>
      </c>
      <c r="N203" s="14" t="s">
        <v>1442</v>
      </c>
      <c r="Q203" s="2"/>
      <c r="R203" s="110"/>
      <c r="T203" s="35"/>
      <c r="U203" s="2"/>
      <c r="V203" s="2" t="s">
        <v>1376</v>
      </c>
      <c r="W203" s="5">
        <f>VLOOKUP(V203,definitions_list_lookup!$V$12:$W$15,2,FALSE)</f>
        <v>0</v>
      </c>
      <c r="X203" s="35"/>
      <c r="Y203" s="41" t="e">
        <f>VLOOKUP(X203,definitions_list_lookup!$AT$3:$AU$5,2,FALSE)</f>
        <v>#N/A</v>
      </c>
      <c r="Z203" s="41"/>
      <c r="AA203" s="41"/>
      <c r="AB203" s="2" t="s">
        <v>1385</v>
      </c>
      <c r="AC203" s="2" t="s">
        <v>1374</v>
      </c>
      <c r="AD203" s="5">
        <f>VLOOKUP(AC203,definitions_list_lookup!$Y$12:$Z$15,2,FALSE)</f>
        <v>1</v>
      </c>
      <c r="AE203" s="35" t="s">
        <v>1455</v>
      </c>
      <c r="AF203" s="41">
        <f>VLOOKUP(AE203,definitions_list_lookup!$AT$3:$AU$5,2,FALSE)</f>
        <v>0</v>
      </c>
      <c r="AH203" s="2" t="s">
        <v>1492</v>
      </c>
      <c r="AI203" s="2" t="s">
        <v>2113</v>
      </c>
      <c r="AJ203" s="14"/>
      <c r="AK203" s="14"/>
      <c r="AL203" s="14"/>
      <c r="AM203" s="14"/>
      <c r="AN203" s="14"/>
      <c r="AO203" s="14"/>
      <c r="AP203" s="14"/>
      <c r="AQ203" s="14"/>
      <c r="AR203" s="14"/>
      <c r="AS203" s="49">
        <v>4</v>
      </c>
      <c r="AT203" s="49">
        <v>270</v>
      </c>
      <c r="AU203" s="49">
        <v>3</v>
      </c>
      <c r="AV203" s="49">
        <v>360</v>
      </c>
      <c r="AW203" s="49">
        <f t="shared" si="30"/>
        <v>126.85031711940064</v>
      </c>
      <c r="AX203" s="49">
        <f t="shared" si="31"/>
        <v>126.85031711940064</v>
      </c>
      <c r="AY203" s="49">
        <f t="shared" si="32"/>
        <v>85.005830606894079</v>
      </c>
      <c r="AZ203" s="49">
        <f t="shared" si="33"/>
        <v>216.85031711940064</v>
      </c>
      <c r="BA203" s="49">
        <f t="shared" si="34"/>
        <v>4.9941693931059206</v>
      </c>
      <c r="BB203" s="49">
        <f t="shared" si="35"/>
        <v>306.85031711940064</v>
      </c>
      <c r="BC203" s="60">
        <f t="shared" si="36"/>
        <v>4.9941693931059206</v>
      </c>
    </row>
    <row r="204" spans="1:58">
      <c r="A204" s="89">
        <v>42935</v>
      </c>
      <c r="B204" s="2" t="s">
        <v>1842</v>
      </c>
      <c r="C204" s="2" t="s">
        <v>1450</v>
      </c>
      <c r="D204" s="2" t="s">
        <v>1575</v>
      </c>
      <c r="E204" s="2">
        <v>29</v>
      </c>
      <c r="F204" s="2">
        <v>2</v>
      </c>
      <c r="G204" s="10" t="str">
        <f t="shared" si="38"/>
        <v>29-2</v>
      </c>
      <c r="H204" s="2">
        <v>0</v>
      </c>
      <c r="I204" s="2">
        <v>51</v>
      </c>
      <c r="J204" s="14">
        <f>(VLOOKUP($G204,Depth_Lookup_CCL!$A$3:$Z$549,11,FALSE))+(H204/100)</f>
        <v>67.73</v>
      </c>
      <c r="K204" s="14">
        <f>(VLOOKUP($G204,Depth_Lookup_CCL!$A$3:$Z$549,11,FALSE))+(I204/100)</f>
        <v>68.240000000000009</v>
      </c>
      <c r="L204" s="90" t="s">
        <v>2056</v>
      </c>
      <c r="M204" s="90" t="s">
        <v>1846</v>
      </c>
      <c r="N204" s="14"/>
      <c r="Q204" s="2"/>
      <c r="R204" s="110"/>
      <c r="T204" s="35"/>
      <c r="U204" s="2"/>
      <c r="V204" s="2"/>
      <c r="W204" s="5" t="e">
        <f>VLOOKUP(V204,definitions_list_lookup!$V$12:$W$15,2,FALSE)</f>
        <v>#N/A</v>
      </c>
      <c r="X204" s="35"/>
      <c r="Y204" s="41" t="e">
        <f>VLOOKUP(X204,definitions_list_lookup!$AT$3:$AU$5,2,FALSE)</f>
        <v>#N/A</v>
      </c>
      <c r="Z204" s="41"/>
      <c r="AA204" s="41"/>
      <c r="AB204" s="2" t="s">
        <v>1385</v>
      </c>
      <c r="AC204" s="2" t="s">
        <v>1374</v>
      </c>
      <c r="AD204" s="5">
        <f>VLOOKUP(AC204,definitions_list_lookup!$Y$12:$Z$15,2,FALSE)</f>
        <v>1</v>
      </c>
      <c r="AE204" s="35" t="s">
        <v>1455</v>
      </c>
      <c r="AF204" s="41">
        <f>VLOOKUP(AE204,definitions_list_lookup!$AT$3:$AU$5,2,FALSE)</f>
        <v>0</v>
      </c>
      <c r="AH204" s="2" t="s">
        <v>1492</v>
      </c>
      <c r="AI204" s="2" t="s">
        <v>2113</v>
      </c>
      <c r="AJ204" s="14"/>
      <c r="AK204" s="14"/>
      <c r="AL204" s="14"/>
      <c r="AM204" s="14"/>
      <c r="AN204" s="14"/>
      <c r="AO204" s="14"/>
      <c r="AP204" s="14"/>
      <c r="AQ204" s="14"/>
      <c r="AR204" s="14"/>
      <c r="AS204" s="49">
        <v>5</v>
      </c>
      <c r="AT204" s="49">
        <v>270</v>
      </c>
      <c r="AU204" s="49">
        <v>1</v>
      </c>
      <c r="AV204" s="49">
        <v>360</v>
      </c>
      <c r="AW204" s="49">
        <f t="shared" si="30"/>
        <v>101.28306182052995</v>
      </c>
      <c r="AX204" s="49">
        <f t="shared" si="31"/>
        <v>101.28306182052995</v>
      </c>
      <c r="AY204" s="49">
        <f t="shared" si="32"/>
        <v>84.901972452320052</v>
      </c>
      <c r="AZ204" s="49">
        <f t="shared" si="33"/>
        <v>191.28306182052995</v>
      </c>
      <c r="BA204" s="49">
        <f t="shared" si="34"/>
        <v>5.0980275476799477</v>
      </c>
      <c r="BB204" s="49">
        <f t="shared" si="35"/>
        <v>281.28306182052995</v>
      </c>
      <c r="BC204" s="60">
        <f t="shared" si="36"/>
        <v>5.0980275476799477</v>
      </c>
    </row>
    <row r="205" spans="1:58">
      <c r="A205" s="89">
        <v>42935</v>
      </c>
      <c r="B205" s="2" t="s">
        <v>1842</v>
      </c>
      <c r="C205" s="2" t="s">
        <v>1450</v>
      </c>
      <c r="D205" s="2" t="s">
        <v>1575</v>
      </c>
      <c r="E205" s="2">
        <v>29</v>
      </c>
      <c r="F205" s="2">
        <v>2</v>
      </c>
      <c r="G205" s="10" t="str">
        <f t="shared" si="38"/>
        <v>29-2</v>
      </c>
      <c r="H205" s="2">
        <v>51</v>
      </c>
      <c r="I205" s="2">
        <v>75</v>
      </c>
      <c r="J205" s="14">
        <f>(VLOOKUP($G205,Depth_Lookup_CCL!$A$3:$Z$549,11,FALSE))+(H205/100)</f>
        <v>68.240000000000009</v>
      </c>
      <c r="K205" s="14">
        <f>(VLOOKUP($G205,Depth_Lookup_CCL!$A$3:$Z$549,11,FALSE))+(I205/100)</f>
        <v>68.48</v>
      </c>
      <c r="L205" s="90" t="s">
        <v>2056</v>
      </c>
      <c r="M205" s="90" t="s">
        <v>1846</v>
      </c>
      <c r="N205" s="14" t="s">
        <v>2115</v>
      </c>
      <c r="O205" s="2" t="s">
        <v>1391</v>
      </c>
      <c r="P205" s="2" t="s">
        <v>1367</v>
      </c>
      <c r="Q205" s="2" t="s">
        <v>2116</v>
      </c>
      <c r="R205" s="110"/>
      <c r="T205" s="35"/>
      <c r="U205" s="2"/>
      <c r="V205" s="2" t="s">
        <v>1376</v>
      </c>
      <c r="W205" s="5">
        <f>VLOOKUP(V205,definitions_list_lookup!$V$12:$W$15,2,FALSE)</f>
        <v>0</v>
      </c>
      <c r="X205" s="35"/>
      <c r="Y205" s="41" t="e">
        <f>VLOOKUP(X205,definitions_list_lookup!$AT$3:$AU$5,2,FALSE)</f>
        <v>#N/A</v>
      </c>
      <c r="Z205" s="41"/>
      <c r="AA205" s="41"/>
      <c r="AB205" s="2" t="s">
        <v>1385</v>
      </c>
      <c r="AC205" s="2"/>
      <c r="AD205" s="5" t="e">
        <f>VLOOKUP(AC205,definitions_list_lookup!$Y$12:$Z$15,2,FALSE)</f>
        <v>#N/A</v>
      </c>
      <c r="AE205" s="35"/>
      <c r="AF205" s="41" t="e">
        <f>VLOOKUP(AE205,definitions_list_lookup!$AT$3:$AU$5,2,FALSE)</f>
        <v>#N/A</v>
      </c>
      <c r="AH205" s="2"/>
      <c r="AI205" s="2"/>
      <c r="AJ205" s="14"/>
      <c r="AK205" s="14"/>
      <c r="AL205" s="14"/>
      <c r="AM205" s="14"/>
      <c r="AN205" s="14"/>
      <c r="AO205" s="14"/>
      <c r="AP205" s="14"/>
      <c r="AQ205" s="14"/>
      <c r="AR205" s="14"/>
      <c r="AS205" s="49">
        <v>13</v>
      </c>
      <c r="AT205" s="49">
        <v>90</v>
      </c>
      <c r="AU205" s="49">
        <v>5</v>
      </c>
      <c r="AV205" s="49">
        <v>360</v>
      </c>
      <c r="AW205" s="49">
        <f t="shared" si="30"/>
        <v>-110.75445543940209</v>
      </c>
      <c r="AX205" s="49">
        <f t="shared" si="31"/>
        <v>249.24554456059792</v>
      </c>
      <c r="AY205" s="49">
        <f t="shared" si="32"/>
        <v>76.131618062270846</v>
      </c>
      <c r="AZ205" s="49">
        <f t="shared" si="33"/>
        <v>339.24554456059792</v>
      </c>
      <c r="BA205" s="49">
        <f t="shared" si="34"/>
        <v>13.868381937729154</v>
      </c>
      <c r="BB205" s="49">
        <f t="shared" si="35"/>
        <v>69.245544560597921</v>
      </c>
      <c r="BC205" s="60">
        <f t="shared" si="36"/>
        <v>13.868381937729154</v>
      </c>
    </row>
    <row r="206" spans="1:58">
      <c r="A206" s="89">
        <v>42935</v>
      </c>
      <c r="B206" s="2" t="s">
        <v>1842</v>
      </c>
      <c r="C206" s="2" t="s">
        <v>1450</v>
      </c>
      <c r="D206" s="2" t="s">
        <v>1575</v>
      </c>
      <c r="E206" s="2">
        <v>29</v>
      </c>
      <c r="F206" s="2">
        <v>3</v>
      </c>
      <c r="G206" s="10" t="str">
        <f t="shared" si="38"/>
        <v>29-3</v>
      </c>
      <c r="H206" s="2">
        <v>0</v>
      </c>
      <c r="I206" s="2">
        <v>16</v>
      </c>
      <c r="J206" s="14">
        <f>(VLOOKUP($G206,Depth_Lookup_CCL!$A$3:$Z$549,11,FALSE))+(H206/100)</f>
        <v>68.48</v>
      </c>
      <c r="K206" s="14">
        <f>(VLOOKUP($G206,Depth_Lookup_CCL!$A$3:$Z$549,11,FALSE))+(I206/100)</f>
        <v>68.64</v>
      </c>
      <c r="L206" s="90" t="s">
        <v>2056</v>
      </c>
      <c r="M206" s="90" t="s">
        <v>1846</v>
      </c>
      <c r="N206" s="14" t="s">
        <v>1442</v>
      </c>
      <c r="Q206" s="2"/>
      <c r="R206" s="110"/>
      <c r="T206" s="35"/>
      <c r="U206" s="2"/>
      <c r="V206" s="2" t="s">
        <v>1376</v>
      </c>
      <c r="W206" s="5">
        <f>VLOOKUP(V206,definitions_list_lookup!$V$12:$W$15,2,FALSE)</f>
        <v>0</v>
      </c>
      <c r="X206" s="35"/>
      <c r="Y206" s="41" t="e">
        <f>VLOOKUP(X206,definitions_list_lookup!$AT$3:$AU$5,2,FALSE)</f>
        <v>#N/A</v>
      </c>
      <c r="Z206" s="41"/>
      <c r="AA206" s="41"/>
      <c r="AB206" s="2"/>
      <c r="AC206" s="2"/>
      <c r="AD206" s="5" t="e">
        <f>VLOOKUP(AC206,definitions_list_lookup!$Y$12:$Z$15,2,FALSE)</f>
        <v>#N/A</v>
      </c>
      <c r="AE206" s="35"/>
      <c r="AF206" s="41" t="e">
        <f>VLOOKUP(AE206,definitions_list_lookup!$AT$3:$AU$5,2,FALSE)</f>
        <v>#N/A</v>
      </c>
      <c r="AH206" s="2"/>
      <c r="AI206" s="2"/>
      <c r="AJ206" s="14"/>
      <c r="AK206" s="14"/>
      <c r="AL206" s="14"/>
      <c r="AM206" s="14"/>
      <c r="AN206" s="14"/>
      <c r="AO206" s="14"/>
      <c r="AP206" s="14"/>
      <c r="AQ206" s="14"/>
      <c r="AR206" s="14"/>
      <c r="AS206" s="49"/>
      <c r="AT206" s="49"/>
      <c r="AU206" s="49"/>
      <c r="AV206" s="49"/>
      <c r="AW206" s="49" t="e">
        <f t="shared" si="30"/>
        <v>#DIV/0!</v>
      </c>
      <c r="AX206" s="49" t="e">
        <f t="shared" si="31"/>
        <v>#DIV/0!</v>
      </c>
      <c r="AY206" s="49" t="e">
        <f t="shared" si="32"/>
        <v>#DIV/0!</v>
      </c>
      <c r="AZ206" s="49" t="e">
        <f t="shared" si="33"/>
        <v>#DIV/0!</v>
      </c>
      <c r="BA206" s="49" t="e">
        <f t="shared" si="34"/>
        <v>#DIV/0!</v>
      </c>
      <c r="BB206" s="49" t="e">
        <f t="shared" si="35"/>
        <v>#DIV/0!</v>
      </c>
      <c r="BC206" s="60" t="e">
        <f t="shared" si="36"/>
        <v>#DIV/0!</v>
      </c>
    </row>
    <row r="207" spans="1:58">
      <c r="A207" s="89">
        <v>42935</v>
      </c>
      <c r="B207" s="2" t="s">
        <v>1842</v>
      </c>
      <c r="C207" s="2" t="s">
        <v>1450</v>
      </c>
      <c r="D207" s="2" t="s">
        <v>1575</v>
      </c>
      <c r="E207" s="2">
        <v>29</v>
      </c>
      <c r="F207" s="2">
        <v>3</v>
      </c>
      <c r="G207" s="10" t="str">
        <f t="shared" si="38"/>
        <v>29-3</v>
      </c>
      <c r="H207" s="2">
        <v>16</v>
      </c>
      <c r="I207" s="2">
        <v>31</v>
      </c>
      <c r="J207" s="14">
        <f>(VLOOKUP($G207,Depth_Lookup_CCL!$A$3:$Z$549,11,FALSE))+(H207/100)</f>
        <v>68.64</v>
      </c>
      <c r="K207" s="14">
        <f>(VLOOKUP($G207,Depth_Lookup_CCL!$A$3:$Z$549,11,FALSE))+(I207/100)</f>
        <v>68.790000000000006</v>
      </c>
      <c r="L207" s="90" t="s">
        <v>2057</v>
      </c>
      <c r="M207" s="90" t="s">
        <v>2117</v>
      </c>
      <c r="N207" s="14" t="s">
        <v>20</v>
      </c>
      <c r="O207" s="2" t="s">
        <v>1363</v>
      </c>
      <c r="P207" s="2" t="s">
        <v>1367</v>
      </c>
      <c r="Q207" s="2" t="s">
        <v>2118</v>
      </c>
      <c r="R207" s="110"/>
      <c r="T207" s="35"/>
      <c r="U207" s="2"/>
      <c r="V207" s="2" t="s">
        <v>1376</v>
      </c>
      <c r="W207" s="5">
        <f>VLOOKUP(V207,definitions_list_lookup!$V$12:$W$15,2,FALSE)</f>
        <v>0</v>
      </c>
      <c r="X207" s="35"/>
      <c r="Y207" s="41" t="e">
        <f>VLOOKUP(X207,definitions_list_lookup!$AT$3:$AU$5,2,FALSE)</f>
        <v>#N/A</v>
      </c>
      <c r="Z207" s="41"/>
      <c r="AA207" s="41"/>
      <c r="AB207" s="2"/>
      <c r="AC207" s="2"/>
      <c r="AD207" s="5" t="e">
        <f>VLOOKUP(AC207,definitions_list_lookup!$Y$12:$Z$15,2,FALSE)</f>
        <v>#N/A</v>
      </c>
      <c r="AE207" s="35"/>
      <c r="AF207" s="41" t="e">
        <f>VLOOKUP(AE207,definitions_list_lookup!$AT$3:$AU$5,2,FALSE)</f>
        <v>#N/A</v>
      </c>
      <c r="AH207" s="2"/>
      <c r="AI207" s="2"/>
      <c r="AJ207" s="14"/>
      <c r="AK207" s="14"/>
      <c r="AL207" s="14"/>
      <c r="AM207" s="14"/>
      <c r="AN207" s="14"/>
      <c r="AO207" s="14"/>
      <c r="AP207" s="14"/>
      <c r="AQ207" s="14"/>
      <c r="AR207" s="14"/>
      <c r="AS207" s="49">
        <v>7</v>
      </c>
      <c r="AT207" s="49">
        <v>90</v>
      </c>
      <c r="AU207" s="49">
        <v>3</v>
      </c>
      <c r="AV207" s="49">
        <v>180</v>
      </c>
      <c r="AW207" s="49">
        <f t="shared" si="30"/>
        <v>-66.885896620634412</v>
      </c>
      <c r="AX207" s="49">
        <f t="shared" si="31"/>
        <v>293.11410337936559</v>
      </c>
      <c r="AY207" s="49">
        <f t="shared" si="32"/>
        <v>82.395895546307401</v>
      </c>
      <c r="AZ207" s="49">
        <f t="shared" si="33"/>
        <v>23.114103379365588</v>
      </c>
      <c r="BA207" s="49">
        <f t="shared" si="34"/>
        <v>7.6041044536925995</v>
      </c>
      <c r="BB207" s="49">
        <f t="shared" si="35"/>
        <v>113.11410337936559</v>
      </c>
      <c r="BC207" s="60">
        <f t="shared" si="36"/>
        <v>7.6041044536925995</v>
      </c>
    </row>
    <row r="208" spans="1:58">
      <c r="A208" s="89">
        <v>42935</v>
      </c>
      <c r="B208" s="2" t="s">
        <v>1842</v>
      </c>
      <c r="C208" s="2" t="s">
        <v>1450</v>
      </c>
      <c r="D208" s="2" t="s">
        <v>1575</v>
      </c>
      <c r="E208" s="2">
        <v>29</v>
      </c>
      <c r="F208" s="2">
        <v>3</v>
      </c>
      <c r="G208" s="10" t="str">
        <f t="shared" si="38"/>
        <v>29-3</v>
      </c>
      <c r="H208" s="2">
        <v>31</v>
      </c>
      <c r="I208" s="2">
        <v>71</v>
      </c>
      <c r="J208" s="14">
        <f>(VLOOKUP($G208,Depth_Lookup_CCL!$A$3:$Z$549,11,FALSE))+(H208/100)</f>
        <v>68.790000000000006</v>
      </c>
      <c r="K208" s="14">
        <f>(VLOOKUP($G208,Depth_Lookup_CCL!$A$3:$Z$549,11,FALSE))+(I208/100)</f>
        <v>69.19</v>
      </c>
      <c r="L208" s="90" t="s">
        <v>2056</v>
      </c>
      <c r="M208" s="90" t="s">
        <v>1846</v>
      </c>
      <c r="N208" s="14" t="s">
        <v>20</v>
      </c>
      <c r="O208" s="2" t="s">
        <v>1363</v>
      </c>
      <c r="P208" s="2" t="s">
        <v>1367</v>
      </c>
      <c r="Q208" s="2" t="s">
        <v>2119</v>
      </c>
      <c r="R208" s="110"/>
      <c r="T208" s="35"/>
      <c r="U208" s="2"/>
      <c r="V208" s="2" t="s">
        <v>1376</v>
      </c>
      <c r="W208" s="5">
        <f>VLOOKUP(V208,definitions_list_lookup!$V$12:$W$15,2,FALSE)</f>
        <v>0</v>
      </c>
      <c r="X208" s="35"/>
      <c r="Y208" s="41" t="e">
        <f>VLOOKUP(X208,definitions_list_lookup!$AT$3:$AU$5,2,FALSE)</f>
        <v>#N/A</v>
      </c>
      <c r="Z208" s="41"/>
      <c r="AA208" s="41"/>
      <c r="AB208" s="2"/>
      <c r="AC208" s="2"/>
      <c r="AD208" s="5" t="e">
        <f>VLOOKUP(AC208,definitions_list_lookup!$Y$12:$Z$15,2,FALSE)</f>
        <v>#N/A</v>
      </c>
      <c r="AE208" s="35"/>
      <c r="AF208" s="41" t="e">
        <f>VLOOKUP(AE208,definitions_list_lookup!$AT$3:$AU$5,2,FALSE)</f>
        <v>#N/A</v>
      </c>
      <c r="AH208" s="2"/>
      <c r="AI208" s="2"/>
      <c r="AJ208" s="14"/>
      <c r="AK208" s="14"/>
      <c r="AL208" s="14"/>
      <c r="AM208" s="14"/>
      <c r="AN208" s="14"/>
      <c r="AO208" s="14"/>
      <c r="AP208" s="14"/>
      <c r="AQ208" s="14"/>
      <c r="AR208" s="14"/>
      <c r="AS208" s="49">
        <v>48</v>
      </c>
      <c r="AT208" s="49">
        <v>90</v>
      </c>
      <c r="AU208" s="49">
        <v>12</v>
      </c>
      <c r="AV208" s="49">
        <v>180</v>
      </c>
      <c r="AW208" s="49">
        <f t="shared" si="30"/>
        <v>-79.165363828173028</v>
      </c>
      <c r="AX208" s="49">
        <f t="shared" si="31"/>
        <v>280.83463617182696</v>
      </c>
      <c r="AY208" s="49">
        <f t="shared" si="32"/>
        <v>41.488041818657983</v>
      </c>
      <c r="AZ208" s="49">
        <f t="shared" si="33"/>
        <v>10.834636171826972</v>
      </c>
      <c r="BA208" s="49">
        <f t="shared" si="34"/>
        <v>48.511958181342017</v>
      </c>
      <c r="BB208" s="49">
        <f t="shared" si="35"/>
        <v>100.83463617182696</v>
      </c>
      <c r="BC208" s="60">
        <f t="shared" si="36"/>
        <v>48.511958181342017</v>
      </c>
    </row>
    <row r="209" spans="1:55">
      <c r="A209" s="89">
        <v>42935</v>
      </c>
      <c r="B209" s="2" t="s">
        <v>1842</v>
      </c>
      <c r="C209" s="2" t="s">
        <v>1450</v>
      </c>
      <c r="D209" s="2" t="s">
        <v>1575</v>
      </c>
      <c r="E209" s="2">
        <v>29</v>
      </c>
      <c r="F209" s="2">
        <v>4</v>
      </c>
      <c r="G209" s="10" t="str">
        <f t="shared" si="38"/>
        <v>29-4</v>
      </c>
      <c r="H209" s="2">
        <v>0</v>
      </c>
      <c r="I209" s="2">
        <v>80</v>
      </c>
      <c r="J209" s="14">
        <f>(VLOOKUP($G209,Depth_Lookup_CCL!$A$3:$Z$549,11,FALSE))+(H209/100)</f>
        <v>69.2</v>
      </c>
      <c r="K209" s="14">
        <f>(VLOOKUP($G209,Depth_Lookup_CCL!$A$3:$Z$549,11,FALSE))+(I209/100)</f>
        <v>70</v>
      </c>
      <c r="L209" s="90" t="s">
        <v>2056</v>
      </c>
      <c r="M209" s="90" t="s">
        <v>1846</v>
      </c>
      <c r="N209" s="14" t="s">
        <v>1442</v>
      </c>
      <c r="Q209" s="2"/>
      <c r="R209" s="110"/>
      <c r="T209" s="35"/>
      <c r="U209" s="2"/>
      <c r="V209" s="2" t="s">
        <v>1376</v>
      </c>
      <c r="W209" s="5">
        <f>VLOOKUP(V209,definitions_list_lookup!$V$12:$W$15,2,FALSE)</f>
        <v>0</v>
      </c>
      <c r="X209" s="35"/>
      <c r="Y209" s="41" t="e">
        <f>VLOOKUP(X209,definitions_list_lookup!$AT$3:$AU$5,2,FALSE)</f>
        <v>#N/A</v>
      </c>
      <c r="Z209" s="41"/>
      <c r="AA209" s="41"/>
      <c r="AB209" s="2"/>
      <c r="AC209" s="2"/>
      <c r="AD209" s="5" t="e">
        <f>VLOOKUP(AC209,definitions_list_lookup!$Y$12:$Z$15,2,FALSE)</f>
        <v>#N/A</v>
      </c>
      <c r="AE209" s="35"/>
      <c r="AF209" s="41" t="e">
        <f>VLOOKUP(AE209,definitions_list_lookup!$AT$3:$AU$5,2,FALSE)</f>
        <v>#N/A</v>
      </c>
      <c r="AH209" s="2"/>
      <c r="AI209" s="2"/>
      <c r="AJ209" s="14"/>
      <c r="AK209" s="14"/>
      <c r="AL209" s="14"/>
      <c r="AM209" s="14"/>
      <c r="AN209" s="14"/>
      <c r="AO209" s="14"/>
      <c r="AP209" s="14"/>
      <c r="AQ209" s="14"/>
      <c r="AR209" s="14"/>
      <c r="AS209" s="49"/>
      <c r="AT209" s="49"/>
      <c r="AU209" s="49"/>
      <c r="AV209" s="49"/>
      <c r="AW209" s="49" t="e">
        <f t="shared" si="30"/>
        <v>#DIV/0!</v>
      </c>
      <c r="AX209" s="49" t="e">
        <f t="shared" si="31"/>
        <v>#DIV/0!</v>
      </c>
      <c r="AY209" s="49" t="e">
        <f t="shared" si="32"/>
        <v>#DIV/0!</v>
      </c>
      <c r="AZ209" s="49" t="e">
        <f t="shared" si="33"/>
        <v>#DIV/0!</v>
      </c>
      <c r="BA209" s="49" t="e">
        <f t="shared" si="34"/>
        <v>#DIV/0!</v>
      </c>
      <c r="BB209" s="49" t="e">
        <f t="shared" si="35"/>
        <v>#DIV/0!</v>
      </c>
      <c r="BC209" s="60" t="e">
        <f t="shared" si="36"/>
        <v>#DIV/0!</v>
      </c>
    </row>
    <row r="210" spans="1:55">
      <c r="A210" s="89">
        <v>42935</v>
      </c>
      <c r="B210" s="2" t="s">
        <v>1842</v>
      </c>
      <c r="C210" s="2" t="s">
        <v>1450</v>
      </c>
      <c r="D210" s="2" t="s">
        <v>1575</v>
      </c>
      <c r="E210" s="2">
        <v>29</v>
      </c>
      <c r="F210" s="2">
        <v>4</v>
      </c>
      <c r="G210" s="10" t="str">
        <f t="shared" si="38"/>
        <v>29-4</v>
      </c>
      <c r="H210" s="2">
        <v>80</v>
      </c>
      <c r="I210" s="2">
        <v>82</v>
      </c>
      <c r="J210" s="14">
        <f>(VLOOKUP($G210,Depth_Lookup_CCL!$A$3:$Z$549,11,FALSE))+(H210/100)</f>
        <v>70</v>
      </c>
      <c r="K210" s="14">
        <f>(VLOOKUP($G210,Depth_Lookup_CCL!$A$3:$Z$549,11,FALSE))+(I210/100)</f>
        <v>70.02</v>
      </c>
      <c r="L210" s="90">
        <v>40</v>
      </c>
      <c r="M210" s="90" t="s">
        <v>2120</v>
      </c>
      <c r="N210" s="14" t="s">
        <v>20</v>
      </c>
      <c r="O210" s="2" t="s">
        <v>1363</v>
      </c>
      <c r="P210" s="2" t="s">
        <v>1367</v>
      </c>
      <c r="Q210" s="2" t="s">
        <v>2121</v>
      </c>
      <c r="R210" s="110"/>
      <c r="T210" s="35"/>
      <c r="U210" s="2"/>
      <c r="V210" s="2" t="s">
        <v>1376</v>
      </c>
      <c r="W210" s="5">
        <f>VLOOKUP(V210,definitions_list_lookup!$V$12:$W$15,2,FALSE)</f>
        <v>0</v>
      </c>
      <c r="X210" s="35"/>
      <c r="Y210" s="41" t="e">
        <f>VLOOKUP(X210,definitions_list_lookup!$AT$3:$AU$5,2,FALSE)</f>
        <v>#N/A</v>
      </c>
      <c r="Z210" s="41"/>
      <c r="AA210" s="41"/>
      <c r="AB210" s="2"/>
      <c r="AC210" s="2"/>
      <c r="AD210" s="5" t="e">
        <f>VLOOKUP(AC210,definitions_list_lookup!$Y$12:$Z$15,2,FALSE)</f>
        <v>#N/A</v>
      </c>
      <c r="AE210" s="35"/>
      <c r="AF210" s="41" t="e">
        <f>VLOOKUP(AE210,definitions_list_lookup!$AT$3:$AU$5,2,FALSE)</f>
        <v>#N/A</v>
      </c>
      <c r="AH210" s="2"/>
      <c r="AI210" s="2"/>
      <c r="AJ210" s="14"/>
      <c r="AK210" s="14"/>
      <c r="AL210" s="14"/>
      <c r="AM210" s="14"/>
      <c r="AN210" s="14"/>
      <c r="AO210" s="14"/>
      <c r="AP210" s="14"/>
      <c r="AQ210" s="14"/>
      <c r="AR210" s="14"/>
      <c r="AS210" s="49">
        <v>16</v>
      </c>
      <c r="AT210" s="49">
        <v>90</v>
      </c>
      <c r="AU210" s="49">
        <v>5</v>
      </c>
      <c r="AV210" s="49">
        <v>180</v>
      </c>
      <c r="AW210" s="49">
        <f t="shared" si="30"/>
        <v>-73.032568570600787</v>
      </c>
      <c r="AX210" s="49">
        <f t="shared" si="31"/>
        <v>286.9674314293992</v>
      </c>
      <c r="AY210" s="49">
        <f t="shared" si="32"/>
        <v>73.311519869127409</v>
      </c>
      <c r="AZ210" s="49">
        <f t="shared" si="33"/>
        <v>16.967431429399213</v>
      </c>
      <c r="BA210" s="49">
        <f t="shared" si="34"/>
        <v>16.688480130872591</v>
      </c>
      <c r="BB210" s="49">
        <f t="shared" si="35"/>
        <v>106.9674314293992</v>
      </c>
      <c r="BC210" s="60">
        <f t="shared" si="36"/>
        <v>16.688480130872591</v>
      </c>
    </row>
    <row r="211" spans="1:55">
      <c r="A211" s="89">
        <v>42935</v>
      </c>
      <c r="B211" s="2" t="s">
        <v>1842</v>
      </c>
      <c r="C211" s="2" t="s">
        <v>1450</v>
      </c>
      <c r="D211" s="2" t="s">
        <v>1575</v>
      </c>
      <c r="E211" s="2">
        <v>30</v>
      </c>
      <c r="F211" s="2">
        <v>1</v>
      </c>
      <c r="G211" s="10" t="str">
        <f t="shared" si="38"/>
        <v>30-1</v>
      </c>
      <c r="H211" s="2">
        <v>0</v>
      </c>
      <c r="I211" s="2">
        <v>60</v>
      </c>
      <c r="J211" s="14">
        <f>(VLOOKUP($G211,Depth_Lookup_CCL!$A$3:$Z$549,11,FALSE))+(H211/100)</f>
        <v>69.8</v>
      </c>
      <c r="K211" s="14">
        <f>(VLOOKUP($G211,Depth_Lookup_CCL!$A$3:$Z$549,11,FALSE))+(I211/100)</f>
        <v>70.399999999999991</v>
      </c>
      <c r="L211" s="90">
        <v>40</v>
      </c>
      <c r="M211" s="90" t="s">
        <v>2120</v>
      </c>
      <c r="N211" s="14" t="s">
        <v>1442</v>
      </c>
      <c r="Q211" s="2"/>
      <c r="R211" s="110"/>
      <c r="T211" s="35"/>
      <c r="U211" s="2"/>
      <c r="V211" s="2" t="s">
        <v>1376</v>
      </c>
      <c r="W211" s="5">
        <f>VLOOKUP(V211,definitions_list_lookup!$V$12:$W$15,2,FALSE)</f>
        <v>0</v>
      </c>
      <c r="X211" s="35"/>
      <c r="Y211" s="41" t="e">
        <f>VLOOKUP(X211,definitions_list_lookup!$AT$3:$AU$5,2,FALSE)</f>
        <v>#N/A</v>
      </c>
      <c r="Z211" s="41"/>
      <c r="AA211" s="41"/>
      <c r="AB211" s="2"/>
      <c r="AC211" s="2"/>
      <c r="AD211" s="5" t="e">
        <f>VLOOKUP(AC211,definitions_list_lookup!$Y$12:$Z$15,2,FALSE)</f>
        <v>#N/A</v>
      </c>
      <c r="AE211" s="35"/>
      <c r="AF211" s="41" t="e">
        <f>VLOOKUP(AE211,definitions_list_lookup!$AT$3:$AU$5,2,FALSE)</f>
        <v>#N/A</v>
      </c>
      <c r="AH211" s="2"/>
      <c r="AI211" s="2"/>
      <c r="AJ211" s="14"/>
      <c r="AK211" s="14"/>
      <c r="AL211" s="14"/>
      <c r="AM211" s="14"/>
      <c r="AN211" s="14"/>
      <c r="AO211" s="14"/>
      <c r="AP211" s="14"/>
      <c r="AQ211" s="14"/>
      <c r="AR211" s="14"/>
      <c r="AS211" s="49"/>
      <c r="AT211" s="49"/>
      <c r="AU211" s="49"/>
      <c r="AV211" s="49"/>
      <c r="AW211" s="49" t="e">
        <f t="shared" si="30"/>
        <v>#DIV/0!</v>
      </c>
      <c r="AX211" s="49" t="e">
        <f t="shared" si="31"/>
        <v>#DIV/0!</v>
      </c>
      <c r="AY211" s="49" t="e">
        <f t="shared" si="32"/>
        <v>#DIV/0!</v>
      </c>
      <c r="AZ211" s="49" t="e">
        <f t="shared" si="33"/>
        <v>#DIV/0!</v>
      </c>
      <c r="BA211" s="49" t="e">
        <f t="shared" si="34"/>
        <v>#DIV/0!</v>
      </c>
      <c r="BB211" s="49" t="e">
        <f t="shared" si="35"/>
        <v>#DIV/0!</v>
      </c>
      <c r="BC211" s="60" t="e">
        <f t="shared" si="36"/>
        <v>#DIV/0!</v>
      </c>
    </row>
    <row r="212" spans="1:55">
      <c r="A212" s="89">
        <v>42935</v>
      </c>
      <c r="B212" s="2" t="s">
        <v>1842</v>
      </c>
      <c r="C212" s="2" t="s">
        <v>1450</v>
      </c>
      <c r="D212" s="2" t="s">
        <v>1575</v>
      </c>
      <c r="E212" s="2">
        <v>30</v>
      </c>
      <c r="F212" s="2">
        <v>1</v>
      </c>
      <c r="G212" s="10" t="str">
        <f t="shared" si="38"/>
        <v>30-1</v>
      </c>
      <c r="H212" s="2">
        <v>60</v>
      </c>
      <c r="I212" s="2">
        <v>100</v>
      </c>
      <c r="J212" s="14">
        <f>(VLOOKUP($G212,Depth_Lookup_CCL!$A$3:$Z$549,11,FALSE))+(H212/100)</f>
        <v>70.399999999999991</v>
      </c>
      <c r="K212" s="14">
        <f>(VLOOKUP($G212,Depth_Lookup_CCL!$A$3:$Z$549,11,FALSE))+(I212/100)</f>
        <v>70.8</v>
      </c>
      <c r="L212" s="90">
        <v>41</v>
      </c>
      <c r="M212" s="90" t="s">
        <v>1846</v>
      </c>
      <c r="N212" s="14" t="s">
        <v>20</v>
      </c>
      <c r="O212" s="2" t="s">
        <v>1391</v>
      </c>
      <c r="P212" s="2" t="s">
        <v>1367</v>
      </c>
      <c r="Q212" s="2" t="s">
        <v>2122</v>
      </c>
      <c r="R212" s="110"/>
      <c r="T212" s="35"/>
      <c r="U212" s="2"/>
      <c r="V212" s="2" t="s">
        <v>1376</v>
      </c>
      <c r="W212" s="5">
        <f>VLOOKUP(V212,definitions_list_lookup!$V$12:$W$15,2,FALSE)</f>
        <v>0</v>
      </c>
      <c r="X212" s="35"/>
      <c r="Y212" s="41" t="e">
        <f>VLOOKUP(X212,definitions_list_lookup!$AT$3:$AU$5,2,FALSE)</f>
        <v>#N/A</v>
      </c>
      <c r="Z212" s="41"/>
      <c r="AA212" s="41"/>
      <c r="AB212" s="2"/>
      <c r="AC212" s="2"/>
      <c r="AD212" s="5" t="e">
        <f>VLOOKUP(AC212,definitions_list_lookup!$Y$12:$Z$15,2,FALSE)</f>
        <v>#N/A</v>
      </c>
      <c r="AE212" s="35"/>
      <c r="AF212" s="41" t="e">
        <f>VLOOKUP(AE212,definitions_list_lookup!$AT$3:$AU$5,2,FALSE)</f>
        <v>#N/A</v>
      </c>
      <c r="AH212" s="2"/>
      <c r="AI212" s="2"/>
      <c r="AJ212" s="14"/>
      <c r="AK212" s="14"/>
      <c r="AL212" s="14"/>
      <c r="AM212" s="14"/>
      <c r="AN212" s="14"/>
      <c r="AO212" s="14"/>
      <c r="AP212" s="14"/>
      <c r="AQ212" s="14"/>
      <c r="AR212" s="14"/>
      <c r="AS212" s="49">
        <v>10</v>
      </c>
      <c r="AT212" s="49">
        <v>90</v>
      </c>
      <c r="AU212" s="49">
        <v>10</v>
      </c>
      <c r="AV212" s="49">
        <v>180</v>
      </c>
      <c r="AW212" s="49">
        <f t="shared" si="30"/>
        <v>-45</v>
      </c>
      <c r="AX212" s="49">
        <f t="shared" si="31"/>
        <v>315</v>
      </c>
      <c r="AY212" s="49">
        <f t="shared" si="32"/>
        <v>75.998057834483077</v>
      </c>
      <c r="AZ212" s="49">
        <f t="shared" si="33"/>
        <v>45</v>
      </c>
      <c r="BA212" s="49">
        <f t="shared" si="34"/>
        <v>14.001942165516923</v>
      </c>
      <c r="BB212" s="49">
        <f t="shared" si="35"/>
        <v>135</v>
      </c>
      <c r="BC212" s="60">
        <f t="shared" si="36"/>
        <v>14.001942165516923</v>
      </c>
    </row>
    <row r="213" spans="1:55">
      <c r="A213" s="89">
        <v>42935</v>
      </c>
      <c r="B213" s="2" t="s">
        <v>1842</v>
      </c>
      <c r="C213" s="2" t="s">
        <v>1450</v>
      </c>
      <c r="D213" s="2" t="s">
        <v>1575</v>
      </c>
      <c r="E213" s="2">
        <v>30</v>
      </c>
      <c r="F213" s="2">
        <v>2</v>
      </c>
      <c r="G213" s="10" t="str">
        <f t="shared" si="38"/>
        <v>30-2</v>
      </c>
      <c r="H213" s="2">
        <v>0</v>
      </c>
      <c r="I213" s="2">
        <v>48</v>
      </c>
      <c r="J213" s="14">
        <f>(VLOOKUP($G213,Depth_Lookup_CCL!$A$3:$Z$549,11,FALSE))+(H213/100)</f>
        <v>70.8</v>
      </c>
      <c r="K213" s="14">
        <f>(VLOOKUP($G213,Depth_Lookup_CCL!$A$3:$Z$549,11,FALSE))+(I213/100)</f>
        <v>71.28</v>
      </c>
      <c r="L213" s="90">
        <v>41</v>
      </c>
      <c r="M213" s="90" t="s">
        <v>1846</v>
      </c>
      <c r="N213" s="14" t="s">
        <v>1442</v>
      </c>
      <c r="Q213" s="2"/>
      <c r="R213" s="110"/>
      <c r="T213" s="35"/>
      <c r="U213" s="2"/>
      <c r="V213" s="2" t="s">
        <v>1376</v>
      </c>
      <c r="W213" s="5">
        <f>VLOOKUP(V213,definitions_list_lookup!$V$12:$W$15,2,FALSE)</f>
        <v>0</v>
      </c>
      <c r="X213" s="35"/>
      <c r="Y213" s="41" t="e">
        <f>VLOOKUP(X213,definitions_list_lookup!$AT$3:$AU$5,2,FALSE)</f>
        <v>#N/A</v>
      </c>
      <c r="Z213" s="41"/>
      <c r="AA213" s="41"/>
      <c r="AB213" s="2"/>
      <c r="AC213" s="2"/>
      <c r="AD213" s="5" t="e">
        <f>VLOOKUP(AC213,definitions_list_lookup!$Y$12:$Z$15,2,FALSE)</f>
        <v>#N/A</v>
      </c>
      <c r="AE213" s="35"/>
      <c r="AF213" s="41" t="e">
        <f>VLOOKUP(AE213,definitions_list_lookup!$AT$3:$AU$5,2,FALSE)</f>
        <v>#N/A</v>
      </c>
      <c r="AH213" s="2"/>
      <c r="AI213" s="2"/>
      <c r="AJ213" s="14"/>
      <c r="AK213" s="14"/>
      <c r="AL213" s="14"/>
      <c r="AM213" s="14"/>
      <c r="AN213" s="14"/>
      <c r="AO213" s="14"/>
      <c r="AP213" s="14"/>
      <c r="AQ213" s="14"/>
      <c r="AR213" s="14"/>
      <c r="AS213" s="49"/>
      <c r="AT213" s="49"/>
      <c r="AU213" s="49"/>
      <c r="AV213" s="49"/>
      <c r="AW213" s="49" t="e">
        <f t="shared" si="30"/>
        <v>#DIV/0!</v>
      </c>
      <c r="AX213" s="49" t="e">
        <f t="shared" si="31"/>
        <v>#DIV/0!</v>
      </c>
      <c r="AY213" s="49" t="e">
        <f t="shared" si="32"/>
        <v>#DIV/0!</v>
      </c>
      <c r="AZ213" s="49" t="e">
        <f t="shared" si="33"/>
        <v>#DIV/0!</v>
      </c>
      <c r="BA213" s="49" t="e">
        <f t="shared" si="34"/>
        <v>#DIV/0!</v>
      </c>
      <c r="BB213" s="49" t="e">
        <f t="shared" si="35"/>
        <v>#DIV/0!</v>
      </c>
      <c r="BC213" s="60" t="e">
        <f t="shared" si="36"/>
        <v>#DIV/0!</v>
      </c>
    </row>
    <row r="214" spans="1:55">
      <c r="A214" s="89">
        <v>42935</v>
      </c>
      <c r="B214" s="2" t="s">
        <v>1842</v>
      </c>
      <c r="C214" s="2" t="s">
        <v>1450</v>
      </c>
      <c r="D214" s="2" t="s">
        <v>1575</v>
      </c>
      <c r="E214" s="2">
        <v>30</v>
      </c>
      <c r="F214" s="2">
        <v>2</v>
      </c>
      <c r="G214" s="10" t="str">
        <f t="shared" si="38"/>
        <v>30-2</v>
      </c>
      <c r="H214" s="2">
        <v>48</v>
      </c>
      <c r="I214" s="2">
        <v>61</v>
      </c>
      <c r="J214" s="14">
        <f>(VLOOKUP($G214,Depth_Lookup_CCL!$A$3:$Z$549,11,FALSE))+(H214/100)</f>
        <v>71.28</v>
      </c>
      <c r="K214" s="14">
        <f>(VLOOKUP($G214,Depth_Lookup_CCL!$A$3:$Z$549,11,FALSE))+(I214/100)</f>
        <v>71.41</v>
      </c>
      <c r="L214" s="90">
        <v>42</v>
      </c>
      <c r="M214" s="90" t="s">
        <v>1846</v>
      </c>
      <c r="N214" s="14" t="s">
        <v>21</v>
      </c>
      <c r="O214" s="2" t="s">
        <v>1391</v>
      </c>
      <c r="P214" s="2" t="s">
        <v>1368</v>
      </c>
      <c r="Q214" s="2"/>
      <c r="R214" s="110"/>
      <c r="T214" s="35"/>
      <c r="U214" s="2"/>
      <c r="V214" s="2" t="s">
        <v>1376</v>
      </c>
      <c r="W214" s="5">
        <f>VLOOKUP(V214,definitions_list_lookup!$V$12:$W$15,2,FALSE)</f>
        <v>0</v>
      </c>
      <c r="X214" s="35"/>
      <c r="Y214" s="41" t="e">
        <f>VLOOKUP(X214,definitions_list_lookup!$AT$3:$AU$5,2,FALSE)</f>
        <v>#N/A</v>
      </c>
      <c r="Z214" s="41"/>
      <c r="AA214" s="41"/>
      <c r="AB214" s="2"/>
      <c r="AC214" s="2"/>
      <c r="AD214" s="5" t="e">
        <f>VLOOKUP(AC214,definitions_list_lookup!$Y$12:$Z$15,2,FALSE)</f>
        <v>#N/A</v>
      </c>
      <c r="AE214" s="35"/>
      <c r="AF214" s="41" t="e">
        <f>VLOOKUP(AE214,definitions_list_lookup!$AT$3:$AU$5,2,FALSE)</f>
        <v>#N/A</v>
      </c>
      <c r="AH214" s="2"/>
      <c r="AI214" s="2"/>
      <c r="AJ214" s="14"/>
      <c r="AK214" s="14"/>
      <c r="AL214" s="14"/>
      <c r="AM214" s="14"/>
      <c r="AN214" s="14"/>
      <c r="AO214" s="14"/>
      <c r="AP214" s="14"/>
      <c r="AQ214" s="14"/>
      <c r="AR214" s="14"/>
      <c r="AS214" s="49">
        <v>4</v>
      </c>
      <c r="AT214" s="49">
        <v>90</v>
      </c>
      <c r="AU214" s="49">
        <v>0</v>
      </c>
      <c r="AV214" s="49">
        <v>0</v>
      </c>
      <c r="AW214" s="49">
        <f t="shared" si="30"/>
        <v>-90</v>
      </c>
      <c r="AX214" s="49">
        <f t="shared" si="31"/>
        <v>270</v>
      </c>
      <c r="AY214" s="49">
        <f t="shared" si="32"/>
        <v>86</v>
      </c>
      <c r="AZ214" s="49">
        <f t="shared" si="33"/>
        <v>360</v>
      </c>
      <c r="BA214" s="49">
        <f t="shared" si="34"/>
        <v>4</v>
      </c>
      <c r="BB214" s="49">
        <f t="shared" si="35"/>
        <v>90</v>
      </c>
      <c r="BC214" s="60">
        <f t="shared" si="36"/>
        <v>4</v>
      </c>
    </row>
    <row r="215" spans="1:55">
      <c r="A215" s="89">
        <v>42935</v>
      </c>
      <c r="B215" s="2" t="s">
        <v>1842</v>
      </c>
      <c r="C215" s="2" t="s">
        <v>1450</v>
      </c>
      <c r="D215" s="2" t="s">
        <v>1575</v>
      </c>
      <c r="E215" s="2">
        <v>30</v>
      </c>
      <c r="F215" s="2">
        <v>3</v>
      </c>
      <c r="G215" s="10" t="str">
        <f t="shared" si="38"/>
        <v>30-3</v>
      </c>
      <c r="H215" s="2">
        <v>0</v>
      </c>
      <c r="I215" s="2">
        <v>27</v>
      </c>
      <c r="J215" s="14">
        <f>(VLOOKUP($G215,Depth_Lookup_CCL!$A$3:$Z$549,11,FALSE))+(H215/100)</f>
        <v>71.41</v>
      </c>
      <c r="K215" s="14">
        <f>(VLOOKUP($G215,Depth_Lookup_CCL!$A$3:$Z$549,11,FALSE))+(I215/100)</f>
        <v>71.679999999999993</v>
      </c>
      <c r="L215" s="90">
        <v>42</v>
      </c>
      <c r="M215" s="90" t="s">
        <v>1846</v>
      </c>
      <c r="N215" s="14" t="s">
        <v>1442</v>
      </c>
      <c r="Q215" s="2"/>
      <c r="R215" s="110"/>
      <c r="T215" s="35"/>
      <c r="U215" s="2"/>
      <c r="V215" s="2" t="s">
        <v>1376</v>
      </c>
      <c r="W215" s="5">
        <f>VLOOKUP(V215,definitions_list_lookup!$V$12:$W$15,2,FALSE)</f>
        <v>0</v>
      </c>
      <c r="X215" s="35"/>
      <c r="Y215" s="41" t="e">
        <f>VLOOKUP(X215,definitions_list_lookup!$AT$3:$AU$5,2,FALSE)</f>
        <v>#N/A</v>
      </c>
      <c r="Z215" s="41"/>
      <c r="AA215" s="41"/>
      <c r="AB215" s="2"/>
      <c r="AC215" s="2"/>
      <c r="AD215" s="5" t="e">
        <f>VLOOKUP(AC215,definitions_list_lookup!$Y$12:$Z$15,2,FALSE)</f>
        <v>#N/A</v>
      </c>
      <c r="AE215" s="35"/>
      <c r="AF215" s="41" t="e">
        <f>VLOOKUP(AE215,definitions_list_lookup!$AT$3:$AU$5,2,FALSE)</f>
        <v>#N/A</v>
      </c>
      <c r="AH215" s="2"/>
      <c r="AI215" s="2"/>
      <c r="AJ215" s="14"/>
      <c r="AK215" s="14"/>
      <c r="AL215" s="14"/>
      <c r="AM215" s="14"/>
      <c r="AN215" s="14"/>
      <c r="AO215" s="14"/>
      <c r="AP215" s="14"/>
      <c r="AQ215" s="14"/>
      <c r="AR215" s="14"/>
      <c r="AS215" s="49"/>
      <c r="AT215" s="49"/>
      <c r="AU215" s="49"/>
      <c r="AV215" s="49"/>
      <c r="AW215" s="49" t="e">
        <f t="shared" si="30"/>
        <v>#DIV/0!</v>
      </c>
      <c r="AX215" s="49" t="e">
        <f t="shared" si="31"/>
        <v>#DIV/0!</v>
      </c>
      <c r="AY215" s="49" t="e">
        <f t="shared" si="32"/>
        <v>#DIV/0!</v>
      </c>
      <c r="AZ215" s="49" t="e">
        <f t="shared" si="33"/>
        <v>#DIV/0!</v>
      </c>
      <c r="BA215" s="49" t="e">
        <f t="shared" si="34"/>
        <v>#DIV/0!</v>
      </c>
      <c r="BB215" s="49" t="e">
        <f t="shared" si="35"/>
        <v>#DIV/0!</v>
      </c>
      <c r="BC215" s="60" t="e">
        <f t="shared" si="36"/>
        <v>#DIV/0!</v>
      </c>
    </row>
    <row r="216" spans="1:55">
      <c r="A216" s="89">
        <v>42935</v>
      </c>
      <c r="B216" s="2" t="s">
        <v>1842</v>
      </c>
      <c r="C216" s="2" t="s">
        <v>1450</v>
      </c>
      <c r="D216" s="2" t="s">
        <v>1575</v>
      </c>
      <c r="E216" s="2">
        <v>30</v>
      </c>
      <c r="F216" s="2">
        <v>3</v>
      </c>
      <c r="G216" s="10" t="str">
        <f t="shared" si="38"/>
        <v>30-3</v>
      </c>
      <c r="H216" s="2">
        <v>27</v>
      </c>
      <c r="I216" s="2">
        <v>87</v>
      </c>
      <c r="J216" s="14">
        <f>(VLOOKUP($G216,Depth_Lookup_CCL!$A$3:$Z$549,11,FALSE))+(H216/100)</f>
        <v>71.679999999999993</v>
      </c>
      <c r="K216" s="14">
        <f>(VLOOKUP($G216,Depth_Lookup_CCL!$A$3:$Z$549,11,FALSE))+(I216/100)</f>
        <v>72.28</v>
      </c>
      <c r="L216" s="90">
        <v>42</v>
      </c>
      <c r="M216" s="90" t="s">
        <v>1846</v>
      </c>
      <c r="N216" s="14" t="s">
        <v>20</v>
      </c>
      <c r="O216" s="2" t="s">
        <v>1391</v>
      </c>
      <c r="P216" s="2" t="s">
        <v>1411</v>
      </c>
      <c r="Q216" s="2" t="s">
        <v>2123</v>
      </c>
      <c r="R216" s="110"/>
      <c r="T216" s="35"/>
      <c r="U216" s="2"/>
      <c r="V216" s="2"/>
      <c r="W216" s="5" t="e">
        <f>VLOOKUP(V216,definitions_list_lookup!$V$12:$W$15,2,FALSE)</f>
        <v>#N/A</v>
      </c>
      <c r="X216" s="35"/>
      <c r="Y216" s="41" t="e">
        <f>VLOOKUP(X216,definitions_list_lookup!$AT$3:$AU$5,2,FALSE)</f>
        <v>#N/A</v>
      </c>
      <c r="Z216" s="41"/>
      <c r="AA216" s="41"/>
      <c r="AB216" s="2"/>
      <c r="AC216" s="2"/>
      <c r="AD216" s="5" t="e">
        <f>VLOOKUP(AC216,definitions_list_lookup!$Y$12:$Z$15,2,FALSE)</f>
        <v>#N/A</v>
      </c>
      <c r="AE216" s="35"/>
      <c r="AF216" s="41" t="e">
        <f>VLOOKUP(AE216,definitions_list_lookup!$AT$3:$AU$5,2,FALSE)</f>
        <v>#N/A</v>
      </c>
      <c r="AH216" s="2"/>
      <c r="AI216" s="2"/>
      <c r="AJ216" s="14"/>
      <c r="AK216" s="14"/>
      <c r="AL216" s="14"/>
      <c r="AM216" s="14"/>
      <c r="AN216" s="14"/>
      <c r="AO216" s="14"/>
      <c r="AP216" s="14"/>
      <c r="AQ216" s="14"/>
      <c r="AR216" s="14"/>
      <c r="AS216" s="49">
        <v>75</v>
      </c>
      <c r="AT216" s="49">
        <v>270</v>
      </c>
      <c r="AU216" s="49">
        <v>30</v>
      </c>
      <c r="AV216" s="49">
        <v>360</v>
      </c>
      <c r="AW216" s="49">
        <f t="shared" si="30"/>
        <v>98.793976886996859</v>
      </c>
      <c r="AX216" s="49">
        <f t="shared" si="31"/>
        <v>98.793976886996859</v>
      </c>
      <c r="AY216" s="49">
        <f t="shared" si="32"/>
        <v>14.831482051628205</v>
      </c>
      <c r="AZ216" s="49">
        <f t="shared" si="33"/>
        <v>188.79397688699686</v>
      </c>
      <c r="BA216" s="49">
        <f t="shared" si="34"/>
        <v>75.1685179483718</v>
      </c>
      <c r="BB216" s="49">
        <f t="shared" si="35"/>
        <v>278.79397688699686</v>
      </c>
      <c r="BC216" s="60">
        <f t="shared" si="36"/>
        <v>75.1685179483718</v>
      </c>
    </row>
    <row r="217" spans="1:55">
      <c r="A217" s="89">
        <v>42935</v>
      </c>
      <c r="B217" s="2" t="s">
        <v>1842</v>
      </c>
      <c r="C217" s="2" t="s">
        <v>1450</v>
      </c>
      <c r="D217" s="2" t="s">
        <v>1575</v>
      </c>
      <c r="E217" s="2">
        <v>30</v>
      </c>
      <c r="F217" s="2">
        <v>4</v>
      </c>
      <c r="G217" s="10" t="str">
        <f t="shared" si="38"/>
        <v>30-4</v>
      </c>
      <c r="H217" s="2">
        <v>0</v>
      </c>
      <c r="I217" s="2">
        <v>61</v>
      </c>
      <c r="J217" s="14">
        <f>(VLOOKUP($G217,Depth_Lookup_CCL!$A$3:$Z$549,11,FALSE))+(H217/100)</f>
        <v>72.289999999999992</v>
      </c>
      <c r="K217" s="14">
        <f>(VLOOKUP($G217,Depth_Lookup_CCL!$A$3:$Z$549,11,FALSE))+(I217/100)</f>
        <v>72.899999999999991</v>
      </c>
      <c r="L217" s="90">
        <v>42</v>
      </c>
      <c r="M217" s="90" t="s">
        <v>1846</v>
      </c>
      <c r="N217" s="14" t="s">
        <v>1442</v>
      </c>
      <c r="Q217" s="2"/>
      <c r="R217" s="110"/>
      <c r="T217" s="35"/>
      <c r="U217" s="2"/>
      <c r="V217" s="2" t="s">
        <v>1376</v>
      </c>
      <c r="W217" s="5">
        <f>VLOOKUP(V217,definitions_list_lookup!$V$12:$W$15,2,FALSE)</f>
        <v>0</v>
      </c>
      <c r="X217" s="35"/>
      <c r="Y217" s="41" t="e">
        <f>VLOOKUP(X217,definitions_list_lookup!$AT$3:$AU$5,2,FALSE)</f>
        <v>#N/A</v>
      </c>
      <c r="Z217" s="41"/>
      <c r="AA217" s="41"/>
      <c r="AB217" s="2" t="s">
        <v>1385</v>
      </c>
      <c r="AC217" s="2" t="s">
        <v>1374</v>
      </c>
      <c r="AD217" s="5">
        <f>VLOOKUP(AC217,definitions_list_lookup!$Y$12:$Z$15,2,FALSE)</f>
        <v>1</v>
      </c>
      <c r="AE217" s="35" t="s">
        <v>1455</v>
      </c>
      <c r="AF217" s="41">
        <f>VLOOKUP(AE217,definitions_list_lookup!$AT$3:$AU$5,2,FALSE)</f>
        <v>0</v>
      </c>
      <c r="AH217" s="2" t="s">
        <v>1493</v>
      </c>
      <c r="AI217" s="2" t="s">
        <v>2124</v>
      </c>
      <c r="AJ217" s="14"/>
      <c r="AK217" s="14"/>
      <c r="AL217" s="14"/>
      <c r="AM217" s="14"/>
      <c r="AN217" s="14"/>
      <c r="AO217" s="14"/>
      <c r="AP217" s="14"/>
      <c r="AQ217" s="14"/>
      <c r="AR217" s="14"/>
      <c r="AS217" s="49">
        <v>2</v>
      </c>
      <c r="AT217" s="49">
        <v>90</v>
      </c>
      <c r="AU217" s="49">
        <v>1</v>
      </c>
      <c r="AV217" s="49">
        <v>360</v>
      </c>
      <c r="AW217" s="49">
        <f t="shared" si="30"/>
        <v>-116.5580680165811</v>
      </c>
      <c r="AX217" s="49">
        <f t="shared" si="31"/>
        <v>243.4419319834189</v>
      </c>
      <c r="AY217" s="49">
        <f t="shared" si="32"/>
        <v>87.764295062177567</v>
      </c>
      <c r="AZ217" s="49">
        <f t="shared" si="33"/>
        <v>333.4419319834189</v>
      </c>
      <c r="BA217" s="49">
        <f t="shared" si="34"/>
        <v>2.2357049378224332</v>
      </c>
      <c r="BB217" s="49">
        <f t="shared" si="35"/>
        <v>63.441931983418897</v>
      </c>
      <c r="BC217" s="60">
        <f t="shared" si="36"/>
        <v>2.2357049378224332</v>
      </c>
    </row>
    <row r="218" spans="1:55">
      <c r="A218" s="89">
        <v>42935</v>
      </c>
      <c r="B218" s="2" t="s">
        <v>1842</v>
      </c>
      <c r="C218" s="2" t="s">
        <v>1450</v>
      </c>
      <c r="D218" s="2" t="s">
        <v>1575</v>
      </c>
      <c r="E218" s="2">
        <v>30</v>
      </c>
      <c r="F218" s="2">
        <v>4</v>
      </c>
      <c r="G218" s="10" t="str">
        <f t="shared" si="38"/>
        <v>30-4</v>
      </c>
      <c r="H218" s="2">
        <v>61</v>
      </c>
      <c r="I218" s="2">
        <v>75</v>
      </c>
      <c r="J218" s="14">
        <f>(VLOOKUP($G218,Depth_Lookup_CCL!$A$3:$Z$549,11,FALSE))+(H218/100)</f>
        <v>72.899999999999991</v>
      </c>
      <c r="K218" s="14">
        <f>(VLOOKUP($G218,Depth_Lookup_CCL!$A$3:$Z$549,11,FALSE))+(I218/100)</f>
        <v>73.039999999999992</v>
      </c>
      <c r="L218" s="90">
        <v>42</v>
      </c>
      <c r="M218" s="90" t="s">
        <v>1846</v>
      </c>
      <c r="N218" s="14" t="s">
        <v>20</v>
      </c>
      <c r="O218" s="2" t="s">
        <v>1391</v>
      </c>
      <c r="P218" s="2" t="s">
        <v>1411</v>
      </c>
      <c r="Q218" s="2" t="s">
        <v>2125</v>
      </c>
      <c r="R218" s="110"/>
      <c r="T218" s="35"/>
      <c r="U218" s="2"/>
      <c r="V218" s="2"/>
      <c r="W218" s="5" t="e">
        <f>VLOOKUP(V218,definitions_list_lookup!$V$12:$W$15,2,FALSE)</f>
        <v>#N/A</v>
      </c>
      <c r="X218" s="35"/>
      <c r="Y218" s="41" t="e">
        <f>VLOOKUP(X218,definitions_list_lookup!$AT$3:$AU$5,2,FALSE)</f>
        <v>#N/A</v>
      </c>
      <c r="Z218" s="41"/>
      <c r="AA218" s="41"/>
      <c r="AB218" s="2"/>
      <c r="AC218" s="2"/>
      <c r="AD218" s="5" t="e">
        <f>VLOOKUP(AC218,definitions_list_lookup!$Y$12:$Z$15,2,FALSE)</f>
        <v>#N/A</v>
      </c>
      <c r="AE218" s="35"/>
      <c r="AF218" s="41" t="e">
        <f>VLOOKUP(AE218,definitions_list_lookup!$AT$3:$AU$5,2,FALSE)</f>
        <v>#N/A</v>
      </c>
      <c r="AH218" s="2"/>
      <c r="AI218" s="2"/>
      <c r="AJ218" s="14"/>
      <c r="AK218" s="14"/>
      <c r="AL218" s="14"/>
      <c r="AM218" s="14"/>
      <c r="AN218" s="14"/>
      <c r="AO218" s="14"/>
      <c r="AP218" s="14"/>
      <c r="AQ218" s="14"/>
      <c r="AR218" s="14"/>
      <c r="AS218" s="49">
        <v>5</v>
      </c>
      <c r="AT218" s="49">
        <v>90</v>
      </c>
      <c r="AU218" s="49">
        <v>21</v>
      </c>
      <c r="AV218" s="49">
        <v>180</v>
      </c>
      <c r="AW218" s="49">
        <f t="shared" si="30"/>
        <v>-12.839294708531327</v>
      </c>
      <c r="AX218" s="49">
        <f t="shared" si="31"/>
        <v>347.16070529146867</v>
      </c>
      <c r="AY218" s="49">
        <f t="shared" si="32"/>
        <v>68.510051323160823</v>
      </c>
      <c r="AZ218" s="49">
        <f t="shared" si="33"/>
        <v>77.160705291468673</v>
      </c>
      <c r="BA218" s="49">
        <f t="shared" si="34"/>
        <v>21.489948676839177</v>
      </c>
      <c r="BB218" s="49">
        <f t="shared" si="35"/>
        <v>167.16070529146867</v>
      </c>
      <c r="BC218" s="60">
        <f t="shared" si="36"/>
        <v>21.489948676839177</v>
      </c>
    </row>
    <row r="219" spans="1:55">
      <c r="A219" s="89">
        <v>42935</v>
      </c>
      <c r="B219" s="2" t="s">
        <v>1842</v>
      </c>
      <c r="C219" s="2" t="s">
        <v>1450</v>
      </c>
      <c r="D219" s="2" t="s">
        <v>1575</v>
      </c>
      <c r="E219" s="2">
        <v>30</v>
      </c>
      <c r="F219" s="2">
        <v>4</v>
      </c>
      <c r="G219" s="10" t="str">
        <f t="shared" si="38"/>
        <v>30-4</v>
      </c>
      <c r="H219" s="2">
        <v>75</v>
      </c>
      <c r="I219" s="2">
        <v>82</v>
      </c>
      <c r="J219" s="14">
        <f>(VLOOKUP($G219,Depth_Lookup_CCL!$A$3:$Z$549,11,FALSE))+(H219/100)</f>
        <v>73.039999999999992</v>
      </c>
      <c r="K219" s="14">
        <f>(VLOOKUP($G219,Depth_Lookup_CCL!$A$3:$Z$549,11,FALSE))+(I219/100)</f>
        <v>73.109999999999985</v>
      </c>
      <c r="L219" s="90">
        <v>42</v>
      </c>
      <c r="M219" s="90" t="s">
        <v>1846</v>
      </c>
      <c r="N219" s="14"/>
      <c r="Q219" s="2"/>
      <c r="R219" s="110"/>
      <c r="S219" s="2" t="s">
        <v>1366</v>
      </c>
      <c r="T219" s="35" t="s">
        <v>1391</v>
      </c>
      <c r="U219" s="2" t="s">
        <v>1367</v>
      </c>
      <c r="V219" s="2" t="s">
        <v>238</v>
      </c>
      <c r="W219" s="5">
        <f>VLOOKUP(V219,definitions_list_lookup!$V$12:$W$15,2,FALSE)</f>
        <v>2</v>
      </c>
      <c r="X219" s="35" t="s">
        <v>1456</v>
      </c>
      <c r="Y219" s="41">
        <f>VLOOKUP(X219,definitions_list_lookup!$AT$3:$AU$5,2,FALSE)</f>
        <v>1</v>
      </c>
      <c r="Z219" s="137">
        <v>15</v>
      </c>
      <c r="AA219" s="41" t="s">
        <v>2126</v>
      </c>
      <c r="AB219" s="2"/>
      <c r="AC219" s="2"/>
      <c r="AD219" s="5" t="e">
        <f>VLOOKUP(AC219,definitions_list_lookup!$Y$12:$Z$15,2,FALSE)</f>
        <v>#N/A</v>
      </c>
      <c r="AE219" s="35"/>
      <c r="AF219" s="41" t="e">
        <f>VLOOKUP(AE219,definitions_list_lookup!$AT$3:$AU$5,2,FALSE)</f>
        <v>#N/A</v>
      </c>
      <c r="AH219" s="2"/>
      <c r="AI219" s="2"/>
      <c r="AJ219" s="14"/>
      <c r="AK219" s="14"/>
      <c r="AL219" s="14"/>
      <c r="AM219" s="14"/>
      <c r="AN219" s="14"/>
      <c r="AO219" s="14"/>
      <c r="AP219" s="14"/>
      <c r="AQ219" s="14"/>
      <c r="AR219" s="14"/>
      <c r="AS219" s="49"/>
      <c r="AT219" s="49"/>
      <c r="AU219" s="49"/>
      <c r="AV219" s="49"/>
      <c r="AW219" s="49"/>
      <c r="AX219" s="49"/>
      <c r="AY219" s="49"/>
      <c r="AZ219" s="49"/>
      <c r="BA219" s="49"/>
      <c r="BB219" s="49"/>
      <c r="BC219" s="60"/>
    </row>
    <row r="220" spans="1:55">
      <c r="A220" s="89">
        <v>42935</v>
      </c>
      <c r="B220" s="2" t="s">
        <v>1842</v>
      </c>
      <c r="C220" s="2" t="s">
        <v>1450</v>
      </c>
      <c r="D220" s="2" t="s">
        <v>1575</v>
      </c>
      <c r="E220" s="2">
        <v>31</v>
      </c>
      <c r="F220" s="2">
        <v>1</v>
      </c>
      <c r="G220" s="10" t="str">
        <f t="shared" si="38"/>
        <v>31-1</v>
      </c>
      <c r="H220" s="2">
        <v>0</v>
      </c>
      <c r="I220" s="2">
        <v>84</v>
      </c>
      <c r="J220" s="14">
        <f>(VLOOKUP($G220,Depth_Lookup_CCL!$A$3:$Z$549,11,FALSE))+(H220/100)</f>
        <v>72.849999999999994</v>
      </c>
      <c r="K220" s="14">
        <f>(VLOOKUP($G220,Depth_Lookup_CCL!$A$3:$Z$549,11,FALSE))+(I220/100)</f>
        <v>73.69</v>
      </c>
      <c r="L220" s="90">
        <v>42</v>
      </c>
      <c r="M220" s="90" t="s">
        <v>1846</v>
      </c>
      <c r="N220" s="14" t="s">
        <v>1442</v>
      </c>
      <c r="Q220" s="2"/>
      <c r="R220" s="110"/>
      <c r="S220" s="2" t="s">
        <v>1366</v>
      </c>
      <c r="T220" s="35" t="s">
        <v>1391</v>
      </c>
      <c r="U220" s="2" t="s">
        <v>1367</v>
      </c>
      <c r="V220" s="2" t="s">
        <v>238</v>
      </c>
      <c r="W220" s="5">
        <f>VLOOKUP(V220,definitions_list_lookup!$V$12:$W$15,2,FALSE)</f>
        <v>2</v>
      </c>
      <c r="X220" s="35" t="s">
        <v>1456</v>
      </c>
      <c r="Y220" s="41">
        <f>VLOOKUP(X220,definitions_list_lookup!$AT$3:$AU$5,2,FALSE)</f>
        <v>1</v>
      </c>
      <c r="Z220" s="137">
        <v>15</v>
      </c>
      <c r="AA220" s="41" t="s">
        <v>2127</v>
      </c>
      <c r="AB220" s="2"/>
      <c r="AC220" s="2"/>
      <c r="AD220" s="5" t="e">
        <f>VLOOKUP(AC220,definitions_list_lookup!$Y$12:$Z$15,2,FALSE)</f>
        <v>#N/A</v>
      </c>
      <c r="AE220" s="35"/>
      <c r="AF220" s="41" t="e">
        <f>VLOOKUP(AE220,definitions_list_lookup!$AT$3:$AU$5,2,FALSE)</f>
        <v>#N/A</v>
      </c>
      <c r="AH220" s="2"/>
      <c r="AI220" s="2"/>
      <c r="AJ220" s="14"/>
      <c r="AK220" s="14"/>
      <c r="AL220" s="14"/>
      <c r="AM220" s="14"/>
      <c r="AN220" s="14"/>
      <c r="AO220" s="14"/>
      <c r="AP220" s="14"/>
      <c r="AQ220" s="14"/>
      <c r="AR220" s="14"/>
      <c r="AS220" s="49">
        <v>25</v>
      </c>
      <c r="AT220" s="49">
        <v>90</v>
      </c>
      <c r="AU220" s="49">
        <v>3</v>
      </c>
      <c r="AV220" s="49">
        <v>360</v>
      </c>
      <c r="AW220" s="49">
        <f t="shared" si="30"/>
        <v>-96.41249755727732</v>
      </c>
      <c r="AX220" s="49">
        <f t="shared" si="31"/>
        <v>263.58750244272267</v>
      </c>
      <c r="AY220" s="49">
        <f t="shared" si="32"/>
        <v>64.86199045000285</v>
      </c>
      <c r="AZ220" s="49">
        <f t="shared" si="33"/>
        <v>353.58750244272267</v>
      </c>
      <c r="BA220" s="49">
        <f t="shared" si="34"/>
        <v>25.13800954999715</v>
      </c>
      <c r="BB220" s="49">
        <f t="shared" si="35"/>
        <v>83.587502442722666</v>
      </c>
      <c r="BC220" s="60">
        <f t="shared" si="36"/>
        <v>25.13800954999715</v>
      </c>
    </row>
    <row r="221" spans="1:55">
      <c r="A221" s="89">
        <v>42935</v>
      </c>
      <c r="B221" s="2" t="s">
        <v>1842</v>
      </c>
      <c r="C221" s="2" t="s">
        <v>1450</v>
      </c>
      <c r="D221" s="2" t="s">
        <v>1575</v>
      </c>
      <c r="E221" s="2">
        <v>31</v>
      </c>
      <c r="F221" s="2">
        <v>2</v>
      </c>
      <c r="G221" s="10" t="str">
        <f t="shared" si="38"/>
        <v>31-2</v>
      </c>
      <c r="H221" s="2">
        <v>0</v>
      </c>
      <c r="I221" s="2">
        <v>90</v>
      </c>
      <c r="J221" s="14">
        <f>(VLOOKUP($G221,Depth_Lookup_CCL!$A$3:$Z$549,11,FALSE))+(H221/100)</f>
        <v>73.699999999999989</v>
      </c>
      <c r="K221" s="14">
        <f>(VLOOKUP($G221,Depth_Lookup_CCL!$A$3:$Z$549,11,FALSE))+(I221/100)</f>
        <v>74.599999999999994</v>
      </c>
      <c r="L221" s="90">
        <v>42</v>
      </c>
      <c r="M221" s="90" t="s">
        <v>1846</v>
      </c>
      <c r="N221" s="14" t="s">
        <v>1442</v>
      </c>
      <c r="Q221" s="2"/>
      <c r="R221" s="110"/>
      <c r="S221" s="2" t="s">
        <v>1366</v>
      </c>
      <c r="T221" s="35" t="s">
        <v>1391</v>
      </c>
      <c r="U221" s="2" t="s">
        <v>1367</v>
      </c>
      <c r="V221" s="2" t="s">
        <v>238</v>
      </c>
      <c r="W221" s="5">
        <f>VLOOKUP(V221,definitions_list_lookup!$V$12:$W$15,2,FALSE)</f>
        <v>2</v>
      </c>
      <c r="X221" s="35" t="s">
        <v>1456</v>
      </c>
      <c r="Y221" s="41">
        <f>VLOOKUP(X221,definitions_list_lookup!$AT$3:$AU$5,2,FALSE)</f>
        <v>1</v>
      </c>
      <c r="Z221" s="137">
        <v>15</v>
      </c>
      <c r="AA221" s="41" t="s">
        <v>2128</v>
      </c>
      <c r="AB221" s="2"/>
      <c r="AC221" s="2"/>
      <c r="AD221" s="5" t="e">
        <f>VLOOKUP(AC221,definitions_list_lookup!$Y$12:$Z$15,2,FALSE)</f>
        <v>#N/A</v>
      </c>
      <c r="AE221" s="35"/>
      <c r="AF221" s="41" t="e">
        <f>VLOOKUP(AE221,definitions_list_lookup!$AT$3:$AU$5,2,FALSE)</f>
        <v>#N/A</v>
      </c>
      <c r="AH221" s="2"/>
      <c r="AI221" s="2"/>
      <c r="AJ221" s="14"/>
      <c r="AK221" s="14"/>
      <c r="AL221" s="14"/>
      <c r="AM221" s="14"/>
      <c r="AN221" s="14"/>
      <c r="AO221" s="14"/>
      <c r="AP221" s="14"/>
      <c r="AQ221" s="14"/>
      <c r="AR221" s="14"/>
      <c r="AS221" s="49">
        <v>24</v>
      </c>
      <c r="AT221" s="49">
        <v>90</v>
      </c>
      <c r="AU221" s="49">
        <v>0</v>
      </c>
      <c r="AV221" s="49">
        <v>360</v>
      </c>
      <c r="AW221" s="49">
        <f t="shared" ref="AW221:AW288" si="39">+(IF($AT221&lt;$AV221,((MIN($AV221,$AT221)+(DEGREES(ATAN((TAN(RADIANS($AU221))/((TAN(RADIANS($AS221))*SIN(RADIANS(ABS($AT221-$AV221))))))-(COS(RADIANS(ABS($AT221-$AV221)))/SIN(RADIANS(ABS($AT221-$AV221)))))))-180)),((MAX($AV221,$AT221)-(DEGREES(ATAN((TAN(RADIANS($AU221))/((TAN(RADIANS($AS221))*SIN(RADIANS(ABS($AT221-$AV221))))))-(COS(RADIANS(ABS($AT221-$AV221)))/SIN(RADIANS(ABS($AT221-$AV221)))))))-180))))</f>
        <v>-90.000000000000014</v>
      </c>
      <c r="AX221" s="49">
        <f t="shared" si="31"/>
        <v>270</v>
      </c>
      <c r="AY221" s="49">
        <f t="shared" si="32"/>
        <v>66</v>
      </c>
      <c r="AZ221" s="49">
        <f t="shared" si="33"/>
        <v>360</v>
      </c>
      <c r="BA221" s="49">
        <f t="shared" si="34"/>
        <v>24</v>
      </c>
      <c r="BB221" s="49">
        <f t="shared" si="35"/>
        <v>90</v>
      </c>
      <c r="BC221" s="60">
        <f t="shared" si="36"/>
        <v>24</v>
      </c>
    </row>
    <row r="222" spans="1:55">
      <c r="A222" s="89">
        <v>42935</v>
      </c>
      <c r="B222" s="2" t="s">
        <v>1842</v>
      </c>
      <c r="C222" s="2" t="s">
        <v>1450</v>
      </c>
      <c r="D222" s="2" t="s">
        <v>1575</v>
      </c>
      <c r="E222" s="2">
        <v>31</v>
      </c>
      <c r="F222" s="2">
        <v>3</v>
      </c>
      <c r="G222" s="10" t="str">
        <f t="shared" si="38"/>
        <v>31-3</v>
      </c>
      <c r="H222" s="2">
        <v>0</v>
      </c>
      <c r="I222" s="2">
        <v>20</v>
      </c>
      <c r="J222" s="14">
        <f>(VLOOKUP($G222,Depth_Lookup_CCL!$A$3:$Z$549,11,FALSE))+(H222/100)</f>
        <v>74.599999999999994</v>
      </c>
      <c r="K222" s="14">
        <f>(VLOOKUP($G222,Depth_Lookup_CCL!$A$3:$Z$549,11,FALSE))+(I222/100)</f>
        <v>74.8</v>
      </c>
      <c r="L222" s="90">
        <v>42</v>
      </c>
      <c r="M222" s="90" t="s">
        <v>1846</v>
      </c>
      <c r="N222" s="14" t="s">
        <v>1442</v>
      </c>
      <c r="Q222" s="2"/>
      <c r="R222" s="110"/>
      <c r="S222" s="2" t="s">
        <v>1366</v>
      </c>
      <c r="T222" s="35" t="s">
        <v>1391</v>
      </c>
      <c r="U222" s="2" t="s">
        <v>1367</v>
      </c>
      <c r="V222" s="2" t="s">
        <v>238</v>
      </c>
      <c r="W222" s="5">
        <f>VLOOKUP(V222,definitions_list_lookup!$V$12:$W$15,2,FALSE)</f>
        <v>2</v>
      </c>
      <c r="X222" s="35" t="s">
        <v>1456</v>
      </c>
      <c r="Y222" s="41">
        <f>VLOOKUP(X222,definitions_list_lookup!$AT$3:$AU$5,2,FALSE)</f>
        <v>1</v>
      </c>
      <c r="Z222" s="137">
        <v>15</v>
      </c>
      <c r="AA222" s="41" t="s">
        <v>2129</v>
      </c>
      <c r="AB222" s="2"/>
      <c r="AC222" s="2"/>
      <c r="AD222" s="5" t="e">
        <f>VLOOKUP(AC222,definitions_list_lookup!$Y$12:$Z$15,2,FALSE)</f>
        <v>#N/A</v>
      </c>
      <c r="AE222" s="35"/>
      <c r="AF222" s="41" t="e">
        <f>VLOOKUP(AE222,definitions_list_lookup!$AT$3:$AU$5,2,FALSE)</f>
        <v>#N/A</v>
      </c>
      <c r="AH222" s="2"/>
      <c r="AI222" s="2"/>
      <c r="AJ222" s="14"/>
      <c r="AK222" s="14"/>
      <c r="AL222" s="14"/>
      <c r="AM222" s="14"/>
      <c r="AN222" s="14"/>
      <c r="AO222" s="14"/>
      <c r="AP222" s="14"/>
      <c r="AQ222" s="14"/>
      <c r="AR222" s="14"/>
      <c r="AS222" s="49"/>
      <c r="AT222" s="49"/>
      <c r="AU222" s="49"/>
      <c r="AV222" s="49"/>
      <c r="AW222" s="49" t="e">
        <f t="shared" si="39"/>
        <v>#DIV/0!</v>
      </c>
      <c r="AX222" s="49" t="e">
        <f t="shared" si="31"/>
        <v>#DIV/0!</v>
      </c>
      <c r="AY222" s="49" t="e">
        <f t="shared" si="32"/>
        <v>#DIV/0!</v>
      </c>
      <c r="AZ222" s="49" t="e">
        <f t="shared" si="33"/>
        <v>#DIV/0!</v>
      </c>
      <c r="BA222" s="49" t="e">
        <f t="shared" si="34"/>
        <v>#DIV/0!</v>
      </c>
      <c r="BB222" s="49" t="e">
        <f t="shared" si="35"/>
        <v>#DIV/0!</v>
      </c>
      <c r="BC222" s="60" t="e">
        <f t="shared" si="36"/>
        <v>#DIV/0!</v>
      </c>
    </row>
    <row r="223" spans="1:55">
      <c r="A223" s="89">
        <v>42935</v>
      </c>
      <c r="B223" s="2" t="s">
        <v>1842</v>
      </c>
      <c r="C223" s="2" t="s">
        <v>1450</v>
      </c>
      <c r="D223" s="2" t="s">
        <v>1575</v>
      </c>
      <c r="E223" s="2">
        <v>31</v>
      </c>
      <c r="F223" s="2">
        <v>3</v>
      </c>
      <c r="G223" s="10" t="str">
        <f t="shared" si="38"/>
        <v>31-3</v>
      </c>
      <c r="H223" s="2">
        <v>20</v>
      </c>
      <c r="I223" s="2">
        <v>68</v>
      </c>
      <c r="J223" s="14">
        <f>(VLOOKUP($G223,Depth_Lookup_CCL!$A$3:$Z$549,11,FALSE))+(H223/100)</f>
        <v>74.8</v>
      </c>
      <c r="K223" s="14">
        <f>(VLOOKUP($G223,Depth_Lookup_CCL!$A$3:$Z$549,11,FALSE))+(I223/100)</f>
        <v>75.28</v>
      </c>
      <c r="L223" s="90">
        <v>43</v>
      </c>
      <c r="M223" s="90" t="s">
        <v>1888</v>
      </c>
      <c r="N223" s="14" t="s">
        <v>20</v>
      </c>
      <c r="O223" s="2" t="s">
        <v>1391</v>
      </c>
      <c r="P223" s="2" t="s">
        <v>1367</v>
      </c>
      <c r="Q223" s="2" t="s">
        <v>2129</v>
      </c>
      <c r="R223" s="110"/>
      <c r="T223" s="35"/>
      <c r="U223" s="2"/>
      <c r="V223" s="2" t="s">
        <v>1376</v>
      </c>
      <c r="W223" s="5">
        <f>VLOOKUP(V223,definitions_list_lookup!$V$12:$W$15,2,FALSE)</f>
        <v>0</v>
      </c>
      <c r="X223" s="35"/>
      <c r="Y223" s="41" t="e">
        <f>VLOOKUP(X223,definitions_list_lookup!$AT$3:$AU$5,2,FALSE)</f>
        <v>#N/A</v>
      </c>
      <c r="Z223" s="41"/>
      <c r="AA223" s="41"/>
      <c r="AB223" s="2"/>
      <c r="AC223" s="2"/>
      <c r="AD223" s="5" t="e">
        <f>VLOOKUP(AC223,definitions_list_lookup!$Y$12:$Z$15,2,FALSE)</f>
        <v>#N/A</v>
      </c>
      <c r="AE223" s="35"/>
      <c r="AF223" s="41" t="e">
        <f>VLOOKUP(AE223,definitions_list_lookup!$AT$3:$AU$5,2,FALSE)</f>
        <v>#N/A</v>
      </c>
      <c r="AH223" s="2"/>
      <c r="AI223" s="2"/>
      <c r="AJ223" s="14"/>
      <c r="AK223" s="14"/>
      <c r="AL223" s="14"/>
      <c r="AM223" s="14"/>
      <c r="AN223" s="14"/>
      <c r="AO223" s="14"/>
      <c r="AP223" s="14"/>
      <c r="AQ223" s="14"/>
      <c r="AR223" s="14"/>
      <c r="AS223" s="49">
        <v>8</v>
      </c>
      <c r="AT223" s="49">
        <v>270</v>
      </c>
      <c r="AU223" s="49">
        <v>10</v>
      </c>
      <c r="AV223" s="49">
        <v>360</v>
      </c>
      <c r="AW223" s="49">
        <f t="shared" si="39"/>
        <v>141.44351898440561</v>
      </c>
      <c r="AX223" s="49">
        <f t="shared" si="31"/>
        <v>141.44351898440561</v>
      </c>
      <c r="AY223" s="49">
        <f t="shared" si="32"/>
        <v>77.293236894201442</v>
      </c>
      <c r="AZ223" s="49">
        <f t="shared" si="33"/>
        <v>231.44351898440561</v>
      </c>
      <c r="BA223" s="49">
        <f t="shared" si="34"/>
        <v>12.706763105798558</v>
      </c>
      <c r="BB223" s="49">
        <f t="shared" si="35"/>
        <v>321.44351898440561</v>
      </c>
      <c r="BC223" s="60">
        <f t="shared" si="36"/>
        <v>12.706763105798558</v>
      </c>
    </row>
    <row r="224" spans="1:55">
      <c r="A224" s="89">
        <v>42935</v>
      </c>
      <c r="B224" s="2" t="s">
        <v>1842</v>
      </c>
      <c r="C224" s="2" t="s">
        <v>1450</v>
      </c>
      <c r="D224" s="2" t="s">
        <v>1575</v>
      </c>
      <c r="E224" s="2">
        <v>31</v>
      </c>
      <c r="F224" s="2">
        <v>4</v>
      </c>
      <c r="G224" s="10" t="str">
        <f t="shared" si="38"/>
        <v>31-4</v>
      </c>
      <c r="H224" s="2">
        <v>0</v>
      </c>
      <c r="I224" s="2">
        <v>66</v>
      </c>
      <c r="J224" s="14">
        <f>(VLOOKUP($G224,Depth_Lookup_CCL!$A$3:$Z$549,11,FALSE))+(H224/100)</f>
        <v>75.274999999999991</v>
      </c>
      <c r="K224" s="14">
        <f>(VLOOKUP($G224,Depth_Lookup_CCL!$A$3:$Z$549,11,FALSE))+(I224/100)</f>
        <v>75.934999999999988</v>
      </c>
      <c r="L224" s="90">
        <v>43</v>
      </c>
      <c r="M224" s="90" t="s">
        <v>1888</v>
      </c>
      <c r="N224" s="14" t="s">
        <v>1442</v>
      </c>
      <c r="Q224" s="2"/>
      <c r="R224" s="110"/>
      <c r="S224" s="2" t="s">
        <v>1378</v>
      </c>
      <c r="T224" s="35" t="s">
        <v>1391</v>
      </c>
      <c r="U224" s="2" t="s">
        <v>1368</v>
      </c>
      <c r="V224" s="2" t="s">
        <v>1374</v>
      </c>
      <c r="W224" s="5">
        <f>VLOOKUP(V224,definitions_list_lookup!$V$12:$W$15,2,FALSE)</f>
        <v>1</v>
      </c>
      <c r="X224" s="35" t="s">
        <v>1457</v>
      </c>
      <c r="Y224" s="41">
        <f>VLOOKUP(X224,definitions_list_lookup!$AT$3:$AU$5,2,FALSE)</f>
        <v>2</v>
      </c>
      <c r="Z224" s="41">
        <v>1</v>
      </c>
      <c r="AA224" s="41" t="s">
        <v>2131</v>
      </c>
      <c r="AB224" s="2"/>
      <c r="AC224" s="2"/>
      <c r="AD224" s="5" t="e">
        <f>VLOOKUP(AC224,definitions_list_lookup!$Y$12:$Z$15,2,FALSE)</f>
        <v>#N/A</v>
      </c>
      <c r="AE224" s="35"/>
      <c r="AF224" s="41" t="e">
        <f>VLOOKUP(AE224,definitions_list_lookup!$AT$3:$AU$5,2,FALSE)</f>
        <v>#N/A</v>
      </c>
      <c r="AH224" s="2"/>
      <c r="AI224" s="2"/>
      <c r="AJ224" s="14"/>
      <c r="AK224" s="14"/>
      <c r="AL224" s="14"/>
      <c r="AM224" s="14"/>
      <c r="AN224" s="14"/>
      <c r="AO224" s="14"/>
      <c r="AP224" s="14"/>
      <c r="AQ224" s="14"/>
      <c r="AR224" s="14"/>
      <c r="AS224" s="49">
        <v>38</v>
      </c>
      <c r="AT224" s="49">
        <v>90</v>
      </c>
      <c r="AU224" s="49">
        <v>3</v>
      </c>
      <c r="AV224" s="49">
        <v>360</v>
      </c>
      <c r="AW224" s="49">
        <f t="shared" si="39"/>
        <v>-93.837588827504135</v>
      </c>
      <c r="AX224" s="49">
        <f t="shared" si="31"/>
        <v>266.16241117249587</v>
      </c>
      <c r="AY224" s="49">
        <f t="shared" si="32"/>
        <v>51.937586153976277</v>
      </c>
      <c r="AZ224" s="49">
        <f t="shared" si="33"/>
        <v>356.16241117249587</v>
      </c>
      <c r="BA224" s="49">
        <f t="shared" si="34"/>
        <v>38.062413846023723</v>
      </c>
      <c r="BB224" s="49">
        <f t="shared" si="35"/>
        <v>86.162411172495865</v>
      </c>
      <c r="BC224" s="60">
        <f t="shared" si="36"/>
        <v>38.062413846023723</v>
      </c>
    </row>
    <row r="225" spans="1:58">
      <c r="A225" s="89">
        <v>42935</v>
      </c>
      <c r="B225" s="2" t="s">
        <v>1842</v>
      </c>
      <c r="C225" s="2" t="s">
        <v>1450</v>
      </c>
      <c r="D225" s="2" t="s">
        <v>1575</v>
      </c>
      <c r="E225" s="2">
        <v>32</v>
      </c>
      <c r="F225" s="2">
        <v>1</v>
      </c>
      <c r="G225" s="10" t="str">
        <f t="shared" si="38"/>
        <v>32-1</v>
      </c>
      <c r="H225" s="2">
        <v>0</v>
      </c>
      <c r="I225" s="2">
        <v>70</v>
      </c>
      <c r="J225" s="14">
        <f>(VLOOKUP($G225,Depth_Lookup_CCL!$A$3:$Z$549,11,FALSE))+(H225/100)</f>
        <v>75.900000000000006</v>
      </c>
      <c r="K225" s="14">
        <f>(VLOOKUP($G225,Depth_Lookup_CCL!$A$3:$Z$549,11,FALSE))+(I225/100)</f>
        <v>76.600000000000009</v>
      </c>
      <c r="L225" s="90">
        <v>43</v>
      </c>
      <c r="M225" s="90" t="s">
        <v>1888</v>
      </c>
      <c r="N225" s="14" t="s">
        <v>1442</v>
      </c>
      <c r="Q225" s="2"/>
      <c r="R225" s="110"/>
      <c r="S225" s="2" t="s">
        <v>1378</v>
      </c>
      <c r="T225" s="35" t="s">
        <v>1391</v>
      </c>
      <c r="U225" s="2" t="s">
        <v>1368</v>
      </c>
      <c r="V225" s="2" t="s">
        <v>1374</v>
      </c>
      <c r="W225" s="5">
        <f>VLOOKUP(V225,definitions_list_lookup!$V$12:$W$15,2,FALSE)</f>
        <v>1</v>
      </c>
      <c r="X225" s="35" t="s">
        <v>1456</v>
      </c>
      <c r="Y225" s="41">
        <f>VLOOKUP(X225,definitions_list_lookup!$AT$3:$AU$5,2,FALSE)</f>
        <v>1</v>
      </c>
      <c r="Z225" s="41">
        <v>1</v>
      </c>
      <c r="AA225" s="41" t="s">
        <v>2131</v>
      </c>
      <c r="AB225" s="2"/>
      <c r="AC225" s="2"/>
      <c r="AD225" s="5" t="e">
        <f>VLOOKUP(AC225,definitions_list_lookup!$Y$12:$Z$15,2,FALSE)</f>
        <v>#N/A</v>
      </c>
      <c r="AE225" s="35"/>
      <c r="AF225" s="41" t="e">
        <f>VLOOKUP(AE225,definitions_list_lookup!$AT$3:$AU$5,2,FALSE)</f>
        <v>#N/A</v>
      </c>
      <c r="AH225" s="2"/>
      <c r="AI225" s="2"/>
      <c r="AJ225" s="14"/>
      <c r="AK225" s="14"/>
      <c r="AL225" s="14"/>
      <c r="AM225" s="14"/>
      <c r="AN225" s="14"/>
      <c r="AO225" s="14"/>
      <c r="AP225" s="14"/>
      <c r="AQ225" s="14"/>
      <c r="AR225" s="14"/>
      <c r="AS225" s="49">
        <v>38</v>
      </c>
      <c r="AT225" s="49">
        <v>90</v>
      </c>
      <c r="AU225" s="49">
        <v>12</v>
      </c>
      <c r="AV225" s="49">
        <v>360</v>
      </c>
      <c r="AW225" s="49">
        <f t="shared" si="39"/>
        <v>-105.21952719128679</v>
      </c>
      <c r="AX225" s="49">
        <f t="shared" si="31"/>
        <v>254.78047280871323</v>
      </c>
      <c r="AY225" s="49">
        <f t="shared" si="32"/>
        <v>51.003475787150109</v>
      </c>
      <c r="AZ225" s="49">
        <f t="shared" si="33"/>
        <v>344.78047280871323</v>
      </c>
      <c r="BA225" s="49">
        <f t="shared" si="34"/>
        <v>38.996524212849891</v>
      </c>
      <c r="BB225" s="49">
        <f t="shared" si="35"/>
        <v>74.780472808713228</v>
      </c>
      <c r="BC225" s="60">
        <f t="shared" si="36"/>
        <v>38.996524212849891</v>
      </c>
    </row>
    <row r="226" spans="1:58">
      <c r="A226" s="89">
        <v>42935</v>
      </c>
      <c r="B226" s="2" t="s">
        <v>1842</v>
      </c>
      <c r="C226" s="2" t="s">
        <v>1450</v>
      </c>
      <c r="D226" s="2" t="s">
        <v>1575</v>
      </c>
      <c r="E226" s="2">
        <v>32</v>
      </c>
      <c r="F226" s="2">
        <v>1</v>
      </c>
      <c r="G226" s="10" t="str">
        <f t="shared" si="38"/>
        <v>32-1</v>
      </c>
      <c r="H226" s="2">
        <v>0</v>
      </c>
      <c r="I226" s="2">
        <v>70</v>
      </c>
      <c r="J226" s="14">
        <f>(VLOOKUP($G226,Depth_Lookup_CCL!$A$3:$Z$549,11,FALSE))+(H226/100)</f>
        <v>75.900000000000006</v>
      </c>
      <c r="K226" s="14">
        <f>(VLOOKUP($G226,Depth_Lookup_CCL!$A$3:$Z$549,11,FALSE))+(I226/100)</f>
        <v>76.600000000000009</v>
      </c>
      <c r="L226" s="90">
        <v>43</v>
      </c>
      <c r="M226" s="90" t="s">
        <v>1888</v>
      </c>
      <c r="N226" s="14"/>
      <c r="Q226" s="2"/>
      <c r="R226" s="110"/>
      <c r="T226" s="35"/>
      <c r="U226" s="2"/>
      <c r="V226" s="2"/>
      <c r="W226" s="5" t="e">
        <f>VLOOKUP(V226,definitions_list_lookup!$V$12:$W$15,2,FALSE)</f>
        <v>#N/A</v>
      </c>
      <c r="X226" s="35"/>
      <c r="Y226" s="41" t="e">
        <f>VLOOKUP(X226,definitions_list_lookup!$AT$3:$AU$5,2,FALSE)</f>
        <v>#N/A</v>
      </c>
      <c r="Z226" s="41"/>
      <c r="AA226" s="41"/>
      <c r="AB226" s="2" t="s">
        <v>1385</v>
      </c>
      <c r="AC226" s="2" t="s">
        <v>1374</v>
      </c>
      <c r="AD226" s="5">
        <f>VLOOKUP(AC226,definitions_list_lookup!$Y$12:$Z$15,2,FALSE)</f>
        <v>1</v>
      </c>
      <c r="AE226" s="35" t="s">
        <v>1455</v>
      </c>
      <c r="AF226" s="41">
        <f>VLOOKUP(AE226,definitions_list_lookup!$AT$3:$AU$5,2,FALSE)</f>
        <v>0</v>
      </c>
      <c r="AH226" s="2" t="s">
        <v>1493</v>
      </c>
      <c r="AI226" s="2" t="s">
        <v>1900</v>
      </c>
      <c r="AJ226" s="14"/>
      <c r="AK226" s="14"/>
      <c r="AL226" s="14"/>
      <c r="AM226" s="14"/>
      <c r="AN226" s="14"/>
      <c r="AO226" s="14"/>
      <c r="AP226" s="14"/>
      <c r="AQ226" s="14"/>
      <c r="AR226" s="14"/>
      <c r="AS226" s="49">
        <v>38</v>
      </c>
      <c r="AT226" s="49">
        <v>90</v>
      </c>
      <c r="AU226" s="49">
        <v>12</v>
      </c>
      <c r="AV226" s="49">
        <v>360</v>
      </c>
      <c r="AW226" s="49">
        <f t="shared" si="39"/>
        <v>-105.21952719128679</v>
      </c>
      <c r="AX226" s="49">
        <f t="shared" si="31"/>
        <v>254.78047280871323</v>
      </c>
      <c r="AY226" s="49">
        <f t="shared" si="32"/>
        <v>51.003475787150109</v>
      </c>
      <c r="AZ226" s="49">
        <f t="shared" si="33"/>
        <v>344.78047280871323</v>
      </c>
      <c r="BA226" s="49">
        <f t="shared" si="34"/>
        <v>38.996524212849891</v>
      </c>
      <c r="BB226" s="49">
        <f t="shared" si="35"/>
        <v>74.780472808713228</v>
      </c>
      <c r="BC226" s="60">
        <f t="shared" si="36"/>
        <v>38.996524212849891</v>
      </c>
    </row>
    <row r="227" spans="1:58">
      <c r="A227" s="89">
        <v>42935</v>
      </c>
      <c r="B227" s="2" t="s">
        <v>1842</v>
      </c>
      <c r="C227" s="2" t="s">
        <v>1450</v>
      </c>
      <c r="D227" s="2" t="s">
        <v>1575</v>
      </c>
      <c r="E227" s="2">
        <v>32</v>
      </c>
      <c r="F227" s="2">
        <v>2</v>
      </c>
      <c r="G227" s="10" t="str">
        <f t="shared" si="38"/>
        <v>32-2</v>
      </c>
      <c r="H227" s="2">
        <v>0</v>
      </c>
      <c r="I227" s="2">
        <v>67</v>
      </c>
      <c r="J227" s="14">
        <f>(VLOOKUP($G227,Depth_Lookup_CCL!$A$3:$Z$549,11,FALSE))+(H227/100)</f>
        <v>76.594999999999999</v>
      </c>
      <c r="K227" s="14">
        <f>(VLOOKUP($G227,Depth_Lookup_CCL!$A$3:$Z$549,11,FALSE))+(I227/100)</f>
        <v>77.265000000000001</v>
      </c>
      <c r="L227" s="90">
        <v>43</v>
      </c>
      <c r="M227" s="90" t="s">
        <v>1888</v>
      </c>
      <c r="N227" s="14" t="s">
        <v>1442</v>
      </c>
      <c r="Q227" s="2"/>
      <c r="R227" s="110"/>
      <c r="S227" s="2" t="s">
        <v>1378</v>
      </c>
      <c r="T227" s="35" t="s">
        <v>1391</v>
      </c>
      <c r="U227" s="2" t="s">
        <v>1368</v>
      </c>
      <c r="V227" s="2" t="s">
        <v>1374</v>
      </c>
      <c r="W227" s="5">
        <f>VLOOKUP(V227,definitions_list_lookup!$V$12:$W$15,2,FALSE)</f>
        <v>1</v>
      </c>
      <c r="X227" s="35" t="s">
        <v>1456</v>
      </c>
      <c r="Y227" s="41">
        <f>VLOOKUP(X227,definitions_list_lookup!$AT$3:$AU$5,2,FALSE)</f>
        <v>1</v>
      </c>
      <c r="Z227" s="41">
        <v>1</v>
      </c>
      <c r="AA227" s="41" t="s">
        <v>2132</v>
      </c>
      <c r="AB227" s="2"/>
      <c r="AC227" s="2"/>
      <c r="AD227" s="5" t="e">
        <f>VLOOKUP(AC227,definitions_list_lookup!$Y$12:$Z$15,2,FALSE)</f>
        <v>#N/A</v>
      </c>
      <c r="AE227" s="35"/>
      <c r="AF227" s="41" t="e">
        <f>VLOOKUP(AE227,definitions_list_lookup!$AT$3:$AU$5,2,FALSE)</f>
        <v>#N/A</v>
      </c>
      <c r="AH227" s="2"/>
      <c r="AI227" s="2"/>
      <c r="AJ227" s="14"/>
      <c r="AK227" s="14"/>
      <c r="AL227" s="14"/>
      <c r="AM227" s="14"/>
      <c r="AN227" s="14"/>
      <c r="AO227" s="14"/>
      <c r="AP227" s="14"/>
      <c r="AQ227" s="14"/>
      <c r="AR227" s="14"/>
      <c r="AS227" s="49">
        <v>34</v>
      </c>
      <c r="AT227" s="49">
        <v>180</v>
      </c>
      <c r="AU227" s="49">
        <v>14</v>
      </c>
      <c r="AV227" s="49">
        <v>270</v>
      </c>
      <c r="AW227" s="49">
        <f t="shared" si="39"/>
        <v>20.286528732574823</v>
      </c>
      <c r="AX227" s="49">
        <f t="shared" si="31"/>
        <v>20.286528732574823</v>
      </c>
      <c r="AY227" s="49">
        <f t="shared" si="32"/>
        <v>54.279526641685386</v>
      </c>
      <c r="AZ227" s="49">
        <f t="shared" si="33"/>
        <v>110.28652873257482</v>
      </c>
      <c r="BA227" s="49">
        <f t="shared" si="34"/>
        <v>35.720473358314614</v>
      </c>
      <c r="BB227" s="49">
        <f t="shared" si="35"/>
        <v>200.28652873257482</v>
      </c>
      <c r="BC227" s="60">
        <f t="shared" si="36"/>
        <v>35.720473358314614</v>
      </c>
    </row>
    <row r="228" spans="1:58">
      <c r="A228" s="89">
        <v>42935</v>
      </c>
      <c r="B228" s="2" t="s">
        <v>1842</v>
      </c>
      <c r="C228" s="2" t="s">
        <v>1450</v>
      </c>
      <c r="D228" s="2" t="s">
        <v>1575</v>
      </c>
      <c r="E228" s="2">
        <v>32</v>
      </c>
      <c r="F228" s="2">
        <v>3</v>
      </c>
      <c r="G228" s="10" t="str">
        <f t="shared" si="38"/>
        <v>32-3</v>
      </c>
      <c r="H228" s="2">
        <v>0</v>
      </c>
      <c r="I228" s="2">
        <v>76</v>
      </c>
      <c r="J228" s="14">
        <f>(VLOOKUP($G228,Depth_Lookup_CCL!$A$3:$Z$549,11,FALSE))+(H228/100)</f>
        <v>77.260000000000005</v>
      </c>
      <c r="K228" s="14">
        <f>(VLOOKUP($G228,Depth_Lookup_CCL!$A$3:$Z$549,11,FALSE))+(I228/100)</f>
        <v>78.02000000000001</v>
      </c>
      <c r="L228" s="90">
        <v>43</v>
      </c>
      <c r="M228" s="90" t="s">
        <v>1888</v>
      </c>
      <c r="N228" s="14" t="s">
        <v>1442</v>
      </c>
      <c r="Q228" s="2"/>
      <c r="R228" s="110"/>
      <c r="S228" s="2" t="s">
        <v>1378</v>
      </c>
      <c r="T228" s="35" t="s">
        <v>1391</v>
      </c>
      <c r="U228" s="2" t="s">
        <v>1368</v>
      </c>
      <c r="V228" s="2" t="s">
        <v>1374</v>
      </c>
      <c r="W228" s="5">
        <f>VLOOKUP(V228,definitions_list_lookup!$V$12:$W$15,2,FALSE)</f>
        <v>1</v>
      </c>
      <c r="X228" s="35" t="s">
        <v>1455</v>
      </c>
      <c r="Y228" s="41">
        <f>VLOOKUP(X228,definitions_list_lookup!$AT$3:$AU$5,2,FALSE)</f>
        <v>0</v>
      </c>
      <c r="Z228" s="41">
        <v>5</v>
      </c>
      <c r="AA228" s="41" t="s">
        <v>2133</v>
      </c>
      <c r="AB228" s="2"/>
      <c r="AC228" s="2"/>
      <c r="AD228" s="5" t="e">
        <f>VLOOKUP(AC228,definitions_list_lookup!$Y$12:$Z$15,2,FALSE)</f>
        <v>#N/A</v>
      </c>
      <c r="AE228" s="35"/>
      <c r="AF228" s="41" t="e">
        <f>VLOOKUP(AE228,definitions_list_lookup!$AT$3:$AU$5,2,FALSE)</f>
        <v>#N/A</v>
      </c>
      <c r="AH228" s="2"/>
      <c r="AI228" s="2"/>
      <c r="AJ228" s="14"/>
      <c r="AK228" s="14"/>
      <c r="AL228" s="14"/>
      <c r="AM228" s="14"/>
      <c r="AN228" s="14"/>
      <c r="AO228" s="14"/>
      <c r="AP228" s="14"/>
      <c r="AQ228" s="14"/>
      <c r="AR228" s="14"/>
      <c r="AS228" s="49">
        <v>25</v>
      </c>
      <c r="AT228" s="49">
        <v>90</v>
      </c>
      <c r="AU228" s="49">
        <v>42</v>
      </c>
      <c r="AV228" s="49">
        <v>180</v>
      </c>
      <c r="AW228" s="49">
        <f t="shared" si="39"/>
        <v>-27.379057153308167</v>
      </c>
      <c r="AX228" s="49">
        <f t="shared" si="31"/>
        <v>332.62094284669183</v>
      </c>
      <c r="AY228" s="49">
        <f t="shared" si="32"/>
        <v>44.602082283666448</v>
      </c>
      <c r="AZ228" s="49">
        <f t="shared" si="33"/>
        <v>62.620942846691833</v>
      </c>
      <c r="BA228" s="49">
        <f t="shared" si="34"/>
        <v>45.397917716333552</v>
      </c>
      <c r="BB228" s="49">
        <f t="shared" ref="BB228:BB301" si="40">IF(($AX228&lt;180),$AX228+180,$AX228-180)</f>
        <v>152.62094284669183</v>
      </c>
      <c r="BC228" s="60">
        <f t="shared" si="36"/>
        <v>45.397917716333552</v>
      </c>
    </row>
    <row r="229" spans="1:58">
      <c r="A229" s="89">
        <v>42935</v>
      </c>
      <c r="B229" s="2" t="s">
        <v>1842</v>
      </c>
      <c r="C229" s="2" t="s">
        <v>1450</v>
      </c>
      <c r="D229" s="2" t="s">
        <v>1575</v>
      </c>
      <c r="E229" s="2">
        <v>32</v>
      </c>
      <c r="F229" s="2">
        <v>4</v>
      </c>
      <c r="G229" s="10" t="str">
        <f t="shared" si="38"/>
        <v>32-4</v>
      </c>
      <c r="H229" s="2">
        <v>0</v>
      </c>
      <c r="I229" s="2">
        <v>18</v>
      </c>
      <c r="J229" s="14">
        <f>(VLOOKUP($G229,Depth_Lookup_CCL!$A$3:$Z$549,11,FALSE))+(H229/100)</f>
        <v>78.015000000000001</v>
      </c>
      <c r="K229" s="14">
        <f>(VLOOKUP($G229,Depth_Lookup_CCL!$A$3:$Z$549,11,FALSE))+(I229/100)</f>
        <v>78.195000000000007</v>
      </c>
      <c r="L229" s="90">
        <v>43</v>
      </c>
      <c r="M229" s="90" t="s">
        <v>1844</v>
      </c>
      <c r="N229" s="14" t="s">
        <v>1442</v>
      </c>
      <c r="Q229" s="2"/>
      <c r="R229" s="110"/>
      <c r="S229" s="2" t="s">
        <v>1378</v>
      </c>
      <c r="T229" s="35" t="s">
        <v>1391</v>
      </c>
      <c r="U229" s="2" t="s">
        <v>1368</v>
      </c>
      <c r="V229" s="2" t="s">
        <v>1374</v>
      </c>
      <c r="W229" s="5">
        <f>VLOOKUP(V229,definitions_list_lookup!$V$12:$W$15,2,FALSE)</f>
        <v>1</v>
      </c>
      <c r="X229" s="35" t="s">
        <v>1456</v>
      </c>
      <c r="Y229" s="41">
        <f>VLOOKUP(X229,definitions_list_lookup!$AT$3:$AU$5,2,FALSE)</f>
        <v>1</v>
      </c>
      <c r="Z229" s="41">
        <v>1</v>
      </c>
      <c r="AA229" s="41" t="s">
        <v>2134</v>
      </c>
      <c r="AB229" s="2"/>
      <c r="AC229" s="2"/>
      <c r="AD229" s="5" t="e">
        <f>VLOOKUP(AC229,definitions_list_lookup!$Y$12:$Z$15,2,FALSE)</f>
        <v>#N/A</v>
      </c>
      <c r="AE229" s="35"/>
      <c r="AF229" s="41" t="e">
        <f>VLOOKUP(AE229,definitions_list_lookup!$AT$3:$AU$5,2,FALSE)</f>
        <v>#N/A</v>
      </c>
      <c r="AH229" s="2"/>
      <c r="AI229" s="2"/>
      <c r="AJ229" s="14"/>
      <c r="AK229" s="14"/>
      <c r="AL229" s="14"/>
      <c r="AM229" s="14"/>
      <c r="AN229" s="14"/>
      <c r="AO229" s="14"/>
      <c r="AP229" s="14"/>
      <c r="AQ229" s="14"/>
      <c r="AR229" s="14"/>
      <c r="AS229" s="49"/>
      <c r="AT229" s="49"/>
      <c r="AU229" s="49"/>
      <c r="AV229" s="49"/>
      <c r="AW229" s="49" t="e">
        <f t="shared" si="39"/>
        <v>#DIV/0!</v>
      </c>
      <c r="AX229" s="49" t="e">
        <f t="shared" si="31"/>
        <v>#DIV/0!</v>
      </c>
      <c r="AY229" s="49" t="e">
        <f t="shared" si="32"/>
        <v>#DIV/0!</v>
      </c>
      <c r="AZ229" s="49" t="e">
        <f t="shared" si="33"/>
        <v>#DIV/0!</v>
      </c>
      <c r="BA229" s="49" t="e">
        <f t="shared" si="34"/>
        <v>#DIV/0!</v>
      </c>
      <c r="BB229" s="49" t="e">
        <f t="shared" si="40"/>
        <v>#DIV/0!</v>
      </c>
      <c r="BC229" s="60" t="e">
        <f t="shared" si="36"/>
        <v>#DIV/0!</v>
      </c>
    </row>
    <row r="230" spans="1:58">
      <c r="A230" s="89">
        <v>42935</v>
      </c>
      <c r="B230" s="2" t="s">
        <v>1842</v>
      </c>
      <c r="C230" s="2" t="s">
        <v>1450</v>
      </c>
      <c r="D230" s="2" t="s">
        <v>1575</v>
      </c>
      <c r="E230" s="2">
        <v>32</v>
      </c>
      <c r="F230" s="2">
        <v>4</v>
      </c>
      <c r="G230" s="10" t="str">
        <f t="shared" si="38"/>
        <v>32-4</v>
      </c>
      <c r="H230" s="2">
        <v>18</v>
      </c>
      <c r="I230" s="2">
        <v>82</v>
      </c>
      <c r="J230" s="14">
        <f>(VLOOKUP($G230,Depth_Lookup_CCL!$A$3:$Z$549,11,FALSE))+(H230/100)</f>
        <v>78.195000000000007</v>
      </c>
      <c r="K230" s="14">
        <f>(VLOOKUP($G230,Depth_Lookup_CCL!$A$3:$Z$549,11,FALSE))+(I230/100)</f>
        <v>78.834999999999994</v>
      </c>
      <c r="L230" s="90">
        <v>44</v>
      </c>
      <c r="M230" s="90" t="s">
        <v>1846</v>
      </c>
      <c r="N230" s="14" t="s">
        <v>1378</v>
      </c>
      <c r="O230" s="2" t="s">
        <v>1391</v>
      </c>
      <c r="Q230" s="2"/>
      <c r="R230" s="110"/>
      <c r="T230" s="35"/>
      <c r="U230" s="2"/>
      <c r="V230" s="2" t="s">
        <v>1376</v>
      </c>
      <c r="W230" s="5">
        <f>VLOOKUP(V230,definitions_list_lookup!$V$12:$W$15,2,FALSE)</f>
        <v>0</v>
      </c>
      <c r="X230" s="35"/>
      <c r="Y230" s="41" t="e">
        <f>VLOOKUP(X230,definitions_list_lookup!$AT$3:$AU$5,2,FALSE)</f>
        <v>#N/A</v>
      </c>
      <c r="Z230" s="41"/>
      <c r="AA230" s="41"/>
      <c r="AB230" s="2"/>
      <c r="AC230" s="2"/>
      <c r="AD230" s="5" t="e">
        <f>VLOOKUP(AC230,definitions_list_lookup!$Y$12:$Z$15,2,FALSE)</f>
        <v>#N/A</v>
      </c>
      <c r="AF230" s="41" t="e">
        <f>VLOOKUP(AE230,definitions_list_lookup!$AT$3:$AU$5,2,FALSE)</f>
        <v>#N/A</v>
      </c>
      <c r="AH230" s="2"/>
      <c r="AI230" s="2"/>
      <c r="AJ230" s="14"/>
      <c r="AK230" s="14"/>
      <c r="AL230" s="14"/>
      <c r="AM230" s="14"/>
      <c r="AN230" s="14"/>
      <c r="AO230" s="14"/>
      <c r="AP230" s="14"/>
      <c r="AQ230" s="14"/>
      <c r="AR230" s="14"/>
      <c r="AS230" s="49">
        <v>40</v>
      </c>
      <c r="AT230" s="49">
        <v>270</v>
      </c>
      <c r="AU230" s="49">
        <v>0</v>
      </c>
      <c r="AV230" s="49">
        <v>0</v>
      </c>
      <c r="AW230" s="49">
        <f t="shared" si="39"/>
        <v>90</v>
      </c>
      <c r="AX230" s="49">
        <f t="shared" si="31"/>
        <v>90</v>
      </c>
      <c r="AY230" s="49">
        <f t="shared" si="32"/>
        <v>50</v>
      </c>
      <c r="AZ230" s="49">
        <f t="shared" si="33"/>
        <v>180</v>
      </c>
      <c r="BA230" s="49">
        <f t="shared" si="34"/>
        <v>40</v>
      </c>
      <c r="BB230" s="49">
        <f t="shared" si="40"/>
        <v>270</v>
      </c>
      <c r="BC230" s="60">
        <f t="shared" si="36"/>
        <v>40</v>
      </c>
    </row>
    <row r="231" spans="1:58">
      <c r="A231" s="89">
        <v>42935</v>
      </c>
      <c r="B231" s="2" t="s">
        <v>1842</v>
      </c>
      <c r="C231" s="2" t="s">
        <v>1450</v>
      </c>
      <c r="D231" s="2" t="s">
        <v>1575</v>
      </c>
      <c r="E231" s="2">
        <v>33</v>
      </c>
      <c r="F231" s="2">
        <v>1</v>
      </c>
      <c r="G231" s="10" t="str">
        <f t="shared" si="38"/>
        <v>33-1</v>
      </c>
      <c r="H231" s="2">
        <v>0</v>
      </c>
      <c r="I231" s="2">
        <v>94</v>
      </c>
      <c r="J231" s="14">
        <f>(VLOOKUP($G231,Depth_Lookup_CCL!$A$3:$Z$549,11,FALSE))+(H231/100)</f>
        <v>78.95</v>
      </c>
      <c r="K231" s="14">
        <f>(VLOOKUP($G231,Depth_Lookup_CCL!$A$3:$Z$549,11,FALSE))+(I231/100)</f>
        <v>79.89</v>
      </c>
      <c r="L231" s="90">
        <v>44</v>
      </c>
      <c r="M231" s="90" t="s">
        <v>1846</v>
      </c>
      <c r="N231" s="14" t="s">
        <v>1442</v>
      </c>
      <c r="Q231" s="2"/>
      <c r="R231" s="110"/>
      <c r="T231" s="35"/>
      <c r="U231" s="2"/>
      <c r="V231" s="2" t="s">
        <v>1376</v>
      </c>
      <c r="W231" s="5">
        <f>VLOOKUP(V231,definitions_list_lookup!$V$12:$W$15,2,FALSE)</f>
        <v>0</v>
      </c>
      <c r="X231" s="35"/>
      <c r="Y231" s="41" t="e">
        <f>VLOOKUP(X231,definitions_list_lookup!$AT$3:$AU$5,2,FALSE)</f>
        <v>#N/A</v>
      </c>
      <c r="Z231" s="41"/>
      <c r="AA231" s="41"/>
      <c r="AB231" s="2" t="s">
        <v>1385</v>
      </c>
      <c r="AC231" s="2" t="s">
        <v>1374</v>
      </c>
      <c r="AD231" s="5">
        <f>VLOOKUP(AC231,definitions_list_lookup!$Y$12:$Z$15,2,FALSE)</f>
        <v>1</v>
      </c>
      <c r="AE231" s="35" t="s">
        <v>1455</v>
      </c>
      <c r="AF231" s="41">
        <f>VLOOKUP(AE231,definitions_list_lookup!$AT$3:$AU$5,2,FALSE)</f>
        <v>0</v>
      </c>
      <c r="AH231" s="2" t="s">
        <v>1492</v>
      </c>
      <c r="AI231" s="2" t="s">
        <v>2135</v>
      </c>
      <c r="AJ231" s="14"/>
      <c r="AK231" s="14"/>
      <c r="AL231" s="14"/>
      <c r="AM231" s="14"/>
      <c r="AN231" s="14"/>
      <c r="AO231" s="14"/>
      <c r="AP231" s="14"/>
      <c r="AQ231" s="14"/>
      <c r="AR231" s="14"/>
      <c r="AS231" s="49">
        <v>35</v>
      </c>
      <c r="AT231" s="49">
        <v>90</v>
      </c>
      <c r="AU231" s="49">
        <v>2</v>
      </c>
      <c r="AV231" s="49">
        <v>0</v>
      </c>
      <c r="AW231" s="49">
        <f t="shared" si="39"/>
        <v>-92.855091171380238</v>
      </c>
      <c r="AX231" s="49">
        <f t="shared" si="31"/>
        <v>267.14490882861975</v>
      </c>
      <c r="AY231" s="49">
        <f t="shared" si="32"/>
        <v>54.966556238242774</v>
      </c>
      <c r="AZ231" s="49">
        <f t="shared" si="33"/>
        <v>357.14490882861975</v>
      </c>
      <c r="BA231" s="49">
        <f t="shared" si="34"/>
        <v>35.033443761757226</v>
      </c>
      <c r="BB231" s="49">
        <f t="shared" si="40"/>
        <v>87.144908828619748</v>
      </c>
      <c r="BC231" s="60">
        <f t="shared" si="36"/>
        <v>35.033443761757226</v>
      </c>
    </row>
    <row r="232" spans="1:58">
      <c r="A232" s="89">
        <v>42935</v>
      </c>
      <c r="B232" s="2" t="s">
        <v>1842</v>
      </c>
      <c r="C232" s="2" t="s">
        <v>1450</v>
      </c>
      <c r="D232" s="2" t="s">
        <v>1575</v>
      </c>
      <c r="E232" s="2">
        <v>33</v>
      </c>
      <c r="F232" s="2">
        <v>2</v>
      </c>
      <c r="G232" s="10" t="str">
        <f t="shared" si="38"/>
        <v>33-2</v>
      </c>
      <c r="H232" s="2">
        <v>0</v>
      </c>
      <c r="I232" s="2">
        <v>51</v>
      </c>
      <c r="J232" s="14">
        <f>(VLOOKUP($G232,Depth_Lookup_CCL!$A$3:$Z$549,11,FALSE))+(H232/100)</f>
        <v>79.905000000000001</v>
      </c>
      <c r="K232" s="14">
        <f>(VLOOKUP($G232,Depth_Lookup_CCL!$A$3:$Z$549,11,FALSE))+(I232/100)</f>
        <v>80.415000000000006</v>
      </c>
      <c r="L232" s="90">
        <v>44</v>
      </c>
      <c r="M232" s="90" t="s">
        <v>1846</v>
      </c>
      <c r="N232" s="14" t="s">
        <v>1442</v>
      </c>
      <c r="Q232" s="2"/>
      <c r="R232" s="110"/>
      <c r="T232" s="35"/>
      <c r="U232" s="2"/>
      <c r="V232" s="2" t="s">
        <v>1376</v>
      </c>
      <c r="W232" s="5">
        <f>VLOOKUP(V232,definitions_list_lookup!$V$12:$W$15,2,FALSE)</f>
        <v>0</v>
      </c>
      <c r="X232" s="35"/>
      <c r="Y232" s="41" t="e">
        <f>VLOOKUP(X232,definitions_list_lookup!$AT$3:$AU$5,2,FALSE)</f>
        <v>#N/A</v>
      </c>
      <c r="Z232" s="41"/>
      <c r="AA232" s="41"/>
      <c r="AB232" s="2"/>
      <c r="AC232" s="2"/>
      <c r="AD232" s="5" t="e">
        <f>VLOOKUP(AC232,definitions_list_lookup!$Y$12:$Z$15,2,FALSE)</f>
        <v>#N/A</v>
      </c>
      <c r="AE232" s="35"/>
      <c r="AF232" s="41" t="e">
        <f>VLOOKUP(AE232,definitions_list_lookup!$AT$3:$AU$5,2,FALSE)</f>
        <v>#N/A</v>
      </c>
      <c r="AH232" s="2"/>
      <c r="AI232" s="2"/>
      <c r="AJ232" s="14"/>
      <c r="AK232" s="14"/>
      <c r="AL232" s="14"/>
      <c r="AM232" s="14"/>
      <c r="AN232" s="14"/>
      <c r="AO232" s="14"/>
      <c r="AP232" s="14"/>
      <c r="AQ232" s="14"/>
      <c r="AR232" s="14"/>
      <c r="AS232" s="49"/>
      <c r="AT232" s="49"/>
      <c r="AU232" s="49"/>
      <c r="AV232" s="49"/>
      <c r="AW232" s="49" t="e">
        <f t="shared" si="39"/>
        <v>#DIV/0!</v>
      </c>
      <c r="AX232" s="49" t="e">
        <f t="shared" ref="AX232:AX300" si="41">IF($AW232&gt;0,$AW232,360+$AW232)</f>
        <v>#DIV/0!</v>
      </c>
      <c r="AY232" s="49" t="e">
        <f t="shared" si="32"/>
        <v>#DIV/0!</v>
      </c>
      <c r="AZ232" s="49" t="e">
        <f t="shared" ref="AZ232:AZ300" si="42">+IF(($AW232+90)&gt;0,$AW232+90,$AW232+450)</f>
        <v>#DIV/0!</v>
      </c>
      <c r="BA232" s="49" t="e">
        <f t="shared" ref="BA232:BA300" si="43">-$AY232+90</f>
        <v>#DIV/0!</v>
      </c>
      <c r="BB232" s="49" t="e">
        <f t="shared" si="40"/>
        <v>#DIV/0!</v>
      </c>
      <c r="BC232" s="60" t="e">
        <f t="shared" ref="BC232:BC300" si="44">-$AY232+90</f>
        <v>#DIV/0!</v>
      </c>
    </row>
    <row r="233" spans="1:58">
      <c r="A233" s="89">
        <v>42935</v>
      </c>
      <c r="B233" s="2" t="s">
        <v>1842</v>
      </c>
      <c r="C233" s="2" t="s">
        <v>1450</v>
      </c>
      <c r="D233" s="2" t="s">
        <v>1575</v>
      </c>
      <c r="E233" s="2">
        <v>33</v>
      </c>
      <c r="F233" s="2">
        <v>2</v>
      </c>
      <c r="G233" s="10" t="str">
        <f t="shared" si="38"/>
        <v>33-2</v>
      </c>
      <c r="H233" s="2">
        <v>51</v>
      </c>
      <c r="I233" s="2">
        <v>62</v>
      </c>
      <c r="J233" s="14">
        <f>(VLOOKUP($G233,Depth_Lookup_CCL!$A$3:$Z$549,11,FALSE))+(H233/100)</f>
        <v>80.415000000000006</v>
      </c>
      <c r="K233" s="14">
        <f>(VLOOKUP($G233,Depth_Lookup_CCL!$A$3:$Z$549,11,FALSE))+(I233/100)</f>
        <v>80.525000000000006</v>
      </c>
      <c r="L233" s="90">
        <v>45</v>
      </c>
      <c r="M233" s="90" t="s">
        <v>1844</v>
      </c>
      <c r="N233" s="14" t="s">
        <v>1378</v>
      </c>
      <c r="O233" s="2" t="s">
        <v>1363</v>
      </c>
      <c r="P233" s="2" t="s">
        <v>1368</v>
      </c>
      <c r="Q233" s="2"/>
      <c r="R233" s="110"/>
      <c r="T233" s="35"/>
      <c r="U233" s="2"/>
      <c r="V233" s="2" t="s">
        <v>1376</v>
      </c>
      <c r="W233" s="5">
        <f>VLOOKUP(V233,definitions_list_lookup!$V$12:$W$15,2,FALSE)</f>
        <v>0</v>
      </c>
      <c r="X233" s="35"/>
      <c r="Y233" s="41" t="e">
        <f>VLOOKUP(X233,definitions_list_lookup!$AT$3:$AU$5,2,FALSE)</f>
        <v>#N/A</v>
      </c>
      <c r="Z233" s="41"/>
      <c r="AA233" s="41"/>
      <c r="AB233" s="2"/>
      <c r="AC233" s="2"/>
      <c r="AD233" s="5" t="e">
        <f>VLOOKUP(AC233,definitions_list_lookup!$Y$12:$Z$15,2,FALSE)</f>
        <v>#N/A</v>
      </c>
      <c r="AE233" s="35"/>
      <c r="AF233" s="41" t="e">
        <f>VLOOKUP(AE233,definitions_list_lookup!$AT$3:$AU$5,2,FALSE)</f>
        <v>#N/A</v>
      </c>
      <c r="AH233" s="2"/>
      <c r="AI233" s="2"/>
      <c r="AJ233" s="14"/>
      <c r="AK233" s="14"/>
      <c r="AL233" s="14"/>
      <c r="AM233" s="14"/>
      <c r="AN233" s="14"/>
      <c r="AO233" s="14"/>
      <c r="AP233" s="14"/>
      <c r="AQ233" s="14"/>
      <c r="AR233" s="14"/>
      <c r="AS233" s="49">
        <v>45</v>
      </c>
      <c r="AT233" s="49">
        <v>90</v>
      </c>
      <c r="AU233" s="49">
        <v>19</v>
      </c>
      <c r="AV233" s="49">
        <v>360</v>
      </c>
      <c r="AW233" s="49">
        <f t="shared" si="39"/>
        <v>-109.00000000000001</v>
      </c>
      <c r="AX233" s="49">
        <f t="shared" si="41"/>
        <v>251</v>
      </c>
      <c r="AY233" s="49">
        <f t="shared" si="32"/>
        <v>43.395934056078104</v>
      </c>
      <c r="AZ233" s="49">
        <f t="shared" si="42"/>
        <v>341</v>
      </c>
      <c r="BA233" s="49">
        <f t="shared" si="43"/>
        <v>46.604065943921896</v>
      </c>
      <c r="BB233" s="49">
        <f t="shared" si="40"/>
        <v>71</v>
      </c>
      <c r="BC233" s="60">
        <f t="shared" si="44"/>
        <v>46.604065943921896</v>
      </c>
    </row>
    <row r="234" spans="1:58">
      <c r="A234" s="89">
        <v>42936</v>
      </c>
      <c r="B234" s="2" t="s">
        <v>1842</v>
      </c>
      <c r="C234" s="2" t="s">
        <v>1450</v>
      </c>
      <c r="D234" s="2" t="s">
        <v>1575</v>
      </c>
      <c r="E234" s="2">
        <v>33</v>
      </c>
      <c r="F234" s="2">
        <v>3</v>
      </c>
      <c r="G234" s="10" t="str">
        <f t="shared" si="38"/>
        <v>33-3</v>
      </c>
      <c r="H234" s="2">
        <v>0</v>
      </c>
      <c r="I234" s="2">
        <v>93</v>
      </c>
      <c r="J234" s="14">
        <f>(VLOOKUP($G234,Depth_Lookup_CCL!$A$3:$Z$549,11,FALSE))+(H234/100)</f>
        <v>80.55</v>
      </c>
      <c r="K234" s="14">
        <f>(VLOOKUP($G234,Depth_Lookup_CCL!$A$3:$Z$549,11,FALSE))+(I234/100)</f>
        <v>81.48</v>
      </c>
      <c r="L234" s="90">
        <v>45</v>
      </c>
      <c r="M234" s="90" t="s">
        <v>1844</v>
      </c>
      <c r="N234" s="14" t="s">
        <v>1442</v>
      </c>
      <c r="Q234" s="2"/>
      <c r="R234" s="110"/>
      <c r="S234" s="2" t="s">
        <v>1378</v>
      </c>
      <c r="T234" s="35"/>
      <c r="U234" s="2" t="s">
        <v>1368</v>
      </c>
      <c r="V234" s="2" t="s">
        <v>1374</v>
      </c>
      <c r="W234" s="5">
        <f>VLOOKUP(V234,definitions_list_lookup!$V$12:$W$15,2,FALSE)</f>
        <v>1</v>
      </c>
      <c r="X234" s="35" t="s">
        <v>1456</v>
      </c>
      <c r="Y234" s="41">
        <f>VLOOKUP(X234,definitions_list_lookup!$AT$3:$AU$5,2,FALSE)</f>
        <v>1</v>
      </c>
      <c r="Z234" s="41"/>
      <c r="AA234" s="41" t="s">
        <v>2136</v>
      </c>
      <c r="AB234" s="2"/>
      <c r="AC234" s="2"/>
      <c r="AD234" s="5" t="e">
        <f>VLOOKUP(AC234,definitions_list_lookup!$Y$12:$Z$15,2,FALSE)</f>
        <v>#N/A</v>
      </c>
      <c r="AE234" s="35"/>
      <c r="AF234" s="41" t="e">
        <f>VLOOKUP(AE234,definitions_list_lookup!$AT$3:$AU$5,2,FALSE)</f>
        <v>#N/A</v>
      </c>
      <c r="AH234" s="2"/>
      <c r="AI234" s="2"/>
      <c r="AJ234" s="14"/>
      <c r="AK234" s="14"/>
      <c r="AL234" s="14"/>
      <c r="AM234" s="14"/>
      <c r="AN234" s="14"/>
      <c r="AO234" s="14"/>
      <c r="AP234" s="14"/>
      <c r="AQ234" s="14"/>
      <c r="AR234" s="14"/>
      <c r="AS234" s="49">
        <v>41</v>
      </c>
      <c r="AT234" s="49">
        <v>90</v>
      </c>
      <c r="AU234" s="49">
        <v>13</v>
      </c>
      <c r="AV234" s="49">
        <v>360</v>
      </c>
      <c r="AW234" s="49">
        <f t="shared" si="39"/>
        <v>-104.87345948589982</v>
      </c>
      <c r="AX234" s="49">
        <f t="shared" si="41"/>
        <v>255.12654051410018</v>
      </c>
      <c r="AY234" s="49">
        <f t="shared" ref="AY234:AY301" si="45">+ABS(DEGREES(ATAN((COS(RADIANS(ABS($AW234+180-(IF($AT234&gt;$AV234,MAX($AU234,$AT234),MIN($AT234,$AV234))))))/(TAN(RADIANS($AS234)))))))</f>
        <v>48.031096115438395</v>
      </c>
      <c r="AZ234" s="49">
        <f t="shared" si="42"/>
        <v>345.12654051410016</v>
      </c>
      <c r="BA234" s="49">
        <f t="shared" si="43"/>
        <v>41.968903884561605</v>
      </c>
      <c r="BB234" s="49">
        <f t="shared" si="40"/>
        <v>75.126540514100185</v>
      </c>
      <c r="BC234" s="60">
        <f t="shared" si="44"/>
        <v>41.968903884561605</v>
      </c>
    </row>
    <row r="235" spans="1:58">
      <c r="A235" s="89">
        <v>42936</v>
      </c>
      <c r="B235" s="2" t="s">
        <v>1842</v>
      </c>
      <c r="C235" s="2" t="s">
        <v>1450</v>
      </c>
      <c r="D235" s="2" t="s">
        <v>1575</v>
      </c>
      <c r="E235" s="2">
        <v>33</v>
      </c>
      <c r="F235" s="2">
        <v>4</v>
      </c>
      <c r="G235" s="10" t="str">
        <f t="shared" si="38"/>
        <v>33-4</v>
      </c>
      <c r="H235" s="2">
        <v>0</v>
      </c>
      <c r="I235" s="2">
        <v>82</v>
      </c>
      <c r="J235" s="14">
        <f>(VLOOKUP($G235,Depth_Lookup_CCL!$A$3:$Z$549,11,FALSE))+(H235/100)</f>
        <v>81.474999999999994</v>
      </c>
      <c r="K235" s="14">
        <f>(VLOOKUP($G235,Depth_Lookup_CCL!$A$3:$Z$549,11,FALSE))+(I235/100)</f>
        <v>82.294999999999987</v>
      </c>
      <c r="L235" s="90">
        <v>45</v>
      </c>
      <c r="M235" s="90" t="s">
        <v>1844</v>
      </c>
      <c r="N235" s="14" t="s">
        <v>1442</v>
      </c>
      <c r="Q235" s="2"/>
      <c r="R235" s="110"/>
      <c r="S235" s="2" t="s">
        <v>1378</v>
      </c>
      <c r="T235" s="35"/>
      <c r="U235" s="2" t="s">
        <v>1368</v>
      </c>
      <c r="V235" s="2" t="s">
        <v>1374</v>
      </c>
      <c r="W235" s="5">
        <f>VLOOKUP(V235,definitions_list_lookup!$V$12:$W$15,2,FALSE)</f>
        <v>1</v>
      </c>
      <c r="X235" s="35" t="s">
        <v>1456</v>
      </c>
      <c r="Y235" s="41">
        <f>VLOOKUP(X235,definitions_list_lookup!$AT$3:$AU$5,2,FALSE)</f>
        <v>1</v>
      </c>
      <c r="Z235" s="41"/>
      <c r="AA235" s="41" t="s">
        <v>2136</v>
      </c>
      <c r="AB235" s="2"/>
      <c r="AC235" s="2"/>
      <c r="AD235" s="5" t="e">
        <f>VLOOKUP(AC235,definitions_list_lookup!$Y$12:$Z$15,2,FALSE)</f>
        <v>#N/A</v>
      </c>
      <c r="AE235" s="35"/>
      <c r="AF235" s="41" t="e">
        <f>VLOOKUP(AE235,definitions_list_lookup!$AT$3:$AU$5,2,FALSE)</f>
        <v>#N/A</v>
      </c>
      <c r="AH235" s="2"/>
      <c r="AI235" s="2"/>
      <c r="AJ235" s="14"/>
      <c r="AK235" s="14"/>
      <c r="AL235" s="14"/>
      <c r="AM235" s="14"/>
      <c r="AN235" s="14"/>
      <c r="AO235" s="14"/>
      <c r="AP235" s="14"/>
      <c r="AQ235" s="14"/>
      <c r="AR235" s="14"/>
      <c r="AS235" s="49">
        <v>46</v>
      </c>
      <c r="AT235" s="49">
        <v>90</v>
      </c>
      <c r="AU235" s="49">
        <v>10</v>
      </c>
      <c r="AV235" s="49">
        <v>360</v>
      </c>
      <c r="AW235" s="49">
        <f t="shared" si="39"/>
        <v>-99.663468972602672</v>
      </c>
      <c r="AX235" s="49">
        <f t="shared" si="41"/>
        <v>260.33653102739731</v>
      </c>
      <c r="AY235" s="49">
        <f t="shared" si="45"/>
        <v>43.590960173181763</v>
      </c>
      <c r="AZ235" s="49">
        <f t="shared" si="42"/>
        <v>350.33653102739731</v>
      </c>
      <c r="BA235" s="49">
        <f t="shared" si="43"/>
        <v>46.409039826818237</v>
      </c>
      <c r="BB235" s="49">
        <f t="shared" si="40"/>
        <v>80.336531027397314</v>
      </c>
      <c r="BC235" s="60">
        <f t="shared" si="44"/>
        <v>46.409039826818237</v>
      </c>
      <c r="BD235" s="2">
        <v>2</v>
      </c>
      <c r="BE235" s="2">
        <v>53</v>
      </c>
      <c r="BF235" s="2" t="s">
        <v>3869</v>
      </c>
    </row>
    <row r="236" spans="1:58">
      <c r="A236" s="89">
        <v>42936</v>
      </c>
      <c r="B236" s="2" t="s">
        <v>1842</v>
      </c>
      <c r="C236" s="2" t="s">
        <v>1450</v>
      </c>
      <c r="D236" s="2" t="s">
        <v>1575</v>
      </c>
      <c r="E236" s="2">
        <v>34</v>
      </c>
      <c r="F236" s="2">
        <v>1</v>
      </c>
      <c r="G236" s="10" t="str">
        <f t="shared" si="38"/>
        <v>34-1</v>
      </c>
      <c r="H236" s="2">
        <v>0</v>
      </c>
      <c r="I236" s="2">
        <v>70</v>
      </c>
      <c r="J236" s="14">
        <f>(VLOOKUP($G236,Depth_Lookup_CCL!$A$3:$Z$549,11,FALSE))+(H236/100)</f>
        <v>82</v>
      </c>
      <c r="K236" s="14">
        <f>(VLOOKUP($G236,Depth_Lookup_CCL!$A$3:$Z$549,11,FALSE))+(I236/100)</f>
        <v>82.7</v>
      </c>
      <c r="L236" s="90">
        <v>45</v>
      </c>
      <c r="M236" s="90" t="s">
        <v>1844</v>
      </c>
      <c r="N236" s="14" t="s">
        <v>1442</v>
      </c>
      <c r="Q236" s="2"/>
      <c r="R236" s="110"/>
      <c r="S236" s="2" t="s">
        <v>1378</v>
      </c>
      <c r="T236" s="35"/>
      <c r="U236" s="2" t="s">
        <v>1368</v>
      </c>
      <c r="V236" s="2" t="s">
        <v>1374</v>
      </c>
      <c r="W236" s="5">
        <f>VLOOKUP(V236,definitions_list_lookup!$V$12:$W$15,2,FALSE)</f>
        <v>1</v>
      </c>
      <c r="X236" s="35" t="s">
        <v>1456</v>
      </c>
      <c r="Y236" s="41">
        <f>VLOOKUP(X236,definitions_list_lookup!$AT$3:$AU$5,2,FALSE)</f>
        <v>1</v>
      </c>
      <c r="Z236" s="41"/>
      <c r="AA236" s="41" t="s">
        <v>2136</v>
      </c>
      <c r="AB236" s="2"/>
      <c r="AC236" s="2"/>
      <c r="AD236" s="5" t="e">
        <f>VLOOKUP(AC236,definitions_list_lookup!$Y$12:$Z$15,2,FALSE)</f>
        <v>#N/A</v>
      </c>
      <c r="AE236" s="35"/>
      <c r="AF236" s="41" t="e">
        <f>VLOOKUP(AE236,definitions_list_lookup!$AT$3:$AU$5,2,FALSE)</f>
        <v>#N/A</v>
      </c>
      <c r="AH236" s="2"/>
      <c r="AI236" s="2"/>
      <c r="AJ236" s="14"/>
      <c r="AK236" s="14"/>
      <c r="AL236" s="14"/>
      <c r="AM236" s="14"/>
      <c r="AN236" s="14"/>
      <c r="AO236" s="14"/>
      <c r="AP236" s="14"/>
      <c r="AQ236" s="14"/>
      <c r="AR236" s="14"/>
      <c r="AS236" s="49">
        <v>51</v>
      </c>
      <c r="AT236" s="49">
        <v>90</v>
      </c>
      <c r="AU236" s="49">
        <v>4</v>
      </c>
      <c r="AV236" s="49">
        <v>360</v>
      </c>
      <c r="AW236" s="49">
        <f t="shared" si="39"/>
        <v>-93.240947764660518</v>
      </c>
      <c r="AX236" s="49">
        <f t="shared" si="41"/>
        <v>266.75905223533948</v>
      </c>
      <c r="AY236" s="49">
        <f t="shared" si="45"/>
        <v>38.955153854237217</v>
      </c>
      <c r="AZ236" s="49">
        <f t="shared" si="42"/>
        <v>356.75905223533948</v>
      </c>
      <c r="BA236" s="49">
        <f t="shared" si="43"/>
        <v>51.044846145762783</v>
      </c>
      <c r="BB236" s="49">
        <f t="shared" si="40"/>
        <v>86.759052235339482</v>
      </c>
      <c r="BC236" s="60">
        <f t="shared" si="44"/>
        <v>51.044846145762783</v>
      </c>
    </row>
    <row r="237" spans="1:58">
      <c r="A237" s="89">
        <v>42936</v>
      </c>
      <c r="B237" s="2" t="s">
        <v>1842</v>
      </c>
      <c r="C237" s="2" t="s">
        <v>1450</v>
      </c>
      <c r="D237" s="2" t="s">
        <v>1575</v>
      </c>
      <c r="E237" s="2">
        <v>34</v>
      </c>
      <c r="F237" s="2">
        <v>2</v>
      </c>
      <c r="G237" s="10" t="str">
        <f t="shared" si="38"/>
        <v>34-2</v>
      </c>
      <c r="H237" s="2">
        <v>0</v>
      </c>
      <c r="I237" s="2">
        <v>74</v>
      </c>
      <c r="J237" s="14">
        <f>(VLOOKUP($G237,Depth_Lookup_CCL!$A$3:$Z$549,11,FALSE))+(H237/100)</f>
        <v>82.694999999999993</v>
      </c>
      <c r="K237" s="14">
        <f>(VLOOKUP($G237,Depth_Lookup_CCL!$A$3:$Z$549,11,FALSE))+(I237/100)</f>
        <v>83.434999999999988</v>
      </c>
      <c r="L237" s="90">
        <v>45</v>
      </c>
      <c r="M237" s="90" t="s">
        <v>1844</v>
      </c>
      <c r="N237" s="14" t="s">
        <v>1442</v>
      </c>
      <c r="Q237" s="2"/>
      <c r="R237" s="110"/>
      <c r="S237" s="2" t="s">
        <v>1378</v>
      </c>
      <c r="T237" s="35"/>
      <c r="U237" s="2" t="s">
        <v>1368</v>
      </c>
      <c r="V237" s="2" t="s">
        <v>1374</v>
      </c>
      <c r="W237" s="5">
        <f>VLOOKUP(V237,definitions_list_lookup!$V$12:$W$15,2,FALSE)</f>
        <v>1</v>
      </c>
      <c r="X237" s="35" t="s">
        <v>1456</v>
      </c>
      <c r="Y237" s="41">
        <f>VLOOKUP(X237,definitions_list_lookup!$AT$3:$AU$5,2,FALSE)</f>
        <v>1</v>
      </c>
      <c r="Z237" s="41"/>
      <c r="AA237" s="41" t="s">
        <v>2136</v>
      </c>
      <c r="AB237" s="2"/>
      <c r="AC237" s="2"/>
      <c r="AD237" s="5" t="e">
        <f>VLOOKUP(AC237,definitions_list_lookup!$Y$12:$Z$15,2,FALSE)</f>
        <v>#N/A</v>
      </c>
      <c r="AE237" s="35"/>
      <c r="AF237" s="41" t="e">
        <f>VLOOKUP(AE237,definitions_list_lookup!$AT$3:$AU$5,2,FALSE)</f>
        <v>#N/A</v>
      </c>
      <c r="AH237" s="2"/>
      <c r="AI237" s="2"/>
      <c r="AJ237" s="14"/>
      <c r="AK237" s="14"/>
      <c r="AL237" s="14"/>
      <c r="AM237" s="14"/>
      <c r="AN237" s="14"/>
      <c r="AO237" s="14"/>
      <c r="AP237" s="14"/>
      <c r="AQ237" s="14"/>
      <c r="AR237" s="14"/>
      <c r="AS237" s="49">
        <v>49</v>
      </c>
      <c r="AT237" s="49">
        <v>90</v>
      </c>
      <c r="AU237" s="49">
        <v>4</v>
      </c>
      <c r="AV237" s="49">
        <v>360</v>
      </c>
      <c r="AW237" s="49">
        <f t="shared" si="39"/>
        <v>-93.478526886771562</v>
      </c>
      <c r="AX237" s="49">
        <f t="shared" si="41"/>
        <v>266.52147311322847</v>
      </c>
      <c r="AY237" s="49">
        <f t="shared" si="45"/>
        <v>40.947691545792587</v>
      </c>
      <c r="AZ237" s="49">
        <f t="shared" si="42"/>
        <v>356.52147311322847</v>
      </c>
      <c r="BA237" s="49">
        <f t="shared" si="43"/>
        <v>49.052308454207413</v>
      </c>
      <c r="BB237" s="49">
        <f t="shared" si="40"/>
        <v>86.521473113228467</v>
      </c>
      <c r="BC237" s="60">
        <f t="shared" si="44"/>
        <v>49.052308454207413</v>
      </c>
    </row>
    <row r="238" spans="1:58">
      <c r="A238" s="89">
        <v>42936</v>
      </c>
      <c r="B238" s="2" t="s">
        <v>1842</v>
      </c>
      <c r="C238" s="2" t="s">
        <v>1450</v>
      </c>
      <c r="D238" s="2" t="s">
        <v>1575</v>
      </c>
      <c r="E238" s="2">
        <v>34</v>
      </c>
      <c r="F238" s="2">
        <v>3</v>
      </c>
      <c r="G238" s="10" t="str">
        <f t="shared" si="38"/>
        <v>34-3</v>
      </c>
      <c r="H238" s="2">
        <v>0</v>
      </c>
      <c r="I238" s="2">
        <v>74</v>
      </c>
      <c r="J238" s="14">
        <f>(VLOOKUP($G238,Depth_Lookup_CCL!$A$3:$Z$549,11,FALSE))+(H238/100)</f>
        <v>83.44</v>
      </c>
      <c r="K238" s="14">
        <f>(VLOOKUP($G238,Depth_Lookup_CCL!$A$3:$Z$549,11,FALSE))+(I238/100)</f>
        <v>84.179999999999993</v>
      </c>
      <c r="L238" s="90">
        <v>46</v>
      </c>
      <c r="M238" s="90" t="s">
        <v>1846</v>
      </c>
      <c r="N238" s="14" t="s">
        <v>1378</v>
      </c>
      <c r="O238" s="2" t="s">
        <v>1391</v>
      </c>
      <c r="Q238" s="2" t="s">
        <v>2137</v>
      </c>
      <c r="R238" s="110"/>
      <c r="S238" s="2" t="s">
        <v>1378</v>
      </c>
      <c r="T238" s="35"/>
      <c r="U238" s="2" t="s">
        <v>1368</v>
      </c>
      <c r="V238" s="2" t="s">
        <v>1374</v>
      </c>
      <c r="W238" s="5">
        <f>VLOOKUP(V238,definitions_list_lookup!$V$12:$W$15,2,FALSE)</f>
        <v>1</v>
      </c>
      <c r="X238" s="35" t="s">
        <v>1456</v>
      </c>
      <c r="Y238" s="41">
        <f>VLOOKUP(X238,definitions_list_lookup!$AT$3:$AU$5,2,FALSE)</f>
        <v>1</v>
      </c>
      <c r="Z238" s="41"/>
      <c r="AA238" s="41" t="s">
        <v>2136</v>
      </c>
      <c r="AB238" s="2"/>
      <c r="AC238" s="2"/>
      <c r="AD238" s="5" t="e">
        <f>VLOOKUP(AC238,definitions_list_lookup!$Y$12:$Z$15,2,FALSE)</f>
        <v>#N/A</v>
      </c>
      <c r="AE238" s="35"/>
      <c r="AF238" s="41" t="e">
        <f>VLOOKUP(AE238,definitions_list_lookup!$AT$3:$AU$5,2,FALSE)</f>
        <v>#N/A</v>
      </c>
      <c r="AH238" s="2"/>
      <c r="AI238" s="2"/>
      <c r="AJ238" s="14"/>
      <c r="AK238" s="14"/>
      <c r="AL238" s="14"/>
      <c r="AM238" s="14"/>
      <c r="AN238" s="14"/>
      <c r="AO238" s="14"/>
      <c r="AP238" s="14"/>
      <c r="AQ238" s="14"/>
      <c r="AR238" s="14"/>
      <c r="AS238" s="49">
        <v>55</v>
      </c>
      <c r="AT238" s="49">
        <v>90</v>
      </c>
      <c r="AU238" s="49">
        <v>2</v>
      </c>
      <c r="AV238" s="49">
        <v>360</v>
      </c>
      <c r="AW238" s="49">
        <f t="shared" si="39"/>
        <v>-91.40070503027097</v>
      </c>
      <c r="AX238" s="49">
        <f t="shared" si="41"/>
        <v>268.59929496972904</v>
      </c>
      <c r="AY238" s="49">
        <f t="shared" si="45"/>
        <v>34.991955155899809</v>
      </c>
      <c r="AZ238" s="49">
        <f t="shared" si="42"/>
        <v>358.59929496972904</v>
      </c>
      <c r="BA238" s="49">
        <f t="shared" si="43"/>
        <v>55.008044844100191</v>
      </c>
      <c r="BB238" s="49">
        <f t="shared" si="40"/>
        <v>88.599294969729044</v>
      </c>
      <c r="BC238" s="60">
        <f t="shared" si="44"/>
        <v>55.008044844100191</v>
      </c>
    </row>
    <row r="239" spans="1:58">
      <c r="A239" s="89">
        <v>42936</v>
      </c>
      <c r="B239" s="2" t="s">
        <v>1842</v>
      </c>
      <c r="C239" s="2" t="s">
        <v>1450</v>
      </c>
      <c r="D239" s="2" t="s">
        <v>1575</v>
      </c>
      <c r="E239" s="2">
        <v>34</v>
      </c>
      <c r="F239" s="2">
        <v>4</v>
      </c>
      <c r="G239" s="10" t="str">
        <f t="shared" si="38"/>
        <v>34-4</v>
      </c>
      <c r="H239" s="2">
        <v>0</v>
      </c>
      <c r="I239" s="2">
        <v>99</v>
      </c>
      <c r="J239" s="14">
        <f>(VLOOKUP($G239,Depth_Lookup_CCL!$A$3:$Z$549,11,FALSE))+(H239/100)</f>
        <v>84.19</v>
      </c>
      <c r="K239" s="14">
        <f>(VLOOKUP($G239,Depth_Lookup_CCL!$A$3:$Z$549,11,FALSE))+(I239/100)</f>
        <v>85.179999999999993</v>
      </c>
      <c r="L239" s="90">
        <v>46</v>
      </c>
      <c r="M239" s="90" t="s">
        <v>1846</v>
      </c>
      <c r="N239" s="14" t="s">
        <v>1442</v>
      </c>
      <c r="Q239" s="2"/>
      <c r="R239" s="110"/>
      <c r="S239" s="2" t="s">
        <v>1378</v>
      </c>
      <c r="T239" s="35"/>
      <c r="U239" s="2" t="s">
        <v>1368</v>
      </c>
      <c r="V239" s="2" t="s">
        <v>1374</v>
      </c>
      <c r="W239" s="5">
        <f>VLOOKUP(V239,definitions_list_lookup!$V$12:$W$15,2,FALSE)</f>
        <v>1</v>
      </c>
      <c r="X239" s="35" t="s">
        <v>1456</v>
      </c>
      <c r="Y239" s="41">
        <f>VLOOKUP(X239,definitions_list_lookup!$AT$3:$AU$5,2,FALSE)</f>
        <v>1</v>
      </c>
      <c r="Z239" s="41"/>
      <c r="AA239" s="41" t="s">
        <v>2136</v>
      </c>
      <c r="AB239" s="2"/>
      <c r="AC239" s="2"/>
      <c r="AD239" s="5" t="e">
        <f>VLOOKUP(AC239,definitions_list_lookup!$Y$12:$Z$15,2,FALSE)</f>
        <v>#N/A</v>
      </c>
      <c r="AE239" s="35"/>
      <c r="AF239" s="41" t="e">
        <f>VLOOKUP(AE239,definitions_list_lookup!$AT$3:$AU$5,2,FALSE)</f>
        <v>#N/A</v>
      </c>
      <c r="AH239" s="2"/>
      <c r="AI239" s="2"/>
      <c r="AJ239" s="14"/>
      <c r="AK239" s="14" t="s">
        <v>1503</v>
      </c>
      <c r="AL239" s="14" t="s">
        <v>1504</v>
      </c>
      <c r="AM239" s="14">
        <v>0.5</v>
      </c>
      <c r="AN239" s="98" t="s">
        <v>2138</v>
      </c>
      <c r="AO239" s="14"/>
      <c r="AP239" s="14"/>
      <c r="AQ239" s="14"/>
      <c r="AR239" s="14"/>
      <c r="AS239" s="49"/>
      <c r="AT239" s="49"/>
      <c r="AU239" s="49"/>
      <c r="AV239" s="49"/>
      <c r="AW239" s="49" t="e">
        <f t="shared" si="39"/>
        <v>#DIV/0!</v>
      </c>
      <c r="AX239" s="49" t="e">
        <f t="shared" si="41"/>
        <v>#DIV/0!</v>
      </c>
      <c r="AY239" s="49" t="e">
        <f t="shared" si="45"/>
        <v>#DIV/0!</v>
      </c>
      <c r="AZ239" s="49" t="e">
        <f t="shared" si="42"/>
        <v>#DIV/0!</v>
      </c>
      <c r="BA239" s="49" t="e">
        <f t="shared" si="43"/>
        <v>#DIV/0!</v>
      </c>
      <c r="BB239" s="49" t="e">
        <f t="shared" si="40"/>
        <v>#DIV/0!</v>
      </c>
      <c r="BC239" s="60" t="e">
        <f t="shared" si="44"/>
        <v>#DIV/0!</v>
      </c>
    </row>
    <row r="240" spans="1:58">
      <c r="A240" s="89">
        <v>42936</v>
      </c>
      <c r="B240" s="2" t="s">
        <v>1842</v>
      </c>
      <c r="C240" s="2" t="s">
        <v>1450</v>
      </c>
      <c r="D240" s="2" t="s">
        <v>1575</v>
      </c>
      <c r="E240" s="2">
        <v>35</v>
      </c>
      <c r="F240" s="2">
        <v>1</v>
      </c>
      <c r="G240" s="10" t="str">
        <f t="shared" si="38"/>
        <v>35-1</v>
      </c>
      <c r="H240" s="2">
        <v>0</v>
      </c>
      <c r="I240" s="2">
        <v>28</v>
      </c>
      <c r="J240" s="14">
        <f>(VLOOKUP($G240,Depth_Lookup_CCL!$A$3:$Z$549,11,FALSE))+(H240/100)</f>
        <v>85.05</v>
      </c>
      <c r="K240" s="14">
        <f>(VLOOKUP($G240,Depth_Lookup_CCL!$A$3:$Z$549,11,FALSE))+(I240/100)</f>
        <v>85.33</v>
      </c>
      <c r="L240" s="90">
        <v>46</v>
      </c>
      <c r="M240" s="90" t="s">
        <v>3870</v>
      </c>
      <c r="N240" s="14" t="s">
        <v>1442</v>
      </c>
      <c r="Q240" s="2"/>
      <c r="R240" s="136"/>
      <c r="T240" s="35"/>
      <c r="U240" s="2"/>
      <c r="V240" s="2" t="s">
        <v>1376</v>
      </c>
      <c r="W240" s="5">
        <f>VLOOKUP(V240,definitions_list_lookup!$V$12:$W$15,2,FALSE)</f>
        <v>0</v>
      </c>
      <c r="X240" s="35"/>
      <c r="Y240" s="41" t="e">
        <f>VLOOKUP(X240,definitions_list_lookup!$AT$3:$AU$5,2,FALSE)</f>
        <v>#N/A</v>
      </c>
      <c r="Z240" s="41"/>
      <c r="AA240" s="41"/>
      <c r="AB240" s="2"/>
      <c r="AC240" s="2"/>
      <c r="AD240" s="5" t="e">
        <f>VLOOKUP(AC240,definitions_list_lookup!$Y$12:$Z$15,2,FALSE)</f>
        <v>#N/A</v>
      </c>
      <c r="AE240" s="35"/>
      <c r="AF240" s="41" t="e">
        <f>VLOOKUP(AE240,definitions_list_lookup!$AT$3:$AU$5,2,FALSE)</f>
        <v>#N/A</v>
      </c>
      <c r="AH240" s="2"/>
      <c r="AI240" s="2"/>
      <c r="AJ240" s="14"/>
      <c r="AK240" s="14"/>
      <c r="AL240" s="14"/>
      <c r="AM240" s="14"/>
      <c r="AN240" s="14"/>
      <c r="AO240" s="14"/>
      <c r="AP240" s="14"/>
      <c r="AQ240" s="14"/>
      <c r="AR240" s="14"/>
      <c r="AS240" s="49"/>
      <c r="AT240" s="49"/>
      <c r="AU240" s="49"/>
      <c r="AV240" s="49"/>
      <c r="AW240" s="49" t="e">
        <f t="shared" si="39"/>
        <v>#DIV/0!</v>
      </c>
      <c r="AX240" s="49" t="e">
        <f t="shared" si="41"/>
        <v>#DIV/0!</v>
      </c>
      <c r="AY240" s="49" t="e">
        <f t="shared" si="45"/>
        <v>#DIV/0!</v>
      </c>
      <c r="AZ240" s="49" t="e">
        <f t="shared" si="42"/>
        <v>#DIV/0!</v>
      </c>
      <c r="BA240" s="49" t="e">
        <f t="shared" si="43"/>
        <v>#DIV/0!</v>
      </c>
      <c r="BB240" s="49" t="e">
        <f t="shared" si="40"/>
        <v>#DIV/0!</v>
      </c>
      <c r="BC240" s="60" t="e">
        <f t="shared" si="44"/>
        <v>#DIV/0!</v>
      </c>
    </row>
    <row r="241" spans="1:55">
      <c r="A241" s="89">
        <v>42936</v>
      </c>
      <c r="B241" s="2" t="s">
        <v>1842</v>
      </c>
      <c r="C241" s="2" t="s">
        <v>1450</v>
      </c>
      <c r="D241" s="2" t="s">
        <v>1575</v>
      </c>
      <c r="E241" s="2">
        <v>36</v>
      </c>
      <c r="F241" s="2">
        <v>1</v>
      </c>
      <c r="G241" s="10" t="str">
        <f t="shared" si="38"/>
        <v>36-1</v>
      </c>
      <c r="H241" s="2">
        <v>0</v>
      </c>
      <c r="I241" s="2">
        <v>81</v>
      </c>
      <c r="J241" s="14">
        <f>(VLOOKUP($G241,Depth_Lookup_CCL!$A$3:$Z$549,11,FALSE))+(H241/100)</f>
        <v>85.25</v>
      </c>
      <c r="K241" s="14">
        <f>(VLOOKUP($G241,Depth_Lookup_CCL!$A$3:$Z$549,11,FALSE))+(I241/100)</f>
        <v>86.06</v>
      </c>
      <c r="L241" s="90">
        <v>46</v>
      </c>
      <c r="M241" s="90" t="s">
        <v>2467</v>
      </c>
      <c r="N241" s="14" t="s">
        <v>1442</v>
      </c>
      <c r="Q241" s="2"/>
      <c r="R241" s="110"/>
      <c r="T241" s="35"/>
      <c r="U241" s="2"/>
      <c r="V241" s="2" t="s">
        <v>1376</v>
      </c>
      <c r="W241" s="5">
        <f>VLOOKUP(V241,definitions_list_lookup!$V$12:$W$15,2,FALSE)</f>
        <v>0</v>
      </c>
      <c r="X241" s="35"/>
      <c r="Y241" s="41" t="e">
        <f>VLOOKUP(X241,definitions_list_lookup!$AT$3:$AU$5,2,FALSE)</f>
        <v>#N/A</v>
      </c>
      <c r="Z241" s="41"/>
      <c r="AA241" s="41"/>
      <c r="AB241" s="2"/>
      <c r="AC241" s="2"/>
      <c r="AD241" s="5" t="e">
        <f>VLOOKUP(AC241,definitions_list_lookup!$Y$12:$Z$15,2,FALSE)</f>
        <v>#N/A</v>
      </c>
      <c r="AE241" s="35"/>
      <c r="AF241" s="41" t="e">
        <f>VLOOKUP(AE241,definitions_list_lookup!$AT$3:$AU$5,2,FALSE)</f>
        <v>#N/A</v>
      </c>
      <c r="AH241" s="2"/>
      <c r="AI241" s="2"/>
      <c r="AJ241" s="14"/>
      <c r="AK241" s="14"/>
      <c r="AL241" s="14"/>
      <c r="AM241" s="14"/>
      <c r="AN241" s="14"/>
      <c r="AO241" s="14"/>
      <c r="AP241" s="14"/>
      <c r="AQ241" s="14"/>
      <c r="AR241" s="14"/>
      <c r="AS241" s="49"/>
      <c r="AT241" s="49"/>
      <c r="AU241" s="49"/>
      <c r="AV241" s="49"/>
      <c r="AW241" s="49" t="e">
        <f t="shared" si="39"/>
        <v>#DIV/0!</v>
      </c>
      <c r="AX241" s="49" t="e">
        <f t="shared" si="41"/>
        <v>#DIV/0!</v>
      </c>
      <c r="AY241" s="49" t="e">
        <f t="shared" si="45"/>
        <v>#DIV/0!</v>
      </c>
      <c r="AZ241" s="49" t="e">
        <f t="shared" si="42"/>
        <v>#DIV/0!</v>
      </c>
      <c r="BA241" s="49" t="e">
        <f t="shared" si="43"/>
        <v>#DIV/0!</v>
      </c>
      <c r="BB241" s="49" t="e">
        <f t="shared" si="40"/>
        <v>#DIV/0!</v>
      </c>
      <c r="BC241" s="60" t="e">
        <f t="shared" si="44"/>
        <v>#DIV/0!</v>
      </c>
    </row>
    <row r="242" spans="1:55">
      <c r="A242" s="89">
        <v>42936</v>
      </c>
      <c r="B242" s="2" t="s">
        <v>1842</v>
      </c>
      <c r="C242" s="2" t="s">
        <v>1450</v>
      </c>
      <c r="D242" s="2" t="s">
        <v>1575</v>
      </c>
      <c r="E242" s="2">
        <v>36</v>
      </c>
      <c r="F242" s="2">
        <v>2</v>
      </c>
      <c r="G242" s="10" t="str">
        <f t="shared" si="38"/>
        <v>36-2</v>
      </c>
      <c r="H242" s="2">
        <v>0</v>
      </c>
      <c r="I242" s="2">
        <v>22</v>
      </c>
      <c r="J242" s="14">
        <f>(VLOOKUP($G242,Depth_Lookup_CCL!$A$3:$Z$549,11,FALSE))+(H242/100)</f>
        <v>86.055000000000007</v>
      </c>
      <c r="K242" s="14">
        <f>(VLOOKUP($G242,Depth_Lookup_CCL!$A$3:$Z$549,11,FALSE))+(I242/100)</f>
        <v>86.275000000000006</v>
      </c>
      <c r="L242" s="90">
        <v>46</v>
      </c>
      <c r="M242" s="90" t="s">
        <v>1844</v>
      </c>
      <c r="N242" s="14"/>
      <c r="Q242" s="2"/>
      <c r="R242" s="110"/>
      <c r="T242" s="35"/>
      <c r="U242" s="2"/>
      <c r="V242" s="2"/>
      <c r="W242" s="5" t="e">
        <f>VLOOKUP(V242,definitions_list_lookup!$V$12:$W$15,2,FALSE)</f>
        <v>#N/A</v>
      </c>
      <c r="X242" s="35"/>
      <c r="Y242" s="41" t="e">
        <f>VLOOKUP(X242,definitions_list_lookup!$AT$3:$AU$5,2,FALSE)</f>
        <v>#N/A</v>
      </c>
      <c r="Z242" s="41"/>
      <c r="AA242" s="41"/>
      <c r="AB242" s="2" t="s">
        <v>1385</v>
      </c>
      <c r="AC242" s="2" t="s">
        <v>1374</v>
      </c>
      <c r="AD242" s="5">
        <f>VLOOKUP(AC242,definitions_list_lookup!$Y$12:$Z$15,2,FALSE)</f>
        <v>1</v>
      </c>
      <c r="AE242" s="35" t="s">
        <v>1455</v>
      </c>
      <c r="AF242" s="41">
        <f>VLOOKUP(AE242,definitions_list_lookup!$AT$3:$AU$5,2,FALSE)</f>
        <v>0</v>
      </c>
      <c r="AH242" s="2" t="s">
        <v>1492</v>
      </c>
      <c r="AI242" s="2" t="s">
        <v>2135</v>
      </c>
      <c r="AJ242" s="14"/>
      <c r="AK242" s="14"/>
      <c r="AL242" s="14"/>
      <c r="AM242" s="14"/>
      <c r="AN242" s="14"/>
      <c r="AO242" s="14"/>
      <c r="AP242" s="14"/>
      <c r="AQ242" s="14"/>
      <c r="AR242" s="14"/>
      <c r="AS242" s="49">
        <v>7</v>
      </c>
      <c r="AT242" s="49">
        <v>270</v>
      </c>
      <c r="AU242" s="49">
        <v>30</v>
      </c>
      <c r="AV242" s="49">
        <v>360</v>
      </c>
      <c r="AW242" s="49">
        <f t="shared" si="39"/>
        <v>167.99383101490037</v>
      </c>
      <c r="AX242" s="49">
        <f t="shared" si="41"/>
        <v>167.99383101490037</v>
      </c>
      <c r="AY242" s="49">
        <f t="shared" si="45"/>
        <v>59.448255619778891</v>
      </c>
      <c r="AZ242" s="49">
        <f t="shared" si="42"/>
        <v>257.99383101490037</v>
      </c>
      <c r="BA242" s="49">
        <f t="shared" si="43"/>
        <v>30.551744380221109</v>
      </c>
      <c r="BB242" s="49">
        <f t="shared" si="40"/>
        <v>347.99383101490037</v>
      </c>
      <c r="BC242" s="60">
        <f t="shared" si="44"/>
        <v>30.551744380221109</v>
      </c>
    </row>
    <row r="243" spans="1:55">
      <c r="A243" s="89">
        <v>42936</v>
      </c>
      <c r="B243" s="2" t="s">
        <v>1842</v>
      </c>
      <c r="C243" s="2" t="s">
        <v>1450</v>
      </c>
      <c r="D243" s="2" t="s">
        <v>1575</v>
      </c>
      <c r="E243" s="2">
        <v>36</v>
      </c>
      <c r="F243" s="2">
        <v>2</v>
      </c>
      <c r="G243" s="10" t="str">
        <f t="shared" si="38"/>
        <v>36-2</v>
      </c>
      <c r="H243" s="2">
        <v>22</v>
      </c>
      <c r="I243" s="2">
        <v>23</v>
      </c>
      <c r="J243" s="14">
        <f>(VLOOKUP($G243,Depth_Lookup_CCL!$A$3:$Z$549,11,FALSE))+(H243/100)</f>
        <v>86.275000000000006</v>
      </c>
      <c r="K243" s="14">
        <f>(VLOOKUP($G243,Depth_Lookup_CCL!$A$3:$Z$549,11,FALSE))+(I243/100)</f>
        <v>86.285000000000011</v>
      </c>
      <c r="L243" s="90">
        <v>46</v>
      </c>
      <c r="M243" s="90" t="s">
        <v>1844</v>
      </c>
      <c r="N243" s="14"/>
      <c r="Q243" s="2"/>
      <c r="R243" s="110"/>
      <c r="S243" s="2" t="s">
        <v>1378</v>
      </c>
      <c r="T243" s="35" t="s">
        <v>1391</v>
      </c>
      <c r="U243" s="2" t="s">
        <v>1368</v>
      </c>
      <c r="V243" s="2" t="s">
        <v>1374</v>
      </c>
      <c r="W243" s="5">
        <f>VLOOKUP(V243,definitions_list_lookup!$V$12:$W$15,2,FALSE)</f>
        <v>1</v>
      </c>
      <c r="X243" s="35" t="s">
        <v>1455</v>
      </c>
      <c r="Y243" s="41">
        <f>VLOOKUP(X243,definitions_list_lookup!$AT$3:$AU$5,2,FALSE)</f>
        <v>0</v>
      </c>
      <c r="Z243" s="41">
        <v>1</v>
      </c>
      <c r="AA243" s="41" t="s">
        <v>2131</v>
      </c>
      <c r="AB243" s="2"/>
      <c r="AC243" s="2"/>
      <c r="AD243" s="5" t="e">
        <f>VLOOKUP(AC243,definitions_list_lookup!$Y$12:$Z$15,2,FALSE)</f>
        <v>#N/A</v>
      </c>
      <c r="AE243" s="35"/>
      <c r="AF243" s="41" t="e">
        <f>VLOOKUP(AE243,definitions_list_lookup!$AT$3:$AU$5,2,FALSE)</f>
        <v>#N/A</v>
      </c>
      <c r="AH243" s="2"/>
      <c r="AI243" s="2"/>
      <c r="AJ243" s="14"/>
      <c r="AK243" s="14"/>
      <c r="AL243" s="14"/>
      <c r="AM243" s="14"/>
      <c r="AN243" s="14"/>
      <c r="AO243" s="14"/>
      <c r="AP243" s="14"/>
      <c r="AQ243" s="14"/>
      <c r="AR243" s="14"/>
      <c r="AS243" s="49">
        <v>5</v>
      </c>
      <c r="AT243" s="49">
        <v>270</v>
      </c>
      <c r="AU243" s="49">
        <v>52</v>
      </c>
      <c r="AV243" s="49">
        <v>360</v>
      </c>
      <c r="AW243" s="49">
        <f t="shared" si="39"/>
        <v>176.08970752900672</v>
      </c>
      <c r="AX243" s="49">
        <f t="shared" si="41"/>
        <v>176.08970752900672</v>
      </c>
      <c r="AY243" s="49">
        <f t="shared" si="45"/>
        <v>37.935232877447575</v>
      </c>
      <c r="AZ243" s="49">
        <f t="shared" si="42"/>
        <v>266.08970752900672</v>
      </c>
      <c r="BA243" s="49">
        <f t="shared" si="43"/>
        <v>52.064767122552425</v>
      </c>
      <c r="BB243" s="49">
        <f t="shared" si="40"/>
        <v>356.08970752900672</v>
      </c>
      <c r="BC243" s="60">
        <f t="shared" si="44"/>
        <v>52.064767122552425</v>
      </c>
    </row>
    <row r="244" spans="1:55">
      <c r="A244" s="89">
        <v>42936</v>
      </c>
      <c r="B244" s="2" t="s">
        <v>1842</v>
      </c>
      <c r="C244" s="2" t="s">
        <v>1450</v>
      </c>
      <c r="D244" s="2" t="s">
        <v>1575</v>
      </c>
      <c r="E244" s="2">
        <v>36</v>
      </c>
      <c r="F244" s="2">
        <v>2</v>
      </c>
      <c r="G244" s="10" t="str">
        <f t="shared" si="38"/>
        <v>36-2</v>
      </c>
      <c r="H244" s="2">
        <v>23</v>
      </c>
      <c r="I244" s="2">
        <v>95</v>
      </c>
      <c r="J244" s="14">
        <f>(VLOOKUP($G244,Depth_Lookup_CCL!$A$3:$Z$549,11,FALSE))+(H244/100)</f>
        <v>86.285000000000011</v>
      </c>
      <c r="K244" s="14">
        <f>(VLOOKUP($G244,Depth_Lookup_CCL!$A$3:$Z$549,11,FALSE))+(I244/100)</f>
        <v>87.00500000000001</v>
      </c>
      <c r="L244" s="90">
        <v>46</v>
      </c>
      <c r="M244" s="90" t="s">
        <v>1844</v>
      </c>
      <c r="N244" s="14" t="s">
        <v>1442</v>
      </c>
      <c r="Q244" s="2"/>
      <c r="R244" s="110"/>
      <c r="T244" s="35"/>
      <c r="U244" s="2"/>
      <c r="V244" s="2" t="s">
        <v>1376</v>
      </c>
      <c r="W244" s="5">
        <f>VLOOKUP(V244,definitions_list_lookup!$V$12:$W$15,2,FALSE)</f>
        <v>0</v>
      </c>
      <c r="X244" s="35"/>
      <c r="Y244" s="41" t="e">
        <f>VLOOKUP(X244,definitions_list_lookup!$AT$3:$AU$5,2,FALSE)</f>
        <v>#N/A</v>
      </c>
      <c r="Z244" s="41"/>
      <c r="AA244" s="41"/>
      <c r="AB244" s="2" t="s">
        <v>1385</v>
      </c>
      <c r="AC244" s="2" t="s">
        <v>1374</v>
      </c>
      <c r="AD244" s="5">
        <f>VLOOKUP(AC244,definitions_list_lookup!$Y$12:$Z$15,2,FALSE)</f>
        <v>1</v>
      </c>
      <c r="AE244" s="35" t="s">
        <v>1455</v>
      </c>
      <c r="AF244" s="41">
        <f>VLOOKUP(AE244,definitions_list_lookup!$AT$3:$AU$5,2,FALSE)</f>
        <v>0</v>
      </c>
      <c r="AH244" s="2" t="s">
        <v>1492</v>
      </c>
      <c r="AI244" s="2" t="s">
        <v>2135</v>
      </c>
      <c r="AJ244" s="14"/>
      <c r="AK244" s="14"/>
      <c r="AL244" s="14"/>
      <c r="AM244" s="14"/>
      <c r="AN244" s="14"/>
      <c r="AO244" s="14"/>
      <c r="AP244" s="14"/>
      <c r="AQ244" s="14"/>
      <c r="AR244" s="14"/>
      <c r="AS244" s="49">
        <v>1</v>
      </c>
      <c r="AT244" s="49">
        <v>270</v>
      </c>
      <c r="AU244" s="49">
        <v>26</v>
      </c>
      <c r="AV244" s="49">
        <v>360</v>
      </c>
      <c r="AW244" s="49">
        <f t="shared" si="39"/>
        <v>177.95036270288472</v>
      </c>
      <c r="AX244" s="49">
        <f t="shared" si="41"/>
        <v>177.95036270288472</v>
      </c>
      <c r="AY244" s="49">
        <f t="shared" si="45"/>
        <v>63.985549537595034</v>
      </c>
      <c r="AZ244" s="49">
        <f t="shared" si="42"/>
        <v>267.95036270288472</v>
      </c>
      <c r="BA244" s="49">
        <f t="shared" si="43"/>
        <v>26.014450462404966</v>
      </c>
      <c r="BB244" s="49">
        <f t="shared" si="40"/>
        <v>357.95036270288472</v>
      </c>
      <c r="BC244" s="60">
        <f t="shared" si="44"/>
        <v>26.014450462404966</v>
      </c>
    </row>
    <row r="245" spans="1:55">
      <c r="A245" s="89">
        <v>42936</v>
      </c>
      <c r="B245" s="2" t="s">
        <v>1842</v>
      </c>
      <c r="C245" s="2" t="s">
        <v>1450</v>
      </c>
      <c r="D245" s="2" t="s">
        <v>1575</v>
      </c>
      <c r="E245" s="2">
        <v>36</v>
      </c>
      <c r="F245" s="2">
        <v>3</v>
      </c>
      <c r="G245" s="10" t="str">
        <f t="shared" si="38"/>
        <v>36-3</v>
      </c>
      <c r="H245" s="2">
        <v>0</v>
      </c>
      <c r="I245" s="2">
        <v>71</v>
      </c>
      <c r="J245" s="14">
        <f>(VLOOKUP($G245,Depth_Lookup_CCL!$A$3:$Z$549,11,FALSE))+(H245/100)</f>
        <v>86.985000000000014</v>
      </c>
      <c r="K245" s="14">
        <f>(VLOOKUP($G245,Depth_Lookup_CCL!$A$3:$Z$549,11,FALSE))+(I245/100)</f>
        <v>87.695000000000007</v>
      </c>
      <c r="L245" s="90">
        <v>46</v>
      </c>
      <c r="M245" s="90" t="s">
        <v>1844</v>
      </c>
      <c r="N245" s="14" t="s">
        <v>1442</v>
      </c>
      <c r="Q245" s="2"/>
      <c r="R245" s="110"/>
      <c r="T245" s="35"/>
      <c r="U245" s="2"/>
      <c r="V245" s="2" t="s">
        <v>1376</v>
      </c>
      <c r="W245" s="5">
        <f>VLOOKUP(V245,definitions_list_lookup!$V$12:$W$15,2,FALSE)</f>
        <v>0</v>
      </c>
      <c r="X245" s="35"/>
      <c r="Y245" s="41" t="e">
        <f>VLOOKUP(X245,definitions_list_lookup!$AT$3:$AU$5,2,FALSE)</f>
        <v>#N/A</v>
      </c>
      <c r="Z245" s="41"/>
      <c r="AA245" s="41"/>
      <c r="AB245" s="2"/>
      <c r="AC245" s="2"/>
      <c r="AD245" s="5" t="e">
        <f>VLOOKUP(AC245,definitions_list_lookup!$Y$12:$Z$15,2,FALSE)</f>
        <v>#N/A</v>
      </c>
      <c r="AE245" s="35"/>
      <c r="AF245" s="41" t="e">
        <f>VLOOKUP(AE245,definitions_list_lookup!$AT$3:$AU$5,2,FALSE)</f>
        <v>#N/A</v>
      </c>
      <c r="AH245" s="2"/>
      <c r="AI245" s="2"/>
      <c r="AJ245" s="14"/>
      <c r="AK245" s="14"/>
      <c r="AL245" s="14"/>
      <c r="AM245" s="14"/>
      <c r="AN245" s="14"/>
      <c r="AO245" s="14"/>
      <c r="AP245" s="14"/>
      <c r="AQ245" s="14"/>
      <c r="AR245" s="14"/>
      <c r="AS245" s="49"/>
      <c r="AT245" s="49"/>
      <c r="AU245" s="49"/>
      <c r="AV245" s="49"/>
      <c r="AW245" s="49" t="e">
        <f t="shared" si="39"/>
        <v>#DIV/0!</v>
      </c>
      <c r="AX245" s="49" t="e">
        <f t="shared" si="41"/>
        <v>#DIV/0!</v>
      </c>
      <c r="AY245" s="49" t="e">
        <f t="shared" si="45"/>
        <v>#DIV/0!</v>
      </c>
      <c r="AZ245" s="49" t="e">
        <f t="shared" si="42"/>
        <v>#DIV/0!</v>
      </c>
      <c r="BA245" s="49" t="e">
        <f t="shared" si="43"/>
        <v>#DIV/0!</v>
      </c>
      <c r="BB245" s="49" t="e">
        <f t="shared" si="40"/>
        <v>#DIV/0!</v>
      </c>
      <c r="BC245" s="60" t="e">
        <f t="shared" si="44"/>
        <v>#DIV/0!</v>
      </c>
    </row>
    <row r="246" spans="1:55">
      <c r="A246" s="89">
        <v>42936</v>
      </c>
      <c r="B246" s="2" t="s">
        <v>1842</v>
      </c>
      <c r="C246" s="2" t="s">
        <v>1450</v>
      </c>
      <c r="D246" s="2" t="s">
        <v>1575</v>
      </c>
      <c r="E246" s="2">
        <v>37</v>
      </c>
      <c r="F246" s="2">
        <v>1</v>
      </c>
      <c r="G246" s="10" t="str">
        <f t="shared" si="38"/>
        <v>37-1</v>
      </c>
      <c r="H246" s="2">
        <v>0</v>
      </c>
      <c r="I246" s="2">
        <v>6</v>
      </c>
      <c r="J246" s="14">
        <f>(VLOOKUP($G246,Depth_Lookup_CCL!$A$3:$Z$549,11,FALSE))+(H246/100)</f>
        <v>88.1</v>
      </c>
      <c r="K246" s="14">
        <f>(VLOOKUP($G246,Depth_Lookup_CCL!$A$3:$Z$549,11,FALSE))+(I246/100)</f>
        <v>88.16</v>
      </c>
      <c r="L246" s="90">
        <v>46</v>
      </c>
      <c r="M246" s="90" t="s">
        <v>1844</v>
      </c>
      <c r="N246" s="14" t="s">
        <v>1442</v>
      </c>
      <c r="Q246" s="2"/>
      <c r="R246" s="110"/>
      <c r="T246" s="35"/>
      <c r="U246" s="2"/>
      <c r="V246" s="2" t="s">
        <v>1376</v>
      </c>
      <c r="W246" s="5">
        <f>VLOOKUP(V246,definitions_list_lookup!$V$12:$W$15,2,FALSE)</f>
        <v>0</v>
      </c>
      <c r="X246" s="35"/>
      <c r="Y246" s="41" t="e">
        <f>VLOOKUP(X246,definitions_list_lookup!$AT$3:$AU$5,2,FALSE)</f>
        <v>#N/A</v>
      </c>
      <c r="Z246" s="41"/>
      <c r="AA246" s="41"/>
      <c r="AB246" s="2"/>
      <c r="AC246" s="2"/>
      <c r="AD246" s="5" t="e">
        <f>VLOOKUP(AC246,definitions_list_lookup!$Y$12:$Z$15,2,FALSE)</f>
        <v>#N/A</v>
      </c>
      <c r="AE246" s="35"/>
      <c r="AF246" s="41" t="e">
        <f>VLOOKUP(AE246,definitions_list_lookup!$AT$3:$AU$5,2,FALSE)</f>
        <v>#N/A</v>
      </c>
      <c r="AH246" s="2"/>
      <c r="AI246" s="2"/>
      <c r="AJ246" s="14"/>
      <c r="AK246" s="14"/>
      <c r="AL246" s="14"/>
      <c r="AM246" s="14"/>
      <c r="AN246" s="14"/>
      <c r="AO246" s="14"/>
      <c r="AP246" s="14"/>
      <c r="AQ246" s="14"/>
      <c r="AR246" s="14"/>
      <c r="AS246" s="49"/>
      <c r="AT246" s="49"/>
      <c r="AU246" s="49"/>
      <c r="AV246" s="49"/>
      <c r="AW246" s="49" t="e">
        <f t="shared" si="39"/>
        <v>#DIV/0!</v>
      </c>
      <c r="AX246" s="49" t="e">
        <f t="shared" si="41"/>
        <v>#DIV/0!</v>
      </c>
      <c r="AY246" s="49" t="e">
        <f t="shared" si="45"/>
        <v>#DIV/0!</v>
      </c>
      <c r="AZ246" s="49" t="e">
        <f t="shared" si="42"/>
        <v>#DIV/0!</v>
      </c>
      <c r="BA246" s="49" t="e">
        <f t="shared" si="43"/>
        <v>#DIV/0!</v>
      </c>
      <c r="BB246" s="49" t="e">
        <f t="shared" si="40"/>
        <v>#DIV/0!</v>
      </c>
      <c r="BC246" s="60" t="e">
        <f t="shared" si="44"/>
        <v>#DIV/0!</v>
      </c>
    </row>
    <row r="247" spans="1:55">
      <c r="A247" s="89">
        <v>42936</v>
      </c>
      <c r="B247" s="2" t="s">
        <v>1842</v>
      </c>
      <c r="C247" s="2" t="s">
        <v>1450</v>
      </c>
      <c r="D247" s="2" t="s">
        <v>1575</v>
      </c>
      <c r="E247" s="2">
        <v>37</v>
      </c>
      <c r="F247" s="2">
        <v>1</v>
      </c>
      <c r="G247" s="10" t="str">
        <f t="shared" si="38"/>
        <v>37-1</v>
      </c>
      <c r="H247" s="2">
        <v>6</v>
      </c>
      <c r="I247" s="2">
        <v>76</v>
      </c>
      <c r="J247" s="14">
        <f>(VLOOKUP($G247,Depth_Lookup_CCL!$A$3:$Z$549,11,FALSE))+(H247/100)</f>
        <v>88.16</v>
      </c>
      <c r="K247" s="14">
        <f>(VLOOKUP($G247,Depth_Lookup_CCL!$A$3:$Z$549,11,FALSE))+(I247/100)</f>
        <v>88.86</v>
      </c>
      <c r="L247" s="90">
        <v>47</v>
      </c>
      <c r="M247" s="90" t="s">
        <v>1846</v>
      </c>
      <c r="N247" s="14" t="s">
        <v>18</v>
      </c>
      <c r="Q247" s="2"/>
      <c r="R247" s="110"/>
      <c r="T247" s="35"/>
      <c r="U247" s="2"/>
      <c r="V247" s="2" t="s">
        <v>1376</v>
      </c>
      <c r="W247" s="5">
        <f>VLOOKUP(V247,definitions_list_lookup!$V$12:$W$15,2,FALSE)</f>
        <v>0</v>
      </c>
      <c r="X247" s="35"/>
      <c r="Y247" s="41" t="e">
        <f>VLOOKUP(X247,definitions_list_lookup!$AT$3:$AU$5,2,FALSE)</f>
        <v>#N/A</v>
      </c>
      <c r="Z247" s="41"/>
      <c r="AA247" s="41"/>
      <c r="AB247" s="2"/>
      <c r="AC247" s="2"/>
      <c r="AD247" s="5" t="e">
        <f>VLOOKUP(AC247,definitions_list_lookup!$Y$12:$Z$15,2,FALSE)</f>
        <v>#N/A</v>
      </c>
      <c r="AE247" s="35"/>
      <c r="AF247" s="41" t="e">
        <f>VLOOKUP(AE247,definitions_list_lookup!$AT$3:$AU$5,2,FALSE)</f>
        <v>#N/A</v>
      </c>
      <c r="AH247" s="2"/>
      <c r="AI247" s="2"/>
      <c r="AJ247" s="14"/>
      <c r="AK247" s="14"/>
      <c r="AL247" s="14"/>
      <c r="AM247" s="14"/>
      <c r="AN247" s="14"/>
      <c r="AO247" s="14"/>
      <c r="AP247" s="14"/>
      <c r="AQ247" s="14"/>
      <c r="AR247" s="14"/>
      <c r="AS247" s="49"/>
      <c r="AT247" s="49"/>
      <c r="AU247" s="49"/>
      <c r="AV247" s="49"/>
      <c r="AW247" s="49" t="e">
        <f t="shared" si="39"/>
        <v>#DIV/0!</v>
      </c>
      <c r="AX247" s="49" t="e">
        <f t="shared" si="41"/>
        <v>#DIV/0!</v>
      </c>
      <c r="AY247" s="49" t="e">
        <f t="shared" si="45"/>
        <v>#DIV/0!</v>
      </c>
      <c r="AZ247" s="49" t="e">
        <f t="shared" si="42"/>
        <v>#DIV/0!</v>
      </c>
      <c r="BA247" s="49" t="e">
        <f t="shared" si="43"/>
        <v>#DIV/0!</v>
      </c>
      <c r="BB247" s="49" t="e">
        <f t="shared" si="40"/>
        <v>#DIV/0!</v>
      </c>
      <c r="BC247" s="60" t="e">
        <f t="shared" si="44"/>
        <v>#DIV/0!</v>
      </c>
    </row>
    <row r="248" spans="1:55">
      <c r="A248" s="89">
        <v>42936</v>
      </c>
      <c r="B248" s="2" t="s">
        <v>1842</v>
      </c>
      <c r="C248" s="2" t="s">
        <v>1450</v>
      </c>
      <c r="D248" s="2" t="s">
        <v>1575</v>
      </c>
      <c r="E248" s="2">
        <v>37</v>
      </c>
      <c r="F248" s="2">
        <v>2</v>
      </c>
      <c r="G248" s="10" t="str">
        <f t="shared" si="38"/>
        <v>37-2</v>
      </c>
      <c r="H248" s="2">
        <v>0</v>
      </c>
      <c r="I248" s="2">
        <v>25</v>
      </c>
      <c r="J248" s="14">
        <f>(VLOOKUP($G248,Depth_Lookup_CCL!$A$3:$Z$549,11,FALSE))+(H248/100)</f>
        <v>88.85499999999999</v>
      </c>
      <c r="K248" s="14">
        <f>(VLOOKUP($G248,Depth_Lookup_CCL!$A$3:$Z$549,11,FALSE))+(I248/100)</f>
        <v>89.10499999999999</v>
      </c>
      <c r="L248" s="90">
        <v>47</v>
      </c>
      <c r="M248" s="90" t="s">
        <v>1846</v>
      </c>
      <c r="N248" s="14"/>
      <c r="Q248" s="2"/>
      <c r="R248" s="110"/>
      <c r="T248" s="35"/>
      <c r="U248" s="2"/>
      <c r="V248" s="2"/>
      <c r="W248" s="5" t="e">
        <f>VLOOKUP(V248,definitions_list_lookup!$V$12:$W$15,2,FALSE)</f>
        <v>#N/A</v>
      </c>
      <c r="X248" s="35"/>
      <c r="Y248" s="41" t="e">
        <f>VLOOKUP(X248,definitions_list_lookup!$AT$3:$AU$5,2,FALSE)</f>
        <v>#N/A</v>
      </c>
      <c r="Z248" s="41"/>
      <c r="AA248" s="41"/>
      <c r="AB248" s="2" t="s">
        <v>1385</v>
      </c>
      <c r="AC248" s="2" t="s">
        <v>1374</v>
      </c>
      <c r="AD248" s="5">
        <f>VLOOKUP(AC248,definitions_list_lookup!$Y$12:$Z$15,2,FALSE)</f>
        <v>1</v>
      </c>
      <c r="AE248" s="35" t="s">
        <v>1455</v>
      </c>
      <c r="AF248" s="41">
        <f>VLOOKUP(AE248,definitions_list_lookup!$AT$3:$AU$5,2,FALSE)</f>
        <v>0</v>
      </c>
      <c r="AH248" s="2" t="s">
        <v>1492</v>
      </c>
      <c r="AI248" s="2" t="s">
        <v>2468</v>
      </c>
      <c r="AJ248" s="14"/>
      <c r="AK248" s="14"/>
      <c r="AL248" s="14"/>
      <c r="AM248" s="14"/>
      <c r="AN248" s="14"/>
      <c r="AO248" s="14"/>
      <c r="AP248" s="14"/>
      <c r="AQ248" s="14"/>
      <c r="AR248" s="14"/>
      <c r="AS248" s="49">
        <v>19</v>
      </c>
      <c r="AT248" s="49">
        <v>90</v>
      </c>
      <c r="AU248" s="49">
        <v>20</v>
      </c>
      <c r="AV248" s="49">
        <v>180</v>
      </c>
      <c r="AW248" s="49">
        <f t="shared" si="39"/>
        <v>-43.411472090673129</v>
      </c>
      <c r="AX248" s="49">
        <f t="shared" si="41"/>
        <v>316.5885279093269</v>
      </c>
      <c r="AY248" s="49">
        <f t="shared" si="45"/>
        <v>63.387538279213771</v>
      </c>
      <c r="AZ248" s="49">
        <f t="shared" si="42"/>
        <v>46.588527909326871</v>
      </c>
      <c r="BA248" s="49">
        <f t="shared" si="43"/>
        <v>26.612461720786229</v>
      </c>
      <c r="BB248" s="49">
        <f t="shared" si="40"/>
        <v>136.5885279093269</v>
      </c>
      <c r="BC248" s="60">
        <f t="shared" si="44"/>
        <v>26.612461720786229</v>
      </c>
    </row>
    <row r="249" spans="1:55">
      <c r="A249" s="89">
        <v>42936</v>
      </c>
      <c r="B249" s="2" t="s">
        <v>1842</v>
      </c>
      <c r="C249" s="2" t="s">
        <v>1450</v>
      </c>
      <c r="D249" s="2" t="s">
        <v>1575</v>
      </c>
      <c r="E249" s="2">
        <v>37</v>
      </c>
      <c r="F249" s="2">
        <v>2</v>
      </c>
      <c r="G249" s="10" t="str">
        <f t="shared" si="38"/>
        <v>37-2</v>
      </c>
      <c r="H249" s="2">
        <v>25</v>
      </c>
      <c r="I249" s="2">
        <v>26</v>
      </c>
      <c r="J249" s="14">
        <f>(VLOOKUP($G249,Depth_Lookup_CCL!$A$3:$Z$549,11,FALSE))+(H249/100)</f>
        <v>89.10499999999999</v>
      </c>
      <c r="K249" s="14">
        <f>(VLOOKUP($G249,Depth_Lookup_CCL!$A$3:$Z$549,11,FALSE))+(I249/100)</f>
        <v>89.114999999999995</v>
      </c>
      <c r="L249" s="90">
        <v>47</v>
      </c>
      <c r="M249" s="90" t="s">
        <v>1846</v>
      </c>
      <c r="N249" s="14"/>
      <c r="Q249" s="2"/>
      <c r="R249" s="110"/>
      <c r="S249" s="2" t="s">
        <v>1378</v>
      </c>
      <c r="T249" s="35" t="s">
        <v>1391</v>
      </c>
      <c r="U249" s="2" t="s">
        <v>1368</v>
      </c>
      <c r="V249" s="2" t="s">
        <v>1374</v>
      </c>
      <c r="W249" s="5">
        <f>VLOOKUP(V249,definitions_list_lookup!$V$12:$W$15,2,FALSE)</f>
        <v>1</v>
      </c>
      <c r="X249" s="35" t="s">
        <v>1455</v>
      </c>
      <c r="Y249" s="41">
        <f>VLOOKUP(X249,definitions_list_lookup!$AT$3:$AU$5,2,FALSE)</f>
        <v>0</v>
      </c>
      <c r="Z249" s="41">
        <v>1</v>
      </c>
      <c r="AA249" s="41" t="s">
        <v>2469</v>
      </c>
      <c r="AB249" s="2"/>
      <c r="AC249" s="2"/>
      <c r="AD249" s="5" t="e">
        <f>VLOOKUP(AC249,definitions_list_lookup!$Y$12:$Z$15,2,FALSE)</f>
        <v>#N/A</v>
      </c>
      <c r="AE249" s="35"/>
      <c r="AF249" s="41" t="e">
        <f>VLOOKUP(AE249,definitions_list_lookup!$AT$3:$AU$5,2,FALSE)</f>
        <v>#N/A</v>
      </c>
      <c r="AH249" s="2"/>
      <c r="AI249" s="2"/>
      <c r="AJ249" s="14"/>
      <c r="AK249" s="14"/>
      <c r="AL249" s="14"/>
      <c r="AM249" s="14"/>
      <c r="AN249" s="14"/>
      <c r="AO249" s="14"/>
      <c r="AP249" s="14"/>
      <c r="AQ249" s="14"/>
      <c r="AR249" s="14"/>
      <c r="AS249" s="49">
        <v>26</v>
      </c>
      <c r="AT249" s="49">
        <v>270</v>
      </c>
      <c r="AU249" s="49">
        <v>0</v>
      </c>
      <c r="AV249" s="49">
        <v>360</v>
      </c>
      <c r="AW249" s="49">
        <f t="shared" si="39"/>
        <v>90</v>
      </c>
      <c r="AX249" s="49">
        <f t="shared" si="41"/>
        <v>90</v>
      </c>
      <c r="AY249" s="49">
        <f t="shared" si="45"/>
        <v>64</v>
      </c>
      <c r="AZ249" s="49">
        <f t="shared" si="42"/>
        <v>180</v>
      </c>
      <c r="BA249" s="49">
        <f t="shared" si="43"/>
        <v>26</v>
      </c>
      <c r="BB249" s="49">
        <f t="shared" si="40"/>
        <v>270</v>
      </c>
      <c r="BC249" s="60">
        <f t="shared" si="44"/>
        <v>26</v>
      </c>
    </row>
    <row r="250" spans="1:55">
      <c r="A250" s="89">
        <v>42936</v>
      </c>
      <c r="B250" s="2" t="s">
        <v>1842</v>
      </c>
      <c r="C250" s="2" t="s">
        <v>1450</v>
      </c>
      <c r="D250" s="2" t="s">
        <v>1575</v>
      </c>
      <c r="E250" s="2">
        <v>37</v>
      </c>
      <c r="F250" s="2">
        <v>2</v>
      </c>
      <c r="G250" s="10" t="str">
        <f t="shared" si="38"/>
        <v>37-2</v>
      </c>
      <c r="H250" s="2">
        <v>26</v>
      </c>
      <c r="I250" s="2">
        <v>84</v>
      </c>
      <c r="J250" s="14">
        <f>(VLOOKUP($G250,Depth_Lookup_CCL!$A$3:$Z$549,11,FALSE))+(H250/100)</f>
        <v>89.114999999999995</v>
      </c>
      <c r="K250" s="14">
        <f>(VLOOKUP($G250,Depth_Lookup_CCL!$A$3:$Z$549,11,FALSE))+(I250/100)</f>
        <v>89.694999999999993</v>
      </c>
      <c r="L250" s="90">
        <v>47</v>
      </c>
      <c r="M250" s="90" t="s">
        <v>1846</v>
      </c>
      <c r="N250" s="14" t="s">
        <v>1442</v>
      </c>
      <c r="Q250" s="2"/>
      <c r="R250" s="110" t="s">
        <v>2142</v>
      </c>
      <c r="T250" s="35"/>
      <c r="U250" s="2"/>
      <c r="V250" s="2" t="s">
        <v>1376</v>
      </c>
      <c r="W250" s="5">
        <f>VLOOKUP(V250,definitions_list_lookup!$V$12:$W$15,2,FALSE)</f>
        <v>0</v>
      </c>
      <c r="X250" s="35"/>
      <c r="Y250" s="41" t="e">
        <f>VLOOKUP(X250,definitions_list_lookup!$AT$3:$AU$5,2,FALSE)</f>
        <v>#N/A</v>
      </c>
      <c r="Z250" s="41"/>
      <c r="AA250" s="41"/>
      <c r="AB250" s="2" t="s">
        <v>1385</v>
      </c>
      <c r="AC250" s="2" t="s">
        <v>1374</v>
      </c>
      <c r="AD250" s="5">
        <f>VLOOKUP(AC250,definitions_list_lookup!$Y$12:$Z$15,2,FALSE)</f>
        <v>1</v>
      </c>
      <c r="AE250" s="35" t="s">
        <v>1455</v>
      </c>
      <c r="AF250" s="41">
        <f>VLOOKUP(AE250,definitions_list_lookup!$AT$3:$AU$5,2,FALSE)</f>
        <v>0</v>
      </c>
      <c r="AH250" s="2" t="s">
        <v>1492</v>
      </c>
      <c r="AI250" s="2" t="s">
        <v>2475</v>
      </c>
      <c r="AJ250" s="14"/>
      <c r="AK250" s="14"/>
      <c r="AL250" s="14"/>
      <c r="AM250" s="14"/>
      <c r="AN250" s="14"/>
      <c r="AO250" s="14"/>
      <c r="AP250" s="14"/>
      <c r="AQ250" s="14"/>
      <c r="AR250" s="14"/>
      <c r="AS250" s="49">
        <v>10</v>
      </c>
      <c r="AT250" s="49">
        <v>90</v>
      </c>
      <c r="AU250" s="49">
        <v>4</v>
      </c>
      <c r="AV250" s="49">
        <v>180</v>
      </c>
      <c r="AW250" s="49">
        <f t="shared" si="39"/>
        <v>-68.367977749216394</v>
      </c>
      <c r="AX250" s="49">
        <f t="shared" si="41"/>
        <v>291.63202225078362</v>
      </c>
      <c r="AY250" s="49">
        <f t="shared" si="45"/>
        <v>79.259371038792636</v>
      </c>
      <c r="AZ250" s="49">
        <f t="shared" si="42"/>
        <v>21.632022250783606</v>
      </c>
      <c r="BA250" s="49">
        <f t="shared" si="43"/>
        <v>10.740628961207364</v>
      </c>
      <c r="BB250" s="49">
        <f t="shared" si="40"/>
        <v>111.63202225078362</v>
      </c>
      <c r="BC250" s="60">
        <f t="shared" si="44"/>
        <v>10.740628961207364</v>
      </c>
    </row>
    <row r="251" spans="1:55">
      <c r="A251" s="89">
        <v>42936</v>
      </c>
      <c r="B251" s="2" t="s">
        <v>1842</v>
      </c>
      <c r="C251" s="2" t="s">
        <v>1450</v>
      </c>
      <c r="D251" s="2" t="s">
        <v>1575</v>
      </c>
      <c r="E251" s="2">
        <v>37</v>
      </c>
      <c r="F251" s="2">
        <v>3</v>
      </c>
      <c r="G251" s="10" t="str">
        <f t="shared" si="38"/>
        <v>37-3</v>
      </c>
      <c r="H251" s="2">
        <v>0</v>
      </c>
      <c r="I251" s="2">
        <v>65</v>
      </c>
      <c r="J251" s="14">
        <f>(VLOOKUP($G251,Depth_Lookup_CCL!$A$3:$Z$549,11,FALSE))+(H251/100)</f>
        <v>89.699999999999989</v>
      </c>
      <c r="K251" s="14">
        <f>(VLOOKUP($G251,Depth_Lookup_CCL!$A$3:$Z$549,11,FALSE))+(I251/100)</f>
        <v>90.35</v>
      </c>
      <c r="L251" s="90">
        <v>47</v>
      </c>
      <c r="M251" s="90" t="s">
        <v>1846</v>
      </c>
      <c r="N251" s="14" t="s">
        <v>1442</v>
      </c>
      <c r="Q251" s="2"/>
      <c r="R251" s="110" t="s">
        <v>2142</v>
      </c>
      <c r="T251" s="35"/>
      <c r="U251" s="2"/>
      <c r="V251" s="2" t="s">
        <v>1376</v>
      </c>
      <c r="W251" s="5">
        <f>VLOOKUP(V251,definitions_list_lookup!$V$12:$W$15,2,FALSE)</f>
        <v>0</v>
      </c>
      <c r="X251" s="35"/>
      <c r="Y251" s="41" t="e">
        <f>VLOOKUP(X251,definitions_list_lookup!$AT$3:$AU$5,2,FALSE)</f>
        <v>#N/A</v>
      </c>
      <c r="Z251" s="41"/>
      <c r="AA251" s="41"/>
      <c r="AB251" s="2" t="s">
        <v>1385</v>
      </c>
      <c r="AC251" s="2" t="s">
        <v>1374</v>
      </c>
      <c r="AD251" s="5">
        <f>VLOOKUP(AC251,definitions_list_lookup!$Y$12:$Z$15,2,FALSE)</f>
        <v>1</v>
      </c>
      <c r="AE251" s="35" t="s">
        <v>1455</v>
      </c>
      <c r="AF251" s="41">
        <f>VLOOKUP(AE251,definitions_list_lookup!$AT$3:$AU$5,2,FALSE)</f>
        <v>0</v>
      </c>
      <c r="AH251" s="2" t="s">
        <v>1492</v>
      </c>
      <c r="AI251" s="2" t="s">
        <v>2475</v>
      </c>
      <c r="AJ251" s="14"/>
      <c r="AK251" s="14"/>
      <c r="AL251" s="14"/>
      <c r="AM251" s="14"/>
      <c r="AN251" s="14"/>
      <c r="AO251" s="14"/>
      <c r="AP251" s="14"/>
      <c r="AQ251" s="14"/>
      <c r="AR251" s="14"/>
      <c r="AS251" s="49">
        <v>24</v>
      </c>
      <c r="AT251" s="49">
        <v>270</v>
      </c>
      <c r="AU251" s="49">
        <v>34</v>
      </c>
      <c r="AV251" s="49">
        <v>360</v>
      </c>
      <c r="AW251" s="49">
        <f t="shared" si="39"/>
        <v>146.57204912141333</v>
      </c>
      <c r="AX251" s="49">
        <f t="shared" si="41"/>
        <v>146.57204912141333</v>
      </c>
      <c r="AY251" s="49">
        <f t="shared" si="45"/>
        <v>51.054790485768414</v>
      </c>
      <c r="AZ251" s="49">
        <f t="shared" si="42"/>
        <v>236.57204912141333</v>
      </c>
      <c r="BA251" s="49">
        <f t="shared" si="43"/>
        <v>38.945209514231586</v>
      </c>
      <c r="BB251" s="49">
        <f t="shared" si="40"/>
        <v>326.57204912141333</v>
      </c>
      <c r="BC251" s="60">
        <f t="shared" si="44"/>
        <v>38.945209514231586</v>
      </c>
    </row>
    <row r="252" spans="1:55">
      <c r="A252" s="89">
        <v>42936</v>
      </c>
      <c r="B252" s="2" t="s">
        <v>1842</v>
      </c>
      <c r="C252" s="2" t="s">
        <v>1450</v>
      </c>
      <c r="D252" s="2" t="s">
        <v>1575</v>
      </c>
      <c r="E252" s="2">
        <v>37</v>
      </c>
      <c r="F252" s="2">
        <v>4</v>
      </c>
      <c r="G252" s="10" t="str">
        <f t="shared" si="38"/>
        <v>37-4</v>
      </c>
      <c r="H252" s="2">
        <v>0</v>
      </c>
      <c r="I252" s="2">
        <v>25</v>
      </c>
      <c r="J252" s="14">
        <f>(VLOOKUP($G252,Depth_Lookup_CCL!$A$3:$Z$549,11,FALSE))+(H252/100)</f>
        <v>90.364999999999995</v>
      </c>
      <c r="K252" s="14">
        <f>(VLOOKUP($G252,Depth_Lookup_CCL!$A$3:$Z$549,11,FALSE))+(I252/100)</f>
        <v>90.614999999999995</v>
      </c>
      <c r="L252" s="90">
        <v>47</v>
      </c>
      <c r="M252" s="90" t="s">
        <v>1846</v>
      </c>
      <c r="N252" s="14" t="s">
        <v>1442</v>
      </c>
      <c r="Q252" s="2"/>
      <c r="R252" s="110" t="s">
        <v>2143</v>
      </c>
      <c r="T252" s="35"/>
      <c r="U252" s="2"/>
      <c r="V252" s="2" t="s">
        <v>1376</v>
      </c>
      <c r="W252" s="5">
        <f>VLOOKUP(V252,definitions_list_lookup!$V$12:$W$15,2,FALSE)</f>
        <v>0</v>
      </c>
      <c r="X252" s="35"/>
      <c r="Y252" s="41" t="e">
        <f>VLOOKUP(X252,definitions_list_lookup!$AT$3:$AU$5,2,FALSE)</f>
        <v>#N/A</v>
      </c>
      <c r="Z252" s="41"/>
      <c r="AA252" s="41"/>
      <c r="AB252" s="2" t="s">
        <v>1385</v>
      </c>
      <c r="AC252" s="2" t="s">
        <v>1374</v>
      </c>
      <c r="AD252" s="5">
        <f>VLOOKUP(AC252,definitions_list_lookup!$Y$12:$Z$15,2,FALSE)</f>
        <v>1</v>
      </c>
      <c r="AE252" s="35" t="s">
        <v>1455</v>
      </c>
      <c r="AF252" s="41">
        <f>VLOOKUP(AE252,definitions_list_lookup!$AT$3:$AU$5,2,FALSE)</f>
        <v>0</v>
      </c>
      <c r="AH252" s="2" t="s">
        <v>1492</v>
      </c>
      <c r="AI252" s="2" t="s">
        <v>2475</v>
      </c>
      <c r="AJ252" s="14"/>
      <c r="AK252" s="14"/>
      <c r="AL252" s="14"/>
      <c r="AM252" s="14"/>
      <c r="AN252" s="14"/>
      <c r="AO252" s="14"/>
      <c r="AP252" s="14"/>
      <c r="AQ252" s="14"/>
      <c r="AR252" s="14"/>
      <c r="AS252" s="49">
        <v>32</v>
      </c>
      <c r="AT252" s="49">
        <v>270</v>
      </c>
      <c r="AU252" s="49">
        <v>14</v>
      </c>
      <c r="AV252" s="49">
        <v>360</v>
      </c>
      <c r="AW252" s="49">
        <f t="shared" si="39"/>
        <v>111.75240544068242</v>
      </c>
      <c r="AX252" s="49">
        <f t="shared" si="41"/>
        <v>111.75240544068242</v>
      </c>
      <c r="AY252" s="49">
        <f t="shared" si="45"/>
        <v>56.068321226739812</v>
      </c>
      <c r="AZ252" s="49">
        <f t="shared" si="42"/>
        <v>201.75240544068242</v>
      </c>
      <c r="BA252" s="49">
        <f t="shared" si="43"/>
        <v>33.931678773260188</v>
      </c>
      <c r="BB252" s="49">
        <f t="shared" si="40"/>
        <v>291.75240544068242</v>
      </c>
      <c r="BC252" s="60">
        <f t="shared" si="44"/>
        <v>33.931678773260188</v>
      </c>
    </row>
    <row r="253" spans="1:55">
      <c r="A253" s="89">
        <v>42936</v>
      </c>
      <c r="B253" s="2" t="s">
        <v>1842</v>
      </c>
      <c r="C253" s="2" t="s">
        <v>1450</v>
      </c>
      <c r="D253" s="2" t="s">
        <v>1575</v>
      </c>
      <c r="E253" s="2">
        <v>37</v>
      </c>
      <c r="F253" s="2">
        <v>4</v>
      </c>
      <c r="G253" s="10" t="str">
        <f t="shared" si="38"/>
        <v>37-4</v>
      </c>
      <c r="H253" s="2">
        <v>25</v>
      </c>
      <c r="I253" s="2">
        <v>81</v>
      </c>
      <c r="J253" s="14">
        <f>(VLOOKUP($G253,Depth_Lookup_CCL!$A$3:$Z$549,11,FALSE))+(H253/100)</f>
        <v>90.614999999999995</v>
      </c>
      <c r="K253" s="14">
        <f>(VLOOKUP($G253,Depth_Lookup_CCL!$A$3:$Z$549,11,FALSE))+(I253/100)</f>
        <v>91.174999999999997</v>
      </c>
      <c r="L253" s="90">
        <v>47</v>
      </c>
      <c r="M253" s="90" t="s">
        <v>1846</v>
      </c>
      <c r="N253" s="14"/>
      <c r="Q253" s="2"/>
      <c r="R253" s="110"/>
      <c r="T253" s="35"/>
      <c r="U253" s="2"/>
      <c r="V253" s="2"/>
      <c r="W253" s="5" t="e">
        <f>VLOOKUP(V253,definitions_list_lookup!$V$12:$W$15,2,FALSE)</f>
        <v>#N/A</v>
      </c>
      <c r="X253" s="35"/>
      <c r="Y253" s="41" t="e">
        <f>VLOOKUP(X253,definitions_list_lookup!$AT$3:$AU$5,2,FALSE)</f>
        <v>#N/A</v>
      </c>
      <c r="Z253" s="41"/>
      <c r="AA253" s="41"/>
      <c r="AB253" s="2" t="s">
        <v>1385</v>
      </c>
      <c r="AC253" s="2" t="s">
        <v>1374</v>
      </c>
      <c r="AD253" s="5">
        <f>VLOOKUP(AC253,definitions_list_lookup!$Y$12:$Z$15,2,FALSE)</f>
        <v>1</v>
      </c>
      <c r="AE253" s="35" t="s">
        <v>1455</v>
      </c>
      <c r="AF253" s="41">
        <f>VLOOKUP(AE253,definitions_list_lookup!$AT$3:$AU$5,2,FALSE)</f>
        <v>0</v>
      </c>
      <c r="AH253" s="2" t="s">
        <v>1492</v>
      </c>
      <c r="AI253" s="2" t="s">
        <v>2475</v>
      </c>
      <c r="AJ253" s="14"/>
      <c r="AK253" s="14"/>
      <c r="AL253" s="14"/>
      <c r="AM253" s="14"/>
      <c r="AN253" s="14"/>
      <c r="AO253" s="14"/>
      <c r="AP253" s="14"/>
      <c r="AQ253" s="14"/>
      <c r="AR253" s="14"/>
      <c r="AS253" s="49">
        <v>24</v>
      </c>
      <c r="AT253" s="49">
        <v>270</v>
      </c>
      <c r="AU253" s="49">
        <v>16</v>
      </c>
      <c r="AV253" s="49">
        <v>360</v>
      </c>
      <c r="AW253" s="49">
        <f t="shared" si="39"/>
        <v>122.7831827641424</v>
      </c>
      <c r="AX253" s="49">
        <f t="shared" si="41"/>
        <v>122.7831827641424</v>
      </c>
      <c r="AY253" s="49">
        <f t="shared" si="45"/>
        <v>62.095347450522596</v>
      </c>
      <c r="AZ253" s="49">
        <f t="shared" si="42"/>
        <v>212.7831827641424</v>
      </c>
      <c r="BA253" s="49">
        <f t="shared" si="43"/>
        <v>27.904652549477404</v>
      </c>
      <c r="BB253" s="49">
        <f t="shared" si="40"/>
        <v>302.7831827641424</v>
      </c>
      <c r="BC253" s="60">
        <f t="shared" si="44"/>
        <v>27.904652549477404</v>
      </c>
    </row>
    <row r="254" spans="1:55">
      <c r="A254" s="89">
        <v>42936</v>
      </c>
      <c r="B254" s="2" t="s">
        <v>1842</v>
      </c>
      <c r="C254" s="2" t="s">
        <v>1450</v>
      </c>
      <c r="D254" s="2" t="s">
        <v>1575</v>
      </c>
      <c r="E254" s="2">
        <v>38</v>
      </c>
      <c r="F254" s="2">
        <v>1</v>
      </c>
      <c r="G254" s="10" t="str">
        <f t="shared" si="38"/>
        <v>38-1</v>
      </c>
      <c r="H254" s="2">
        <v>0</v>
      </c>
      <c r="I254" s="2">
        <v>46</v>
      </c>
      <c r="J254" s="14">
        <f>(VLOOKUP($G254,Depth_Lookup_CCL!$A$3:$Z$549,11,FALSE))+(H254/100)</f>
        <v>91.15</v>
      </c>
      <c r="K254" s="14">
        <f>(VLOOKUP($G254,Depth_Lookup_CCL!$A$3:$Z$549,11,FALSE))+(I254/100)</f>
        <v>91.61</v>
      </c>
      <c r="L254" s="90">
        <v>47</v>
      </c>
      <c r="M254" s="90" t="s">
        <v>1846</v>
      </c>
      <c r="N254" s="14" t="s">
        <v>1442</v>
      </c>
      <c r="Q254" s="2"/>
      <c r="R254" s="110" t="s">
        <v>2142</v>
      </c>
      <c r="T254" s="35"/>
      <c r="U254" s="2"/>
      <c r="V254" s="2" t="s">
        <v>1376</v>
      </c>
      <c r="W254" s="5">
        <f>VLOOKUP(V254,definitions_list_lookup!$V$12:$W$15,2,FALSE)</f>
        <v>0</v>
      </c>
      <c r="X254" s="35"/>
      <c r="Y254" s="41" t="e">
        <f>VLOOKUP(X254,definitions_list_lookup!$AT$3:$AU$5,2,FALSE)</f>
        <v>#N/A</v>
      </c>
      <c r="Z254" s="41"/>
      <c r="AA254" s="41"/>
      <c r="AB254" s="2" t="s">
        <v>1385</v>
      </c>
      <c r="AC254" s="2" t="s">
        <v>1374</v>
      </c>
      <c r="AD254" s="5">
        <f>VLOOKUP(AC254,definitions_list_lookup!$Y$12:$Z$15,2,FALSE)</f>
        <v>1</v>
      </c>
      <c r="AE254" s="35" t="s">
        <v>1455</v>
      </c>
      <c r="AF254" s="41">
        <f>VLOOKUP(AE254,definitions_list_lookup!$AT$3:$AU$5,2,FALSE)</f>
        <v>0</v>
      </c>
      <c r="AH254" s="2" t="s">
        <v>1492</v>
      </c>
      <c r="AI254" s="2" t="s">
        <v>2475</v>
      </c>
      <c r="AJ254" s="14"/>
      <c r="AK254" s="14"/>
      <c r="AL254" s="14"/>
      <c r="AM254" s="14"/>
      <c r="AN254" s="14"/>
      <c r="AO254" s="14"/>
      <c r="AP254" s="14"/>
      <c r="AQ254" s="14"/>
      <c r="AR254" s="14"/>
      <c r="AS254" s="49">
        <v>30</v>
      </c>
      <c r="AT254" s="49">
        <v>90</v>
      </c>
      <c r="AU254" s="49">
        <v>5</v>
      </c>
      <c r="AV254" s="49">
        <v>360</v>
      </c>
      <c r="AW254" s="49">
        <f t="shared" si="39"/>
        <v>-98.616749269599268</v>
      </c>
      <c r="AX254" s="49">
        <f t="shared" si="41"/>
        <v>261.38325073040073</v>
      </c>
      <c r="AY254" s="49">
        <f t="shared" si="45"/>
        <v>59.717573864911856</v>
      </c>
      <c r="AZ254" s="49">
        <f t="shared" si="42"/>
        <v>351.38325073040073</v>
      </c>
      <c r="BA254" s="49">
        <f t="shared" si="43"/>
        <v>30.282426135088144</v>
      </c>
      <c r="BB254" s="49">
        <f t="shared" si="40"/>
        <v>81.383250730400732</v>
      </c>
      <c r="BC254" s="60">
        <f t="shared" si="44"/>
        <v>30.282426135088144</v>
      </c>
    </row>
    <row r="255" spans="1:55">
      <c r="A255" s="89">
        <v>42936</v>
      </c>
      <c r="B255" s="2" t="s">
        <v>1842</v>
      </c>
      <c r="C255" s="2" t="s">
        <v>1450</v>
      </c>
      <c r="D255" s="2" t="s">
        <v>1575</v>
      </c>
      <c r="E255" s="2">
        <v>38</v>
      </c>
      <c r="F255" s="2">
        <v>1</v>
      </c>
      <c r="G255" s="10" t="str">
        <f t="shared" si="38"/>
        <v>38-1</v>
      </c>
      <c r="H255" s="2">
        <v>46</v>
      </c>
      <c r="I255" s="2">
        <v>47</v>
      </c>
      <c r="J255" s="14">
        <f>(VLOOKUP($G255,Depth_Lookup_CCL!$A$3:$Z$549,11,FALSE))+(H255/100)</f>
        <v>91.61</v>
      </c>
      <c r="K255" s="14">
        <f>(VLOOKUP($G255,Depth_Lookup_CCL!$A$3:$Z$549,11,FALSE))+(I255/100)</f>
        <v>91.62</v>
      </c>
      <c r="L255" s="90">
        <v>47</v>
      </c>
      <c r="M255" s="90" t="s">
        <v>1846</v>
      </c>
      <c r="N255" s="14"/>
      <c r="Q255" s="2"/>
      <c r="R255" s="110"/>
      <c r="S255" s="2" t="s">
        <v>1378</v>
      </c>
      <c r="T255" s="35" t="s">
        <v>1391</v>
      </c>
      <c r="U255" s="2" t="s">
        <v>1368</v>
      </c>
      <c r="V255" s="2" t="s">
        <v>1374</v>
      </c>
      <c r="W255" s="5">
        <f>VLOOKUP(V255,definitions_list_lookup!$V$12:$W$15,2,FALSE)</f>
        <v>1</v>
      </c>
      <c r="X255" s="35" t="s">
        <v>1455</v>
      </c>
      <c r="Y255" s="41">
        <f>VLOOKUP(X255,definitions_list_lookup!$AT$3:$AU$5,2,FALSE)</f>
        <v>0</v>
      </c>
      <c r="Z255" s="41">
        <v>1</v>
      </c>
      <c r="AA255" s="41" t="s">
        <v>2470</v>
      </c>
      <c r="AB255" s="2"/>
      <c r="AC255" s="2"/>
      <c r="AD255" s="5" t="e">
        <f>VLOOKUP(AC255,definitions_list_lookup!$Y$12:$Z$15,2,FALSE)</f>
        <v>#N/A</v>
      </c>
      <c r="AE255" s="35"/>
      <c r="AF255" s="41" t="e">
        <f>VLOOKUP(AE255,definitions_list_lookup!$AT$3:$AU$5,2,FALSE)</f>
        <v>#N/A</v>
      </c>
      <c r="AH255" s="2"/>
      <c r="AI255" s="2"/>
      <c r="AJ255" s="14"/>
      <c r="AK255" s="14"/>
      <c r="AL255" s="14"/>
      <c r="AM255" s="14"/>
      <c r="AN255" s="14"/>
      <c r="AO255" s="14"/>
      <c r="AP255" s="14"/>
      <c r="AQ255" s="14"/>
      <c r="AR255" s="14"/>
      <c r="AS255" s="49">
        <v>15</v>
      </c>
      <c r="AT255" s="49">
        <v>90</v>
      </c>
      <c r="AU255" s="49">
        <v>18</v>
      </c>
      <c r="AV255" s="49">
        <v>360</v>
      </c>
      <c r="AW255" s="49">
        <f t="shared" si="39"/>
        <v>-140.48886581099748</v>
      </c>
      <c r="AX255" s="49">
        <f t="shared" si="41"/>
        <v>219.51113418900252</v>
      </c>
      <c r="AY255" s="49">
        <f t="shared" si="45"/>
        <v>67.161476935100126</v>
      </c>
      <c r="AZ255" s="49">
        <f t="shared" si="42"/>
        <v>309.51113418900252</v>
      </c>
      <c r="BA255" s="49">
        <f t="shared" si="43"/>
        <v>22.838523064899874</v>
      </c>
      <c r="BB255" s="49">
        <f t="shared" si="40"/>
        <v>39.511134189002519</v>
      </c>
      <c r="BC255" s="60">
        <f t="shared" si="44"/>
        <v>22.838523064899874</v>
      </c>
    </row>
    <row r="256" spans="1:55">
      <c r="A256" s="89">
        <v>42936</v>
      </c>
      <c r="B256" s="2" t="s">
        <v>1842</v>
      </c>
      <c r="C256" s="2" t="s">
        <v>1450</v>
      </c>
      <c r="D256" s="2" t="s">
        <v>1575</v>
      </c>
      <c r="E256" s="2">
        <v>38</v>
      </c>
      <c r="F256" s="2">
        <v>1</v>
      </c>
      <c r="G256" s="10" t="str">
        <f t="shared" si="38"/>
        <v>38-1</v>
      </c>
      <c r="H256" s="2">
        <v>47</v>
      </c>
      <c r="I256" s="2">
        <v>87</v>
      </c>
      <c r="J256" s="14">
        <f>(VLOOKUP($G256,Depth_Lookup_CCL!$A$3:$Z$549,11,FALSE))+(H256/100)</f>
        <v>91.62</v>
      </c>
      <c r="K256" s="14">
        <f>(VLOOKUP($G256,Depth_Lookup_CCL!$A$3:$Z$549,11,FALSE))+(I256/100)</f>
        <v>92.02000000000001</v>
      </c>
      <c r="L256" s="90">
        <v>47</v>
      </c>
      <c r="M256" s="90" t="s">
        <v>1846</v>
      </c>
      <c r="N256" s="14"/>
      <c r="Q256" s="2"/>
      <c r="R256" s="110"/>
      <c r="T256" s="35"/>
      <c r="U256" s="2"/>
      <c r="V256" s="2"/>
      <c r="W256" s="5" t="e">
        <f>VLOOKUP(V256,definitions_list_lookup!$V$12:$W$15,2,FALSE)</f>
        <v>#N/A</v>
      </c>
      <c r="X256" s="35"/>
      <c r="Y256" s="41" t="e">
        <f>VLOOKUP(X256,definitions_list_lookup!$AT$3:$AU$5,2,FALSE)</f>
        <v>#N/A</v>
      </c>
      <c r="Z256" s="41"/>
      <c r="AA256" s="41"/>
      <c r="AB256" s="2" t="s">
        <v>1385</v>
      </c>
      <c r="AC256" s="2" t="s">
        <v>1374</v>
      </c>
      <c r="AD256" s="5">
        <f>VLOOKUP(AC256,definitions_list_lookup!$Y$12:$Z$15,2,FALSE)</f>
        <v>1</v>
      </c>
      <c r="AE256" s="35" t="s">
        <v>1455</v>
      </c>
      <c r="AF256" s="41">
        <f>VLOOKUP(AE256,definitions_list_lookup!$AT$3:$AU$5,2,FALSE)</f>
        <v>0</v>
      </c>
      <c r="AH256" s="2" t="s">
        <v>1492</v>
      </c>
      <c r="AI256" s="2" t="s">
        <v>2475</v>
      </c>
      <c r="AJ256" s="14"/>
      <c r="AK256" s="14"/>
      <c r="AL256" s="14"/>
      <c r="AM256" s="14"/>
      <c r="AN256" s="14"/>
      <c r="AO256" s="14"/>
      <c r="AP256" s="14"/>
      <c r="AQ256" s="14"/>
      <c r="AR256" s="14"/>
      <c r="AS256" s="49">
        <v>18</v>
      </c>
      <c r="AT256" s="49">
        <v>90</v>
      </c>
      <c r="AU256" s="49">
        <v>29</v>
      </c>
      <c r="AV256" s="49">
        <v>360</v>
      </c>
      <c r="AW256" s="49">
        <f t="shared" si="39"/>
        <v>-149.62241970617049</v>
      </c>
      <c r="AX256" s="49">
        <f t="shared" si="41"/>
        <v>210.37758029382951</v>
      </c>
      <c r="AY256" s="49">
        <f t="shared" si="45"/>
        <v>57.278463541276359</v>
      </c>
      <c r="AZ256" s="49">
        <f t="shared" si="42"/>
        <v>300.37758029382951</v>
      </c>
      <c r="BA256" s="49">
        <f t="shared" si="43"/>
        <v>32.721536458723641</v>
      </c>
      <c r="BB256" s="49">
        <f t="shared" si="40"/>
        <v>30.37758029382951</v>
      </c>
      <c r="BC256" s="60">
        <f t="shared" si="44"/>
        <v>32.721536458723641</v>
      </c>
    </row>
    <row r="257" spans="1:55">
      <c r="A257" s="89">
        <v>42936</v>
      </c>
      <c r="B257" s="2" t="s">
        <v>1842</v>
      </c>
      <c r="C257" s="2" t="s">
        <v>1450</v>
      </c>
      <c r="D257" s="2" t="s">
        <v>1575</v>
      </c>
      <c r="E257" s="2">
        <v>38</v>
      </c>
      <c r="F257" s="2">
        <v>2</v>
      </c>
      <c r="G257" s="10" t="str">
        <f t="shared" si="38"/>
        <v>38-2</v>
      </c>
      <c r="H257" s="2">
        <v>0</v>
      </c>
      <c r="I257" s="2">
        <v>92</v>
      </c>
      <c r="J257" s="14">
        <f>(VLOOKUP($G257,Depth_Lookup_CCL!$A$3:$Z$549,11,FALSE))+(H257/100)</f>
        <v>92.02000000000001</v>
      </c>
      <c r="K257" s="14">
        <f>(VLOOKUP($G257,Depth_Lookup_CCL!$A$3:$Z$549,11,FALSE))+(I257/100)</f>
        <v>92.940000000000012</v>
      </c>
      <c r="L257" s="90">
        <v>47</v>
      </c>
      <c r="M257" s="90" t="s">
        <v>1846</v>
      </c>
      <c r="N257" s="14" t="s">
        <v>1442</v>
      </c>
      <c r="Q257" s="2"/>
      <c r="R257" s="110" t="s">
        <v>2143</v>
      </c>
      <c r="T257" s="35"/>
      <c r="U257" s="2"/>
      <c r="V257" s="2" t="s">
        <v>1376</v>
      </c>
      <c r="W257" s="5">
        <f>VLOOKUP(V257,definitions_list_lookup!$V$12:$W$15,2,FALSE)</f>
        <v>0</v>
      </c>
      <c r="X257" s="35"/>
      <c r="Y257" s="41" t="e">
        <f>VLOOKUP(X257,definitions_list_lookup!$AT$3:$AU$5,2,FALSE)</f>
        <v>#N/A</v>
      </c>
      <c r="Z257" s="41"/>
      <c r="AA257" s="41"/>
      <c r="AB257" s="2" t="s">
        <v>1385</v>
      </c>
      <c r="AC257" s="2" t="s">
        <v>1374</v>
      </c>
      <c r="AD257" s="5">
        <f>VLOOKUP(AC257,definitions_list_lookup!$Y$12:$Z$15,2,FALSE)</f>
        <v>1</v>
      </c>
      <c r="AE257" s="35" t="s">
        <v>1455</v>
      </c>
      <c r="AF257" s="41">
        <f>VLOOKUP(AE257,definitions_list_lookup!$AT$3:$AU$5,2,FALSE)</f>
        <v>0</v>
      </c>
      <c r="AH257" s="2" t="s">
        <v>1492</v>
      </c>
      <c r="AI257" s="2" t="s">
        <v>2475</v>
      </c>
      <c r="AJ257" s="14"/>
      <c r="AK257" s="14"/>
      <c r="AL257" s="14"/>
      <c r="AM257" s="14"/>
      <c r="AN257" s="14"/>
      <c r="AO257" s="14"/>
      <c r="AP257" s="14"/>
      <c r="AQ257" s="14"/>
      <c r="AR257" s="14"/>
      <c r="AS257" s="49">
        <v>46</v>
      </c>
      <c r="AT257" s="49">
        <v>270</v>
      </c>
      <c r="AU257" s="49">
        <v>14</v>
      </c>
      <c r="AV257" s="49">
        <v>360</v>
      </c>
      <c r="AW257" s="49">
        <f t="shared" si="39"/>
        <v>103.53761715608374</v>
      </c>
      <c r="AX257" s="49">
        <f t="shared" si="41"/>
        <v>103.53761715608374</v>
      </c>
      <c r="AY257" s="49">
        <f t="shared" si="45"/>
        <v>43.193788261253339</v>
      </c>
      <c r="AZ257" s="49">
        <f t="shared" si="42"/>
        <v>193.53761715608374</v>
      </c>
      <c r="BA257" s="49">
        <f t="shared" si="43"/>
        <v>46.806211738746661</v>
      </c>
      <c r="BB257" s="49">
        <f t="shared" si="40"/>
        <v>283.53761715608374</v>
      </c>
      <c r="BC257" s="60">
        <f t="shared" si="44"/>
        <v>46.806211738746661</v>
      </c>
    </row>
    <row r="258" spans="1:55">
      <c r="A258" s="89">
        <v>42936</v>
      </c>
      <c r="B258" s="2" t="s">
        <v>1842</v>
      </c>
      <c r="C258" s="2" t="s">
        <v>1450</v>
      </c>
      <c r="D258" s="2" t="s">
        <v>1575</v>
      </c>
      <c r="E258" s="2">
        <v>38</v>
      </c>
      <c r="F258" s="2">
        <v>3</v>
      </c>
      <c r="G258" s="10" t="str">
        <f t="shared" si="38"/>
        <v>38-3</v>
      </c>
      <c r="H258" s="2">
        <v>0</v>
      </c>
      <c r="I258" s="2">
        <v>20</v>
      </c>
      <c r="J258" s="14">
        <f>(VLOOKUP($G258,Depth_Lookup_CCL!$A$3:$Z$549,11,FALSE))+(H258/100)</f>
        <v>92.945000000000007</v>
      </c>
      <c r="K258" s="14">
        <f>(VLOOKUP($G258,Depth_Lookup_CCL!$A$3:$Z$549,11,FALSE))+(I258/100)</f>
        <v>93.14500000000001</v>
      </c>
      <c r="L258" s="90">
        <v>47</v>
      </c>
      <c r="M258" s="90" t="s">
        <v>1846</v>
      </c>
      <c r="N258" s="14"/>
      <c r="Q258" s="2"/>
      <c r="R258" s="110"/>
      <c r="T258" s="35"/>
      <c r="U258" s="2"/>
      <c r="V258" s="2" t="s">
        <v>1376</v>
      </c>
      <c r="W258" s="5">
        <f>VLOOKUP(V258,definitions_list_lookup!$V$12:$W$15,2,FALSE)</f>
        <v>0</v>
      </c>
      <c r="X258" s="35"/>
      <c r="Y258" s="41" t="e">
        <f>VLOOKUP(X258,definitions_list_lookup!$AT$3:$AU$5,2,FALSE)</f>
        <v>#N/A</v>
      </c>
      <c r="Z258" s="41"/>
      <c r="AA258" s="41"/>
      <c r="AB258" s="2" t="s">
        <v>1385</v>
      </c>
      <c r="AC258" s="2" t="s">
        <v>1374</v>
      </c>
      <c r="AD258" s="5">
        <f>VLOOKUP(AC258,definitions_list_lookup!$Y$12:$Z$15,2,FALSE)</f>
        <v>1</v>
      </c>
      <c r="AE258" s="35" t="s">
        <v>1455</v>
      </c>
      <c r="AF258" s="41">
        <f>VLOOKUP(AE258,definitions_list_lookup!$AT$3:$AU$5,2,FALSE)</f>
        <v>0</v>
      </c>
      <c r="AH258" s="2" t="s">
        <v>1492</v>
      </c>
      <c r="AI258" s="2" t="s">
        <v>3871</v>
      </c>
      <c r="AJ258" s="14"/>
      <c r="AK258" s="14"/>
      <c r="AL258" s="14"/>
      <c r="AM258" s="14"/>
      <c r="AN258" s="14"/>
      <c r="AO258" s="14"/>
      <c r="AP258" s="14"/>
      <c r="AQ258" s="14"/>
      <c r="AR258" s="14"/>
      <c r="AS258" s="49">
        <v>86</v>
      </c>
      <c r="AT258" s="49">
        <v>270</v>
      </c>
      <c r="AU258" s="49">
        <v>0</v>
      </c>
      <c r="AV258" s="49">
        <v>0</v>
      </c>
      <c r="AW258" s="49">
        <f t="shared" si="39"/>
        <v>90</v>
      </c>
      <c r="AX258" s="49">
        <f t="shared" si="41"/>
        <v>90</v>
      </c>
      <c r="AY258" s="49">
        <f t="shared" si="45"/>
        <v>3.999999999999996</v>
      </c>
      <c r="AZ258" s="49">
        <f t="shared" si="42"/>
        <v>180</v>
      </c>
      <c r="BA258" s="49">
        <f t="shared" si="43"/>
        <v>86</v>
      </c>
      <c r="BB258" s="49">
        <f t="shared" si="40"/>
        <v>270</v>
      </c>
      <c r="BC258" s="60">
        <f t="shared" si="44"/>
        <v>86</v>
      </c>
    </row>
    <row r="259" spans="1:55">
      <c r="A259" s="89">
        <v>42936</v>
      </c>
      <c r="B259" s="2" t="s">
        <v>1842</v>
      </c>
      <c r="C259" s="2" t="s">
        <v>1450</v>
      </c>
      <c r="D259" s="2" t="s">
        <v>1575</v>
      </c>
      <c r="E259" s="2">
        <v>38</v>
      </c>
      <c r="F259" s="2">
        <v>3</v>
      </c>
      <c r="G259" s="10" t="str">
        <f t="shared" si="38"/>
        <v>38-3</v>
      </c>
      <c r="H259" s="2">
        <v>20</v>
      </c>
      <c r="I259" s="2">
        <v>60</v>
      </c>
      <c r="J259" s="14">
        <f>(VLOOKUP($G259,Depth_Lookup_CCL!$A$3:$Z$549,11,FALSE))+(H259/100)</f>
        <v>93.14500000000001</v>
      </c>
      <c r="K259" s="14">
        <f>(VLOOKUP($G259,Depth_Lookup_CCL!$A$3:$Z$549,11,FALSE))+(I259/100)</f>
        <v>93.545000000000002</v>
      </c>
      <c r="L259" s="90">
        <v>47</v>
      </c>
      <c r="M259" s="90" t="s">
        <v>1846</v>
      </c>
      <c r="N259" s="14"/>
      <c r="Q259" s="2"/>
      <c r="R259" s="110"/>
      <c r="T259" s="35"/>
      <c r="U259" s="2"/>
      <c r="V259" s="2" t="s">
        <v>1376</v>
      </c>
      <c r="W259" s="5">
        <f>VLOOKUP(V259,definitions_list_lookup!$V$12:$W$15,2,FALSE)</f>
        <v>0</v>
      </c>
      <c r="X259" s="35"/>
      <c r="Y259" s="41" t="e">
        <f>VLOOKUP(X259,definitions_list_lookup!$AT$3:$AU$5,2,FALSE)</f>
        <v>#N/A</v>
      </c>
      <c r="Z259" s="41"/>
      <c r="AA259" s="41"/>
      <c r="AB259" s="2" t="s">
        <v>1385</v>
      </c>
      <c r="AC259" s="2" t="s">
        <v>1374</v>
      </c>
      <c r="AD259" s="5">
        <f>VLOOKUP(AC259,definitions_list_lookup!$Y$12:$Z$15,2,FALSE)</f>
        <v>1</v>
      </c>
      <c r="AE259" s="35" t="s">
        <v>1455</v>
      </c>
      <c r="AF259" s="41">
        <f>VLOOKUP(AE259,definitions_list_lookup!$AT$3:$AU$5,2,FALSE)</f>
        <v>0</v>
      </c>
      <c r="AH259" s="2" t="s">
        <v>1492</v>
      </c>
      <c r="AI259" s="2" t="s">
        <v>3871</v>
      </c>
      <c r="AJ259" s="14"/>
      <c r="AK259" s="14"/>
      <c r="AL259" s="14"/>
      <c r="AM259" s="14"/>
      <c r="AN259" s="14"/>
      <c r="AO259" s="14"/>
      <c r="AP259" s="14"/>
      <c r="AQ259" s="14"/>
      <c r="AR259" s="14"/>
      <c r="AS259" s="49">
        <v>64</v>
      </c>
      <c r="AT259" s="49">
        <v>270</v>
      </c>
      <c r="AU259" s="49">
        <v>0</v>
      </c>
      <c r="AV259" s="49">
        <v>0</v>
      </c>
      <c r="AW259" s="49">
        <f t="shared" si="39"/>
        <v>90</v>
      </c>
      <c r="AX259" s="49">
        <f t="shared" si="41"/>
        <v>90</v>
      </c>
      <c r="AY259" s="49">
        <f t="shared" si="45"/>
        <v>26.000000000000004</v>
      </c>
      <c r="AZ259" s="49">
        <f t="shared" si="42"/>
        <v>180</v>
      </c>
      <c r="BA259" s="49">
        <f t="shared" si="43"/>
        <v>64</v>
      </c>
      <c r="BB259" s="49">
        <f t="shared" si="40"/>
        <v>270</v>
      </c>
      <c r="BC259" s="60">
        <f t="shared" si="44"/>
        <v>64</v>
      </c>
    </row>
    <row r="260" spans="1:55">
      <c r="A260" s="89">
        <v>42936</v>
      </c>
      <c r="B260" s="2" t="s">
        <v>1842</v>
      </c>
      <c r="C260" s="2" t="s">
        <v>1450</v>
      </c>
      <c r="D260" s="2" t="s">
        <v>1575</v>
      </c>
      <c r="E260" s="2">
        <v>38</v>
      </c>
      <c r="F260" s="2">
        <v>3</v>
      </c>
      <c r="G260" s="10" t="str">
        <f t="shared" si="38"/>
        <v>38-3</v>
      </c>
      <c r="H260" s="2">
        <v>60</v>
      </c>
      <c r="I260" s="2">
        <v>68</v>
      </c>
      <c r="J260" s="14">
        <f>(VLOOKUP($G260,Depth_Lookup_CCL!$A$3:$Z$549,11,FALSE))+(H260/100)</f>
        <v>93.545000000000002</v>
      </c>
      <c r="K260" s="14">
        <f>(VLOOKUP($G260,Depth_Lookup_CCL!$A$3:$Z$549,11,FALSE))+(I260/100)</f>
        <v>93.625000000000014</v>
      </c>
      <c r="L260" s="90">
        <v>47</v>
      </c>
      <c r="M260" s="90" t="s">
        <v>1846</v>
      </c>
      <c r="N260" s="14" t="s">
        <v>1442</v>
      </c>
      <c r="Q260" s="2"/>
      <c r="R260" s="110" t="s">
        <v>2143</v>
      </c>
      <c r="T260" s="35"/>
      <c r="U260" s="2"/>
      <c r="V260" s="2" t="s">
        <v>1376</v>
      </c>
      <c r="W260" s="5">
        <f>VLOOKUP(V260,definitions_list_lookup!$V$12:$W$15,2,FALSE)</f>
        <v>0</v>
      </c>
      <c r="X260" s="35"/>
      <c r="Y260" s="41" t="e">
        <f>VLOOKUP(X260,definitions_list_lookup!$AT$3:$AU$5,2,FALSE)</f>
        <v>#N/A</v>
      </c>
      <c r="Z260" s="41"/>
      <c r="AA260" s="41"/>
      <c r="AB260" s="2" t="s">
        <v>1385</v>
      </c>
      <c r="AC260" s="2" t="s">
        <v>1374</v>
      </c>
      <c r="AD260" s="5">
        <f>VLOOKUP(AC260,definitions_list_lookup!$Y$12:$Z$15,2,FALSE)</f>
        <v>1</v>
      </c>
      <c r="AE260" s="35" t="s">
        <v>1455</v>
      </c>
      <c r="AF260" s="41">
        <f>VLOOKUP(AE260,definitions_list_lookup!$AT$3:$AU$5,2,FALSE)</f>
        <v>0</v>
      </c>
      <c r="AH260" s="2" t="s">
        <v>1492</v>
      </c>
      <c r="AI260" s="2" t="s">
        <v>3871</v>
      </c>
      <c r="AJ260" s="14"/>
      <c r="AK260" s="14"/>
      <c r="AL260" s="14"/>
      <c r="AM260" s="14"/>
      <c r="AN260" s="14"/>
      <c r="AO260" s="14"/>
      <c r="AP260" s="14"/>
      <c r="AQ260" s="14"/>
      <c r="AR260" s="14"/>
      <c r="AS260" s="49">
        <v>72</v>
      </c>
      <c r="AT260" s="49">
        <v>270</v>
      </c>
      <c r="AU260" s="49">
        <v>0</v>
      </c>
      <c r="AV260" s="49">
        <v>0</v>
      </c>
      <c r="AW260" s="49">
        <f t="shared" si="39"/>
        <v>90</v>
      </c>
      <c r="AX260" s="49">
        <f t="shared" si="41"/>
        <v>90</v>
      </c>
      <c r="AY260" s="49">
        <f t="shared" si="45"/>
        <v>18.000000000000004</v>
      </c>
      <c r="AZ260" s="49">
        <f t="shared" si="42"/>
        <v>180</v>
      </c>
      <c r="BA260" s="49">
        <f t="shared" si="43"/>
        <v>72</v>
      </c>
      <c r="BB260" s="49">
        <f t="shared" si="40"/>
        <v>270</v>
      </c>
      <c r="BC260" s="60">
        <f t="shared" si="44"/>
        <v>72</v>
      </c>
    </row>
    <row r="261" spans="1:55">
      <c r="A261" s="89">
        <v>42936</v>
      </c>
      <c r="B261" s="2" t="s">
        <v>1842</v>
      </c>
      <c r="C261" s="2" t="s">
        <v>1450</v>
      </c>
      <c r="D261" s="2" t="s">
        <v>1575</v>
      </c>
      <c r="E261" s="2">
        <v>38</v>
      </c>
      <c r="F261" s="2">
        <v>4</v>
      </c>
      <c r="G261" s="10" t="str">
        <f t="shared" si="38"/>
        <v>38-4</v>
      </c>
      <c r="H261" s="2">
        <v>0</v>
      </c>
      <c r="I261" s="2">
        <v>18</v>
      </c>
      <c r="J261" s="14">
        <f>(VLOOKUP($G261,Depth_Lookup_CCL!$A$3:$Z$549,11,FALSE))+(H261/100)</f>
        <v>93.635000000000005</v>
      </c>
      <c r="K261" s="14">
        <f>(VLOOKUP($G261,Depth_Lookup_CCL!$A$3:$Z$549,11,FALSE))+(I261/100)</f>
        <v>93.815000000000012</v>
      </c>
      <c r="L261" s="90">
        <v>47</v>
      </c>
      <c r="M261" s="90" t="s">
        <v>1846</v>
      </c>
      <c r="N261" s="14" t="s">
        <v>1442</v>
      </c>
      <c r="Q261" s="2"/>
      <c r="R261" s="110"/>
      <c r="T261" s="35"/>
      <c r="U261" s="2"/>
      <c r="V261" s="2"/>
      <c r="W261" s="5" t="e">
        <f>VLOOKUP(V261,definitions_list_lookup!$V$12:$W$15,2,FALSE)</f>
        <v>#N/A</v>
      </c>
      <c r="X261" s="35"/>
      <c r="Y261" s="41" t="e">
        <f>VLOOKUP(X261,definitions_list_lookup!$AT$3:$AU$5,2,FALSE)</f>
        <v>#N/A</v>
      </c>
      <c r="Z261" s="41"/>
      <c r="AA261" s="41"/>
      <c r="AB261" s="2" t="s">
        <v>1385</v>
      </c>
      <c r="AC261" s="2" t="s">
        <v>1374</v>
      </c>
      <c r="AD261" s="5">
        <f>VLOOKUP(AC261,definitions_list_lookup!$Y$12:$Z$15,2,FALSE)</f>
        <v>1</v>
      </c>
      <c r="AE261" s="35" t="s">
        <v>1455</v>
      </c>
      <c r="AF261" s="41">
        <f>VLOOKUP(AE261,definitions_list_lookup!$AT$3:$AU$5,2,FALSE)</f>
        <v>0</v>
      </c>
      <c r="AH261" s="2" t="s">
        <v>1492</v>
      </c>
      <c r="AI261" s="2" t="s">
        <v>3871</v>
      </c>
      <c r="AJ261" s="14"/>
      <c r="AK261" s="14"/>
      <c r="AL261" s="14"/>
      <c r="AM261" s="14"/>
      <c r="AN261" s="14"/>
      <c r="AO261" s="14"/>
      <c r="AP261" s="14"/>
      <c r="AQ261" s="14"/>
      <c r="AR261" s="14"/>
      <c r="AS261" s="49">
        <v>45</v>
      </c>
      <c r="AT261" s="49">
        <v>270</v>
      </c>
      <c r="AU261" s="49">
        <v>54</v>
      </c>
      <c r="AV261" s="49">
        <v>180</v>
      </c>
      <c r="AW261" s="49">
        <f t="shared" si="39"/>
        <v>36</v>
      </c>
      <c r="AX261" s="49">
        <f t="shared" si="41"/>
        <v>36</v>
      </c>
      <c r="AY261" s="49">
        <f t="shared" si="45"/>
        <v>30.446384317065238</v>
      </c>
      <c r="AZ261" s="49">
        <f t="shared" si="42"/>
        <v>126</v>
      </c>
      <c r="BA261" s="49">
        <f t="shared" si="43"/>
        <v>59.553615682934762</v>
      </c>
      <c r="BB261" s="49">
        <f t="shared" si="40"/>
        <v>216</v>
      </c>
      <c r="BC261" s="60">
        <f t="shared" si="44"/>
        <v>59.553615682934762</v>
      </c>
    </row>
    <row r="262" spans="1:55">
      <c r="A262" s="89">
        <v>42936</v>
      </c>
      <c r="B262" s="2" t="s">
        <v>1842</v>
      </c>
      <c r="C262" s="2" t="s">
        <v>1450</v>
      </c>
      <c r="D262" s="2" t="s">
        <v>1575</v>
      </c>
      <c r="E262" s="2">
        <v>38</v>
      </c>
      <c r="F262" s="2">
        <v>4</v>
      </c>
      <c r="G262" s="10" t="str">
        <f t="shared" si="38"/>
        <v>38-4</v>
      </c>
      <c r="H262" s="2">
        <v>18</v>
      </c>
      <c r="I262" s="2">
        <v>42</v>
      </c>
      <c r="J262" s="14">
        <f>(VLOOKUP($G262,Depth_Lookup_CCL!$A$3:$Z$549,11,FALSE))+(H262/100)</f>
        <v>93.815000000000012</v>
      </c>
      <c r="K262" s="14">
        <f>(VLOOKUP($G262,Depth_Lookup_CCL!$A$3:$Z$549,11,FALSE))+(I262/100)</f>
        <v>94.055000000000007</v>
      </c>
      <c r="L262" s="90">
        <v>47</v>
      </c>
      <c r="M262" s="90" t="s">
        <v>1846</v>
      </c>
      <c r="N262" s="14" t="s">
        <v>1442</v>
      </c>
      <c r="Q262" s="2"/>
      <c r="R262" s="110"/>
      <c r="T262" s="35"/>
      <c r="U262" s="2"/>
      <c r="V262" s="2"/>
      <c r="W262" s="5" t="e">
        <f>VLOOKUP(V262,definitions_list_lookup!$V$12:$W$15,2,FALSE)</f>
        <v>#N/A</v>
      </c>
      <c r="X262" s="35"/>
      <c r="Y262" s="41" t="e">
        <f>VLOOKUP(X262,definitions_list_lookup!$AT$3:$AU$5,2,FALSE)</f>
        <v>#N/A</v>
      </c>
      <c r="Z262" s="41"/>
      <c r="AA262" s="41"/>
      <c r="AB262" s="2" t="s">
        <v>1385</v>
      </c>
      <c r="AC262" s="2" t="s">
        <v>1374</v>
      </c>
      <c r="AD262" s="5">
        <f>VLOOKUP(AC262,definitions_list_lookup!$Y$12:$Z$15,2,FALSE)</f>
        <v>1</v>
      </c>
      <c r="AE262" s="35" t="s">
        <v>1455</v>
      </c>
      <c r="AF262" s="41">
        <f>VLOOKUP(AE262,definitions_list_lookup!$AT$3:$AU$5,2,FALSE)</f>
        <v>0</v>
      </c>
      <c r="AH262" s="2" t="s">
        <v>1492</v>
      </c>
      <c r="AI262" s="2" t="s">
        <v>3871</v>
      </c>
      <c r="AJ262" s="14"/>
      <c r="AK262" s="14"/>
      <c r="AL262" s="14"/>
      <c r="AM262" s="14"/>
      <c r="AN262" s="14"/>
      <c r="AO262" s="14"/>
      <c r="AP262" s="14"/>
      <c r="AQ262" s="14"/>
      <c r="AR262" s="14"/>
      <c r="AS262" s="49">
        <v>62</v>
      </c>
      <c r="AT262" s="49">
        <v>270</v>
      </c>
      <c r="AU262" s="49">
        <v>22</v>
      </c>
      <c r="AV262" s="49">
        <v>180</v>
      </c>
      <c r="AW262" s="49">
        <f t="shared" si="39"/>
        <v>77.875728302919299</v>
      </c>
      <c r="AX262" s="49">
        <f t="shared" si="41"/>
        <v>77.875728302919299</v>
      </c>
      <c r="AY262" s="49">
        <f t="shared" si="45"/>
        <v>27.467634877744214</v>
      </c>
      <c r="AZ262" s="49">
        <f t="shared" si="42"/>
        <v>167.8757283029193</v>
      </c>
      <c r="BA262" s="49">
        <f t="shared" si="43"/>
        <v>62.532365122255783</v>
      </c>
      <c r="BB262" s="49">
        <f t="shared" si="40"/>
        <v>257.8757283029193</v>
      </c>
      <c r="BC262" s="60">
        <f t="shared" si="44"/>
        <v>62.532365122255783</v>
      </c>
    </row>
    <row r="263" spans="1:55">
      <c r="A263" s="89">
        <v>42936</v>
      </c>
      <c r="B263" s="2" t="s">
        <v>1842</v>
      </c>
      <c r="C263" s="2" t="s">
        <v>1450</v>
      </c>
      <c r="D263" s="2" t="s">
        <v>1575</v>
      </c>
      <c r="E263" s="2">
        <v>38</v>
      </c>
      <c r="F263" s="2">
        <v>4</v>
      </c>
      <c r="G263" s="10" t="str">
        <f t="shared" si="38"/>
        <v>38-4</v>
      </c>
      <c r="H263" s="2">
        <v>42</v>
      </c>
      <c r="I263" s="2">
        <v>67</v>
      </c>
      <c r="J263" s="14">
        <f>(VLOOKUP($G263,Depth_Lookup_CCL!$A$3:$Z$549,11,FALSE))+(H263/100)</f>
        <v>94.055000000000007</v>
      </c>
      <c r="K263" s="14">
        <f>(VLOOKUP($G263,Depth_Lookup_CCL!$A$3:$Z$549,11,FALSE))+(I263/100)</f>
        <v>94.305000000000007</v>
      </c>
      <c r="L263" s="90">
        <v>47</v>
      </c>
      <c r="M263" s="90" t="s">
        <v>1846</v>
      </c>
      <c r="N263" s="14" t="s">
        <v>1442</v>
      </c>
      <c r="Q263" s="2"/>
      <c r="R263" s="110" t="s">
        <v>2145</v>
      </c>
      <c r="T263" s="35"/>
      <c r="U263" s="2"/>
      <c r="V263" s="2" t="s">
        <v>1376</v>
      </c>
      <c r="W263" s="5">
        <f>VLOOKUP(V263,definitions_list_lookup!$V$12:$W$15,2,FALSE)</f>
        <v>0</v>
      </c>
      <c r="X263" s="35"/>
      <c r="Y263" s="41" t="e">
        <f>VLOOKUP(X263,definitions_list_lookup!$AT$3:$AU$5,2,FALSE)</f>
        <v>#N/A</v>
      </c>
      <c r="Z263" s="41"/>
      <c r="AA263" s="41"/>
      <c r="AB263" s="2" t="s">
        <v>1385</v>
      </c>
      <c r="AC263" s="2" t="s">
        <v>1374</v>
      </c>
      <c r="AD263" s="5">
        <f>VLOOKUP(AC263,definitions_list_lookup!$Y$12:$Z$15,2,FALSE)</f>
        <v>1</v>
      </c>
      <c r="AE263" s="35" t="s">
        <v>1455</v>
      </c>
      <c r="AF263" s="41">
        <f>VLOOKUP(AE263,definitions_list_lookup!$AT$3:$AU$5,2,FALSE)</f>
        <v>0</v>
      </c>
      <c r="AH263" s="2" t="s">
        <v>1492</v>
      </c>
      <c r="AI263" s="2" t="s">
        <v>3871</v>
      </c>
      <c r="AJ263" s="14"/>
      <c r="AK263" s="14"/>
      <c r="AL263" s="14"/>
      <c r="AM263" s="14"/>
      <c r="AN263" s="14"/>
      <c r="AO263" s="14"/>
      <c r="AP263" s="14"/>
      <c r="AQ263" s="14"/>
      <c r="AR263" s="14"/>
      <c r="AS263" s="49">
        <v>45</v>
      </c>
      <c r="AT263" s="49">
        <v>270</v>
      </c>
      <c r="AU263" s="49">
        <v>32</v>
      </c>
      <c r="AV263" s="49">
        <v>180</v>
      </c>
      <c r="AW263" s="49">
        <f t="shared" si="39"/>
        <v>58</v>
      </c>
      <c r="AX263" s="49">
        <f t="shared" si="41"/>
        <v>58</v>
      </c>
      <c r="AY263" s="49">
        <f t="shared" si="45"/>
        <v>40.299547528800716</v>
      </c>
      <c r="AZ263" s="49">
        <f t="shared" si="42"/>
        <v>148</v>
      </c>
      <c r="BA263" s="49">
        <f t="shared" si="43"/>
        <v>49.700452471199284</v>
      </c>
      <c r="BB263" s="49">
        <f t="shared" si="40"/>
        <v>238</v>
      </c>
      <c r="BC263" s="60">
        <f t="shared" si="44"/>
        <v>49.700452471199284</v>
      </c>
    </row>
    <row r="264" spans="1:55">
      <c r="A264" s="89">
        <v>42936</v>
      </c>
      <c r="B264" s="2" t="s">
        <v>1842</v>
      </c>
      <c r="C264" s="2" t="s">
        <v>1450</v>
      </c>
      <c r="D264" s="2" t="s">
        <v>1575</v>
      </c>
      <c r="E264" s="2">
        <v>39</v>
      </c>
      <c r="F264" s="2">
        <v>1</v>
      </c>
      <c r="G264" s="10" t="str">
        <f t="shared" si="38"/>
        <v>39-1</v>
      </c>
      <c r="H264" s="2">
        <v>0</v>
      </c>
      <c r="I264" s="2">
        <v>34</v>
      </c>
      <c r="J264" s="14">
        <f>(VLOOKUP($G264,Depth_Lookup_CCL!$A$3:$Z$549,11,FALSE))+(H264/100)</f>
        <v>94.2</v>
      </c>
      <c r="K264" s="14">
        <f>(VLOOKUP($G264,Depth_Lookup_CCL!$A$3:$Z$549,11,FALSE))+(I264/100)</f>
        <v>94.54</v>
      </c>
      <c r="L264" s="90">
        <v>47</v>
      </c>
      <c r="M264" s="90" t="s">
        <v>1846</v>
      </c>
      <c r="N264" s="14" t="s">
        <v>1442</v>
      </c>
      <c r="Q264" s="2"/>
      <c r="R264" s="110"/>
      <c r="T264" s="35"/>
      <c r="U264" s="2"/>
      <c r="V264" s="2" t="s">
        <v>1376</v>
      </c>
      <c r="W264" s="5">
        <f>VLOOKUP(V264,definitions_list_lookup!$V$12:$W$15,2,FALSE)</f>
        <v>0</v>
      </c>
      <c r="X264" s="35"/>
      <c r="Y264" s="41" t="e">
        <f>VLOOKUP(X264,definitions_list_lookup!$AT$3:$AU$5,2,FALSE)</f>
        <v>#N/A</v>
      </c>
      <c r="Z264" s="41"/>
      <c r="AA264" s="41"/>
      <c r="AB264" s="2"/>
      <c r="AC264" s="2"/>
      <c r="AD264" s="5" t="e">
        <f>VLOOKUP(AC264,definitions_list_lookup!$Y$12:$Z$15,2,FALSE)</f>
        <v>#N/A</v>
      </c>
      <c r="AE264" s="35"/>
      <c r="AF264" s="41" t="e">
        <f>VLOOKUP(AE264,definitions_list_lookup!$AT$3:$AU$5,2,FALSE)</f>
        <v>#N/A</v>
      </c>
      <c r="AH264" s="2"/>
      <c r="AI264" s="2"/>
      <c r="AJ264" s="14"/>
      <c r="AK264" s="14"/>
      <c r="AL264" s="14"/>
      <c r="AM264" s="14"/>
      <c r="AN264" s="14"/>
      <c r="AO264" s="14"/>
      <c r="AP264" s="14"/>
      <c r="AQ264" s="14"/>
      <c r="AR264" s="14"/>
      <c r="AS264" s="49"/>
      <c r="AT264" s="49"/>
      <c r="AU264" s="49"/>
      <c r="AV264" s="49"/>
      <c r="AW264" s="49" t="e">
        <f t="shared" si="39"/>
        <v>#DIV/0!</v>
      </c>
      <c r="AX264" s="49" t="e">
        <f t="shared" si="41"/>
        <v>#DIV/0!</v>
      </c>
      <c r="AY264" s="49" t="e">
        <f t="shared" si="45"/>
        <v>#DIV/0!</v>
      </c>
      <c r="AZ264" s="49" t="e">
        <f t="shared" si="42"/>
        <v>#DIV/0!</v>
      </c>
      <c r="BA264" s="49" t="e">
        <f t="shared" si="43"/>
        <v>#DIV/0!</v>
      </c>
      <c r="BB264" s="49" t="e">
        <f t="shared" si="40"/>
        <v>#DIV/0!</v>
      </c>
      <c r="BC264" s="60" t="e">
        <f t="shared" si="44"/>
        <v>#DIV/0!</v>
      </c>
    </row>
    <row r="265" spans="1:55">
      <c r="A265" s="89">
        <v>42936</v>
      </c>
      <c r="B265" s="2" t="s">
        <v>1842</v>
      </c>
      <c r="C265" s="2" t="s">
        <v>1450</v>
      </c>
      <c r="D265" s="2" t="s">
        <v>1575</v>
      </c>
      <c r="E265" s="2">
        <v>39</v>
      </c>
      <c r="F265" s="2">
        <v>1</v>
      </c>
      <c r="G265" s="10" t="str">
        <f t="shared" si="38"/>
        <v>39-1</v>
      </c>
      <c r="H265" s="2">
        <v>34</v>
      </c>
      <c r="I265" s="2">
        <v>86</v>
      </c>
      <c r="J265" s="14">
        <f>(VLOOKUP($G265,Depth_Lookup_CCL!$A$3:$Z$549,11,FALSE))+(H265/100)</f>
        <v>94.54</v>
      </c>
      <c r="K265" s="14">
        <f>(VLOOKUP($G265,Depth_Lookup_CCL!$A$3:$Z$549,11,FALSE))+(I265/100)</f>
        <v>95.06</v>
      </c>
      <c r="L265" s="90">
        <v>48</v>
      </c>
      <c r="M265" s="90" t="s">
        <v>1846</v>
      </c>
      <c r="N265" s="14" t="s">
        <v>18</v>
      </c>
      <c r="Q265" s="2"/>
      <c r="R265" s="110"/>
      <c r="T265" s="35"/>
      <c r="U265" s="2"/>
      <c r="V265" s="2" t="s">
        <v>1376</v>
      </c>
      <c r="W265" s="5">
        <f>VLOOKUP(V265,definitions_list_lookup!$V$12:$W$15,2,FALSE)</f>
        <v>0</v>
      </c>
      <c r="X265" s="35"/>
      <c r="Y265" s="41" t="e">
        <f>VLOOKUP(X265,definitions_list_lookup!$AT$3:$AU$5,2,FALSE)</f>
        <v>#N/A</v>
      </c>
      <c r="Z265" s="41"/>
      <c r="AA265" s="41"/>
      <c r="AB265" s="2"/>
      <c r="AC265" s="2"/>
      <c r="AD265" s="5" t="e">
        <f>VLOOKUP(AC265,definitions_list_lookup!$Y$12:$Z$15,2,FALSE)</f>
        <v>#N/A</v>
      </c>
      <c r="AE265" s="35"/>
      <c r="AF265" s="41" t="e">
        <f>VLOOKUP(AE265,definitions_list_lookup!$AT$3:$AU$5,2,FALSE)</f>
        <v>#N/A</v>
      </c>
      <c r="AH265" s="2"/>
      <c r="AI265" s="2"/>
      <c r="AJ265" s="14"/>
      <c r="AK265" s="14"/>
      <c r="AL265" s="14"/>
      <c r="AM265" s="14"/>
      <c r="AN265" s="14"/>
      <c r="AO265" s="14"/>
      <c r="AP265" s="14"/>
      <c r="AQ265" s="14"/>
      <c r="AR265" s="14"/>
      <c r="AS265" s="49"/>
      <c r="AT265" s="49"/>
      <c r="AU265" s="49"/>
      <c r="AV265" s="49"/>
      <c r="AW265" s="49" t="e">
        <f t="shared" si="39"/>
        <v>#DIV/0!</v>
      </c>
      <c r="AX265" s="49" t="e">
        <f t="shared" si="41"/>
        <v>#DIV/0!</v>
      </c>
      <c r="AY265" s="49" t="e">
        <f t="shared" si="45"/>
        <v>#DIV/0!</v>
      </c>
      <c r="AZ265" s="49" t="e">
        <f t="shared" si="42"/>
        <v>#DIV/0!</v>
      </c>
      <c r="BA265" s="49" t="e">
        <f t="shared" si="43"/>
        <v>#DIV/0!</v>
      </c>
      <c r="BB265" s="49" t="e">
        <f t="shared" si="40"/>
        <v>#DIV/0!</v>
      </c>
      <c r="BC265" s="60" t="e">
        <f t="shared" si="44"/>
        <v>#DIV/0!</v>
      </c>
    </row>
    <row r="266" spans="1:55">
      <c r="A266" s="89">
        <v>42936</v>
      </c>
      <c r="B266" s="2" t="s">
        <v>1842</v>
      </c>
      <c r="C266" s="2" t="s">
        <v>1450</v>
      </c>
      <c r="D266" s="2" t="s">
        <v>1575</v>
      </c>
      <c r="E266" s="2">
        <v>39</v>
      </c>
      <c r="F266" s="2">
        <v>2</v>
      </c>
      <c r="G266" s="10" t="str">
        <f t="shared" si="38"/>
        <v>39-2</v>
      </c>
      <c r="H266" s="2">
        <v>0</v>
      </c>
      <c r="I266" s="2">
        <v>99</v>
      </c>
      <c r="J266" s="14">
        <f>(VLOOKUP($G266,Depth_Lookup_CCL!$A$3:$Z$549,11,FALSE))+(H266/100)</f>
        <v>95.055000000000007</v>
      </c>
      <c r="K266" s="14">
        <f>(VLOOKUP($G266,Depth_Lookup_CCL!$A$3:$Z$549,11,FALSE))+(I266/100)</f>
        <v>96.045000000000002</v>
      </c>
      <c r="L266" s="90">
        <v>48</v>
      </c>
      <c r="M266" s="90" t="s">
        <v>1846</v>
      </c>
      <c r="N266" s="14" t="s">
        <v>1442</v>
      </c>
      <c r="Q266" s="2"/>
      <c r="R266" s="110"/>
      <c r="T266" s="35"/>
      <c r="U266" s="2"/>
      <c r="V266" s="2" t="s">
        <v>1376</v>
      </c>
      <c r="W266" s="5">
        <f>VLOOKUP(V266,definitions_list_lookup!$V$12:$W$15,2,FALSE)</f>
        <v>0</v>
      </c>
      <c r="X266" s="35"/>
      <c r="Y266" s="41" t="e">
        <f>VLOOKUP(X266,definitions_list_lookup!$AT$3:$AU$5,2,FALSE)</f>
        <v>#N/A</v>
      </c>
      <c r="Z266" s="41"/>
      <c r="AA266" s="41"/>
      <c r="AB266" s="2" t="s">
        <v>1385</v>
      </c>
      <c r="AC266" s="2" t="s">
        <v>1374</v>
      </c>
      <c r="AD266" s="5">
        <f>VLOOKUP(AC266,definitions_list_lookup!$Y$12:$Z$15,2,FALSE)</f>
        <v>1</v>
      </c>
      <c r="AE266" s="35" t="s">
        <v>1455</v>
      </c>
      <c r="AF266" s="41">
        <f>VLOOKUP(AE266,definitions_list_lookup!$AT$3:$AU$5,2,FALSE)</f>
        <v>0</v>
      </c>
      <c r="AH266" s="2" t="s">
        <v>1492</v>
      </c>
      <c r="AI266" s="2" t="s">
        <v>3872</v>
      </c>
      <c r="AJ266" s="14"/>
      <c r="AK266" s="14"/>
      <c r="AL266" s="14"/>
      <c r="AM266" s="14"/>
      <c r="AN266" s="14"/>
      <c r="AO266" s="14"/>
      <c r="AP266" s="14"/>
      <c r="AQ266" s="14"/>
      <c r="AR266" s="14"/>
      <c r="AS266" s="49">
        <v>16</v>
      </c>
      <c r="AT266" s="49">
        <v>90</v>
      </c>
      <c r="AU266" s="49">
        <v>0</v>
      </c>
      <c r="AV266" s="49">
        <v>360</v>
      </c>
      <c r="AW266" s="49">
        <f t="shared" si="39"/>
        <v>-90.000000000000014</v>
      </c>
      <c r="AX266" s="49">
        <f t="shared" si="41"/>
        <v>270</v>
      </c>
      <c r="AY266" s="49">
        <f t="shared" si="45"/>
        <v>74</v>
      </c>
      <c r="AZ266" s="49">
        <f t="shared" si="42"/>
        <v>360</v>
      </c>
      <c r="BA266" s="49">
        <f t="shared" si="43"/>
        <v>16</v>
      </c>
      <c r="BB266" s="49">
        <f t="shared" si="40"/>
        <v>90</v>
      </c>
      <c r="BC266" s="60">
        <f t="shared" si="44"/>
        <v>16</v>
      </c>
    </row>
    <row r="267" spans="1:55">
      <c r="A267" s="89">
        <v>42936</v>
      </c>
      <c r="B267" s="2" t="s">
        <v>1842</v>
      </c>
      <c r="C267" s="2" t="s">
        <v>1450</v>
      </c>
      <c r="D267" s="2" t="s">
        <v>1575</v>
      </c>
      <c r="E267" s="2">
        <v>39</v>
      </c>
      <c r="F267" s="2">
        <v>3</v>
      </c>
      <c r="G267" s="10" t="str">
        <f t="shared" si="38"/>
        <v>39-3</v>
      </c>
      <c r="H267" s="2">
        <v>0</v>
      </c>
      <c r="I267" s="2">
        <v>32</v>
      </c>
      <c r="J267" s="14">
        <f>(VLOOKUP($G267,Depth_Lookup_CCL!$A$3:$Z$549,11,FALSE))+(H267/100)</f>
        <v>96.04</v>
      </c>
      <c r="K267" s="14">
        <f>(VLOOKUP($G267,Depth_Lookup_CCL!$A$3:$Z$549,11,FALSE))+(I267/100)</f>
        <v>96.36</v>
      </c>
      <c r="L267" s="90">
        <v>48</v>
      </c>
      <c r="M267" s="90" t="s">
        <v>1846</v>
      </c>
      <c r="N267" s="14" t="s">
        <v>1442</v>
      </c>
      <c r="Q267" s="2"/>
      <c r="R267" s="110"/>
      <c r="T267" s="35"/>
      <c r="U267" s="2"/>
      <c r="V267" s="2" t="s">
        <v>1376</v>
      </c>
      <c r="W267" s="5">
        <f>VLOOKUP(V267,definitions_list_lookup!$V$12:$W$15,2,FALSE)</f>
        <v>0</v>
      </c>
      <c r="X267" s="35"/>
      <c r="Y267" s="41" t="e">
        <f>VLOOKUP(X267,definitions_list_lookup!$AT$3:$AU$5,2,FALSE)</f>
        <v>#N/A</v>
      </c>
      <c r="Z267" s="41"/>
      <c r="AA267" s="41"/>
      <c r="AB267" s="2"/>
      <c r="AC267" s="2"/>
      <c r="AD267" s="5" t="e">
        <f>VLOOKUP(AC267,definitions_list_lookup!$Y$12:$Z$15,2,FALSE)</f>
        <v>#N/A</v>
      </c>
      <c r="AE267" s="35"/>
      <c r="AF267" s="41" t="e">
        <f>VLOOKUP(AE267,definitions_list_lookup!$AT$3:$AU$5,2,FALSE)</f>
        <v>#N/A</v>
      </c>
      <c r="AH267" s="2"/>
      <c r="AI267" s="2"/>
      <c r="AJ267" s="14"/>
      <c r="AK267" s="14"/>
      <c r="AL267" s="14"/>
      <c r="AM267" s="14"/>
      <c r="AN267" s="14"/>
      <c r="AO267" s="14"/>
      <c r="AP267" s="14"/>
      <c r="AQ267" s="14"/>
      <c r="AR267" s="14"/>
      <c r="AS267" s="49"/>
      <c r="AT267" s="49"/>
      <c r="AU267" s="49"/>
      <c r="AV267" s="49"/>
      <c r="AW267" s="49" t="e">
        <f t="shared" si="39"/>
        <v>#DIV/0!</v>
      </c>
      <c r="AX267" s="49" t="e">
        <f t="shared" si="41"/>
        <v>#DIV/0!</v>
      </c>
      <c r="AY267" s="49" t="e">
        <f t="shared" si="45"/>
        <v>#DIV/0!</v>
      </c>
      <c r="AZ267" s="49" t="e">
        <f t="shared" si="42"/>
        <v>#DIV/0!</v>
      </c>
      <c r="BA267" s="49" t="e">
        <f t="shared" si="43"/>
        <v>#DIV/0!</v>
      </c>
      <c r="BB267" s="49" t="e">
        <f t="shared" si="40"/>
        <v>#DIV/0!</v>
      </c>
      <c r="BC267" s="60" t="e">
        <f t="shared" si="44"/>
        <v>#DIV/0!</v>
      </c>
    </row>
    <row r="268" spans="1:55">
      <c r="A268" s="89">
        <v>42936</v>
      </c>
      <c r="B268" s="2" t="s">
        <v>1842</v>
      </c>
      <c r="C268" s="2" t="s">
        <v>1450</v>
      </c>
      <c r="D268" s="2" t="s">
        <v>1575</v>
      </c>
      <c r="E268" s="2">
        <v>39</v>
      </c>
      <c r="F268" s="2">
        <v>3</v>
      </c>
      <c r="G268" s="10" t="str">
        <f t="shared" si="38"/>
        <v>39-3</v>
      </c>
      <c r="H268" s="2">
        <v>32</v>
      </c>
      <c r="I268" s="2">
        <v>89</v>
      </c>
      <c r="J268" s="14">
        <f>(VLOOKUP($G268,Depth_Lookup_CCL!$A$3:$Z$549,11,FALSE))+(H268/100)</f>
        <v>96.36</v>
      </c>
      <c r="K268" s="14">
        <f>(VLOOKUP($G268,Depth_Lookup_CCL!$A$3:$Z$549,11,FALSE))+(I268/100)</f>
        <v>96.93</v>
      </c>
      <c r="L268" s="90">
        <v>49</v>
      </c>
      <c r="M268" s="90" t="s">
        <v>1846</v>
      </c>
      <c r="N268" s="14" t="s">
        <v>18</v>
      </c>
      <c r="Q268" s="2"/>
      <c r="R268" s="110"/>
      <c r="T268" s="35"/>
      <c r="U268" s="2"/>
      <c r="V268" s="2" t="s">
        <v>1376</v>
      </c>
      <c r="W268" s="5">
        <f>VLOOKUP(V268,definitions_list_lookup!$V$12:$W$15,2,FALSE)</f>
        <v>0</v>
      </c>
      <c r="X268" s="35"/>
      <c r="Y268" s="41" t="e">
        <f>VLOOKUP(X268,definitions_list_lookup!$AT$3:$AU$5,2,FALSE)</f>
        <v>#N/A</v>
      </c>
      <c r="Z268" s="41"/>
      <c r="AA268" s="41"/>
      <c r="AB268" s="2"/>
      <c r="AC268" s="2"/>
      <c r="AD268" s="5" t="e">
        <f>VLOOKUP(AC268,definitions_list_lookup!$Y$12:$Z$15,2,FALSE)</f>
        <v>#N/A</v>
      </c>
      <c r="AE268" s="35"/>
      <c r="AF268" s="41" t="e">
        <f>VLOOKUP(AE268,definitions_list_lookup!$AT$3:$AU$5,2,FALSE)</f>
        <v>#N/A</v>
      </c>
      <c r="AH268" s="2"/>
      <c r="AI268" s="2"/>
      <c r="AJ268" s="14"/>
      <c r="AK268" s="14"/>
      <c r="AL268" s="14"/>
      <c r="AM268" s="14"/>
      <c r="AN268" s="14"/>
      <c r="AO268" s="14"/>
      <c r="AP268" s="14"/>
      <c r="AQ268" s="14"/>
      <c r="AR268" s="14"/>
      <c r="AS268" s="49"/>
      <c r="AT268" s="49"/>
      <c r="AU268" s="49"/>
      <c r="AV268" s="49"/>
      <c r="AW268" s="49" t="e">
        <f t="shared" si="39"/>
        <v>#DIV/0!</v>
      </c>
      <c r="AX268" s="49" t="e">
        <f t="shared" si="41"/>
        <v>#DIV/0!</v>
      </c>
      <c r="AY268" s="49" t="e">
        <f t="shared" si="45"/>
        <v>#DIV/0!</v>
      </c>
      <c r="AZ268" s="49" t="e">
        <f t="shared" si="42"/>
        <v>#DIV/0!</v>
      </c>
      <c r="BA268" s="49" t="e">
        <f t="shared" si="43"/>
        <v>#DIV/0!</v>
      </c>
      <c r="BB268" s="49" t="e">
        <f t="shared" si="40"/>
        <v>#DIV/0!</v>
      </c>
      <c r="BC268" s="60" t="e">
        <f t="shared" si="44"/>
        <v>#DIV/0!</v>
      </c>
    </row>
    <row r="269" spans="1:55">
      <c r="A269" s="89">
        <v>42936</v>
      </c>
      <c r="B269" s="2" t="s">
        <v>1842</v>
      </c>
      <c r="C269" s="2" t="s">
        <v>1450</v>
      </c>
      <c r="D269" s="2" t="s">
        <v>1575</v>
      </c>
      <c r="E269" s="2">
        <v>40</v>
      </c>
      <c r="F269" s="2">
        <v>1</v>
      </c>
      <c r="G269" s="10" t="str">
        <f t="shared" si="38"/>
        <v>40-1</v>
      </c>
      <c r="H269" s="2">
        <v>0</v>
      </c>
      <c r="I269" s="2">
        <v>53</v>
      </c>
      <c r="J269" s="14">
        <f>(VLOOKUP($G269,Depth_Lookup_CCL!$A$3:$Z$549,11,FALSE))+(H269/100)</f>
        <v>96.7</v>
      </c>
      <c r="K269" s="14">
        <f>(VLOOKUP($G269,Depth_Lookup_CCL!$A$3:$Z$549,11,FALSE))+(I269/100)</f>
        <v>97.23</v>
      </c>
      <c r="L269" s="90">
        <v>49</v>
      </c>
      <c r="M269" s="90" t="s">
        <v>1846</v>
      </c>
      <c r="N269" s="14" t="s">
        <v>1442</v>
      </c>
      <c r="Q269" s="2"/>
      <c r="R269" s="110" t="s">
        <v>2148</v>
      </c>
      <c r="T269" s="35"/>
      <c r="U269" s="2"/>
      <c r="V269" s="2" t="s">
        <v>1376</v>
      </c>
      <c r="W269" s="5">
        <f>VLOOKUP(V269,definitions_list_lookup!$V$12:$W$15,2,FALSE)</f>
        <v>0</v>
      </c>
      <c r="X269" s="35"/>
      <c r="Y269" s="41" t="e">
        <f>VLOOKUP(X269,definitions_list_lookup!$AT$3:$AU$5,2,FALSE)</f>
        <v>#N/A</v>
      </c>
      <c r="Z269" s="41"/>
      <c r="AA269" s="41"/>
      <c r="AB269" s="2" t="s">
        <v>1385</v>
      </c>
      <c r="AC269" s="2" t="s">
        <v>1374</v>
      </c>
      <c r="AD269" s="5">
        <f>VLOOKUP(AC269,definitions_list_lookup!$Y$12:$Z$15,2,FALSE)</f>
        <v>1</v>
      </c>
      <c r="AE269" s="35" t="s">
        <v>1455</v>
      </c>
      <c r="AF269" s="41">
        <f>VLOOKUP(AE269,definitions_list_lookup!$AT$3:$AU$5,2,FALSE)</f>
        <v>0</v>
      </c>
      <c r="AH269" s="2" t="s">
        <v>1492</v>
      </c>
      <c r="AI269" s="2" t="s">
        <v>3872</v>
      </c>
      <c r="AJ269" s="14"/>
      <c r="AK269" s="14"/>
      <c r="AL269" s="14"/>
      <c r="AM269" s="14"/>
      <c r="AN269" s="14"/>
      <c r="AO269" s="14"/>
      <c r="AP269" s="14"/>
      <c r="AQ269" s="14"/>
      <c r="AR269" s="14"/>
      <c r="AS269" s="49">
        <v>18</v>
      </c>
      <c r="AT269" s="49">
        <v>90</v>
      </c>
      <c r="AU269" s="49">
        <v>22</v>
      </c>
      <c r="AV269" s="49">
        <v>180</v>
      </c>
      <c r="AW269" s="49">
        <f t="shared" si="39"/>
        <v>-38.806396496507659</v>
      </c>
      <c r="AX269" s="49">
        <f t="shared" si="41"/>
        <v>321.19360350349234</v>
      </c>
      <c r="AY269" s="49">
        <f t="shared" si="45"/>
        <v>62.594665149684673</v>
      </c>
      <c r="AZ269" s="49">
        <f t="shared" si="42"/>
        <v>51.193603503492341</v>
      </c>
      <c r="BA269" s="49">
        <f t="shared" si="43"/>
        <v>27.405334850315327</v>
      </c>
      <c r="BB269" s="49">
        <f t="shared" si="40"/>
        <v>141.19360350349234</v>
      </c>
      <c r="BC269" s="60">
        <f t="shared" si="44"/>
        <v>27.405334850315327</v>
      </c>
    </row>
    <row r="270" spans="1:55">
      <c r="A270" s="89">
        <v>42936</v>
      </c>
      <c r="B270" s="2" t="s">
        <v>1842</v>
      </c>
      <c r="C270" s="2" t="s">
        <v>1450</v>
      </c>
      <c r="D270" s="2" t="s">
        <v>1575</v>
      </c>
      <c r="E270" s="2">
        <v>41</v>
      </c>
      <c r="F270" s="2">
        <v>1</v>
      </c>
      <c r="G270" s="10" t="str">
        <f t="shared" si="38"/>
        <v>41-1</v>
      </c>
      <c r="H270" s="2">
        <v>0</v>
      </c>
      <c r="I270" s="2">
        <v>97</v>
      </c>
      <c r="J270" s="14">
        <f>(VLOOKUP($G270,Depth_Lookup_CCL!$A$3:$Z$549,11,FALSE))+(H270/100)</f>
        <v>97.25</v>
      </c>
      <c r="K270" s="14">
        <f>(VLOOKUP($G270,Depth_Lookup_CCL!$A$3:$Z$549,11,FALSE))+(I270/100)</f>
        <v>98.22</v>
      </c>
      <c r="L270" s="90">
        <v>49</v>
      </c>
      <c r="M270" s="90" t="s">
        <v>1846</v>
      </c>
      <c r="N270" s="14" t="s">
        <v>1442</v>
      </c>
      <c r="Q270" s="2"/>
      <c r="R270" s="110"/>
      <c r="T270" s="35"/>
      <c r="U270" s="2"/>
      <c r="V270" s="2" t="s">
        <v>1376</v>
      </c>
      <c r="W270" s="5">
        <f>VLOOKUP(V270,definitions_list_lookup!$V$12:$W$15,2,FALSE)</f>
        <v>0</v>
      </c>
      <c r="X270" s="35"/>
      <c r="Y270" s="41" t="e">
        <f>VLOOKUP(X270,definitions_list_lookup!$AT$3:$AU$5,2,FALSE)</f>
        <v>#N/A</v>
      </c>
      <c r="Z270" s="41"/>
      <c r="AA270" s="41"/>
      <c r="AB270" s="2" t="s">
        <v>1385</v>
      </c>
      <c r="AC270" s="2" t="s">
        <v>1374</v>
      </c>
      <c r="AD270" s="5">
        <f>VLOOKUP(AC270,definitions_list_lookup!$Y$12:$Z$15,2,FALSE)</f>
        <v>1</v>
      </c>
      <c r="AE270" s="35" t="s">
        <v>1455</v>
      </c>
      <c r="AF270" s="41">
        <f>VLOOKUP(AE270,definitions_list_lookup!$AT$3:$AU$5,2,FALSE)</f>
        <v>0</v>
      </c>
      <c r="AH270" s="2" t="s">
        <v>1492</v>
      </c>
      <c r="AI270" s="2" t="s">
        <v>3872</v>
      </c>
      <c r="AJ270" s="14"/>
      <c r="AK270" s="14"/>
      <c r="AL270" s="14"/>
      <c r="AM270" s="14"/>
      <c r="AN270" s="14"/>
      <c r="AO270" s="14"/>
      <c r="AP270" s="14"/>
      <c r="AQ270" s="14"/>
      <c r="AR270" s="14"/>
      <c r="AS270" s="49">
        <v>0</v>
      </c>
      <c r="AT270" s="49">
        <v>90</v>
      </c>
      <c r="AU270" s="49">
        <v>30</v>
      </c>
      <c r="AV270" s="49">
        <v>360</v>
      </c>
      <c r="AW270" s="49" t="e">
        <f t="shared" si="39"/>
        <v>#DIV/0!</v>
      </c>
      <c r="AX270" s="49" t="e">
        <f t="shared" si="41"/>
        <v>#DIV/0!</v>
      </c>
      <c r="AY270" s="49" t="e">
        <f t="shared" si="45"/>
        <v>#DIV/0!</v>
      </c>
      <c r="AZ270" s="49" t="e">
        <f t="shared" si="42"/>
        <v>#DIV/0!</v>
      </c>
      <c r="BA270" s="49" t="e">
        <f t="shared" si="43"/>
        <v>#DIV/0!</v>
      </c>
      <c r="BB270" s="49" t="e">
        <f t="shared" si="40"/>
        <v>#DIV/0!</v>
      </c>
      <c r="BC270" s="60" t="e">
        <f t="shared" si="44"/>
        <v>#DIV/0!</v>
      </c>
    </row>
    <row r="271" spans="1:55">
      <c r="A271" s="89">
        <v>42936</v>
      </c>
      <c r="B271" s="2" t="s">
        <v>1842</v>
      </c>
      <c r="C271" s="2" t="s">
        <v>1450</v>
      </c>
      <c r="D271" s="2" t="s">
        <v>1575</v>
      </c>
      <c r="E271" s="2">
        <v>41</v>
      </c>
      <c r="F271" s="2">
        <v>2</v>
      </c>
      <c r="G271" s="10" t="str">
        <f t="shared" si="38"/>
        <v>41-2</v>
      </c>
      <c r="H271" s="2">
        <v>0</v>
      </c>
      <c r="I271" s="2">
        <v>94</v>
      </c>
      <c r="J271" s="14">
        <f>(VLOOKUP($G271,Depth_Lookup_CCL!$A$3:$Z$549,11,FALSE))+(H271/100)</f>
        <v>98.22</v>
      </c>
      <c r="K271" s="14">
        <f>(VLOOKUP($G271,Depth_Lookup_CCL!$A$3:$Z$549,11,FALSE))+(I271/100)</f>
        <v>99.16</v>
      </c>
      <c r="L271" s="90">
        <v>49</v>
      </c>
      <c r="M271" s="90" t="s">
        <v>1846</v>
      </c>
      <c r="N271" s="14" t="s">
        <v>1442</v>
      </c>
      <c r="Q271" s="2"/>
      <c r="R271" s="110" t="s">
        <v>2142</v>
      </c>
      <c r="T271" s="35"/>
      <c r="U271" s="2"/>
      <c r="V271" s="2" t="s">
        <v>1376</v>
      </c>
      <c r="W271" s="5">
        <f>VLOOKUP(V271,definitions_list_lookup!$V$12:$W$15,2,FALSE)</f>
        <v>0</v>
      </c>
      <c r="X271" s="35"/>
      <c r="Y271" s="41" t="e">
        <f>VLOOKUP(X271,definitions_list_lookup!$AT$3:$AU$5,2,FALSE)</f>
        <v>#N/A</v>
      </c>
      <c r="Z271" s="41"/>
      <c r="AA271" s="41"/>
      <c r="AB271" s="2" t="s">
        <v>1385</v>
      </c>
      <c r="AC271" s="2" t="s">
        <v>1374</v>
      </c>
      <c r="AD271" s="5">
        <f>VLOOKUP(AC271,definitions_list_lookup!$Y$12:$Z$15,2,FALSE)</f>
        <v>1</v>
      </c>
      <c r="AE271" s="35" t="s">
        <v>1455</v>
      </c>
      <c r="AF271" s="41">
        <f>VLOOKUP(AE271,definitions_list_lookup!$AT$3:$AU$5,2,FALSE)</f>
        <v>0</v>
      </c>
      <c r="AH271" s="2" t="s">
        <v>1492</v>
      </c>
      <c r="AI271" s="2" t="s">
        <v>3873</v>
      </c>
      <c r="AJ271" s="14"/>
      <c r="AK271" s="14"/>
      <c r="AL271" s="14"/>
      <c r="AM271" s="14"/>
      <c r="AN271" s="14"/>
      <c r="AO271" s="14"/>
      <c r="AP271" s="14"/>
      <c r="AQ271" s="14"/>
      <c r="AR271" s="14"/>
      <c r="AS271" s="49">
        <v>25</v>
      </c>
      <c r="AT271" s="49">
        <v>90</v>
      </c>
      <c r="AU271" s="49">
        <v>21</v>
      </c>
      <c r="AV271" s="49">
        <v>360</v>
      </c>
      <c r="AW271" s="49">
        <f t="shared" si="39"/>
        <v>-129.46118008702553</v>
      </c>
      <c r="AX271" s="49">
        <f t="shared" si="41"/>
        <v>230.53881991297447</v>
      </c>
      <c r="AY271" s="49">
        <f t="shared" si="45"/>
        <v>58.868773451710403</v>
      </c>
      <c r="AZ271" s="49">
        <f t="shared" si="42"/>
        <v>320.53881991297447</v>
      </c>
      <c r="BA271" s="49">
        <f t="shared" si="43"/>
        <v>31.131226548289597</v>
      </c>
      <c r="BB271" s="49">
        <f t="shared" si="40"/>
        <v>50.538819912974475</v>
      </c>
      <c r="BC271" s="60">
        <f t="shared" si="44"/>
        <v>31.131226548289597</v>
      </c>
    </row>
    <row r="272" spans="1:55">
      <c r="A272" s="89">
        <v>42936</v>
      </c>
      <c r="B272" s="2" t="s">
        <v>1842</v>
      </c>
      <c r="C272" s="2" t="s">
        <v>1450</v>
      </c>
      <c r="D272" s="2" t="s">
        <v>1575</v>
      </c>
      <c r="E272" s="2">
        <v>41</v>
      </c>
      <c r="F272" s="2">
        <v>3</v>
      </c>
      <c r="G272" s="10" t="str">
        <f t="shared" si="38"/>
        <v>41-3</v>
      </c>
      <c r="H272" s="2">
        <v>0</v>
      </c>
      <c r="I272" s="2">
        <v>87</v>
      </c>
      <c r="J272" s="14">
        <f>(VLOOKUP($G272,Depth_Lookup_CCL!$A$3:$Z$549,11,FALSE))+(H272/100)</f>
        <v>99.15</v>
      </c>
      <c r="K272" s="14">
        <f>(VLOOKUP($G272,Depth_Lookup_CCL!$A$3:$Z$549,11,FALSE))+(I272/100)</f>
        <v>100.02000000000001</v>
      </c>
      <c r="L272" s="90">
        <v>49</v>
      </c>
      <c r="M272" s="90" t="s">
        <v>1846</v>
      </c>
      <c r="N272" s="14" t="s">
        <v>1442</v>
      </c>
      <c r="Q272" s="2"/>
      <c r="R272" s="110" t="s">
        <v>2148</v>
      </c>
      <c r="T272" s="35"/>
      <c r="U272" s="2"/>
      <c r="V272" s="2" t="s">
        <v>1376</v>
      </c>
      <c r="W272" s="5">
        <f>VLOOKUP(V272,definitions_list_lookup!$V$12:$W$15,2,FALSE)</f>
        <v>0</v>
      </c>
      <c r="X272" s="35"/>
      <c r="Y272" s="41" t="e">
        <f>VLOOKUP(X272,definitions_list_lookup!$AT$3:$AU$5,2,FALSE)</f>
        <v>#N/A</v>
      </c>
      <c r="Z272" s="41"/>
      <c r="AA272" s="41"/>
      <c r="AB272" s="2" t="s">
        <v>1385</v>
      </c>
      <c r="AC272" s="2" t="s">
        <v>1374</v>
      </c>
      <c r="AD272" s="5">
        <f>VLOOKUP(AC272,definitions_list_lookup!$Y$12:$Z$15,2,FALSE)</f>
        <v>1</v>
      </c>
      <c r="AE272" s="35" t="s">
        <v>1455</v>
      </c>
      <c r="AF272" s="41">
        <f>VLOOKUP(AE272,definitions_list_lookup!$AT$3:$AU$5,2,FALSE)</f>
        <v>0</v>
      </c>
      <c r="AH272" s="2" t="s">
        <v>1492</v>
      </c>
      <c r="AI272" s="2" t="s">
        <v>3873</v>
      </c>
      <c r="AJ272" s="14"/>
      <c r="AK272" s="14"/>
      <c r="AL272" s="14"/>
      <c r="AM272" s="14"/>
      <c r="AN272" s="14"/>
      <c r="AO272" s="14"/>
      <c r="AP272" s="14"/>
      <c r="AQ272" s="14"/>
      <c r="AR272" s="14"/>
      <c r="AS272" s="49">
        <v>0.1</v>
      </c>
      <c r="AT272" s="49">
        <v>90</v>
      </c>
      <c r="AU272" s="49">
        <v>34</v>
      </c>
      <c r="AV272" s="49">
        <v>360</v>
      </c>
      <c r="AW272" s="49">
        <f t="shared" si="39"/>
        <v>-179.85174408349076</v>
      </c>
      <c r="AX272" s="49">
        <f t="shared" si="41"/>
        <v>180.14825591650924</v>
      </c>
      <c r="AY272" s="49">
        <f t="shared" si="45"/>
        <v>55.99991107823783</v>
      </c>
      <c r="AZ272" s="49">
        <f t="shared" si="42"/>
        <v>270.14825591650924</v>
      </c>
      <c r="BA272" s="49">
        <f t="shared" si="43"/>
        <v>34.00008892176217</v>
      </c>
      <c r="BB272" s="49">
        <f t="shared" si="40"/>
        <v>0.14825591650924252</v>
      </c>
      <c r="BC272" s="60">
        <f t="shared" si="44"/>
        <v>34.00008892176217</v>
      </c>
    </row>
    <row r="273" spans="1:58">
      <c r="A273" s="89">
        <v>42936</v>
      </c>
      <c r="B273" s="2" t="s">
        <v>1842</v>
      </c>
      <c r="C273" s="2" t="s">
        <v>1450</v>
      </c>
      <c r="D273" s="2" t="s">
        <v>1575</v>
      </c>
      <c r="E273" s="2">
        <v>42</v>
      </c>
      <c r="F273" s="2">
        <v>1</v>
      </c>
      <c r="G273" s="10" t="str">
        <f t="shared" si="38"/>
        <v>42-1</v>
      </c>
      <c r="H273" s="2">
        <v>0</v>
      </c>
      <c r="I273" s="2">
        <v>47</v>
      </c>
      <c r="J273" s="14">
        <f>(VLOOKUP($G273,Depth_Lookup_CCL!$A$3:$Z$549,11,FALSE))+(H273/100)</f>
        <v>99.85</v>
      </c>
      <c r="K273" s="14">
        <f>(VLOOKUP($G273,Depth_Lookup_CCL!$A$3:$Z$549,11,FALSE))+(I273/100)</f>
        <v>100.32</v>
      </c>
      <c r="L273" s="90">
        <v>49</v>
      </c>
      <c r="M273" s="90" t="s">
        <v>1846</v>
      </c>
      <c r="N273" s="14" t="s">
        <v>1442</v>
      </c>
      <c r="Q273" s="2"/>
      <c r="R273" s="110" t="s">
        <v>2148</v>
      </c>
      <c r="T273" s="35"/>
      <c r="U273" s="2"/>
      <c r="V273" s="2" t="s">
        <v>1376</v>
      </c>
      <c r="W273" s="5">
        <f>VLOOKUP(V273,definitions_list_lookup!$V$12:$W$15,2,FALSE)</f>
        <v>0</v>
      </c>
      <c r="X273" s="35"/>
      <c r="Y273" s="41" t="e">
        <f>VLOOKUP(X273,definitions_list_lookup!$AT$3:$AU$5,2,FALSE)</f>
        <v>#N/A</v>
      </c>
      <c r="Z273" s="41"/>
      <c r="AA273" s="41"/>
      <c r="AB273" s="2" t="s">
        <v>1385</v>
      </c>
      <c r="AC273" s="2" t="s">
        <v>1374</v>
      </c>
      <c r="AD273" s="5">
        <f>VLOOKUP(AC273,definitions_list_lookup!$Y$12:$Z$15,2,FALSE)</f>
        <v>1</v>
      </c>
      <c r="AE273" s="35" t="s">
        <v>1455</v>
      </c>
      <c r="AF273" s="41">
        <f>VLOOKUP(AE273,definitions_list_lookup!$AT$3:$AU$5,2,FALSE)</f>
        <v>0</v>
      </c>
      <c r="AH273" s="2" t="s">
        <v>1492</v>
      </c>
      <c r="AI273" s="2" t="s">
        <v>3872</v>
      </c>
      <c r="AJ273" s="14"/>
      <c r="AK273" s="14"/>
      <c r="AL273" s="14"/>
      <c r="AM273" s="14"/>
      <c r="AN273" s="14"/>
      <c r="AO273" s="14"/>
      <c r="AP273" s="14"/>
      <c r="AQ273" s="14"/>
      <c r="AR273" s="14"/>
      <c r="AS273" s="49">
        <v>2</v>
      </c>
      <c r="AT273" s="49">
        <v>270</v>
      </c>
      <c r="AU273" s="49">
        <v>29</v>
      </c>
      <c r="AV273" s="49">
        <v>360</v>
      </c>
      <c r="AW273" s="49">
        <f t="shared" si="39"/>
        <v>176.39520224244256</v>
      </c>
      <c r="AX273" s="49">
        <f t="shared" si="41"/>
        <v>176.39520224244256</v>
      </c>
      <c r="AY273" s="49">
        <f t="shared" si="45"/>
        <v>60.95185911113883</v>
      </c>
      <c r="AZ273" s="49">
        <f t="shared" si="42"/>
        <v>266.39520224244256</v>
      </c>
      <c r="BA273" s="49">
        <f t="shared" si="43"/>
        <v>29.04814088886117</v>
      </c>
      <c r="BB273" s="49">
        <f t="shared" si="40"/>
        <v>356.39520224244256</v>
      </c>
      <c r="BC273" s="60">
        <f t="shared" si="44"/>
        <v>29.04814088886117</v>
      </c>
    </row>
    <row r="274" spans="1:58">
      <c r="A274" s="89">
        <v>42936</v>
      </c>
      <c r="B274" s="2" t="s">
        <v>1842</v>
      </c>
      <c r="C274" s="2" t="s">
        <v>1450</v>
      </c>
      <c r="D274" s="2" t="s">
        <v>1575</v>
      </c>
      <c r="E274" s="2">
        <v>43</v>
      </c>
      <c r="F274" s="2">
        <v>1</v>
      </c>
      <c r="G274" s="10" t="str">
        <f t="shared" si="38"/>
        <v>43-1</v>
      </c>
      <c r="H274" s="2">
        <v>0</v>
      </c>
      <c r="I274" s="2">
        <v>60</v>
      </c>
      <c r="J274" s="14">
        <f>(VLOOKUP($G274,Depth_Lookup_CCL!$A$3:$Z$549,11,FALSE))+(H274/100)</f>
        <v>100.3</v>
      </c>
      <c r="K274" s="14">
        <f>(VLOOKUP($G274,Depth_Lookup_CCL!$A$3:$Z$549,11,FALSE))+(I274/100)</f>
        <v>100.89999999999999</v>
      </c>
      <c r="L274" s="90">
        <v>49</v>
      </c>
      <c r="M274" s="90" t="s">
        <v>1846</v>
      </c>
      <c r="N274" s="14" t="s">
        <v>1442</v>
      </c>
      <c r="Q274" s="2"/>
      <c r="R274" s="110" t="s">
        <v>2142</v>
      </c>
      <c r="T274" s="35"/>
      <c r="U274" s="2"/>
      <c r="V274" s="2" t="s">
        <v>1376</v>
      </c>
      <c r="W274" s="5">
        <f>VLOOKUP(V274,definitions_list_lookup!$V$12:$W$15,2,FALSE)</f>
        <v>0</v>
      </c>
      <c r="X274" s="35"/>
      <c r="Y274" s="41" t="e">
        <f>VLOOKUP(X274,definitions_list_lookup!$AT$3:$AU$5,2,FALSE)</f>
        <v>#N/A</v>
      </c>
      <c r="Z274" s="41"/>
      <c r="AA274" s="41"/>
      <c r="AB274" s="2" t="s">
        <v>1385</v>
      </c>
      <c r="AC274" s="2" t="s">
        <v>1374</v>
      </c>
      <c r="AD274" s="5">
        <f>VLOOKUP(AC274,definitions_list_lookup!$Y$12:$Z$15,2,FALSE)</f>
        <v>1</v>
      </c>
      <c r="AE274" s="35" t="s">
        <v>1455</v>
      </c>
      <c r="AF274" s="41">
        <f>VLOOKUP(AE274,definitions_list_lookup!$AT$3:$AU$5,2,FALSE)</f>
        <v>0</v>
      </c>
      <c r="AH274" s="2" t="s">
        <v>1492</v>
      </c>
      <c r="AI274" s="2" t="s">
        <v>3872</v>
      </c>
      <c r="AJ274" s="14"/>
      <c r="AK274" s="14"/>
      <c r="AL274" s="14"/>
      <c r="AM274" s="14"/>
      <c r="AN274" s="14"/>
      <c r="AO274" s="14"/>
      <c r="AP274" s="14"/>
      <c r="AQ274" s="14"/>
      <c r="AR274" s="14"/>
      <c r="AS274" s="49">
        <v>24</v>
      </c>
      <c r="AT274" s="49">
        <v>90</v>
      </c>
      <c r="AU274" s="49">
        <v>22</v>
      </c>
      <c r="AV274" s="49">
        <v>180</v>
      </c>
      <c r="AW274" s="49">
        <f t="shared" si="39"/>
        <v>-47.777584662704982</v>
      </c>
      <c r="AX274" s="49">
        <f t="shared" si="41"/>
        <v>312.22241533729505</v>
      </c>
      <c r="AY274" s="49">
        <f t="shared" si="45"/>
        <v>58.984863472206214</v>
      </c>
      <c r="AZ274" s="49">
        <f t="shared" si="42"/>
        <v>42.222415337295018</v>
      </c>
      <c r="BA274" s="49">
        <f t="shared" si="43"/>
        <v>31.015136527793786</v>
      </c>
      <c r="BB274" s="49">
        <f t="shared" si="40"/>
        <v>132.22241533729505</v>
      </c>
      <c r="BC274" s="60">
        <f t="shared" si="44"/>
        <v>31.015136527793786</v>
      </c>
    </row>
    <row r="275" spans="1:58">
      <c r="A275" s="89">
        <v>42936</v>
      </c>
      <c r="B275" s="2" t="s">
        <v>1842</v>
      </c>
      <c r="C275" s="2" t="s">
        <v>1450</v>
      </c>
      <c r="D275" s="2" t="s">
        <v>1575</v>
      </c>
      <c r="E275" s="2">
        <v>44</v>
      </c>
      <c r="F275" s="2">
        <v>1</v>
      </c>
      <c r="G275" s="10" t="str">
        <f t="shared" si="38"/>
        <v>44-1</v>
      </c>
      <c r="H275" s="2">
        <v>0</v>
      </c>
      <c r="I275" s="2">
        <v>33</v>
      </c>
      <c r="J275" s="14">
        <f>(VLOOKUP($G275,Depth_Lookup_CCL!$A$3:$Z$549,11,FALSE))+(H275/100)</f>
        <v>100.9</v>
      </c>
      <c r="K275" s="14">
        <f>(VLOOKUP($G275,Depth_Lookup_CCL!$A$3:$Z$549,11,FALSE))+(I275/100)</f>
        <v>101.23</v>
      </c>
      <c r="L275" s="90">
        <v>49</v>
      </c>
      <c r="M275" s="90" t="s">
        <v>1846</v>
      </c>
      <c r="N275" s="14" t="s">
        <v>1442</v>
      </c>
      <c r="Q275" s="2"/>
      <c r="R275" s="110" t="s">
        <v>2142</v>
      </c>
      <c r="T275" s="35"/>
      <c r="U275" s="2"/>
      <c r="V275" s="2" t="s">
        <v>1376</v>
      </c>
      <c r="W275" s="5">
        <f>VLOOKUP(V275,definitions_list_lookup!$V$12:$W$15,2,FALSE)</f>
        <v>0</v>
      </c>
      <c r="X275" s="35"/>
      <c r="Y275" s="41" t="e">
        <f>VLOOKUP(X275,definitions_list_lookup!$AT$3:$AU$5,2,FALSE)</f>
        <v>#N/A</v>
      </c>
      <c r="Z275" s="41"/>
      <c r="AA275" s="41"/>
      <c r="AB275" s="2" t="s">
        <v>1385</v>
      </c>
      <c r="AC275" s="2" t="s">
        <v>1374</v>
      </c>
      <c r="AD275" s="5">
        <f>VLOOKUP(AC275,definitions_list_lookup!$Y$12:$Z$15,2,FALSE)</f>
        <v>1</v>
      </c>
      <c r="AE275" s="35" t="s">
        <v>1455</v>
      </c>
      <c r="AF275" s="41">
        <f>VLOOKUP(AE275,definitions_list_lookup!$AT$3:$AU$5,2,FALSE)</f>
        <v>0</v>
      </c>
      <c r="AH275" s="2" t="s">
        <v>1492</v>
      </c>
      <c r="AI275" s="2" t="s">
        <v>3872</v>
      </c>
      <c r="AJ275" s="14"/>
      <c r="AK275" s="14"/>
      <c r="AL275" s="14"/>
      <c r="AM275" s="14"/>
      <c r="AN275" s="14"/>
      <c r="AO275" s="14"/>
      <c r="AP275" s="14"/>
      <c r="AQ275" s="14"/>
      <c r="AR275" s="14"/>
      <c r="AS275" s="49">
        <v>22</v>
      </c>
      <c r="AT275" s="49">
        <v>90</v>
      </c>
      <c r="AU275" s="49">
        <v>21</v>
      </c>
      <c r="AV275" s="49">
        <v>180</v>
      </c>
      <c r="AW275" s="49">
        <f t="shared" si="39"/>
        <v>-46.465884820463089</v>
      </c>
      <c r="AX275" s="49">
        <f t="shared" si="41"/>
        <v>313.53411517953691</v>
      </c>
      <c r="AY275" s="49">
        <f t="shared" si="45"/>
        <v>60.868860443244138</v>
      </c>
      <c r="AZ275" s="49">
        <f t="shared" si="42"/>
        <v>43.534115179536911</v>
      </c>
      <c r="BA275" s="49">
        <f t="shared" si="43"/>
        <v>29.131139556755862</v>
      </c>
      <c r="BB275" s="49">
        <f t="shared" si="40"/>
        <v>133.53411517953691</v>
      </c>
      <c r="BC275" s="60">
        <f t="shared" si="44"/>
        <v>29.131139556755862</v>
      </c>
    </row>
    <row r="276" spans="1:58">
      <c r="A276" s="89">
        <v>42936</v>
      </c>
      <c r="B276" s="2" t="s">
        <v>1842</v>
      </c>
      <c r="C276" s="2" t="s">
        <v>1450</v>
      </c>
      <c r="D276" s="2" t="s">
        <v>1575</v>
      </c>
      <c r="E276" s="2">
        <v>44</v>
      </c>
      <c r="F276" s="2">
        <v>1</v>
      </c>
      <c r="G276" s="10" t="str">
        <f t="shared" si="38"/>
        <v>44-1</v>
      </c>
      <c r="H276" s="2">
        <v>33</v>
      </c>
      <c r="I276" s="2">
        <v>43</v>
      </c>
      <c r="J276" s="14">
        <f>(VLOOKUP($G276,Depth_Lookup_CCL!$A$3:$Z$549,11,FALSE))+(H276/100)</f>
        <v>101.23</v>
      </c>
      <c r="K276" s="14">
        <f>(VLOOKUP($G276,Depth_Lookup_CCL!$A$3:$Z$549,11,FALSE))+(I276/100)</f>
        <v>101.33000000000001</v>
      </c>
      <c r="L276" s="90">
        <v>50</v>
      </c>
      <c r="M276" s="90" t="s">
        <v>1846</v>
      </c>
      <c r="N276" s="14" t="s">
        <v>21</v>
      </c>
      <c r="O276" s="2" t="s">
        <v>1391</v>
      </c>
      <c r="P276" s="2" t="s">
        <v>1368</v>
      </c>
      <c r="Q276" s="2" t="s">
        <v>1429</v>
      </c>
      <c r="R276" s="110"/>
      <c r="T276" s="35"/>
      <c r="U276" s="2"/>
      <c r="V276" s="2" t="s">
        <v>1376</v>
      </c>
      <c r="W276" s="5">
        <f>VLOOKUP(V276,definitions_list_lookup!$V$12:$W$15,2,FALSE)</f>
        <v>0</v>
      </c>
      <c r="X276" s="35"/>
      <c r="Y276" s="41" t="e">
        <f>VLOOKUP(X276,definitions_list_lookup!$AT$3:$AU$5,2,FALSE)</f>
        <v>#N/A</v>
      </c>
      <c r="Z276" s="41"/>
      <c r="AA276" s="41" t="s">
        <v>2471</v>
      </c>
      <c r="AB276" s="2"/>
      <c r="AC276" s="2"/>
      <c r="AD276" s="5" t="e">
        <f>VLOOKUP(AC276,definitions_list_lookup!$Y$12:$Z$15,2,FALSE)</f>
        <v>#N/A</v>
      </c>
      <c r="AE276" s="35"/>
      <c r="AF276" s="41" t="e">
        <f>VLOOKUP(AE276,definitions_list_lookup!$AT$3:$AU$5,2,FALSE)</f>
        <v>#N/A</v>
      </c>
      <c r="AH276" s="2"/>
      <c r="AI276" s="2"/>
      <c r="AJ276" s="14"/>
      <c r="AK276" s="14"/>
      <c r="AL276" s="14"/>
      <c r="AM276" s="14"/>
      <c r="AN276" s="14"/>
      <c r="AO276" s="14"/>
      <c r="AP276" s="14"/>
      <c r="AQ276" s="14"/>
      <c r="AR276" s="14"/>
      <c r="AS276" s="49">
        <v>2</v>
      </c>
      <c r="AT276" s="49">
        <v>270</v>
      </c>
      <c r="AU276" s="49">
        <v>4</v>
      </c>
      <c r="AV276" s="49">
        <v>360</v>
      </c>
      <c r="AW276" s="49">
        <f t="shared" si="39"/>
        <v>153.46290360641922</v>
      </c>
      <c r="AX276" s="49">
        <f t="shared" si="41"/>
        <v>153.46290360641922</v>
      </c>
      <c r="AY276" s="49">
        <f t="shared" si="45"/>
        <v>85.530762667528776</v>
      </c>
      <c r="AZ276" s="49">
        <f t="shared" si="42"/>
        <v>243.46290360641922</v>
      </c>
      <c r="BA276" s="49">
        <f t="shared" si="43"/>
        <v>4.4692373324712236</v>
      </c>
      <c r="BB276" s="49">
        <f t="shared" si="40"/>
        <v>333.46290360641922</v>
      </c>
      <c r="BC276" s="60">
        <f t="shared" si="44"/>
        <v>4.4692373324712236</v>
      </c>
    </row>
    <row r="277" spans="1:58">
      <c r="A277" s="89">
        <v>42936</v>
      </c>
      <c r="B277" s="2" t="s">
        <v>1842</v>
      </c>
      <c r="C277" s="2" t="s">
        <v>1450</v>
      </c>
      <c r="D277" s="2" t="s">
        <v>1575</v>
      </c>
      <c r="E277" s="2">
        <v>44</v>
      </c>
      <c r="F277" s="2">
        <v>1</v>
      </c>
      <c r="G277" s="10" t="str">
        <f t="shared" si="38"/>
        <v>44-1</v>
      </c>
      <c r="H277" s="2">
        <v>43</v>
      </c>
      <c r="I277" s="2">
        <v>80</v>
      </c>
      <c r="J277" s="14">
        <f>(VLOOKUP($G277,Depth_Lookup_CCL!$A$3:$Z$549,11,FALSE))+(H277/100)</f>
        <v>101.33000000000001</v>
      </c>
      <c r="K277" s="14">
        <f>(VLOOKUP($G277,Depth_Lookup_CCL!$A$3:$Z$549,11,FALSE))+(I277/100)</f>
        <v>101.7</v>
      </c>
      <c r="L277" s="90">
        <v>50</v>
      </c>
      <c r="M277" s="90" t="s">
        <v>1846</v>
      </c>
      <c r="N277" s="14"/>
      <c r="Q277" s="2"/>
      <c r="R277" s="110"/>
      <c r="T277" s="35"/>
      <c r="U277" s="2"/>
      <c r="V277" s="2"/>
      <c r="W277" s="5" t="e">
        <f>VLOOKUP(V277,definitions_list_lookup!$V$12:$W$15,2,FALSE)</f>
        <v>#N/A</v>
      </c>
      <c r="X277" s="35"/>
      <c r="Y277" s="41" t="e">
        <f>VLOOKUP(X277,definitions_list_lookup!$AT$3:$AU$5,2,FALSE)</f>
        <v>#N/A</v>
      </c>
      <c r="Z277" s="41"/>
      <c r="AA277" s="41"/>
      <c r="AB277" s="2" t="s">
        <v>1385</v>
      </c>
      <c r="AC277" s="2" t="s">
        <v>1374</v>
      </c>
      <c r="AD277" s="5">
        <f>VLOOKUP(AC277,definitions_list_lookup!$Y$12:$Z$15,2,FALSE)</f>
        <v>1</v>
      </c>
      <c r="AE277" s="35" t="s">
        <v>1455</v>
      </c>
      <c r="AF277" s="41">
        <f>VLOOKUP(AE277,definitions_list_lookup!$AT$3:$AU$5,2,FALSE)</f>
        <v>0</v>
      </c>
      <c r="AH277" s="2" t="s">
        <v>1492</v>
      </c>
      <c r="AI277" s="2" t="s">
        <v>2472</v>
      </c>
      <c r="AJ277" s="14"/>
      <c r="AK277" s="14"/>
      <c r="AL277" s="14"/>
      <c r="AM277" s="14"/>
      <c r="AN277" s="14"/>
      <c r="AO277" s="14"/>
      <c r="AP277" s="14"/>
      <c r="AQ277" s="14"/>
      <c r="AR277" s="14"/>
      <c r="AS277" s="49">
        <v>22</v>
      </c>
      <c r="AT277" s="49">
        <v>90</v>
      </c>
      <c r="AU277" s="49">
        <v>16</v>
      </c>
      <c r="AV277" s="49">
        <v>180</v>
      </c>
      <c r="AW277" s="49">
        <f t="shared" si="39"/>
        <v>-54.635925737964129</v>
      </c>
      <c r="AX277" s="49">
        <f t="shared" si="41"/>
        <v>305.36407426203584</v>
      </c>
      <c r="AY277" s="49">
        <f t="shared" si="45"/>
        <v>63.644376691876822</v>
      </c>
      <c r="AZ277" s="49">
        <f t="shared" si="42"/>
        <v>35.364074262035871</v>
      </c>
      <c r="BA277" s="49">
        <f t="shared" si="43"/>
        <v>26.355623308123178</v>
      </c>
      <c r="BB277" s="49">
        <f t="shared" si="40"/>
        <v>125.36407426203584</v>
      </c>
      <c r="BC277" s="60">
        <f t="shared" si="44"/>
        <v>26.355623308123178</v>
      </c>
    </row>
    <row r="278" spans="1:58">
      <c r="A278" s="89">
        <v>42936</v>
      </c>
      <c r="B278" s="2" t="s">
        <v>1842</v>
      </c>
      <c r="C278" s="2" t="s">
        <v>1450</v>
      </c>
      <c r="D278" s="2" t="s">
        <v>1575</v>
      </c>
      <c r="E278" s="2">
        <v>44</v>
      </c>
      <c r="F278" s="2">
        <v>2</v>
      </c>
      <c r="G278" s="10" t="str">
        <f t="shared" si="38"/>
        <v>44-2</v>
      </c>
      <c r="H278" s="2">
        <v>0</v>
      </c>
      <c r="I278" s="2">
        <v>12</v>
      </c>
      <c r="J278" s="14">
        <f>(VLOOKUP($G278,Depth_Lookup_CCL!$A$3:$Z$549,11,FALSE))+(H278/100)</f>
        <v>101.69500000000001</v>
      </c>
      <c r="K278" s="14">
        <f>(VLOOKUP($G278,Depth_Lookup_CCL!$A$3:$Z$549,11,FALSE))+(I278/100)</f>
        <v>101.81500000000001</v>
      </c>
      <c r="L278" s="90">
        <v>50</v>
      </c>
      <c r="M278" s="90" t="s">
        <v>1846</v>
      </c>
      <c r="N278" s="14" t="s">
        <v>1442</v>
      </c>
      <c r="Q278" s="2"/>
      <c r="R278" s="110" t="s">
        <v>2151</v>
      </c>
      <c r="T278" s="35"/>
      <c r="U278" s="2"/>
      <c r="V278" s="2" t="s">
        <v>1376</v>
      </c>
      <c r="W278" s="5">
        <f>VLOOKUP(V278,definitions_list_lookup!$V$12:$W$15,2,FALSE)</f>
        <v>0</v>
      </c>
      <c r="X278" s="35"/>
      <c r="Y278" s="41" t="e">
        <f>VLOOKUP(X278,definitions_list_lookup!$AT$3:$AU$5,2,FALSE)</f>
        <v>#N/A</v>
      </c>
      <c r="Z278" s="41"/>
      <c r="AA278" s="41"/>
      <c r="AB278" s="2"/>
      <c r="AC278" s="2"/>
      <c r="AD278" s="5" t="e">
        <f>VLOOKUP(AC278,definitions_list_lookup!$Y$12:$Z$15,2,FALSE)</f>
        <v>#N/A</v>
      </c>
      <c r="AE278" s="35"/>
      <c r="AF278" s="41" t="e">
        <f>VLOOKUP(AE278,definitions_list_lookup!$AT$3:$AU$5,2,FALSE)</f>
        <v>#N/A</v>
      </c>
      <c r="AH278" s="2"/>
      <c r="AI278" s="2"/>
      <c r="AJ278" s="14"/>
      <c r="AK278" s="14"/>
      <c r="AL278" s="14"/>
      <c r="AM278" s="14"/>
      <c r="AN278" s="14"/>
      <c r="AO278" s="14"/>
      <c r="AP278" s="14"/>
      <c r="AQ278" s="14"/>
      <c r="AR278" s="14"/>
      <c r="AS278" s="49"/>
      <c r="AT278" s="49"/>
      <c r="AU278" s="49"/>
      <c r="AV278" s="49"/>
      <c r="AW278" s="49" t="e">
        <f t="shared" si="39"/>
        <v>#DIV/0!</v>
      </c>
      <c r="AX278" s="49" t="e">
        <f t="shared" si="41"/>
        <v>#DIV/0!</v>
      </c>
      <c r="AY278" s="49" t="e">
        <f t="shared" si="45"/>
        <v>#DIV/0!</v>
      </c>
      <c r="AZ278" s="49" t="e">
        <f t="shared" si="42"/>
        <v>#DIV/0!</v>
      </c>
      <c r="BA278" s="49" t="e">
        <f t="shared" si="43"/>
        <v>#DIV/0!</v>
      </c>
      <c r="BB278" s="49" t="e">
        <f t="shared" si="40"/>
        <v>#DIV/0!</v>
      </c>
      <c r="BC278" s="60" t="e">
        <f t="shared" si="44"/>
        <v>#DIV/0!</v>
      </c>
    </row>
    <row r="279" spans="1:58">
      <c r="A279" s="89">
        <v>42936</v>
      </c>
      <c r="B279" s="2" t="s">
        <v>1842</v>
      </c>
      <c r="C279" s="2" t="s">
        <v>1450</v>
      </c>
      <c r="D279" s="2" t="s">
        <v>1575</v>
      </c>
      <c r="E279" s="2">
        <v>44</v>
      </c>
      <c r="F279" s="2">
        <v>2</v>
      </c>
      <c r="G279" s="10" t="str">
        <f t="shared" si="38"/>
        <v>44-2</v>
      </c>
      <c r="H279" s="2">
        <v>12</v>
      </c>
      <c r="I279" s="2">
        <v>25</v>
      </c>
      <c r="J279" s="14">
        <f>(VLOOKUP($G279,Depth_Lookup_CCL!$A$3:$Z$549,11,FALSE))+(H279/100)</f>
        <v>101.81500000000001</v>
      </c>
      <c r="K279" s="14">
        <f>(VLOOKUP($G279,Depth_Lookup_CCL!$A$3:$Z$549,11,FALSE))+(I279/100)</f>
        <v>101.94500000000001</v>
      </c>
      <c r="L279" s="90">
        <v>50</v>
      </c>
      <c r="M279" s="90" t="s">
        <v>1846</v>
      </c>
      <c r="N279" s="14"/>
      <c r="Q279" s="2"/>
      <c r="R279" s="110"/>
      <c r="S279" s="2" t="s">
        <v>1366</v>
      </c>
      <c r="T279" s="35" t="s">
        <v>1391</v>
      </c>
      <c r="U279" s="2" t="s">
        <v>1368</v>
      </c>
      <c r="V279" s="2" t="s">
        <v>1374</v>
      </c>
      <c r="W279" s="5">
        <f>VLOOKUP(V279,definitions_list_lookup!$V$12:$W$15,2,FALSE)</f>
        <v>1</v>
      </c>
      <c r="X279" s="35" t="s">
        <v>1456</v>
      </c>
      <c r="Y279" s="41">
        <f>VLOOKUP(X279,definitions_list_lookup!$AT$3:$AU$5,2,FALSE)</f>
        <v>1</v>
      </c>
      <c r="Z279" s="41">
        <v>9</v>
      </c>
      <c r="AA279" s="41" t="s">
        <v>2473</v>
      </c>
      <c r="AB279" s="2"/>
      <c r="AC279" s="2"/>
      <c r="AD279" s="5" t="e">
        <f>VLOOKUP(AC279,definitions_list_lookup!$Y$12:$Z$15,2,FALSE)</f>
        <v>#N/A</v>
      </c>
      <c r="AE279" s="35"/>
      <c r="AF279" s="41" t="e">
        <f>VLOOKUP(AE279,definitions_list_lookup!$AT$3:$AU$5,2,FALSE)</f>
        <v>#N/A</v>
      </c>
      <c r="AH279" s="2"/>
      <c r="AI279" s="2"/>
      <c r="AJ279" s="14"/>
      <c r="AK279" s="14"/>
      <c r="AL279" s="14"/>
      <c r="AM279" s="14"/>
      <c r="AN279" s="14"/>
      <c r="AO279" s="14"/>
      <c r="AP279" s="14"/>
      <c r="AQ279" s="14"/>
      <c r="AR279" s="14"/>
      <c r="AS279" s="49">
        <v>32</v>
      </c>
      <c r="AT279" s="49">
        <v>90</v>
      </c>
      <c r="AU279" s="49">
        <v>0</v>
      </c>
      <c r="AV279" s="49">
        <v>360</v>
      </c>
      <c r="AW279" s="49">
        <f>+(IF($AT279&lt;$AV279,((MIN($AV279,$AT279)+(DEGREES(ATAN((TAN(RADIANS($AU279))/((TAN(RADIANS($AS279))*SIN(RADIANS(ABS($AT279-$AV279))))))-(COS(RADIANS(ABS($AT279-$AV279)))/SIN(RADIANS(ABS($AT279-$AV279)))))))-180)),((MAX($AV279,$AT279)-(DEGREES(ATAN((TAN(RADIANS($AU279))/((TAN(RADIANS($AS279))*SIN(RADIANS(ABS($AT279-$AV279))))))-(COS(RADIANS(ABS($AT279-$AV279)))/SIN(RADIANS(ABS($AT279-$AV279)))))))-180))))</f>
        <v>-90.000000000000014</v>
      </c>
      <c r="AX279" s="49">
        <f>IF($AW279&gt;0,$AW279,360+$AW279)</f>
        <v>270</v>
      </c>
      <c r="AY279" s="49">
        <f>+ABS(DEGREES(ATAN((COS(RADIANS(ABS($AW279+180-(IF($AT279&gt;$AV279,MAX($AU279,$AT279),MIN($AT279,$AV279))))))/(TAN(RADIANS($AS279)))))))</f>
        <v>58.000000000000007</v>
      </c>
      <c r="AZ279" s="49">
        <f>+IF(($AW279+90)&gt;0,$AW279+90,$AW279+450)</f>
        <v>360</v>
      </c>
      <c r="BA279" s="49">
        <f>-$AY279+90</f>
        <v>31.999999999999993</v>
      </c>
      <c r="BB279" s="49">
        <f>IF(($AX279&lt;180),$AX279+180,$AX279-180)</f>
        <v>90</v>
      </c>
      <c r="BC279" s="60">
        <f>-$AY279+90</f>
        <v>31.999999999999993</v>
      </c>
    </row>
    <row r="280" spans="1:58">
      <c r="A280" s="89">
        <v>42936</v>
      </c>
      <c r="B280" s="2" t="s">
        <v>1842</v>
      </c>
      <c r="C280" s="2" t="s">
        <v>1450</v>
      </c>
      <c r="D280" s="2" t="s">
        <v>1575</v>
      </c>
      <c r="E280" s="2">
        <v>44</v>
      </c>
      <c r="F280" s="2">
        <v>2</v>
      </c>
      <c r="G280" s="10" t="str">
        <f t="shared" si="38"/>
        <v>44-2</v>
      </c>
      <c r="H280" s="2">
        <v>24</v>
      </c>
      <c r="I280" s="2">
        <v>82</v>
      </c>
      <c r="J280" s="14">
        <f>(VLOOKUP($G280,Depth_Lookup_CCL!$A$3:$Z$549,11,FALSE))+(H280/100)</f>
        <v>101.935</v>
      </c>
      <c r="K280" s="14">
        <f>(VLOOKUP($G280,Depth_Lookup_CCL!$A$3:$Z$549,11,FALSE))+(I280/100)</f>
        <v>102.515</v>
      </c>
      <c r="L280" s="90">
        <v>50</v>
      </c>
      <c r="M280" s="90" t="s">
        <v>1846</v>
      </c>
      <c r="N280" s="14"/>
      <c r="Q280" s="2"/>
      <c r="R280" s="110"/>
      <c r="T280" s="35"/>
      <c r="U280" s="2"/>
      <c r="V280" s="2"/>
      <c r="W280" s="5" t="e">
        <f>VLOOKUP(V280,definitions_list_lookup!$V$12:$W$15,2,FALSE)</f>
        <v>#N/A</v>
      </c>
      <c r="X280" s="35"/>
      <c r="Y280" s="41" t="e">
        <f>VLOOKUP(X280,definitions_list_lookup!$AT$3:$AU$5,2,FALSE)</f>
        <v>#N/A</v>
      </c>
      <c r="Z280" s="41"/>
      <c r="AA280" s="41"/>
      <c r="AB280" s="2" t="s">
        <v>1385</v>
      </c>
      <c r="AC280" s="2" t="s">
        <v>1374</v>
      </c>
      <c r="AD280" s="5">
        <f>VLOOKUP(AC280,definitions_list_lookup!$Y$12:$Z$15,2,FALSE)</f>
        <v>1</v>
      </c>
      <c r="AE280" s="35" t="s">
        <v>1455</v>
      </c>
      <c r="AF280" s="41">
        <f>VLOOKUP(AE280,definitions_list_lookup!$AT$3:$AU$5,2,FALSE)</f>
        <v>0</v>
      </c>
      <c r="AH280" s="2" t="s">
        <v>1492</v>
      </c>
      <c r="AI280" s="2" t="s">
        <v>2472</v>
      </c>
      <c r="AJ280" s="14"/>
      <c r="AK280" s="14"/>
      <c r="AL280" s="14"/>
      <c r="AM280" s="14"/>
      <c r="AN280" s="14"/>
      <c r="AO280" s="14"/>
      <c r="AP280" s="14"/>
      <c r="AQ280" s="14"/>
      <c r="AR280" s="14"/>
      <c r="AS280" s="49">
        <v>41</v>
      </c>
      <c r="AT280" s="49">
        <v>90</v>
      </c>
      <c r="AU280" s="49">
        <v>0</v>
      </c>
      <c r="AV280" s="49">
        <v>0</v>
      </c>
      <c r="AW280" s="49">
        <f>+(IF($AT280&lt;$AV280,((MIN($AV280,$AT280)+(DEGREES(ATAN((TAN(RADIANS($AU280))/((TAN(RADIANS($AS280))*SIN(RADIANS(ABS($AT280-$AV280))))))-(COS(RADIANS(ABS($AT280-$AV280)))/SIN(RADIANS(ABS($AT280-$AV280)))))))-180)),((MAX($AV280,$AT280)-(DEGREES(ATAN((TAN(RADIANS($AU280))/((TAN(RADIANS($AS280))*SIN(RADIANS(ABS($AT280-$AV280))))))-(COS(RADIANS(ABS($AT280-$AV280)))/SIN(RADIANS(ABS($AT280-$AV280)))))))-180))))</f>
        <v>-90</v>
      </c>
      <c r="AX280" s="49">
        <f>IF($AW280&gt;0,$AW280,360+$AW280)</f>
        <v>270</v>
      </c>
      <c r="AY280" s="49">
        <f>+ABS(DEGREES(ATAN((COS(RADIANS(ABS($AW280+180-(IF($AT280&gt;$AV280,MAX($AU280,$AT280),MIN($AT280,$AV280))))))/(TAN(RADIANS($AS280)))))))</f>
        <v>49.000000000000007</v>
      </c>
      <c r="AZ280" s="49">
        <f>+IF(($AW280+90)&gt;0,$AW280+90,$AW280+450)</f>
        <v>360</v>
      </c>
      <c r="BA280" s="49">
        <f>-$AY280+90</f>
        <v>40.999999999999993</v>
      </c>
      <c r="BB280" s="49">
        <f>IF(($AX280&lt;180),$AX280+180,$AX280-180)</f>
        <v>90</v>
      </c>
      <c r="BC280" s="60">
        <f>-$AY280+90</f>
        <v>40.999999999999993</v>
      </c>
      <c r="BD280" s="2">
        <v>1</v>
      </c>
      <c r="BE280" s="2">
        <v>32</v>
      </c>
      <c r="BF280" s="2" t="s">
        <v>3874</v>
      </c>
    </row>
    <row r="281" spans="1:58">
      <c r="A281" s="89">
        <v>42936</v>
      </c>
      <c r="B281" s="2" t="s">
        <v>1842</v>
      </c>
      <c r="C281" s="2" t="s">
        <v>1450</v>
      </c>
      <c r="D281" s="2" t="s">
        <v>1575</v>
      </c>
      <c r="E281" s="2">
        <v>44</v>
      </c>
      <c r="F281" s="2">
        <v>3</v>
      </c>
      <c r="G281" s="10" t="str">
        <f t="shared" si="38"/>
        <v>44-3</v>
      </c>
      <c r="H281" s="2">
        <v>0</v>
      </c>
      <c r="I281" s="2">
        <v>23</v>
      </c>
      <c r="J281" s="14">
        <f>(VLOOKUP($G281,Depth_Lookup_CCL!$A$3:$Z$549,11,FALSE))+(H281/100)</f>
        <v>102.52000000000001</v>
      </c>
      <c r="K281" s="14">
        <f>(VLOOKUP($G281,Depth_Lookup_CCL!$A$3:$Z$549,11,FALSE))+(I281/100)</f>
        <v>102.75000000000001</v>
      </c>
      <c r="L281" s="90">
        <v>50</v>
      </c>
      <c r="M281" s="90" t="s">
        <v>1846</v>
      </c>
      <c r="N281" s="14"/>
      <c r="Q281" s="2"/>
      <c r="R281" s="110"/>
      <c r="T281" s="35"/>
      <c r="U281" s="2"/>
      <c r="V281" s="2"/>
      <c r="W281" s="5" t="e">
        <f>VLOOKUP(V281,definitions_list_lookup!$V$12:$W$15,2,FALSE)</f>
        <v>#N/A</v>
      </c>
      <c r="X281" s="35"/>
      <c r="Y281" s="41" t="e">
        <f>VLOOKUP(X281,definitions_list_lookup!$AT$3:$AU$5,2,FALSE)</f>
        <v>#N/A</v>
      </c>
      <c r="Z281" s="41"/>
      <c r="AA281" s="41"/>
      <c r="AB281" s="2"/>
      <c r="AC281" s="2"/>
      <c r="AD281" s="5" t="e">
        <f>VLOOKUP(AC281,definitions_list_lookup!$Y$12:$Z$15,2,FALSE)</f>
        <v>#N/A</v>
      </c>
      <c r="AE281" s="35"/>
      <c r="AF281" s="41" t="e">
        <f>VLOOKUP(AE281,definitions_list_lookup!$AT$3:$AU$5,2,FALSE)</f>
        <v>#N/A</v>
      </c>
      <c r="AH281" s="2"/>
      <c r="AI281" s="2"/>
      <c r="AJ281" s="14"/>
      <c r="AK281" s="14"/>
      <c r="AL281" s="14"/>
      <c r="AM281" s="14"/>
      <c r="AN281" s="14"/>
      <c r="AO281" s="14"/>
      <c r="AP281" s="14"/>
      <c r="AQ281" s="14"/>
      <c r="AR281" s="14"/>
      <c r="AS281" s="49"/>
      <c r="AT281" s="49"/>
      <c r="AU281" s="49"/>
      <c r="AV281" s="49"/>
      <c r="AW281" s="49"/>
      <c r="AX281" s="49"/>
      <c r="AY281" s="49"/>
      <c r="AZ281" s="49"/>
      <c r="BA281" s="49"/>
      <c r="BB281" s="49"/>
      <c r="BC281" s="60"/>
    </row>
    <row r="282" spans="1:58">
      <c r="A282" s="89">
        <v>42936</v>
      </c>
      <c r="B282" s="2" t="s">
        <v>1842</v>
      </c>
      <c r="C282" s="2" t="s">
        <v>1450</v>
      </c>
      <c r="D282" s="2" t="s">
        <v>1575</v>
      </c>
      <c r="E282" s="2">
        <v>44</v>
      </c>
      <c r="F282" s="2">
        <v>3</v>
      </c>
      <c r="G282" s="10" t="str">
        <f t="shared" si="38"/>
        <v>44-3</v>
      </c>
      <c r="H282" s="2">
        <v>23</v>
      </c>
      <c r="I282" s="2">
        <v>23.5</v>
      </c>
      <c r="J282" s="14">
        <f>(VLOOKUP($G282,Depth_Lookup_CCL!$A$3:$Z$549,11,FALSE))+(H282/100)</f>
        <v>102.75000000000001</v>
      </c>
      <c r="K282" s="14">
        <f>(VLOOKUP($G282,Depth_Lookup_CCL!$A$3:$Z$549,11,FALSE))+(I282/100)</f>
        <v>102.75500000000001</v>
      </c>
      <c r="L282" s="90">
        <v>50</v>
      </c>
      <c r="M282" s="90" t="s">
        <v>1846</v>
      </c>
      <c r="N282" s="14" t="s">
        <v>1442</v>
      </c>
      <c r="Q282" s="2"/>
      <c r="R282" s="110"/>
      <c r="S282" s="2" t="s">
        <v>1378</v>
      </c>
      <c r="T282" s="2" t="s">
        <v>1391</v>
      </c>
      <c r="U282" s="2" t="s">
        <v>1368</v>
      </c>
      <c r="V282" s="2" t="s">
        <v>1374</v>
      </c>
      <c r="W282" s="5">
        <f>VLOOKUP(V282,definitions_list_lookup!$V$12:$W$15,2,FALSE)</f>
        <v>1</v>
      </c>
      <c r="X282" s="2" t="s">
        <v>1456</v>
      </c>
      <c r="Y282" s="41">
        <f>VLOOKUP(X282,definitions_list_lookup!$AT$3:$AU$5,2,FALSE)</f>
        <v>1</v>
      </c>
      <c r="Z282" s="2">
        <v>0.25</v>
      </c>
      <c r="AA282" s="2" t="s">
        <v>2474</v>
      </c>
      <c r="AB282" s="2"/>
      <c r="AC282" s="2"/>
      <c r="AD282" s="5" t="e">
        <f>VLOOKUP(AC282,definitions_list_lookup!$Y$12:$Z$15,2,FALSE)</f>
        <v>#N/A</v>
      </c>
      <c r="AF282" s="41" t="e">
        <f>VLOOKUP(AE282,definitions_list_lookup!$AT$3:$AU$5,2,FALSE)</f>
        <v>#N/A</v>
      </c>
      <c r="AH282" s="2"/>
      <c r="AI282" s="2"/>
      <c r="AJ282" s="2"/>
      <c r="AK282" s="2"/>
      <c r="AL282" s="2"/>
      <c r="AM282" s="2"/>
      <c r="AN282" s="2"/>
      <c r="AO282" s="2"/>
      <c r="AP282" s="2"/>
      <c r="AQ282" s="2"/>
      <c r="AR282" s="2"/>
      <c r="AS282" s="49">
        <v>32</v>
      </c>
      <c r="AT282" s="49">
        <v>90</v>
      </c>
      <c r="AU282" s="49">
        <v>6</v>
      </c>
      <c r="AV282" s="49">
        <v>360</v>
      </c>
      <c r="AW282" s="60">
        <f t="shared" ref="AW282:AW284" si="46">+(IF($AT282&lt;$AV282,((MIN($AV282,$AT282)+(DEGREES(ATAN((TAN(RADIANS($AU282))/((TAN(RADIANS($AS282))*SIN(RADIANS(ABS($AT282-$AV282))))))-(COS(RADIANS(ABS($AT282-$AV282)))/SIN(RADIANS(ABS($AT282-$AV282)))))))-180)),((MAX($AV282,$AT282)-(DEGREES(ATAN((TAN(RADIANS($AU282))/((TAN(RADIANS($AS282))*SIN(RADIANS(ABS($AT282-$AV282))))))-(COS(RADIANS(ABS($AT282-$AV282)))/SIN(RADIANS(ABS($AT282-$AV282)))))))-180))))</f>
        <v>-99.547887924342717</v>
      </c>
      <c r="AX282" s="60">
        <f t="shared" ref="AX282:AX284" si="47">IF($AW282&gt;0,$AW282,360+$AW282)</f>
        <v>260.45211207565728</v>
      </c>
      <c r="AY282" s="60">
        <f t="shared" ref="AY282:AY284" si="48">+ABS(DEGREES(ATAN((COS(RADIANS(ABS($AW282+180-(IF($AT282&gt;$AV282,MAX($AU282,$AT282),MIN($AT282,$AV282))))))/(TAN(RADIANS($AS282)))))))</f>
        <v>57.639728721994167</v>
      </c>
      <c r="AZ282" s="60">
        <f t="shared" ref="AZ282:AZ284" si="49">+IF(($AW282+90)&gt;0,$AW282+90,$AW282+450)</f>
        <v>350.45211207565728</v>
      </c>
      <c r="BA282" s="60">
        <f t="shared" ref="BA282:BA284" si="50">-$AY282+90</f>
        <v>32.360271278005833</v>
      </c>
      <c r="BB282" s="60">
        <f t="shared" ref="BB282:BB284" si="51">IF(($AX282&lt;180),$AX282+180,$AX282-180)</f>
        <v>80.452112075657283</v>
      </c>
      <c r="BC282" s="60">
        <f t="shared" ref="BC282:BC284" si="52">-$AY282+90</f>
        <v>32.360271278005833</v>
      </c>
    </row>
    <row r="283" spans="1:58">
      <c r="A283" s="89">
        <v>42936</v>
      </c>
      <c r="B283" s="2" t="s">
        <v>1842</v>
      </c>
      <c r="C283" s="2" t="s">
        <v>1450</v>
      </c>
      <c r="D283" s="2" t="s">
        <v>1575</v>
      </c>
      <c r="E283" s="2">
        <v>44</v>
      </c>
      <c r="F283" s="2">
        <v>3</v>
      </c>
      <c r="G283" s="10" t="str">
        <f t="shared" si="38"/>
        <v>44-3</v>
      </c>
      <c r="H283" s="2">
        <v>23.5</v>
      </c>
      <c r="I283" s="2">
        <v>85</v>
      </c>
      <c r="J283" s="14">
        <f>(VLOOKUP($G283,Depth_Lookup_CCL!$A$3:$Z$549,11,FALSE))+(H283/100)</f>
        <v>102.75500000000001</v>
      </c>
      <c r="K283" s="14">
        <f>(VLOOKUP($G283,Depth_Lookup_CCL!$A$3:$Z$549,11,FALSE))+(I283/100)</f>
        <v>103.37</v>
      </c>
      <c r="L283" s="90">
        <v>50</v>
      </c>
      <c r="M283" s="90" t="s">
        <v>1846</v>
      </c>
      <c r="N283" s="14"/>
      <c r="Q283" s="2"/>
      <c r="R283" s="110"/>
      <c r="U283" s="2"/>
      <c r="V283" s="2"/>
      <c r="W283" s="5" t="e">
        <f>VLOOKUP(V283,definitions_list_lookup!$V$12:$W$15,2,FALSE)</f>
        <v>#N/A</v>
      </c>
      <c r="X283" s="2"/>
      <c r="Y283" s="41" t="e">
        <f>VLOOKUP(X283,definitions_list_lookup!$AT$3:$AU$5,2,FALSE)</f>
        <v>#N/A</v>
      </c>
      <c r="AB283" s="2" t="s">
        <v>1385</v>
      </c>
      <c r="AC283" s="2" t="s">
        <v>1374</v>
      </c>
      <c r="AD283" s="5">
        <f>VLOOKUP(AC283,definitions_list_lookup!$Y$12:$Z$15,2,FALSE)</f>
        <v>1</v>
      </c>
      <c r="AE283" s="2" t="s">
        <v>1455</v>
      </c>
      <c r="AF283" s="41">
        <f>VLOOKUP(AE283,definitions_list_lookup!$AT$3:$AU$5,2,FALSE)</f>
        <v>0</v>
      </c>
      <c r="AH283" s="2" t="s">
        <v>1492</v>
      </c>
      <c r="AI283" s="2" t="s">
        <v>2475</v>
      </c>
      <c r="AJ283" s="2"/>
      <c r="AK283" s="2"/>
      <c r="AL283" s="2"/>
      <c r="AM283" s="2"/>
      <c r="AN283" s="2"/>
      <c r="AO283" s="2"/>
      <c r="AP283" s="2"/>
      <c r="AQ283" s="2"/>
      <c r="AR283" s="2"/>
      <c r="AS283" s="49">
        <v>34</v>
      </c>
      <c r="AT283" s="49">
        <v>90</v>
      </c>
      <c r="AU283" s="49">
        <v>3</v>
      </c>
      <c r="AV283" s="49">
        <v>360</v>
      </c>
      <c r="AW283" s="60">
        <f t="shared" si="46"/>
        <v>-94.442825886868377</v>
      </c>
      <c r="AX283" s="60">
        <f t="shared" si="47"/>
        <v>265.55717411313162</v>
      </c>
      <c r="AY283" s="60">
        <f t="shared" si="48"/>
        <v>55.92001993005163</v>
      </c>
      <c r="AZ283" s="60">
        <f t="shared" si="49"/>
        <v>355.55717411313162</v>
      </c>
      <c r="BA283" s="60">
        <f t="shared" si="50"/>
        <v>34.07998006994837</v>
      </c>
      <c r="BB283" s="60">
        <f t="shared" si="51"/>
        <v>85.557174113131623</v>
      </c>
      <c r="BC283" s="60">
        <f t="shared" si="52"/>
        <v>34.07998006994837</v>
      </c>
    </row>
    <row r="284" spans="1:58">
      <c r="A284" s="89">
        <v>42936</v>
      </c>
      <c r="B284" s="2" t="s">
        <v>1842</v>
      </c>
      <c r="C284" s="2" t="s">
        <v>1450</v>
      </c>
      <c r="D284" s="2" t="s">
        <v>1575</v>
      </c>
      <c r="E284" s="2">
        <v>45</v>
      </c>
      <c r="F284" s="2">
        <v>1</v>
      </c>
      <c r="G284" s="10" t="str">
        <f t="shared" si="38"/>
        <v>45-1</v>
      </c>
      <c r="H284" s="2">
        <v>0</v>
      </c>
      <c r="I284" s="2">
        <v>40</v>
      </c>
      <c r="J284" s="14">
        <f>(VLOOKUP($G284,Depth_Lookup_CCL!$A$3:$Z$549,11,FALSE))+(H284/100)</f>
        <v>103.35</v>
      </c>
      <c r="K284" s="14">
        <f>(VLOOKUP($G284,Depth_Lookup_CCL!$A$3:$Z$549,11,FALSE))+(I284/100)</f>
        <v>103.75</v>
      </c>
      <c r="L284" s="90">
        <v>50</v>
      </c>
      <c r="M284" s="90" t="s">
        <v>1846</v>
      </c>
      <c r="N284" s="14"/>
      <c r="Q284" s="2"/>
      <c r="R284" s="110"/>
      <c r="U284" s="2"/>
      <c r="V284" s="2"/>
      <c r="W284" s="5" t="e">
        <f>VLOOKUP(V284,definitions_list_lookup!$V$12:$W$15,2,FALSE)</f>
        <v>#N/A</v>
      </c>
      <c r="X284" s="2"/>
      <c r="Y284" s="41" t="e">
        <f>VLOOKUP(X284,definitions_list_lookup!$AT$3:$AU$5,2,FALSE)</f>
        <v>#N/A</v>
      </c>
      <c r="AB284" s="2" t="s">
        <v>1385</v>
      </c>
      <c r="AC284" s="2" t="s">
        <v>1374</v>
      </c>
      <c r="AD284" s="5">
        <f>VLOOKUP(AC284,definitions_list_lookup!$Y$12:$Z$15,2,FALSE)</f>
        <v>1</v>
      </c>
      <c r="AE284" s="2" t="s">
        <v>1455</v>
      </c>
      <c r="AF284" s="41">
        <f>VLOOKUP(AE284,definitions_list_lookup!$AT$3:$AU$5,2,FALSE)</f>
        <v>0</v>
      </c>
      <c r="AH284" s="2" t="s">
        <v>1492</v>
      </c>
      <c r="AI284" s="2" t="s">
        <v>2475</v>
      </c>
      <c r="AJ284" s="2"/>
      <c r="AK284" s="2"/>
      <c r="AL284" s="2"/>
      <c r="AM284" s="2"/>
      <c r="AN284" s="2"/>
      <c r="AO284" s="2"/>
      <c r="AP284" s="2"/>
      <c r="AQ284" s="2"/>
      <c r="AR284" s="2"/>
      <c r="AS284" s="49">
        <v>30</v>
      </c>
      <c r="AT284" s="49">
        <v>90</v>
      </c>
      <c r="AU284" s="49">
        <v>2</v>
      </c>
      <c r="AV284" s="49">
        <v>360</v>
      </c>
      <c r="AW284" s="60">
        <f t="shared" si="46"/>
        <v>-93.461292470513584</v>
      </c>
      <c r="AX284" s="60">
        <f t="shared" si="47"/>
        <v>266.53870752948643</v>
      </c>
      <c r="AY284" s="60">
        <f t="shared" si="48"/>
        <v>59.954680301505647</v>
      </c>
      <c r="AZ284" s="60">
        <f t="shared" si="49"/>
        <v>356.53870752948643</v>
      </c>
      <c r="BA284" s="60">
        <f t="shared" si="50"/>
        <v>30.045319698494353</v>
      </c>
      <c r="BB284" s="60">
        <f t="shared" si="51"/>
        <v>86.53870752948643</v>
      </c>
      <c r="BC284" s="60">
        <f t="shared" si="52"/>
        <v>30.045319698494353</v>
      </c>
    </row>
    <row r="285" spans="1:58">
      <c r="A285" s="89">
        <v>42936</v>
      </c>
      <c r="B285" s="2" t="s">
        <v>1842</v>
      </c>
      <c r="C285" s="2" t="s">
        <v>1450</v>
      </c>
      <c r="D285" s="2" t="s">
        <v>1575</v>
      </c>
      <c r="E285" s="2">
        <v>45</v>
      </c>
      <c r="F285" s="2">
        <v>1</v>
      </c>
      <c r="G285" s="10" t="str">
        <f t="shared" si="38"/>
        <v>45-1</v>
      </c>
      <c r="H285" s="2">
        <v>40</v>
      </c>
      <c r="I285" s="2">
        <v>48</v>
      </c>
      <c r="J285" s="14">
        <f>(VLOOKUP($G285,Depth_Lookup_CCL!$A$3:$Z$549,11,FALSE))+(H285/100)</f>
        <v>103.75</v>
      </c>
      <c r="K285" s="14">
        <f>(VLOOKUP($G285,Depth_Lookup_CCL!$A$3:$Z$549,11,FALSE))+(I285/100)</f>
        <v>103.83</v>
      </c>
      <c r="L285" s="90">
        <v>50</v>
      </c>
      <c r="M285" s="90" t="s">
        <v>1846</v>
      </c>
      <c r="N285" s="14" t="s">
        <v>1442</v>
      </c>
      <c r="Q285" s="2"/>
      <c r="R285" s="110"/>
      <c r="T285" s="35"/>
      <c r="U285" s="2"/>
      <c r="V285" s="2" t="s">
        <v>1376</v>
      </c>
      <c r="W285" s="5">
        <f>VLOOKUP(V285,definitions_list_lookup!$V$12:$W$15,2,FALSE)</f>
        <v>0</v>
      </c>
      <c r="X285" s="35"/>
      <c r="Y285" s="41" t="e">
        <f>VLOOKUP(X285,definitions_list_lookup!$AT$3:$AU$5,2,FALSE)</f>
        <v>#N/A</v>
      </c>
      <c r="Z285" s="41"/>
      <c r="AA285" s="41"/>
      <c r="AB285" s="2"/>
      <c r="AC285" s="2"/>
      <c r="AD285" s="5" t="e">
        <f>VLOOKUP(AC285,definitions_list_lookup!$Y$12:$Z$15,2,FALSE)</f>
        <v>#N/A</v>
      </c>
      <c r="AF285" s="41" t="e">
        <f>VLOOKUP(AE285,definitions_list_lookup!$AT$3:$AU$5,2,FALSE)</f>
        <v>#N/A</v>
      </c>
      <c r="AH285" s="2"/>
      <c r="AI285" s="2"/>
      <c r="AJ285" s="14"/>
      <c r="AK285" s="14"/>
      <c r="AL285" s="14"/>
      <c r="AM285" s="14"/>
      <c r="AN285" s="14"/>
      <c r="AO285" s="14"/>
      <c r="AP285" s="14"/>
      <c r="AQ285" s="14"/>
      <c r="AR285" s="14"/>
      <c r="AS285" s="2"/>
      <c r="AT285" s="2"/>
      <c r="AU285" s="2"/>
      <c r="AV285" s="2"/>
      <c r="AW285" s="2"/>
      <c r="AX285" s="2"/>
      <c r="AY285" s="2"/>
      <c r="AZ285" s="2"/>
      <c r="BA285" s="2"/>
    </row>
    <row r="286" spans="1:58">
      <c r="A286" s="89">
        <v>42936</v>
      </c>
      <c r="B286" s="2" t="s">
        <v>1842</v>
      </c>
      <c r="C286" s="2" t="s">
        <v>1450</v>
      </c>
      <c r="D286" s="2" t="s">
        <v>1575</v>
      </c>
      <c r="E286" s="2">
        <v>45</v>
      </c>
      <c r="F286" s="2">
        <v>1</v>
      </c>
      <c r="G286" s="10" t="str">
        <f t="shared" si="38"/>
        <v>45-1</v>
      </c>
      <c r="H286" s="2">
        <v>48</v>
      </c>
      <c r="I286" s="2">
        <v>52</v>
      </c>
      <c r="J286" s="14">
        <f>(VLOOKUP($G286,Depth_Lookup_CCL!$A$3:$Z$549,11,FALSE))+(H286/100)</f>
        <v>103.83</v>
      </c>
      <c r="K286" s="14">
        <f>(VLOOKUP($G286,Depth_Lookup_CCL!$A$3:$Z$549,11,FALSE))+(I286/100)</f>
        <v>103.86999999999999</v>
      </c>
      <c r="L286" s="90" t="s">
        <v>2152</v>
      </c>
      <c r="M286" s="90" t="s">
        <v>1844</v>
      </c>
      <c r="N286" s="14" t="s">
        <v>1378</v>
      </c>
      <c r="O286" s="2" t="s">
        <v>1363</v>
      </c>
      <c r="P286" s="2" t="s">
        <v>1369</v>
      </c>
      <c r="Q286" s="2"/>
      <c r="R286" s="110"/>
      <c r="S286" s="2" t="s">
        <v>1366</v>
      </c>
      <c r="T286" s="35" t="s">
        <v>1363</v>
      </c>
      <c r="U286" s="2" t="s">
        <v>1368</v>
      </c>
      <c r="V286" s="2" t="s">
        <v>238</v>
      </c>
      <c r="W286" s="5">
        <f>VLOOKUP(V286,definitions_list_lookup!$V$12:$W$15,2,FALSE)</f>
        <v>2</v>
      </c>
      <c r="X286" s="35" t="s">
        <v>1457</v>
      </c>
      <c r="Y286" s="41">
        <f>VLOOKUP(X286,definitions_list_lookup!$AT$3:$AU$5,2,FALSE)</f>
        <v>2</v>
      </c>
      <c r="Z286" s="41">
        <v>4</v>
      </c>
      <c r="AA286" s="41" t="s">
        <v>2476</v>
      </c>
      <c r="AB286" s="2"/>
      <c r="AC286" s="2"/>
      <c r="AD286" s="5" t="e">
        <f>VLOOKUP(AC286,definitions_list_lookup!$Y$12:$Z$15,2,FALSE)</f>
        <v>#N/A</v>
      </c>
      <c r="AE286" s="35"/>
      <c r="AF286" s="41" t="e">
        <f>VLOOKUP(AE286,definitions_list_lookup!$AT$3:$AU$5,2,FALSE)</f>
        <v>#N/A</v>
      </c>
      <c r="AH286" s="2"/>
      <c r="AI286" s="2"/>
      <c r="AJ286" s="14"/>
      <c r="AK286" s="14"/>
      <c r="AL286" s="14"/>
      <c r="AM286" s="14"/>
      <c r="AN286" s="14"/>
      <c r="AO286" s="14"/>
      <c r="AP286" s="14"/>
      <c r="AQ286" s="14"/>
      <c r="AR286" s="14"/>
      <c r="AS286" s="49">
        <v>35</v>
      </c>
      <c r="AT286" s="49">
        <v>90</v>
      </c>
      <c r="AU286" s="49">
        <v>5</v>
      </c>
      <c r="AV286" s="49">
        <v>360</v>
      </c>
      <c r="AW286" s="49">
        <f t="shared" si="39"/>
        <v>-97.12201285566691</v>
      </c>
      <c r="AX286" s="49">
        <f t="shared" si="41"/>
        <v>262.87798714433308</v>
      </c>
      <c r="AY286" s="49">
        <f t="shared" si="45"/>
        <v>54.791213792248818</v>
      </c>
      <c r="AZ286" s="49">
        <f t="shared" si="42"/>
        <v>352.87798714433308</v>
      </c>
      <c r="BA286" s="49">
        <f t="shared" si="43"/>
        <v>35.208786207751182</v>
      </c>
      <c r="BB286" s="49">
        <f t="shared" si="40"/>
        <v>82.877987144333076</v>
      </c>
      <c r="BC286" s="60">
        <f t="shared" si="44"/>
        <v>35.208786207751182</v>
      </c>
    </row>
    <row r="287" spans="1:58">
      <c r="A287" s="89">
        <v>42936</v>
      </c>
      <c r="B287" s="2" t="s">
        <v>1842</v>
      </c>
      <c r="C287" s="2" t="s">
        <v>1450</v>
      </c>
      <c r="D287" s="2" t="s">
        <v>1575</v>
      </c>
      <c r="E287" s="2">
        <v>45</v>
      </c>
      <c r="F287" s="2">
        <v>1</v>
      </c>
      <c r="G287" s="10" t="s">
        <v>2153</v>
      </c>
      <c r="H287" s="2">
        <v>52</v>
      </c>
      <c r="I287" s="2">
        <v>59</v>
      </c>
      <c r="J287" s="14">
        <f>(VLOOKUP($G287,Depth_Lookup_CCL!$A$3:$Z$549,11,FALSE))+(H287/100)</f>
        <v>103.86999999999999</v>
      </c>
      <c r="K287" s="14">
        <f>(VLOOKUP($G287,Depth_Lookup_CCL!$A$3:$Z$549,11,FALSE))+(I287/100)</f>
        <v>103.94</v>
      </c>
      <c r="L287" s="90" t="s">
        <v>2154</v>
      </c>
      <c r="M287" s="90" t="s">
        <v>1846</v>
      </c>
      <c r="N287" s="14" t="s">
        <v>21</v>
      </c>
      <c r="O287" s="2" t="s">
        <v>1363</v>
      </c>
      <c r="P287" s="2" t="s">
        <v>1368</v>
      </c>
      <c r="Q287" s="2"/>
      <c r="R287" s="110"/>
      <c r="S287" s="2" t="s">
        <v>1366</v>
      </c>
      <c r="T287" s="35" t="s">
        <v>1363</v>
      </c>
      <c r="U287" s="2" t="s">
        <v>1368</v>
      </c>
      <c r="V287" s="2" t="s">
        <v>238</v>
      </c>
      <c r="W287" s="5">
        <f>VLOOKUP(V287,definitions_list_lookup!$V$12:$W$15,2,FALSE)</f>
        <v>2</v>
      </c>
      <c r="X287" s="35" t="s">
        <v>1457</v>
      </c>
      <c r="Y287" s="41">
        <f>VLOOKUP(X287,definitions_list_lookup!$AT$3:$AU$5,2,FALSE)</f>
        <v>2</v>
      </c>
      <c r="Z287" s="41">
        <v>7</v>
      </c>
      <c r="AA287" s="41" t="s">
        <v>2476</v>
      </c>
      <c r="AB287" s="2"/>
      <c r="AC287" s="2"/>
      <c r="AD287" s="5" t="e">
        <f>VLOOKUP(AC287,definitions_list_lookup!$Y$12:$Z$15,2,FALSE)</f>
        <v>#N/A</v>
      </c>
      <c r="AE287" s="35"/>
      <c r="AF287" s="41" t="e">
        <f>VLOOKUP(AE287,definitions_list_lookup!$AT$3:$AU$5,2,FALSE)</f>
        <v>#N/A</v>
      </c>
      <c r="AH287" s="2"/>
      <c r="AI287" s="2"/>
      <c r="AJ287" s="14"/>
      <c r="AK287" s="14"/>
      <c r="AL287" s="14"/>
      <c r="AM287" s="14"/>
      <c r="AN287" s="14"/>
      <c r="AO287" s="14"/>
      <c r="AP287" s="14"/>
      <c r="AQ287" s="14"/>
      <c r="AR287" s="14"/>
      <c r="AS287" s="49"/>
      <c r="AT287" s="49"/>
      <c r="AU287" s="49"/>
      <c r="AV287" s="49"/>
      <c r="AW287" s="49" t="e">
        <f t="shared" si="39"/>
        <v>#DIV/0!</v>
      </c>
      <c r="AX287" s="49" t="e">
        <f t="shared" si="41"/>
        <v>#DIV/0!</v>
      </c>
      <c r="AY287" s="49" t="e">
        <f t="shared" si="45"/>
        <v>#DIV/0!</v>
      </c>
      <c r="AZ287" s="49" t="e">
        <f t="shared" si="42"/>
        <v>#DIV/0!</v>
      </c>
      <c r="BA287" s="49" t="e">
        <f t="shared" si="43"/>
        <v>#DIV/0!</v>
      </c>
      <c r="BB287" s="49" t="e">
        <f t="shared" si="40"/>
        <v>#DIV/0!</v>
      </c>
      <c r="BC287" s="60" t="e">
        <f t="shared" si="44"/>
        <v>#DIV/0!</v>
      </c>
    </row>
    <row r="288" spans="1:58">
      <c r="A288" s="89">
        <v>42936</v>
      </c>
      <c r="B288" s="2" t="s">
        <v>1842</v>
      </c>
      <c r="C288" s="2" t="s">
        <v>1450</v>
      </c>
      <c r="D288" s="2" t="s">
        <v>1575</v>
      </c>
      <c r="E288" s="2">
        <v>45</v>
      </c>
      <c r="F288" s="2">
        <v>1</v>
      </c>
      <c r="G288" s="10" t="str">
        <f t="shared" ref="G288:G418" si="53">E288&amp;"-"&amp;F288</f>
        <v>45-1</v>
      </c>
      <c r="H288" s="2">
        <v>59</v>
      </c>
      <c r="I288" s="2">
        <v>67</v>
      </c>
      <c r="J288" s="14">
        <f>(VLOOKUP($G288,Depth_Lookup_CCL!$A$3:$Z$549,11,FALSE))+(H288/100)</f>
        <v>103.94</v>
      </c>
      <c r="K288" s="14">
        <f>(VLOOKUP($G288,Depth_Lookup_CCL!$A$3:$Z$549,11,FALSE))+(I288/100)</f>
        <v>104.02</v>
      </c>
      <c r="L288" s="90" t="s">
        <v>2155</v>
      </c>
      <c r="M288" s="90" t="s">
        <v>1846</v>
      </c>
      <c r="N288" s="14" t="s">
        <v>20</v>
      </c>
      <c r="O288" s="2" t="s">
        <v>1363</v>
      </c>
      <c r="P288" s="2" t="s">
        <v>1369</v>
      </c>
      <c r="Q288" s="2"/>
      <c r="R288" s="110"/>
      <c r="S288" s="2" t="s">
        <v>1366</v>
      </c>
      <c r="T288" s="35" t="s">
        <v>1363</v>
      </c>
      <c r="U288" s="2" t="s">
        <v>1368</v>
      </c>
      <c r="V288" s="2" t="s">
        <v>238</v>
      </c>
      <c r="W288" s="5">
        <f>VLOOKUP(V288,definitions_list_lookup!$V$12:$W$15,2,FALSE)</f>
        <v>2</v>
      </c>
      <c r="X288" s="35" t="s">
        <v>1457</v>
      </c>
      <c r="Y288" s="41">
        <f>VLOOKUP(X288,definitions_list_lookup!$AT$3:$AU$5,2,FALSE)</f>
        <v>2</v>
      </c>
      <c r="Z288" s="41">
        <v>8</v>
      </c>
      <c r="AA288" s="41" t="s">
        <v>2476</v>
      </c>
      <c r="AB288" s="2"/>
      <c r="AC288" s="2"/>
      <c r="AD288" s="5" t="e">
        <f>VLOOKUP(AC288,definitions_list_lookup!$Y$12:$Z$15,2,FALSE)</f>
        <v>#N/A</v>
      </c>
      <c r="AE288" s="35"/>
      <c r="AF288" s="41" t="e">
        <f>VLOOKUP(AE288,definitions_list_lookup!$AT$3:$AU$5,2,FALSE)</f>
        <v>#N/A</v>
      </c>
      <c r="AH288" s="2"/>
      <c r="AI288" s="2"/>
      <c r="AJ288" s="14"/>
      <c r="AK288" s="14"/>
      <c r="AL288" s="14"/>
      <c r="AM288" s="14"/>
      <c r="AN288" s="14"/>
      <c r="AO288" s="14"/>
      <c r="AP288" s="14"/>
      <c r="AQ288" s="14"/>
      <c r="AR288" s="14"/>
      <c r="AS288" s="49">
        <v>41</v>
      </c>
      <c r="AT288" s="49">
        <v>90</v>
      </c>
      <c r="AU288" s="49">
        <v>1</v>
      </c>
      <c r="AV288" s="49">
        <v>360</v>
      </c>
      <c r="AW288" s="49">
        <f t="shared" si="39"/>
        <v>-91.150330642370051</v>
      </c>
      <c r="AX288" s="49">
        <f t="shared" si="41"/>
        <v>268.84966935762998</v>
      </c>
      <c r="AY288" s="49">
        <f t="shared" si="45"/>
        <v>48.994281912510147</v>
      </c>
      <c r="AZ288" s="49">
        <f t="shared" si="42"/>
        <v>358.84966935762998</v>
      </c>
      <c r="BA288" s="49">
        <f t="shared" si="43"/>
        <v>41.005718087489853</v>
      </c>
      <c r="BB288" s="49">
        <f t="shared" si="40"/>
        <v>88.849669357629978</v>
      </c>
      <c r="BC288" s="60">
        <f t="shared" si="44"/>
        <v>41.005718087489853</v>
      </c>
    </row>
    <row r="289" spans="1:55">
      <c r="A289" s="89">
        <v>42936</v>
      </c>
      <c r="B289" s="2" t="s">
        <v>1842</v>
      </c>
      <c r="C289" s="2" t="s">
        <v>1450</v>
      </c>
      <c r="D289" s="2" t="s">
        <v>1575</v>
      </c>
      <c r="E289" s="2">
        <v>45</v>
      </c>
      <c r="F289" s="2">
        <v>1</v>
      </c>
      <c r="G289" s="10" t="str">
        <f t="shared" si="53"/>
        <v>45-1</v>
      </c>
      <c r="H289" s="2">
        <v>67</v>
      </c>
      <c r="I289" s="2">
        <v>70</v>
      </c>
      <c r="J289" s="14">
        <f>(VLOOKUP($G289,Depth_Lookup_CCL!$A$3:$Z$549,11,FALSE))+(H289/100)</f>
        <v>104.02</v>
      </c>
      <c r="K289" s="14">
        <f>(VLOOKUP($G289,Depth_Lookup_CCL!$A$3:$Z$549,11,FALSE))+(I289/100)</f>
        <v>104.05</v>
      </c>
      <c r="L289" s="90" t="s">
        <v>2156</v>
      </c>
      <c r="M289" s="90" t="s">
        <v>1846</v>
      </c>
      <c r="N289" s="14" t="s">
        <v>20</v>
      </c>
      <c r="O289" s="2" t="s">
        <v>1363</v>
      </c>
      <c r="P289" s="2" t="s">
        <v>1368</v>
      </c>
      <c r="Q289" s="2"/>
      <c r="R289" s="110"/>
      <c r="S289" s="2" t="s">
        <v>1366</v>
      </c>
      <c r="T289" s="35" t="s">
        <v>1363</v>
      </c>
      <c r="U289" s="2" t="s">
        <v>1368</v>
      </c>
      <c r="V289" s="2" t="s">
        <v>238</v>
      </c>
      <c r="W289" s="5">
        <f>VLOOKUP(V289,definitions_list_lookup!$V$12:$W$15,2,FALSE)</f>
        <v>2</v>
      </c>
      <c r="X289" s="35" t="s">
        <v>1457</v>
      </c>
      <c r="Y289" s="41">
        <f>VLOOKUP(X289,definitions_list_lookup!$AT$3:$AU$5,2,FALSE)</f>
        <v>2</v>
      </c>
      <c r="Z289" s="41">
        <v>3</v>
      </c>
      <c r="AA289" s="41" t="s">
        <v>2477</v>
      </c>
      <c r="AB289" s="2"/>
      <c r="AC289" s="2"/>
      <c r="AD289" s="5" t="e">
        <f>VLOOKUP(AC289,definitions_list_lookup!$Y$12:$Z$15,2,FALSE)</f>
        <v>#N/A</v>
      </c>
      <c r="AE289" s="35"/>
      <c r="AF289" s="41" t="e">
        <f>VLOOKUP(AE289,definitions_list_lookup!$AT$3:$AU$5,2,FALSE)</f>
        <v>#N/A</v>
      </c>
      <c r="AH289" s="2"/>
      <c r="AI289" s="2"/>
      <c r="AJ289" s="14"/>
      <c r="AK289" s="14"/>
      <c r="AL289" s="14"/>
      <c r="AM289" s="14"/>
      <c r="AN289" s="14"/>
      <c r="AO289" s="14"/>
      <c r="AP289" s="14"/>
      <c r="AQ289" s="14"/>
      <c r="AR289" s="14"/>
      <c r="AS289" s="49">
        <v>35</v>
      </c>
      <c r="AT289" s="49">
        <v>90</v>
      </c>
      <c r="AU289" s="49">
        <v>1</v>
      </c>
      <c r="AV289" s="49">
        <v>360</v>
      </c>
      <c r="AW289" s="49">
        <f t="shared" ref="AW289:AW435" si="54">+(IF($AT289&lt;$AV289,((MIN($AV289,$AT289)+(DEGREES(ATAN((TAN(RADIANS($AU289))/((TAN(RADIANS($AS289))*SIN(RADIANS(ABS($AT289-$AV289))))))-(COS(RADIANS(ABS($AT289-$AV289)))/SIN(RADIANS(ABS($AT289-$AV289)))))))-180)),((MAX($AV289,$AT289)-(DEGREES(ATAN((TAN(RADIANS($AU289))/((TAN(RADIANS($AS289))*SIN(RADIANS(ABS($AT289-$AV289))))))-(COS(RADIANS(ABS($AT289-$AV289)))/SIN(RADIANS(ABS($AT289-$AV289)))))))-180))))</f>
        <v>-91.427997288153207</v>
      </c>
      <c r="AX289" s="49">
        <f t="shared" si="41"/>
        <v>268.57200271184678</v>
      </c>
      <c r="AY289" s="49">
        <f t="shared" si="45"/>
        <v>54.991637695300213</v>
      </c>
      <c r="AZ289" s="49">
        <f t="shared" si="42"/>
        <v>358.57200271184678</v>
      </c>
      <c r="BA289" s="49">
        <f t="shared" si="43"/>
        <v>35.008362304699787</v>
      </c>
      <c r="BB289" s="49">
        <f t="shared" si="40"/>
        <v>88.572002711846778</v>
      </c>
      <c r="BC289" s="60">
        <f t="shared" si="44"/>
        <v>35.008362304699787</v>
      </c>
    </row>
    <row r="290" spans="1:55">
      <c r="A290" s="89">
        <v>42936</v>
      </c>
      <c r="B290" s="2" t="s">
        <v>1842</v>
      </c>
      <c r="C290" s="2" t="s">
        <v>1450</v>
      </c>
      <c r="D290" s="2" t="s">
        <v>1575</v>
      </c>
      <c r="E290" s="2">
        <v>45</v>
      </c>
      <c r="F290" s="2">
        <v>1</v>
      </c>
      <c r="G290" s="10" t="str">
        <f t="shared" si="53"/>
        <v>45-1</v>
      </c>
      <c r="H290" s="2">
        <v>70</v>
      </c>
      <c r="I290" s="2">
        <v>81</v>
      </c>
      <c r="J290" s="14">
        <f>(VLOOKUP($G290,Depth_Lookup_CCL!$A$3:$Z$549,11,FALSE))+(H290/100)</f>
        <v>104.05</v>
      </c>
      <c r="K290" s="14">
        <f>(VLOOKUP($G290,Depth_Lookup_CCL!$A$3:$Z$549,11,FALSE))+(I290/100)</f>
        <v>104.16</v>
      </c>
      <c r="L290" s="90" t="s">
        <v>2157</v>
      </c>
      <c r="M290" s="90" t="s">
        <v>1846</v>
      </c>
      <c r="N290" s="14" t="s">
        <v>20</v>
      </c>
      <c r="O290" s="2" t="s">
        <v>1363</v>
      </c>
      <c r="P290" s="2" t="s">
        <v>1369</v>
      </c>
      <c r="Q290" s="2"/>
      <c r="R290" s="110"/>
      <c r="S290" s="2" t="s">
        <v>1366</v>
      </c>
      <c r="T290" s="35" t="s">
        <v>1363</v>
      </c>
      <c r="U290" s="2" t="s">
        <v>1368</v>
      </c>
      <c r="V290" s="2" t="s">
        <v>238</v>
      </c>
      <c r="W290" s="5">
        <f>VLOOKUP(V290,definitions_list_lookup!$V$12:$W$15,2,FALSE)</f>
        <v>2</v>
      </c>
      <c r="X290" s="35" t="s">
        <v>1457</v>
      </c>
      <c r="Y290" s="41">
        <f>VLOOKUP(X290,definitions_list_lookup!$AT$3:$AU$5,2,FALSE)</f>
        <v>2</v>
      </c>
      <c r="Z290" s="41">
        <v>11</v>
      </c>
      <c r="AA290" s="41" t="s">
        <v>2476</v>
      </c>
      <c r="AB290" s="2"/>
      <c r="AC290" s="2"/>
      <c r="AD290" s="5" t="e">
        <f>VLOOKUP(AC290,definitions_list_lookup!$Y$12:$Z$15,2,FALSE)</f>
        <v>#N/A</v>
      </c>
      <c r="AE290" s="35"/>
      <c r="AF290" s="41" t="e">
        <f>VLOOKUP(AE290,definitions_list_lookup!$AT$3:$AU$5,2,FALSE)</f>
        <v>#N/A</v>
      </c>
      <c r="AH290" s="2"/>
      <c r="AI290" s="2"/>
      <c r="AJ290" s="14"/>
      <c r="AK290" s="14"/>
      <c r="AL290" s="14"/>
      <c r="AM290" s="14"/>
      <c r="AN290" s="14"/>
      <c r="AO290" s="14"/>
      <c r="AP290" s="14"/>
      <c r="AQ290" s="14"/>
      <c r="AR290" s="14"/>
      <c r="AS290" s="49">
        <v>34</v>
      </c>
      <c r="AT290" s="49">
        <v>90</v>
      </c>
      <c r="AU290" s="49">
        <v>1</v>
      </c>
      <c r="AV290" s="49">
        <v>360</v>
      </c>
      <c r="AW290" s="49">
        <f t="shared" si="54"/>
        <v>-91.482380676441053</v>
      </c>
      <c r="AX290" s="49">
        <f t="shared" si="41"/>
        <v>268.51761932355896</v>
      </c>
      <c r="AY290" s="49">
        <f t="shared" si="45"/>
        <v>55.991108430936485</v>
      </c>
      <c r="AZ290" s="49">
        <f t="shared" si="42"/>
        <v>358.51761932355896</v>
      </c>
      <c r="BA290" s="49">
        <f t="shared" si="43"/>
        <v>34.008891569063515</v>
      </c>
      <c r="BB290" s="49">
        <f t="shared" si="40"/>
        <v>88.517619323558961</v>
      </c>
      <c r="BC290" s="60">
        <f t="shared" si="44"/>
        <v>34.008891569063515</v>
      </c>
    </row>
    <row r="291" spans="1:55">
      <c r="A291" s="89">
        <v>42936</v>
      </c>
      <c r="B291" s="2" t="s">
        <v>1842</v>
      </c>
      <c r="C291" s="2" t="s">
        <v>1450</v>
      </c>
      <c r="D291" s="2" t="s">
        <v>1575</v>
      </c>
      <c r="E291" s="2">
        <v>45</v>
      </c>
      <c r="F291" s="2">
        <v>1</v>
      </c>
      <c r="G291" s="10" t="str">
        <f t="shared" si="53"/>
        <v>45-1</v>
      </c>
      <c r="H291" s="2">
        <v>81</v>
      </c>
      <c r="I291" s="2">
        <v>92</v>
      </c>
      <c r="J291" s="14">
        <f>(VLOOKUP($G291,Depth_Lookup_CCL!$A$3:$Z$549,11,FALSE))+(H291/100)</f>
        <v>104.16</v>
      </c>
      <c r="K291" s="14">
        <f>(VLOOKUP($G291,Depth_Lookup_CCL!$A$3:$Z$549,11,FALSE))+(I291/100)</f>
        <v>104.27</v>
      </c>
      <c r="L291" s="90" t="s">
        <v>2158</v>
      </c>
      <c r="M291" s="90" t="s">
        <v>1846</v>
      </c>
      <c r="N291" s="14" t="s">
        <v>21</v>
      </c>
      <c r="O291" s="2" t="s">
        <v>1363</v>
      </c>
      <c r="P291" s="2" t="s">
        <v>1368</v>
      </c>
      <c r="Q291" s="2"/>
      <c r="R291" s="110"/>
      <c r="S291" s="2" t="s">
        <v>1366</v>
      </c>
      <c r="T291" s="35" t="s">
        <v>1363</v>
      </c>
      <c r="U291" s="2" t="s">
        <v>1368</v>
      </c>
      <c r="V291" s="2" t="s">
        <v>238</v>
      </c>
      <c r="W291" s="5">
        <f>VLOOKUP(V291,definitions_list_lookup!$V$12:$W$15,2,FALSE)</f>
        <v>2</v>
      </c>
      <c r="X291" s="35" t="s">
        <v>1457</v>
      </c>
      <c r="Y291" s="41">
        <f>VLOOKUP(X291,definitions_list_lookup!$AT$3:$AU$5,2,FALSE)</f>
        <v>2</v>
      </c>
      <c r="Z291" s="41">
        <v>11</v>
      </c>
      <c r="AA291" s="41" t="s">
        <v>2476</v>
      </c>
      <c r="AB291" s="2"/>
      <c r="AC291" s="2"/>
      <c r="AD291" s="5" t="e">
        <f>VLOOKUP(AC291,definitions_list_lookup!$Y$12:$Z$15,2,FALSE)</f>
        <v>#N/A</v>
      </c>
      <c r="AE291" s="35"/>
      <c r="AF291" s="41" t="e">
        <f>VLOOKUP(AE291,definitions_list_lookup!$AT$3:$AU$5,2,FALSE)</f>
        <v>#N/A</v>
      </c>
      <c r="AH291" s="2"/>
      <c r="AI291" s="2"/>
      <c r="AJ291" s="14"/>
      <c r="AK291" s="14"/>
      <c r="AL291" s="14"/>
      <c r="AM291" s="14"/>
      <c r="AN291" s="14"/>
      <c r="AO291" s="14"/>
      <c r="AP291" s="14"/>
      <c r="AQ291" s="14"/>
      <c r="AR291" s="14"/>
      <c r="AS291" s="49">
        <v>34</v>
      </c>
      <c r="AT291" s="49">
        <v>90</v>
      </c>
      <c r="AU291" s="49">
        <v>1</v>
      </c>
      <c r="AV291" s="49">
        <v>360</v>
      </c>
      <c r="AW291" s="49">
        <f t="shared" si="54"/>
        <v>-91.482380676441053</v>
      </c>
      <c r="AX291" s="49">
        <f t="shared" si="41"/>
        <v>268.51761932355896</v>
      </c>
      <c r="AY291" s="49">
        <f t="shared" si="45"/>
        <v>55.991108430936485</v>
      </c>
      <c r="AZ291" s="49">
        <f t="shared" si="42"/>
        <v>358.51761932355896</v>
      </c>
      <c r="BA291" s="49">
        <f t="shared" si="43"/>
        <v>34.008891569063515</v>
      </c>
      <c r="BB291" s="49">
        <f t="shared" si="40"/>
        <v>88.517619323558961</v>
      </c>
      <c r="BC291" s="60">
        <f t="shared" si="44"/>
        <v>34.008891569063515</v>
      </c>
    </row>
    <row r="292" spans="1:55">
      <c r="A292" s="89">
        <v>42936</v>
      </c>
      <c r="B292" s="2" t="s">
        <v>1842</v>
      </c>
      <c r="C292" s="2" t="s">
        <v>1450</v>
      </c>
      <c r="D292" s="2" t="s">
        <v>1575</v>
      </c>
      <c r="E292" s="2">
        <v>45</v>
      </c>
      <c r="F292" s="2">
        <v>1</v>
      </c>
      <c r="G292" s="10" t="str">
        <f t="shared" si="53"/>
        <v>45-1</v>
      </c>
      <c r="H292" s="2">
        <v>92</v>
      </c>
      <c r="I292" s="2">
        <v>98</v>
      </c>
      <c r="J292" s="14">
        <f>(VLOOKUP($G292,Depth_Lookup_CCL!$A$3:$Z$549,11,FALSE))+(H292/100)</f>
        <v>104.27</v>
      </c>
      <c r="K292" s="14">
        <f>(VLOOKUP($G292,Depth_Lookup_CCL!$A$3:$Z$549,11,FALSE))+(I292/100)</f>
        <v>104.33</v>
      </c>
      <c r="L292" s="90" t="s">
        <v>2159</v>
      </c>
      <c r="M292" s="90" t="s">
        <v>1846</v>
      </c>
      <c r="N292" s="14" t="s">
        <v>21</v>
      </c>
      <c r="O292" s="2" t="s">
        <v>1363</v>
      </c>
      <c r="P292" s="2" t="s">
        <v>1368</v>
      </c>
      <c r="Q292" s="2"/>
      <c r="R292" s="110"/>
      <c r="S292" s="2" t="s">
        <v>1366</v>
      </c>
      <c r="T292" s="35" t="s">
        <v>1363</v>
      </c>
      <c r="U292" s="2" t="s">
        <v>1368</v>
      </c>
      <c r="V292" s="2" t="s">
        <v>238</v>
      </c>
      <c r="W292" s="5">
        <f>VLOOKUP(V292,definitions_list_lookup!$V$12:$W$15,2,FALSE)</f>
        <v>2</v>
      </c>
      <c r="X292" s="35" t="s">
        <v>1457</v>
      </c>
      <c r="Y292" s="41">
        <f>VLOOKUP(X292,definitions_list_lookup!$AT$3:$AU$5,2,FALSE)</f>
        <v>2</v>
      </c>
      <c r="Z292" s="41"/>
      <c r="AA292" s="41" t="s">
        <v>2476</v>
      </c>
      <c r="AB292" s="2"/>
      <c r="AC292" s="2"/>
      <c r="AD292" s="5" t="e">
        <f>VLOOKUP(AC292,definitions_list_lookup!$Y$12:$Z$15,2,FALSE)</f>
        <v>#N/A</v>
      </c>
      <c r="AE292" s="35"/>
      <c r="AF292" s="41" t="e">
        <f>VLOOKUP(AE292,definitions_list_lookup!$AT$3:$AU$5,2,FALSE)</f>
        <v>#N/A</v>
      </c>
      <c r="AH292" s="2"/>
      <c r="AI292" s="2"/>
      <c r="AJ292" s="14"/>
      <c r="AK292" s="14"/>
      <c r="AL292" s="14"/>
      <c r="AM292" s="14"/>
      <c r="AN292" s="14"/>
      <c r="AO292" s="14"/>
      <c r="AP292" s="14"/>
      <c r="AQ292" s="14"/>
      <c r="AR292" s="14"/>
      <c r="AS292" s="49">
        <v>34</v>
      </c>
      <c r="AT292" s="49">
        <v>90</v>
      </c>
      <c r="AU292" s="49">
        <v>1</v>
      </c>
      <c r="AV292" s="49">
        <v>360</v>
      </c>
      <c r="AW292" s="49">
        <f t="shared" si="54"/>
        <v>-91.482380676441053</v>
      </c>
      <c r="AX292" s="49">
        <f t="shared" si="41"/>
        <v>268.51761932355896</v>
      </c>
      <c r="AY292" s="49">
        <f t="shared" si="45"/>
        <v>55.991108430936485</v>
      </c>
      <c r="AZ292" s="49">
        <f t="shared" si="42"/>
        <v>358.51761932355896</v>
      </c>
      <c r="BA292" s="49">
        <f t="shared" si="43"/>
        <v>34.008891569063515</v>
      </c>
      <c r="BB292" s="49">
        <f t="shared" si="40"/>
        <v>88.517619323558961</v>
      </c>
      <c r="BC292" s="60">
        <f t="shared" si="44"/>
        <v>34.008891569063515</v>
      </c>
    </row>
    <row r="293" spans="1:55">
      <c r="A293" s="89">
        <v>42936</v>
      </c>
      <c r="B293" s="2" t="s">
        <v>1842</v>
      </c>
      <c r="C293" s="2" t="s">
        <v>1450</v>
      </c>
      <c r="D293" s="2" t="s">
        <v>1575</v>
      </c>
      <c r="E293" s="2">
        <v>45</v>
      </c>
      <c r="F293" s="2">
        <v>2</v>
      </c>
      <c r="G293" s="10" t="str">
        <f t="shared" si="53"/>
        <v>45-2</v>
      </c>
      <c r="H293" s="2">
        <v>0</v>
      </c>
      <c r="I293" s="2">
        <v>17</v>
      </c>
      <c r="J293" s="14">
        <f>(VLOOKUP($G293,Depth_Lookup_CCL!$A$3:$Z$549,11,FALSE))+(H293/100)</f>
        <v>104.32</v>
      </c>
      <c r="K293" s="14">
        <f>(VLOOKUP($G293,Depth_Lookup_CCL!$A$3:$Z$549,11,FALSE))+(I293/100)</f>
        <v>104.49</v>
      </c>
      <c r="L293" s="90" t="s">
        <v>2159</v>
      </c>
      <c r="M293" s="90" t="s">
        <v>1846</v>
      </c>
      <c r="N293" s="14"/>
      <c r="Q293" s="2"/>
      <c r="R293" s="110"/>
      <c r="T293" s="35"/>
      <c r="U293" s="2"/>
      <c r="V293" s="2"/>
      <c r="W293" s="5" t="e">
        <f>VLOOKUP(V293,definitions_list_lookup!$V$12:$W$15,2,FALSE)</f>
        <v>#N/A</v>
      </c>
      <c r="X293" s="35"/>
      <c r="Y293" s="41" t="e">
        <f>VLOOKUP(X293,definitions_list_lookup!$AT$3:$AU$5,2,FALSE)</f>
        <v>#N/A</v>
      </c>
      <c r="Z293" s="41"/>
      <c r="AA293" s="41"/>
      <c r="AB293" s="2" t="s">
        <v>1385</v>
      </c>
      <c r="AC293" s="2" t="s">
        <v>1374</v>
      </c>
      <c r="AD293" s="5">
        <f>VLOOKUP(AC293,definitions_list_lookup!$Y$12:$Z$15,2,FALSE)</f>
        <v>1</v>
      </c>
      <c r="AE293" s="2" t="s">
        <v>1455</v>
      </c>
      <c r="AF293" s="41">
        <f>VLOOKUP(AE293,definitions_list_lookup!$AT$3:$AU$5,2,FALSE)</f>
        <v>0</v>
      </c>
      <c r="AH293" s="2" t="s">
        <v>1492</v>
      </c>
      <c r="AI293" s="2" t="s">
        <v>2475</v>
      </c>
      <c r="AJ293" s="14"/>
      <c r="AK293" s="14"/>
      <c r="AL293" s="14"/>
      <c r="AM293" s="14"/>
      <c r="AN293" s="14"/>
      <c r="AO293" s="14"/>
      <c r="AP293" s="14"/>
      <c r="AQ293" s="14"/>
      <c r="AR293" s="14"/>
      <c r="AS293" s="49">
        <v>34</v>
      </c>
      <c r="AT293" s="49">
        <v>90</v>
      </c>
      <c r="AU293" s="49">
        <v>3</v>
      </c>
      <c r="AV293" s="49">
        <v>360</v>
      </c>
      <c r="AW293" s="49">
        <f t="shared" si="54"/>
        <v>-94.442825886868377</v>
      </c>
      <c r="AX293" s="49">
        <f t="shared" si="41"/>
        <v>265.55717411313162</v>
      </c>
      <c r="AY293" s="49">
        <f t="shared" si="45"/>
        <v>55.92001993005163</v>
      </c>
      <c r="AZ293" s="49">
        <f t="shared" si="42"/>
        <v>355.55717411313162</v>
      </c>
      <c r="BA293" s="49">
        <f t="shared" si="43"/>
        <v>34.07998006994837</v>
      </c>
      <c r="BB293" s="49">
        <f t="shared" si="40"/>
        <v>85.557174113131623</v>
      </c>
      <c r="BC293" s="60">
        <f t="shared" si="44"/>
        <v>34.07998006994837</v>
      </c>
    </row>
    <row r="294" spans="1:55">
      <c r="A294" s="89">
        <v>42936</v>
      </c>
      <c r="B294" s="2" t="s">
        <v>1842</v>
      </c>
      <c r="C294" s="2" t="s">
        <v>1450</v>
      </c>
      <c r="D294" s="2" t="s">
        <v>1575</v>
      </c>
      <c r="E294" s="2">
        <v>45</v>
      </c>
      <c r="F294" s="2">
        <v>2</v>
      </c>
      <c r="G294" s="10" t="str">
        <f t="shared" si="53"/>
        <v>45-2</v>
      </c>
      <c r="H294" s="2">
        <v>17</v>
      </c>
      <c r="I294" s="2">
        <v>31</v>
      </c>
      <c r="J294" s="14">
        <f>(VLOOKUP($G294,Depth_Lookup_CCL!$A$3:$Z$549,11,FALSE))+(H294/100)</f>
        <v>104.49</v>
      </c>
      <c r="K294" s="14">
        <f>(VLOOKUP($G294,Depth_Lookup_CCL!$A$3:$Z$549,11,FALSE))+(I294/100)</f>
        <v>104.63</v>
      </c>
      <c r="L294" s="90" t="s">
        <v>2159</v>
      </c>
      <c r="M294" s="90" t="s">
        <v>1846</v>
      </c>
      <c r="N294" s="14" t="s">
        <v>1442</v>
      </c>
      <c r="Q294" s="2"/>
      <c r="R294" s="110"/>
      <c r="S294" s="2" t="s">
        <v>1366</v>
      </c>
      <c r="T294" s="35" t="s">
        <v>1391</v>
      </c>
      <c r="U294" s="2" t="s">
        <v>1368</v>
      </c>
      <c r="V294" s="2" t="s">
        <v>238</v>
      </c>
      <c r="W294" s="5">
        <f>VLOOKUP(V294,definitions_list_lookup!$V$12:$W$15,2,FALSE)</f>
        <v>2</v>
      </c>
      <c r="X294" s="35" t="s">
        <v>1456</v>
      </c>
      <c r="Y294" s="41">
        <f>VLOOKUP(X294,definitions_list_lookup!$AT$3:$AU$5,2,FALSE)</f>
        <v>1</v>
      </c>
      <c r="Z294" s="41">
        <v>37</v>
      </c>
      <c r="AA294" s="41" t="s">
        <v>2478</v>
      </c>
      <c r="AB294" s="2"/>
      <c r="AC294" s="2"/>
      <c r="AD294" s="5" t="e">
        <f>VLOOKUP(AC294,definitions_list_lookup!$Y$12:$Z$15,2,FALSE)</f>
        <v>#N/A</v>
      </c>
      <c r="AE294" s="35"/>
      <c r="AF294" s="41" t="e">
        <f>VLOOKUP(AE294,definitions_list_lookup!$AT$3:$AU$5,2,FALSE)</f>
        <v>#N/A</v>
      </c>
      <c r="AH294" s="2"/>
      <c r="AI294" s="2"/>
      <c r="AJ294" s="14"/>
      <c r="AK294" s="14"/>
      <c r="AL294" s="14"/>
      <c r="AM294" s="14"/>
      <c r="AN294" s="14"/>
      <c r="AO294" s="14"/>
      <c r="AP294" s="14"/>
      <c r="AQ294" s="14"/>
      <c r="AR294" s="14"/>
      <c r="AS294" s="49"/>
      <c r="AT294" s="49"/>
      <c r="AU294" s="49"/>
      <c r="AV294" s="49"/>
      <c r="AW294" s="49" t="e">
        <f t="shared" si="54"/>
        <v>#DIV/0!</v>
      </c>
      <c r="AX294" s="49" t="e">
        <f t="shared" si="41"/>
        <v>#DIV/0!</v>
      </c>
      <c r="AY294" s="49" t="e">
        <f t="shared" si="45"/>
        <v>#DIV/0!</v>
      </c>
      <c r="AZ294" s="49" t="e">
        <f t="shared" si="42"/>
        <v>#DIV/0!</v>
      </c>
      <c r="BA294" s="49" t="e">
        <f t="shared" si="43"/>
        <v>#DIV/0!</v>
      </c>
      <c r="BB294" s="49" t="e">
        <f t="shared" si="40"/>
        <v>#DIV/0!</v>
      </c>
      <c r="BC294" s="60" t="e">
        <f t="shared" si="44"/>
        <v>#DIV/0!</v>
      </c>
    </row>
    <row r="295" spans="1:55">
      <c r="A295" s="89">
        <v>42936</v>
      </c>
      <c r="B295" s="2" t="s">
        <v>1842</v>
      </c>
      <c r="C295" s="2" t="s">
        <v>1450</v>
      </c>
      <c r="D295" s="2" t="s">
        <v>1575</v>
      </c>
      <c r="E295" s="2">
        <v>45</v>
      </c>
      <c r="F295" s="2">
        <v>2</v>
      </c>
      <c r="G295" s="10" t="str">
        <f t="shared" si="53"/>
        <v>45-2</v>
      </c>
      <c r="H295" s="2">
        <v>31</v>
      </c>
      <c r="I295" s="2">
        <v>43</v>
      </c>
      <c r="J295" s="14">
        <f>(VLOOKUP($G295,Depth_Lookup_CCL!$A$3:$Z$549,11,FALSE))+(H295/100)</f>
        <v>104.63</v>
      </c>
      <c r="K295" s="14">
        <f>(VLOOKUP($G295,Depth_Lookup_CCL!$A$3:$Z$549,11,FALSE))+(I295/100)</f>
        <v>104.75</v>
      </c>
      <c r="L295" s="90" t="s">
        <v>2160</v>
      </c>
      <c r="M295" s="90" t="s">
        <v>1846</v>
      </c>
      <c r="N295" s="14" t="s">
        <v>20</v>
      </c>
      <c r="O295" s="2" t="s">
        <v>1363</v>
      </c>
      <c r="P295" s="2" t="s">
        <v>1368</v>
      </c>
      <c r="Q295" s="2"/>
      <c r="R295" s="110"/>
      <c r="S295" s="2" t="s">
        <v>1366</v>
      </c>
      <c r="T295" s="35" t="s">
        <v>1363</v>
      </c>
      <c r="U295" s="2" t="s">
        <v>1368</v>
      </c>
      <c r="V295" s="2" t="s">
        <v>238</v>
      </c>
      <c r="W295" s="5">
        <f>VLOOKUP(V295,definitions_list_lookup!$V$12:$W$15,2,FALSE)</f>
        <v>2</v>
      </c>
      <c r="X295" s="35" t="s">
        <v>1457</v>
      </c>
      <c r="Y295" s="41">
        <f>VLOOKUP(X295,definitions_list_lookup!$AT$3:$AU$5,2,FALSE)</f>
        <v>2</v>
      </c>
      <c r="Z295" s="41">
        <v>12</v>
      </c>
      <c r="AA295" s="41" t="s">
        <v>2476</v>
      </c>
      <c r="AB295" s="2"/>
      <c r="AC295" s="2"/>
      <c r="AD295" s="5" t="e">
        <f>VLOOKUP(AC295,definitions_list_lookup!$Y$12:$Z$15,2,FALSE)</f>
        <v>#N/A</v>
      </c>
      <c r="AE295" s="35"/>
      <c r="AF295" s="41" t="e">
        <f>VLOOKUP(AE295,definitions_list_lookup!$AT$3:$AU$5,2,FALSE)</f>
        <v>#N/A</v>
      </c>
      <c r="AH295" s="2"/>
      <c r="AI295" s="2"/>
      <c r="AJ295" s="14"/>
      <c r="AK295" s="14"/>
      <c r="AL295" s="14"/>
      <c r="AM295" s="14"/>
      <c r="AN295" s="14"/>
      <c r="AO295" s="14"/>
      <c r="AP295" s="14"/>
      <c r="AQ295" s="14"/>
      <c r="AR295" s="14"/>
      <c r="AS295" s="49">
        <v>29</v>
      </c>
      <c r="AT295" s="49">
        <v>90</v>
      </c>
      <c r="AU295" s="49">
        <v>11</v>
      </c>
      <c r="AV295" s="49">
        <v>360</v>
      </c>
      <c r="AW295" s="49">
        <f t="shared" si="54"/>
        <v>-109.324307297628</v>
      </c>
      <c r="AX295" s="49">
        <f t="shared" si="41"/>
        <v>250.675692702372</v>
      </c>
      <c r="AY295" s="49">
        <f t="shared" si="45"/>
        <v>59.569898058961414</v>
      </c>
      <c r="AZ295" s="49">
        <f t="shared" si="42"/>
        <v>340.67569270237198</v>
      </c>
      <c r="BA295" s="49">
        <f t="shared" si="43"/>
        <v>30.430101941038586</v>
      </c>
      <c r="BB295" s="49">
        <f t="shared" si="40"/>
        <v>70.675692702372004</v>
      </c>
      <c r="BC295" s="60">
        <f t="shared" si="44"/>
        <v>30.430101941038586</v>
      </c>
    </row>
    <row r="296" spans="1:55">
      <c r="A296" s="89">
        <v>42936</v>
      </c>
      <c r="B296" s="2" t="s">
        <v>1842</v>
      </c>
      <c r="C296" s="2" t="s">
        <v>1450</v>
      </c>
      <c r="D296" s="2" t="s">
        <v>1575</v>
      </c>
      <c r="E296" s="2">
        <v>45</v>
      </c>
      <c r="F296" s="2">
        <v>2</v>
      </c>
      <c r="G296" s="10" t="str">
        <f t="shared" si="53"/>
        <v>45-2</v>
      </c>
      <c r="H296" s="2">
        <v>43</v>
      </c>
      <c r="I296" s="2">
        <v>99</v>
      </c>
      <c r="J296" s="14">
        <f>(VLOOKUP($G296,Depth_Lookup_CCL!$A$3:$Z$549,11,FALSE))+(H296/100)</f>
        <v>104.75</v>
      </c>
      <c r="K296" s="14">
        <f>(VLOOKUP($G296,Depth_Lookup_CCL!$A$3:$Z$549,11,FALSE))+(I296/100)</f>
        <v>105.30999999999999</v>
      </c>
      <c r="L296" s="90" t="s">
        <v>2161</v>
      </c>
      <c r="M296" s="90" t="s">
        <v>1846</v>
      </c>
      <c r="N296" s="14" t="s">
        <v>20</v>
      </c>
      <c r="O296" s="2" t="s">
        <v>1391</v>
      </c>
      <c r="P296" s="2" t="s">
        <v>1368</v>
      </c>
      <c r="Q296" s="2"/>
      <c r="R296" s="110"/>
      <c r="T296" s="35"/>
      <c r="U296" s="2"/>
      <c r="V296" s="2" t="s">
        <v>1376</v>
      </c>
      <c r="W296" s="5">
        <f>VLOOKUP(V296,definitions_list_lookup!$V$12:$W$15,2,FALSE)</f>
        <v>0</v>
      </c>
      <c r="X296" s="35"/>
      <c r="Y296" s="41" t="e">
        <f>VLOOKUP(X296,definitions_list_lookup!$AT$3:$AU$5,2,FALSE)</f>
        <v>#N/A</v>
      </c>
      <c r="Z296" s="41"/>
      <c r="AA296" s="41"/>
      <c r="AB296" s="2"/>
      <c r="AC296" s="2"/>
      <c r="AD296" s="5" t="e">
        <f>VLOOKUP(AC296,definitions_list_lookup!$Y$12:$Z$15,2,FALSE)</f>
        <v>#N/A</v>
      </c>
      <c r="AE296" s="35"/>
      <c r="AF296" s="41" t="e">
        <f>VLOOKUP(AE296,definitions_list_lookup!$AT$3:$AU$5,2,FALSE)</f>
        <v>#N/A</v>
      </c>
      <c r="AH296" s="2"/>
      <c r="AI296" s="2"/>
      <c r="AJ296" s="14"/>
      <c r="AK296" s="14"/>
      <c r="AL296" s="14"/>
      <c r="AM296" s="14"/>
      <c r="AN296" s="14"/>
      <c r="AO296" s="14"/>
      <c r="AP296" s="14"/>
      <c r="AQ296" s="14"/>
      <c r="AR296" s="14"/>
      <c r="AS296" s="49">
        <v>26</v>
      </c>
      <c r="AT296" s="49">
        <v>90</v>
      </c>
      <c r="AU296" s="49">
        <v>10</v>
      </c>
      <c r="AV296" s="49">
        <v>360</v>
      </c>
      <c r="AW296" s="49">
        <f t="shared" si="54"/>
        <v>-109.87613360979107</v>
      </c>
      <c r="AX296" s="49">
        <f t="shared" si="41"/>
        <v>250.12386639020895</v>
      </c>
      <c r="AY296" s="49">
        <f t="shared" si="45"/>
        <v>62.587512472399396</v>
      </c>
      <c r="AZ296" s="49">
        <f t="shared" si="42"/>
        <v>340.12386639020895</v>
      </c>
      <c r="BA296" s="49">
        <f t="shared" si="43"/>
        <v>27.412487527600604</v>
      </c>
      <c r="BB296" s="49">
        <f t="shared" si="40"/>
        <v>70.123866390208946</v>
      </c>
      <c r="BC296" s="60">
        <f t="shared" si="44"/>
        <v>27.412487527600604</v>
      </c>
    </row>
    <row r="297" spans="1:55">
      <c r="A297" s="89">
        <v>42936</v>
      </c>
      <c r="B297" s="2" t="s">
        <v>1842</v>
      </c>
      <c r="C297" s="2" t="s">
        <v>1450</v>
      </c>
      <c r="D297" s="2" t="s">
        <v>1575</v>
      </c>
      <c r="E297" s="2">
        <v>45</v>
      </c>
      <c r="F297" s="2">
        <v>3</v>
      </c>
      <c r="G297" s="10" t="str">
        <f t="shared" si="53"/>
        <v>45-3</v>
      </c>
      <c r="H297" s="2">
        <v>0</v>
      </c>
      <c r="I297" s="2">
        <v>22</v>
      </c>
      <c r="J297" s="14">
        <f>(VLOOKUP($G297,Depth_Lookup_CCL!$A$3:$Z$549,11,FALSE))+(H297/100)</f>
        <v>105.30499999999999</v>
      </c>
      <c r="K297" s="14">
        <f>(VLOOKUP($G297,Depth_Lookup_CCL!$A$3:$Z$549,11,FALSE))+(I297/100)</f>
        <v>105.52499999999999</v>
      </c>
      <c r="L297" s="90" t="s">
        <v>2161</v>
      </c>
      <c r="M297" s="90" t="s">
        <v>1846</v>
      </c>
      <c r="N297" s="14" t="s">
        <v>1442</v>
      </c>
      <c r="Q297" s="2"/>
      <c r="R297" s="110"/>
      <c r="T297" s="35"/>
      <c r="U297" s="2"/>
      <c r="V297" s="2"/>
      <c r="W297" s="5" t="e">
        <f>VLOOKUP(V297,definitions_list_lookup!$V$12:$W$15,2,FALSE)</f>
        <v>#N/A</v>
      </c>
      <c r="X297" s="35"/>
      <c r="Y297" s="41" t="e">
        <f>VLOOKUP(X297,definitions_list_lookup!$AT$3:$AU$5,2,FALSE)</f>
        <v>#N/A</v>
      </c>
      <c r="Z297" s="41"/>
      <c r="AA297" s="41"/>
      <c r="AB297" s="2" t="s">
        <v>1385</v>
      </c>
      <c r="AC297" s="2" t="s">
        <v>1374</v>
      </c>
      <c r="AD297" s="5">
        <f>VLOOKUP(AC297,definitions_list_lookup!$Y$12:$Z$15,2,FALSE)</f>
        <v>1</v>
      </c>
      <c r="AE297" s="35" t="s">
        <v>1455</v>
      </c>
      <c r="AF297" s="41">
        <f>VLOOKUP(AE297,definitions_list_lookup!$AT$3:$AU$5,2,FALSE)</f>
        <v>0</v>
      </c>
      <c r="AH297" s="2" t="s">
        <v>1492</v>
      </c>
      <c r="AI297" s="2" t="s">
        <v>2479</v>
      </c>
      <c r="AJ297" s="14"/>
      <c r="AK297" s="14"/>
      <c r="AL297" s="14"/>
      <c r="AM297" s="14"/>
      <c r="AN297" s="14"/>
      <c r="AO297" s="14"/>
      <c r="AP297" s="14"/>
      <c r="AQ297" s="14"/>
      <c r="AR297" s="14"/>
      <c r="AS297" s="49">
        <v>31</v>
      </c>
      <c r="AT297" s="49">
        <v>90</v>
      </c>
      <c r="AU297" s="49">
        <v>1</v>
      </c>
      <c r="AV297" s="49">
        <v>360</v>
      </c>
      <c r="AW297" s="49">
        <f t="shared" si="54"/>
        <v>-91.663980515207854</v>
      </c>
      <c r="AX297" s="49">
        <f t="shared" si="41"/>
        <v>268.33601948479213</v>
      </c>
      <c r="AY297" s="49">
        <f t="shared" si="45"/>
        <v>58.989330284882975</v>
      </c>
      <c r="AZ297" s="49">
        <f t="shared" si="42"/>
        <v>358.33601948479213</v>
      </c>
      <c r="BA297" s="49">
        <f t="shared" si="43"/>
        <v>31.010669715117025</v>
      </c>
      <c r="BB297" s="49">
        <f t="shared" si="40"/>
        <v>88.336019484792132</v>
      </c>
      <c r="BC297" s="60">
        <f t="shared" si="44"/>
        <v>31.010669715117025</v>
      </c>
    </row>
    <row r="298" spans="1:55">
      <c r="A298" s="89">
        <v>42936</v>
      </c>
      <c r="B298" s="2" t="s">
        <v>1842</v>
      </c>
      <c r="C298" s="2" t="s">
        <v>1450</v>
      </c>
      <c r="D298" s="2" t="s">
        <v>1575</v>
      </c>
      <c r="E298" s="2">
        <v>45</v>
      </c>
      <c r="F298" s="2">
        <v>3</v>
      </c>
      <c r="G298" s="10" t="str">
        <f t="shared" si="53"/>
        <v>45-3</v>
      </c>
      <c r="H298" s="2">
        <v>22</v>
      </c>
      <c r="I298" s="2">
        <v>72</v>
      </c>
      <c r="J298" s="14">
        <f>(VLOOKUP($G298,Depth_Lookup_CCL!$A$3:$Z$549,11,FALSE))+(H298/100)</f>
        <v>105.52499999999999</v>
      </c>
      <c r="K298" s="14">
        <f>(VLOOKUP($G298,Depth_Lookup_CCL!$A$3:$Z$549,11,FALSE))+(I298/100)</f>
        <v>106.02499999999999</v>
      </c>
      <c r="L298" s="90" t="s">
        <v>2161</v>
      </c>
      <c r="M298" s="90" t="s">
        <v>1846</v>
      </c>
      <c r="N298" s="14"/>
      <c r="Q298" s="2"/>
      <c r="R298" s="110"/>
      <c r="T298" s="35"/>
      <c r="U298" s="2"/>
      <c r="V298" s="2"/>
      <c r="W298" s="5" t="e">
        <f>VLOOKUP(V298,definitions_list_lookup!$V$12:$W$15,2,FALSE)</f>
        <v>#N/A</v>
      </c>
      <c r="X298" s="35"/>
      <c r="Y298" s="41" t="e">
        <f>VLOOKUP(X298,definitions_list_lookup!$AT$3:$AU$5,2,FALSE)</f>
        <v>#N/A</v>
      </c>
      <c r="Z298" s="41"/>
      <c r="AA298" s="41"/>
      <c r="AB298" s="2" t="s">
        <v>1385</v>
      </c>
      <c r="AC298" s="2" t="s">
        <v>1374</v>
      </c>
      <c r="AD298" s="5">
        <f>VLOOKUP(AC298,definitions_list_lookup!$Y$12:$Z$15,2,FALSE)</f>
        <v>1</v>
      </c>
      <c r="AE298" s="35" t="s">
        <v>1456</v>
      </c>
      <c r="AF298" s="41">
        <f>VLOOKUP(AE298,definitions_list_lookup!$AT$3:$AU$5,2,FALSE)</f>
        <v>1</v>
      </c>
      <c r="AH298" s="2" t="s">
        <v>1494</v>
      </c>
      <c r="AI298" s="2" t="s">
        <v>2479</v>
      </c>
      <c r="AJ298" s="14"/>
      <c r="AK298" s="14"/>
      <c r="AL298" s="14"/>
      <c r="AM298" s="14"/>
      <c r="AN298" s="14"/>
      <c r="AO298" s="14"/>
      <c r="AP298" s="14"/>
      <c r="AQ298" s="14"/>
      <c r="AR298" s="14"/>
      <c r="AS298" s="49">
        <v>13</v>
      </c>
      <c r="AT298" s="49">
        <v>90</v>
      </c>
      <c r="AU298" s="49">
        <v>4</v>
      </c>
      <c r="AV298" s="49">
        <v>360</v>
      </c>
      <c r="AW298" s="49">
        <f t="shared" si="54"/>
        <v>-106.85084156688501</v>
      </c>
      <c r="AX298" s="49">
        <f t="shared" si="41"/>
        <v>253.14915843311499</v>
      </c>
      <c r="AY298" s="49">
        <f t="shared" si="45"/>
        <v>76.437877814621146</v>
      </c>
      <c r="AZ298" s="49">
        <f t="shared" si="42"/>
        <v>343.14915843311496</v>
      </c>
      <c r="BA298" s="49">
        <f t="shared" si="43"/>
        <v>13.562122185378854</v>
      </c>
      <c r="BB298" s="49">
        <f t="shared" si="40"/>
        <v>73.149158433114991</v>
      </c>
      <c r="BC298" s="60">
        <f t="shared" si="44"/>
        <v>13.562122185378854</v>
      </c>
    </row>
    <row r="299" spans="1:55">
      <c r="A299" s="89">
        <v>42936</v>
      </c>
      <c r="B299" s="2" t="s">
        <v>1842</v>
      </c>
      <c r="C299" s="2" t="s">
        <v>1450</v>
      </c>
      <c r="D299" s="2" t="s">
        <v>1575</v>
      </c>
      <c r="E299" s="2">
        <v>45</v>
      </c>
      <c r="F299" s="2">
        <v>3</v>
      </c>
      <c r="G299" s="10" t="str">
        <f t="shared" si="53"/>
        <v>45-3</v>
      </c>
      <c r="H299" s="2">
        <v>72</v>
      </c>
      <c r="I299" s="2">
        <v>81</v>
      </c>
      <c r="J299" s="14">
        <f>(VLOOKUP($G299,Depth_Lookup_CCL!$A$3:$Z$549,11,FALSE))+(H299/100)</f>
        <v>106.02499999999999</v>
      </c>
      <c r="K299" s="14">
        <f>(VLOOKUP($G299,Depth_Lookup_CCL!$A$3:$Z$549,11,FALSE))+(I299/100)</f>
        <v>106.11499999999999</v>
      </c>
      <c r="L299" s="90" t="s">
        <v>2161</v>
      </c>
      <c r="M299" s="90" t="s">
        <v>1846</v>
      </c>
      <c r="N299" s="14"/>
      <c r="Q299" s="2"/>
      <c r="R299" s="110"/>
      <c r="S299" s="2" t="s">
        <v>1378</v>
      </c>
      <c r="T299" s="35" t="s">
        <v>1391</v>
      </c>
      <c r="U299" s="2" t="s">
        <v>1368</v>
      </c>
      <c r="V299" s="2" t="s">
        <v>1374</v>
      </c>
      <c r="W299" s="5">
        <f>VLOOKUP(V299,definitions_list_lookup!$V$12:$W$15,2,FALSE)</f>
        <v>1</v>
      </c>
      <c r="X299" s="35" t="s">
        <v>1456</v>
      </c>
      <c r="Y299" s="41">
        <f>VLOOKUP(X299,definitions_list_lookup!$AT$3:$AU$5,2,FALSE)</f>
        <v>1</v>
      </c>
      <c r="Z299" s="41">
        <v>0.25</v>
      </c>
      <c r="AA299" s="41" t="s">
        <v>2474</v>
      </c>
      <c r="AB299" s="2"/>
      <c r="AC299" s="2"/>
      <c r="AD299" s="5" t="e">
        <f>VLOOKUP(AC299,definitions_list_lookup!$Y$12:$Z$15,2,FALSE)</f>
        <v>#N/A</v>
      </c>
      <c r="AE299" s="35"/>
      <c r="AF299" s="41" t="e">
        <f>VLOOKUP(AE299,definitions_list_lookup!$AT$3:$AU$5,2,FALSE)</f>
        <v>#N/A</v>
      </c>
      <c r="AH299" s="2"/>
      <c r="AI299" s="2"/>
      <c r="AJ299" s="14"/>
      <c r="AK299" s="14"/>
      <c r="AL299" s="14"/>
      <c r="AM299" s="14"/>
      <c r="AN299" s="98" t="s">
        <v>2480</v>
      </c>
      <c r="AO299" s="14"/>
      <c r="AP299" s="14"/>
      <c r="AQ299" s="14"/>
      <c r="AR299" s="14"/>
      <c r="AS299" s="49">
        <v>5</v>
      </c>
      <c r="AT299" s="49">
        <v>90</v>
      </c>
      <c r="AU299" s="49">
        <v>3</v>
      </c>
      <c r="AV299" s="49">
        <v>360</v>
      </c>
      <c r="AW299" s="49">
        <f t="shared" si="54"/>
        <v>-120.92260626992794</v>
      </c>
      <c r="AX299" s="49">
        <f t="shared" si="41"/>
        <v>239.07739373007206</v>
      </c>
      <c r="AY299" s="49">
        <f t="shared" si="45"/>
        <v>84.17685049823568</v>
      </c>
      <c r="AZ299" s="49">
        <f t="shared" si="42"/>
        <v>329.07739373007206</v>
      </c>
      <c r="BA299" s="49">
        <f t="shared" si="43"/>
        <v>5.8231495017643198</v>
      </c>
      <c r="BB299" s="49">
        <f t="shared" si="40"/>
        <v>59.07739373007206</v>
      </c>
      <c r="BC299" s="60">
        <f t="shared" si="44"/>
        <v>5.8231495017643198</v>
      </c>
    </row>
    <row r="300" spans="1:55">
      <c r="A300" s="89">
        <v>42936</v>
      </c>
      <c r="B300" s="2" t="s">
        <v>1842</v>
      </c>
      <c r="C300" s="2" t="s">
        <v>1450</v>
      </c>
      <c r="D300" s="2" t="s">
        <v>1575</v>
      </c>
      <c r="E300" s="2">
        <v>45</v>
      </c>
      <c r="F300" s="2">
        <v>4</v>
      </c>
      <c r="G300" s="10" t="str">
        <f t="shared" si="53"/>
        <v>45-4</v>
      </c>
      <c r="H300" s="2">
        <v>0</v>
      </c>
      <c r="I300" s="2">
        <v>34</v>
      </c>
      <c r="J300" s="14">
        <f>(VLOOKUP($G300,Depth_Lookup_CCL!$A$3:$Z$549,11,FALSE))+(H300/100)</f>
        <v>106.11999999999999</v>
      </c>
      <c r="K300" s="14">
        <f>(VLOOKUP($G300,Depth_Lookup_CCL!$A$3:$Z$549,11,FALSE))+(I300/100)</f>
        <v>106.46</v>
      </c>
      <c r="L300" s="90" t="s">
        <v>2161</v>
      </c>
      <c r="M300" s="90" t="s">
        <v>1846</v>
      </c>
      <c r="N300" s="14" t="s">
        <v>1442</v>
      </c>
      <c r="Q300" s="2"/>
      <c r="R300" s="110"/>
      <c r="T300" s="35"/>
      <c r="U300" s="2"/>
      <c r="V300" s="2"/>
      <c r="W300" s="5" t="e">
        <f>VLOOKUP(V300,definitions_list_lookup!$V$12:$W$15,2,FALSE)</f>
        <v>#N/A</v>
      </c>
      <c r="X300" s="35"/>
      <c r="Y300" s="41" t="e">
        <f>VLOOKUP(X300,definitions_list_lookup!$AT$3:$AU$5,2,FALSE)</f>
        <v>#N/A</v>
      </c>
      <c r="Z300" s="41"/>
      <c r="AA300" s="41"/>
      <c r="AB300" s="2" t="s">
        <v>1385</v>
      </c>
      <c r="AC300" s="2" t="s">
        <v>1374</v>
      </c>
      <c r="AD300" s="5">
        <f>VLOOKUP(AC300,definitions_list_lookup!$Y$12:$Z$15,2,FALSE)</f>
        <v>1</v>
      </c>
      <c r="AE300" s="35" t="s">
        <v>1456</v>
      </c>
      <c r="AF300" s="41">
        <f>VLOOKUP(AE300,definitions_list_lookup!$AT$3:$AU$5,2,FALSE)</f>
        <v>1</v>
      </c>
      <c r="AH300" s="2" t="s">
        <v>1494</v>
      </c>
      <c r="AI300" s="2" t="s">
        <v>2479</v>
      </c>
      <c r="AJ300" s="14"/>
      <c r="AK300" s="14"/>
      <c r="AL300" s="14"/>
      <c r="AM300" s="14"/>
      <c r="AN300" s="14"/>
      <c r="AO300" s="14"/>
      <c r="AP300" s="14"/>
      <c r="AQ300" s="14"/>
      <c r="AR300" s="14"/>
      <c r="AS300" s="49">
        <v>5</v>
      </c>
      <c r="AT300" s="49">
        <v>90</v>
      </c>
      <c r="AU300" s="49">
        <v>2</v>
      </c>
      <c r="AV300" s="49">
        <v>360</v>
      </c>
      <c r="AW300" s="49">
        <f t="shared" si="54"/>
        <v>-111.75922647955761</v>
      </c>
      <c r="AX300" s="49">
        <f t="shared" si="41"/>
        <v>248.24077352044239</v>
      </c>
      <c r="AY300" s="49">
        <f t="shared" si="45"/>
        <v>84.618591521009009</v>
      </c>
      <c r="AZ300" s="49">
        <f t="shared" si="42"/>
        <v>338.24077352044242</v>
      </c>
      <c r="BA300" s="49">
        <f t="shared" si="43"/>
        <v>5.3814084789909913</v>
      </c>
      <c r="BB300" s="49">
        <f t="shared" si="40"/>
        <v>68.240773520442389</v>
      </c>
      <c r="BC300" s="60">
        <f t="shared" si="44"/>
        <v>5.3814084789909913</v>
      </c>
    </row>
    <row r="301" spans="1:55">
      <c r="A301" s="89">
        <v>42936</v>
      </c>
      <c r="B301" s="2" t="s">
        <v>1842</v>
      </c>
      <c r="C301" s="2" t="s">
        <v>1450</v>
      </c>
      <c r="D301" s="2" t="s">
        <v>1575</v>
      </c>
      <c r="E301" s="2">
        <v>46</v>
      </c>
      <c r="F301" s="2">
        <v>1</v>
      </c>
      <c r="G301" s="10" t="str">
        <f t="shared" si="53"/>
        <v>46-1</v>
      </c>
      <c r="H301" s="2">
        <v>0</v>
      </c>
      <c r="I301" s="2">
        <v>62</v>
      </c>
      <c r="J301" s="14">
        <f>(VLOOKUP($G301,Depth_Lookup_CCL!$A$3:$Z$549,11,FALSE))+(H301/100)</f>
        <v>106.4</v>
      </c>
      <c r="K301" s="14">
        <f>(VLOOKUP($G301,Depth_Lookup_CCL!$A$3:$Z$549,11,FALSE))+(I301/100)</f>
        <v>107.02000000000001</v>
      </c>
      <c r="L301" s="90" t="s">
        <v>2161</v>
      </c>
      <c r="M301" s="90" t="s">
        <v>1846</v>
      </c>
      <c r="N301" s="14" t="s">
        <v>1442</v>
      </c>
      <c r="Q301" s="2"/>
      <c r="R301" s="110"/>
      <c r="S301" s="2" t="s">
        <v>1378</v>
      </c>
      <c r="T301" s="35" t="s">
        <v>1363</v>
      </c>
      <c r="U301" s="2" t="s">
        <v>1368</v>
      </c>
      <c r="V301" s="2" t="s">
        <v>238</v>
      </c>
      <c r="W301" s="5">
        <f>VLOOKUP(V301,definitions_list_lookup!$V$12:$W$15,2,FALSE)</f>
        <v>2</v>
      </c>
      <c r="X301" s="35" t="s">
        <v>1457</v>
      </c>
      <c r="Y301" s="41">
        <f>VLOOKUP(X301,definitions_list_lookup!$AT$3:$AU$5,2,FALSE)</f>
        <v>2</v>
      </c>
      <c r="Z301" s="41">
        <v>30</v>
      </c>
      <c r="AA301" s="41"/>
      <c r="AB301" s="2"/>
      <c r="AC301" s="2"/>
      <c r="AD301" s="5" t="e">
        <f>VLOOKUP(AC301,definitions_list_lookup!$Y$12:$Z$15,2,FALSE)</f>
        <v>#N/A</v>
      </c>
      <c r="AE301" s="35"/>
      <c r="AF301" s="41" t="e">
        <f>VLOOKUP(AE301,definitions_list_lookup!$AT$3:$AU$5,2,FALSE)</f>
        <v>#N/A</v>
      </c>
      <c r="AH301" s="2"/>
      <c r="AI301" s="2"/>
      <c r="AJ301" s="14"/>
      <c r="AK301" s="14"/>
      <c r="AL301" s="14"/>
      <c r="AM301" s="14"/>
      <c r="AN301" s="14"/>
      <c r="AO301" s="14"/>
      <c r="AP301" s="14"/>
      <c r="AQ301" s="14"/>
      <c r="AR301" s="14"/>
      <c r="AS301" s="49"/>
      <c r="AT301" s="49"/>
      <c r="AU301" s="49"/>
      <c r="AV301" s="49"/>
      <c r="AW301" s="49" t="e">
        <f t="shared" si="54"/>
        <v>#DIV/0!</v>
      </c>
      <c r="AX301" s="49" t="e">
        <f t="shared" ref="AX301:AX418" si="55">IF($AW301&gt;0,$AW301,360+$AW301)</f>
        <v>#DIV/0!</v>
      </c>
      <c r="AY301" s="49" t="e">
        <f t="shared" si="45"/>
        <v>#DIV/0!</v>
      </c>
      <c r="AZ301" s="49" t="e">
        <f t="shared" ref="AZ301:AZ418" si="56">+IF(($AW301+90)&gt;0,$AW301+90,$AW301+450)</f>
        <v>#DIV/0!</v>
      </c>
      <c r="BA301" s="49" t="e">
        <f t="shared" ref="BA301:BA418" si="57">-$AY301+90</f>
        <v>#DIV/0!</v>
      </c>
      <c r="BB301" s="49" t="e">
        <f t="shared" si="40"/>
        <v>#DIV/0!</v>
      </c>
      <c r="BC301" s="60" t="e">
        <f t="shared" ref="BC301:BC418" si="58">-$AY301+90</f>
        <v>#DIV/0!</v>
      </c>
    </row>
    <row r="302" spans="1:55">
      <c r="A302" s="89">
        <v>42936</v>
      </c>
      <c r="B302" s="2" t="s">
        <v>1842</v>
      </c>
      <c r="C302" s="2" t="s">
        <v>1450</v>
      </c>
      <c r="D302" s="2" t="s">
        <v>1575</v>
      </c>
      <c r="E302" s="2">
        <v>46</v>
      </c>
      <c r="F302" s="2">
        <v>1</v>
      </c>
      <c r="G302" s="10" t="str">
        <f t="shared" si="53"/>
        <v>46-1</v>
      </c>
      <c r="H302" s="2">
        <v>62</v>
      </c>
      <c r="I302" s="2">
        <v>98</v>
      </c>
      <c r="J302" s="14">
        <f>(VLOOKUP($G302,Depth_Lookup_CCL!$A$3:$Z$549,11,FALSE))+(H302/100)</f>
        <v>107.02000000000001</v>
      </c>
      <c r="K302" s="14">
        <f>(VLOOKUP($G302,Depth_Lookup_CCL!$A$3:$Z$549,11,FALSE))+(I302/100)</f>
        <v>107.38000000000001</v>
      </c>
      <c r="L302" s="90" t="s">
        <v>2161</v>
      </c>
      <c r="M302" s="90" t="s">
        <v>1846</v>
      </c>
      <c r="N302" s="14" t="s">
        <v>1442</v>
      </c>
      <c r="Q302" s="2"/>
      <c r="R302" s="110"/>
      <c r="T302" s="35"/>
      <c r="U302" s="2"/>
      <c r="V302" s="2"/>
      <c r="W302" s="5" t="e">
        <f>VLOOKUP(V302,definitions_list_lookup!$V$12:$W$15,2,FALSE)</f>
        <v>#N/A</v>
      </c>
      <c r="X302" s="35"/>
      <c r="Y302" s="41" t="e">
        <f>VLOOKUP(X302,definitions_list_lookup!$AT$3:$AU$5,2,FALSE)</f>
        <v>#N/A</v>
      </c>
      <c r="Z302" s="41"/>
      <c r="AA302" s="41"/>
      <c r="AB302" s="2" t="s">
        <v>1385</v>
      </c>
      <c r="AC302" s="2" t="s">
        <v>1374</v>
      </c>
      <c r="AD302" s="5">
        <f>VLOOKUP(AC302,definitions_list_lookup!$Y$12:$Z$15,2,FALSE)</f>
        <v>1</v>
      </c>
      <c r="AE302" s="35" t="s">
        <v>1456</v>
      </c>
      <c r="AF302" s="41">
        <f>VLOOKUP(AE302,definitions_list_lookup!$AT$3:$AU$5,2,FALSE)</f>
        <v>1</v>
      </c>
      <c r="AH302" s="2" t="s">
        <v>1494</v>
      </c>
      <c r="AI302" s="2" t="s">
        <v>2479</v>
      </c>
      <c r="AJ302" s="14"/>
      <c r="AK302" s="14"/>
      <c r="AL302" s="14"/>
      <c r="AM302" s="14"/>
      <c r="AN302" s="14"/>
      <c r="AO302" s="14"/>
      <c r="AP302" s="14"/>
      <c r="AQ302" s="14"/>
      <c r="AR302" s="14"/>
      <c r="AS302" s="49">
        <v>3</v>
      </c>
      <c r="AT302" s="49">
        <v>90</v>
      </c>
      <c r="AU302" s="49">
        <v>2</v>
      </c>
      <c r="AV302" s="49">
        <v>360</v>
      </c>
      <c r="AW302" s="49">
        <f t="shared" si="54"/>
        <v>-123.67663081374846</v>
      </c>
      <c r="AX302" s="49">
        <f t="shared" si="55"/>
        <v>236.32336918625154</v>
      </c>
      <c r="AY302" s="49">
        <f t="shared" ref="AY302:AY448" si="59">+ABS(DEGREES(ATAN((COS(RADIANS(ABS($AW302+180-(IF($AT302&gt;$AV302,MAX($AU302,$AT302),MIN($AT302,$AV302))))))/(TAN(RADIANS($AS302)))))))</f>
        <v>86.396473075212924</v>
      </c>
      <c r="AZ302" s="49">
        <f t="shared" si="56"/>
        <v>326.32336918625151</v>
      </c>
      <c r="BA302" s="49">
        <f t="shared" si="57"/>
        <v>3.6035269247870758</v>
      </c>
      <c r="BB302" s="49">
        <f t="shared" ref="BB302:BB460" si="60">IF(($AX302&lt;180),$AX302+180,$AX302-180)</f>
        <v>56.32336918625154</v>
      </c>
      <c r="BC302" s="60">
        <f t="shared" si="58"/>
        <v>3.6035269247870758</v>
      </c>
    </row>
    <row r="303" spans="1:55">
      <c r="A303" s="89">
        <v>42936</v>
      </c>
      <c r="B303" s="2" t="s">
        <v>1842</v>
      </c>
      <c r="C303" s="2" t="s">
        <v>1450</v>
      </c>
      <c r="D303" s="2" t="s">
        <v>1575</v>
      </c>
      <c r="E303" s="2">
        <v>46</v>
      </c>
      <c r="F303" s="2">
        <v>2</v>
      </c>
      <c r="G303" s="10" t="str">
        <f t="shared" si="53"/>
        <v>46-2</v>
      </c>
      <c r="H303" s="2">
        <v>0</v>
      </c>
      <c r="I303" s="2">
        <v>84</v>
      </c>
      <c r="J303" s="14">
        <f>(VLOOKUP($G303,Depth_Lookup_CCL!$A$3:$Z$549,11,FALSE))+(H303/100)</f>
        <v>107.37</v>
      </c>
      <c r="K303" s="14">
        <f>(VLOOKUP($G303,Depth_Lookup_CCL!$A$3:$Z$549,11,FALSE))+(I303/100)</f>
        <v>108.21000000000001</v>
      </c>
      <c r="L303" s="90" t="s">
        <v>2161</v>
      </c>
      <c r="M303" s="90" t="s">
        <v>1846</v>
      </c>
      <c r="N303" s="14" t="s">
        <v>1442</v>
      </c>
      <c r="Q303" s="2"/>
      <c r="R303" s="110"/>
      <c r="T303" s="35"/>
      <c r="U303" s="2"/>
      <c r="V303" s="2"/>
      <c r="W303" s="5" t="e">
        <f>VLOOKUP(V303,definitions_list_lookup!$V$12:$W$15,2,FALSE)</f>
        <v>#N/A</v>
      </c>
      <c r="X303" s="35"/>
      <c r="Y303" s="41" t="e">
        <f>VLOOKUP(X303,definitions_list_lookup!$AT$3:$AU$5,2,FALSE)</f>
        <v>#N/A</v>
      </c>
      <c r="Z303" s="41"/>
      <c r="AA303" s="41"/>
      <c r="AB303" s="2" t="s">
        <v>1385</v>
      </c>
      <c r="AC303" s="2" t="s">
        <v>1374</v>
      </c>
      <c r="AD303" s="5">
        <f>VLOOKUP(AC303,definitions_list_lookup!$Y$12:$Z$15,2,FALSE)</f>
        <v>1</v>
      </c>
      <c r="AE303" s="35" t="s">
        <v>1456</v>
      </c>
      <c r="AF303" s="41">
        <f>VLOOKUP(AE303,definitions_list_lookup!$AT$3:$AU$5,2,FALSE)</f>
        <v>1</v>
      </c>
      <c r="AH303" s="2" t="s">
        <v>1494</v>
      </c>
      <c r="AI303" s="2" t="s">
        <v>2479</v>
      </c>
      <c r="AJ303" s="14"/>
      <c r="AK303" s="14"/>
      <c r="AL303" s="14"/>
      <c r="AM303" s="14"/>
      <c r="AN303" s="14"/>
      <c r="AO303" s="14"/>
      <c r="AP303" s="14"/>
      <c r="AQ303" s="14"/>
      <c r="AR303" s="14"/>
      <c r="AS303" s="49">
        <v>7</v>
      </c>
      <c r="AT303" s="49">
        <v>90</v>
      </c>
      <c r="AU303" s="49">
        <v>2</v>
      </c>
      <c r="AV303" s="49">
        <v>360</v>
      </c>
      <c r="AW303" s="49">
        <f t="shared" si="54"/>
        <v>-105.87611478209259</v>
      </c>
      <c r="AX303" s="49">
        <f t="shared" si="55"/>
        <v>254.1238852179074</v>
      </c>
      <c r="AY303" s="49">
        <f t="shared" si="59"/>
        <v>82.725317082150795</v>
      </c>
      <c r="AZ303" s="49">
        <f t="shared" si="56"/>
        <v>344.1238852179074</v>
      </c>
      <c r="BA303" s="49">
        <f t="shared" si="57"/>
        <v>7.274682917849205</v>
      </c>
      <c r="BB303" s="49">
        <f t="shared" si="60"/>
        <v>74.1238852179074</v>
      </c>
      <c r="BC303" s="60">
        <f t="shared" si="58"/>
        <v>7.274682917849205</v>
      </c>
    </row>
    <row r="304" spans="1:55">
      <c r="A304" s="89">
        <v>42936</v>
      </c>
      <c r="B304" s="2" t="s">
        <v>1842</v>
      </c>
      <c r="C304" s="2" t="s">
        <v>1450</v>
      </c>
      <c r="D304" s="2" t="s">
        <v>1575</v>
      </c>
      <c r="E304" s="2">
        <v>46</v>
      </c>
      <c r="F304" s="2">
        <v>2</v>
      </c>
      <c r="G304" s="10" t="str">
        <f t="shared" si="53"/>
        <v>46-2</v>
      </c>
      <c r="H304" s="2">
        <v>84</v>
      </c>
      <c r="I304" s="2">
        <v>97</v>
      </c>
      <c r="J304" s="14">
        <f>(VLOOKUP($G304,Depth_Lookup_CCL!$A$3:$Z$549,11,FALSE))+(H304/100)</f>
        <v>108.21000000000001</v>
      </c>
      <c r="K304" s="14">
        <f>(VLOOKUP($G304,Depth_Lookup_CCL!$A$3:$Z$549,11,FALSE))+(I304/100)</f>
        <v>108.34</v>
      </c>
      <c r="L304" s="90" t="s">
        <v>2163</v>
      </c>
      <c r="M304" s="90" t="s">
        <v>1846</v>
      </c>
      <c r="N304" s="14" t="s">
        <v>1378</v>
      </c>
      <c r="O304" s="2" t="s">
        <v>1391</v>
      </c>
      <c r="P304" s="2" t="s">
        <v>1368</v>
      </c>
      <c r="Q304" s="2"/>
      <c r="R304" s="110"/>
      <c r="T304" s="35"/>
      <c r="U304" s="2"/>
      <c r="V304" s="2"/>
      <c r="W304" s="5" t="e">
        <f>VLOOKUP(V304,definitions_list_lookup!$V$12:$W$15,2,FALSE)</f>
        <v>#N/A</v>
      </c>
      <c r="X304" s="35"/>
      <c r="Y304" s="41" t="e">
        <f>VLOOKUP(X304,definitions_list_lookup!$AT$3:$AU$5,2,FALSE)</f>
        <v>#N/A</v>
      </c>
      <c r="Z304" s="41"/>
      <c r="AA304" s="41"/>
      <c r="AB304" s="2"/>
      <c r="AC304" s="2"/>
      <c r="AD304" s="5" t="e">
        <f>VLOOKUP(AC304,definitions_list_lookup!$Y$12:$Z$15,2,FALSE)</f>
        <v>#N/A</v>
      </c>
      <c r="AE304" s="35"/>
      <c r="AF304" s="41" t="e">
        <f>VLOOKUP(AE304,definitions_list_lookup!$AT$3:$AU$5,2,FALSE)</f>
        <v>#N/A</v>
      </c>
      <c r="AH304" s="2"/>
      <c r="AI304" s="2"/>
      <c r="AJ304" s="14"/>
      <c r="AK304" s="14"/>
      <c r="AL304" s="14"/>
      <c r="AM304" s="14"/>
      <c r="AN304" s="14"/>
      <c r="AO304" s="14"/>
      <c r="AP304" s="14"/>
      <c r="AQ304" s="14"/>
      <c r="AR304" s="14"/>
      <c r="AS304" s="49">
        <v>3</v>
      </c>
      <c r="AT304" s="49">
        <v>90</v>
      </c>
      <c r="AU304" s="49">
        <v>4</v>
      </c>
      <c r="AV304" s="49">
        <v>180</v>
      </c>
      <c r="AW304" s="49">
        <f t="shared" si="54"/>
        <v>-36.850317119400614</v>
      </c>
      <c r="AX304" s="49">
        <f t="shared" si="55"/>
        <v>323.14968288059936</v>
      </c>
      <c r="AY304" s="49">
        <f t="shared" si="59"/>
        <v>85.005830606894079</v>
      </c>
      <c r="AZ304" s="49">
        <f t="shared" si="56"/>
        <v>53.149682880599386</v>
      </c>
      <c r="BA304" s="49">
        <f t="shared" si="57"/>
        <v>4.9941693931059206</v>
      </c>
      <c r="BB304" s="49">
        <f t="shared" si="60"/>
        <v>143.14968288059936</v>
      </c>
      <c r="BC304" s="60">
        <f t="shared" si="58"/>
        <v>4.9941693931059206</v>
      </c>
    </row>
    <row r="305" spans="1:55">
      <c r="A305" s="89">
        <v>42936</v>
      </c>
      <c r="B305" s="2" t="s">
        <v>1842</v>
      </c>
      <c r="C305" s="2" t="s">
        <v>1450</v>
      </c>
      <c r="D305" s="2" t="s">
        <v>1575</v>
      </c>
      <c r="E305" s="2">
        <v>46</v>
      </c>
      <c r="F305" s="2">
        <v>3</v>
      </c>
      <c r="G305" s="10" t="str">
        <f t="shared" si="53"/>
        <v>46-3</v>
      </c>
      <c r="H305" s="2">
        <v>0</v>
      </c>
      <c r="I305" s="2">
        <v>8</v>
      </c>
      <c r="J305" s="14">
        <f>(VLOOKUP($G305,Depth_Lookup_CCL!$A$3:$Z$549,11,FALSE))+(H305/100)</f>
        <v>108.355</v>
      </c>
      <c r="K305" s="14">
        <f>(VLOOKUP($G305,Depth_Lookup_CCL!$A$3:$Z$549,11,FALSE))+(I305/100)</f>
        <v>108.435</v>
      </c>
      <c r="L305" s="90" t="s">
        <v>2163</v>
      </c>
      <c r="M305" s="90" t="s">
        <v>1846</v>
      </c>
      <c r="N305" s="14" t="s">
        <v>1442</v>
      </c>
      <c r="Q305" s="2"/>
      <c r="R305" s="110" t="s">
        <v>2164</v>
      </c>
      <c r="S305" s="2" t="s">
        <v>1366</v>
      </c>
      <c r="T305" s="35" t="s">
        <v>1391</v>
      </c>
      <c r="U305" s="2" t="s">
        <v>1368</v>
      </c>
      <c r="V305" s="2" t="s">
        <v>238</v>
      </c>
      <c r="W305" s="5">
        <f>VLOOKUP(V305,definitions_list_lookup!$V$12:$W$15,2,FALSE)</f>
        <v>2</v>
      </c>
      <c r="X305" s="35" t="s">
        <v>1456</v>
      </c>
      <c r="Y305" s="41">
        <f>VLOOKUP(X305,definitions_list_lookup!$AT$3:$AU$5,2,FALSE)</f>
        <v>1</v>
      </c>
      <c r="Z305" s="41">
        <v>8</v>
      </c>
      <c r="AA305" s="41" t="s">
        <v>2481</v>
      </c>
      <c r="AB305" s="2"/>
      <c r="AC305" s="2"/>
      <c r="AD305" s="5" t="e">
        <f>VLOOKUP(AC305,definitions_list_lookup!$Y$12:$Z$15,2,FALSE)</f>
        <v>#N/A</v>
      </c>
      <c r="AE305" s="35"/>
      <c r="AF305" s="41" t="e">
        <f>VLOOKUP(AE305,definitions_list_lookup!$AT$3:$AU$5,2,FALSE)</f>
        <v>#N/A</v>
      </c>
      <c r="AH305" s="2"/>
      <c r="AI305" s="2"/>
      <c r="AJ305" s="14"/>
      <c r="AK305" s="14"/>
      <c r="AL305" s="14"/>
      <c r="AM305" s="14"/>
      <c r="AN305" s="14"/>
      <c r="AO305" s="14"/>
      <c r="AP305" s="14"/>
      <c r="AQ305" s="14"/>
      <c r="AR305" s="14"/>
      <c r="AS305" s="49"/>
      <c r="AT305" s="49"/>
      <c r="AU305" s="49"/>
      <c r="AV305" s="49"/>
      <c r="AW305" s="49" t="e">
        <f t="shared" si="54"/>
        <v>#DIV/0!</v>
      </c>
      <c r="AX305" s="49" t="e">
        <f t="shared" si="55"/>
        <v>#DIV/0!</v>
      </c>
      <c r="AY305" s="49" t="e">
        <f t="shared" si="59"/>
        <v>#DIV/0!</v>
      </c>
      <c r="AZ305" s="49" t="e">
        <f t="shared" si="56"/>
        <v>#DIV/0!</v>
      </c>
      <c r="BA305" s="49" t="e">
        <f t="shared" si="57"/>
        <v>#DIV/0!</v>
      </c>
      <c r="BB305" s="49" t="e">
        <f t="shared" si="60"/>
        <v>#DIV/0!</v>
      </c>
      <c r="BC305" s="60" t="e">
        <f t="shared" si="58"/>
        <v>#DIV/0!</v>
      </c>
    </row>
    <row r="306" spans="1:55">
      <c r="A306" s="89">
        <v>42936</v>
      </c>
      <c r="B306" s="2" t="s">
        <v>1842</v>
      </c>
      <c r="C306" s="2" t="s">
        <v>1450</v>
      </c>
      <c r="D306" s="2" t="s">
        <v>1575</v>
      </c>
      <c r="E306" s="2">
        <v>46</v>
      </c>
      <c r="F306" s="2">
        <v>3</v>
      </c>
      <c r="G306" s="10" t="str">
        <f t="shared" si="53"/>
        <v>46-3</v>
      </c>
      <c r="H306" s="2">
        <v>8</v>
      </c>
      <c r="I306" s="2">
        <v>13</v>
      </c>
      <c r="J306" s="14">
        <f>(VLOOKUP($G306,Depth_Lookup_CCL!$A$3:$Z$549,11,FALSE))+(H306/100)</f>
        <v>108.435</v>
      </c>
      <c r="K306" s="14">
        <f>(VLOOKUP($G306,Depth_Lookup_CCL!$A$3:$Z$549,11,FALSE))+(I306/100)</f>
        <v>108.485</v>
      </c>
      <c r="L306" s="90" t="s">
        <v>2163</v>
      </c>
      <c r="M306" s="90" t="s">
        <v>1846</v>
      </c>
      <c r="N306" s="14"/>
      <c r="Q306" s="2"/>
      <c r="R306" s="110"/>
      <c r="S306" s="2" t="s">
        <v>1366</v>
      </c>
      <c r="T306" s="35" t="s">
        <v>1391</v>
      </c>
      <c r="U306" s="2" t="s">
        <v>1368</v>
      </c>
      <c r="V306" s="2" t="s">
        <v>238</v>
      </c>
      <c r="W306" s="5">
        <f>VLOOKUP(V306,definitions_list_lookup!$V$12:$W$15,2,FALSE)</f>
        <v>2</v>
      </c>
      <c r="X306" s="35" t="s">
        <v>1456</v>
      </c>
      <c r="Y306" s="41">
        <f>VLOOKUP(X306,definitions_list_lookup!$AT$3:$AU$5,2,FALSE)</f>
        <v>1</v>
      </c>
      <c r="Z306" s="41">
        <v>5</v>
      </c>
      <c r="AA306" s="41" t="s">
        <v>2481</v>
      </c>
      <c r="AB306" s="2"/>
      <c r="AC306" s="2"/>
      <c r="AD306" s="5" t="e">
        <f>VLOOKUP(AC306,definitions_list_lookup!$Y$12:$Z$15,2,FALSE)</f>
        <v>#N/A</v>
      </c>
      <c r="AE306" s="35"/>
      <c r="AF306" s="41" t="e">
        <f>VLOOKUP(AE306,definitions_list_lookup!$AT$3:$AU$5,2,FALSE)</f>
        <v>#N/A</v>
      </c>
      <c r="AH306" s="2"/>
      <c r="AI306" s="2"/>
      <c r="AJ306" s="14"/>
      <c r="AK306" s="14"/>
      <c r="AL306" s="14"/>
      <c r="AM306" s="14"/>
      <c r="AN306" s="14"/>
      <c r="AO306" s="14"/>
      <c r="AP306" s="14"/>
      <c r="AQ306" s="14"/>
      <c r="AR306" s="14"/>
      <c r="AS306" s="49">
        <v>12</v>
      </c>
      <c r="AT306" s="49">
        <v>90</v>
      </c>
      <c r="AU306" s="49">
        <v>1</v>
      </c>
      <c r="AV306" s="49">
        <v>360</v>
      </c>
      <c r="AW306" s="49">
        <f t="shared" si="54"/>
        <v>-94.694573954815993</v>
      </c>
      <c r="AX306" s="49">
        <f t="shared" si="55"/>
        <v>265.30542604518399</v>
      </c>
      <c r="AY306" s="49">
        <f t="shared" si="59"/>
        <v>77.960782829840923</v>
      </c>
      <c r="AZ306" s="49">
        <f t="shared" si="56"/>
        <v>355.30542604518399</v>
      </c>
      <c r="BA306" s="49">
        <f t="shared" si="57"/>
        <v>12.039217170159077</v>
      </c>
      <c r="BB306" s="49">
        <f t="shared" si="60"/>
        <v>85.305426045183992</v>
      </c>
      <c r="BC306" s="60">
        <f t="shared" si="58"/>
        <v>12.039217170159077</v>
      </c>
    </row>
    <row r="307" spans="1:55">
      <c r="A307" s="89">
        <v>42936</v>
      </c>
      <c r="B307" s="2" t="s">
        <v>1842</v>
      </c>
      <c r="C307" s="2" t="s">
        <v>1450</v>
      </c>
      <c r="D307" s="2" t="s">
        <v>1575</v>
      </c>
      <c r="E307" s="2">
        <v>46</v>
      </c>
      <c r="F307" s="2">
        <v>3</v>
      </c>
      <c r="G307" s="10" t="str">
        <f t="shared" si="53"/>
        <v>46-3</v>
      </c>
      <c r="H307" s="2">
        <v>13</v>
      </c>
      <c r="I307" s="2">
        <v>16</v>
      </c>
      <c r="J307" s="14">
        <f>(VLOOKUP($G307,Depth_Lookup_CCL!$A$3:$Z$549,11,FALSE))+(H307/100)</f>
        <v>108.485</v>
      </c>
      <c r="K307" s="14">
        <f>(VLOOKUP($G307,Depth_Lookup_CCL!$A$3:$Z$549,11,FALSE))+(I307/100)</f>
        <v>108.515</v>
      </c>
      <c r="L307" s="90" t="s">
        <v>2163</v>
      </c>
      <c r="M307" s="90" t="s">
        <v>1846</v>
      </c>
      <c r="N307" s="14"/>
      <c r="Q307" s="2"/>
      <c r="R307" s="110"/>
      <c r="S307" s="2" t="s">
        <v>1366</v>
      </c>
      <c r="T307" s="35" t="s">
        <v>1391</v>
      </c>
      <c r="U307" s="2" t="s">
        <v>1368</v>
      </c>
      <c r="V307" s="2" t="s">
        <v>238</v>
      </c>
      <c r="W307" s="5">
        <f>VLOOKUP(V307,definitions_list_lookup!$V$12:$W$15,2,FALSE)</f>
        <v>2</v>
      </c>
      <c r="X307" s="35" t="s">
        <v>1456</v>
      </c>
      <c r="Y307" s="41">
        <f>VLOOKUP(X307,definitions_list_lookup!$AT$3:$AU$5,2,FALSE)</f>
        <v>1</v>
      </c>
      <c r="Z307" s="41">
        <v>3</v>
      </c>
      <c r="AA307" s="41" t="s">
        <v>2481</v>
      </c>
      <c r="AB307" s="2"/>
      <c r="AC307" s="2"/>
      <c r="AD307" s="5" t="e">
        <f>VLOOKUP(AC307,definitions_list_lookup!$Y$12:$Z$15,2,FALSE)</f>
        <v>#N/A</v>
      </c>
      <c r="AE307" s="35"/>
      <c r="AF307" s="41" t="e">
        <f>VLOOKUP(AE307,definitions_list_lookup!$AT$3:$AU$5,2,FALSE)</f>
        <v>#N/A</v>
      </c>
      <c r="AH307" s="2"/>
      <c r="AI307" s="2"/>
      <c r="AJ307" s="14"/>
      <c r="AK307" s="14"/>
      <c r="AL307" s="14"/>
      <c r="AM307" s="14"/>
      <c r="AN307" s="14"/>
      <c r="AO307" s="14"/>
      <c r="AP307" s="14"/>
      <c r="AQ307" s="14"/>
      <c r="AR307" s="14"/>
      <c r="AS307" s="49">
        <v>4</v>
      </c>
      <c r="AT307" s="49">
        <v>90</v>
      </c>
      <c r="AU307" s="49">
        <v>4</v>
      </c>
      <c r="AV307" s="49">
        <v>360</v>
      </c>
      <c r="AW307" s="49">
        <f t="shared" si="54"/>
        <v>-135</v>
      </c>
      <c r="AX307" s="49">
        <f t="shared" si="55"/>
        <v>225</v>
      </c>
      <c r="AY307" s="49">
        <f t="shared" si="59"/>
        <v>84.352300349844853</v>
      </c>
      <c r="AZ307" s="49">
        <f t="shared" si="56"/>
        <v>315</v>
      </c>
      <c r="BA307" s="49">
        <f t="shared" si="57"/>
        <v>5.6476996501551469</v>
      </c>
      <c r="BB307" s="49">
        <f t="shared" si="60"/>
        <v>45</v>
      </c>
      <c r="BC307" s="60">
        <f t="shared" si="58"/>
        <v>5.6476996501551469</v>
      </c>
    </row>
    <row r="308" spans="1:55">
      <c r="A308" s="89">
        <v>42936</v>
      </c>
      <c r="B308" s="2" t="s">
        <v>1842</v>
      </c>
      <c r="C308" s="2" t="s">
        <v>1450</v>
      </c>
      <c r="D308" s="2" t="s">
        <v>1575</v>
      </c>
      <c r="E308" s="2">
        <v>46</v>
      </c>
      <c r="F308" s="2">
        <v>3</v>
      </c>
      <c r="G308" s="10" t="str">
        <f t="shared" si="53"/>
        <v>46-3</v>
      </c>
      <c r="H308" s="2">
        <v>16</v>
      </c>
      <c r="I308" s="2">
        <v>25</v>
      </c>
      <c r="J308" s="14">
        <f>(VLOOKUP($G308,Depth_Lookup_CCL!$A$3:$Z$549,11,FALSE))+(H308/100)</f>
        <v>108.515</v>
      </c>
      <c r="K308" s="14">
        <f>(VLOOKUP($G308,Depth_Lookup_CCL!$A$3:$Z$549,11,FALSE))+(I308/100)</f>
        <v>108.605</v>
      </c>
      <c r="L308" s="90" t="s">
        <v>2163</v>
      </c>
      <c r="M308" s="90" t="s">
        <v>1846</v>
      </c>
      <c r="N308" s="14"/>
      <c r="Q308" s="2"/>
      <c r="R308" s="110"/>
      <c r="S308" s="2" t="s">
        <v>1378</v>
      </c>
      <c r="T308" s="35" t="s">
        <v>1391</v>
      </c>
      <c r="U308" s="2" t="s">
        <v>1368</v>
      </c>
      <c r="V308" s="2" t="s">
        <v>1374</v>
      </c>
      <c r="W308" s="5">
        <f>VLOOKUP(V308,definitions_list_lookup!$V$12:$W$15,2,FALSE)</f>
        <v>1</v>
      </c>
      <c r="X308" s="35" t="s">
        <v>1456</v>
      </c>
      <c r="Y308" s="41">
        <f>VLOOKUP(X308,definitions_list_lookup!$AT$3:$AU$5,2,FALSE)</f>
        <v>1</v>
      </c>
      <c r="Z308" s="41">
        <v>0.25</v>
      </c>
      <c r="AA308" s="41" t="s">
        <v>2482</v>
      </c>
      <c r="AB308" s="2"/>
      <c r="AC308" s="2"/>
      <c r="AD308" s="5" t="e">
        <f>VLOOKUP(AC308,definitions_list_lookup!$Y$12:$Z$15,2,FALSE)</f>
        <v>#N/A</v>
      </c>
      <c r="AE308" s="35"/>
      <c r="AF308" s="41" t="e">
        <f>VLOOKUP(AE308,definitions_list_lookup!$AT$3:$AU$5,2,FALSE)</f>
        <v>#N/A</v>
      </c>
      <c r="AH308" s="2"/>
      <c r="AI308" s="2"/>
      <c r="AJ308" s="14"/>
      <c r="AK308" s="14"/>
      <c r="AL308" s="14"/>
      <c r="AM308" s="14"/>
      <c r="AN308" s="14"/>
      <c r="AO308" s="14"/>
      <c r="AP308" s="14"/>
      <c r="AQ308" s="14"/>
      <c r="AR308" s="14"/>
      <c r="AS308" s="49">
        <v>1</v>
      </c>
      <c r="AT308" s="49">
        <v>90</v>
      </c>
      <c r="AU308" s="2">
        <v>3</v>
      </c>
      <c r="AV308" s="2">
        <v>360</v>
      </c>
      <c r="AW308" s="49">
        <f t="shared" si="54"/>
        <v>-161.57901920027496</v>
      </c>
      <c r="AX308" s="49">
        <f t="shared" si="55"/>
        <v>198.42098079972504</v>
      </c>
      <c r="AY308" s="49">
        <f t="shared" si="59"/>
        <v>86.838299513294629</v>
      </c>
      <c r="AZ308" s="49">
        <f t="shared" si="56"/>
        <v>288.42098079972504</v>
      </c>
      <c r="BA308" s="49">
        <f t="shared" si="57"/>
        <v>3.1617004867053708</v>
      </c>
      <c r="BB308" s="49">
        <f t="shared" si="60"/>
        <v>18.420980799725044</v>
      </c>
      <c r="BC308" s="60">
        <f t="shared" si="58"/>
        <v>3.1617004867053708</v>
      </c>
    </row>
    <row r="309" spans="1:55">
      <c r="A309" s="89">
        <v>42936</v>
      </c>
      <c r="B309" s="2" t="s">
        <v>1842</v>
      </c>
      <c r="C309" s="2" t="s">
        <v>1450</v>
      </c>
      <c r="D309" s="2" t="s">
        <v>1575</v>
      </c>
      <c r="E309" s="2">
        <v>46</v>
      </c>
      <c r="F309" s="2">
        <v>3</v>
      </c>
      <c r="G309" s="10" t="str">
        <f t="shared" si="53"/>
        <v>46-3</v>
      </c>
      <c r="H309" s="2">
        <v>25</v>
      </c>
      <c r="I309" s="2">
        <v>36</v>
      </c>
      <c r="J309" s="14">
        <f>(VLOOKUP($G309,Depth_Lookup_CCL!$A$3:$Z$549,11,FALSE))+(H309/100)</f>
        <v>108.605</v>
      </c>
      <c r="K309" s="14">
        <f>(VLOOKUP($G309,Depth_Lookup_CCL!$A$3:$Z$549,11,FALSE))+(I309/100)</f>
        <v>108.715</v>
      </c>
      <c r="L309" s="90" t="s">
        <v>2163</v>
      </c>
      <c r="M309" s="90" t="s">
        <v>1846</v>
      </c>
      <c r="N309" s="14"/>
      <c r="Q309" s="2"/>
      <c r="R309" s="110"/>
      <c r="S309" s="2" t="s">
        <v>1366</v>
      </c>
      <c r="T309" s="35" t="s">
        <v>1391</v>
      </c>
      <c r="U309" s="2" t="s">
        <v>1368</v>
      </c>
      <c r="V309" s="2" t="s">
        <v>238</v>
      </c>
      <c r="W309" s="5">
        <f>VLOOKUP(V309,definitions_list_lookup!$V$12:$W$15,2,FALSE)</f>
        <v>2</v>
      </c>
      <c r="X309" s="35" t="s">
        <v>1456</v>
      </c>
      <c r="Y309" s="41">
        <f>VLOOKUP(X309,definitions_list_lookup!$AT$3:$AU$5,2,FALSE)</f>
        <v>1</v>
      </c>
      <c r="Z309" s="41">
        <v>20</v>
      </c>
      <c r="AA309" s="41" t="s">
        <v>2481</v>
      </c>
      <c r="AB309" s="2"/>
      <c r="AC309" s="2"/>
      <c r="AD309" s="5" t="e">
        <f>VLOOKUP(AC309,definitions_list_lookup!$Y$12:$Z$15,2,FALSE)</f>
        <v>#N/A</v>
      </c>
      <c r="AE309" s="35"/>
      <c r="AF309" s="41" t="e">
        <f>VLOOKUP(AE309,definitions_list_lookup!$AT$3:$AU$5,2,FALSE)</f>
        <v>#N/A</v>
      </c>
      <c r="AH309" s="2"/>
      <c r="AI309" s="2"/>
      <c r="AJ309" s="14"/>
      <c r="AK309" s="14"/>
      <c r="AL309" s="14"/>
      <c r="AM309" s="14"/>
      <c r="AN309" s="14"/>
      <c r="AO309" s="14"/>
      <c r="AP309" s="14"/>
      <c r="AQ309" s="14"/>
      <c r="AR309" s="14"/>
      <c r="AS309" s="49">
        <v>5</v>
      </c>
      <c r="AT309" s="49">
        <v>90</v>
      </c>
      <c r="AU309" s="49">
        <v>7</v>
      </c>
      <c r="AV309" s="49">
        <v>360</v>
      </c>
      <c r="AW309" s="49">
        <f t="shared" si="54"/>
        <v>-144.52868433404751</v>
      </c>
      <c r="AX309" s="49">
        <f t="shared" si="55"/>
        <v>215.47131566595249</v>
      </c>
      <c r="AY309" s="49">
        <f t="shared" si="59"/>
        <v>81.426329815135006</v>
      </c>
      <c r="AZ309" s="49">
        <f t="shared" si="56"/>
        <v>305.47131566595249</v>
      </c>
      <c r="BA309" s="49">
        <f t="shared" si="57"/>
        <v>8.5736701848649943</v>
      </c>
      <c r="BB309" s="49">
        <f t="shared" si="60"/>
        <v>35.471315665952488</v>
      </c>
      <c r="BC309" s="60">
        <f t="shared" si="58"/>
        <v>8.5736701848649943</v>
      </c>
    </row>
    <row r="310" spans="1:55">
      <c r="A310" s="89">
        <v>42936</v>
      </c>
      <c r="B310" s="2" t="s">
        <v>1842</v>
      </c>
      <c r="C310" s="2" t="s">
        <v>1450</v>
      </c>
      <c r="D310" s="2" t="s">
        <v>1575</v>
      </c>
      <c r="E310" s="2">
        <v>46</v>
      </c>
      <c r="F310" s="2">
        <v>3</v>
      </c>
      <c r="G310" s="10" t="str">
        <f t="shared" si="53"/>
        <v>46-3</v>
      </c>
      <c r="H310" s="2">
        <v>36</v>
      </c>
      <c r="I310" s="2">
        <v>47</v>
      </c>
      <c r="J310" s="14">
        <f>(VLOOKUP($G310,Depth_Lookup_CCL!$A$3:$Z$549,11,FALSE))+(H310/100)</f>
        <v>108.715</v>
      </c>
      <c r="K310" s="14">
        <f>(VLOOKUP($G310,Depth_Lookup_CCL!$A$3:$Z$549,11,FALSE))+(I310/100)</f>
        <v>108.825</v>
      </c>
      <c r="L310" s="90" t="s">
        <v>2163</v>
      </c>
      <c r="M310" s="90" t="s">
        <v>1846</v>
      </c>
      <c r="N310" s="14"/>
      <c r="Q310" s="2"/>
      <c r="R310" s="110"/>
      <c r="S310" s="2" t="s">
        <v>1366</v>
      </c>
      <c r="T310" s="35" t="s">
        <v>1391</v>
      </c>
      <c r="U310" s="2" t="s">
        <v>1368</v>
      </c>
      <c r="V310" s="2" t="s">
        <v>238</v>
      </c>
      <c r="W310" s="5">
        <f>VLOOKUP(V310,definitions_list_lookup!$V$12:$W$15,2,FALSE)</f>
        <v>2</v>
      </c>
      <c r="X310" s="35" t="s">
        <v>1456</v>
      </c>
      <c r="Y310" s="41">
        <f>VLOOKUP(X310,definitions_list_lookup!$AT$3:$AU$5,2,FALSE)</f>
        <v>1</v>
      </c>
      <c r="Z310" s="41">
        <v>11</v>
      </c>
      <c r="AA310" s="41" t="s">
        <v>2481</v>
      </c>
      <c r="AB310" s="2"/>
      <c r="AC310" s="2"/>
      <c r="AD310" s="5" t="e">
        <f>VLOOKUP(AC310,definitions_list_lookup!$Y$12:$Z$15,2,FALSE)</f>
        <v>#N/A</v>
      </c>
      <c r="AE310" s="35"/>
      <c r="AF310" s="41" t="e">
        <f>VLOOKUP(AE310,definitions_list_lookup!$AT$3:$AU$5,2,FALSE)</f>
        <v>#N/A</v>
      </c>
      <c r="AH310" s="2"/>
      <c r="AI310" s="2"/>
      <c r="AJ310" s="14"/>
      <c r="AK310" s="14"/>
      <c r="AL310" s="14"/>
      <c r="AM310" s="14"/>
      <c r="AN310" s="14"/>
      <c r="AO310" s="14"/>
      <c r="AP310" s="14"/>
      <c r="AQ310" s="14"/>
      <c r="AR310" s="14"/>
      <c r="AS310" s="49">
        <v>0.2</v>
      </c>
      <c r="AT310" s="49">
        <v>90</v>
      </c>
      <c r="AU310" s="49">
        <v>3</v>
      </c>
      <c r="AV310" s="49">
        <v>360</v>
      </c>
      <c r="AW310" s="49">
        <f t="shared" si="54"/>
        <v>-176.18938559673353</v>
      </c>
      <c r="AX310" s="49">
        <f t="shared" si="55"/>
        <v>183.81061440326647</v>
      </c>
      <c r="AY310" s="49">
        <f t="shared" si="59"/>
        <v>86.99336500749871</v>
      </c>
      <c r="AZ310" s="49">
        <f t="shared" si="56"/>
        <v>273.81061440326647</v>
      </c>
      <c r="BA310" s="49">
        <f t="shared" si="57"/>
        <v>3.0066349925012901</v>
      </c>
      <c r="BB310" s="49">
        <f t="shared" si="60"/>
        <v>3.8106144032664702</v>
      </c>
      <c r="BC310" s="60">
        <f t="shared" si="58"/>
        <v>3.0066349925012901</v>
      </c>
    </row>
    <row r="311" spans="1:55">
      <c r="A311" s="89">
        <v>42936</v>
      </c>
      <c r="B311" s="2" t="s">
        <v>1842</v>
      </c>
      <c r="C311" s="2" t="s">
        <v>1450</v>
      </c>
      <c r="D311" s="2" t="s">
        <v>1575</v>
      </c>
      <c r="E311" s="2">
        <v>46</v>
      </c>
      <c r="F311" s="2">
        <v>3</v>
      </c>
      <c r="G311" s="10" t="str">
        <f t="shared" si="53"/>
        <v>46-3</v>
      </c>
      <c r="H311" s="2">
        <v>47</v>
      </c>
      <c r="I311" s="2">
        <v>71</v>
      </c>
      <c r="J311" s="14">
        <f>(VLOOKUP($G311,Depth_Lookup_CCL!$A$3:$Z$549,11,FALSE))+(H311/100)</f>
        <v>108.825</v>
      </c>
      <c r="K311" s="14">
        <f>(VLOOKUP($G311,Depth_Lookup_CCL!$A$3:$Z$549,11,FALSE))+(I311/100)</f>
        <v>109.065</v>
      </c>
      <c r="L311" s="90" t="s">
        <v>2163</v>
      </c>
      <c r="M311" s="90" t="s">
        <v>1846</v>
      </c>
      <c r="N311" s="14"/>
      <c r="Q311" s="2"/>
      <c r="R311" s="110"/>
      <c r="S311" s="2" t="s">
        <v>1366</v>
      </c>
      <c r="T311" s="35" t="s">
        <v>1391</v>
      </c>
      <c r="U311" s="2" t="s">
        <v>1368</v>
      </c>
      <c r="V311" s="2" t="s">
        <v>238</v>
      </c>
      <c r="W311" s="5">
        <f>VLOOKUP(V311,definitions_list_lookup!$V$12:$W$15,2,FALSE)</f>
        <v>2</v>
      </c>
      <c r="X311" s="35" t="s">
        <v>1456</v>
      </c>
      <c r="Y311" s="41">
        <f>VLOOKUP(X311,definitions_list_lookup!$AT$3:$AU$5,2,FALSE)</f>
        <v>1</v>
      </c>
      <c r="Z311" s="41">
        <v>24</v>
      </c>
      <c r="AA311" s="41" t="s">
        <v>2481</v>
      </c>
      <c r="AB311" s="2"/>
      <c r="AC311" s="2"/>
      <c r="AD311" s="5" t="e">
        <f>VLOOKUP(AC311,definitions_list_lookup!$Y$12:$Z$15,2,FALSE)</f>
        <v>#N/A</v>
      </c>
      <c r="AE311" s="35"/>
      <c r="AF311" s="41" t="e">
        <f>VLOOKUP(AE311,definitions_list_lookup!$AT$3:$AU$5,2,FALSE)</f>
        <v>#N/A</v>
      </c>
      <c r="AH311" s="2"/>
      <c r="AI311" s="2"/>
      <c r="AJ311" s="14"/>
      <c r="AK311" s="14"/>
      <c r="AL311" s="14"/>
      <c r="AM311" s="14"/>
      <c r="AN311" s="14"/>
      <c r="AO311" s="14"/>
      <c r="AP311" s="14"/>
      <c r="AQ311" s="14"/>
      <c r="AR311" s="14"/>
      <c r="AS311" s="49">
        <v>70</v>
      </c>
      <c r="AT311" s="49">
        <v>270</v>
      </c>
      <c r="AU311" s="49">
        <v>2</v>
      </c>
      <c r="AV311" s="49">
        <v>360</v>
      </c>
      <c r="AW311" s="49">
        <f t="shared" si="54"/>
        <v>90.728197059465003</v>
      </c>
      <c r="AX311" s="49">
        <f t="shared" si="55"/>
        <v>90.728197059465003</v>
      </c>
      <c r="AY311" s="49">
        <f t="shared" si="59"/>
        <v>19.998512760293554</v>
      </c>
      <c r="AZ311" s="49">
        <f t="shared" si="56"/>
        <v>180.728197059465</v>
      </c>
      <c r="BA311" s="49">
        <f t="shared" si="57"/>
        <v>70.001487239706449</v>
      </c>
      <c r="BB311" s="49">
        <f t="shared" si="60"/>
        <v>270.728197059465</v>
      </c>
      <c r="BC311" s="60">
        <f t="shared" si="58"/>
        <v>70.001487239706449</v>
      </c>
    </row>
    <row r="312" spans="1:55">
      <c r="A312" s="89">
        <v>42936</v>
      </c>
      <c r="B312" s="2" t="s">
        <v>1842</v>
      </c>
      <c r="C312" s="2" t="s">
        <v>1450</v>
      </c>
      <c r="D312" s="2" t="s">
        <v>1575</v>
      </c>
      <c r="E312" s="2">
        <v>46</v>
      </c>
      <c r="F312" s="2">
        <v>4</v>
      </c>
      <c r="G312" s="10" t="str">
        <f t="shared" si="53"/>
        <v>46-4</v>
      </c>
      <c r="H312" s="2">
        <v>0</v>
      </c>
      <c r="I312" s="2">
        <v>18</v>
      </c>
      <c r="J312" s="14">
        <f>(VLOOKUP($G312,Depth_Lookup_CCL!$A$3:$Z$549,11,FALSE))+(H312/100)</f>
        <v>109.07000000000001</v>
      </c>
      <c r="K312" s="14">
        <f>(VLOOKUP($G312,Depth_Lookup_CCL!$A$3:$Z$549,11,FALSE))+(I312/100)</f>
        <v>109.25000000000001</v>
      </c>
      <c r="L312" s="90" t="s">
        <v>2163</v>
      </c>
      <c r="M312" s="90" t="s">
        <v>1846</v>
      </c>
      <c r="N312" s="14" t="s">
        <v>1442</v>
      </c>
      <c r="Q312" s="2"/>
      <c r="R312" s="110"/>
      <c r="U312" s="2"/>
      <c r="V312" s="2"/>
      <c r="W312" s="5" t="e">
        <f>VLOOKUP(V312,definitions_list_lookup!$V$12:$W$15,2,FALSE)</f>
        <v>#N/A</v>
      </c>
      <c r="X312" s="2"/>
      <c r="Y312" s="41" t="e">
        <f>VLOOKUP(X312,definitions_list_lookup!$AT$3:$AU$5,2,FALSE)</f>
        <v>#N/A</v>
      </c>
      <c r="AB312" s="2" t="s">
        <v>1385</v>
      </c>
      <c r="AC312" s="2" t="s">
        <v>1374</v>
      </c>
      <c r="AD312" s="5">
        <f>VLOOKUP(AC312,definitions_list_lookup!$Y$12:$Z$15,2,FALSE)</f>
        <v>1</v>
      </c>
      <c r="AE312" s="35" t="s">
        <v>1456</v>
      </c>
      <c r="AF312" s="41">
        <f>VLOOKUP(AE312,definitions_list_lookup!$AT$3:$AU$5,2,FALSE)</f>
        <v>1</v>
      </c>
      <c r="AH312" s="2" t="s">
        <v>1494</v>
      </c>
      <c r="AI312" s="2" t="s">
        <v>2483</v>
      </c>
      <c r="AJ312" s="14"/>
      <c r="AK312" s="14"/>
      <c r="AL312" s="14"/>
      <c r="AM312" s="14"/>
      <c r="AN312" s="14"/>
      <c r="AO312" s="14"/>
      <c r="AP312" s="14"/>
      <c r="AQ312" s="14"/>
      <c r="AR312" s="14"/>
      <c r="AS312" s="49">
        <v>14</v>
      </c>
      <c r="AT312" s="49">
        <v>90</v>
      </c>
      <c r="AU312" s="49">
        <v>3</v>
      </c>
      <c r="AV312" s="49">
        <v>360</v>
      </c>
      <c r="AW312" s="49">
        <f t="shared" si="54"/>
        <v>-101.87054103529299</v>
      </c>
      <c r="AX312" s="49">
        <f t="shared" si="55"/>
        <v>258.129458964707</v>
      </c>
      <c r="AY312" s="49">
        <f t="shared" si="59"/>
        <v>75.706476425080353</v>
      </c>
      <c r="AZ312" s="49">
        <f t="shared" si="56"/>
        <v>348.129458964707</v>
      </c>
      <c r="BA312" s="49">
        <f t="shared" si="57"/>
        <v>14.293523574919647</v>
      </c>
      <c r="BB312" s="49">
        <f t="shared" si="60"/>
        <v>78.129458964706998</v>
      </c>
      <c r="BC312" s="60">
        <f t="shared" si="58"/>
        <v>14.293523574919647</v>
      </c>
    </row>
    <row r="313" spans="1:55">
      <c r="A313" s="89">
        <v>42936</v>
      </c>
      <c r="B313" s="2" t="s">
        <v>1842</v>
      </c>
      <c r="C313" s="2" t="s">
        <v>1450</v>
      </c>
      <c r="D313" s="2" t="s">
        <v>1575</v>
      </c>
      <c r="E313" s="2">
        <v>46</v>
      </c>
      <c r="F313" s="2">
        <v>4</v>
      </c>
      <c r="G313" s="10" t="str">
        <f t="shared" si="53"/>
        <v>46-4</v>
      </c>
      <c r="H313" s="2">
        <v>18</v>
      </c>
      <c r="I313" s="2">
        <v>33</v>
      </c>
      <c r="J313" s="14">
        <f>(VLOOKUP($G313,Depth_Lookup_CCL!$A$3:$Z$549,11,FALSE))+(H313/100)</f>
        <v>109.25000000000001</v>
      </c>
      <c r="K313" s="14">
        <f>(VLOOKUP($G313,Depth_Lookup_CCL!$A$3:$Z$549,11,FALSE))+(I313/100)</f>
        <v>109.4</v>
      </c>
      <c r="L313" s="90" t="s">
        <v>2163</v>
      </c>
      <c r="M313" s="90" t="s">
        <v>1846</v>
      </c>
      <c r="N313" s="14"/>
      <c r="Q313" s="2"/>
      <c r="R313" s="110"/>
      <c r="S313" s="2" t="s">
        <v>1366</v>
      </c>
      <c r="T313" s="2" t="s">
        <v>1391</v>
      </c>
      <c r="U313" s="2" t="s">
        <v>1368</v>
      </c>
      <c r="V313" s="2" t="s">
        <v>238</v>
      </c>
      <c r="W313" s="5">
        <f>VLOOKUP(V313,definitions_list_lookup!$V$12:$W$15,2,FALSE)</f>
        <v>2</v>
      </c>
      <c r="X313" s="2" t="s">
        <v>1456</v>
      </c>
      <c r="Y313" s="41">
        <f>VLOOKUP(X313,definitions_list_lookup!$AT$3:$AU$5,2,FALSE)</f>
        <v>1</v>
      </c>
      <c r="Z313" s="2">
        <v>18</v>
      </c>
      <c r="AA313" s="41"/>
      <c r="AB313" s="2"/>
      <c r="AC313" s="2"/>
      <c r="AD313" s="5" t="e">
        <f>VLOOKUP(AC313,definitions_list_lookup!$Y$12:$Z$15,2,FALSE)</f>
        <v>#N/A</v>
      </c>
      <c r="AF313" s="41" t="e">
        <f>VLOOKUP(AE313,definitions_list_lookup!$AT$3:$AU$5,2,FALSE)</f>
        <v>#N/A</v>
      </c>
      <c r="AH313" s="2"/>
      <c r="AI313" s="2"/>
      <c r="AJ313" s="14"/>
      <c r="AK313" s="14"/>
      <c r="AL313" s="14"/>
      <c r="AM313" s="14"/>
      <c r="AN313" s="14"/>
      <c r="AO313" s="14"/>
      <c r="AP313" s="14"/>
      <c r="AQ313" s="14"/>
      <c r="AR313" s="14"/>
      <c r="AS313" s="49">
        <v>24</v>
      </c>
      <c r="AT313" s="49">
        <v>90</v>
      </c>
      <c r="AU313" s="49">
        <v>5</v>
      </c>
      <c r="AV313" s="49">
        <v>360</v>
      </c>
      <c r="AW313" s="49">
        <f t="shared" si="54"/>
        <v>-101.11713301024979</v>
      </c>
      <c r="AX313" s="49">
        <f t="shared" si="55"/>
        <v>258.8828669897502</v>
      </c>
      <c r="AY313" s="49">
        <f t="shared" si="59"/>
        <v>65.594153929437567</v>
      </c>
      <c r="AZ313" s="49">
        <f t="shared" si="56"/>
        <v>348.8828669897502</v>
      </c>
      <c r="BA313" s="49">
        <f t="shared" si="57"/>
        <v>24.405846070562433</v>
      </c>
      <c r="BB313" s="49">
        <f t="shared" si="60"/>
        <v>78.882866989750198</v>
      </c>
      <c r="BC313" s="60">
        <f t="shared" si="58"/>
        <v>24.405846070562433</v>
      </c>
    </row>
    <row r="314" spans="1:55">
      <c r="A314" s="89">
        <v>42936</v>
      </c>
      <c r="B314" s="2" t="s">
        <v>1842</v>
      </c>
      <c r="C314" s="2" t="s">
        <v>1450</v>
      </c>
      <c r="D314" s="2" t="s">
        <v>1575</v>
      </c>
      <c r="E314" s="2">
        <v>46</v>
      </c>
      <c r="F314" s="2">
        <v>4</v>
      </c>
      <c r="G314" s="10" t="str">
        <f t="shared" si="53"/>
        <v>46-4</v>
      </c>
      <c r="H314" s="2">
        <v>33</v>
      </c>
      <c r="I314" s="2">
        <v>47</v>
      </c>
      <c r="J314" s="14">
        <f>(VLOOKUP($G314,Depth_Lookup_CCL!$A$3:$Z$549,11,FALSE))+(H314/100)</f>
        <v>109.4</v>
      </c>
      <c r="K314" s="14">
        <f>(VLOOKUP($G314,Depth_Lookup_CCL!$A$3:$Z$549,11,FALSE))+(I314/100)</f>
        <v>109.54</v>
      </c>
      <c r="L314" s="90" t="s">
        <v>2163</v>
      </c>
      <c r="M314" s="90" t="s">
        <v>1846</v>
      </c>
      <c r="N314" s="14"/>
      <c r="Q314" s="2"/>
      <c r="R314" s="110"/>
      <c r="S314" s="2" t="s">
        <v>1366</v>
      </c>
      <c r="T314" s="35" t="s">
        <v>1391</v>
      </c>
      <c r="U314" s="2" t="s">
        <v>1368</v>
      </c>
      <c r="V314" s="2" t="s">
        <v>238</v>
      </c>
      <c r="W314" s="5">
        <f>VLOOKUP(V314,definitions_list_lookup!$V$12:$W$15,2,FALSE)</f>
        <v>2</v>
      </c>
      <c r="X314" s="35" t="s">
        <v>1456</v>
      </c>
      <c r="Y314" s="41">
        <f>VLOOKUP(X314,definitions_list_lookup!$AT$3:$AU$5,2,FALSE)</f>
        <v>1</v>
      </c>
      <c r="Z314" s="41">
        <v>15</v>
      </c>
      <c r="AA314" s="41" t="s">
        <v>2481</v>
      </c>
      <c r="AB314" s="2"/>
      <c r="AC314" s="2"/>
      <c r="AD314" s="5" t="e">
        <f>VLOOKUP(AC314,definitions_list_lookup!$Y$12:$Z$15,2,FALSE)</f>
        <v>#N/A</v>
      </c>
      <c r="AE314" s="35"/>
      <c r="AF314" s="41" t="e">
        <f>VLOOKUP(AE314,definitions_list_lookup!$AT$3:$AU$5,2,FALSE)</f>
        <v>#N/A</v>
      </c>
      <c r="AH314" s="2"/>
      <c r="AI314" s="2"/>
      <c r="AJ314" s="14"/>
      <c r="AK314" s="14"/>
      <c r="AL314" s="14"/>
      <c r="AM314" s="14"/>
      <c r="AN314" s="14"/>
      <c r="AO314" s="14"/>
      <c r="AP314" s="14"/>
      <c r="AQ314" s="14"/>
      <c r="AR314" s="14"/>
      <c r="AS314" s="49">
        <v>17</v>
      </c>
      <c r="AT314" s="49">
        <v>90</v>
      </c>
      <c r="AU314" s="49">
        <v>3</v>
      </c>
      <c r="AV314" s="49">
        <v>360</v>
      </c>
      <c r="AW314" s="49">
        <f t="shared" si="54"/>
        <v>-99.726996940008007</v>
      </c>
      <c r="AX314" s="49">
        <f t="shared" si="55"/>
        <v>260.27300305999199</v>
      </c>
      <c r="AY314" s="49">
        <f t="shared" si="59"/>
        <v>72.76663352867665</v>
      </c>
      <c r="AZ314" s="49">
        <f t="shared" si="56"/>
        <v>350.27300305999199</v>
      </c>
      <c r="BA314" s="49">
        <f t="shared" si="57"/>
        <v>17.23336647132335</v>
      </c>
      <c r="BB314" s="49">
        <f t="shared" si="60"/>
        <v>80.273003059991993</v>
      </c>
      <c r="BC314" s="60">
        <f t="shared" si="58"/>
        <v>17.23336647132335</v>
      </c>
    </row>
    <row r="315" spans="1:55">
      <c r="A315" s="89">
        <v>42936</v>
      </c>
      <c r="B315" s="2" t="s">
        <v>1842</v>
      </c>
      <c r="C315" s="2" t="s">
        <v>1450</v>
      </c>
      <c r="D315" s="2" t="s">
        <v>1575</v>
      </c>
      <c r="E315" s="2">
        <v>46</v>
      </c>
      <c r="F315" s="2">
        <v>4</v>
      </c>
      <c r="G315" s="10" t="str">
        <f t="shared" si="53"/>
        <v>46-4</v>
      </c>
      <c r="H315" s="2">
        <v>47</v>
      </c>
      <c r="I315" s="2">
        <v>52</v>
      </c>
      <c r="J315" s="14">
        <f>(VLOOKUP($G315,Depth_Lookup_CCL!$A$3:$Z$549,11,FALSE))+(H315/100)</f>
        <v>109.54</v>
      </c>
      <c r="K315" s="14">
        <f>(VLOOKUP($G315,Depth_Lookup_CCL!$A$3:$Z$549,11,FALSE))+(I315/100)</f>
        <v>109.59</v>
      </c>
      <c r="L315" s="90" t="s">
        <v>2163</v>
      </c>
      <c r="M315" s="90" t="s">
        <v>1846</v>
      </c>
      <c r="N315" s="14"/>
      <c r="Q315" s="2"/>
      <c r="R315" s="110"/>
      <c r="S315" s="2" t="s">
        <v>1366</v>
      </c>
      <c r="T315" s="35" t="s">
        <v>1391</v>
      </c>
      <c r="U315" s="2" t="s">
        <v>1368</v>
      </c>
      <c r="V315" s="2" t="s">
        <v>238</v>
      </c>
      <c r="W315" s="5">
        <f>VLOOKUP(V315,definitions_list_lookup!$V$12:$W$15,2,FALSE)</f>
        <v>2</v>
      </c>
      <c r="X315" s="35" t="s">
        <v>1456</v>
      </c>
      <c r="Y315" s="41">
        <f>VLOOKUP(X315,definitions_list_lookup!$AT$3:$AU$5,2,FALSE)</f>
        <v>1</v>
      </c>
      <c r="Z315" s="41">
        <v>12</v>
      </c>
      <c r="AA315" s="41" t="s">
        <v>2481</v>
      </c>
      <c r="AB315" s="2"/>
      <c r="AC315" s="2"/>
      <c r="AD315" s="5" t="e">
        <f>VLOOKUP(AC315,definitions_list_lookup!$Y$12:$Z$15,2,FALSE)</f>
        <v>#N/A</v>
      </c>
      <c r="AE315" s="35"/>
      <c r="AF315" s="41" t="e">
        <f>VLOOKUP(AE315,definitions_list_lookup!$AT$3:$AU$5,2,FALSE)</f>
        <v>#N/A</v>
      </c>
      <c r="AH315" s="2"/>
      <c r="AI315" s="2"/>
      <c r="AJ315" s="14"/>
      <c r="AK315" s="14"/>
      <c r="AL315" s="14"/>
      <c r="AM315" s="14"/>
      <c r="AN315" s="14"/>
      <c r="AO315" s="14"/>
      <c r="AP315" s="14"/>
      <c r="AQ315" s="14"/>
      <c r="AR315" s="14"/>
      <c r="AS315" s="49">
        <v>33</v>
      </c>
      <c r="AT315" s="49">
        <v>90</v>
      </c>
      <c r="AU315" s="49">
        <v>2</v>
      </c>
      <c r="AV315" s="49">
        <v>360</v>
      </c>
      <c r="AW315" s="49">
        <f t="shared" si="54"/>
        <v>-93.078016912770138</v>
      </c>
      <c r="AX315" s="49">
        <f t="shared" si="55"/>
        <v>266.92198308722988</v>
      </c>
      <c r="AY315" s="49">
        <f t="shared" si="59"/>
        <v>56.962205731950078</v>
      </c>
      <c r="AZ315" s="49">
        <f t="shared" si="56"/>
        <v>356.92198308722988</v>
      </c>
      <c r="BA315" s="49">
        <f t="shared" si="57"/>
        <v>33.037794268049922</v>
      </c>
      <c r="BB315" s="49">
        <f t="shared" si="60"/>
        <v>86.921983087229876</v>
      </c>
      <c r="BC315" s="60">
        <f t="shared" si="58"/>
        <v>33.037794268049922</v>
      </c>
    </row>
    <row r="316" spans="1:55">
      <c r="A316" s="89">
        <v>42936</v>
      </c>
      <c r="B316" s="2" t="s">
        <v>1842</v>
      </c>
      <c r="C316" s="2" t="s">
        <v>1450</v>
      </c>
      <c r="D316" s="2" t="s">
        <v>1575</v>
      </c>
      <c r="E316" s="2">
        <v>47</v>
      </c>
      <c r="F316" s="2">
        <v>1</v>
      </c>
      <c r="G316" s="10" t="str">
        <f t="shared" si="53"/>
        <v>47-1</v>
      </c>
      <c r="H316" s="2">
        <v>0</v>
      </c>
      <c r="I316" s="2">
        <v>13</v>
      </c>
      <c r="J316" s="14">
        <f>(VLOOKUP($G316,Depth_Lookup_CCL!$A$3:$Z$549,11,FALSE))+(H316/100)</f>
        <v>109.45</v>
      </c>
      <c r="K316" s="14">
        <f>(VLOOKUP($G316,Depth_Lookup_CCL!$A$3:$Z$549,11,FALSE))+(I316/100)</f>
        <v>109.58</v>
      </c>
      <c r="L316" s="90" t="s">
        <v>2163</v>
      </c>
      <c r="M316" s="90" t="s">
        <v>1846</v>
      </c>
      <c r="N316" s="14" t="s">
        <v>1442</v>
      </c>
      <c r="Q316" s="2"/>
      <c r="R316" s="110"/>
      <c r="T316" s="35"/>
      <c r="U316" s="2"/>
      <c r="V316" s="2"/>
      <c r="W316" s="5" t="e">
        <f>VLOOKUP(V316,definitions_list_lookup!$V$12:$W$15,2,FALSE)</f>
        <v>#N/A</v>
      </c>
      <c r="X316" s="35"/>
      <c r="Y316" s="41" t="e">
        <f>VLOOKUP(X316,definitions_list_lookup!$AT$3:$AU$5,2,FALSE)</f>
        <v>#N/A</v>
      </c>
      <c r="Z316" s="41"/>
      <c r="AA316" s="41"/>
      <c r="AB316" s="2" t="s">
        <v>1385</v>
      </c>
      <c r="AC316" s="2" t="s">
        <v>1374</v>
      </c>
      <c r="AD316" s="5">
        <f>VLOOKUP(AC316,definitions_list_lookup!$Y$12:$Z$15,2,FALSE)</f>
        <v>1</v>
      </c>
      <c r="AE316" s="35" t="s">
        <v>1456</v>
      </c>
      <c r="AF316" s="41">
        <f>VLOOKUP(AE316,definitions_list_lookup!$AT$3:$AU$5,2,FALSE)</f>
        <v>1</v>
      </c>
      <c r="AH316" s="2" t="s">
        <v>1494</v>
      </c>
      <c r="AI316" s="2" t="s">
        <v>2483</v>
      </c>
      <c r="AJ316" s="14"/>
      <c r="AK316" s="14"/>
      <c r="AL316" s="14"/>
      <c r="AM316" s="14"/>
      <c r="AN316" s="14"/>
      <c r="AO316" s="14"/>
      <c r="AP316" s="14"/>
      <c r="AQ316" s="14"/>
      <c r="AR316" s="14"/>
      <c r="AS316" s="49">
        <v>35</v>
      </c>
      <c r="AT316" s="49">
        <v>90</v>
      </c>
      <c r="AU316" s="49">
        <v>2</v>
      </c>
      <c r="AV316" s="49">
        <v>360</v>
      </c>
      <c r="AW316" s="49">
        <f t="shared" si="54"/>
        <v>-92.855091171380252</v>
      </c>
      <c r="AX316" s="49">
        <f t="shared" si="55"/>
        <v>267.14490882861975</v>
      </c>
      <c r="AY316" s="49">
        <f t="shared" si="59"/>
        <v>54.966556238242774</v>
      </c>
      <c r="AZ316" s="49">
        <f t="shared" si="56"/>
        <v>357.14490882861975</v>
      </c>
      <c r="BA316" s="49">
        <f t="shared" si="57"/>
        <v>35.033443761757226</v>
      </c>
      <c r="BB316" s="49">
        <f t="shared" si="60"/>
        <v>87.144908828619748</v>
      </c>
      <c r="BC316" s="60">
        <f t="shared" si="58"/>
        <v>35.033443761757226</v>
      </c>
    </row>
    <row r="317" spans="1:55">
      <c r="A317" s="89">
        <v>42936</v>
      </c>
      <c r="B317" s="2" t="s">
        <v>1842</v>
      </c>
      <c r="C317" s="2" t="s">
        <v>1450</v>
      </c>
      <c r="D317" s="2" t="s">
        <v>1575</v>
      </c>
      <c r="E317" s="2">
        <v>47</v>
      </c>
      <c r="F317" s="2">
        <v>1</v>
      </c>
      <c r="G317" s="10" t="str">
        <f t="shared" si="53"/>
        <v>47-1</v>
      </c>
      <c r="H317" s="2">
        <v>13</v>
      </c>
      <c r="I317" s="2">
        <v>52</v>
      </c>
      <c r="J317" s="14">
        <f>(VLOOKUP($G317,Depth_Lookup_CCL!$A$3:$Z$549,11,FALSE))+(H317/100)</f>
        <v>109.58</v>
      </c>
      <c r="K317" s="14">
        <f>(VLOOKUP($G317,Depth_Lookup_CCL!$A$3:$Z$549,11,FALSE))+(I317/100)</f>
        <v>109.97</v>
      </c>
      <c r="L317" s="90" t="s">
        <v>2163</v>
      </c>
      <c r="M317" s="90" t="s">
        <v>1846</v>
      </c>
      <c r="N317" s="14"/>
      <c r="Q317" s="2"/>
      <c r="R317" s="110"/>
      <c r="S317" s="2" t="s">
        <v>1366</v>
      </c>
      <c r="T317" s="35" t="s">
        <v>1391</v>
      </c>
      <c r="U317" s="2" t="s">
        <v>1368</v>
      </c>
      <c r="V317" s="2" t="s">
        <v>238</v>
      </c>
      <c r="W317" s="5">
        <f>VLOOKUP(V317,definitions_list_lookup!$V$12:$W$15,2,FALSE)</f>
        <v>2</v>
      </c>
      <c r="X317" s="35" t="s">
        <v>1456</v>
      </c>
      <c r="Y317" s="41">
        <f>VLOOKUP(X317,definitions_list_lookup!$AT$3:$AU$5,2,FALSE)</f>
        <v>1</v>
      </c>
      <c r="Z317" s="41">
        <v>39</v>
      </c>
      <c r="AA317" s="41" t="s">
        <v>2481</v>
      </c>
      <c r="AB317" s="2"/>
      <c r="AC317" s="2"/>
      <c r="AD317" s="5" t="e">
        <f>VLOOKUP(AC317,definitions_list_lookup!$Y$12:$Z$15,2,FALSE)</f>
        <v>#N/A</v>
      </c>
      <c r="AE317" s="35"/>
      <c r="AF317" s="41" t="e">
        <f>VLOOKUP(AE317,definitions_list_lookup!$AT$3:$AU$5,2,FALSE)</f>
        <v>#N/A</v>
      </c>
      <c r="AH317" s="2"/>
      <c r="AI317" s="2"/>
      <c r="AJ317" s="14"/>
      <c r="AK317" s="14"/>
      <c r="AL317" s="14"/>
      <c r="AM317" s="14"/>
      <c r="AN317" s="14"/>
      <c r="AO317" s="14"/>
      <c r="AP317" s="14"/>
      <c r="AQ317" s="14"/>
      <c r="AR317" s="14"/>
      <c r="AS317" s="49">
        <v>32</v>
      </c>
      <c r="AT317" s="49">
        <v>270</v>
      </c>
      <c r="AU317" s="49">
        <v>3</v>
      </c>
      <c r="AV317" s="49">
        <v>360</v>
      </c>
      <c r="AW317" s="49">
        <f t="shared" si="54"/>
        <v>94.794175798916001</v>
      </c>
      <c r="AX317" s="49">
        <f t="shared" si="55"/>
        <v>94.794175798916001</v>
      </c>
      <c r="AY317" s="49">
        <f t="shared" si="59"/>
        <v>57.909687919347249</v>
      </c>
      <c r="AZ317" s="49">
        <f t="shared" si="56"/>
        <v>184.794175798916</v>
      </c>
      <c r="BA317" s="49">
        <f t="shared" si="57"/>
        <v>32.090312080652751</v>
      </c>
      <c r="BB317" s="49">
        <f t="shared" si="60"/>
        <v>274.794175798916</v>
      </c>
      <c r="BC317" s="60">
        <f t="shared" si="58"/>
        <v>32.090312080652751</v>
      </c>
    </row>
    <row r="318" spans="1:55">
      <c r="A318" s="89">
        <v>42936</v>
      </c>
      <c r="B318" s="2" t="s">
        <v>1842</v>
      </c>
      <c r="C318" s="2" t="s">
        <v>1450</v>
      </c>
      <c r="D318" s="2" t="s">
        <v>1575</v>
      </c>
      <c r="E318" s="2">
        <v>47</v>
      </c>
      <c r="F318" s="2">
        <v>1</v>
      </c>
      <c r="G318" s="10" t="str">
        <f t="shared" si="53"/>
        <v>47-1</v>
      </c>
      <c r="H318" s="2">
        <v>52</v>
      </c>
      <c r="I318" s="2">
        <v>74</v>
      </c>
      <c r="J318" s="14">
        <f>(VLOOKUP($G318,Depth_Lookup_CCL!$A$3:$Z$549,11,FALSE))+(H318/100)</f>
        <v>109.97</v>
      </c>
      <c r="K318" s="14">
        <f>(VLOOKUP($G318,Depth_Lookup_CCL!$A$3:$Z$549,11,FALSE))+(I318/100)</f>
        <v>110.19</v>
      </c>
      <c r="L318" s="90" t="s">
        <v>2163</v>
      </c>
      <c r="M318" s="90" t="s">
        <v>1846</v>
      </c>
      <c r="N318" s="14"/>
      <c r="Q318" s="2"/>
      <c r="R318" s="110"/>
      <c r="S318" s="2" t="s">
        <v>1366</v>
      </c>
      <c r="T318" s="35" t="s">
        <v>1391</v>
      </c>
      <c r="U318" s="2" t="s">
        <v>1368</v>
      </c>
      <c r="V318" s="2" t="s">
        <v>238</v>
      </c>
      <c r="W318" s="5">
        <f>VLOOKUP(V318,definitions_list_lookup!$V$12:$W$15,2,FALSE)</f>
        <v>2</v>
      </c>
      <c r="X318" s="35" t="s">
        <v>1456</v>
      </c>
      <c r="Y318" s="41">
        <f>VLOOKUP(X318,definitions_list_lookup!$AT$3:$AU$5,2,FALSE)</f>
        <v>1</v>
      </c>
      <c r="Z318" s="41">
        <v>22</v>
      </c>
      <c r="AA318" s="41" t="s">
        <v>2481</v>
      </c>
      <c r="AB318" s="2"/>
      <c r="AC318" s="2"/>
      <c r="AD318" s="5" t="e">
        <f>VLOOKUP(AC318,definitions_list_lookup!$Y$12:$Z$15,2,FALSE)</f>
        <v>#N/A</v>
      </c>
      <c r="AE318" s="35"/>
      <c r="AF318" s="41" t="e">
        <f>VLOOKUP(AE318,definitions_list_lookup!$AT$3:$AU$5,2,FALSE)</f>
        <v>#N/A</v>
      </c>
      <c r="AH318" s="2"/>
      <c r="AI318" s="2"/>
      <c r="AJ318" s="14"/>
      <c r="AK318" s="14"/>
      <c r="AL318" s="14"/>
      <c r="AM318" s="14"/>
      <c r="AN318" s="14"/>
      <c r="AO318" s="14"/>
      <c r="AP318" s="14"/>
      <c r="AQ318" s="14"/>
      <c r="AR318" s="14"/>
      <c r="AS318" s="49"/>
      <c r="AT318" s="49"/>
      <c r="AU318" s="49"/>
      <c r="AV318" s="49"/>
      <c r="AW318" s="49"/>
      <c r="AX318" s="49"/>
      <c r="AY318" s="49"/>
      <c r="AZ318" s="49"/>
      <c r="BA318" s="49"/>
      <c r="BB318" s="49"/>
      <c r="BC318" s="60"/>
    </row>
    <row r="319" spans="1:55">
      <c r="A319" s="89">
        <v>42936</v>
      </c>
      <c r="B319" s="2" t="s">
        <v>1842</v>
      </c>
      <c r="C319" s="2" t="s">
        <v>1450</v>
      </c>
      <c r="D319" s="2" t="s">
        <v>1575</v>
      </c>
      <c r="E319" s="2">
        <v>47</v>
      </c>
      <c r="F319" s="2">
        <v>1</v>
      </c>
      <c r="G319" s="10" t="str">
        <f t="shared" si="53"/>
        <v>47-1</v>
      </c>
      <c r="H319" s="2">
        <v>74</v>
      </c>
      <c r="I319" s="2">
        <v>89</v>
      </c>
      <c r="J319" s="14">
        <f>(VLOOKUP($G319,Depth_Lookup_CCL!$A$3:$Z$549,11,FALSE))+(H319/100)</f>
        <v>110.19</v>
      </c>
      <c r="K319" s="14">
        <f>(VLOOKUP($G319,Depth_Lookup_CCL!$A$3:$Z$549,11,FALSE))+(I319/100)</f>
        <v>110.34</v>
      </c>
      <c r="L319" s="90" t="s">
        <v>2163</v>
      </c>
      <c r="M319" s="90" t="s">
        <v>1846</v>
      </c>
      <c r="N319" s="14"/>
      <c r="Q319" s="2"/>
      <c r="R319" s="110"/>
      <c r="S319" s="2" t="s">
        <v>1366</v>
      </c>
      <c r="T319" s="35" t="s">
        <v>1391</v>
      </c>
      <c r="U319" s="2" t="s">
        <v>1368</v>
      </c>
      <c r="V319" s="2" t="s">
        <v>238</v>
      </c>
      <c r="W319" s="5">
        <f>VLOOKUP(V319,definitions_list_lookup!$V$12:$W$15,2,FALSE)</f>
        <v>2</v>
      </c>
      <c r="X319" s="35" t="s">
        <v>1456</v>
      </c>
      <c r="Y319" s="41">
        <f>VLOOKUP(X319,definitions_list_lookup!$AT$3:$AU$5,2,FALSE)</f>
        <v>1</v>
      </c>
      <c r="Z319" s="41">
        <v>25</v>
      </c>
      <c r="AA319" s="41" t="s">
        <v>2484</v>
      </c>
      <c r="AB319" s="2"/>
      <c r="AC319" s="2"/>
      <c r="AD319" s="5" t="e">
        <f>VLOOKUP(AC319,definitions_list_lookup!$Y$12:$Z$15,2,FALSE)</f>
        <v>#N/A</v>
      </c>
      <c r="AE319" s="35"/>
      <c r="AF319" s="41" t="e">
        <f>VLOOKUP(AE319,definitions_list_lookup!$AT$3:$AU$5,2,FALSE)</f>
        <v>#N/A</v>
      </c>
      <c r="AH319" s="2"/>
      <c r="AI319" s="2"/>
      <c r="AJ319" s="14"/>
      <c r="AK319" s="14"/>
      <c r="AL319" s="14"/>
      <c r="AM319" s="14"/>
      <c r="AN319" s="14"/>
      <c r="AO319" s="14"/>
      <c r="AP319" s="14"/>
      <c r="AQ319" s="14"/>
      <c r="AR319" s="14"/>
      <c r="AS319" s="49">
        <v>16</v>
      </c>
      <c r="AT319" s="49">
        <v>90</v>
      </c>
      <c r="AU319" s="49">
        <v>5</v>
      </c>
      <c r="AV319" s="49">
        <v>360</v>
      </c>
      <c r="AW319" s="49">
        <f t="shared" si="54"/>
        <v>-106.96743142939923</v>
      </c>
      <c r="AX319" s="49">
        <f t="shared" si="55"/>
        <v>253.03256857060077</v>
      </c>
      <c r="AY319" s="49">
        <f t="shared" si="59"/>
        <v>73.311519869127409</v>
      </c>
      <c r="AZ319" s="49">
        <f t="shared" si="56"/>
        <v>343.0325685706008</v>
      </c>
      <c r="BA319" s="49">
        <f t="shared" si="57"/>
        <v>16.688480130872591</v>
      </c>
      <c r="BB319" s="49">
        <f t="shared" si="60"/>
        <v>73.032568570600773</v>
      </c>
      <c r="BC319" s="60">
        <f t="shared" si="58"/>
        <v>16.688480130872591</v>
      </c>
    </row>
    <row r="320" spans="1:55">
      <c r="A320" s="89">
        <v>42936</v>
      </c>
      <c r="B320" s="2" t="s">
        <v>1842</v>
      </c>
      <c r="C320" s="2" t="s">
        <v>1450</v>
      </c>
      <c r="D320" s="2" t="s">
        <v>1575</v>
      </c>
      <c r="E320" s="2">
        <v>47</v>
      </c>
      <c r="F320" s="2">
        <v>2</v>
      </c>
      <c r="G320" s="10" t="str">
        <f t="shared" si="53"/>
        <v>47-2</v>
      </c>
      <c r="H320" s="2">
        <v>0</v>
      </c>
      <c r="I320" s="2">
        <v>46</v>
      </c>
      <c r="J320" s="14">
        <f>(VLOOKUP($G320,Depth_Lookup_CCL!$A$3:$Z$549,11,FALSE))+(H320/100)</f>
        <v>110.345</v>
      </c>
      <c r="K320" s="14">
        <f>(VLOOKUP($G320,Depth_Lookup_CCL!$A$3:$Z$549,11,FALSE))+(I320/100)</f>
        <v>110.80499999999999</v>
      </c>
      <c r="L320" s="90" t="s">
        <v>2163</v>
      </c>
      <c r="M320" s="90" t="s">
        <v>1846</v>
      </c>
      <c r="N320" s="14" t="s">
        <v>1442</v>
      </c>
      <c r="Q320" s="2"/>
      <c r="R320" s="110"/>
      <c r="T320" s="35"/>
      <c r="U320" s="2"/>
      <c r="V320" s="2"/>
      <c r="W320" s="5" t="e">
        <f>VLOOKUP(V320,definitions_list_lookup!$V$12:$W$15,2,FALSE)</f>
        <v>#N/A</v>
      </c>
      <c r="X320" s="35"/>
      <c r="Y320" s="41" t="e">
        <f>VLOOKUP(X320,definitions_list_lookup!$AT$3:$AU$5,2,FALSE)</f>
        <v>#N/A</v>
      </c>
      <c r="Z320" s="41"/>
      <c r="AA320" s="41"/>
      <c r="AB320" s="2" t="s">
        <v>1385</v>
      </c>
      <c r="AC320" s="2" t="s">
        <v>1374</v>
      </c>
      <c r="AD320" s="5">
        <f>VLOOKUP(AC320,definitions_list_lookup!$Y$12:$Z$15,2,FALSE)</f>
        <v>1</v>
      </c>
      <c r="AE320" s="35" t="s">
        <v>1456</v>
      </c>
      <c r="AF320" s="41">
        <f>VLOOKUP(AE320,definitions_list_lookup!$AT$3:$AU$5,2,FALSE)</f>
        <v>1</v>
      </c>
      <c r="AH320" s="2" t="s">
        <v>1492</v>
      </c>
      <c r="AI320" s="2" t="s">
        <v>2483</v>
      </c>
      <c r="AJ320" s="14"/>
      <c r="AK320" s="14"/>
      <c r="AL320" s="14"/>
      <c r="AM320" s="14"/>
      <c r="AN320" s="14"/>
      <c r="AO320" s="14"/>
      <c r="AP320" s="14"/>
      <c r="AQ320" s="14"/>
      <c r="AR320" s="14"/>
      <c r="AS320" s="49">
        <v>6</v>
      </c>
      <c r="AT320" s="49">
        <v>270</v>
      </c>
      <c r="AU320" s="49">
        <v>1</v>
      </c>
      <c r="AV320" s="49">
        <v>369</v>
      </c>
      <c r="AW320" s="49">
        <f t="shared" si="54"/>
        <v>108.08333193279987</v>
      </c>
      <c r="AX320" s="49">
        <f t="shared" si="55"/>
        <v>108.08333193279987</v>
      </c>
      <c r="AY320" s="49">
        <f t="shared" si="59"/>
        <v>83.690690097281262</v>
      </c>
      <c r="AZ320" s="49">
        <f t="shared" si="56"/>
        <v>198.08333193279987</v>
      </c>
      <c r="BA320" s="49">
        <f t="shared" si="57"/>
        <v>6.3093099027187378</v>
      </c>
      <c r="BB320" s="49">
        <f t="shared" si="60"/>
        <v>288.08333193279987</v>
      </c>
      <c r="BC320" s="60">
        <f t="shared" si="58"/>
        <v>6.3093099027187378</v>
      </c>
    </row>
    <row r="321" spans="1:55">
      <c r="A321" s="89">
        <v>42936</v>
      </c>
      <c r="B321" s="2" t="s">
        <v>1842</v>
      </c>
      <c r="C321" s="2" t="s">
        <v>1450</v>
      </c>
      <c r="D321" s="2" t="s">
        <v>1575</v>
      </c>
      <c r="E321" s="2">
        <v>47</v>
      </c>
      <c r="F321" s="2">
        <v>2</v>
      </c>
      <c r="G321" s="10" t="str">
        <f t="shared" si="53"/>
        <v>47-2</v>
      </c>
      <c r="H321" s="2">
        <v>46</v>
      </c>
      <c r="I321" s="2">
        <v>53</v>
      </c>
      <c r="J321" s="14">
        <f>(VLOOKUP($G321,Depth_Lookup_CCL!$A$3:$Z$549,11,FALSE))+(H321/100)</f>
        <v>110.80499999999999</v>
      </c>
      <c r="K321" s="14">
        <f>(VLOOKUP($G321,Depth_Lookup_CCL!$A$3:$Z$549,11,FALSE))+(I321/100)</f>
        <v>110.875</v>
      </c>
      <c r="L321" s="90" t="s">
        <v>2163</v>
      </c>
      <c r="M321" s="90" t="s">
        <v>1846</v>
      </c>
      <c r="N321" s="14"/>
      <c r="Q321" s="2"/>
      <c r="R321" s="110"/>
      <c r="S321" s="2" t="s">
        <v>1366</v>
      </c>
      <c r="T321" s="35" t="s">
        <v>1391</v>
      </c>
      <c r="U321" s="2" t="s">
        <v>1368</v>
      </c>
      <c r="V321" s="2" t="s">
        <v>238</v>
      </c>
      <c r="W321" s="5">
        <f>VLOOKUP(V321,definitions_list_lookup!$V$12:$W$15,2,FALSE)</f>
        <v>2</v>
      </c>
      <c r="X321" s="35" t="s">
        <v>1456</v>
      </c>
      <c r="Y321" s="41">
        <f>VLOOKUP(X321,definitions_list_lookup!$AT$3:$AU$5,2,FALSE)</f>
        <v>1</v>
      </c>
      <c r="Z321" s="41">
        <v>7</v>
      </c>
      <c r="AA321" s="41" t="s">
        <v>2485</v>
      </c>
      <c r="AB321" s="2"/>
      <c r="AC321" s="2"/>
      <c r="AD321" s="5" t="e">
        <f>VLOOKUP(AC321,definitions_list_lookup!$Y$12:$Z$15,2,FALSE)</f>
        <v>#N/A</v>
      </c>
      <c r="AE321" s="35"/>
      <c r="AF321" s="41" t="e">
        <f>VLOOKUP(AE321,definitions_list_lookup!$AT$3:$AU$5,2,FALSE)</f>
        <v>#N/A</v>
      </c>
      <c r="AH321" s="2"/>
      <c r="AI321" s="2"/>
      <c r="AJ321" s="14"/>
      <c r="AK321" s="14"/>
      <c r="AL321" s="14"/>
      <c r="AM321" s="14"/>
      <c r="AN321" s="14"/>
      <c r="AO321" s="14"/>
      <c r="AP321" s="14"/>
      <c r="AQ321" s="14"/>
      <c r="AR321" s="14"/>
      <c r="AS321" s="49">
        <v>17</v>
      </c>
      <c r="AT321" s="49">
        <v>270</v>
      </c>
      <c r="AU321" s="49">
        <v>3</v>
      </c>
      <c r="AV321" s="49">
        <v>360</v>
      </c>
      <c r="AW321" s="49">
        <f t="shared" si="54"/>
        <v>99.726996940008007</v>
      </c>
      <c r="AX321" s="49">
        <f t="shared" si="55"/>
        <v>99.726996940008007</v>
      </c>
      <c r="AY321" s="49">
        <f t="shared" si="59"/>
        <v>72.76663352867665</v>
      </c>
      <c r="AZ321" s="49">
        <f t="shared" si="56"/>
        <v>189.72699694000801</v>
      </c>
      <c r="BA321" s="49">
        <f t="shared" si="57"/>
        <v>17.23336647132335</v>
      </c>
      <c r="BB321" s="49">
        <f t="shared" si="60"/>
        <v>279.72699694000801</v>
      </c>
      <c r="BC321" s="60">
        <f t="shared" si="58"/>
        <v>17.23336647132335</v>
      </c>
    </row>
    <row r="322" spans="1:55">
      <c r="A322" s="89">
        <v>42936</v>
      </c>
      <c r="B322" s="2" t="s">
        <v>1842</v>
      </c>
      <c r="C322" s="2" t="s">
        <v>1450</v>
      </c>
      <c r="D322" s="2" t="s">
        <v>1575</v>
      </c>
      <c r="E322" s="2">
        <v>47</v>
      </c>
      <c r="F322" s="2">
        <v>2</v>
      </c>
      <c r="G322" s="10" t="str">
        <f t="shared" si="53"/>
        <v>47-2</v>
      </c>
      <c r="H322" s="2">
        <v>53</v>
      </c>
      <c r="I322" s="2">
        <v>73</v>
      </c>
      <c r="J322" s="14">
        <f>(VLOOKUP($G322,Depth_Lookup_CCL!$A$3:$Z$549,11,FALSE))+(H322/100)</f>
        <v>110.875</v>
      </c>
      <c r="K322" s="14">
        <f>(VLOOKUP($G322,Depth_Lookup_CCL!$A$3:$Z$549,11,FALSE))+(I322/100)</f>
        <v>111.075</v>
      </c>
      <c r="L322" s="90" t="s">
        <v>2163</v>
      </c>
      <c r="M322" s="90" t="s">
        <v>1846</v>
      </c>
      <c r="N322" s="14"/>
      <c r="Q322" s="2"/>
      <c r="R322" s="110"/>
      <c r="S322" s="2" t="s">
        <v>1366</v>
      </c>
      <c r="T322" s="35" t="s">
        <v>1391</v>
      </c>
      <c r="U322" s="2" t="s">
        <v>1368</v>
      </c>
      <c r="V322" s="2" t="s">
        <v>238</v>
      </c>
      <c r="W322" s="5">
        <f>VLOOKUP(V322,definitions_list_lookup!$V$12:$W$15,2,FALSE)</f>
        <v>2</v>
      </c>
      <c r="X322" s="35" t="s">
        <v>1456</v>
      </c>
      <c r="Y322" s="41">
        <f>VLOOKUP(X322,definitions_list_lookup!$AT$3:$AU$5,2,FALSE)</f>
        <v>1</v>
      </c>
      <c r="Z322" s="41">
        <v>20</v>
      </c>
      <c r="AA322" s="41" t="s">
        <v>2486</v>
      </c>
      <c r="AB322" s="2"/>
      <c r="AC322" s="2"/>
      <c r="AD322" s="5" t="e">
        <f>VLOOKUP(AC322,definitions_list_lookup!$Y$12:$Z$15,2,FALSE)</f>
        <v>#N/A</v>
      </c>
      <c r="AE322" s="35"/>
      <c r="AF322" s="41" t="e">
        <f>VLOOKUP(AE322,definitions_list_lookup!$AT$3:$AU$5,2,FALSE)</f>
        <v>#N/A</v>
      </c>
      <c r="AH322" s="2"/>
      <c r="AI322" s="2"/>
      <c r="AJ322" s="14"/>
      <c r="AK322" s="14"/>
      <c r="AL322" s="14"/>
      <c r="AM322" s="14"/>
      <c r="AN322" s="14"/>
      <c r="AO322" s="14"/>
      <c r="AP322" s="14"/>
      <c r="AQ322" s="14"/>
      <c r="AR322" s="14"/>
      <c r="AS322" s="49">
        <v>7</v>
      </c>
      <c r="AT322" s="49">
        <v>270</v>
      </c>
      <c r="AU322" s="49">
        <v>2</v>
      </c>
      <c r="AV322" s="49">
        <v>360</v>
      </c>
      <c r="AW322" s="49">
        <f t="shared" si="54"/>
        <v>105.8761147820926</v>
      </c>
      <c r="AX322" s="49">
        <f t="shared" si="55"/>
        <v>105.8761147820926</v>
      </c>
      <c r="AY322" s="49">
        <f t="shared" si="59"/>
        <v>82.725317082150795</v>
      </c>
      <c r="AZ322" s="49">
        <f t="shared" si="56"/>
        <v>195.8761147820926</v>
      </c>
      <c r="BA322" s="49">
        <f t="shared" si="57"/>
        <v>7.274682917849205</v>
      </c>
      <c r="BB322" s="49">
        <f t="shared" si="60"/>
        <v>285.8761147820926</v>
      </c>
      <c r="BC322" s="60">
        <f t="shared" si="58"/>
        <v>7.274682917849205</v>
      </c>
    </row>
    <row r="323" spans="1:55">
      <c r="A323" s="89">
        <v>42936</v>
      </c>
      <c r="B323" s="2" t="s">
        <v>1842</v>
      </c>
      <c r="C323" s="2" t="s">
        <v>1450</v>
      </c>
      <c r="D323" s="2" t="s">
        <v>1575</v>
      </c>
      <c r="E323" s="2">
        <v>47</v>
      </c>
      <c r="F323" s="2">
        <v>2</v>
      </c>
      <c r="G323" s="10" t="str">
        <f t="shared" si="53"/>
        <v>47-2</v>
      </c>
      <c r="H323" s="2">
        <v>73</v>
      </c>
      <c r="I323" s="2">
        <v>83</v>
      </c>
      <c r="J323" s="14">
        <f>(VLOOKUP($G323,Depth_Lookup_CCL!$A$3:$Z$549,11,FALSE))+(H323/100)</f>
        <v>111.075</v>
      </c>
      <c r="K323" s="14">
        <f>(VLOOKUP($G323,Depth_Lookup_CCL!$A$3:$Z$549,11,FALSE))+(I323/100)</f>
        <v>111.175</v>
      </c>
      <c r="L323" s="90" t="s">
        <v>2163</v>
      </c>
      <c r="M323" s="90" t="s">
        <v>1846</v>
      </c>
      <c r="N323" s="14"/>
      <c r="Q323" s="2"/>
      <c r="R323" s="110"/>
      <c r="S323" s="2" t="s">
        <v>1366</v>
      </c>
      <c r="T323" s="35" t="s">
        <v>1391</v>
      </c>
      <c r="U323" s="2" t="s">
        <v>1368</v>
      </c>
      <c r="V323" s="2" t="s">
        <v>238</v>
      </c>
      <c r="W323" s="5">
        <f>VLOOKUP(V323,definitions_list_lookup!$V$12:$W$15,2,FALSE)</f>
        <v>2</v>
      </c>
      <c r="X323" s="35" t="s">
        <v>1456</v>
      </c>
      <c r="Y323" s="41">
        <f>VLOOKUP(X323,definitions_list_lookup!$AT$3:$AU$5,2,FALSE)</f>
        <v>1</v>
      </c>
      <c r="Z323" s="41">
        <v>20</v>
      </c>
      <c r="AA323" s="41" t="s">
        <v>2486</v>
      </c>
      <c r="AB323" s="2"/>
      <c r="AC323" s="2"/>
      <c r="AD323" s="5" t="e">
        <f>VLOOKUP(AC323,definitions_list_lookup!$Y$12:$Z$15,2,FALSE)</f>
        <v>#N/A</v>
      </c>
      <c r="AE323" s="35"/>
      <c r="AF323" s="41" t="e">
        <f>VLOOKUP(AE323,definitions_list_lookup!$AT$3:$AU$5,2,FALSE)</f>
        <v>#N/A</v>
      </c>
      <c r="AH323" s="2"/>
      <c r="AI323" s="2"/>
      <c r="AJ323" s="14"/>
      <c r="AK323" s="14"/>
      <c r="AL323" s="14"/>
      <c r="AM323" s="14"/>
      <c r="AN323" s="14"/>
      <c r="AO323" s="14"/>
      <c r="AP323" s="14"/>
      <c r="AQ323" s="14"/>
      <c r="AR323" s="14"/>
      <c r="AS323" s="49">
        <v>4</v>
      </c>
      <c r="AT323" s="49">
        <v>270</v>
      </c>
      <c r="AU323" s="49">
        <v>2</v>
      </c>
      <c r="AV323" s="49">
        <v>360</v>
      </c>
      <c r="AW323" s="49">
        <f t="shared" si="54"/>
        <v>116.53709639358078</v>
      </c>
      <c r="AX323" s="49">
        <f t="shared" si="55"/>
        <v>116.53709639358078</v>
      </c>
      <c r="AY323" s="49">
        <f t="shared" si="59"/>
        <v>85.530762667528776</v>
      </c>
      <c r="AZ323" s="49">
        <f t="shared" si="56"/>
        <v>206.53709639358078</v>
      </c>
      <c r="BA323" s="49">
        <f t="shared" si="57"/>
        <v>4.4692373324712236</v>
      </c>
      <c r="BB323" s="49">
        <f t="shared" si="60"/>
        <v>296.53709639358078</v>
      </c>
      <c r="BC323" s="60">
        <f t="shared" si="58"/>
        <v>4.4692373324712236</v>
      </c>
    </row>
    <row r="324" spans="1:55">
      <c r="A324" s="89">
        <v>42936</v>
      </c>
      <c r="B324" s="2" t="s">
        <v>1842</v>
      </c>
      <c r="C324" s="2" t="s">
        <v>1450</v>
      </c>
      <c r="D324" s="2" t="s">
        <v>1575</v>
      </c>
      <c r="E324" s="2">
        <v>47</v>
      </c>
      <c r="F324" s="2">
        <v>2</v>
      </c>
      <c r="G324" s="10" t="str">
        <f t="shared" si="53"/>
        <v>47-2</v>
      </c>
      <c r="H324" s="2">
        <v>83</v>
      </c>
      <c r="I324" s="2">
        <v>92</v>
      </c>
      <c r="J324" s="14">
        <f>(VLOOKUP($G324,Depth_Lookup_CCL!$A$3:$Z$549,11,FALSE))+(H324/100)</f>
        <v>111.175</v>
      </c>
      <c r="K324" s="14">
        <f>(VLOOKUP($G324,Depth_Lookup_CCL!$A$3:$Z$549,11,FALSE))+(I324/100)</f>
        <v>111.265</v>
      </c>
      <c r="L324" s="90" t="s">
        <v>2163</v>
      </c>
      <c r="M324" s="90" t="s">
        <v>1846</v>
      </c>
      <c r="N324" s="14"/>
      <c r="Q324" s="2"/>
      <c r="R324" s="110"/>
      <c r="S324" s="2" t="s">
        <v>1366</v>
      </c>
      <c r="T324" s="35" t="s">
        <v>1391</v>
      </c>
      <c r="U324" s="2" t="s">
        <v>1368</v>
      </c>
      <c r="V324" s="2" t="s">
        <v>238</v>
      </c>
      <c r="W324" s="5">
        <f>VLOOKUP(V324,definitions_list_lookup!$V$12:$W$15,2,FALSE)</f>
        <v>2</v>
      </c>
      <c r="X324" s="35" t="s">
        <v>1456</v>
      </c>
      <c r="Y324" s="41">
        <f>VLOOKUP(X324,definitions_list_lookup!$AT$3:$AU$5,2,FALSE)</f>
        <v>1</v>
      </c>
      <c r="Z324" s="41">
        <v>19</v>
      </c>
      <c r="AA324" s="41" t="s">
        <v>2485</v>
      </c>
      <c r="AB324" s="2"/>
      <c r="AC324" s="2"/>
      <c r="AD324" s="5" t="e">
        <f>VLOOKUP(AC324,definitions_list_lookup!$Y$12:$Z$15,2,FALSE)</f>
        <v>#N/A</v>
      </c>
      <c r="AF324" s="41" t="e">
        <f>VLOOKUP(AE324,definitions_list_lookup!$AT$3:$AU$5,2,FALSE)</f>
        <v>#N/A</v>
      </c>
      <c r="AH324" s="2"/>
      <c r="AI324" s="2"/>
      <c r="AJ324" s="14"/>
      <c r="AK324" s="14"/>
      <c r="AL324" s="14"/>
      <c r="AM324" s="14"/>
      <c r="AN324" s="14"/>
      <c r="AO324" s="14"/>
      <c r="AP324" s="14"/>
      <c r="AQ324" s="14"/>
      <c r="AR324" s="14"/>
      <c r="AS324" s="49">
        <v>8</v>
      </c>
      <c r="AT324" s="49">
        <v>270</v>
      </c>
      <c r="AU324" s="49">
        <v>3</v>
      </c>
      <c r="AV324" s="49">
        <v>360</v>
      </c>
      <c r="AW324" s="49">
        <f t="shared" si="54"/>
        <v>110.4505219501267</v>
      </c>
      <c r="AX324" s="49">
        <f t="shared" si="55"/>
        <v>110.4505219501267</v>
      </c>
      <c r="AY324" s="49">
        <f t="shared" si="59"/>
        <v>81.469551638742331</v>
      </c>
      <c r="AZ324" s="49">
        <f t="shared" si="56"/>
        <v>200.4505219501267</v>
      </c>
      <c r="BA324" s="49">
        <f t="shared" si="57"/>
        <v>8.5304483612576689</v>
      </c>
      <c r="BB324" s="49">
        <f t="shared" si="60"/>
        <v>290.4505219501267</v>
      </c>
      <c r="BC324" s="60">
        <f t="shared" si="58"/>
        <v>8.5304483612576689</v>
      </c>
    </row>
    <row r="325" spans="1:55">
      <c r="A325" s="89">
        <v>42936</v>
      </c>
      <c r="B325" s="2" t="s">
        <v>1842</v>
      </c>
      <c r="C325" s="2" t="s">
        <v>1450</v>
      </c>
      <c r="D325" s="2" t="s">
        <v>1575</v>
      </c>
      <c r="E325" s="2">
        <v>47</v>
      </c>
      <c r="F325" s="2">
        <v>3</v>
      </c>
      <c r="G325" s="10" t="str">
        <f t="shared" si="53"/>
        <v>47-3</v>
      </c>
      <c r="H325" s="2">
        <v>0</v>
      </c>
      <c r="I325" s="2">
        <v>56</v>
      </c>
      <c r="J325" s="14">
        <f>(VLOOKUP($G325,Depth_Lookup_CCL!$A$3:$Z$549,11,FALSE))+(H325/100)</f>
        <v>111.265</v>
      </c>
      <c r="K325" s="14">
        <f>(VLOOKUP($G325,Depth_Lookup_CCL!$A$3:$Z$549,11,FALSE))+(I325/100)</f>
        <v>111.825</v>
      </c>
      <c r="L325" s="90" t="s">
        <v>2163</v>
      </c>
      <c r="M325" s="90" t="s">
        <v>1846</v>
      </c>
      <c r="N325" s="14" t="s">
        <v>1442</v>
      </c>
      <c r="Q325" s="2"/>
      <c r="R325" s="110"/>
      <c r="T325" s="35"/>
      <c r="U325" s="2"/>
      <c r="V325" s="2"/>
      <c r="W325" s="5" t="e">
        <f>VLOOKUP(V325,definitions_list_lookup!$V$12:$W$15,2,FALSE)</f>
        <v>#N/A</v>
      </c>
      <c r="X325" s="35"/>
      <c r="Y325" s="41" t="e">
        <f>VLOOKUP(X325,definitions_list_lookup!$AT$3:$AU$5,2,FALSE)</f>
        <v>#N/A</v>
      </c>
      <c r="Z325" s="41"/>
      <c r="AA325" s="41" t="s">
        <v>2487</v>
      </c>
      <c r="AB325" s="2" t="s">
        <v>1385</v>
      </c>
      <c r="AC325" s="2" t="s">
        <v>1374</v>
      </c>
      <c r="AD325" s="5">
        <f>VLOOKUP(AC325,definitions_list_lookup!$Y$12:$Z$15,2,FALSE)</f>
        <v>1</v>
      </c>
      <c r="AE325" s="35" t="s">
        <v>1456</v>
      </c>
      <c r="AF325" s="41">
        <f>VLOOKUP(AE325,definitions_list_lookup!$AT$3:$AU$5,2,FALSE)</f>
        <v>1</v>
      </c>
      <c r="AH325" s="2" t="s">
        <v>1492</v>
      </c>
      <c r="AI325" s="2" t="s">
        <v>2483</v>
      </c>
      <c r="AJ325" s="14"/>
      <c r="AK325" s="14"/>
      <c r="AL325" s="14"/>
      <c r="AM325" s="14"/>
      <c r="AN325" s="14"/>
      <c r="AO325" s="14"/>
      <c r="AP325" s="14"/>
      <c r="AQ325" s="14"/>
      <c r="AR325" s="14"/>
      <c r="AS325" s="49">
        <v>1</v>
      </c>
      <c r="AT325" s="49">
        <v>90</v>
      </c>
      <c r="AU325" s="49">
        <v>10</v>
      </c>
      <c r="AV325" s="49">
        <v>360</v>
      </c>
      <c r="AW325" s="49">
        <f t="shared" si="54"/>
        <v>-174.34656126157918</v>
      </c>
      <c r="AX325" s="49">
        <f t="shared" si="55"/>
        <v>185.65343873842082</v>
      </c>
      <c r="AY325" s="49">
        <f t="shared" si="59"/>
        <v>79.952115436426325</v>
      </c>
      <c r="AZ325" s="49">
        <f t="shared" si="56"/>
        <v>275.65343873842085</v>
      </c>
      <c r="BA325" s="49">
        <f t="shared" si="57"/>
        <v>10.047884563573675</v>
      </c>
      <c r="BB325" s="49">
        <f t="shared" si="60"/>
        <v>5.6534387384208173</v>
      </c>
      <c r="BC325" s="60">
        <f t="shared" si="58"/>
        <v>10.047884563573675</v>
      </c>
    </row>
    <row r="326" spans="1:55">
      <c r="A326" s="89">
        <v>42936</v>
      </c>
      <c r="B326" s="2" t="s">
        <v>1842</v>
      </c>
      <c r="C326" s="2" t="s">
        <v>1450</v>
      </c>
      <c r="D326" s="2" t="s">
        <v>1575</v>
      </c>
      <c r="E326" s="2">
        <v>47</v>
      </c>
      <c r="F326" s="2">
        <v>4</v>
      </c>
      <c r="G326" s="10" t="str">
        <f t="shared" si="53"/>
        <v>47-4</v>
      </c>
      <c r="H326" s="2">
        <v>0</v>
      </c>
      <c r="I326" s="2">
        <v>60</v>
      </c>
      <c r="J326" s="14">
        <f>(VLOOKUP($G326,Depth_Lookup_CCL!$A$3:$Z$549,11,FALSE))+(H326/100)</f>
        <v>111.83</v>
      </c>
      <c r="K326" s="14">
        <f>(VLOOKUP($G326,Depth_Lookup_CCL!$A$3:$Z$549,11,FALSE))+(I326/100)</f>
        <v>112.42999999999999</v>
      </c>
      <c r="L326" s="90" t="s">
        <v>2163</v>
      </c>
      <c r="M326" s="90" t="s">
        <v>1846</v>
      </c>
      <c r="N326" s="14"/>
      <c r="Q326" s="2"/>
      <c r="R326" s="110"/>
      <c r="T326" s="35"/>
      <c r="U326" s="2"/>
      <c r="V326" s="2"/>
      <c r="W326" s="5" t="e">
        <f>VLOOKUP(V326,definitions_list_lookup!$V$12:$W$15,2,FALSE)</f>
        <v>#N/A</v>
      </c>
      <c r="X326" s="35"/>
      <c r="Y326" s="41" t="e">
        <f>VLOOKUP(X326,definitions_list_lookup!$AT$3:$AU$5,2,FALSE)</f>
        <v>#N/A</v>
      </c>
      <c r="Z326" s="41"/>
      <c r="AA326" s="41"/>
      <c r="AB326" s="2" t="s">
        <v>1385</v>
      </c>
      <c r="AC326" s="2" t="s">
        <v>1374</v>
      </c>
      <c r="AD326" s="5">
        <f>VLOOKUP(AC326,definitions_list_lookup!$Y$12:$Z$15,2,FALSE)</f>
        <v>1</v>
      </c>
      <c r="AE326" s="35" t="s">
        <v>1456</v>
      </c>
      <c r="AF326" s="41">
        <f>VLOOKUP(AE326,definitions_list_lookup!$AT$3:$AU$5,2,FALSE)</f>
        <v>1</v>
      </c>
      <c r="AH326" s="2" t="s">
        <v>1492</v>
      </c>
      <c r="AI326" s="2" t="s">
        <v>2483</v>
      </c>
      <c r="AJ326" s="14"/>
      <c r="AK326" s="14"/>
      <c r="AL326" s="14"/>
      <c r="AM326" s="14"/>
      <c r="AN326" s="14"/>
      <c r="AO326" s="14"/>
      <c r="AP326" s="14"/>
      <c r="AQ326" s="14"/>
      <c r="AR326" s="14"/>
      <c r="AS326" s="49">
        <v>7</v>
      </c>
      <c r="AT326" s="49">
        <v>270</v>
      </c>
      <c r="AU326" s="49">
        <v>2</v>
      </c>
      <c r="AV326" s="49">
        <v>360</v>
      </c>
      <c r="AW326" s="49">
        <f t="shared" si="54"/>
        <v>105.8761147820926</v>
      </c>
      <c r="AX326" s="49">
        <f t="shared" si="55"/>
        <v>105.8761147820926</v>
      </c>
      <c r="AY326" s="49">
        <f t="shared" si="59"/>
        <v>82.725317082150795</v>
      </c>
      <c r="AZ326" s="49">
        <f t="shared" si="56"/>
        <v>195.8761147820926</v>
      </c>
      <c r="BA326" s="49">
        <f t="shared" si="57"/>
        <v>7.274682917849205</v>
      </c>
      <c r="BB326" s="49">
        <f t="shared" si="60"/>
        <v>285.8761147820926</v>
      </c>
      <c r="BC326" s="60">
        <f t="shared" si="58"/>
        <v>7.274682917849205</v>
      </c>
    </row>
    <row r="327" spans="1:55">
      <c r="A327" s="89">
        <v>42936</v>
      </c>
      <c r="B327" s="2" t="s">
        <v>1842</v>
      </c>
      <c r="C327" s="2" t="s">
        <v>1450</v>
      </c>
      <c r="D327" s="2" t="s">
        <v>1575</v>
      </c>
      <c r="E327" s="2">
        <v>47</v>
      </c>
      <c r="F327" s="2">
        <v>4</v>
      </c>
      <c r="G327" s="10" t="str">
        <f t="shared" si="53"/>
        <v>47-4</v>
      </c>
      <c r="H327" s="2">
        <v>60</v>
      </c>
      <c r="I327" s="2">
        <v>84</v>
      </c>
      <c r="J327" s="14">
        <f>(VLOOKUP($G327,Depth_Lookup_CCL!$A$3:$Z$549,11,FALSE))+(H327/100)</f>
        <v>112.42999999999999</v>
      </c>
      <c r="K327" s="14">
        <f>(VLOOKUP($G327,Depth_Lookup_CCL!$A$3:$Z$549,11,FALSE))+(I327/100)</f>
        <v>112.67</v>
      </c>
      <c r="L327" s="90" t="s">
        <v>2163</v>
      </c>
      <c r="M327" s="90" t="s">
        <v>1846</v>
      </c>
      <c r="N327" s="14" t="s">
        <v>1442</v>
      </c>
      <c r="Q327" s="2"/>
      <c r="R327" s="110"/>
      <c r="S327" s="2" t="s">
        <v>1366</v>
      </c>
      <c r="T327" s="35" t="s">
        <v>1391</v>
      </c>
      <c r="U327" s="2" t="s">
        <v>1368</v>
      </c>
      <c r="V327" s="2" t="s">
        <v>1374</v>
      </c>
      <c r="W327" s="5">
        <f>VLOOKUP(V327,definitions_list_lookup!$V$12:$W$15,2,FALSE)</f>
        <v>1</v>
      </c>
      <c r="X327" s="35" t="s">
        <v>1455</v>
      </c>
      <c r="Y327" s="41">
        <f>VLOOKUP(X327,definitions_list_lookup!$AT$3:$AU$5,2,FALSE)</f>
        <v>0</v>
      </c>
      <c r="Z327" s="41">
        <v>24</v>
      </c>
      <c r="AA327" s="41" t="s">
        <v>2488</v>
      </c>
      <c r="AB327" s="2"/>
      <c r="AC327" s="2"/>
      <c r="AD327" s="5" t="e">
        <f>VLOOKUP(AC327,definitions_list_lookup!$Y$12:$Z$15,2,FALSE)</f>
        <v>#N/A</v>
      </c>
      <c r="AE327" s="35"/>
      <c r="AF327" s="41" t="e">
        <f>VLOOKUP(AE327,definitions_list_lookup!$AT$3:$AU$5,2,FALSE)</f>
        <v>#N/A</v>
      </c>
      <c r="AH327" s="2"/>
      <c r="AI327" s="2"/>
      <c r="AJ327" s="14"/>
      <c r="AK327" s="14"/>
      <c r="AL327" s="14"/>
      <c r="AM327" s="14"/>
      <c r="AN327" s="14"/>
      <c r="AO327" s="14"/>
      <c r="AP327" s="14"/>
      <c r="AQ327" s="14"/>
      <c r="AR327" s="14"/>
      <c r="AS327" s="49">
        <v>3</v>
      </c>
      <c r="AT327" s="49">
        <v>270</v>
      </c>
      <c r="AU327" s="49">
        <v>3</v>
      </c>
      <c r="AV327" s="49">
        <v>360</v>
      </c>
      <c r="AW327" s="49">
        <f t="shared" si="54"/>
        <v>135</v>
      </c>
      <c r="AX327" s="49">
        <f t="shared" si="55"/>
        <v>135</v>
      </c>
      <c r="AY327" s="49">
        <f t="shared" si="59"/>
        <v>85.761227977435553</v>
      </c>
      <c r="AZ327" s="49">
        <f t="shared" si="56"/>
        <v>225</v>
      </c>
      <c r="BA327" s="49">
        <f t="shared" si="57"/>
        <v>4.2387720225644472</v>
      </c>
      <c r="BB327" s="49">
        <f t="shared" si="60"/>
        <v>315</v>
      </c>
      <c r="BC327" s="60">
        <f t="shared" si="58"/>
        <v>4.2387720225644472</v>
      </c>
    </row>
    <row r="328" spans="1:55">
      <c r="A328" s="89">
        <v>42936</v>
      </c>
      <c r="B328" s="2" t="s">
        <v>1842</v>
      </c>
      <c r="C328" s="2" t="s">
        <v>1450</v>
      </c>
      <c r="D328" s="2" t="s">
        <v>1575</v>
      </c>
      <c r="E328" s="2">
        <v>48</v>
      </c>
      <c r="F328" s="2">
        <v>1</v>
      </c>
      <c r="G328" s="10" t="str">
        <f t="shared" si="53"/>
        <v>48-1</v>
      </c>
      <c r="H328" s="2">
        <v>0</v>
      </c>
      <c r="I328" s="2">
        <v>89</v>
      </c>
      <c r="J328" s="14">
        <f>(VLOOKUP($G328,Depth_Lookup_CCL!$A$3:$Z$549,11,FALSE))+(H328/100)</f>
        <v>112.5</v>
      </c>
      <c r="K328" s="14">
        <f>(VLOOKUP($G328,Depth_Lookup_CCL!$A$3:$Z$549,11,FALSE))+(I328/100)</f>
        <v>113.39</v>
      </c>
      <c r="L328" s="90" t="s">
        <v>2163</v>
      </c>
      <c r="M328" s="90" t="s">
        <v>1846</v>
      </c>
      <c r="N328" s="14" t="s">
        <v>1442</v>
      </c>
      <c r="Q328" s="2"/>
      <c r="R328" s="110"/>
      <c r="T328" s="35"/>
      <c r="U328" s="2"/>
      <c r="V328" s="2"/>
      <c r="W328" s="5" t="e">
        <f>VLOOKUP(V328,definitions_list_lookup!$V$12:$W$15,2,FALSE)</f>
        <v>#N/A</v>
      </c>
      <c r="X328" s="35"/>
      <c r="Y328" s="41" t="e">
        <f>VLOOKUP(X328,definitions_list_lookup!$AT$3:$AU$5,2,FALSE)</f>
        <v>#N/A</v>
      </c>
      <c r="Z328" s="41"/>
      <c r="AA328" s="41" t="s">
        <v>2489</v>
      </c>
      <c r="AB328" s="2" t="s">
        <v>1385</v>
      </c>
      <c r="AC328" s="2" t="s">
        <v>1374</v>
      </c>
      <c r="AD328" s="5">
        <f>VLOOKUP(AC328,definitions_list_lookup!$Y$12:$Z$15,2,FALSE)</f>
        <v>1</v>
      </c>
      <c r="AE328" s="35" t="s">
        <v>1456</v>
      </c>
      <c r="AF328" s="41">
        <f>VLOOKUP(AE328,definitions_list_lookup!$AT$3:$AU$5,2,FALSE)</f>
        <v>1</v>
      </c>
      <c r="AH328" s="2" t="s">
        <v>1492</v>
      </c>
      <c r="AI328" s="2" t="s">
        <v>2483</v>
      </c>
      <c r="AJ328" s="14"/>
      <c r="AK328" s="14"/>
      <c r="AL328" s="14"/>
      <c r="AM328" s="14"/>
      <c r="AN328" s="14"/>
      <c r="AO328" s="14"/>
      <c r="AP328" s="14"/>
      <c r="AQ328" s="14"/>
      <c r="AR328" s="14"/>
      <c r="AS328" s="49">
        <v>2</v>
      </c>
      <c r="AT328" s="49">
        <v>270</v>
      </c>
      <c r="AU328" s="49">
        <v>8</v>
      </c>
      <c r="AV328" s="49">
        <v>180</v>
      </c>
      <c r="AW328" s="49">
        <f t="shared" si="54"/>
        <v>13.95393377939871</v>
      </c>
      <c r="AX328" s="49">
        <f t="shared" si="55"/>
        <v>13.95393377939871</v>
      </c>
      <c r="AY328" s="49">
        <f t="shared" si="59"/>
        <v>81.760032831371518</v>
      </c>
      <c r="AZ328" s="49">
        <f t="shared" si="56"/>
        <v>103.95393377939871</v>
      </c>
      <c r="BA328" s="49">
        <f t="shared" si="57"/>
        <v>8.2399671686284819</v>
      </c>
      <c r="BB328" s="49">
        <f t="shared" si="60"/>
        <v>193.95393377939871</v>
      </c>
      <c r="BC328" s="60">
        <f t="shared" si="58"/>
        <v>8.2399671686284819</v>
      </c>
    </row>
    <row r="329" spans="1:55">
      <c r="A329" s="89">
        <v>42936</v>
      </c>
      <c r="B329" s="2" t="s">
        <v>1842</v>
      </c>
      <c r="C329" s="2" t="s">
        <v>1450</v>
      </c>
      <c r="D329" s="2" t="s">
        <v>1575</v>
      </c>
      <c r="E329" s="2">
        <v>48</v>
      </c>
      <c r="F329" s="2">
        <v>2</v>
      </c>
      <c r="G329" s="10" t="str">
        <f t="shared" si="53"/>
        <v>48-2</v>
      </c>
      <c r="H329" s="2">
        <v>0</v>
      </c>
      <c r="I329" s="2">
        <v>76</v>
      </c>
      <c r="J329" s="14">
        <f>(VLOOKUP($G329,Depth_Lookup_CCL!$A$3:$Z$549,11,FALSE))+(H329/100)</f>
        <v>113.38</v>
      </c>
      <c r="K329" s="14">
        <f>(VLOOKUP($G329,Depth_Lookup_CCL!$A$3:$Z$549,11,FALSE))+(I329/100)</f>
        <v>114.14</v>
      </c>
      <c r="L329" s="90" t="s">
        <v>2163</v>
      </c>
      <c r="M329" s="90" t="s">
        <v>1846</v>
      </c>
      <c r="N329" s="14" t="s">
        <v>1442</v>
      </c>
      <c r="Q329" s="2"/>
      <c r="R329" s="110"/>
      <c r="T329" s="35"/>
      <c r="U329" s="2"/>
      <c r="V329" s="2"/>
      <c r="W329" s="5" t="e">
        <f>VLOOKUP(V329,definitions_list_lookup!$V$12:$W$15,2,FALSE)</f>
        <v>#N/A</v>
      </c>
      <c r="X329" s="35"/>
      <c r="Y329" s="41" t="e">
        <f>VLOOKUP(X329,definitions_list_lookup!$AT$3:$AU$5,2,FALSE)</f>
        <v>#N/A</v>
      </c>
      <c r="Z329" s="41"/>
      <c r="AA329" s="41" t="s">
        <v>2489</v>
      </c>
      <c r="AB329" s="2" t="s">
        <v>1385</v>
      </c>
      <c r="AC329" s="2" t="s">
        <v>1374</v>
      </c>
      <c r="AD329" s="5">
        <f>VLOOKUP(AC329,definitions_list_lookup!$Y$12:$Z$15,2,FALSE)</f>
        <v>1</v>
      </c>
      <c r="AE329" s="35" t="s">
        <v>1456</v>
      </c>
      <c r="AF329" s="41">
        <f>VLOOKUP(AE329,definitions_list_lookup!$AT$3:$AU$5,2,FALSE)</f>
        <v>1</v>
      </c>
      <c r="AH329" s="2" t="s">
        <v>1492</v>
      </c>
      <c r="AI329" s="2" t="s">
        <v>2483</v>
      </c>
      <c r="AJ329" s="14"/>
      <c r="AK329" s="14"/>
      <c r="AL329" s="14"/>
      <c r="AM329" s="14"/>
      <c r="AN329" s="14"/>
      <c r="AO329" s="14"/>
      <c r="AP329" s="14"/>
      <c r="AQ329" s="14"/>
      <c r="AR329" s="14"/>
      <c r="AS329" s="49">
        <v>10</v>
      </c>
      <c r="AT329" s="49">
        <v>90</v>
      </c>
      <c r="AU329" s="49">
        <v>2</v>
      </c>
      <c r="AV329" s="49">
        <v>360</v>
      </c>
      <c r="AW329" s="49">
        <f t="shared" si="54"/>
        <v>-101.20221599881125</v>
      </c>
      <c r="AX329" s="49">
        <f t="shared" si="55"/>
        <v>258.79778400118875</v>
      </c>
      <c r="AY329" s="49">
        <f t="shared" si="59"/>
        <v>79.809808391393588</v>
      </c>
      <c r="AZ329" s="49">
        <f t="shared" si="56"/>
        <v>348.79778400118875</v>
      </c>
      <c r="BA329" s="49">
        <f t="shared" si="57"/>
        <v>10.190191608606412</v>
      </c>
      <c r="BB329" s="49">
        <f t="shared" si="60"/>
        <v>78.797784001188745</v>
      </c>
      <c r="BC329" s="60">
        <f t="shared" si="58"/>
        <v>10.190191608606412</v>
      </c>
    </row>
    <row r="330" spans="1:55">
      <c r="A330" s="89">
        <v>42936</v>
      </c>
      <c r="B330" s="2" t="s">
        <v>1842</v>
      </c>
      <c r="C330" s="2" t="s">
        <v>1450</v>
      </c>
      <c r="D330" s="2" t="s">
        <v>1575</v>
      </c>
      <c r="E330" s="2">
        <v>48</v>
      </c>
      <c r="F330" s="2">
        <v>3</v>
      </c>
      <c r="G330" s="10" t="str">
        <f t="shared" si="53"/>
        <v>48-3</v>
      </c>
      <c r="H330" s="2">
        <v>0</v>
      </c>
      <c r="I330" s="2">
        <v>52</v>
      </c>
      <c r="J330" s="14">
        <f>(VLOOKUP($G330,Depth_Lookup_CCL!$A$3:$Z$549,11,FALSE))+(H330/100)</f>
        <v>114.14</v>
      </c>
      <c r="K330" s="14">
        <f>(VLOOKUP($G330,Depth_Lookup_CCL!$A$3:$Z$549,11,FALSE))+(I330/100)</f>
        <v>114.66</v>
      </c>
      <c r="L330" s="90" t="s">
        <v>2163</v>
      </c>
      <c r="M330" s="90" t="s">
        <v>1846</v>
      </c>
      <c r="N330" s="14"/>
      <c r="Q330" s="2"/>
      <c r="R330" s="110"/>
      <c r="T330" s="35"/>
      <c r="U330" s="2"/>
      <c r="V330" s="2"/>
      <c r="W330" s="5" t="e">
        <f>VLOOKUP(V330,definitions_list_lookup!$V$12:$W$15,2,FALSE)</f>
        <v>#N/A</v>
      </c>
      <c r="X330" s="35"/>
      <c r="Y330" s="41" t="e">
        <f>VLOOKUP(X330,definitions_list_lookup!$AT$3:$AU$5,2,FALSE)</f>
        <v>#N/A</v>
      </c>
      <c r="Z330" s="41"/>
      <c r="AA330" s="41"/>
      <c r="AB330" s="2" t="s">
        <v>1385</v>
      </c>
      <c r="AC330" s="2" t="s">
        <v>1374</v>
      </c>
      <c r="AD330" s="5">
        <f>VLOOKUP(AC330,definitions_list_lookup!$Y$12:$Z$15,2,FALSE)</f>
        <v>1</v>
      </c>
      <c r="AE330" s="35" t="s">
        <v>1456</v>
      </c>
      <c r="AF330" s="41">
        <f>VLOOKUP(AE330,definitions_list_lookup!$AT$3:$AU$5,2,FALSE)</f>
        <v>1</v>
      </c>
      <c r="AH330" s="2" t="s">
        <v>1492</v>
      </c>
      <c r="AI330" s="2" t="s">
        <v>2483</v>
      </c>
      <c r="AJ330" s="14"/>
      <c r="AK330" s="14"/>
      <c r="AL330" s="14"/>
      <c r="AM330" s="14"/>
      <c r="AN330" s="14"/>
      <c r="AO330" s="14"/>
      <c r="AP330" s="14"/>
      <c r="AQ330" s="14"/>
      <c r="AR330" s="14"/>
      <c r="AS330" s="49">
        <v>10</v>
      </c>
      <c r="AT330" s="49">
        <v>90</v>
      </c>
      <c r="AU330" s="49">
        <v>3</v>
      </c>
      <c r="AV330" s="49">
        <v>360</v>
      </c>
      <c r="AW330" s="49">
        <f t="shared" si="54"/>
        <v>-106.55296453948534</v>
      </c>
      <c r="AX330" s="49">
        <f t="shared" si="55"/>
        <v>253.44703546051466</v>
      </c>
      <c r="AY330" s="49">
        <f t="shared" si="59"/>
        <v>79.576935817123754</v>
      </c>
      <c r="AZ330" s="49">
        <f t="shared" si="56"/>
        <v>343.44703546051466</v>
      </c>
      <c r="BA330" s="49">
        <f t="shared" si="57"/>
        <v>10.423064182876246</v>
      </c>
      <c r="BB330" s="49">
        <f t="shared" si="60"/>
        <v>73.447035460514655</v>
      </c>
      <c r="BC330" s="60">
        <f t="shared" si="58"/>
        <v>10.423064182876246</v>
      </c>
    </row>
    <row r="331" spans="1:55">
      <c r="A331" s="89">
        <v>42936</v>
      </c>
      <c r="B331" s="2" t="s">
        <v>1842</v>
      </c>
      <c r="C331" s="2" t="s">
        <v>1450</v>
      </c>
      <c r="D331" s="2" t="s">
        <v>1575</v>
      </c>
      <c r="E331" s="2">
        <v>48</v>
      </c>
      <c r="F331" s="2">
        <v>3</v>
      </c>
      <c r="G331" s="10" t="str">
        <f t="shared" si="53"/>
        <v>48-3</v>
      </c>
      <c r="H331" s="2">
        <v>52</v>
      </c>
      <c r="I331" s="2">
        <v>58</v>
      </c>
      <c r="J331" s="14">
        <f>(VLOOKUP($G331,Depth_Lookup_CCL!$A$3:$Z$549,11,FALSE))+(H331/100)</f>
        <v>114.66</v>
      </c>
      <c r="K331" s="14">
        <f>(VLOOKUP($G331,Depth_Lookup_CCL!$A$3:$Z$549,11,FALSE))+(I331/100)</f>
        <v>114.72</v>
      </c>
      <c r="L331" s="90" t="s">
        <v>2163</v>
      </c>
      <c r="M331" s="90" t="s">
        <v>1846</v>
      </c>
      <c r="N331" s="14"/>
      <c r="Q331" s="2"/>
      <c r="R331" s="110"/>
      <c r="S331" s="2" t="s">
        <v>1366</v>
      </c>
      <c r="T331" s="35" t="s">
        <v>1391</v>
      </c>
      <c r="U331" s="2" t="s">
        <v>1368</v>
      </c>
      <c r="V331" s="2" t="s">
        <v>238</v>
      </c>
      <c r="W331" s="5">
        <f>VLOOKUP(V331,definitions_list_lookup!$V$12:$W$15,2,FALSE)</f>
        <v>2</v>
      </c>
      <c r="X331" s="35" t="s">
        <v>1456</v>
      </c>
      <c r="Y331" s="41">
        <f>VLOOKUP(X331,definitions_list_lookup!$AT$3:$AU$5,2,FALSE)</f>
        <v>1</v>
      </c>
      <c r="Z331" s="41">
        <v>6</v>
      </c>
      <c r="AA331" s="41" t="s">
        <v>2485</v>
      </c>
      <c r="AB331" s="2"/>
      <c r="AC331" s="2"/>
      <c r="AD331" s="5" t="e">
        <f>VLOOKUP(AC331,definitions_list_lookup!$Y$12:$Z$15,2,FALSE)</f>
        <v>#N/A</v>
      </c>
      <c r="AE331" s="35"/>
      <c r="AF331" s="41" t="e">
        <f>VLOOKUP(AE331,definitions_list_lookup!$AT$3:$AU$5,2,FALSE)</f>
        <v>#N/A</v>
      </c>
      <c r="AH331" s="2"/>
      <c r="AI331" s="2"/>
      <c r="AJ331" s="14"/>
      <c r="AK331" s="14"/>
      <c r="AL331" s="14"/>
      <c r="AM331" s="14"/>
      <c r="AN331" s="14"/>
      <c r="AO331" s="14"/>
      <c r="AP331" s="14"/>
      <c r="AQ331" s="14"/>
      <c r="AR331" s="14"/>
      <c r="AS331" s="49">
        <v>13</v>
      </c>
      <c r="AT331" s="49">
        <v>90</v>
      </c>
      <c r="AU331" s="49">
        <v>8</v>
      </c>
      <c r="AV331" s="49">
        <v>360</v>
      </c>
      <c r="AW331" s="49">
        <f t="shared" si="54"/>
        <v>-121.33093290115893</v>
      </c>
      <c r="AX331" s="49">
        <f t="shared" si="55"/>
        <v>238.66906709884108</v>
      </c>
      <c r="AY331" s="49">
        <f t="shared" si="59"/>
        <v>74.875416916682013</v>
      </c>
      <c r="AZ331" s="49">
        <f t="shared" si="56"/>
        <v>328.66906709884108</v>
      </c>
      <c r="BA331" s="49">
        <f t="shared" si="57"/>
        <v>15.124583083317987</v>
      </c>
      <c r="BB331" s="49">
        <f t="shared" si="60"/>
        <v>58.669067098841083</v>
      </c>
      <c r="BC331" s="60">
        <f t="shared" si="58"/>
        <v>15.124583083317987</v>
      </c>
    </row>
    <row r="332" spans="1:55">
      <c r="A332" s="89">
        <v>42936</v>
      </c>
      <c r="B332" s="2" t="s">
        <v>1842</v>
      </c>
      <c r="C332" s="2" t="s">
        <v>1450</v>
      </c>
      <c r="D332" s="2" t="s">
        <v>1575</v>
      </c>
      <c r="E332" s="2">
        <v>48</v>
      </c>
      <c r="F332" s="2">
        <v>3</v>
      </c>
      <c r="G332" s="10" t="str">
        <f t="shared" si="53"/>
        <v>48-3</v>
      </c>
      <c r="H332" s="2">
        <v>58</v>
      </c>
      <c r="I332" s="2">
        <v>68</v>
      </c>
      <c r="J332" s="14">
        <f>(VLOOKUP($G332,Depth_Lookup_CCL!$A$3:$Z$549,11,FALSE))+(H332/100)</f>
        <v>114.72</v>
      </c>
      <c r="K332" s="14">
        <f>(VLOOKUP($G332,Depth_Lookup_CCL!$A$3:$Z$549,11,FALSE))+(I332/100)</f>
        <v>114.82000000000001</v>
      </c>
      <c r="L332" s="90" t="s">
        <v>2163</v>
      </c>
      <c r="M332" s="90" t="s">
        <v>1846</v>
      </c>
      <c r="N332" s="14"/>
      <c r="Q332" s="2"/>
      <c r="R332" s="110"/>
      <c r="S332" s="2" t="s">
        <v>1366</v>
      </c>
      <c r="T332" s="35" t="s">
        <v>1391</v>
      </c>
      <c r="U332" s="2" t="s">
        <v>1368</v>
      </c>
      <c r="V332" s="2" t="s">
        <v>238</v>
      </c>
      <c r="W332" s="5">
        <f>VLOOKUP(V332,definitions_list_lookup!$V$12:$W$15,2,FALSE)</f>
        <v>2</v>
      </c>
      <c r="X332" s="35" t="s">
        <v>1456</v>
      </c>
      <c r="Y332" s="41">
        <f>VLOOKUP(X332,definitions_list_lookup!$AT$3:$AU$5,2,FALSE)</f>
        <v>1</v>
      </c>
      <c r="Z332" s="41">
        <v>20</v>
      </c>
      <c r="AA332" s="41" t="s">
        <v>2486</v>
      </c>
      <c r="AB332" s="2"/>
      <c r="AC332" s="2"/>
      <c r="AD332" s="5" t="e">
        <f>VLOOKUP(AC332,definitions_list_lookup!$Y$12:$Z$15,2,FALSE)</f>
        <v>#N/A</v>
      </c>
      <c r="AE332" s="35"/>
      <c r="AF332" s="41" t="e">
        <f>VLOOKUP(AE332,definitions_list_lookup!$AT$3:$AU$5,2,FALSE)</f>
        <v>#N/A</v>
      </c>
      <c r="AH332" s="2"/>
      <c r="AI332" s="2"/>
      <c r="AJ332" s="14"/>
      <c r="AK332" s="14"/>
      <c r="AL332" s="14"/>
      <c r="AM332" s="14"/>
      <c r="AN332" s="14"/>
      <c r="AO332" s="14"/>
      <c r="AP332" s="14"/>
      <c r="AQ332" s="14"/>
      <c r="AR332" s="14"/>
      <c r="AS332" s="49">
        <v>1</v>
      </c>
      <c r="AT332" s="49">
        <v>90</v>
      </c>
      <c r="AU332" s="49">
        <v>3</v>
      </c>
      <c r="AV332" s="49">
        <v>360</v>
      </c>
      <c r="AW332" s="49">
        <f t="shared" si="54"/>
        <v>-161.57901920027496</v>
      </c>
      <c r="AX332" s="49">
        <f t="shared" si="55"/>
        <v>198.42098079972504</v>
      </c>
      <c r="AY332" s="49">
        <f t="shared" si="59"/>
        <v>86.838299513294629</v>
      </c>
      <c r="AZ332" s="49">
        <f t="shared" si="56"/>
        <v>288.42098079972504</v>
      </c>
      <c r="BA332" s="49">
        <f t="shared" si="57"/>
        <v>3.1617004867053708</v>
      </c>
      <c r="BB332" s="49">
        <f t="shared" si="60"/>
        <v>18.420980799725044</v>
      </c>
      <c r="BC332" s="60">
        <f t="shared" si="58"/>
        <v>3.1617004867053708</v>
      </c>
    </row>
    <row r="333" spans="1:55">
      <c r="A333" s="89">
        <v>42936</v>
      </c>
      <c r="B333" s="2" t="s">
        <v>1842</v>
      </c>
      <c r="C333" s="2" t="s">
        <v>1450</v>
      </c>
      <c r="D333" s="2" t="s">
        <v>1575</v>
      </c>
      <c r="E333" s="2">
        <v>48</v>
      </c>
      <c r="F333" s="2">
        <v>3</v>
      </c>
      <c r="G333" s="10" t="str">
        <f t="shared" si="53"/>
        <v>48-3</v>
      </c>
      <c r="H333" s="2">
        <v>68</v>
      </c>
      <c r="I333" s="2">
        <v>78</v>
      </c>
      <c r="J333" s="14">
        <f>(VLOOKUP($G333,Depth_Lookup_CCL!$A$3:$Z$549,11,FALSE))+(H333/100)</f>
        <v>114.82000000000001</v>
      </c>
      <c r="K333" s="14">
        <f>(VLOOKUP($G333,Depth_Lookup_CCL!$A$3:$Z$549,11,FALSE))+(I333/100)</f>
        <v>114.92</v>
      </c>
      <c r="L333" s="90" t="s">
        <v>2163</v>
      </c>
      <c r="M333" s="90" t="s">
        <v>1846</v>
      </c>
      <c r="N333" s="14"/>
      <c r="Q333" s="2"/>
      <c r="R333" s="110"/>
      <c r="S333" s="2" t="s">
        <v>1366</v>
      </c>
      <c r="T333" s="35" t="s">
        <v>1363</v>
      </c>
      <c r="U333" s="2" t="s">
        <v>1368</v>
      </c>
      <c r="V333" s="2" t="s">
        <v>238</v>
      </c>
      <c r="W333" s="5">
        <f>VLOOKUP(V333,definitions_list_lookup!$V$12:$W$15,2,FALSE)</f>
        <v>2</v>
      </c>
      <c r="X333" s="35" t="s">
        <v>1456</v>
      </c>
      <c r="Y333" s="41">
        <f>VLOOKUP(X333,definitions_list_lookup!$AT$3:$AU$5,2,FALSE)</f>
        <v>1</v>
      </c>
      <c r="Z333" s="41">
        <v>10</v>
      </c>
      <c r="AA333" s="41" t="s">
        <v>2485</v>
      </c>
      <c r="AB333" s="2"/>
      <c r="AC333" s="2"/>
      <c r="AD333" s="5" t="e">
        <f>VLOOKUP(AC333,definitions_list_lookup!$Y$12:$Z$15,2,FALSE)</f>
        <v>#N/A</v>
      </c>
      <c r="AE333" s="35"/>
      <c r="AF333" s="41" t="e">
        <f>VLOOKUP(AE333,definitions_list_lookup!$AT$3:$AU$5,2,FALSE)</f>
        <v>#N/A</v>
      </c>
      <c r="AH333" s="2"/>
      <c r="AI333" s="2"/>
      <c r="AJ333" s="14"/>
      <c r="AK333" s="14"/>
      <c r="AL333" s="14"/>
      <c r="AM333" s="14"/>
      <c r="AN333" s="14"/>
      <c r="AO333" s="14"/>
      <c r="AP333" s="14"/>
      <c r="AQ333" s="14"/>
      <c r="AR333" s="14"/>
      <c r="AS333" s="49">
        <v>8</v>
      </c>
      <c r="AT333" s="49">
        <v>90</v>
      </c>
      <c r="AU333" s="49">
        <v>2</v>
      </c>
      <c r="AV333" s="49">
        <v>360</v>
      </c>
      <c r="AW333" s="49">
        <f t="shared" si="54"/>
        <v>-103.95393377939872</v>
      </c>
      <c r="AX333" s="49">
        <f t="shared" si="55"/>
        <v>256.04606622060129</v>
      </c>
      <c r="AY333" s="49">
        <f t="shared" si="59"/>
        <v>81.760032831371518</v>
      </c>
      <c r="AZ333" s="49">
        <f t="shared" si="56"/>
        <v>346.04606622060129</v>
      </c>
      <c r="BA333" s="49">
        <f t="shared" si="57"/>
        <v>8.2399671686284819</v>
      </c>
      <c r="BB333" s="49">
        <f t="shared" si="60"/>
        <v>76.04606622060129</v>
      </c>
      <c r="BC333" s="60">
        <f t="shared" si="58"/>
        <v>8.2399671686284819</v>
      </c>
    </row>
    <row r="334" spans="1:55">
      <c r="A334" s="89">
        <v>42936</v>
      </c>
      <c r="B334" s="2" t="s">
        <v>1842</v>
      </c>
      <c r="C334" s="2" t="s">
        <v>1450</v>
      </c>
      <c r="D334" s="2" t="s">
        <v>1575</v>
      </c>
      <c r="E334" s="2">
        <v>48</v>
      </c>
      <c r="F334" s="2">
        <v>3</v>
      </c>
      <c r="G334" s="10" t="str">
        <f t="shared" si="53"/>
        <v>48-3</v>
      </c>
      <c r="H334" s="2">
        <v>78</v>
      </c>
      <c r="I334" s="2">
        <v>91</v>
      </c>
      <c r="J334" s="14">
        <f>(VLOOKUP($G334,Depth_Lookup_CCL!$A$3:$Z$549,11,FALSE))+(H334/100)</f>
        <v>114.92</v>
      </c>
      <c r="K334" s="14">
        <f>(VLOOKUP($G334,Depth_Lookup_CCL!$A$3:$Z$549,11,FALSE))+(I334/100)</f>
        <v>115.05</v>
      </c>
      <c r="L334" s="90" t="s">
        <v>2163</v>
      </c>
      <c r="M334" s="90" t="s">
        <v>1846</v>
      </c>
      <c r="N334" s="14" t="s">
        <v>1442</v>
      </c>
      <c r="Q334" s="2"/>
      <c r="R334" s="110"/>
      <c r="S334" s="2" t="s">
        <v>1366</v>
      </c>
      <c r="T334" s="35" t="s">
        <v>1363</v>
      </c>
      <c r="U334" s="2" t="s">
        <v>1368</v>
      </c>
      <c r="V334" s="2" t="s">
        <v>1374</v>
      </c>
      <c r="W334" s="5">
        <f>VLOOKUP(V334,definitions_list_lookup!$V$12:$W$15,2,FALSE)</f>
        <v>1</v>
      </c>
      <c r="X334" s="35" t="s">
        <v>1456</v>
      </c>
      <c r="Y334" s="41">
        <f>VLOOKUP(X334,definitions_list_lookup!$AT$3:$AU$5,2,FALSE)</f>
        <v>1</v>
      </c>
      <c r="Z334" s="41">
        <v>10</v>
      </c>
      <c r="AA334" s="41" t="s">
        <v>2485</v>
      </c>
      <c r="AB334" s="2"/>
      <c r="AC334" s="2"/>
      <c r="AD334" s="5" t="e">
        <f>VLOOKUP(AC334,definitions_list_lookup!$Y$12:$Z$15,2,FALSE)</f>
        <v>#N/A</v>
      </c>
      <c r="AE334" s="35"/>
      <c r="AF334" s="41" t="e">
        <f>VLOOKUP(AE334,definitions_list_lookup!$AT$3:$AU$5,2,FALSE)</f>
        <v>#N/A</v>
      </c>
      <c r="AH334" s="2"/>
      <c r="AI334" s="2"/>
      <c r="AJ334" s="14"/>
      <c r="AK334" s="14"/>
      <c r="AL334" s="14"/>
      <c r="AM334" s="14"/>
      <c r="AN334" s="14"/>
      <c r="AO334" s="14"/>
      <c r="AP334" s="14"/>
      <c r="AQ334" s="14"/>
      <c r="AR334" s="14"/>
      <c r="AS334" s="49">
        <v>9</v>
      </c>
      <c r="AT334" s="49">
        <v>90</v>
      </c>
      <c r="AU334" s="49">
        <v>5</v>
      </c>
      <c r="AV334" s="49">
        <v>360</v>
      </c>
      <c r="AW334" s="49">
        <f t="shared" si="54"/>
        <v>-118.91545636591999</v>
      </c>
      <c r="AX334" s="49">
        <f t="shared" si="55"/>
        <v>241.08454363408001</v>
      </c>
      <c r="AY334" s="49">
        <f t="shared" si="59"/>
        <v>79.743772977725598</v>
      </c>
      <c r="AZ334" s="49">
        <f t="shared" si="56"/>
        <v>331.08454363407998</v>
      </c>
      <c r="BA334" s="49">
        <f t="shared" si="57"/>
        <v>10.256227022274402</v>
      </c>
      <c r="BB334" s="49">
        <f t="shared" si="60"/>
        <v>61.084543634080006</v>
      </c>
      <c r="BC334" s="60">
        <f t="shared" si="58"/>
        <v>10.256227022274402</v>
      </c>
    </row>
    <row r="335" spans="1:55">
      <c r="A335" s="89">
        <v>42936</v>
      </c>
      <c r="B335" s="2" t="s">
        <v>1842</v>
      </c>
      <c r="C335" s="2" t="s">
        <v>1450</v>
      </c>
      <c r="D335" s="2" t="s">
        <v>1575</v>
      </c>
      <c r="E335" s="2">
        <v>48</v>
      </c>
      <c r="F335" s="2">
        <v>4</v>
      </c>
      <c r="G335" s="10" t="str">
        <f t="shared" si="53"/>
        <v>48-4</v>
      </c>
      <c r="H335" s="2">
        <v>0</v>
      </c>
      <c r="I335" s="2">
        <v>51</v>
      </c>
      <c r="J335" s="14">
        <f>(VLOOKUP($G335,Depth_Lookup_CCL!$A$3:$Z$549,11,FALSE))+(H335/100)</f>
        <v>115.05</v>
      </c>
      <c r="K335" s="14">
        <f>(VLOOKUP($G335,Depth_Lookup_CCL!$A$3:$Z$549,11,FALSE))+(I335/100)</f>
        <v>115.56</v>
      </c>
      <c r="L335" s="90" t="s">
        <v>2163</v>
      </c>
      <c r="M335" s="90" t="s">
        <v>2490</v>
      </c>
      <c r="N335" s="14" t="s">
        <v>1442</v>
      </c>
      <c r="Q335" s="2"/>
      <c r="R335" s="110"/>
      <c r="T335" s="35"/>
      <c r="U335" s="2"/>
      <c r="V335" s="2"/>
      <c r="W335" s="5" t="e">
        <f>VLOOKUP(V335,definitions_list_lookup!$V$12:$W$15,2,FALSE)</f>
        <v>#N/A</v>
      </c>
      <c r="X335" s="35"/>
      <c r="Y335" s="41" t="e">
        <f>VLOOKUP(X335,definitions_list_lookup!$AT$3:$AU$5,2,FALSE)</f>
        <v>#N/A</v>
      </c>
      <c r="Z335" s="41"/>
      <c r="AA335" s="41"/>
      <c r="AB335" s="2"/>
      <c r="AC335" s="2"/>
      <c r="AD335" s="5" t="e">
        <f>VLOOKUP(AC335,definitions_list_lookup!$Y$12:$Z$15,2,FALSE)</f>
        <v>#N/A</v>
      </c>
      <c r="AE335" s="35"/>
      <c r="AF335" s="41" t="e">
        <f>VLOOKUP(AE335,definitions_list_lookup!$AT$3:$AU$5,2,FALSE)</f>
        <v>#N/A</v>
      </c>
      <c r="AH335" s="2"/>
      <c r="AI335" s="2"/>
      <c r="AJ335" s="14"/>
      <c r="AK335" s="14"/>
      <c r="AL335" s="14"/>
      <c r="AM335" s="14"/>
      <c r="AN335" s="14"/>
      <c r="AO335" s="14"/>
      <c r="AP335" s="14"/>
      <c r="AQ335" s="14"/>
      <c r="AR335" s="14"/>
      <c r="AS335" s="49"/>
      <c r="AT335" s="49"/>
      <c r="AU335" s="49"/>
      <c r="AV335" s="49"/>
      <c r="AW335" s="49" t="e">
        <f t="shared" si="54"/>
        <v>#DIV/0!</v>
      </c>
      <c r="AX335" s="49" t="e">
        <f t="shared" si="55"/>
        <v>#DIV/0!</v>
      </c>
      <c r="AY335" s="49" t="e">
        <f t="shared" si="59"/>
        <v>#DIV/0!</v>
      </c>
      <c r="AZ335" s="49" t="e">
        <f t="shared" si="56"/>
        <v>#DIV/0!</v>
      </c>
      <c r="BA335" s="49" t="e">
        <f t="shared" si="57"/>
        <v>#DIV/0!</v>
      </c>
      <c r="BB335" s="49" t="e">
        <f t="shared" si="60"/>
        <v>#DIV/0!</v>
      </c>
      <c r="BC335" s="60" t="e">
        <f t="shared" si="58"/>
        <v>#DIV/0!</v>
      </c>
    </row>
    <row r="336" spans="1:55">
      <c r="A336" s="89">
        <v>42936</v>
      </c>
      <c r="B336" s="2" t="s">
        <v>1842</v>
      </c>
      <c r="C336" s="2" t="s">
        <v>1450</v>
      </c>
      <c r="D336" s="2" t="s">
        <v>1575</v>
      </c>
      <c r="E336" s="2">
        <v>49</v>
      </c>
      <c r="F336" s="2">
        <v>1</v>
      </c>
      <c r="G336" s="10" t="str">
        <f t="shared" si="53"/>
        <v>49-1</v>
      </c>
      <c r="H336" s="2">
        <v>0</v>
      </c>
      <c r="I336" s="2">
        <v>100</v>
      </c>
      <c r="J336" s="14">
        <f>(VLOOKUP($G336,Depth_Lookup_CCL!$A$3:$Z$549,11,FALSE))+(H336/100)</f>
        <v>115.55</v>
      </c>
      <c r="K336" s="14">
        <f>(VLOOKUP($G336,Depth_Lookup_CCL!$A$3:$Z$549,11,FALSE))+(I336/100)</f>
        <v>116.55</v>
      </c>
      <c r="L336" s="90" t="s">
        <v>2163</v>
      </c>
      <c r="M336" s="90" t="s">
        <v>1846</v>
      </c>
      <c r="N336" s="14" t="s">
        <v>1442</v>
      </c>
      <c r="Q336" s="2"/>
      <c r="R336" s="110"/>
      <c r="T336" s="35"/>
      <c r="U336" s="2"/>
      <c r="V336" s="2"/>
      <c r="W336" s="5" t="e">
        <f>VLOOKUP(V336,definitions_list_lookup!$V$12:$W$15,2,FALSE)</f>
        <v>#N/A</v>
      </c>
      <c r="X336" s="35"/>
      <c r="Y336" s="41" t="e">
        <f>VLOOKUP(X336,definitions_list_lookup!$AT$3:$AU$5,2,FALSE)</f>
        <v>#N/A</v>
      </c>
      <c r="Z336" s="41">
        <v>8</v>
      </c>
      <c r="AA336" s="41" t="s">
        <v>2491</v>
      </c>
      <c r="AB336" s="2"/>
      <c r="AC336" s="2"/>
      <c r="AD336" s="5" t="e">
        <f>VLOOKUP(AC336,definitions_list_lookup!$Y$12:$Z$15,2,FALSE)</f>
        <v>#N/A</v>
      </c>
      <c r="AF336" s="41" t="e">
        <f>VLOOKUP(AE336,definitions_list_lookup!$AT$3:$AU$5,2,FALSE)</f>
        <v>#N/A</v>
      </c>
      <c r="AH336" s="2"/>
      <c r="AI336" s="2"/>
      <c r="AJ336" s="14"/>
      <c r="AK336" s="14"/>
      <c r="AL336" s="14"/>
      <c r="AM336" s="14"/>
      <c r="AN336" s="14"/>
      <c r="AO336" s="14"/>
      <c r="AP336" s="14"/>
      <c r="AQ336" s="14"/>
      <c r="AR336" s="14"/>
      <c r="AS336" s="49">
        <v>12</v>
      </c>
      <c r="AT336" s="49">
        <v>90</v>
      </c>
      <c r="AU336" s="49">
        <v>1</v>
      </c>
      <c r="AV336" s="49">
        <v>0</v>
      </c>
      <c r="AW336" s="49">
        <f t="shared" si="54"/>
        <v>-94.694573954815979</v>
      </c>
      <c r="AX336" s="49">
        <f t="shared" si="55"/>
        <v>265.30542604518405</v>
      </c>
      <c r="AY336" s="49">
        <f t="shared" si="59"/>
        <v>77.960782829840923</v>
      </c>
      <c r="AZ336" s="49">
        <f t="shared" si="56"/>
        <v>355.30542604518405</v>
      </c>
      <c r="BA336" s="49">
        <f t="shared" si="57"/>
        <v>12.039217170159077</v>
      </c>
      <c r="BB336" s="49">
        <f t="shared" si="60"/>
        <v>85.305426045184049</v>
      </c>
      <c r="BC336" s="60">
        <f t="shared" si="58"/>
        <v>12.039217170159077</v>
      </c>
    </row>
    <row r="337" spans="1:55">
      <c r="A337" s="89">
        <v>42936</v>
      </c>
      <c r="B337" s="2" t="s">
        <v>1842</v>
      </c>
      <c r="C337" s="2" t="s">
        <v>1450</v>
      </c>
      <c r="D337" s="2" t="s">
        <v>1575</v>
      </c>
      <c r="E337" s="2">
        <v>49</v>
      </c>
      <c r="F337" s="2">
        <v>2</v>
      </c>
      <c r="G337" s="10" t="str">
        <f t="shared" si="53"/>
        <v>49-2</v>
      </c>
      <c r="H337" s="2">
        <v>0</v>
      </c>
      <c r="I337" s="2">
        <v>63</v>
      </c>
      <c r="J337" s="14">
        <f>(VLOOKUP($G337,Depth_Lookup_CCL!$A$3:$Z$549,11,FALSE))+(H337/100)</f>
        <v>116.53999999999999</v>
      </c>
      <c r="K337" s="14">
        <f>(VLOOKUP($G337,Depth_Lookup_CCL!$A$3:$Z$549,11,FALSE))+(I337/100)</f>
        <v>117.16999999999999</v>
      </c>
      <c r="L337" s="90" t="s">
        <v>2163</v>
      </c>
      <c r="M337" s="90" t="s">
        <v>1846</v>
      </c>
      <c r="N337" s="14"/>
      <c r="Q337" s="2"/>
      <c r="R337" s="110"/>
      <c r="T337" s="35"/>
      <c r="U337" s="2"/>
      <c r="V337" s="2"/>
      <c r="W337" s="5" t="e">
        <f>VLOOKUP(V337,definitions_list_lookup!$V$12:$W$15,2,FALSE)</f>
        <v>#N/A</v>
      </c>
      <c r="X337" s="35"/>
      <c r="Y337" s="41" t="e">
        <f>VLOOKUP(X337,definitions_list_lookup!$AT$3:$AU$5,2,FALSE)</f>
        <v>#N/A</v>
      </c>
      <c r="Z337" s="41"/>
      <c r="AA337" s="41"/>
      <c r="AB337" s="2" t="s">
        <v>1385</v>
      </c>
      <c r="AC337" s="2" t="s">
        <v>1374</v>
      </c>
      <c r="AD337" s="5">
        <f>VLOOKUP(AC337,definitions_list_lookup!$Y$12:$Z$15,2,FALSE)</f>
        <v>1</v>
      </c>
      <c r="AE337" s="35" t="s">
        <v>1456</v>
      </c>
      <c r="AF337" s="41">
        <f>VLOOKUP(AE337,definitions_list_lookup!$AT$3:$AU$5,2,FALSE)</f>
        <v>1</v>
      </c>
      <c r="AH337" s="2" t="s">
        <v>1492</v>
      </c>
      <c r="AI337" s="2" t="s">
        <v>2483</v>
      </c>
      <c r="AJ337" s="14"/>
      <c r="AK337" s="14"/>
      <c r="AL337" s="14"/>
      <c r="AM337" s="14"/>
      <c r="AN337" s="14"/>
      <c r="AO337" s="14"/>
      <c r="AP337" s="14"/>
      <c r="AQ337" s="14"/>
      <c r="AR337" s="14"/>
      <c r="AS337" s="49">
        <v>14</v>
      </c>
      <c r="AT337" s="49">
        <v>90</v>
      </c>
      <c r="AU337" s="49">
        <v>0</v>
      </c>
      <c r="AV337" s="49">
        <v>0</v>
      </c>
      <c r="AW337" s="49">
        <f t="shared" si="54"/>
        <v>-90</v>
      </c>
      <c r="AX337" s="49">
        <f t="shared" si="55"/>
        <v>270</v>
      </c>
      <c r="AY337" s="49">
        <f t="shared" si="59"/>
        <v>76</v>
      </c>
      <c r="AZ337" s="49">
        <f t="shared" si="56"/>
        <v>360</v>
      </c>
      <c r="BA337" s="49">
        <f t="shared" si="57"/>
        <v>14</v>
      </c>
      <c r="BB337" s="49">
        <f t="shared" si="60"/>
        <v>90</v>
      </c>
      <c r="BC337" s="60">
        <f t="shared" si="58"/>
        <v>14</v>
      </c>
    </row>
    <row r="338" spans="1:55">
      <c r="A338" s="89">
        <v>42936</v>
      </c>
      <c r="B338" s="2" t="s">
        <v>1842</v>
      </c>
      <c r="C338" s="2" t="s">
        <v>1450</v>
      </c>
      <c r="D338" s="2" t="s">
        <v>1575</v>
      </c>
      <c r="E338" s="2">
        <v>49</v>
      </c>
      <c r="F338" s="2">
        <v>2</v>
      </c>
      <c r="G338" s="10" t="str">
        <f t="shared" si="53"/>
        <v>49-2</v>
      </c>
      <c r="H338" s="2">
        <v>63</v>
      </c>
      <c r="I338" s="2">
        <v>78</v>
      </c>
      <c r="J338" s="14">
        <f>(VLOOKUP($G338,Depth_Lookup_CCL!$A$3:$Z$549,11,FALSE))+(H338/100)</f>
        <v>117.16999999999999</v>
      </c>
      <c r="K338" s="14">
        <f>(VLOOKUP($G338,Depth_Lookup_CCL!$A$3:$Z$549,11,FALSE))+(I338/100)</f>
        <v>117.32</v>
      </c>
      <c r="L338" s="90" t="s">
        <v>2163</v>
      </c>
      <c r="M338" s="90" t="s">
        <v>1846</v>
      </c>
      <c r="N338" s="14" t="s">
        <v>1442</v>
      </c>
      <c r="Q338" s="2"/>
      <c r="R338" s="110"/>
      <c r="S338" s="2" t="s">
        <v>1366</v>
      </c>
      <c r="T338" s="35" t="s">
        <v>1391</v>
      </c>
      <c r="U338" s="2" t="s">
        <v>1368</v>
      </c>
      <c r="V338" s="2" t="s">
        <v>1374</v>
      </c>
      <c r="W338" s="5">
        <f>VLOOKUP(V338,definitions_list_lookup!$V$12:$W$15,2,FALSE)</f>
        <v>1</v>
      </c>
      <c r="X338" s="35" t="s">
        <v>1456</v>
      </c>
      <c r="Y338" s="41">
        <f>VLOOKUP(X338,definitions_list_lookup!$AT$3:$AU$5,2,FALSE)</f>
        <v>1</v>
      </c>
      <c r="Z338" s="41">
        <v>14</v>
      </c>
      <c r="AA338" s="41" t="s">
        <v>2492</v>
      </c>
      <c r="AB338" s="2"/>
      <c r="AC338" s="2"/>
      <c r="AD338" s="5" t="e">
        <f>VLOOKUP(AC338,definitions_list_lookup!$Y$12:$Z$15,2,FALSE)</f>
        <v>#N/A</v>
      </c>
      <c r="AE338" s="35"/>
      <c r="AF338" s="41" t="e">
        <f>VLOOKUP(AE338,definitions_list_lookup!$AT$3:$AU$5,2,FALSE)</f>
        <v>#N/A</v>
      </c>
      <c r="AH338" s="2"/>
      <c r="AI338" s="2"/>
      <c r="AJ338" s="14"/>
      <c r="AK338" s="14"/>
      <c r="AL338" s="14"/>
      <c r="AM338" s="14"/>
      <c r="AN338" s="14"/>
      <c r="AO338" s="14"/>
      <c r="AP338" s="14"/>
      <c r="AQ338" s="14"/>
      <c r="AR338" s="14"/>
      <c r="AS338" s="49">
        <v>12</v>
      </c>
      <c r="AT338" s="49">
        <v>90</v>
      </c>
      <c r="AU338" s="49">
        <v>2</v>
      </c>
      <c r="AV338" s="49">
        <v>0</v>
      </c>
      <c r="AW338" s="49">
        <f t="shared" si="54"/>
        <v>-99.329739890327289</v>
      </c>
      <c r="AX338" s="49">
        <f t="shared" si="55"/>
        <v>260.67026010967271</v>
      </c>
      <c r="AY338" s="49">
        <f t="shared" si="59"/>
        <v>77.843886462714536</v>
      </c>
      <c r="AZ338" s="49">
        <f t="shared" si="56"/>
        <v>350.67026010967271</v>
      </c>
      <c r="BA338" s="49">
        <f t="shared" si="57"/>
        <v>12.156113537285464</v>
      </c>
      <c r="BB338" s="49">
        <f t="shared" si="60"/>
        <v>80.670260109672711</v>
      </c>
      <c r="BC338" s="60">
        <f t="shared" si="58"/>
        <v>12.156113537285464</v>
      </c>
    </row>
    <row r="339" spans="1:55">
      <c r="A339" s="89">
        <v>42936</v>
      </c>
      <c r="B339" s="2" t="s">
        <v>1842</v>
      </c>
      <c r="C339" s="2" t="s">
        <v>1450</v>
      </c>
      <c r="D339" s="2" t="s">
        <v>1575</v>
      </c>
      <c r="E339" s="2">
        <v>49</v>
      </c>
      <c r="F339" s="2">
        <v>3</v>
      </c>
      <c r="G339" s="10" t="str">
        <f t="shared" si="53"/>
        <v>49-3</v>
      </c>
      <c r="H339" s="2">
        <v>0</v>
      </c>
      <c r="I339" s="2">
        <v>22</v>
      </c>
      <c r="J339" s="14">
        <f>(VLOOKUP($G339,Depth_Lookup_CCL!$A$3:$Z$549,11,FALSE))+(H339/100)</f>
        <v>117.35</v>
      </c>
      <c r="K339" s="14">
        <f>(VLOOKUP($G339,Depth_Lookup_CCL!$A$3:$Z$549,11,FALSE))+(I339/100)</f>
        <v>117.57</v>
      </c>
      <c r="L339" s="90" t="s">
        <v>2163</v>
      </c>
      <c r="M339" s="90" t="s">
        <v>1846</v>
      </c>
      <c r="N339" s="14"/>
      <c r="Q339" s="2"/>
      <c r="R339" s="110"/>
      <c r="T339" s="35"/>
      <c r="U339" s="2"/>
      <c r="V339" s="2"/>
      <c r="W339" s="5" t="e">
        <f>VLOOKUP(V339,definitions_list_lookup!$V$12:$W$15,2,FALSE)</f>
        <v>#N/A</v>
      </c>
      <c r="X339" s="35"/>
      <c r="Y339" s="41" t="e">
        <f>VLOOKUP(X339,definitions_list_lookup!$AT$3:$AU$5,2,FALSE)</f>
        <v>#N/A</v>
      </c>
      <c r="Z339" s="41"/>
      <c r="AA339" s="41" t="s">
        <v>2493</v>
      </c>
      <c r="AB339" s="2" t="s">
        <v>1385</v>
      </c>
      <c r="AC339" s="2" t="s">
        <v>1374</v>
      </c>
      <c r="AD339" s="5">
        <f>VLOOKUP(AC339,definitions_list_lookup!$Y$12:$Z$15,2,FALSE)</f>
        <v>1</v>
      </c>
      <c r="AE339" s="35" t="s">
        <v>1456</v>
      </c>
      <c r="AF339" s="41">
        <f>VLOOKUP(AE339,definitions_list_lookup!$AT$3:$AU$5,2,FALSE)</f>
        <v>1</v>
      </c>
      <c r="AH339" s="2" t="s">
        <v>1492</v>
      </c>
      <c r="AI339" s="2" t="s">
        <v>2483</v>
      </c>
      <c r="AJ339" s="14"/>
      <c r="AK339" s="14"/>
      <c r="AL339" s="14"/>
      <c r="AM339" s="14"/>
      <c r="AN339" s="14"/>
      <c r="AO339" s="14"/>
      <c r="AP339" s="14"/>
      <c r="AQ339" s="14"/>
      <c r="AR339" s="14"/>
      <c r="AS339" s="49">
        <v>17</v>
      </c>
      <c r="AT339" s="49">
        <v>90</v>
      </c>
      <c r="AU339" s="49">
        <v>5</v>
      </c>
      <c r="AV339" s="49">
        <v>180</v>
      </c>
      <c r="AW339" s="49">
        <f t="shared" si="54"/>
        <v>-74.030863016219627</v>
      </c>
      <c r="AX339" s="49">
        <f t="shared" si="55"/>
        <v>285.96913698378034</v>
      </c>
      <c r="AY339" s="49">
        <f t="shared" si="59"/>
        <v>72.359211976798122</v>
      </c>
      <c r="AZ339" s="49">
        <f t="shared" si="56"/>
        <v>15.969136983780373</v>
      </c>
      <c r="BA339" s="49">
        <f t="shared" si="57"/>
        <v>17.640788023201878</v>
      </c>
      <c r="BB339" s="49">
        <f t="shared" si="60"/>
        <v>105.96913698378034</v>
      </c>
      <c r="BC339" s="60">
        <f t="shared" si="58"/>
        <v>17.640788023201878</v>
      </c>
    </row>
    <row r="340" spans="1:55">
      <c r="A340" s="89">
        <v>42936</v>
      </c>
      <c r="B340" s="2" t="s">
        <v>1842</v>
      </c>
      <c r="C340" s="2" t="s">
        <v>1450</v>
      </c>
      <c r="D340" s="2" t="s">
        <v>1575</v>
      </c>
      <c r="E340" s="2">
        <v>49</v>
      </c>
      <c r="F340" s="2">
        <v>3</v>
      </c>
      <c r="G340" s="10" t="str">
        <f t="shared" si="53"/>
        <v>49-3</v>
      </c>
      <c r="H340" s="2">
        <v>22</v>
      </c>
      <c r="I340" s="2">
        <v>67</v>
      </c>
      <c r="J340" s="14">
        <f>(VLOOKUP($G340,Depth_Lookup_CCL!$A$3:$Z$549,11,FALSE))+(H340/100)</f>
        <v>117.57</v>
      </c>
      <c r="K340" s="14">
        <f>(VLOOKUP($G340,Depth_Lookup_CCL!$A$3:$Z$549,11,FALSE))+(I340/100)</f>
        <v>118.02</v>
      </c>
      <c r="L340" s="90" t="s">
        <v>2163</v>
      </c>
      <c r="M340" s="90" t="s">
        <v>1846</v>
      </c>
      <c r="N340" s="14"/>
      <c r="Q340" s="2"/>
      <c r="R340" s="110"/>
      <c r="S340" s="2" t="s">
        <v>1366</v>
      </c>
      <c r="T340" s="35" t="s">
        <v>1363</v>
      </c>
      <c r="U340" s="2" t="s">
        <v>1368</v>
      </c>
      <c r="V340" s="2" t="s">
        <v>238</v>
      </c>
      <c r="W340" s="5">
        <f>VLOOKUP(V340,definitions_list_lookup!$V$12:$W$15,2,FALSE)</f>
        <v>2</v>
      </c>
      <c r="X340" s="35" t="s">
        <v>1457</v>
      </c>
      <c r="Y340" s="41">
        <f>VLOOKUP(X340,definitions_list_lookup!$AT$3:$AU$5,2,FALSE)</f>
        <v>2</v>
      </c>
      <c r="Z340" s="41">
        <v>45</v>
      </c>
      <c r="AA340" s="41" t="s">
        <v>2493</v>
      </c>
      <c r="AB340" s="2"/>
      <c r="AC340" s="2"/>
      <c r="AD340" s="5" t="e">
        <f>VLOOKUP(AC340,definitions_list_lookup!$Y$12:$Z$15,2,FALSE)</f>
        <v>#N/A</v>
      </c>
      <c r="AE340" s="35"/>
      <c r="AF340" s="41" t="e">
        <f>VLOOKUP(AE340,definitions_list_lookup!$AT$3:$AU$5,2,FALSE)</f>
        <v>#N/A</v>
      </c>
      <c r="AH340" s="2"/>
      <c r="AI340" s="2"/>
      <c r="AJ340" s="14"/>
      <c r="AK340" s="14"/>
      <c r="AL340" s="14"/>
      <c r="AM340" s="14"/>
      <c r="AN340" s="14"/>
      <c r="AO340" s="14"/>
      <c r="AP340" s="14"/>
      <c r="AQ340" s="14"/>
      <c r="AR340" s="14"/>
      <c r="AS340" s="49">
        <v>12</v>
      </c>
      <c r="AT340" s="49">
        <v>90</v>
      </c>
      <c r="AU340" s="49">
        <v>7</v>
      </c>
      <c r="AV340" s="49">
        <v>180</v>
      </c>
      <c r="AW340" s="49">
        <f t="shared" si="54"/>
        <v>-59.986866408417583</v>
      </c>
      <c r="AX340" s="49">
        <f t="shared" si="55"/>
        <v>300.0131335915824</v>
      </c>
      <c r="AY340" s="49">
        <f t="shared" si="59"/>
        <v>76.208207747633395</v>
      </c>
      <c r="AZ340" s="49">
        <f t="shared" si="56"/>
        <v>30.013133591582417</v>
      </c>
      <c r="BA340" s="49">
        <f t="shared" si="57"/>
        <v>13.791792252366605</v>
      </c>
      <c r="BB340" s="49">
        <f t="shared" si="60"/>
        <v>120.0131335915824</v>
      </c>
      <c r="BC340" s="60">
        <f t="shared" si="58"/>
        <v>13.791792252366605</v>
      </c>
    </row>
    <row r="341" spans="1:55">
      <c r="A341" s="89">
        <v>42936</v>
      </c>
      <c r="B341" s="2" t="s">
        <v>1842</v>
      </c>
      <c r="C341" s="2" t="s">
        <v>1450</v>
      </c>
      <c r="D341" s="2" t="s">
        <v>1575</v>
      </c>
      <c r="E341" s="2">
        <v>49</v>
      </c>
      <c r="F341" s="2">
        <v>3</v>
      </c>
      <c r="G341" s="10" t="str">
        <f t="shared" si="53"/>
        <v>49-3</v>
      </c>
      <c r="H341" s="2">
        <v>67</v>
      </c>
      <c r="I341" s="2">
        <v>84</v>
      </c>
      <c r="J341" s="14">
        <f>(VLOOKUP($G341,Depth_Lookup_CCL!$A$3:$Z$549,11,FALSE))+(H341/100)</f>
        <v>118.02</v>
      </c>
      <c r="K341" s="14">
        <f>(VLOOKUP($G341,Depth_Lookup_CCL!$A$3:$Z$549,11,FALSE))+(I341/100)</f>
        <v>118.19</v>
      </c>
      <c r="L341" s="90" t="s">
        <v>2163</v>
      </c>
      <c r="M341" s="90" t="s">
        <v>1846</v>
      </c>
      <c r="N341" s="14" t="s">
        <v>1442</v>
      </c>
      <c r="Q341" s="2"/>
      <c r="R341" s="110" t="s">
        <v>3875</v>
      </c>
      <c r="S341" s="2" t="s">
        <v>1366</v>
      </c>
      <c r="T341" s="35" t="s">
        <v>1363</v>
      </c>
      <c r="U341" s="2" t="s">
        <v>1368</v>
      </c>
      <c r="V341" s="2" t="s">
        <v>238</v>
      </c>
      <c r="W341" s="5">
        <f>VLOOKUP(V341,definitions_list_lookup!$V$12:$W$15,2,FALSE)</f>
        <v>2</v>
      </c>
      <c r="X341" s="35" t="s">
        <v>1457</v>
      </c>
      <c r="Y341" s="41">
        <f>VLOOKUP(X341,definitions_list_lookup!$AT$3:$AU$5,2,FALSE)</f>
        <v>2</v>
      </c>
      <c r="Z341" s="41">
        <v>37</v>
      </c>
      <c r="AA341" s="41" t="s">
        <v>2494</v>
      </c>
      <c r="AB341" s="2"/>
      <c r="AC341" s="2"/>
      <c r="AD341" s="5" t="e">
        <f>VLOOKUP(AC341,definitions_list_lookup!$Y$12:$Z$15,2,FALSE)</f>
        <v>#N/A</v>
      </c>
      <c r="AE341" s="35"/>
      <c r="AF341" s="41" t="e">
        <f>VLOOKUP(AE341,definitions_list_lookup!$AT$3:$AU$5,2,FALSE)</f>
        <v>#N/A</v>
      </c>
      <c r="AH341" s="2"/>
      <c r="AI341" s="2"/>
      <c r="AJ341" s="14"/>
      <c r="AK341" s="14"/>
      <c r="AL341" s="14"/>
      <c r="AM341" s="14"/>
      <c r="AN341" s="14"/>
      <c r="AO341" s="14"/>
      <c r="AP341" s="14"/>
      <c r="AQ341" s="14"/>
      <c r="AR341" s="14"/>
      <c r="AS341" s="49">
        <v>7</v>
      </c>
      <c r="AT341" s="49">
        <v>90</v>
      </c>
      <c r="AU341" s="49">
        <v>9</v>
      </c>
      <c r="AV341" s="49">
        <v>180</v>
      </c>
      <c r="AW341" s="49">
        <f t="shared" si="54"/>
        <v>-37.783959650971468</v>
      </c>
      <c r="AX341" s="49">
        <f t="shared" si="55"/>
        <v>322.2160403490285</v>
      </c>
      <c r="AY341" s="49">
        <f t="shared" si="59"/>
        <v>78.667823577665146</v>
      </c>
      <c r="AZ341" s="49">
        <f t="shared" si="56"/>
        <v>52.216040349028532</v>
      </c>
      <c r="BA341" s="49">
        <f t="shared" si="57"/>
        <v>11.332176422334854</v>
      </c>
      <c r="BB341" s="49">
        <f t="shared" si="60"/>
        <v>142.2160403490285</v>
      </c>
      <c r="BC341" s="60">
        <f t="shared" si="58"/>
        <v>11.332176422334854</v>
      </c>
    </row>
    <row r="342" spans="1:55">
      <c r="A342" s="89">
        <v>42936</v>
      </c>
      <c r="B342" s="2" t="s">
        <v>1842</v>
      </c>
      <c r="C342" s="2" t="s">
        <v>1450</v>
      </c>
      <c r="D342" s="2" t="s">
        <v>1575</v>
      </c>
      <c r="E342" s="2">
        <v>49</v>
      </c>
      <c r="F342" s="2">
        <v>4</v>
      </c>
      <c r="G342" s="10" t="str">
        <f t="shared" si="53"/>
        <v>49-4</v>
      </c>
      <c r="H342" s="2">
        <v>0</v>
      </c>
      <c r="I342" s="2">
        <v>27</v>
      </c>
      <c r="J342" s="14">
        <f>(VLOOKUP($G342,Depth_Lookup_CCL!$A$3:$Z$549,11,FALSE))+(H342/100)</f>
        <v>118.19</v>
      </c>
      <c r="K342" s="14">
        <f>(VLOOKUP($G342,Depth_Lookup_CCL!$A$3:$Z$549,11,FALSE))+(I342/100)</f>
        <v>118.46</v>
      </c>
      <c r="L342" s="90" t="s">
        <v>2163</v>
      </c>
      <c r="M342" s="90" t="s">
        <v>1846</v>
      </c>
      <c r="N342" s="14" t="s">
        <v>1442</v>
      </c>
      <c r="Q342" s="2"/>
      <c r="R342" s="110"/>
      <c r="T342" s="35"/>
      <c r="U342" s="2"/>
      <c r="V342" s="2"/>
      <c r="W342" s="5" t="e">
        <f>VLOOKUP(V342,definitions_list_lookup!$V$12:$W$15,2,FALSE)</f>
        <v>#N/A</v>
      </c>
      <c r="X342" s="35"/>
      <c r="Y342" s="41" t="e">
        <f>VLOOKUP(X342,definitions_list_lookup!$AT$3:$AU$5,2,FALSE)</f>
        <v>#N/A</v>
      </c>
      <c r="Z342" s="41"/>
      <c r="AA342" s="41" t="s">
        <v>2493</v>
      </c>
      <c r="AB342" s="2" t="s">
        <v>1385</v>
      </c>
      <c r="AC342" s="2" t="s">
        <v>1374</v>
      </c>
      <c r="AD342" s="5">
        <f>VLOOKUP(AC342,definitions_list_lookup!$Y$12:$Z$15,2,FALSE)</f>
        <v>1</v>
      </c>
      <c r="AE342" s="35" t="s">
        <v>1456</v>
      </c>
      <c r="AF342" s="41">
        <f>VLOOKUP(AE342,definitions_list_lookup!$AT$3:$AU$5,2,FALSE)</f>
        <v>1</v>
      </c>
      <c r="AH342" s="2" t="s">
        <v>1492</v>
      </c>
      <c r="AI342" s="2" t="s">
        <v>2483</v>
      </c>
      <c r="AJ342" s="14"/>
      <c r="AK342" s="14"/>
      <c r="AL342" s="14"/>
      <c r="AM342" s="14"/>
      <c r="AN342" s="14"/>
      <c r="AO342" s="14"/>
      <c r="AP342" s="14"/>
      <c r="AQ342" s="14"/>
      <c r="AR342" s="14"/>
      <c r="AS342" s="49">
        <v>12</v>
      </c>
      <c r="AT342" s="49">
        <v>90</v>
      </c>
      <c r="AU342" s="49">
        <v>5</v>
      </c>
      <c r="AV342" s="49">
        <v>180</v>
      </c>
      <c r="AW342" s="49">
        <f t="shared" si="54"/>
        <v>-67.62784606513911</v>
      </c>
      <c r="AX342" s="49">
        <f t="shared" si="55"/>
        <v>292.37215393486088</v>
      </c>
      <c r="AY342" s="49">
        <f t="shared" si="59"/>
        <v>77.05497976736892</v>
      </c>
      <c r="AZ342" s="49">
        <f t="shared" si="56"/>
        <v>22.37215393486089</v>
      </c>
      <c r="BA342" s="49">
        <f t="shared" si="57"/>
        <v>12.94502023263108</v>
      </c>
      <c r="BB342" s="49">
        <f t="shared" si="60"/>
        <v>112.37215393486088</v>
      </c>
      <c r="BC342" s="60">
        <f t="shared" si="58"/>
        <v>12.94502023263108</v>
      </c>
    </row>
    <row r="343" spans="1:55">
      <c r="A343" s="89">
        <v>42936</v>
      </c>
      <c r="B343" s="2" t="s">
        <v>1842</v>
      </c>
      <c r="C343" s="2" t="s">
        <v>1450</v>
      </c>
      <c r="D343" s="2" t="s">
        <v>1575</v>
      </c>
      <c r="E343" s="2">
        <v>49</v>
      </c>
      <c r="F343" s="2">
        <v>4</v>
      </c>
      <c r="G343" s="10" t="str">
        <f t="shared" si="53"/>
        <v>49-4</v>
      </c>
      <c r="H343" s="2">
        <v>27</v>
      </c>
      <c r="I343" s="2">
        <v>76</v>
      </c>
      <c r="J343" s="14">
        <f>(VLOOKUP($G343,Depth_Lookup_CCL!$A$3:$Z$549,11,FALSE))+(H343/100)</f>
        <v>118.46</v>
      </c>
      <c r="K343" s="14">
        <f>(VLOOKUP($G343,Depth_Lookup_CCL!$A$3:$Z$549,11,FALSE))+(I343/100)</f>
        <v>118.95</v>
      </c>
      <c r="L343" s="90" t="s">
        <v>2163</v>
      </c>
      <c r="M343" s="90" t="s">
        <v>1846</v>
      </c>
      <c r="N343" s="14" t="s">
        <v>1442</v>
      </c>
      <c r="Q343" s="2"/>
      <c r="R343" s="110"/>
      <c r="S343" s="2" t="s">
        <v>1379</v>
      </c>
      <c r="T343" s="35" t="s">
        <v>1391</v>
      </c>
      <c r="U343" s="2" t="s">
        <v>1368</v>
      </c>
      <c r="V343" s="2" t="s">
        <v>238</v>
      </c>
      <c r="W343" s="5">
        <f>VLOOKUP(V343,definitions_list_lookup!$V$12:$W$15,2,FALSE)</f>
        <v>2</v>
      </c>
      <c r="X343" s="35" t="s">
        <v>1457</v>
      </c>
      <c r="Y343" s="41">
        <f>VLOOKUP(X343,definitions_list_lookup!$AT$3:$AU$5,2,FALSE)</f>
        <v>2</v>
      </c>
      <c r="Z343" s="41">
        <v>49</v>
      </c>
      <c r="AA343" s="41" t="s">
        <v>2491</v>
      </c>
      <c r="AB343" s="2"/>
      <c r="AC343" s="2"/>
      <c r="AD343" s="5" t="e">
        <f>VLOOKUP(AC343,definitions_list_lookup!$Y$12:$Z$15,2,FALSE)</f>
        <v>#N/A</v>
      </c>
      <c r="AE343" s="35"/>
      <c r="AF343" s="41" t="e">
        <f>VLOOKUP(AE343,definitions_list_lookup!$AT$3:$AU$5,2,FALSE)</f>
        <v>#N/A</v>
      </c>
      <c r="AH343" s="2"/>
      <c r="AI343" s="2"/>
      <c r="AJ343" s="14"/>
      <c r="AK343" s="14"/>
      <c r="AL343" s="14"/>
      <c r="AM343" s="14"/>
      <c r="AN343" s="14"/>
      <c r="AO343" s="14"/>
      <c r="AP343" s="14"/>
      <c r="AQ343" s="14"/>
      <c r="AR343" s="14"/>
      <c r="AS343" s="49">
        <v>3</v>
      </c>
      <c r="AT343" s="49">
        <v>270</v>
      </c>
      <c r="AU343" s="49">
        <v>2</v>
      </c>
      <c r="AV343" s="49">
        <v>180</v>
      </c>
      <c r="AW343" s="49">
        <f t="shared" si="54"/>
        <v>56.323369186251568</v>
      </c>
      <c r="AX343" s="49">
        <f t="shared" si="55"/>
        <v>56.323369186251568</v>
      </c>
      <c r="AY343" s="49">
        <f t="shared" si="59"/>
        <v>86.396473075212924</v>
      </c>
      <c r="AZ343" s="49">
        <f t="shared" si="56"/>
        <v>146.32336918625157</v>
      </c>
      <c r="BA343" s="49">
        <f t="shared" si="57"/>
        <v>3.6035269247870758</v>
      </c>
      <c r="BB343" s="49">
        <f t="shared" si="60"/>
        <v>236.32336918625157</v>
      </c>
      <c r="BC343" s="60">
        <f t="shared" si="58"/>
        <v>3.6035269247870758</v>
      </c>
    </row>
    <row r="344" spans="1:55">
      <c r="A344" s="89">
        <v>42936</v>
      </c>
      <c r="B344" s="2" t="s">
        <v>1842</v>
      </c>
      <c r="C344" s="2" t="s">
        <v>1450</v>
      </c>
      <c r="D344" s="2" t="s">
        <v>1575</v>
      </c>
      <c r="E344" s="2">
        <v>50</v>
      </c>
      <c r="F344" s="2">
        <v>1</v>
      </c>
      <c r="G344" s="10" t="str">
        <f t="shared" si="53"/>
        <v>50-1</v>
      </c>
      <c r="H344" s="2">
        <v>0</v>
      </c>
      <c r="I344" s="2">
        <v>10</v>
      </c>
      <c r="J344" s="14">
        <f>(VLOOKUP($G344,Depth_Lookup_CCL!$A$3:$Z$549,11,FALSE))+(H344/100)</f>
        <v>118.6</v>
      </c>
      <c r="K344" s="14">
        <f>(VLOOKUP($G344,Depth_Lookup_CCL!$A$3:$Z$549,11,FALSE))+(I344/100)</f>
        <v>118.69999999999999</v>
      </c>
      <c r="L344" s="90" t="s">
        <v>2163</v>
      </c>
      <c r="M344" s="90" t="s">
        <v>1846</v>
      </c>
      <c r="N344" s="14" t="s">
        <v>1442</v>
      </c>
      <c r="Q344" s="2"/>
      <c r="R344" s="110"/>
      <c r="T344" s="35"/>
      <c r="U344" s="2"/>
      <c r="V344" s="2"/>
      <c r="W344" s="5" t="e">
        <f>VLOOKUP(V344,definitions_list_lookup!$V$12:$W$15,2,FALSE)</f>
        <v>#N/A</v>
      </c>
      <c r="X344" s="35"/>
      <c r="Y344" s="41" t="e">
        <f>VLOOKUP(X344,definitions_list_lookup!$AT$3:$AU$5,2,FALSE)</f>
        <v>#N/A</v>
      </c>
      <c r="Z344" s="41">
        <v>10</v>
      </c>
      <c r="AA344" s="41" t="s">
        <v>2493</v>
      </c>
      <c r="AB344" s="2" t="s">
        <v>1385</v>
      </c>
      <c r="AC344" s="2" t="s">
        <v>1374</v>
      </c>
      <c r="AD344" s="5">
        <f>VLOOKUP(AC344,definitions_list_lookup!$Y$12:$Z$15,2,FALSE)</f>
        <v>1</v>
      </c>
      <c r="AE344" s="35" t="s">
        <v>1456</v>
      </c>
      <c r="AF344" s="41">
        <f>VLOOKUP(AE344,definitions_list_lookup!$AT$3:$AU$5,2,FALSE)</f>
        <v>1</v>
      </c>
      <c r="AH344" s="2" t="s">
        <v>1494</v>
      </c>
      <c r="AI344" s="2" t="s">
        <v>2495</v>
      </c>
      <c r="AJ344" s="14"/>
      <c r="AK344" s="14"/>
      <c r="AL344" s="14"/>
      <c r="AM344" s="14"/>
      <c r="AN344" s="14"/>
      <c r="AO344" s="14"/>
      <c r="AP344" s="14"/>
      <c r="AQ344" s="14"/>
      <c r="AR344" s="14"/>
      <c r="AS344" s="49">
        <v>9</v>
      </c>
      <c r="AT344" s="49">
        <v>90</v>
      </c>
      <c r="AU344" s="49">
        <v>4</v>
      </c>
      <c r="AV344" s="49">
        <v>180</v>
      </c>
      <c r="AW344" s="49">
        <f t="shared" si="54"/>
        <v>-66.17851690749248</v>
      </c>
      <c r="AX344" s="49">
        <f t="shared" si="55"/>
        <v>293.82148309250749</v>
      </c>
      <c r="AY344" s="49">
        <f t="shared" si="59"/>
        <v>80.177522951849539</v>
      </c>
      <c r="AZ344" s="49">
        <f t="shared" si="56"/>
        <v>23.82148309250752</v>
      </c>
      <c r="BA344" s="49">
        <f t="shared" si="57"/>
        <v>9.8224770481504606</v>
      </c>
      <c r="BB344" s="49">
        <f t="shared" si="60"/>
        <v>113.82148309250749</v>
      </c>
      <c r="BC344" s="60">
        <f t="shared" si="58"/>
        <v>9.8224770481504606</v>
      </c>
    </row>
    <row r="345" spans="1:55">
      <c r="A345" s="89">
        <v>42936</v>
      </c>
      <c r="B345" s="2" t="s">
        <v>1842</v>
      </c>
      <c r="C345" s="2" t="s">
        <v>1450</v>
      </c>
      <c r="D345" s="2" t="s">
        <v>1575</v>
      </c>
      <c r="E345" s="2">
        <v>50</v>
      </c>
      <c r="F345" s="2">
        <v>1</v>
      </c>
      <c r="G345" s="10" t="str">
        <f t="shared" si="53"/>
        <v>50-1</v>
      </c>
      <c r="H345" s="2">
        <v>10</v>
      </c>
      <c r="I345" s="2">
        <v>76</v>
      </c>
      <c r="J345" s="14">
        <f>(VLOOKUP($G345,Depth_Lookup_CCL!$A$3:$Z$549,11,FALSE))+(H345/100)</f>
        <v>118.69999999999999</v>
      </c>
      <c r="K345" s="14">
        <f>(VLOOKUP($G345,Depth_Lookup_CCL!$A$3:$Z$549,11,FALSE))+(I345/100)</f>
        <v>119.36</v>
      </c>
      <c r="L345" s="90" t="s">
        <v>2163</v>
      </c>
      <c r="M345" s="90" t="s">
        <v>1846</v>
      </c>
      <c r="N345" s="14" t="s">
        <v>1442</v>
      </c>
      <c r="Q345" s="2"/>
      <c r="R345" s="110"/>
      <c r="S345" s="2" t="s">
        <v>1366</v>
      </c>
      <c r="T345" s="35" t="s">
        <v>1391</v>
      </c>
      <c r="U345" s="2" t="s">
        <v>1368</v>
      </c>
      <c r="V345" s="2" t="s">
        <v>238</v>
      </c>
      <c r="W345" s="5">
        <f>VLOOKUP(V345,definitions_list_lookup!$V$12:$W$15,2,FALSE)</f>
        <v>2</v>
      </c>
      <c r="X345" s="35" t="s">
        <v>1457</v>
      </c>
      <c r="Y345" s="41">
        <f>VLOOKUP(X345,definitions_list_lookup!$AT$3:$AU$5,2,FALSE)</f>
        <v>2</v>
      </c>
      <c r="Z345" s="41">
        <v>56</v>
      </c>
      <c r="AA345" s="41" t="s">
        <v>2493</v>
      </c>
      <c r="AB345" s="2"/>
      <c r="AC345" s="2"/>
      <c r="AD345" s="5" t="e">
        <f>VLOOKUP(AC345,definitions_list_lookup!$Y$12:$Z$15,2,FALSE)</f>
        <v>#N/A</v>
      </c>
      <c r="AE345" s="35"/>
      <c r="AF345" s="41" t="e">
        <f>VLOOKUP(AE345,definitions_list_lookup!$AT$3:$AU$5,2,FALSE)</f>
        <v>#N/A</v>
      </c>
      <c r="AH345" s="2"/>
      <c r="AI345" s="2"/>
      <c r="AJ345" s="14"/>
      <c r="AK345" s="14"/>
      <c r="AL345" s="14"/>
      <c r="AM345" s="14"/>
      <c r="AN345" s="14"/>
      <c r="AO345" s="14"/>
      <c r="AP345" s="14"/>
      <c r="AQ345" s="14"/>
      <c r="AR345" s="14"/>
      <c r="AS345" s="49">
        <v>4</v>
      </c>
      <c r="AT345" s="49">
        <v>90</v>
      </c>
      <c r="AU345" s="49">
        <v>4</v>
      </c>
      <c r="AV345" s="49">
        <v>180</v>
      </c>
      <c r="AW345" s="49">
        <f t="shared" si="54"/>
        <v>-45</v>
      </c>
      <c r="AX345" s="49">
        <f t="shared" si="55"/>
        <v>315</v>
      </c>
      <c r="AY345" s="49">
        <f t="shared" si="59"/>
        <v>84.352300349844853</v>
      </c>
      <c r="AZ345" s="49">
        <f t="shared" si="56"/>
        <v>45</v>
      </c>
      <c r="BA345" s="49">
        <f t="shared" si="57"/>
        <v>5.6476996501551469</v>
      </c>
      <c r="BB345" s="49">
        <f t="shared" si="60"/>
        <v>135</v>
      </c>
      <c r="BC345" s="60">
        <f t="shared" si="58"/>
        <v>5.6476996501551469</v>
      </c>
    </row>
    <row r="346" spans="1:55">
      <c r="A346" s="89">
        <v>42936</v>
      </c>
      <c r="B346" s="2" t="s">
        <v>1842</v>
      </c>
      <c r="C346" s="2" t="s">
        <v>1450</v>
      </c>
      <c r="D346" s="2" t="s">
        <v>1575</v>
      </c>
      <c r="E346" s="2">
        <v>50</v>
      </c>
      <c r="F346" s="2">
        <v>1</v>
      </c>
      <c r="G346" s="10" t="str">
        <f t="shared" si="53"/>
        <v>50-1</v>
      </c>
      <c r="H346" s="2">
        <v>76</v>
      </c>
      <c r="I346" s="2">
        <v>100</v>
      </c>
      <c r="J346" s="14">
        <f>(VLOOKUP($G346,Depth_Lookup_CCL!$A$3:$Z$549,11,FALSE))+(H346/100)</f>
        <v>119.36</v>
      </c>
      <c r="K346" s="14">
        <f>(VLOOKUP($G346,Depth_Lookup_CCL!$A$3:$Z$549,11,FALSE))+(I346/100)</f>
        <v>119.6</v>
      </c>
      <c r="L346" s="90" t="s">
        <v>2163</v>
      </c>
      <c r="M346" s="90" t="s">
        <v>1846</v>
      </c>
      <c r="N346" s="14" t="s">
        <v>1442</v>
      </c>
      <c r="Q346" s="2"/>
      <c r="R346" s="110" t="s">
        <v>2169</v>
      </c>
      <c r="S346" s="2" t="s">
        <v>1366</v>
      </c>
      <c r="T346" s="35" t="s">
        <v>1363</v>
      </c>
      <c r="U346" s="2" t="s">
        <v>1368</v>
      </c>
      <c r="V346" s="2" t="s">
        <v>238</v>
      </c>
      <c r="W346" s="5">
        <f>VLOOKUP(V346,definitions_list_lookup!$V$12:$W$15,2,FALSE)</f>
        <v>2</v>
      </c>
      <c r="X346" s="35" t="s">
        <v>1457</v>
      </c>
      <c r="Y346" s="41">
        <f>VLOOKUP(X346,definitions_list_lookup!$AT$3:$AU$5,2,FALSE)</f>
        <v>2</v>
      </c>
      <c r="Z346" s="41">
        <v>24</v>
      </c>
      <c r="AA346" s="41" t="s">
        <v>2493</v>
      </c>
      <c r="AB346" s="2"/>
      <c r="AC346" s="2"/>
      <c r="AD346" s="5" t="e">
        <f>VLOOKUP(AC346,definitions_list_lookup!$Y$12:$Z$15,2,FALSE)</f>
        <v>#N/A</v>
      </c>
      <c r="AE346" s="35"/>
      <c r="AF346" s="41" t="e">
        <f>VLOOKUP(AE346,definitions_list_lookup!$AT$3:$AU$5,2,FALSE)</f>
        <v>#N/A</v>
      </c>
      <c r="AH346" s="2"/>
      <c r="AI346" s="2"/>
      <c r="AJ346" s="14"/>
      <c r="AK346" s="14"/>
      <c r="AL346" s="14"/>
      <c r="AM346" s="14"/>
      <c r="AN346" s="14"/>
      <c r="AO346" s="14"/>
      <c r="AP346" s="14"/>
      <c r="AQ346" s="14"/>
      <c r="AR346" s="14"/>
      <c r="AS346" s="49">
        <v>9</v>
      </c>
      <c r="AT346" s="49">
        <v>90</v>
      </c>
      <c r="AU346" s="49">
        <v>2</v>
      </c>
      <c r="AV346" s="49">
        <v>360</v>
      </c>
      <c r="AW346" s="49">
        <f t="shared" si="54"/>
        <v>-102.43370620055116</v>
      </c>
      <c r="AX346" s="49">
        <f t="shared" si="55"/>
        <v>257.56629379944883</v>
      </c>
      <c r="AY346" s="49">
        <f t="shared" si="59"/>
        <v>80.787506260273261</v>
      </c>
      <c r="AZ346" s="49">
        <f t="shared" si="56"/>
        <v>347.56629379944883</v>
      </c>
      <c r="BA346" s="49">
        <f t="shared" si="57"/>
        <v>9.2124937397267388</v>
      </c>
      <c r="BB346" s="49">
        <f t="shared" si="60"/>
        <v>77.566293799448829</v>
      </c>
      <c r="BC346" s="60">
        <f t="shared" si="58"/>
        <v>9.2124937397267388</v>
      </c>
    </row>
    <row r="347" spans="1:55">
      <c r="A347" s="89">
        <v>42936</v>
      </c>
      <c r="B347" s="2" t="s">
        <v>1842</v>
      </c>
      <c r="C347" s="2" t="s">
        <v>1450</v>
      </c>
      <c r="D347" s="2" t="s">
        <v>1575</v>
      </c>
      <c r="E347" s="2">
        <v>50</v>
      </c>
      <c r="F347" s="2">
        <v>2</v>
      </c>
      <c r="G347" s="10" t="str">
        <f t="shared" si="53"/>
        <v>50-2</v>
      </c>
      <c r="H347" s="2">
        <v>6</v>
      </c>
      <c r="I347" s="2">
        <v>18</v>
      </c>
      <c r="J347" s="14">
        <f>(VLOOKUP($G347,Depth_Lookup_CCL!$A$3:$Z$549,11,FALSE))+(H347/100)</f>
        <v>119.66499999999999</v>
      </c>
      <c r="K347" s="14">
        <f>(VLOOKUP($G347,Depth_Lookup_CCL!$A$3:$Z$549,11,FALSE))+(I347/100)</f>
        <v>119.785</v>
      </c>
      <c r="L347" s="90" t="s">
        <v>2163</v>
      </c>
      <c r="M347" s="90" t="s">
        <v>1846</v>
      </c>
      <c r="N347" s="14"/>
      <c r="Q347" s="2"/>
      <c r="R347" s="110"/>
      <c r="T347" s="35"/>
      <c r="U347" s="2"/>
      <c r="V347" s="2"/>
      <c r="W347" s="5" t="e">
        <f>VLOOKUP(V347,definitions_list_lookup!$V$12:$W$15,2,FALSE)</f>
        <v>#N/A</v>
      </c>
      <c r="X347" s="35"/>
      <c r="Y347" s="41" t="e">
        <f>VLOOKUP(X347,definitions_list_lookup!$AT$3:$AU$5,2,FALSE)</f>
        <v>#N/A</v>
      </c>
      <c r="Z347" s="41"/>
      <c r="AA347" s="41"/>
      <c r="AB347" s="2" t="s">
        <v>1385</v>
      </c>
      <c r="AC347" s="2" t="s">
        <v>1374</v>
      </c>
      <c r="AD347" s="5">
        <f>VLOOKUP(AC347,definitions_list_lookup!$Y$12:$Z$15,2,FALSE)</f>
        <v>1</v>
      </c>
      <c r="AE347" s="35" t="s">
        <v>1456</v>
      </c>
      <c r="AF347" s="41">
        <f>VLOOKUP(AE347,definitions_list_lookup!$AT$3:$AU$5,2,FALSE)</f>
        <v>1</v>
      </c>
      <c r="AH347" s="2" t="s">
        <v>1494</v>
      </c>
      <c r="AI347" s="2" t="s">
        <v>2495</v>
      </c>
      <c r="AJ347" s="14"/>
      <c r="AK347" s="14"/>
      <c r="AL347" s="14"/>
      <c r="AM347" s="14"/>
      <c r="AN347" s="14"/>
      <c r="AO347" s="14"/>
      <c r="AP347" s="14"/>
      <c r="AQ347" s="14"/>
      <c r="AR347" s="14"/>
      <c r="AS347" s="49">
        <v>7</v>
      </c>
      <c r="AT347" s="49">
        <v>90</v>
      </c>
      <c r="AU347" s="49">
        <v>2</v>
      </c>
      <c r="AV347" s="49">
        <v>360</v>
      </c>
      <c r="AW347" s="49">
        <f t="shared" si="54"/>
        <v>-105.87611478209259</v>
      </c>
      <c r="AX347" s="49">
        <f t="shared" si="55"/>
        <v>254.1238852179074</v>
      </c>
      <c r="AY347" s="49">
        <f t="shared" si="59"/>
        <v>82.725317082150795</v>
      </c>
      <c r="AZ347" s="49">
        <f t="shared" si="56"/>
        <v>344.1238852179074</v>
      </c>
      <c r="BA347" s="49">
        <f t="shared" si="57"/>
        <v>7.274682917849205</v>
      </c>
      <c r="BB347" s="49">
        <f t="shared" si="60"/>
        <v>74.1238852179074</v>
      </c>
      <c r="BC347" s="60">
        <f t="shared" si="58"/>
        <v>7.274682917849205</v>
      </c>
    </row>
    <row r="348" spans="1:55">
      <c r="A348" s="89">
        <v>42936</v>
      </c>
      <c r="B348" s="2" t="s">
        <v>1842</v>
      </c>
      <c r="C348" s="2" t="s">
        <v>1450</v>
      </c>
      <c r="D348" s="2" t="s">
        <v>1575</v>
      </c>
      <c r="E348" s="2">
        <v>50</v>
      </c>
      <c r="F348" s="2">
        <v>2</v>
      </c>
      <c r="G348" s="10" t="str">
        <f t="shared" si="53"/>
        <v>50-2</v>
      </c>
      <c r="H348" s="2">
        <v>18</v>
      </c>
      <c r="I348" s="2">
        <v>51</v>
      </c>
      <c r="J348" s="14">
        <f>(VLOOKUP($G348,Depth_Lookup_CCL!$A$3:$Z$549,11,FALSE))+(H348/100)</f>
        <v>119.785</v>
      </c>
      <c r="K348" s="14">
        <f>(VLOOKUP($G348,Depth_Lookup_CCL!$A$3:$Z$549,11,FALSE))+(I348/100)</f>
        <v>120.11499999999999</v>
      </c>
      <c r="L348" s="90" t="s">
        <v>2163</v>
      </c>
      <c r="M348" s="90" t="s">
        <v>1846</v>
      </c>
      <c r="N348" s="14"/>
      <c r="Q348" s="2"/>
      <c r="R348" s="110"/>
      <c r="S348" s="2" t="s">
        <v>1366</v>
      </c>
      <c r="T348" s="35" t="s">
        <v>1391</v>
      </c>
      <c r="U348" s="2" t="s">
        <v>1368</v>
      </c>
      <c r="V348" s="2" t="s">
        <v>1375</v>
      </c>
      <c r="W348" s="5">
        <f>VLOOKUP(V348,definitions_list_lookup!$V$12:$W$15,2,FALSE)</f>
        <v>3</v>
      </c>
      <c r="X348" s="35" t="s">
        <v>1457</v>
      </c>
      <c r="Y348" s="41">
        <f>VLOOKUP(X348,definitions_list_lookup!$AT$3:$AU$5,2,FALSE)</f>
        <v>2</v>
      </c>
      <c r="Z348" s="41">
        <v>12</v>
      </c>
      <c r="AA348" s="41" t="s">
        <v>2493</v>
      </c>
      <c r="AB348" s="2"/>
      <c r="AC348" s="2"/>
      <c r="AD348" s="5" t="e">
        <f>VLOOKUP(AC348,definitions_list_lookup!$Y$12:$Z$15,2,FALSE)</f>
        <v>#N/A</v>
      </c>
      <c r="AE348" s="35"/>
      <c r="AF348" s="41" t="e">
        <f>VLOOKUP(AE348,definitions_list_lookup!$AT$3:$AU$5,2,FALSE)</f>
        <v>#N/A</v>
      </c>
      <c r="AH348" s="2"/>
      <c r="AI348" s="2"/>
      <c r="AJ348" s="14"/>
      <c r="AK348" s="14"/>
      <c r="AL348" s="14"/>
      <c r="AM348" s="14"/>
      <c r="AN348" s="14"/>
      <c r="AO348" s="14"/>
      <c r="AP348" s="14"/>
      <c r="AQ348" s="14"/>
      <c r="AR348" s="14"/>
      <c r="AS348" s="49">
        <v>4</v>
      </c>
      <c r="AT348" s="49">
        <v>90</v>
      </c>
      <c r="AU348" s="49">
        <v>3</v>
      </c>
      <c r="AV348" s="49">
        <v>360</v>
      </c>
      <c r="AW348" s="49">
        <f t="shared" si="54"/>
        <v>-126.85031711940063</v>
      </c>
      <c r="AX348" s="49">
        <f t="shared" si="55"/>
        <v>233.14968288059936</v>
      </c>
      <c r="AY348" s="49">
        <f t="shared" si="59"/>
        <v>85.005830606894079</v>
      </c>
      <c r="AZ348" s="49">
        <f t="shared" si="56"/>
        <v>323.14968288059936</v>
      </c>
      <c r="BA348" s="49">
        <f t="shared" si="57"/>
        <v>4.9941693931059206</v>
      </c>
      <c r="BB348" s="49">
        <f t="shared" si="60"/>
        <v>53.149682880599357</v>
      </c>
      <c r="BC348" s="60">
        <f t="shared" si="58"/>
        <v>4.9941693931059206</v>
      </c>
    </row>
    <row r="349" spans="1:55">
      <c r="A349" s="89">
        <v>42936</v>
      </c>
      <c r="B349" s="2" t="s">
        <v>1842</v>
      </c>
      <c r="C349" s="2" t="s">
        <v>1450</v>
      </c>
      <c r="D349" s="2" t="s">
        <v>1575</v>
      </c>
      <c r="E349" s="2">
        <v>50</v>
      </c>
      <c r="F349" s="2">
        <v>2</v>
      </c>
      <c r="G349" s="10" t="str">
        <f t="shared" si="53"/>
        <v>50-2</v>
      </c>
      <c r="H349" s="2">
        <v>51</v>
      </c>
      <c r="I349" s="2">
        <v>60</v>
      </c>
      <c r="J349" s="14">
        <f>(VLOOKUP($G349,Depth_Lookup_CCL!$A$3:$Z$549,11,FALSE))+(H349/100)</f>
        <v>120.11499999999999</v>
      </c>
      <c r="K349" s="14">
        <f>(VLOOKUP($G349,Depth_Lookup_CCL!$A$3:$Z$549,11,FALSE))+(I349/100)</f>
        <v>120.20499999999998</v>
      </c>
      <c r="L349" s="90" t="s">
        <v>2163</v>
      </c>
      <c r="M349" s="90" t="s">
        <v>1846</v>
      </c>
      <c r="N349" s="14" t="s">
        <v>1442</v>
      </c>
      <c r="Q349" s="2"/>
      <c r="R349" s="110"/>
      <c r="S349" s="2" t="s">
        <v>1366</v>
      </c>
      <c r="T349" s="35" t="s">
        <v>1391</v>
      </c>
      <c r="U349" s="2" t="s">
        <v>1368</v>
      </c>
      <c r="V349" s="2" t="s">
        <v>1375</v>
      </c>
      <c r="W349" s="5">
        <f>VLOOKUP(V349,definitions_list_lookup!$V$12:$W$15,2,FALSE)</f>
        <v>3</v>
      </c>
      <c r="X349" s="35" t="s">
        <v>1457</v>
      </c>
      <c r="Y349" s="41">
        <f>VLOOKUP(X349,definitions_list_lookup!$AT$3:$AU$5,2,FALSE)</f>
        <v>2</v>
      </c>
      <c r="Z349" s="41">
        <v>33</v>
      </c>
      <c r="AA349" s="41" t="s">
        <v>2493</v>
      </c>
      <c r="AB349" s="2"/>
      <c r="AC349" s="2"/>
      <c r="AD349" s="5" t="e">
        <f>VLOOKUP(AC349,definitions_list_lookup!$Y$12:$Z$15,2,FALSE)</f>
        <v>#N/A</v>
      </c>
      <c r="AE349" s="35"/>
      <c r="AF349" s="41" t="e">
        <f>VLOOKUP(AE349,definitions_list_lookup!$AT$3:$AU$5,2,FALSE)</f>
        <v>#N/A</v>
      </c>
      <c r="AH349" s="2"/>
      <c r="AI349" s="2"/>
      <c r="AJ349" s="14"/>
      <c r="AK349" s="14"/>
      <c r="AL349" s="14"/>
      <c r="AM349" s="14"/>
      <c r="AN349" s="14"/>
      <c r="AO349" s="14"/>
      <c r="AP349" s="14"/>
      <c r="AQ349" s="14"/>
      <c r="AR349" s="14"/>
      <c r="AS349" s="49">
        <v>12</v>
      </c>
      <c r="AT349" s="49">
        <v>90</v>
      </c>
      <c r="AU349" s="49">
        <v>4</v>
      </c>
      <c r="AV349" s="49">
        <v>360</v>
      </c>
      <c r="AW349" s="49">
        <f t="shared" si="54"/>
        <v>-108.21016043210228</v>
      </c>
      <c r="AX349" s="49">
        <f t="shared" si="55"/>
        <v>251.78983956789773</v>
      </c>
      <c r="AY349" s="49">
        <f t="shared" si="59"/>
        <v>77.38707326251307</v>
      </c>
      <c r="AZ349" s="49">
        <f t="shared" si="56"/>
        <v>341.78983956789773</v>
      </c>
      <c r="BA349" s="49">
        <f t="shared" si="57"/>
        <v>12.61292673748693</v>
      </c>
      <c r="BB349" s="49">
        <f t="shared" si="60"/>
        <v>71.789839567897729</v>
      </c>
      <c r="BC349" s="60">
        <f t="shared" si="58"/>
        <v>12.61292673748693</v>
      </c>
    </row>
    <row r="350" spans="1:55">
      <c r="A350" s="89">
        <v>42936</v>
      </c>
      <c r="B350" s="2" t="s">
        <v>1842</v>
      </c>
      <c r="C350" s="2" t="s">
        <v>1450</v>
      </c>
      <c r="D350" s="2" t="s">
        <v>1575</v>
      </c>
      <c r="E350" s="2">
        <v>50</v>
      </c>
      <c r="F350" s="2">
        <v>3</v>
      </c>
      <c r="G350" s="10" t="str">
        <f t="shared" si="53"/>
        <v>50-3</v>
      </c>
      <c r="H350" s="2">
        <v>0</v>
      </c>
      <c r="I350" s="2">
        <v>6</v>
      </c>
      <c r="J350" s="14">
        <f>(VLOOKUP($G350,Depth_Lookup_CCL!$A$3:$Z$549,11,FALSE))+(H350/100)</f>
        <v>120.20499999999998</v>
      </c>
      <c r="K350" s="14">
        <f>(VLOOKUP($G350,Depth_Lookup_CCL!$A$3:$Z$549,11,FALSE))+(I350/100)</f>
        <v>120.26499999999999</v>
      </c>
      <c r="L350" s="90" t="s">
        <v>2163</v>
      </c>
      <c r="M350" s="90" t="s">
        <v>1846</v>
      </c>
      <c r="N350" s="14"/>
      <c r="Q350" s="2"/>
      <c r="R350" s="110"/>
      <c r="T350" s="35"/>
      <c r="U350" s="2"/>
      <c r="V350" s="2"/>
      <c r="W350" s="5" t="e">
        <f>VLOOKUP(V350,definitions_list_lookup!$V$12:$W$15,2,FALSE)</f>
        <v>#N/A</v>
      </c>
      <c r="X350" s="35"/>
      <c r="Y350" s="41" t="e">
        <f>VLOOKUP(X350,definitions_list_lookup!$AT$3:$AU$5,2,FALSE)</f>
        <v>#N/A</v>
      </c>
      <c r="Z350" s="41"/>
      <c r="AA350" s="41"/>
      <c r="AB350" s="2" t="s">
        <v>1385</v>
      </c>
      <c r="AC350" s="2" t="s">
        <v>1374</v>
      </c>
      <c r="AD350" s="5">
        <f>VLOOKUP(AC350,definitions_list_lookup!$Y$12:$Z$15,2,FALSE)</f>
        <v>1</v>
      </c>
      <c r="AE350" s="35" t="s">
        <v>1456</v>
      </c>
      <c r="AF350" s="41">
        <f>VLOOKUP(AE350,definitions_list_lookup!$AT$3:$AU$5,2,FALSE)</f>
        <v>1</v>
      </c>
      <c r="AH350" s="2" t="s">
        <v>1492</v>
      </c>
      <c r="AI350" s="2" t="s">
        <v>2495</v>
      </c>
      <c r="AJ350" s="14"/>
      <c r="AK350" s="14"/>
      <c r="AL350" s="14"/>
      <c r="AM350" s="14"/>
      <c r="AN350" s="14"/>
      <c r="AO350" s="14"/>
      <c r="AP350" s="14"/>
      <c r="AQ350" s="14"/>
      <c r="AR350" s="14"/>
      <c r="AS350" s="49">
        <v>11</v>
      </c>
      <c r="AT350" s="49">
        <v>90</v>
      </c>
      <c r="AU350" s="49">
        <v>3</v>
      </c>
      <c r="AV350" s="49">
        <v>360</v>
      </c>
      <c r="AW350" s="49">
        <f t="shared" si="54"/>
        <v>-105.08899446245468</v>
      </c>
      <c r="AX350" s="49">
        <f t="shared" si="55"/>
        <v>254.91100553754532</v>
      </c>
      <c r="AY350" s="49">
        <f t="shared" si="59"/>
        <v>78.617290945848197</v>
      </c>
      <c r="AZ350" s="49">
        <f t="shared" si="56"/>
        <v>344.91100553754529</v>
      </c>
      <c r="BA350" s="49">
        <f t="shared" si="57"/>
        <v>11.382709054151803</v>
      </c>
      <c r="BB350" s="49">
        <f t="shared" si="60"/>
        <v>74.911005537545321</v>
      </c>
      <c r="BC350" s="60">
        <f t="shared" si="58"/>
        <v>11.382709054151803</v>
      </c>
    </row>
    <row r="351" spans="1:55">
      <c r="A351" s="89">
        <v>42936</v>
      </c>
      <c r="B351" s="2" t="s">
        <v>1842</v>
      </c>
      <c r="C351" s="2" t="s">
        <v>1450</v>
      </c>
      <c r="D351" s="2" t="s">
        <v>1575</v>
      </c>
      <c r="E351" s="2">
        <v>50</v>
      </c>
      <c r="F351" s="2">
        <v>3</v>
      </c>
      <c r="G351" s="10" t="str">
        <f t="shared" si="53"/>
        <v>50-3</v>
      </c>
      <c r="H351" s="2">
        <v>6</v>
      </c>
      <c r="I351" s="2">
        <v>11</v>
      </c>
      <c r="J351" s="14">
        <f>(VLOOKUP($G351,Depth_Lookup_CCL!$A$3:$Z$549,11,FALSE))+(H351/100)</f>
        <v>120.26499999999999</v>
      </c>
      <c r="K351" s="14">
        <f>(VLOOKUP($G351,Depth_Lookup_CCL!$A$3:$Z$549,11,FALSE))+(I351/100)</f>
        <v>120.31499999999998</v>
      </c>
      <c r="L351" s="90" t="s">
        <v>2163</v>
      </c>
      <c r="M351" s="90" t="s">
        <v>1846</v>
      </c>
      <c r="N351" s="14"/>
      <c r="Q351" s="2"/>
      <c r="R351" s="110"/>
      <c r="S351" s="2" t="s">
        <v>1366</v>
      </c>
      <c r="T351" s="35" t="s">
        <v>1391</v>
      </c>
      <c r="U351" s="2" t="s">
        <v>1368</v>
      </c>
      <c r="V351" s="2" t="s">
        <v>238</v>
      </c>
      <c r="W351" s="5">
        <f>VLOOKUP(V351,definitions_list_lookup!$V$12:$W$15,2,FALSE)</f>
        <v>2</v>
      </c>
      <c r="X351" s="35" t="s">
        <v>1457</v>
      </c>
      <c r="Y351" s="41">
        <f>VLOOKUP(X351,definitions_list_lookup!$AT$3:$AU$5,2,FALSE)</f>
        <v>2</v>
      </c>
      <c r="Z351" s="41">
        <v>5</v>
      </c>
      <c r="AA351" s="41" t="s">
        <v>2493</v>
      </c>
      <c r="AB351" s="2"/>
      <c r="AC351" s="2"/>
      <c r="AD351" s="5" t="e">
        <f>VLOOKUP(AC351,definitions_list_lookup!$Y$12:$Z$15,2,FALSE)</f>
        <v>#N/A</v>
      </c>
      <c r="AE351" s="35"/>
      <c r="AF351" s="41" t="e">
        <f>VLOOKUP(AE351,definitions_list_lookup!$AT$3:$AU$5,2,FALSE)</f>
        <v>#N/A</v>
      </c>
      <c r="AH351" s="2"/>
      <c r="AI351" s="2"/>
      <c r="AJ351" s="14"/>
      <c r="AK351" s="14"/>
      <c r="AL351" s="14"/>
      <c r="AM351" s="14"/>
      <c r="AN351" s="14"/>
      <c r="AO351" s="14"/>
      <c r="AP351" s="14"/>
      <c r="AQ351" s="14"/>
      <c r="AR351" s="14"/>
      <c r="AS351" s="49">
        <v>12</v>
      </c>
      <c r="AT351" s="49">
        <v>90</v>
      </c>
      <c r="AU351" s="49">
        <v>4</v>
      </c>
      <c r="AV351" s="49">
        <v>360</v>
      </c>
      <c r="AW351" s="49">
        <f t="shared" si="54"/>
        <v>-108.21016043210228</v>
      </c>
      <c r="AX351" s="49">
        <f t="shared" si="55"/>
        <v>251.78983956789773</v>
      </c>
      <c r="AY351" s="49">
        <f t="shared" si="59"/>
        <v>77.38707326251307</v>
      </c>
      <c r="AZ351" s="49">
        <f t="shared" si="56"/>
        <v>341.78983956789773</v>
      </c>
      <c r="BA351" s="49">
        <f t="shared" si="57"/>
        <v>12.61292673748693</v>
      </c>
      <c r="BB351" s="49">
        <f t="shared" si="60"/>
        <v>71.789839567897729</v>
      </c>
      <c r="BC351" s="60">
        <f t="shared" si="58"/>
        <v>12.61292673748693</v>
      </c>
    </row>
    <row r="352" spans="1:55">
      <c r="A352" s="89">
        <v>42936</v>
      </c>
      <c r="B352" s="2" t="s">
        <v>1842</v>
      </c>
      <c r="C352" s="2" t="s">
        <v>1450</v>
      </c>
      <c r="D352" s="2" t="s">
        <v>1575</v>
      </c>
      <c r="E352" s="2">
        <v>50</v>
      </c>
      <c r="F352" s="2">
        <v>3</v>
      </c>
      <c r="G352" s="10" t="str">
        <f t="shared" si="53"/>
        <v>50-3</v>
      </c>
      <c r="H352" s="2">
        <v>11</v>
      </c>
      <c r="I352" s="2">
        <v>41</v>
      </c>
      <c r="J352" s="14">
        <f>(VLOOKUP($G352,Depth_Lookup_CCL!$A$3:$Z$549,11,FALSE))+(H352/100)</f>
        <v>120.31499999999998</v>
      </c>
      <c r="K352" s="14">
        <f>(VLOOKUP($G352,Depth_Lookup_CCL!$A$3:$Z$549,11,FALSE))+(I352/100)</f>
        <v>120.61499999999998</v>
      </c>
      <c r="L352" s="90" t="s">
        <v>2163</v>
      </c>
      <c r="M352" s="90" t="s">
        <v>1846</v>
      </c>
      <c r="N352" s="14"/>
      <c r="Q352" s="2"/>
      <c r="R352" s="110"/>
      <c r="S352" s="2" t="s">
        <v>1366</v>
      </c>
      <c r="T352" s="35" t="s">
        <v>1391</v>
      </c>
      <c r="U352" s="2" t="s">
        <v>1368</v>
      </c>
      <c r="V352" s="2" t="s">
        <v>238</v>
      </c>
      <c r="W352" s="5">
        <f>VLOOKUP(V352,definitions_list_lookup!$V$12:$W$15,2,FALSE)</f>
        <v>2</v>
      </c>
      <c r="X352" s="35" t="s">
        <v>1457</v>
      </c>
      <c r="Y352" s="41">
        <f>VLOOKUP(X352,definitions_list_lookup!$AT$3:$AU$5,2,FALSE)</f>
        <v>2</v>
      </c>
      <c r="Z352" s="41">
        <v>30</v>
      </c>
      <c r="AA352" s="41" t="s">
        <v>2493</v>
      </c>
      <c r="AB352" s="2"/>
      <c r="AC352" s="2"/>
      <c r="AD352" s="5" t="e">
        <f>VLOOKUP(AC352,definitions_list_lookup!$Y$12:$Z$15,2,FALSE)</f>
        <v>#N/A</v>
      </c>
      <c r="AE352" s="35"/>
      <c r="AF352" s="41" t="e">
        <f>VLOOKUP(AE352,definitions_list_lookup!$AT$3:$AU$5,2,FALSE)</f>
        <v>#N/A</v>
      </c>
      <c r="AH352" s="2"/>
      <c r="AI352" s="2"/>
      <c r="AJ352" s="14"/>
      <c r="AK352" s="14"/>
      <c r="AL352" s="14"/>
      <c r="AM352" s="14"/>
      <c r="AN352" s="14"/>
      <c r="AO352" s="14"/>
      <c r="AP352" s="14"/>
      <c r="AQ352" s="14"/>
      <c r="AR352" s="14"/>
      <c r="AS352" s="49"/>
      <c r="AT352" s="49"/>
      <c r="AU352" s="49"/>
      <c r="AV352" s="49"/>
      <c r="AW352" s="49"/>
      <c r="AX352" s="49"/>
      <c r="AY352" s="49"/>
      <c r="AZ352" s="49"/>
      <c r="BA352" s="49"/>
      <c r="BB352" s="49"/>
      <c r="BC352" s="60"/>
    </row>
    <row r="353" spans="1:57">
      <c r="A353" s="89">
        <v>42936</v>
      </c>
      <c r="B353" s="2" t="s">
        <v>1842</v>
      </c>
      <c r="C353" s="2" t="s">
        <v>1450</v>
      </c>
      <c r="D353" s="2" t="s">
        <v>1575</v>
      </c>
      <c r="E353" s="2">
        <v>50</v>
      </c>
      <c r="F353" s="2">
        <v>3</v>
      </c>
      <c r="G353" s="10" t="str">
        <f t="shared" si="53"/>
        <v>50-3</v>
      </c>
      <c r="H353" s="2">
        <v>41</v>
      </c>
      <c r="I353" s="2">
        <v>57</v>
      </c>
      <c r="J353" s="14">
        <f>(VLOOKUP($G353,Depth_Lookup_CCL!$A$3:$Z$549,11,FALSE))+(H353/100)</f>
        <v>120.61499999999998</v>
      </c>
      <c r="K353" s="14">
        <f>(VLOOKUP($G353,Depth_Lookup_CCL!$A$3:$Z$549,11,FALSE))+(I353/100)</f>
        <v>120.77499999999998</v>
      </c>
      <c r="L353" s="90" t="s">
        <v>2163</v>
      </c>
      <c r="M353" s="90" t="s">
        <v>1846</v>
      </c>
      <c r="N353" s="14" t="s">
        <v>1442</v>
      </c>
      <c r="Q353" s="2"/>
      <c r="R353" s="110"/>
      <c r="S353" s="2" t="s">
        <v>1366</v>
      </c>
      <c r="T353" s="35" t="s">
        <v>1391</v>
      </c>
      <c r="U353" s="2" t="s">
        <v>1368</v>
      </c>
      <c r="V353" s="2" t="s">
        <v>238</v>
      </c>
      <c r="W353" s="5">
        <f>VLOOKUP(V353,definitions_list_lookup!$V$12:$W$15,2,FALSE)</f>
        <v>2</v>
      </c>
      <c r="X353" s="35" t="s">
        <v>1457</v>
      </c>
      <c r="Y353" s="41">
        <f>VLOOKUP(X353,definitions_list_lookup!$AT$3:$AU$5,2,FALSE)</f>
        <v>2</v>
      </c>
      <c r="Z353" s="41">
        <v>16</v>
      </c>
      <c r="AA353" s="41" t="s">
        <v>2493</v>
      </c>
      <c r="AB353" s="2"/>
      <c r="AC353" s="2"/>
      <c r="AD353" s="5" t="e">
        <f>VLOOKUP(AC353,definitions_list_lookup!$Y$12:$Z$15,2,FALSE)</f>
        <v>#N/A</v>
      </c>
      <c r="AE353" s="35"/>
      <c r="AF353" s="41" t="e">
        <f>VLOOKUP(AE353,definitions_list_lookup!$AT$3:$AU$5,2,FALSE)</f>
        <v>#N/A</v>
      </c>
      <c r="AH353" s="2"/>
      <c r="AI353" s="2"/>
      <c r="AJ353" s="14"/>
      <c r="AK353" s="14"/>
      <c r="AL353" s="14"/>
      <c r="AM353" s="14"/>
      <c r="AN353" s="14"/>
      <c r="AO353" s="14"/>
      <c r="AP353" s="14"/>
      <c r="AQ353" s="14"/>
      <c r="AR353" s="14"/>
      <c r="AS353" s="49">
        <v>9</v>
      </c>
      <c r="AT353" s="49">
        <v>90</v>
      </c>
      <c r="AU353" s="49">
        <v>2</v>
      </c>
      <c r="AV353" s="49">
        <v>360</v>
      </c>
      <c r="AW353" s="49">
        <f t="shared" si="54"/>
        <v>-102.43370620055116</v>
      </c>
      <c r="AX353" s="49">
        <f t="shared" si="55"/>
        <v>257.56629379944883</v>
      </c>
      <c r="AY353" s="49">
        <f t="shared" si="59"/>
        <v>80.787506260273261</v>
      </c>
      <c r="AZ353" s="49">
        <f t="shared" si="56"/>
        <v>347.56629379944883</v>
      </c>
      <c r="BA353" s="49">
        <f t="shared" si="57"/>
        <v>9.2124937397267388</v>
      </c>
      <c r="BB353" s="49">
        <f t="shared" si="60"/>
        <v>77.566293799448829</v>
      </c>
      <c r="BC353" s="60">
        <f t="shared" si="58"/>
        <v>9.2124937397267388</v>
      </c>
    </row>
    <row r="354" spans="1:57">
      <c r="A354" s="89">
        <v>42936</v>
      </c>
      <c r="B354" s="2" t="s">
        <v>1842</v>
      </c>
      <c r="C354" s="2" t="s">
        <v>1450</v>
      </c>
      <c r="D354" s="2" t="s">
        <v>1575</v>
      </c>
      <c r="E354" s="2">
        <v>50</v>
      </c>
      <c r="F354" s="2">
        <v>3</v>
      </c>
      <c r="G354" s="10" t="str">
        <f t="shared" si="53"/>
        <v>50-3</v>
      </c>
      <c r="H354" s="2">
        <v>57</v>
      </c>
      <c r="I354" s="2">
        <v>76</v>
      </c>
      <c r="J354" s="14">
        <f>(VLOOKUP($G354,Depth_Lookup_CCL!$A$3:$Z$549,11,FALSE))+(H354/100)</f>
        <v>120.77499999999998</v>
      </c>
      <c r="K354" s="14">
        <f>(VLOOKUP($G354,Depth_Lookup_CCL!$A$3:$Z$549,11,FALSE))+(I354/100)</f>
        <v>120.96499999999999</v>
      </c>
      <c r="L354" s="90" t="s">
        <v>2163</v>
      </c>
      <c r="M354" s="90" t="s">
        <v>1846</v>
      </c>
      <c r="N354" s="14"/>
      <c r="Q354" s="2"/>
      <c r="R354" s="110"/>
      <c r="T354" s="35"/>
      <c r="U354" s="2"/>
      <c r="V354" s="2"/>
      <c r="W354" s="5" t="e">
        <f>VLOOKUP(V354,definitions_list_lookup!$V$12:$W$15,2,FALSE)</f>
        <v>#N/A</v>
      </c>
      <c r="X354" s="35"/>
      <c r="Y354" s="41" t="e">
        <f>VLOOKUP(X354,definitions_list_lookup!$AT$3:$AU$5,2,FALSE)</f>
        <v>#N/A</v>
      </c>
      <c r="Z354" s="41"/>
      <c r="AA354" s="41"/>
      <c r="AB354" s="2"/>
      <c r="AC354" s="2"/>
      <c r="AD354" s="5" t="e">
        <f>VLOOKUP(AC354,definitions_list_lookup!$Y$12:$Z$15,2,FALSE)</f>
        <v>#N/A</v>
      </c>
      <c r="AE354" s="35"/>
      <c r="AF354" s="41" t="e">
        <f>VLOOKUP(AE354,definitions_list_lookup!$AT$3:$AU$5,2,FALSE)</f>
        <v>#N/A</v>
      </c>
      <c r="AH354" s="2"/>
      <c r="AI354" s="2"/>
      <c r="AJ354" s="14"/>
      <c r="AK354" s="14"/>
      <c r="AL354" s="14"/>
      <c r="AM354" s="14"/>
      <c r="AN354" s="14"/>
      <c r="AO354" s="14"/>
      <c r="AP354" s="14"/>
      <c r="AQ354" s="14"/>
      <c r="AR354" s="14"/>
      <c r="AS354" s="49">
        <v>11</v>
      </c>
      <c r="AT354" s="49">
        <v>90</v>
      </c>
      <c r="AU354" s="49">
        <v>1</v>
      </c>
      <c r="AV354" s="49">
        <v>360</v>
      </c>
      <c r="AW354" s="49">
        <f t="shared" si="54"/>
        <v>-95.131313401801123</v>
      </c>
      <c r="AX354" s="49">
        <f t="shared" si="55"/>
        <v>264.86868659819891</v>
      </c>
      <c r="AY354" s="49">
        <f t="shared" si="59"/>
        <v>78.956824251048886</v>
      </c>
      <c r="AZ354" s="49">
        <f t="shared" si="56"/>
        <v>354.86868659819891</v>
      </c>
      <c r="BA354" s="49">
        <f t="shared" si="57"/>
        <v>11.043175748951114</v>
      </c>
      <c r="BB354" s="49">
        <f t="shared" si="60"/>
        <v>84.868686598198906</v>
      </c>
      <c r="BC354" s="60">
        <f t="shared" si="58"/>
        <v>11.043175748951114</v>
      </c>
    </row>
    <row r="355" spans="1:57">
      <c r="A355" s="89">
        <v>42936</v>
      </c>
      <c r="B355" s="2" t="s">
        <v>1842</v>
      </c>
      <c r="C355" s="2" t="s">
        <v>1450</v>
      </c>
      <c r="D355" s="2" t="s">
        <v>1575</v>
      </c>
      <c r="E355" s="2">
        <v>50</v>
      </c>
      <c r="F355" s="2">
        <v>4</v>
      </c>
      <c r="G355" s="10" t="str">
        <f t="shared" si="53"/>
        <v>50-4</v>
      </c>
      <c r="H355" s="2">
        <v>0</v>
      </c>
      <c r="I355" s="2">
        <v>37</v>
      </c>
      <c r="J355" s="14">
        <f>(VLOOKUP($G355,Depth_Lookup_CCL!$A$3:$Z$549,11,FALSE))+(H355/100)</f>
        <v>120.96499999999999</v>
      </c>
      <c r="K355" s="14">
        <f>(VLOOKUP($G355,Depth_Lookup_CCL!$A$3:$Z$549,11,FALSE))+(I355/100)</f>
        <v>121.33499999999999</v>
      </c>
      <c r="L355" s="90" t="s">
        <v>2163</v>
      </c>
      <c r="M355" s="90" t="s">
        <v>1846</v>
      </c>
      <c r="N355" s="14"/>
      <c r="Q355" s="2"/>
      <c r="R355" s="110"/>
      <c r="T355" s="35"/>
      <c r="U355" s="2"/>
      <c r="V355" s="2"/>
      <c r="W355" s="5" t="e">
        <f>VLOOKUP(V355,definitions_list_lookup!$V$12:$W$15,2,FALSE)</f>
        <v>#N/A</v>
      </c>
      <c r="X355" s="35"/>
      <c r="Y355" s="41" t="e">
        <f>VLOOKUP(X355,definitions_list_lookup!$AT$3:$AU$5,2,FALSE)</f>
        <v>#N/A</v>
      </c>
      <c r="Z355" s="41"/>
      <c r="AA355" s="41"/>
      <c r="AB355" s="2"/>
      <c r="AC355" s="2"/>
      <c r="AD355" s="5" t="e">
        <f>VLOOKUP(AC355,definitions_list_lookup!$Y$12:$Z$15,2,FALSE)</f>
        <v>#N/A</v>
      </c>
      <c r="AE355" s="35"/>
      <c r="AF355" s="41" t="e">
        <f>VLOOKUP(AE355,definitions_list_lookup!$AT$3:$AU$5,2,FALSE)</f>
        <v>#N/A</v>
      </c>
      <c r="AH355" s="2"/>
      <c r="AI355" s="2"/>
      <c r="AJ355" s="14"/>
      <c r="AK355" s="14"/>
      <c r="AL355" s="14"/>
      <c r="AM355" s="14"/>
      <c r="AN355" s="14"/>
      <c r="AO355" s="14"/>
      <c r="AP355" s="14"/>
      <c r="AQ355" s="14"/>
      <c r="AR355" s="14"/>
      <c r="AS355" s="49"/>
      <c r="AT355" s="49"/>
      <c r="AU355" s="49"/>
      <c r="AV355" s="49"/>
      <c r="AW355" s="49" t="e">
        <f t="shared" si="54"/>
        <v>#DIV/0!</v>
      </c>
      <c r="AX355" s="49" t="e">
        <f t="shared" si="55"/>
        <v>#DIV/0!</v>
      </c>
      <c r="AY355" s="49" t="e">
        <f t="shared" si="59"/>
        <v>#DIV/0!</v>
      </c>
      <c r="AZ355" s="49" t="e">
        <f t="shared" si="56"/>
        <v>#DIV/0!</v>
      </c>
      <c r="BA355" s="49" t="e">
        <f t="shared" si="57"/>
        <v>#DIV/0!</v>
      </c>
      <c r="BB355" s="49" t="e">
        <f t="shared" si="60"/>
        <v>#DIV/0!</v>
      </c>
      <c r="BC355" s="60" t="e">
        <f t="shared" si="58"/>
        <v>#DIV/0!</v>
      </c>
    </row>
    <row r="356" spans="1:57">
      <c r="A356" s="89">
        <v>42936</v>
      </c>
      <c r="B356" s="2" t="s">
        <v>1842</v>
      </c>
      <c r="C356" s="2" t="s">
        <v>1450</v>
      </c>
      <c r="D356" s="2" t="s">
        <v>1575</v>
      </c>
      <c r="E356" s="2">
        <v>50</v>
      </c>
      <c r="F356" s="2">
        <v>4</v>
      </c>
      <c r="G356" s="10" t="str">
        <f t="shared" si="53"/>
        <v>50-4</v>
      </c>
      <c r="H356" s="2">
        <v>37</v>
      </c>
      <c r="I356" s="2">
        <v>66</v>
      </c>
      <c r="J356" s="14">
        <f>(VLOOKUP($G356,Depth_Lookup_CCL!$A$3:$Z$549,11,FALSE))+(H356/100)</f>
        <v>121.33499999999999</v>
      </c>
      <c r="K356" s="14">
        <f>(VLOOKUP($G356,Depth_Lookup_CCL!$A$3:$Z$549,11,FALSE))+(I356/100)</f>
        <v>121.62499999999999</v>
      </c>
      <c r="L356" s="90" t="s">
        <v>2163</v>
      </c>
      <c r="M356" s="90" t="s">
        <v>1846</v>
      </c>
      <c r="N356" s="14"/>
      <c r="Q356" s="2"/>
      <c r="R356" s="110"/>
      <c r="S356" s="2" t="s">
        <v>1366</v>
      </c>
      <c r="T356" s="35" t="s">
        <v>1391</v>
      </c>
      <c r="U356" s="2" t="s">
        <v>1368</v>
      </c>
      <c r="V356" s="2" t="s">
        <v>238</v>
      </c>
      <c r="W356" s="5">
        <f>VLOOKUP(V356,definitions_list_lookup!$V$12:$W$15,2,FALSE)</f>
        <v>2</v>
      </c>
      <c r="X356" s="35" t="s">
        <v>1457</v>
      </c>
      <c r="Y356" s="41">
        <f>VLOOKUP(X356,definitions_list_lookup!$AT$3:$AU$5,2,FALSE)</f>
        <v>2</v>
      </c>
      <c r="Z356" s="41">
        <v>29</v>
      </c>
      <c r="AA356" s="41" t="s">
        <v>2493</v>
      </c>
      <c r="AB356" s="2"/>
      <c r="AC356" s="2"/>
      <c r="AD356" s="5" t="e">
        <f>VLOOKUP(AC356,definitions_list_lookup!$Y$12:$Z$15,2,FALSE)</f>
        <v>#N/A</v>
      </c>
      <c r="AE356" s="35"/>
      <c r="AF356" s="41" t="e">
        <f>VLOOKUP(AE356,definitions_list_lookup!$AT$3:$AU$5,2,FALSE)</f>
        <v>#N/A</v>
      </c>
      <c r="AH356" s="2"/>
      <c r="AI356" s="2"/>
      <c r="AJ356" s="14"/>
      <c r="AK356" s="14"/>
      <c r="AL356" s="14"/>
      <c r="AM356" s="14"/>
      <c r="AN356" s="14"/>
      <c r="AO356" s="14"/>
      <c r="AP356" s="14"/>
      <c r="AQ356" s="14"/>
      <c r="AR356" s="14"/>
      <c r="AS356" s="49">
        <v>22</v>
      </c>
      <c r="AT356" s="49">
        <v>90</v>
      </c>
      <c r="AU356" s="49">
        <v>2</v>
      </c>
      <c r="AV356" s="49">
        <v>360</v>
      </c>
      <c r="AW356" s="49">
        <f t="shared" si="54"/>
        <v>-94.9399084806128</v>
      </c>
      <c r="AX356" s="49">
        <f t="shared" si="55"/>
        <v>265.06009151938719</v>
      </c>
      <c r="AY356" s="49">
        <f t="shared" si="59"/>
        <v>67.925844020679008</v>
      </c>
      <c r="AZ356" s="49">
        <f t="shared" si="56"/>
        <v>355.06009151938719</v>
      </c>
      <c r="BA356" s="49">
        <f t="shared" si="57"/>
        <v>22.074155979320992</v>
      </c>
      <c r="BB356" s="49">
        <f t="shared" si="60"/>
        <v>85.060091519387186</v>
      </c>
      <c r="BC356" s="60">
        <f t="shared" si="58"/>
        <v>22.074155979320992</v>
      </c>
    </row>
    <row r="357" spans="1:57">
      <c r="A357" s="89">
        <v>42936</v>
      </c>
      <c r="B357" s="2" t="s">
        <v>1842</v>
      </c>
      <c r="C357" s="2" t="s">
        <v>1450</v>
      </c>
      <c r="D357" s="2" t="s">
        <v>1575</v>
      </c>
      <c r="E357" s="2">
        <v>50</v>
      </c>
      <c r="F357" s="2">
        <v>4</v>
      </c>
      <c r="G357" s="10" t="str">
        <f t="shared" si="53"/>
        <v>50-4</v>
      </c>
      <c r="H357" s="2">
        <v>66</v>
      </c>
      <c r="I357" s="2">
        <v>73</v>
      </c>
      <c r="J357" s="14">
        <f>(VLOOKUP($G357,Depth_Lookup_CCL!$A$3:$Z$549,11,FALSE))+(H357/100)</f>
        <v>121.62499999999999</v>
      </c>
      <c r="K357" s="14">
        <f>(VLOOKUP($G357,Depth_Lookup_CCL!$A$3:$Z$549,11,FALSE))+(I357/100)</f>
        <v>121.69499999999999</v>
      </c>
      <c r="L357" s="90" t="s">
        <v>2163</v>
      </c>
      <c r="M357" s="90" t="s">
        <v>1846</v>
      </c>
      <c r="N357" s="14"/>
      <c r="Q357" s="2"/>
      <c r="R357" s="110"/>
      <c r="S357" s="2" t="s">
        <v>1366</v>
      </c>
      <c r="T357" s="35" t="s">
        <v>1391</v>
      </c>
      <c r="U357" s="2" t="s">
        <v>1368</v>
      </c>
      <c r="V357" s="2" t="s">
        <v>238</v>
      </c>
      <c r="W357" s="5">
        <f>VLOOKUP(V357,definitions_list_lookup!$V$12:$W$15,2,FALSE)</f>
        <v>2</v>
      </c>
      <c r="X357" s="35" t="s">
        <v>1457</v>
      </c>
      <c r="Y357" s="41">
        <f>VLOOKUP(X357,definitions_list_lookup!$AT$3:$AU$5,2,FALSE)</f>
        <v>2</v>
      </c>
      <c r="Z357" s="41">
        <v>7</v>
      </c>
      <c r="AA357" s="41" t="s">
        <v>2493</v>
      </c>
      <c r="AB357" s="2"/>
      <c r="AC357" s="2"/>
      <c r="AD357" s="5" t="e">
        <f>VLOOKUP(AC357,definitions_list_lookup!$Y$12:$Z$15,2,FALSE)</f>
        <v>#N/A</v>
      </c>
      <c r="AE357" s="35"/>
      <c r="AF357" s="41" t="e">
        <f>VLOOKUP(AE357,definitions_list_lookup!$AT$3:$AU$5,2,FALSE)</f>
        <v>#N/A</v>
      </c>
      <c r="AH357" s="2"/>
      <c r="AI357" s="2"/>
      <c r="AJ357" s="14"/>
      <c r="AK357" s="14"/>
      <c r="AL357" s="14"/>
      <c r="AM357" s="14"/>
      <c r="AN357" s="14"/>
      <c r="AO357" s="14"/>
      <c r="AP357" s="14"/>
      <c r="AQ357" s="14"/>
      <c r="AR357" s="14"/>
      <c r="AS357" s="49">
        <v>6</v>
      </c>
      <c r="AT357" s="49">
        <v>90</v>
      </c>
      <c r="AU357" s="49">
        <v>3</v>
      </c>
      <c r="AV357" s="49">
        <v>360</v>
      </c>
      <c r="AW357" s="49">
        <f t="shared" si="54"/>
        <v>-116.50206973598145</v>
      </c>
      <c r="AX357" s="49">
        <f t="shared" si="55"/>
        <v>243.49793026401855</v>
      </c>
      <c r="AY357" s="49">
        <f t="shared" si="59"/>
        <v>83.301547020700269</v>
      </c>
      <c r="AZ357" s="49">
        <f t="shared" si="56"/>
        <v>333.49793026401858</v>
      </c>
      <c r="BA357" s="49">
        <f t="shared" si="57"/>
        <v>6.6984529792997307</v>
      </c>
      <c r="BB357" s="49">
        <f t="shared" si="60"/>
        <v>63.497930264018549</v>
      </c>
      <c r="BC357" s="60">
        <f t="shared" si="58"/>
        <v>6.6984529792997307</v>
      </c>
    </row>
    <row r="358" spans="1:57">
      <c r="A358" s="89">
        <v>42936</v>
      </c>
      <c r="B358" s="2" t="s">
        <v>1842</v>
      </c>
      <c r="C358" s="2" t="s">
        <v>1450</v>
      </c>
      <c r="D358" s="2" t="s">
        <v>1575</v>
      </c>
      <c r="E358" s="2">
        <v>50</v>
      </c>
      <c r="F358" s="2">
        <v>4</v>
      </c>
      <c r="G358" s="10" t="str">
        <f t="shared" si="53"/>
        <v>50-4</v>
      </c>
      <c r="H358" s="2">
        <v>73</v>
      </c>
      <c r="I358" s="2">
        <v>93</v>
      </c>
      <c r="J358" s="14">
        <f>(VLOOKUP($G358,Depth_Lookup_CCL!$A$3:$Z$549,11,FALSE))+(H358/100)</f>
        <v>121.69499999999999</v>
      </c>
      <c r="K358" s="14">
        <f>(VLOOKUP($G358,Depth_Lookup_CCL!$A$3:$Z$549,11,FALSE))+(I358/100)</f>
        <v>121.895</v>
      </c>
      <c r="L358" s="90" t="s">
        <v>2163</v>
      </c>
      <c r="M358" s="90" t="s">
        <v>1846</v>
      </c>
      <c r="N358" s="14" t="s">
        <v>1442</v>
      </c>
      <c r="Q358" s="2"/>
      <c r="R358" s="110"/>
      <c r="S358" s="2" t="s">
        <v>1366</v>
      </c>
      <c r="T358" s="35" t="s">
        <v>1391</v>
      </c>
      <c r="U358" s="2" t="s">
        <v>1368</v>
      </c>
      <c r="V358" s="2" t="s">
        <v>238</v>
      </c>
      <c r="W358" s="5">
        <f>VLOOKUP(V358,definitions_list_lookup!$V$12:$W$15,2,FALSE)</f>
        <v>2</v>
      </c>
      <c r="X358" s="35" t="s">
        <v>1457</v>
      </c>
      <c r="Y358" s="41">
        <f>VLOOKUP(X358,definitions_list_lookup!$AT$3:$AU$5,2,FALSE)</f>
        <v>2</v>
      </c>
      <c r="Z358" s="41">
        <v>20</v>
      </c>
      <c r="AA358" s="41" t="s">
        <v>2493</v>
      </c>
      <c r="AB358" s="2"/>
      <c r="AC358" s="2"/>
      <c r="AD358" s="5" t="e">
        <f>VLOOKUP(AC358,definitions_list_lookup!$Y$12:$Z$15,2,FALSE)</f>
        <v>#N/A</v>
      </c>
      <c r="AE358" s="35"/>
      <c r="AF358" s="41" t="e">
        <f>VLOOKUP(AE358,definitions_list_lookup!$AT$3:$AU$5,2,FALSE)</f>
        <v>#N/A</v>
      </c>
      <c r="AH358" s="2"/>
      <c r="AI358" s="2"/>
      <c r="AJ358" s="14"/>
      <c r="AK358" s="14"/>
      <c r="AL358" s="14"/>
      <c r="AM358" s="14"/>
      <c r="AN358" s="14"/>
      <c r="AO358" s="14"/>
      <c r="AP358" s="14"/>
      <c r="AQ358" s="14"/>
      <c r="AR358" s="14"/>
      <c r="AS358" s="49">
        <v>0.1</v>
      </c>
      <c r="AT358" s="49">
        <v>90</v>
      </c>
      <c r="AU358" s="49">
        <v>4</v>
      </c>
      <c r="AV358" s="49">
        <v>360</v>
      </c>
      <c r="AW358" s="49">
        <f t="shared" si="54"/>
        <v>-178.57022877517127</v>
      </c>
      <c r="AX358" s="49">
        <f t="shared" si="55"/>
        <v>181.42977122482873</v>
      </c>
      <c r="AY358" s="49">
        <f t="shared" si="59"/>
        <v>85.99875829673158</v>
      </c>
      <c r="AZ358" s="49">
        <f t="shared" si="56"/>
        <v>271.42977122482876</v>
      </c>
      <c r="BA358" s="49">
        <f t="shared" si="57"/>
        <v>4.0012417032684198</v>
      </c>
      <c r="BB358" s="49">
        <f t="shared" si="60"/>
        <v>1.4297712248287269</v>
      </c>
      <c r="BC358" s="60">
        <f t="shared" si="58"/>
        <v>4.0012417032684198</v>
      </c>
    </row>
    <row r="359" spans="1:57">
      <c r="A359" s="89">
        <v>42936</v>
      </c>
      <c r="B359" s="2" t="s">
        <v>1842</v>
      </c>
      <c r="C359" s="2" t="s">
        <v>1450</v>
      </c>
      <c r="D359" s="2" t="s">
        <v>1575</v>
      </c>
      <c r="E359" s="2">
        <v>51</v>
      </c>
      <c r="F359" s="2">
        <v>1</v>
      </c>
      <c r="G359" s="10" t="str">
        <f t="shared" si="53"/>
        <v>51-1</v>
      </c>
      <c r="H359" s="2">
        <v>0</v>
      </c>
      <c r="I359" s="2">
        <v>53</v>
      </c>
      <c r="J359" s="14">
        <f>(VLOOKUP($G359,Depth_Lookup_CCL!$A$3:$Z$549,11,FALSE))+(H359/100)</f>
        <v>121.65</v>
      </c>
      <c r="K359" s="14">
        <f>(VLOOKUP($G359,Depth_Lookup_CCL!$A$3:$Z$549,11,FALSE))+(I359/100)</f>
        <v>122.18</v>
      </c>
      <c r="L359" s="90" t="s">
        <v>2163</v>
      </c>
      <c r="M359" s="90" t="s">
        <v>1846</v>
      </c>
      <c r="N359" s="14"/>
      <c r="Q359" s="2"/>
      <c r="R359" s="110"/>
      <c r="T359" s="35"/>
      <c r="U359" s="2"/>
      <c r="V359" s="2"/>
      <c r="W359" s="5" t="e">
        <f>VLOOKUP(V359,definitions_list_lookup!$V$12:$W$15,2,FALSE)</f>
        <v>#N/A</v>
      </c>
      <c r="X359" s="35"/>
      <c r="Y359" s="41" t="e">
        <f>VLOOKUP(X359,definitions_list_lookup!$AT$3:$AU$5,2,FALSE)</f>
        <v>#N/A</v>
      </c>
      <c r="Z359" s="41"/>
      <c r="AA359" s="41"/>
      <c r="AB359" s="2"/>
      <c r="AC359" s="2"/>
      <c r="AD359" s="5" t="e">
        <f>VLOOKUP(AC359,definitions_list_lookup!$Y$12:$Z$15,2,FALSE)</f>
        <v>#N/A</v>
      </c>
      <c r="AE359" s="35"/>
      <c r="AF359" s="41" t="e">
        <f>VLOOKUP(AE359,definitions_list_lookup!$AT$3:$AU$5,2,FALSE)</f>
        <v>#N/A</v>
      </c>
      <c r="AH359" s="2"/>
      <c r="AI359" s="2"/>
      <c r="AJ359" s="14"/>
      <c r="AK359" s="14"/>
      <c r="AL359" s="14"/>
      <c r="AM359" s="14"/>
      <c r="AN359" s="14"/>
      <c r="AO359" s="14"/>
      <c r="AP359" s="14"/>
      <c r="AQ359" s="14"/>
      <c r="AR359" s="14"/>
      <c r="AS359" s="49"/>
      <c r="AT359" s="49"/>
      <c r="AU359" s="49"/>
      <c r="AV359" s="49"/>
      <c r="AW359" s="49"/>
      <c r="AX359" s="49"/>
      <c r="AY359" s="49"/>
      <c r="AZ359" s="49"/>
      <c r="BA359" s="49"/>
      <c r="BB359" s="49"/>
      <c r="BC359" s="60"/>
    </row>
    <row r="360" spans="1:57">
      <c r="A360" s="89">
        <v>42936</v>
      </c>
      <c r="B360" s="2" t="s">
        <v>1842</v>
      </c>
      <c r="C360" s="2" t="s">
        <v>1450</v>
      </c>
      <c r="D360" s="2" t="s">
        <v>1575</v>
      </c>
      <c r="E360" s="2">
        <v>51</v>
      </c>
      <c r="F360" s="2">
        <v>1</v>
      </c>
      <c r="G360" s="10" t="str">
        <f t="shared" si="53"/>
        <v>51-1</v>
      </c>
      <c r="H360" s="2">
        <v>53</v>
      </c>
      <c r="I360" s="2">
        <v>61</v>
      </c>
      <c r="J360" s="14">
        <f>(VLOOKUP($G360,Depth_Lookup_CCL!$A$3:$Z$549,11,FALSE))+(H360/100)</f>
        <v>122.18</v>
      </c>
      <c r="K360" s="14">
        <f>(VLOOKUP($G360,Depth_Lookup_CCL!$A$3:$Z$549,11,FALSE))+(I360/100)</f>
        <v>122.26</v>
      </c>
      <c r="L360" s="90" t="s">
        <v>2163</v>
      </c>
      <c r="M360" s="90" t="s">
        <v>1846</v>
      </c>
      <c r="N360" s="14"/>
      <c r="Q360" s="2"/>
      <c r="R360" s="110"/>
      <c r="S360" s="2" t="s">
        <v>1366</v>
      </c>
      <c r="T360" s="35" t="s">
        <v>1363</v>
      </c>
      <c r="U360" s="2" t="s">
        <v>1368</v>
      </c>
      <c r="V360" s="2" t="s">
        <v>238</v>
      </c>
      <c r="W360" s="5">
        <f>VLOOKUP(V360,definitions_list_lookup!$V$12:$W$15,2,FALSE)</f>
        <v>2</v>
      </c>
      <c r="X360" s="35" t="s">
        <v>1457</v>
      </c>
      <c r="Y360" s="41">
        <f>VLOOKUP(X360,definitions_list_lookup!$AT$3:$AU$5,2,FALSE)</f>
        <v>2</v>
      </c>
      <c r="Z360" s="41">
        <v>8</v>
      </c>
      <c r="AA360" s="41" t="s">
        <v>2476</v>
      </c>
      <c r="AB360" s="2"/>
      <c r="AC360" s="2"/>
      <c r="AD360" s="5" t="e">
        <f>VLOOKUP(AC360,definitions_list_lookup!$Y$12:$Z$15,2,FALSE)</f>
        <v>#N/A</v>
      </c>
      <c r="AE360" s="35"/>
      <c r="AF360" s="41" t="e">
        <f>VLOOKUP(AE360,definitions_list_lookup!$AT$3:$AU$5,2,FALSE)</f>
        <v>#N/A</v>
      </c>
      <c r="AH360" s="2"/>
      <c r="AI360" s="2"/>
      <c r="AJ360" s="14"/>
      <c r="AK360" s="14"/>
      <c r="AL360" s="14"/>
      <c r="AM360" s="14"/>
      <c r="AN360" s="14"/>
      <c r="AO360" s="14"/>
      <c r="AP360" s="14"/>
      <c r="AQ360" s="14"/>
      <c r="AR360" s="14"/>
      <c r="AS360" s="49">
        <v>6</v>
      </c>
      <c r="AT360" s="49">
        <v>90</v>
      </c>
      <c r="AU360" s="49">
        <v>5</v>
      </c>
      <c r="AV360" s="49">
        <v>180</v>
      </c>
      <c r="AW360" s="49">
        <f t="shared" si="54"/>
        <v>-50.226035856206465</v>
      </c>
      <c r="AX360" s="49">
        <f t="shared" si="55"/>
        <v>309.77396414379353</v>
      </c>
      <c r="AY360" s="49">
        <f t="shared" si="59"/>
        <v>82.212978012717628</v>
      </c>
      <c r="AZ360" s="49">
        <f t="shared" si="56"/>
        <v>39.773964143793535</v>
      </c>
      <c r="BA360" s="49">
        <f t="shared" si="57"/>
        <v>7.7870219872823725</v>
      </c>
      <c r="BB360" s="49">
        <f t="shared" si="60"/>
        <v>129.77396414379353</v>
      </c>
      <c r="BC360" s="60">
        <f t="shared" si="58"/>
        <v>7.7870219872823725</v>
      </c>
    </row>
    <row r="361" spans="1:57">
      <c r="A361" s="89">
        <v>42936</v>
      </c>
      <c r="B361" s="2" t="s">
        <v>1842</v>
      </c>
      <c r="C361" s="2" t="s">
        <v>1450</v>
      </c>
      <c r="D361" s="2" t="s">
        <v>1575</v>
      </c>
      <c r="E361" s="2">
        <v>51</v>
      </c>
      <c r="F361" s="2">
        <v>1</v>
      </c>
      <c r="G361" s="10" t="str">
        <f t="shared" si="53"/>
        <v>51-1</v>
      </c>
      <c r="H361" s="2">
        <v>61</v>
      </c>
      <c r="I361" s="2">
        <v>72</v>
      </c>
      <c r="J361" s="14">
        <f>(VLOOKUP($G361,Depth_Lookup_CCL!$A$3:$Z$549,11,FALSE))+(H361/100)</f>
        <v>122.26</v>
      </c>
      <c r="K361" s="14">
        <f>(VLOOKUP($G361,Depth_Lookup_CCL!$A$3:$Z$549,11,FALSE))+(I361/100)</f>
        <v>122.37</v>
      </c>
      <c r="L361" s="90" t="s">
        <v>2163</v>
      </c>
      <c r="M361" s="90" t="s">
        <v>1846</v>
      </c>
      <c r="N361" s="14"/>
      <c r="Q361" s="2"/>
      <c r="R361" s="110"/>
      <c r="S361" s="2" t="s">
        <v>1366</v>
      </c>
      <c r="T361" s="35" t="s">
        <v>1363</v>
      </c>
      <c r="U361" s="2" t="s">
        <v>1368</v>
      </c>
      <c r="V361" s="2" t="s">
        <v>238</v>
      </c>
      <c r="W361" s="5">
        <f>VLOOKUP(V361,definitions_list_lookup!$V$12:$W$15,2,FALSE)</f>
        <v>2</v>
      </c>
      <c r="X361" s="35" t="s">
        <v>1457</v>
      </c>
      <c r="Y361" s="41">
        <f>VLOOKUP(X361,definitions_list_lookup!$AT$3:$AU$5,2,FALSE)</f>
        <v>2</v>
      </c>
      <c r="Z361" s="41">
        <v>9</v>
      </c>
      <c r="AA361" s="41" t="s">
        <v>2476</v>
      </c>
      <c r="AB361" s="2"/>
      <c r="AC361" s="2"/>
      <c r="AD361" s="5" t="e">
        <f>VLOOKUP(AC361,definitions_list_lookup!$Y$12:$Z$15,2,FALSE)</f>
        <v>#N/A</v>
      </c>
      <c r="AE361" s="35"/>
      <c r="AF361" s="41" t="e">
        <f>VLOOKUP(AE361,definitions_list_lookup!$AT$3:$AU$5,2,FALSE)</f>
        <v>#N/A</v>
      </c>
      <c r="AH361" s="2"/>
      <c r="AI361" s="2"/>
      <c r="AJ361" s="14"/>
      <c r="AK361" s="14"/>
      <c r="AL361" s="14"/>
      <c r="AM361" s="14"/>
      <c r="AN361" s="14"/>
      <c r="AO361" s="14"/>
      <c r="AP361" s="14"/>
      <c r="AQ361" s="14"/>
      <c r="AR361" s="14"/>
      <c r="AS361" s="49">
        <v>20</v>
      </c>
      <c r="AT361" s="49">
        <v>90</v>
      </c>
      <c r="AU361" s="49">
        <v>2</v>
      </c>
      <c r="AV361" s="49">
        <v>180</v>
      </c>
      <c r="AW361" s="49">
        <f t="shared" si="54"/>
        <v>-84.519587379877976</v>
      </c>
      <c r="AX361" s="49">
        <f t="shared" si="55"/>
        <v>275.48041262012202</v>
      </c>
      <c r="AY361" s="49">
        <f t="shared" si="59"/>
        <v>69.915484482935909</v>
      </c>
      <c r="AZ361" s="49">
        <f t="shared" si="56"/>
        <v>5.4804126201220242</v>
      </c>
      <c r="BA361" s="49">
        <f t="shared" si="57"/>
        <v>20.084515517064091</v>
      </c>
      <c r="BB361" s="49">
        <f t="shared" si="60"/>
        <v>95.480412620122024</v>
      </c>
      <c r="BC361" s="60">
        <f t="shared" si="58"/>
        <v>20.084515517064091</v>
      </c>
    </row>
    <row r="362" spans="1:57">
      <c r="A362" s="89">
        <v>42936</v>
      </c>
      <c r="B362" s="2" t="s">
        <v>1842</v>
      </c>
      <c r="C362" s="2" t="s">
        <v>1450</v>
      </c>
      <c r="D362" s="2" t="s">
        <v>1575</v>
      </c>
      <c r="E362" s="2">
        <v>51</v>
      </c>
      <c r="F362" s="2">
        <v>1</v>
      </c>
      <c r="G362" s="10" t="str">
        <f t="shared" si="53"/>
        <v>51-1</v>
      </c>
      <c r="H362" s="2">
        <v>72</v>
      </c>
      <c r="I362" s="2">
        <v>83</v>
      </c>
      <c r="J362" s="14">
        <f>(VLOOKUP($G362,Depth_Lookup_CCL!$A$3:$Z$549,11,FALSE))+(H362/100)</f>
        <v>122.37</v>
      </c>
      <c r="K362" s="14">
        <f>(VLOOKUP($G362,Depth_Lookup_CCL!$A$3:$Z$549,11,FALSE))+(I362/100)</f>
        <v>122.48</v>
      </c>
      <c r="L362" s="90" t="s">
        <v>2163</v>
      </c>
      <c r="M362" s="90" t="s">
        <v>1846</v>
      </c>
      <c r="N362" s="14" t="s">
        <v>1442</v>
      </c>
      <c r="Q362" s="2"/>
      <c r="R362" s="110"/>
      <c r="S362" s="2" t="s">
        <v>1366</v>
      </c>
      <c r="T362" s="35" t="s">
        <v>1363</v>
      </c>
      <c r="U362" s="2" t="s">
        <v>1368</v>
      </c>
      <c r="V362" s="2" t="s">
        <v>238</v>
      </c>
      <c r="W362" s="5">
        <f>VLOOKUP(V362,definitions_list_lookup!$V$12:$W$15,2,FALSE)</f>
        <v>2</v>
      </c>
      <c r="X362" s="35" t="s">
        <v>1457</v>
      </c>
      <c r="Y362" s="41">
        <f>VLOOKUP(X362,definitions_list_lookup!$AT$3:$AU$5,2,FALSE)</f>
        <v>2</v>
      </c>
      <c r="Z362" s="41">
        <v>11</v>
      </c>
      <c r="AA362" s="41" t="s">
        <v>2476</v>
      </c>
      <c r="AB362" s="2"/>
      <c r="AC362" s="2"/>
      <c r="AD362" s="5" t="e">
        <f>VLOOKUP(AC362,definitions_list_lookup!$Y$12:$Z$15,2,FALSE)</f>
        <v>#N/A</v>
      </c>
      <c r="AE362" s="35"/>
      <c r="AF362" s="41" t="e">
        <f>VLOOKUP(AE362,definitions_list_lookup!$AT$3:$AU$5,2,FALSE)</f>
        <v>#N/A</v>
      </c>
      <c r="AH362" s="2"/>
      <c r="AI362" s="2"/>
      <c r="AJ362" s="14"/>
      <c r="AK362" s="14"/>
      <c r="AL362" s="14"/>
      <c r="AM362" s="14"/>
      <c r="AN362" s="14"/>
      <c r="AO362" s="14"/>
      <c r="AP362" s="14"/>
      <c r="AQ362" s="14"/>
      <c r="AR362" s="14"/>
      <c r="AS362" s="49">
        <v>15</v>
      </c>
      <c r="AT362" s="49">
        <v>90</v>
      </c>
      <c r="AU362" s="49">
        <v>4</v>
      </c>
      <c r="AV362" s="49">
        <v>180</v>
      </c>
      <c r="AW362" s="49">
        <f t="shared" si="54"/>
        <v>-75.373716051326596</v>
      </c>
      <c r="AX362" s="49">
        <f t="shared" si="55"/>
        <v>284.6262839486734</v>
      </c>
      <c r="AY362" s="49">
        <f t="shared" si="59"/>
        <v>74.521348554015375</v>
      </c>
      <c r="AZ362" s="49">
        <f t="shared" si="56"/>
        <v>14.626283948673404</v>
      </c>
      <c r="BA362" s="49">
        <f t="shared" si="57"/>
        <v>15.478651445984625</v>
      </c>
      <c r="BB362" s="49">
        <f t="shared" si="60"/>
        <v>104.6262839486734</v>
      </c>
      <c r="BC362" s="60">
        <f t="shared" si="58"/>
        <v>15.478651445984625</v>
      </c>
    </row>
    <row r="363" spans="1:57">
      <c r="A363" s="89">
        <v>42936</v>
      </c>
      <c r="B363" s="2" t="s">
        <v>1842</v>
      </c>
      <c r="C363" s="2" t="s">
        <v>1450</v>
      </c>
      <c r="D363" s="2" t="s">
        <v>1575</v>
      </c>
      <c r="E363" s="2">
        <v>51</v>
      </c>
      <c r="F363" s="2">
        <v>2</v>
      </c>
      <c r="G363" s="10" t="str">
        <f t="shared" si="53"/>
        <v>51-2</v>
      </c>
      <c r="H363" s="2">
        <v>0</v>
      </c>
      <c r="I363" s="2">
        <v>7</v>
      </c>
      <c r="J363" s="14">
        <f>(VLOOKUP($G363,Depth_Lookup_CCL!$A$3:$Z$549,11,FALSE))+(H363/100)</f>
        <v>122.47500000000001</v>
      </c>
      <c r="K363" s="14">
        <f>(VLOOKUP($G363,Depth_Lookup_CCL!$A$3:$Z$549,11,FALSE))+(I363/100)</f>
        <v>122.545</v>
      </c>
      <c r="L363" s="90" t="s">
        <v>2163</v>
      </c>
      <c r="M363" s="90" t="s">
        <v>1846</v>
      </c>
      <c r="N363" s="14"/>
      <c r="Q363" s="2"/>
      <c r="R363" s="110"/>
      <c r="T363" s="35"/>
      <c r="U363" s="2"/>
      <c r="V363" s="2"/>
      <c r="W363" s="5" t="e">
        <f>VLOOKUP(V363,definitions_list_lookup!$V$12:$W$15,2,FALSE)</f>
        <v>#N/A</v>
      </c>
      <c r="X363" s="35"/>
      <c r="Y363" s="41" t="e">
        <f>VLOOKUP(X363,definitions_list_lookup!$AT$3:$AU$5,2,FALSE)</f>
        <v>#N/A</v>
      </c>
      <c r="Z363" s="41"/>
      <c r="AA363" s="41"/>
      <c r="AB363" s="2" t="s">
        <v>1385</v>
      </c>
      <c r="AC363" s="2" t="s">
        <v>1374</v>
      </c>
      <c r="AD363" s="5">
        <f>VLOOKUP(AC363,definitions_list_lookup!$Y$12:$Z$15,2,FALSE)</f>
        <v>1</v>
      </c>
      <c r="AE363" s="35" t="s">
        <v>1456</v>
      </c>
      <c r="AF363" s="41">
        <f>VLOOKUP(AE363,definitions_list_lookup!$AT$3:$AU$5,2,FALSE)</f>
        <v>1</v>
      </c>
      <c r="AH363" s="2" t="s">
        <v>1492</v>
      </c>
      <c r="AI363" s="2" t="s">
        <v>2495</v>
      </c>
      <c r="AJ363" s="14"/>
      <c r="AK363" s="14"/>
      <c r="AL363" s="14"/>
      <c r="AM363" s="14"/>
      <c r="AN363" s="14"/>
      <c r="AO363" s="14"/>
      <c r="AP363" s="14"/>
      <c r="AQ363" s="14"/>
      <c r="AR363" s="14"/>
      <c r="AS363" s="49">
        <v>14</v>
      </c>
      <c r="AT363" s="49">
        <v>270</v>
      </c>
      <c r="AU363" s="49">
        <v>3</v>
      </c>
      <c r="AV363" s="49">
        <v>180</v>
      </c>
      <c r="AW363" s="49">
        <f t="shared" si="54"/>
        <v>78.129458964707055</v>
      </c>
      <c r="AX363" s="49">
        <f t="shared" si="55"/>
        <v>78.129458964707055</v>
      </c>
      <c r="AY363" s="49">
        <f t="shared" si="59"/>
        <v>75.706476425080368</v>
      </c>
      <c r="AZ363" s="49">
        <f t="shared" si="56"/>
        <v>168.12945896470706</v>
      </c>
      <c r="BA363" s="49">
        <f t="shared" si="57"/>
        <v>14.293523574919632</v>
      </c>
      <c r="BB363" s="49">
        <f t="shared" si="60"/>
        <v>258.12945896470706</v>
      </c>
      <c r="BC363" s="60">
        <f t="shared" si="58"/>
        <v>14.293523574919632</v>
      </c>
    </row>
    <row r="364" spans="1:57">
      <c r="A364" s="89">
        <v>42936</v>
      </c>
      <c r="B364" s="2" t="s">
        <v>1842</v>
      </c>
      <c r="C364" s="2" t="s">
        <v>1450</v>
      </c>
      <c r="D364" s="2" t="s">
        <v>1575</v>
      </c>
      <c r="E364" s="2">
        <v>51</v>
      </c>
      <c r="F364" s="2">
        <v>2</v>
      </c>
      <c r="G364" s="10" t="str">
        <f t="shared" si="53"/>
        <v>51-2</v>
      </c>
      <c r="H364" s="2">
        <v>7</v>
      </c>
      <c r="I364" s="2">
        <v>67</v>
      </c>
      <c r="J364" s="14">
        <f>(VLOOKUP($G364,Depth_Lookup_CCL!$A$3:$Z$549,11,FALSE))+(H364/100)</f>
        <v>122.545</v>
      </c>
      <c r="K364" s="14">
        <f>(VLOOKUP($G364,Depth_Lookup_CCL!$A$3:$Z$549,11,FALSE))+(I364/100)</f>
        <v>123.14500000000001</v>
      </c>
      <c r="L364" s="90" t="s">
        <v>2163</v>
      </c>
      <c r="M364" s="90" t="s">
        <v>1846</v>
      </c>
      <c r="N364" s="14"/>
      <c r="Q364" s="2"/>
      <c r="R364" s="110"/>
      <c r="T364" s="35"/>
      <c r="U364" s="2"/>
      <c r="V364" s="2"/>
      <c r="W364" s="5" t="e">
        <f>VLOOKUP(V364,definitions_list_lookup!$V$12:$W$15,2,FALSE)</f>
        <v>#N/A</v>
      </c>
      <c r="X364" s="35"/>
      <c r="Y364" s="41" t="e">
        <f>VLOOKUP(X364,definitions_list_lookup!$AT$3:$AU$5,2,FALSE)</f>
        <v>#N/A</v>
      </c>
      <c r="Z364" s="41"/>
      <c r="AA364" s="41"/>
      <c r="AB364" s="2"/>
      <c r="AC364" s="2"/>
      <c r="AD364" s="5" t="e">
        <f>VLOOKUP(AC364,definitions_list_lookup!$Y$12:$Z$15,2,FALSE)</f>
        <v>#N/A</v>
      </c>
      <c r="AE364" s="35"/>
      <c r="AF364" s="41" t="e">
        <f>VLOOKUP(AE364,definitions_list_lookup!$AT$3:$AU$5,2,FALSE)</f>
        <v>#N/A</v>
      </c>
      <c r="AH364" s="2"/>
      <c r="AI364" s="2"/>
      <c r="AM364" s="14"/>
      <c r="AN364" s="98" t="s">
        <v>2496</v>
      </c>
      <c r="AO364" s="14"/>
      <c r="AP364" s="14"/>
      <c r="AQ364" s="14"/>
      <c r="AR364" s="14"/>
      <c r="BA364" s="7"/>
      <c r="BB364" s="7"/>
      <c r="BD364" s="2">
        <v>2</v>
      </c>
      <c r="BE364" s="2">
        <v>8</v>
      </c>
    </row>
    <row r="365" spans="1:57">
      <c r="A365" s="89">
        <v>42936</v>
      </c>
      <c r="B365" s="2" t="s">
        <v>1842</v>
      </c>
      <c r="C365" s="2" t="s">
        <v>1450</v>
      </c>
      <c r="D365" s="2" t="s">
        <v>1575</v>
      </c>
      <c r="E365" s="2">
        <v>51</v>
      </c>
      <c r="F365" s="2">
        <v>2</v>
      </c>
      <c r="G365" s="10" t="str">
        <f t="shared" si="53"/>
        <v>51-2</v>
      </c>
      <c r="H365" s="2">
        <v>67</v>
      </c>
      <c r="I365" s="2">
        <v>68</v>
      </c>
      <c r="J365" s="14">
        <f>(VLOOKUP($G365,Depth_Lookup_CCL!$A$3:$Z$549,11,FALSE))+(H365/100)</f>
        <v>123.14500000000001</v>
      </c>
      <c r="K365" s="14">
        <f>(VLOOKUP($G365,Depth_Lookup_CCL!$A$3:$Z$549,11,FALSE))+(I365/100)</f>
        <v>123.15500000000002</v>
      </c>
      <c r="L365" s="90" t="s">
        <v>2163</v>
      </c>
      <c r="M365" s="90" t="s">
        <v>1846</v>
      </c>
      <c r="N365" s="14" t="s">
        <v>1442</v>
      </c>
      <c r="Q365" s="2"/>
      <c r="R365" s="110"/>
      <c r="T365" s="35"/>
      <c r="U365" s="2"/>
      <c r="V365" s="2"/>
      <c r="W365" s="5" t="e">
        <f>VLOOKUP(V365,definitions_list_lookup!$V$12:$W$15,2,FALSE)</f>
        <v>#N/A</v>
      </c>
      <c r="X365" s="35"/>
      <c r="Y365" s="41" t="e">
        <f>VLOOKUP(X365,definitions_list_lookup!$AT$3:$AU$5,2,FALSE)</f>
        <v>#N/A</v>
      </c>
      <c r="Z365" s="41"/>
      <c r="AA365" s="41"/>
      <c r="AB365" s="2"/>
      <c r="AC365" s="2"/>
      <c r="AD365" s="5" t="e">
        <f>VLOOKUP(AC365,definitions_list_lookup!$Y$12:$Z$15,2,FALSE)</f>
        <v>#N/A</v>
      </c>
      <c r="AE365" s="35"/>
      <c r="AF365" s="41" t="e">
        <f>VLOOKUP(AE365,definitions_list_lookup!$AT$3:$AU$5,2,FALSE)</f>
        <v>#N/A</v>
      </c>
      <c r="AH365" s="2"/>
      <c r="AI365" s="2"/>
      <c r="AJ365" s="14" t="s">
        <v>8</v>
      </c>
      <c r="AK365" s="14" t="s">
        <v>1503</v>
      </c>
      <c r="AL365" s="14" t="s">
        <v>1504</v>
      </c>
      <c r="AM365" s="14">
        <v>1</v>
      </c>
      <c r="AN365" s="98" t="s">
        <v>2497</v>
      </c>
      <c r="AO365" s="14"/>
      <c r="AP365" s="14"/>
      <c r="AQ365" s="14"/>
      <c r="AR365" s="14"/>
      <c r="AS365" s="49">
        <v>75</v>
      </c>
      <c r="AT365" s="49">
        <v>90</v>
      </c>
      <c r="AU365" s="49">
        <v>0</v>
      </c>
      <c r="AV365" s="49">
        <v>360</v>
      </c>
      <c r="AW365" s="49">
        <f>+(IF($AT365&lt;$AV365,((MIN($AV365,$AT365)+(DEGREES(ATAN((TAN(RADIANS($AU365))/((TAN(RADIANS($AS365))*SIN(RADIANS(ABS($AT365-$AV365))))))-(COS(RADIANS(ABS($AT365-$AV365)))/SIN(RADIANS(ABS($AT365-$AV365)))))))-180)),((MAX($AV365,$AT365)-(DEGREES(ATAN((TAN(RADIANS($AU365))/((TAN(RADIANS($AS365))*SIN(RADIANS(ABS($AT365-$AV365))))))-(COS(RADIANS(ABS($AT365-$AV365)))/SIN(RADIANS(ABS($AT365-$AV365)))))))-180))))</f>
        <v>-90.000000000000014</v>
      </c>
      <c r="AX365" s="49">
        <f>IF($AW365&gt;0,$AW365,360+$AW365)</f>
        <v>270</v>
      </c>
      <c r="AY365" s="49">
        <f>+ABS(DEGREES(ATAN((COS(RADIANS(ABS($AW365+180-(IF($AT365&gt;$AV365,MAX($AU365,$AT365),MIN($AT365,$AV365))))))/(TAN(RADIANS($AS365)))))))</f>
        <v>14.999999999999998</v>
      </c>
      <c r="AZ365" s="49">
        <f>+IF(($AW365+90)&gt;0,$AW365+90,$AW365+450)</f>
        <v>360</v>
      </c>
      <c r="BA365" s="49">
        <f>-$AY365+90</f>
        <v>75</v>
      </c>
      <c r="BB365" s="49">
        <f>IF(($AX365&lt;180),$AX365+180,$AX365-180)</f>
        <v>90</v>
      </c>
      <c r="BC365" s="60">
        <f>-$AY365+90</f>
        <v>75</v>
      </c>
    </row>
    <row r="366" spans="1:57">
      <c r="A366" s="89">
        <v>42936</v>
      </c>
      <c r="B366" s="2" t="s">
        <v>1842</v>
      </c>
      <c r="C366" s="2" t="s">
        <v>1450</v>
      </c>
      <c r="D366" s="2" t="s">
        <v>1575</v>
      </c>
      <c r="E366" s="2">
        <v>51</v>
      </c>
      <c r="F366" s="2">
        <v>3</v>
      </c>
      <c r="G366" s="10" t="str">
        <f t="shared" si="53"/>
        <v>51-3</v>
      </c>
      <c r="H366" s="2">
        <v>0</v>
      </c>
      <c r="I366" s="2">
        <v>12</v>
      </c>
      <c r="J366" s="14">
        <f>(VLOOKUP($G366,Depth_Lookup_CCL!$A$3:$Z$549,11,FALSE))+(H366/100)</f>
        <v>123.16000000000001</v>
      </c>
      <c r="K366" s="14">
        <f>(VLOOKUP($G366,Depth_Lookup_CCL!$A$3:$Z$549,11,FALSE))+(I366/100)</f>
        <v>123.28000000000002</v>
      </c>
      <c r="L366" s="90" t="s">
        <v>2163</v>
      </c>
      <c r="M366" s="90" t="s">
        <v>1846</v>
      </c>
      <c r="N366" s="14"/>
      <c r="Q366" s="2"/>
      <c r="R366" s="110"/>
      <c r="T366" s="35"/>
      <c r="U366" s="2"/>
      <c r="V366" s="2"/>
      <c r="W366" s="5" t="e">
        <f>VLOOKUP(V366,definitions_list_lookup!$V$12:$W$15,2,FALSE)</f>
        <v>#N/A</v>
      </c>
      <c r="X366" s="35"/>
      <c r="Y366" s="41" t="e">
        <f>VLOOKUP(X366,definitions_list_lookup!$AT$3:$AU$5,2,FALSE)</f>
        <v>#N/A</v>
      </c>
      <c r="Z366" s="41"/>
      <c r="AA366" s="41"/>
      <c r="AB366" s="2" t="s">
        <v>1385</v>
      </c>
      <c r="AC366" s="2" t="s">
        <v>1374</v>
      </c>
      <c r="AD366" s="5">
        <f>VLOOKUP(AC366,definitions_list_lookup!$Y$12:$Z$15,2,FALSE)</f>
        <v>1</v>
      </c>
      <c r="AE366" s="35" t="s">
        <v>1456</v>
      </c>
      <c r="AF366" s="41">
        <f>VLOOKUP(AE366,definitions_list_lookup!$AT$3:$AU$5,2,FALSE)</f>
        <v>1</v>
      </c>
      <c r="AH366" s="2" t="s">
        <v>1492</v>
      </c>
      <c r="AI366" s="2" t="s">
        <v>2483</v>
      </c>
      <c r="AJ366" s="14"/>
      <c r="AK366" s="14"/>
      <c r="AL366" s="14"/>
      <c r="AM366" s="14"/>
      <c r="AN366" s="98"/>
      <c r="AO366" s="14"/>
      <c r="AP366" s="14"/>
      <c r="AQ366" s="14"/>
      <c r="AR366" s="14"/>
      <c r="AS366" s="49">
        <v>5</v>
      </c>
      <c r="AT366" s="49">
        <v>90</v>
      </c>
      <c r="AU366" s="49">
        <v>4</v>
      </c>
      <c r="AV366" s="49">
        <v>180</v>
      </c>
      <c r="AW366" s="49">
        <f t="shared" si="54"/>
        <v>-51.365805201332165</v>
      </c>
      <c r="AX366" s="49">
        <f t="shared" si="55"/>
        <v>308.63419479866786</v>
      </c>
      <c r="AY366" s="49">
        <f t="shared" si="59"/>
        <v>83.609498300707457</v>
      </c>
      <c r="AZ366" s="49">
        <f t="shared" si="56"/>
        <v>38.634194798667835</v>
      </c>
      <c r="BA366" s="49">
        <f t="shared" si="57"/>
        <v>6.3905016992925425</v>
      </c>
      <c r="BB366" s="49">
        <f t="shared" si="60"/>
        <v>128.63419479866786</v>
      </c>
      <c r="BC366" s="60">
        <f t="shared" si="58"/>
        <v>6.3905016992925425</v>
      </c>
    </row>
    <row r="367" spans="1:57">
      <c r="A367" s="89">
        <v>42937</v>
      </c>
      <c r="B367" s="2" t="s">
        <v>1842</v>
      </c>
      <c r="C367" s="2" t="s">
        <v>1450</v>
      </c>
      <c r="D367" s="2" t="s">
        <v>1575</v>
      </c>
      <c r="E367" s="2">
        <v>51</v>
      </c>
      <c r="F367" s="2">
        <v>3</v>
      </c>
      <c r="G367" s="10" t="str">
        <f t="shared" si="53"/>
        <v>51-3</v>
      </c>
      <c r="H367" s="2">
        <v>0</v>
      </c>
      <c r="I367" s="2">
        <v>25</v>
      </c>
      <c r="J367" s="14">
        <f>(VLOOKUP($G367,Depth_Lookup_CCL!$A$3:$Z$549,11,FALSE))+(H367/100)</f>
        <v>123.16000000000001</v>
      </c>
      <c r="K367" s="14">
        <f>(VLOOKUP($G367,Depth_Lookup_CCL!$A$3:$Z$549,11,FALSE))+(I367/100)</f>
        <v>123.41000000000001</v>
      </c>
      <c r="L367" s="90" t="s">
        <v>2163</v>
      </c>
      <c r="M367" s="90" t="s">
        <v>1846</v>
      </c>
      <c r="N367" s="14"/>
      <c r="Q367" s="2"/>
      <c r="R367" s="110"/>
      <c r="S367" s="2" t="s">
        <v>1366</v>
      </c>
      <c r="T367" s="35" t="s">
        <v>1391</v>
      </c>
      <c r="U367" s="2" t="s">
        <v>1368</v>
      </c>
      <c r="V367" s="2" t="s">
        <v>238</v>
      </c>
      <c r="W367" s="5">
        <f>VLOOKUP(V367,definitions_list_lookup!$V$12:$W$15,2,FALSE)</f>
        <v>2</v>
      </c>
      <c r="X367" s="35" t="s">
        <v>1457</v>
      </c>
      <c r="Y367" s="41">
        <f>VLOOKUP(X367,definitions_list_lookup!$AT$3:$AU$5,2,FALSE)</f>
        <v>2</v>
      </c>
      <c r="Z367" s="41">
        <v>13</v>
      </c>
      <c r="AA367" s="41" t="s">
        <v>2476</v>
      </c>
      <c r="AB367" s="2"/>
      <c r="AC367" s="2"/>
      <c r="AD367" s="5" t="e">
        <f>VLOOKUP(AC367,definitions_list_lookup!$Y$12:$Z$15,2,FALSE)</f>
        <v>#N/A</v>
      </c>
      <c r="AE367" s="35"/>
      <c r="AF367" s="41" t="e">
        <f>VLOOKUP(AE367,definitions_list_lookup!$AT$3:$AU$5,2,FALSE)</f>
        <v>#N/A</v>
      </c>
      <c r="AH367" s="2"/>
      <c r="AI367" s="2"/>
      <c r="AJ367" s="14"/>
      <c r="AK367" s="14"/>
      <c r="AL367" s="14"/>
      <c r="AM367" s="14"/>
      <c r="AN367" s="98"/>
      <c r="AO367" s="14"/>
      <c r="AP367" s="14"/>
      <c r="AQ367" s="14"/>
      <c r="AR367" s="14"/>
      <c r="AS367" s="49">
        <v>10</v>
      </c>
      <c r="AT367" s="49">
        <v>180</v>
      </c>
      <c r="AU367" s="49">
        <v>3</v>
      </c>
      <c r="AV367" s="49">
        <v>90</v>
      </c>
      <c r="AW367" s="49">
        <f>+(IF($AT367&lt;$AV367,((MIN($AV367,$AT367)+(DEGREES(ATAN((TAN(RADIANS($AU367))/((TAN(RADIANS($AS367))*SIN(RADIANS(ABS($AT367-$AV367))))))-(COS(RADIANS(ABS($AT367-$AV367)))/SIN(RADIANS(ABS($AT367-$AV367)))))))-180)),((MAX($AV367,$AT367)-(DEGREES(ATAN((TAN(RADIANS($AU367))/((TAN(RADIANS($AS367))*SIN(RADIANS(ABS($AT367-$AV367))))))-(COS(RADIANS(ABS($AT367-$AV367)))/SIN(RADIANS(ABS($AT367-$AV367)))))))-180))))</f>
        <v>-16.552964539485345</v>
      </c>
      <c r="AX367" s="49">
        <f t="shared" si="55"/>
        <v>343.44703546051466</v>
      </c>
      <c r="AY367" s="49">
        <f t="shared" si="59"/>
        <v>79.576935817123754</v>
      </c>
      <c r="AZ367" s="49">
        <f t="shared" si="56"/>
        <v>73.447035460514655</v>
      </c>
      <c r="BA367" s="49">
        <f t="shared" si="57"/>
        <v>10.423064182876246</v>
      </c>
      <c r="BB367" s="49">
        <f t="shared" si="60"/>
        <v>163.44703546051466</v>
      </c>
      <c r="BC367" s="60">
        <f t="shared" si="58"/>
        <v>10.423064182876246</v>
      </c>
    </row>
    <row r="368" spans="1:57">
      <c r="A368" s="89">
        <v>42937</v>
      </c>
      <c r="B368" s="2" t="s">
        <v>1842</v>
      </c>
      <c r="C368" s="2" t="s">
        <v>1450</v>
      </c>
      <c r="D368" s="2" t="s">
        <v>1575</v>
      </c>
      <c r="E368" s="2">
        <v>51</v>
      </c>
      <c r="F368" s="2">
        <v>3</v>
      </c>
      <c r="G368" s="10" t="str">
        <f t="shared" si="53"/>
        <v>51-3</v>
      </c>
      <c r="H368" s="2">
        <v>25</v>
      </c>
      <c r="I368" s="2">
        <v>44</v>
      </c>
      <c r="J368" s="14">
        <f>(VLOOKUP($G368,Depth_Lookup_CCL!$A$3:$Z$549,11,FALSE))+(H368/100)</f>
        <v>123.41000000000001</v>
      </c>
      <c r="K368" s="14">
        <f>(VLOOKUP($G368,Depth_Lookup_CCL!$A$3:$Z$549,11,FALSE))+(I368/100)</f>
        <v>123.60000000000001</v>
      </c>
      <c r="L368" s="90" t="s">
        <v>2163</v>
      </c>
      <c r="M368" s="90" t="s">
        <v>1846</v>
      </c>
      <c r="N368" s="14"/>
      <c r="Q368" s="2"/>
      <c r="R368" s="110"/>
      <c r="S368" s="2" t="s">
        <v>1366</v>
      </c>
      <c r="T368" s="35" t="s">
        <v>1391</v>
      </c>
      <c r="U368" s="2" t="s">
        <v>1368</v>
      </c>
      <c r="V368" s="2" t="s">
        <v>238</v>
      </c>
      <c r="W368" s="5">
        <f>VLOOKUP(V368,definitions_list_lookup!$V$12:$W$15,2,FALSE)</f>
        <v>2</v>
      </c>
      <c r="X368" s="35" t="s">
        <v>1457</v>
      </c>
      <c r="Y368" s="41">
        <f>VLOOKUP(X368,definitions_list_lookup!$AT$3:$AU$5,2,FALSE)</f>
        <v>2</v>
      </c>
      <c r="Z368" s="41">
        <v>19</v>
      </c>
      <c r="AA368" s="41" t="s">
        <v>2476</v>
      </c>
      <c r="AB368" s="2"/>
      <c r="AC368" s="2"/>
      <c r="AD368" s="5" t="e">
        <f>VLOOKUP(AC368,definitions_list_lookup!$Y$12:$Z$15,2,FALSE)</f>
        <v>#N/A</v>
      </c>
      <c r="AE368" s="35"/>
      <c r="AF368" s="41" t="e">
        <f>VLOOKUP(AE368,definitions_list_lookup!$AT$3:$AU$5,2,FALSE)</f>
        <v>#N/A</v>
      </c>
      <c r="AH368" s="2"/>
      <c r="AI368" s="2"/>
      <c r="AJ368" s="14"/>
      <c r="AK368" s="14"/>
      <c r="AL368" s="14"/>
      <c r="AM368" s="14"/>
      <c r="AN368" s="98"/>
      <c r="AO368" s="14"/>
      <c r="AP368" s="14"/>
      <c r="AQ368" s="14"/>
      <c r="AR368" s="14"/>
      <c r="AS368" s="49"/>
      <c r="AT368" s="49"/>
      <c r="AU368" s="49"/>
      <c r="AV368" s="49"/>
      <c r="AW368" s="49" t="e">
        <f t="shared" si="54"/>
        <v>#DIV/0!</v>
      </c>
      <c r="AX368" s="49" t="e">
        <f t="shared" si="55"/>
        <v>#DIV/0!</v>
      </c>
      <c r="AY368" s="49" t="e">
        <f t="shared" si="59"/>
        <v>#DIV/0!</v>
      </c>
      <c r="AZ368" s="49" t="e">
        <f t="shared" si="56"/>
        <v>#DIV/0!</v>
      </c>
      <c r="BA368" s="49" t="e">
        <f t="shared" si="57"/>
        <v>#DIV/0!</v>
      </c>
      <c r="BB368" s="49" t="e">
        <f t="shared" si="60"/>
        <v>#DIV/0!</v>
      </c>
      <c r="BC368" s="60" t="e">
        <f t="shared" si="58"/>
        <v>#DIV/0!</v>
      </c>
    </row>
    <row r="369" spans="1:55">
      <c r="A369" s="89">
        <v>42937</v>
      </c>
      <c r="B369" s="2" t="s">
        <v>1842</v>
      </c>
      <c r="C369" s="2" t="s">
        <v>1450</v>
      </c>
      <c r="D369" s="2" t="s">
        <v>1575</v>
      </c>
      <c r="E369" s="2">
        <v>51</v>
      </c>
      <c r="F369" s="2">
        <v>3</v>
      </c>
      <c r="G369" s="10" t="str">
        <f t="shared" si="53"/>
        <v>51-3</v>
      </c>
      <c r="H369" s="2">
        <v>44</v>
      </c>
      <c r="I369" s="2">
        <v>55</v>
      </c>
      <c r="J369" s="14">
        <f>(VLOOKUP($G369,Depth_Lookup_CCL!$A$3:$Z$549,11,FALSE))+(H369/100)</f>
        <v>123.60000000000001</v>
      </c>
      <c r="K369" s="14">
        <f>(VLOOKUP($G369,Depth_Lookup_CCL!$A$3:$Z$549,11,FALSE))+(I369/100)</f>
        <v>123.71000000000001</v>
      </c>
      <c r="L369" s="90" t="s">
        <v>2163</v>
      </c>
      <c r="M369" s="90" t="s">
        <v>1846</v>
      </c>
      <c r="N369" s="14"/>
      <c r="Q369" s="2"/>
      <c r="R369" s="110"/>
      <c r="S369" s="2" t="s">
        <v>1366</v>
      </c>
      <c r="T369" s="35" t="s">
        <v>1391</v>
      </c>
      <c r="U369" s="2" t="s">
        <v>1368</v>
      </c>
      <c r="V369" s="2" t="s">
        <v>238</v>
      </c>
      <c r="W369" s="5">
        <f>VLOOKUP(V369,definitions_list_lookup!$V$12:$W$15,2,FALSE)</f>
        <v>2</v>
      </c>
      <c r="X369" s="35" t="s">
        <v>1457</v>
      </c>
      <c r="Y369" s="41">
        <f>VLOOKUP(X369,definitions_list_lookup!$AT$3:$AU$5,2,FALSE)</f>
        <v>2</v>
      </c>
      <c r="Z369" s="41">
        <v>11</v>
      </c>
      <c r="AA369" s="41" t="s">
        <v>2476</v>
      </c>
      <c r="AB369" s="2"/>
      <c r="AC369" s="2"/>
      <c r="AD369" s="5" t="e">
        <f>VLOOKUP(AC369,definitions_list_lookup!$Y$12:$Z$15,2,FALSE)</f>
        <v>#N/A</v>
      </c>
      <c r="AE369" s="35"/>
      <c r="AF369" s="41" t="e">
        <f>VLOOKUP(AE369,definitions_list_lookup!$AT$3:$AU$5,2,FALSE)</f>
        <v>#N/A</v>
      </c>
      <c r="AH369" s="2"/>
      <c r="AI369" s="2"/>
      <c r="AJ369" s="14"/>
      <c r="AK369" s="14"/>
      <c r="AL369" s="14"/>
      <c r="AM369" s="14"/>
      <c r="AN369" s="98"/>
      <c r="AO369" s="14"/>
      <c r="AP369" s="14"/>
      <c r="AQ369" s="14"/>
      <c r="AR369" s="14"/>
      <c r="AS369" s="49">
        <v>14</v>
      </c>
      <c r="AT369" s="49">
        <v>90</v>
      </c>
      <c r="AU369" s="49">
        <v>2</v>
      </c>
      <c r="AV369" s="49">
        <v>180</v>
      </c>
      <c r="AW369" s="49">
        <f t="shared" si="54"/>
        <v>-82.027042895202683</v>
      </c>
      <c r="AX369" s="49">
        <f t="shared" si="55"/>
        <v>277.97295710479733</v>
      </c>
      <c r="AY369" s="49">
        <f t="shared" si="59"/>
        <v>75.868799862943689</v>
      </c>
      <c r="AZ369" s="49">
        <f t="shared" si="56"/>
        <v>7.9729571047973167</v>
      </c>
      <c r="BA369" s="49">
        <f t="shared" si="57"/>
        <v>14.131200137056311</v>
      </c>
      <c r="BB369" s="49">
        <f t="shared" si="60"/>
        <v>97.972957104797331</v>
      </c>
      <c r="BC369" s="60">
        <f t="shared" si="58"/>
        <v>14.131200137056311</v>
      </c>
    </row>
    <row r="370" spans="1:55">
      <c r="A370" s="89">
        <v>42937</v>
      </c>
      <c r="B370" s="2" t="s">
        <v>1842</v>
      </c>
      <c r="C370" s="2" t="s">
        <v>1450</v>
      </c>
      <c r="D370" s="2" t="s">
        <v>1575</v>
      </c>
      <c r="E370" s="2">
        <v>51</v>
      </c>
      <c r="F370" s="2">
        <v>3</v>
      </c>
      <c r="G370" s="10" t="str">
        <f t="shared" si="53"/>
        <v>51-3</v>
      </c>
      <c r="H370" s="2">
        <v>55</v>
      </c>
      <c r="I370" s="2">
        <v>47</v>
      </c>
      <c r="J370" s="14">
        <f>(VLOOKUP($G370,Depth_Lookup_CCL!$A$3:$Z$549,11,FALSE))+(H370/100)</f>
        <v>123.71000000000001</v>
      </c>
      <c r="K370" s="14">
        <f>(VLOOKUP($G370,Depth_Lookup_CCL!$A$3:$Z$549,11,FALSE))+(I370/100)</f>
        <v>123.63000000000001</v>
      </c>
      <c r="L370" s="90" t="s">
        <v>2163</v>
      </c>
      <c r="M370" s="90"/>
      <c r="N370" s="14"/>
      <c r="Q370" s="2"/>
      <c r="R370" s="110"/>
      <c r="S370" s="2" t="s">
        <v>1366</v>
      </c>
      <c r="T370" s="35" t="s">
        <v>1391</v>
      </c>
      <c r="U370" s="2" t="s">
        <v>1368</v>
      </c>
      <c r="V370" s="2" t="s">
        <v>238</v>
      </c>
      <c r="W370" s="5">
        <f>VLOOKUP(V370,definitions_list_lookup!$V$12:$W$15,2,FALSE)</f>
        <v>2</v>
      </c>
      <c r="X370" s="35" t="s">
        <v>1457</v>
      </c>
      <c r="Y370" s="41">
        <f>VLOOKUP(X370,definitions_list_lookup!$AT$3:$AU$5,2,FALSE)</f>
        <v>2</v>
      </c>
      <c r="Z370" s="41">
        <v>2</v>
      </c>
      <c r="AA370" s="41" t="s">
        <v>2476</v>
      </c>
      <c r="AB370" s="2"/>
      <c r="AC370" s="2"/>
      <c r="AD370" s="5" t="e">
        <f>VLOOKUP(AC370,definitions_list_lookup!$Y$12:$Z$15,2,FALSE)</f>
        <v>#N/A</v>
      </c>
      <c r="AE370" s="35"/>
      <c r="AF370" s="41" t="e">
        <f>VLOOKUP(AE370,definitions_list_lookup!$AT$3:$AU$5,2,FALSE)</f>
        <v>#N/A</v>
      </c>
      <c r="AH370" s="2"/>
      <c r="AI370" s="2"/>
      <c r="AJ370" s="14"/>
      <c r="AK370" s="14"/>
      <c r="AL370" s="14"/>
      <c r="AM370" s="14"/>
      <c r="AN370" s="98"/>
      <c r="AO370" s="14"/>
      <c r="AP370" s="14"/>
      <c r="AQ370" s="14"/>
      <c r="AR370" s="14"/>
      <c r="AS370" s="49"/>
      <c r="AT370" s="49"/>
      <c r="AU370" s="49"/>
      <c r="AV370" s="49"/>
      <c r="AW370" s="49" t="e">
        <f t="shared" si="54"/>
        <v>#DIV/0!</v>
      </c>
      <c r="AX370" s="49" t="e">
        <f t="shared" si="55"/>
        <v>#DIV/0!</v>
      </c>
      <c r="AY370" s="49" t="e">
        <f t="shared" si="59"/>
        <v>#DIV/0!</v>
      </c>
      <c r="AZ370" s="49" t="e">
        <f t="shared" si="56"/>
        <v>#DIV/0!</v>
      </c>
      <c r="BA370" s="49" t="e">
        <f t="shared" si="57"/>
        <v>#DIV/0!</v>
      </c>
      <c r="BB370" s="49" t="e">
        <f t="shared" si="60"/>
        <v>#DIV/0!</v>
      </c>
      <c r="BC370" s="60" t="e">
        <f t="shared" si="58"/>
        <v>#DIV/0!</v>
      </c>
    </row>
    <row r="371" spans="1:55">
      <c r="A371" s="89">
        <v>42937</v>
      </c>
      <c r="B371" s="2" t="s">
        <v>1842</v>
      </c>
      <c r="C371" s="2" t="s">
        <v>1450</v>
      </c>
      <c r="D371" s="2" t="s">
        <v>1575</v>
      </c>
      <c r="E371" s="2">
        <v>51</v>
      </c>
      <c r="F371" s="2">
        <v>3</v>
      </c>
      <c r="G371" s="10" t="str">
        <f t="shared" si="53"/>
        <v>51-3</v>
      </c>
      <c r="H371" s="2">
        <v>47</v>
      </c>
      <c r="I371" s="2">
        <v>81</v>
      </c>
      <c r="J371" s="14">
        <f>(VLOOKUP($G371,Depth_Lookup_CCL!$A$3:$Z$549,11,FALSE))+(H371/100)</f>
        <v>123.63000000000001</v>
      </c>
      <c r="K371" s="14">
        <f>(VLOOKUP($G371,Depth_Lookup_CCL!$A$3:$Z$549,11,FALSE))+(I371/100)</f>
        <v>123.97000000000001</v>
      </c>
      <c r="L371" s="90" t="s">
        <v>2163</v>
      </c>
      <c r="M371" s="90" t="s">
        <v>1846</v>
      </c>
      <c r="N371" s="14" t="s">
        <v>1442</v>
      </c>
      <c r="Q371" s="2"/>
      <c r="R371" s="110"/>
      <c r="S371" s="2" t="s">
        <v>1366</v>
      </c>
      <c r="T371" s="35" t="s">
        <v>1391</v>
      </c>
      <c r="U371" s="2" t="s">
        <v>1368</v>
      </c>
      <c r="V371" s="2" t="s">
        <v>238</v>
      </c>
      <c r="W371" s="5">
        <f>VLOOKUP(V371,definitions_list_lookup!$V$12:$W$15,2,FALSE)</f>
        <v>2</v>
      </c>
      <c r="X371" s="35" t="s">
        <v>1457</v>
      </c>
      <c r="Y371" s="41">
        <f>VLOOKUP(X371,definitions_list_lookup!$AT$3:$AU$5,2,FALSE)</f>
        <v>2</v>
      </c>
      <c r="Z371" s="41">
        <v>24</v>
      </c>
      <c r="AA371" s="41" t="s">
        <v>2476</v>
      </c>
      <c r="AB371" s="2"/>
      <c r="AC371" s="2"/>
      <c r="AD371" s="5" t="e">
        <f>VLOOKUP(AC371,definitions_list_lookup!$Y$12:$Z$15,2,FALSE)</f>
        <v>#N/A</v>
      </c>
      <c r="AE371" s="35"/>
      <c r="AF371" s="41" t="e">
        <f>VLOOKUP(AE371,definitions_list_lookup!$AT$3:$AU$5,2,FALSE)</f>
        <v>#N/A</v>
      </c>
      <c r="AH371" s="2"/>
      <c r="AI371" s="2"/>
      <c r="AJ371" s="14"/>
      <c r="AK371" s="14"/>
      <c r="AL371" s="14"/>
      <c r="AM371" s="14"/>
      <c r="AN371" s="14"/>
      <c r="AO371" s="14"/>
      <c r="AP371" s="14"/>
      <c r="AQ371" s="14"/>
      <c r="AR371" s="14"/>
      <c r="AS371" s="49"/>
      <c r="AT371" s="49"/>
      <c r="AU371" s="49"/>
      <c r="AV371" s="49"/>
      <c r="AW371" s="49" t="e">
        <f t="shared" si="54"/>
        <v>#DIV/0!</v>
      </c>
      <c r="AX371" s="49" t="e">
        <f t="shared" si="55"/>
        <v>#DIV/0!</v>
      </c>
      <c r="AY371" s="49" t="e">
        <f t="shared" si="59"/>
        <v>#DIV/0!</v>
      </c>
      <c r="AZ371" s="49" t="e">
        <f t="shared" si="56"/>
        <v>#DIV/0!</v>
      </c>
      <c r="BA371" s="49" t="e">
        <f t="shared" si="57"/>
        <v>#DIV/0!</v>
      </c>
      <c r="BB371" s="49" t="e">
        <f t="shared" si="60"/>
        <v>#DIV/0!</v>
      </c>
      <c r="BC371" s="60" t="e">
        <f t="shared" si="58"/>
        <v>#DIV/0!</v>
      </c>
    </row>
    <row r="372" spans="1:55">
      <c r="A372" s="89">
        <v>42937</v>
      </c>
      <c r="B372" s="2" t="s">
        <v>1842</v>
      </c>
      <c r="C372" s="2" t="s">
        <v>1450</v>
      </c>
      <c r="D372" s="2" t="s">
        <v>1575</v>
      </c>
      <c r="E372" s="2">
        <v>51</v>
      </c>
      <c r="F372" s="2">
        <v>4</v>
      </c>
      <c r="G372" s="10" t="str">
        <f t="shared" si="53"/>
        <v>51-4</v>
      </c>
      <c r="H372" s="2">
        <v>0</v>
      </c>
      <c r="I372" s="2">
        <v>6</v>
      </c>
      <c r="J372" s="14">
        <f>(VLOOKUP($G372,Depth_Lookup_CCL!$A$3:$Z$549,11,FALSE))+(H372/100)</f>
        <v>123.97500000000001</v>
      </c>
      <c r="K372" s="14">
        <f>(VLOOKUP($G372,Depth_Lookup_CCL!$A$3:$Z$549,11,FALSE))+(I372/100)</f>
        <v>124.03500000000001</v>
      </c>
      <c r="L372" s="90" t="s">
        <v>2163</v>
      </c>
      <c r="M372" s="90" t="s">
        <v>1846</v>
      </c>
      <c r="N372" s="14"/>
      <c r="Q372" s="2"/>
      <c r="R372" s="110"/>
      <c r="T372" s="35"/>
      <c r="U372" s="2"/>
      <c r="V372" s="2"/>
      <c r="W372" s="5" t="e">
        <f>VLOOKUP(V372,definitions_list_lookup!$V$12:$W$15,2,FALSE)</f>
        <v>#N/A</v>
      </c>
      <c r="X372" s="35"/>
      <c r="Y372" s="41" t="e">
        <f>VLOOKUP(X372,definitions_list_lookup!$AT$3:$AU$5,2,FALSE)</f>
        <v>#N/A</v>
      </c>
      <c r="Z372" s="41"/>
      <c r="AA372" s="41"/>
      <c r="AB372" s="2" t="s">
        <v>1385</v>
      </c>
      <c r="AC372" s="2" t="s">
        <v>1374</v>
      </c>
      <c r="AD372" s="5">
        <f>VLOOKUP(AC372,definitions_list_lookup!$Y$12:$Z$15,2,FALSE)</f>
        <v>1</v>
      </c>
      <c r="AE372" s="35" t="s">
        <v>1456</v>
      </c>
      <c r="AF372" s="41">
        <f>VLOOKUP(AE372,definitions_list_lookup!$AT$3:$AU$5,2,FALSE)</f>
        <v>1</v>
      </c>
      <c r="AH372" s="2" t="s">
        <v>1492</v>
      </c>
      <c r="AI372" s="2" t="s">
        <v>2495</v>
      </c>
      <c r="AJ372" s="14"/>
      <c r="AK372" s="14"/>
      <c r="AL372" s="14"/>
      <c r="AM372" s="14"/>
      <c r="AN372" s="14"/>
      <c r="AO372" s="14"/>
      <c r="AP372" s="14"/>
      <c r="AQ372" s="14"/>
      <c r="AR372" s="14"/>
      <c r="AS372" s="49">
        <v>5</v>
      </c>
      <c r="AT372" s="49">
        <v>90</v>
      </c>
      <c r="AU372" s="49">
        <v>5</v>
      </c>
      <c r="AV372" s="49">
        <v>180</v>
      </c>
      <c r="AW372" s="49">
        <f t="shared" si="54"/>
        <v>-45</v>
      </c>
      <c r="AX372" s="49">
        <f t="shared" si="55"/>
        <v>315</v>
      </c>
      <c r="AY372" s="49">
        <f t="shared" si="59"/>
        <v>82.946773343201372</v>
      </c>
      <c r="AZ372" s="49">
        <f t="shared" si="56"/>
        <v>45</v>
      </c>
      <c r="BA372" s="49">
        <f t="shared" si="57"/>
        <v>7.0532266567986284</v>
      </c>
      <c r="BB372" s="49">
        <f t="shared" si="60"/>
        <v>135</v>
      </c>
      <c r="BC372" s="60">
        <f t="shared" si="58"/>
        <v>7.0532266567986284</v>
      </c>
    </row>
    <row r="373" spans="1:55">
      <c r="A373" s="89">
        <v>42937</v>
      </c>
      <c r="B373" s="2" t="s">
        <v>1842</v>
      </c>
      <c r="C373" s="2" t="s">
        <v>1450</v>
      </c>
      <c r="D373" s="2" t="s">
        <v>1575</v>
      </c>
      <c r="E373" s="2">
        <v>51</v>
      </c>
      <c r="F373" s="2">
        <v>4</v>
      </c>
      <c r="G373" s="10" t="str">
        <f t="shared" si="53"/>
        <v>51-4</v>
      </c>
      <c r="H373" s="2">
        <v>6</v>
      </c>
      <c r="I373" s="2">
        <v>85</v>
      </c>
      <c r="J373" s="14">
        <f>(VLOOKUP($G373,Depth_Lookup_CCL!$A$3:$Z$549,11,FALSE))+(H373/100)</f>
        <v>124.03500000000001</v>
      </c>
      <c r="K373" s="14">
        <f>(VLOOKUP($G373,Depth_Lookup_CCL!$A$3:$Z$549,11,FALSE))+(I373/100)</f>
        <v>124.825</v>
      </c>
      <c r="L373" s="90" t="s">
        <v>2163</v>
      </c>
      <c r="M373" s="90" t="s">
        <v>1846</v>
      </c>
      <c r="N373" s="14" t="s">
        <v>1442</v>
      </c>
      <c r="Q373" s="2"/>
      <c r="R373" s="110"/>
      <c r="S373" s="2" t="s">
        <v>1366</v>
      </c>
      <c r="T373" s="35" t="s">
        <v>1391</v>
      </c>
      <c r="U373" s="2" t="s">
        <v>1368</v>
      </c>
      <c r="V373" s="2" t="s">
        <v>238</v>
      </c>
      <c r="W373" s="5">
        <f>VLOOKUP(V373,definitions_list_lookup!$V$12:$W$15,2,FALSE)</f>
        <v>2</v>
      </c>
      <c r="X373" s="35" t="s">
        <v>1457</v>
      </c>
      <c r="Y373" s="41">
        <f>VLOOKUP(X373,definitions_list_lookup!$AT$3:$AU$5,2,FALSE)</f>
        <v>2</v>
      </c>
      <c r="Z373" s="41">
        <v>15</v>
      </c>
      <c r="AA373" s="41" t="s">
        <v>2476</v>
      </c>
      <c r="AB373" s="2"/>
      <c r="AC373" s="2"/>
      <c r="AD373" s="5" t="e">
        <f>VLOOKUP(AC373,definitions_list_lookup!$Y$12:$Z$15,2,FALSE)</f>
        <v>#N/A</v>
      </c>
      <c r="AE373" s="35"/>
      <c r="AF373" s="41" t="e">
        <f>VLOOKUP(AE373,definitions_list_lookup!$AT$3:$AU$5,2,FALSE)</f>
        <v>#N/A</v>
      </c>
      <c r="AH373" s="2"/>
      <c r="AI373" s="2"/>
      <c r="AJ373" s="14"/>
      <c r="AK373" s="14"/>
      <c r="AL373" s="14"/>
      <c r="AM373" s="14"/>
      <c r="AN373" s="14"/>
      <c r="AO373" s="14"/>
      <c r="AP373" s="14"/>
      <c r="AQ373" s="14"/>
      <c r="AR373" s="14"/>
      <c r="AS373" s="49">
        <v>5</v>
      </c>
      <c r="AT373" s="49">
        <v>90</v>
      </c>
      <c r="AU373" s="49">
        <v>4</v>
      </c>
      <c r="AV373" s="49">
        <v>180</v>
      </c>
      <c r="AW373" s="49">
        <f t="shared" si="54"/>
        <v>-51.365805201332165</v>
      </c>
      <c r="AX373" s="49">
        <f t="shared" si="55"/>
        <v>308.63419479866786</v>
      </c>
      <c r="AY373" s="49">
        <f t="shared" si="59"/>
        <v>83.609498300707457</v>
      </c>
      <c r="AZ373" s="49">
        <f t="shared" si="56"/>
        <v>38.634194798667835</v>
      </c>
      <c r="BA373" s="49">
        <f t="shared" si="57"/>
        <v>6.3905016992925425</v>
      </c>
      <c r="BB373" s="49">
        <f t="shared" si="60"/>
        <v>128.63419479866786</v>
      </c>
      <c r="BC373" s="60">
        <f t="shared" si="58"/>
        <v>6.3905016992925425</v>
      </c>
    </row>
    <row r="374" spans="1:55">
      <c r="A374" s="89">
        <v>42937</v>
      </c>
      <c r="B374" s="2" t="s">
        <v>1842</v>
      </c>
      <c r="C374" s="2" t="s">
        <v>1450</v>
      </c>
      <c r="D374" s="2" t="s">
        <v>1575</v>
      </c>
      <c r="E374" s="2">
        <v>52</v>
      </c>
      <c r="F374" s="2">
        <v>1</v>
      </c>
      <c r="G374" s="10" t="str">
        <f t="shared" si="53"/>
        <v>52-1</v>
      </c>
      <c r="H374" s="2">
        <v>0</v>
      </c>
      <c r="I374" s="2">
        <v>69</v>
      </c>
      <c r="J374" s="14">
        <f>(VLOOKUP($G374,Depth_Lookup_CCL!$A$3:$Z$549,11,FALSE))+(H374/100)</f>
        <v>124.7</v>
      </c>
      <c r="K374" s="14">
        <f>(VLOOKUP($G374,Depth_Lookup_CCL!$A$3:$Z$549,11,FALSE))+(I374/100)</f>
        <v>125.39</v>
      </c>
      <c r="L374" s="90" t="s">
        <v>2163</v>
      </c>
      <c r="M374" s="90" t="s">
        <v>1846</v>
      </c>
      <c r="N374" s="14"/>
      <c r="Q374" s="2"/>
      <c r="R374" s="110"/>
      <c r="T374" s="35"/>
      <c r="U374" s="2"/>
      <c r="V374" s="2"/>
      <c r="W374" s="5" t="e">
        <f>VLOOKUP(V374,definitions_list_lookup!$V$12:$W$15,2,FALSE)</f>
        <v>#N/A</v>
      </c>
      <c r="X374" s="35"/>
      <c r="Y374" s="41" t="e">
        <f>VLOOKUP(X374,definitions_list_lookup!$AT$3:$AU$5,2,FALSE)</f>
        <v>#N/A</v>
      </c>
      <c r="Z374" s="41"/>
      <c r="AA374" s="41"/>
      <c r="AB374" s="2" t="s">
        <v>1385</v>
      </c>
      <c r="AC374" s="2" t="s">
        <v>1374</v>
      </c>
      <c r="AD374" s="5">
        <f>VLOOKUP(AC374,definitions_list_lookup!$Y$12:$Z$15,2,FALSE)</f>
        <v>1</v>
      </c>
      <c r="AE374" s="35" t="s">
        <v>1456</v>
      </c>
      <c r="AF374" s="41">
        <f>VLOOKUP(AE374,definitions_list_lookup!$AT$3:$AU$5,2,FALSE)</f>
        <v>1</v>
      </c>
      <c r="AH374" s="2" t="s">
        <v>1492</v>
      </c>
      <c r="AI374" s="2" t="s">
        <v>2495</v>
      </c>
      <c r="AJ374" s="14"/>
      <c r="AK374" s="14"/>
      <c r="AL374" s="14"/>
      <c r="AM374" s="14"/>
      <c r="AN374" s="14"/>
      <c r="AO374" s="14"/>
      <c r="AP374" s="14"/>
      <c r="AQ374" s="14"/>
      <c r="AR374" s="14"/>
      <c r="AS374" s="49">
        <v>20</v>
      </c>
      <c r="AT374" s="49">
        <v>90</v>
      </c>
      <c r="AU374" s="49">
        <v>5</v>
      </c>
      <c r="AV374" s="49">
        <v>360</v>
      </c>
      <c r="AW374" s="49">
        <f t="shared" si="54"/>
        <v>-103.51594585624122</v>
      </c>
      <c r="AX374" s="49">
        <f t="shared" si="55"/>
        <v>256.48405414375878</v>
      </c>
      <c r="AY374" s="49">
        <f t="shared" si="59"/>
        <v>69.477238404313738</v>
      </c>
      <c r="AZ374" s="49">
        <f t="shared" si="56"/>
        <v>346.48405414375878</v>
      </c>
      <c r="BA374" s="49">
        <f t="shared" si="57"/>
        <v>20.522761595686262</v>
      </c>
      <c r="BB374" s="49">
        <f t="shared" si="60"/>
        <v>76.484054143758783</v>
      </c>
      <c r="BC374" s="60">
        <f t="shared" si="58"/>
        <v>20.522761595686262</v>
      </c>
    </row>
    <row r="375" spans="1:55">
      <c r="A375" s="89">
        <v>42937</v>
      </c>
      <c r="B375" s="2" t="s">
        <v>1842</v>
      </c>
      <c r="C375" s="2" t="s">
        <v>1450</v>
      </c>
      <c r="D375" s="2" t="s">
        <v>1575</v>
      </c>
      <c r="E375" s="2">
        <v>52</v>
      </c>
      <c r="F375" s="2">
        <v>1</v>
      </c>
      <c r="G375" s="10" t="str">
        <f t="shared" si="53"/>
        <v>52-1</v>
      </c>
      <c r="H375" s="2">
        <v>69</v>
      </c>
      <c r="I375" s="2">
        <v>78</v>
      </c>
      <c r="J375" s="14">
        <f>(VLOOKUP($G375,Depth_Lookup_CCL!$A$3:$Z$549,11,FALSE))+(H375/100)</f>
        <v>125.39</v>
      </c>
      <c r="K375" s="14">
        <f>(VLOOKUP($G375,Depth_Lookup_CCL!$A$3:$Z$549,11,FALSE))+(I375/100)</f>
        <v>125.48</v>
      </c>
      <c r="L375" s="90" t="s">
        <v>2163</v>
      </c>
      <c r="M375" s="90" t="s">
        <v>1846</v>
      </c>
      <c r="N375" s="14"/>
      <c r="Q375" s="2"/>
      <c r="R375" s="110"/>
      <c r="T375" s="35"/>
      <c r="U375" s="2"/>
      <c r="V375" s="2" t="s">
        <v>1376</v>
      </c>
      <c r="W375" s="5">
        <f>VLOOKUP(V375,definitions_list_lookup!$V$12:$W$15,2,FALSE)</f>
        <v>0</v>
      </c>
      <c r="X375" s="35"/>
      <c r="Y375" s="41" t="e">
        <f>VLOOKUP(X375,definitions_list_lookup!$AT$3:$AU$5,2,FALSE)</f>
        <v>#N/A</v>
      </c>
      <c r="Z375" s="41"/>
      <c r="AA375" s="41" t="s">
        <v>2498</v>
      </c>
      <c r="AB375" s="2"/>
      <c r="AC375" s="2"/>
      <c r="AD375" s="5" t="e">
        <f>VLOOKUP(AC375,definitions_list_lookup!$Y$12:$Z$15,2,FALSE)</f>
        <v>#N/A</v>
      </c>
      <c r="AE375" s="35"/>
      <c r="AF375" s="41" t="e">
        <f>VLOOKUP(AE375,definitions_list_lookup!$AT$3:$AU$5,2,FALSE)</f>
        <v>#N/A</v>
      </c>
      <c r="AH375" s="2"/>
      <c r="AI375" s="2"/>
      <c r="AJ375" s="14"/>
      <c r="AK375" s="14"/>
      <c r="AL375" s="14"/>
      <c r="AM375" s="14"/>
      <c r="AN375" s="14"/>
      <c r="AO375" s="14"/>
      <c r="AP375" s="14"/>
      <c r="AQ375" s="14"/>
      <c r="AR375" s="14"/>
      <c r="AS375" s="49"/>
      <c r="AT375" s="49"/>
      <c r="AU375" s="49"/>
      <c r="AV375" s="49"/>
      <c r="AW375" s="49"/>
      <c r="AX375" s="49"/>
      <c r="AY375" s="49"/>
      <c r="AZ375" s="49"/>
      <c r="BA375" s="49"/>
      <c r="BB375" s="49"/>
      <c r="BC375" s="60"/>
    </row>
    <row r="376" spans="1:55">
      <c r="A376" s="89">
        <v>42937</v>
      </c>
      <c r="B376" s="2" t="s">
        <v>1842</v>
      </c>
      <c r="C376" s="2" t="s">
        <v>1450</v>
      </c>
      <c r="D376" s="2" t="s">
        <v>1575</v>
      </c>
      <c r="E376" s="2">
        <v>52</v>
      </c>
      <c r="F376" s="2">
        <v>1</v>
      </c>
      <c r="G376" s="10" t="str">
        <f t="shared" si="53"/>
        <v>52-1</v>
      </c>
      <c r="H376" s="2">
        <v>78</v>
      </c>
      <c r="I376" s="2">
        <v>93</v>
      </c>
      <c r="J376" s="14">
        <f>(VLOOKUP($G376,Depth_Lookup_CCL!$A$3:$Z$549,11,FALSE))+(H376/100)</f>
        <v>125.48</v>
      </c>
      <c r="K376" s="14">
        <f>(VLOOKUP($G376,Depth_Lookup_CCL!$A$3:$Z$549,11,FALSE))+(I376/100)</f>
        <v>125.63000000000001</v>
      </c>
      <c r="L376" s="90" t="s">
        <v>2163</v>
      </c>
      <c r="M376" s="90" t="s">
        <v>1846</v>
      </c>
      <c r="N376" s="14" t="s">
        <v>1442</v>
      </c>
      <c r="Q376" s="2"/>
      <c r="R376" s="110"/>
      <c r="S376" s="2" t="s">
        <v>1366</v>
      </c>
      <c r="T376" s="35" t="s">
        <v>1391</v>
      </c>
      <c r="U376" s="2" t="s">
        <v>1367</v>
      </c>
      <c r="V376" s="2" t="s">
        <v>1374</v>
      </c>
      <c r="W376" s="5">
        <f>VLOOKUP(V376,definitions_list_lookup!$V$12:$W$15,2,FALSE)</f>
        <v>1</v>
      </c>
      <c r="X376" s="35" t="s">
        <v>1455</v>
      </c>
      <c r="Y376" s="41">
        <f>VLOOKUP(X376,definitions_list_lookup!$AT$3:$AU$5,2,FALSE)</f>
        <v>0</v>
      </c>
      <c r="Z376" s="41"/>
      <c r="AA376" s="41" t="s">
        <v>2499</v>
      </c>
      <c r="AB376" s="2"/>
      <c r="AC376" s="2"/>
      <c r="AD376" s="5" t="e">
        <f>VLOOKUP(AC376,definitions_list_lookup!$Y$12:$Z$15,2,FALSE)</f>
        <v>#N/A</v>
      </c>
      <c r="AE376" s="35"/>
      <c r="AF376" s="41" t="e">
        <f>VLOOKUP(AE376,definitions_list_lookup!$AT$3:$AU$5,2,FALSE)</f>
        <v>#N/A</v>
      </c>
      <c r="AH376" s="2"/>
      <c r="AI376" s="2"/>
      <c r="AJ376" s="14"/>
      <c r="AK376" s="14"/>
      <c r="AL376" s="14"/>
      <c r="AM376" s="14"/>
      <c r="AN376" s="14"/>
      <c r="AO376" s="14"/>
      <c r="AP376" s="14"/>
      <c r="AQ376" s="14"/>
      <c r="AR376" s="14"/>
      <c r="AS376" s="49">
        <v>27</v>
      </c>
      <c r="AT376" s="49">
        <v>90</v>
      </c>
      <c r="AU376" s="49">
        <v>3</v>
      </c>
      <c r="AV376" s="49">
        <v>360</v>
      </c>
      <c r="AW376" s="49">
        <f t="shared" si="54"/>
        <v>-95.87256678487762</v>
      </c>
      <c r="AX376" s="49">
        <f t="shared" si="55"/>
        <v>264.12743321512238</v>
      </c>
      <c r="AY376" s="49">
        <f t="shared" si="59"/>
        <v>62.877858489431731</v>
      </c>
      <c r="AZ376" s="49">
        <f t="shared" si="56"/>
        <v>354.12743321512238</v>
      </c>
      <c r="BA376" s="49">
        <f t="shared" si="57"/>
        <v>27.122141510568269</v>
      </c>
      <c r="BB376" s="49">
        <f t="shared" si="60"/>
        <v>84.12743321512238</v>
      </c>
      <c r="BC376" s="60">
        <f t="shared" si="58"/>
        <v>27.122141510568269</v>
      </c>
    </row>
    <row r="377" spans="1:55">
      <c r="A377" s="89">
        <v>42937</v>
      </c>
      <c r="B377" s="2" t="s">
        <v>1842</v>
      </c>
      <c r="C377" s="2" t="s">
        <v>1450</v>
      </c>
      <c r="D377" s="2" t="s">
        <v>1575</v>
      </c>
      <c r="E377" s="2">
        <v>52</v>
      </c>
      <c r="F377" s="2">
        <v>2</v>
      </c>
      <c r="G377" s="10" t="str">
        <f t="shared" si="53"/>
        <v>52-2</v>
      </c>
      <c r="H377" s="2">
        <v>0</v>
      </c>
      <c r="I377" s="2">
        <v>95</v>
      </c>
      <c r="J377" s="14">
        <f>(VLOOKUP($G377,Depth_Lookup_CCL!$A$3:$Z$549,11,FALSE))+(H377/100)</f>
        <v>125.63500000000001</v>
      </c>
      <c r="K377" s="14">
        <f>(VLOOKUP($G377,Depth_Lookup_CCL!$A$3:$Z$549,11,FALSE))+(I377/100)</f>
        <v>126.58500000000001</v>
      </c>
      <c r="L377" s="90" t="s">
        <v>2163</v>
      </c>
      <c r="M377" s="90" t="s">
        <v>1846</v>
      </c>
      <c r="N377" s="14" t="s">
        <v>1442</v>
      </c>
      <c r="Q377" s="2"/>
      <c r="R377" s="110"/>
      <c r="T377" s="35"/>
      <c r="U377" s="2"/>
      <c r="V377" s="2"/>
      <c r="W377" s="5" t="e">
        <f>VLOOKUP(V377,definitions_list_lookup!$V$12:$W$15,2,FALSE)</f>
        <v>#N/A</v>
      </c>
      <c r="X377" s="35"/>
      <c r="Y377" s="41" t="e">
        <f>VLOOKUP(X377,definitions_list_lookup!$AT$3:$AU$5,2,FALSE)</f>
        <v>#N/A</v>
      </c>
      <c r="Z377" s="41"/>
      <c r="AA377" s="41" t="s">
        <v>2500</v>
      </c>
      <c r="AB377" s="2" t="s">
        <v>1385</v>
      </c>
      <c r="AC377" s="2" t="s">
        <v>1374</v>
      </c>
      <c r="AD377" s="5">
        <f>VLOOKUP(AC377,definitions_list_lookup!$Y$12:$Z$15,2,FALSE)</f>
        <v>1</v>
      </c>
      <c r="AE377" s="35" t="s">
        <v>1455</v>
      </c>
      <c r="AF377" s="41">
        <f>VLOOKUP(AE377,definitions_list_lookup!$AT$3:$AU$5,2,FALSE)</f>
        <v>0</v>
      </c>
      <c r="AH377" s="2" t="s">
        <v>1492</v>
      </c>
      <c r="AI377" s="2" t="s">
        <v>2495</v>
      </c>
      <c r="AJ377" s="14"/>
      <c r="AK377" s="14"/>
      <c r="AL377" s="14"/>
      <c r="AM377" s="14"/>
      <c r="AN377" s="14"/>
      <c r="AO377" s="14"/>
      <c r="AP377" s="14"/>
      <c r="AQ377" s="14"/>
      <c r="AR377" s="14"/>
      <c r="AS377" s="49">
        <v>0</v>
      </c>
      <c r="AT377" s="49">
        <v>90</v>
      </c>
      <c r="AU377" s="49">
        <v>13</v>
      </c>
      <c r="AV377" s="49">
        <v>180</v>
      </c>
      <c r="AW377" s="49" t="e">
        <f t="shared" si="54"/>
        <v>#DIV/0!</v>
      </c>
      <c r="AX377" s="49" t="e">
        <f t="shared" si="55"/>
        <v>#DIV/0!</v>
      </c>
      <c r="AY377" s="49" t="e">
        <f t="shared" si="59"/>
        <v>#DIV/0!</v>
      </c>
      <c r="AZ377" s="49" t="e">
        <f t="shared" si="56"/>
        <v>#DIV/0!</v>
      </c>
      <c r="BA377" s="49" t="e">
        <f t="shared" si="57"/>
        <v>#DIV/0!</v>
      </c>
      <c r="BB377" s="49" t="e">
        <f t="shared" si="60"/>
        <v>#DIV/0!</v>
      </c>
      <c r="BC377" s="60" t="e">
        <f t="shared" si="58"/>
        <v>#DIV/0!</v>
      </c>
    </row>
    <row r="378" spans="1:55">
      <c r="A378" s="89">
        <v>42937</v>
      </c>
      <c r="B378" s="2" t="s">
        <v>1842</v>
      </c>
      <c r="C378" s="2" t="s">
        <v>1450</v>
      </c>
      <c r="D378" s="2" t="s">
        <v>1575</v>
      </c>
      <c r="E378" s="2">
        <v>52</v>
      </c>
      <c r="F378" s="2">
        <v>3</v>
      </c>
      <c r="G378" s="10" t="str">
        <f t="shared" si="53"/>
        <v>52-3</v>
      </c>
      <c r="H378" s="2">
        <v>0</v>
      </c>
      <c r="I378" s="2">
        <v>13</v>
      </c>
      <c r="J378" s="14">
        <f>(VLOOKUP($G378,Depth_Lookup_CCL!$A$3:$Z$549,11,FALSE))+(H378/100)</f>
        <v>126.575</v>
      </c>
      <c r="K378" s="14">
        <f>(VLOOKUP($G378,Depth_Lookup_CCL!$A$3:$Z$549,11,FALSE))+(I378/100)</f>
        <v>126.705</v>
      </c>
      <c r="L378" s="90" t="s">
        <v>2163</v>
      </c>
      <c r="M378" s="90" t="s">
        <v>1846</v>
      </c>
      <c r="N378" s="14"/>
      <c r="Q378" s="2"/>
      <c r="R378" s="110"/>
      <c r="T378" s="35"/>
      <c r="U378" s="2"/>
      <c r="V378" s="2"/>
      <c r="W378" s="5" t="e">
        <f>VLOOKUP(V378,definitions_list_lookup!$V$12:$W$15,2,FALSE)</f>
        <v>#N/A</v>
      </c>
      <c r="X378" s="35"/>
      <c r="Y378" s="41" t="e">
        <f>VLOOKUP(X378,definitions_list_lookup!$AT$3:$AU$5,2,FALSE)</f>
        <v>#N/A</v>
      </c>
      <c r="Z378" s="41">
        <v>13</v>
      </c>
      <c r="AA378" s="41"/>
      <c r="AB378" s="2" t="s">
        <v>1385</v>
      </c>
      <c r="AC378" s="2" t="s">
        <v>1374</v>
      </c>
      <c r="AD378" s="5">
        <f>VLOOKUP(AC378,definitions_list_lookup!$Y$12:$Z$15,2,FALSE)</f>
        <v>1</v>
      </c>
      <c r="AE378" s="35" t="s">
        <v>1455</v>
      </c>
      <c r="AF378" s="41">
        <f>VLOOKUP(AE378,definitions_list_lookup!$AT$3:$AU$5,2,FALSE)</f>
        <v>0</v>
      </c>
      <c r="AH378" s="2" t="s">
        <v>1492</v>
      </c>
      <c r="AI378" s="2" t="s">
        <v>2501</v>
      </c>
      <c r="AJ378" s="14"/>
      <c r="AK378" s="14"/>
      <c r="AL378" s="14"/>
      <c r="AM378" s="14"/>
      <c r="AN378" s="14"/>
      <c r="AO378" s="14"/>
      <c r="AP378" s="14"/>
      <c r="AQ378" s="14"/>
      <c r="AR378" s="14"/>
      <c r="AS378" s="49">
        <v>11</v>
      </c>
      <c r="AT378" s="49">
        <v>90</v>
      </c>
      <c r="AU378" s="49">
        <v>2</v>
      </c>
      <c r="AV378" s="49">
        <v>360</v>
      </c>
      <c r="AW378" s="49">
        <f t="shared" si="54"/>
        <v>-100.18464742912181</v>
      </c>
      <c r="AX378" s="49">
        <f t="shared" si="55"/>
        <v>259.81535257087819</v>
      </c>
      <c r="AY378" s="49">
        <f t="shared" si="59"/>
        <v>78.828294483524587</v>
      </c>
      <c r="AZ378" s="49">
        <f t="shared" si="56"/>
        <v>349.81535257087819</v>
      </c>
      <c r="BA378" s="49">
        <f t="shared" si="57"/>
        <v>11.171705516475413</v>
      </c>
      <c r="BB378" s="49">
        <f t="shared" si="60"/>
        <v>79.81535257087819</v>
      </c>
      <c r="BC378" s="60">
        <f t="shared" si="58"/>
        <v>11.171705516475413</v>
      </c>
    </row>
    <row r="379" spans="1:55">
      <c r="A379" s="89">
        <v>42937</v>
      </c>
      <c r="B379" s="2" t="s">
        <v>1842</v>
      </c>
      <c r="C379" s="2" t="s">
        <v>1450</v>
      </c>
      <c r="D379" s="2" t="s">
        <v>1575</v>
      </c>
      <c r="E379" s="2">
        <v>52</v>
      </c>
      <c r="F379" s="2">
        <v>3</v>
      </c>
      <c r="G379" s="10" t="str">
        <f t="shared" si="53"/>
        <v>52-3</v>
      </c>
      <c r="H379" s="2">
        <v>13</v>
      </c>
      <c r="I379" s="2">
        <v>69</v>
      </c>
      <c r="J379" s="14">
        <f>(VLOOKUP($G379,Depth_Lookup_CCL!$A$3:$Z$549,11,FALSE))+(H379/100)</f>
        <v>126.705</v>
      </c>
      <c r="K379" s="14">
        <f>(VLOOKUP($G379,Depth_Lookup_CCL!$A$3:$Z$549,11,FALSE))+(I379/100)</f>
        <v>127.265</v>
      </c>
      <c r="L379" s="90" t="s">
        <v>2163</v>
      </c>
      <c r="M379" s="90" t="s">
        <v>1846</v>
      </c>
      <c r="N379" s="14" t="s">
        <v>1442</v>
      </c>
      <c r="Q379" s="2"/>
      <c r="R379" s="110"/>
      <c r="S379" s="2" t="s">
        <v>1366</v>
      </c>
      <c r="T379" s="35" t="s">
        <v>1391</v>
      </c>
      <c r="U379" s="2" t="s">
        <v>1368</v>
      </c>
      <c r="V379" s="2" t="s">
        <v>238</v>
      </c>
      <c r="W379" s="5">
        <f>VLOOKUP(V379,definitions_list_lookup!$V$12:$W$15,2,FALSE)</f>
        <v>2</v>
      </c>
      <c r="X379" s="35" t="s">
        <v>1457</v>
      </c>
      <c r="Y379" s="41">
        <f>VLOOKUP(X379,definitions_list_lookup!$AT$3:$AU$5,2,FALSE)</f>
        <v>2</v>
      </c>
      <c r="Z379" s="41">
        <v>56</v>
      </c>
      <c r="AA379" s="41" t="s">
        <v>2502</v>
      </c>
      <c r="AB379" s="2"/>
      <c r="AC379" s="2"/>
      <c r="AD379" s="5" t="e">
        <f>VLOOKUP(AC379,definitions_list_lookup!$Y$12:$Z$15,2,FALSE)</f>
        <v>#N/A</v>
      </c>
      <c r="AE379" s="35"/>
      <c r="AF379" s="41" t="e">
        <f>VLOOKUP(AE379,definitions_list_lookup!$AT$3:$AU$5,2,FALSE)</f>
        <v>#N/A</v>
      </c>
      <c r="AH379" s="2"/>
      <c r="AI379" s="2"/>
      <c r="AJ379" s="14"/>
      <c r="AK379" s="14"/>
      <c r="AL379" s="14"/>
      <c r="AM379" s="14"/>
      <c r="AN379" s="14"/>
      <c r="AO379" s="14"/>
      <c r="AP379" s="14"/>
      <c r="AQ379" s="14"/>
      <c r="AR379" s="14"/>
      <c r="AS379" s="49">
        <v>3</v>
      </c>
      <c r="AT379" s="49">
        <v>90</v>
      </c>
      <c r="AU379" s="49">
        <v>2</v>
      </c>
      <c r="AV379" s="49">
        <v>360</v>
      </c>
      <c r="AW379" s="49">
        <f t="shared" si="54"/>
        <v>-123.67663081374846</v>
      </c>
      <c r="AX379" s="49">
        <f t="shared" si="55"/>
        <v>236.32336918625154</v>
      </c>
      <c r="AY379" s="49">
        <f t="shared" si="59"/>
        <v>86.396473075212924</v>
      </c>
      <c r="AZ379" s="49">
        <f t="shared" si="56"/>
        <v>326.32336918625151</v>
      </c>
      <c r="BA379" s="49">
        <f t="shared" si="57"/>
        <v>3.6035269247870758</v>
      </c>
      <c r="BB379" s="49">
        <f t="shared" si="60"/>
        <v>56.32336918625154</v>
      </c>
      <c r="BC379" s="60">
        <f t="shared" si="58"/>
        <v>3.6035269247870758</v>
      </c>
    </row>
    <row r="380" spans="1:55">
      <c r="A380" s="89">
        <v>42937</v>
      </c>
      <c r="B380" s="2" t="s">
        <v>1842</v>
      </c>
      <c r="C380" s="2" t="s">
        <v>1450</v>
      </c>
      <c r="D380" s="2" t="s">
        <v>1575</v>
      </c>
      <c r="E380" s="2">
        <v>52</v>
      </c>
      <c r="F380" s="2">
        <v>4</v>
      </c>
      <c r="G380" s="10" t="str">
        <f t="shared" si="53"/>
        <v>52-4</v>
      </c>
      <c r="H380" s="2">
        <v>0</v>
      </c>
      <c r="I380" s="2">
        <v>52</v>
      </c>
      <c r="J380" s="14">
        <f>(VLOOKUP($G380,Depth_Lookup_CCL!$A$3:$Z$549,11,FALSE))+(H380/100)</f>
        <v>127.30500000000001</v>
      </c>
      <c r="K380" s="14">
        <f>(VLOOKUP($G380,Depth_Lookup_CCL!$A$3:$Z$549,11,FALSE))+(I380/100)</f>
        <v>127.825</v>
      </c>
      <c r="L380" s="90" t="s">
        <v>2163</v>
      </c>
      <c r="M380" s="90" t="s">
        <v>1846</v>
      </c>
      <c r="N380" s="14" t="s">
        <v>1442</v>
      </c>
      <c r="Q380" s="2"/>
      <c r="R380" s="110"/>
      <c r="T380" s="35"/>
      <c r="U380" s="2"/>
      <c r="V380" s="2" t="s">
        <v>1376</v>
      </c>
      <c r="W380" s="5">
        <f>VLOOKUP(V380,definitions_list_lookup!$V$12:$W$15,2,FALSE)</f>
        <v>0</v>
      </c>
      <c r="X380" s="35"/>
      <c r="Y380" s="41" t="e">
        <f>VLOOKUP(X380,definitions_list_lookup!$AT$3:$AU$5,2,FALSE)</f>
        <v>#N/A</v>
      </c>
      <c r="Z380" s="41"/>
      <c r="AA380" s="41" t="s">
        <v>2503</v>
      </c>
      <c r="AB380" s="2" t="s">
        <v>1385</v>
      </c>
      <c r="AC380" s="2" t="s">
        <v>1374</v>
      </c>
      <c r="AD380" s="5">
        <f>VLOOKUP(AC380,definitions_list_lookup!$Y$12:$Z$15,2,FALSE)</f>
        <v>1</v>
      </c>
      <c r="AE380" s="35" t="s">
        <v>1455</v>
      </c>
      <c r="AF380" s="41">
        <f>VLOOKUP(AE380,definitions_list_lookup!$AT$3:$AU$5,2,FALSE)</f>
        <v>0</v>
      </c>
      <c r="AH380" s="2" t="s">
        <v>1494</v>
      </c>
      <c r="AI380" s="2" t="s">
        <v>2495</v>
      </c>
      <c r="AJ380" s="14"/>
      <c r="AK380" s="14"/>
      <c r="AL380" s="14"/>
      <c r="AM380" s="14"/>
      <c r="AN380" s="14"/>
      <c r="AO380" s="14"/>
      <c r="AP380" s="14"/>
      <c r="AQ380" s="14"/>
      <c r="AR380" s="14"/>
      <c r="AS380" s="49">
        <v>1</v>
      </c>
      <c r="AT380" s="49">
        <v>360</v>
      </c>
      <c r="AU380" s="49">
        <v>2</v>
      </c>
      <c r="AV380" s="49">
        <v>90</v>
      </c>
      <c r="AW380" s="49">
        <f t="shared" si="54"/>
        <v>243.4419319834189</v>
      </c>
      <c r="AX380" s="49">
        <f t="shared" si="55"/>
        <v>243.4419319834189</v>
      </c>
      <c r="AY380" s="49">
        <f t="shared" si="59"/>
        <v>87.764295062177567</v>
      </c>
      <c r="AZ380" s="49">
        <f t="shared" si="56"/>
        <v>333.4419319834189</v>
      </c>
      <c r="BA380" s="49">
        <f t="shared" si="57"/>
        <v>2.2357049378224332</v>
      </c>
      <c r="BB380" s="49">
        <f t="shared" si="60"/>
        <v>63.441931983418897</v>
      </c>
      <c r="BC380" s="60">
        <f t="shared" si="58"/>
        <v>2.2357049378224332</v>
      </c>
    </row>
    <row r="381" spans="1:55">
      <c r="A381" s="89">
        <v>42937</v>
      </c>
      <c r="B381" s="2" t="s">
        <v>1842</v>
      </c>
      <c r="C381" s="2" t="s">
        <v>1450</v>
      </c>
      <c r="D381" s="2" t="s">
        <v>1575</v>
      </c>
      <c r="E381" s="2">
        <v>53</v>
      </c>
      <c r="F381" s="2">
        <v>1</v>
      </c>
      <c r="G381" s="10" t="str">
        <f t="shared" si="53"/>
        <v>53-1</v>
      </c>
      <c r="H381" s="2">
        <v>0</v>
      </c>
      <c r="I381" s="2">
        <v>60</v>
      </c>
      <c r="J381" s="14">
        <f>(VLOOKUP($G381,Depth_Lookup_CCL!$A$3:$Z$549,11,FALSE))+(H381/100)</f>
        <v>127.75</v>
      </c>
      <c r="K381" s="14">
        <f>(VLOOKUP($G381,Depth_Lookup_CCL!$A$3:$Z$549,11,FALSE))+(I381/100)</f>
        <v>128.35</v>
      </c>
      <c r="L381" s="90" t="s">
        <v>2163</v>
      </c>
      <c r="M381" s="90" t="s">
        <v>1846</v>
      </c>
      <c r="N381" s="14" t="s">
        <v>1442</v>
      </c>
      <c r="Q381" s="2"/>
      <c r="R381" s="110"/>
      <c r="T381" s="35"/>
      <c r="U381" s="2"/>
      <c r="V381" s="2" t="s">
        <v>1376</v>
      </c>
      <c r="W381" s="5">
        <f>VLOOKUP(V381,definitions_list_lookup!$V$12:$W$15,2,FALSE)</f>
        <v>0</v>
      </c>
      <c r="X381" s="35"/>
      <c r="Y381" s="41" t="e">
        <f>VLOOKUP(X381,definitions_list_lookup!$AT$3:$AU$5,2,FALSE)</f>
        <v>#N/A</v>
      </c>
      <c r="AA381" s="41" t="s">
        <v>2503</v>
      </c>
      <c r="AB381" s="2" t="s">
        <v>1385</v>
      </c>
      <c r="AC381" s="2" t="s">
        <v>1374</v>
      </c>
      <c r="AD381" s="5">
        <f>VLOOKUP(AC381,definitions_list_lookup!$Y$12:$Z$15,2,FALSE)</f>
        <v>1</v>
      </c>
      <c r="AE381" s="35" t="s">
        <v>1455</v>
      </c>
      <c r="AF381" s="41">
        <f>VLOOKUP(AE381,definitions_list_lookup!$AT$3:$AU$5,2,FALSE)</f>
        <v>0</v>
      </c>
      <c r="AH381" s="2" t="s">
        <v>1494</v>
      </c>
      <c r="AI381" s="2" t="s">
        <v>2495</v>
      </c>
      <c r="AJ381" s="14"/>
      <c r="AK381" s="14"/>
      <c r="AL381" s="14"/>
      <c r="AM381" s="14"/>
      <c r="AN381" s="14"/>
      <c r="AO381" s="14"/>
      <c r="AP381" s="14"/>
      <c r="AQ381" s="14"/>
      <c r="AR381" s="14"/>
      <c r="AS381" s="49">
        <v>4</v>
      </c>
      <c r="AT381" s="49">
        <v>270</v>
      </c>
      <c r="AU381" s="49">
        <v>3</v>
      </c>
      <c r="AV381" s="49">
        <v>280</v>
      </c>
      <c r="AW381" s="49">
        <f t="shared" si="54"/>
        <v>36.421979361494834</v>
      </c>
      <c r="AX381" s="49">
        <f t="shared" si="55"/>
        <v>36.421979361494834</v>
      </c>
      <c r="AY381" s="49">
        <f t="shared" si="59"/>
        <v>83.28288123280133</v>
      </c>
      <c r="AZ381" s="49">
        <f t="shared" si="56"/>
        <v>126.42197936149483</v>
      </c>
      <c r="BA381" s="49">
        <f t="shared" si="57"/>
        <v>6.7171187671986701</v>
      </c>
      <c r="BB381" s="49">
        <f t="shared" si="60"/>
        <v>216.42197936149483</v>
      </c>
      <c r="BC381" s="60">
        <f t="shared" si="58"/>
        <v>6.7171187671986701</v>
      </c>
    </row>
    <row r="382" spans="1:55">
      <c r="A382" s="89">
        <v>42937</v>
      </c>
      <c r="B382" s="2" t="s">
        <v>1842</v>
      </c>
      <c r="C382" s="2" t="s">
        <v>1450</v>
      </c>
      <c r="D382" s="2" t="s">
        <v>1575</v>
      </c>
      <c r="E382" s="2">
        <v>53</v>
      </c>
      <c r="F382" s="2">
        <v>2</v>
      </c>
      <c r="G382" s="10" t="str">
        <f t="shared" si="53"/>
        <v>53-2</v>
      </c>
      <c r="H382" s="2">
        <v>0</v>
      </c>
      <c r="I382" s="2">
        <v>72</v>
      </c>
      <c r="J382" s="14">
        <f>(VLOOKUP($G382,Depth_Lookup_CCL!$A$3:$Z$549,11,FALSE))+(H382/100)</f>
        <v>128.345</v>
      </c>
      <c r="K382" s="14">
        <f>(VLOOKUP($G382,Depth_Lookup_CCL!$A$3:$Z$549,11,FALSE))+(I382/100)</f>
        <v>129.065</v>
      </c>
      <c r="L382" s="90" t="s">
        <v>2163</v>
      </c>
      <c r="M382" s="90" t="s">
        <v>1846</v>
      </c>
      <c r="N382" s="14"/>
      <c r="Q382" s="2"/>
      <c r="R382" s="110"/>
      <c r="T382" s="35"/>
      <c r="U382" s="2"/>
      <c r="V382" s="2"/>
      <c r="W382" s="5" t="e">
        <f>VLOOKUP(V382,definitions_list_lookup!$V$12:$W$15,2,FALSE)</f>
        <v>#N/A</v>
      </c>
      <c r="X382" s="35"/>
      <c r="Y382" s="41" t="e">
        <f>VLOOKUP(X382,definitions_list_lookup!$AT$3:$AU$5,2,FALSE)</f>
        <v>#N/A</v>
      </c>
      <c r="AA382" s="41"/>
      <c r="AB382" s="2" t="s">
        <v>1385</v>
      </c>
      <c r="AC382" s="2" t="s">
        <v>1374</v>
      </c>
      <c r="AD382" s="5">
        <f>VLOOKUP(AC382,definitions_list_lookup!$Y$12:$Z$15,2,FALSE)</f>
        <v>1</v>
      </c>
      <c r="AE382" s="35" t="s">
        <v>1455</v>
      </c>
      <c r="AF382" s="41">
        <f>VLOOKUP(AE382,definitions_list_lookup!$AT$3:$AU$5,2,FALSE)</f>
        <v>0</v>
      </c>
      <c r="AH382" s="2" t="s">
        <v>1494</v>
      </c>
      <c r="AI382" s="2" t="s">
        <v>2495</v>
      </c>
      <c r="AJ382" s="14"/>
      <c r="AK382" s="14"/>
      <c r="AL382" s="14"/>
      <c r="AM382" s="14"/>
      <c r="AN382" s="14"/>
      <c r="AO382" s="14"/>
      <c r="AP382" s="14"/>
      <c r="AQ382" s="14"/>
      <c r="AR382" s="14"/>
      <c r="AS382" s="49">
        <v>12</v>
      </c>
      <c r="AT382" s="49">
        <v>90</v>
      </c>
      <c r="AU382" s="49">
        <v>1</v>
      </c>
      <c r="AV382" s="49">
        <v>360</v>
      </c>
      <c r="AW382" s="49">
        <f t="shared" si="54"/>
        <v>-94.694573954815993</v>
      </c>
      <c r="AX382" s="49">
        <f t="shared" si="55"/>
        <v>265.30542604518399</v>
      </c>
      <c r="AY382" s="49">
        <f t="shared" si="59"/>
        <v>77.960782829840923</v>
      </c>
      <c r="AZ382" s="49">
        <f t="shared" si="56"/>
        <v>355.30542604518399</v>
      </c>
      <c r="BA382" s="49">
        <f t="shared" si="57"/>
        <v>12.039217170159077</v>
      </c>
      <c r="BB382" s="49">
        <f t="shared" si="60"/>
        <v>85.305426045183992</v>
      </c>
      <c r="BC382" s="60">
        <f t="shared" si="58"/>
        <v>12.039217170159077</v>
      </c>
    </row>
    <row r="383" spans="1:55">
      <c r="A383" s="89">
        <v>42937</v>
      </c>
      <c r="B383" s="2" t="s">
        <v>1842</v>
      </c>
      <c r="C383" s="2" t="s">
        <v>1450</v>
      </c>
      <c r="D383" s="2" t="s">
        <v>1575</v>
      </c>
      <c r="E383" s="2">
        <v>53</v>
      </c>
      <c r="F383" s="2">
        <v>2</v>
      </c>
      <c r="G383" s="10" t="str">
        <f t="shared" si="53"/>
        <v>53-2</v>
      </c>
      <c r="H383" s="2">
        <v>73</v>
      </c>
      <c r="I383" s="2">
        <v>93</v>
      </c>
      <c r="J383" s="14">
        <f>(VLOOKUP($G383,Depth_Lookup_CCL!$A$3:$Z$549,11,FALSE))+(H383/100)</f>
        <v>129.07499999999999</v>
      </c>
      <c r="K383" s="14">
        <f>(VLOOKUP($G383,Depth_Lookup_CCL!$A$3:$Z$549,11,FALSE))+(I383/100)</f>
        <v>129.27500000000001</v>
      </c>
      <c r="L383" s="90" t="s">
        <v>2163</v>
      </c>
      <c r="M383" s="90" t="s">
        <v>1846</v>
      </c>
      <c r="N383" s="14" t="s">
        <v>1442</v>
      </c>
      <c r="Q383" s="2"/>
      <c r="R383" s="110"/>
      <c r="S383" s="2" t="s">
        <v>1378</v>
      </c>
      <c r="T383" s="35" t="s">
        <v>1391</v>
      </c>
      <c r="U383" s="2"/>
      <c r="V383" s="2" t="s">
        <v>1374</v>
      </c>
      <c r="W383" s="5">
        <f>VLOOKUP(V383,definitions_list_lookup!$V$12:$W$15,2,FALSE)</f>
        <v>1</v>
      </c>
      <c r="X383" s="35" t="s">
        <v>1455</v>
      </c>
      <c r="Y383" s="41">
        <f>VLOOKUP(X383,definitions_list_lookup!$AT$3:$AU$5,2,FALSE)</f>
        <v>0</v>
      </c>
      <c r="AA383" s="41" t="s">
        <v>2504</v>
      </c>
      <c r="AB383" s="2"/>
      <c r="AC383" s="2"/>
      <c r="AD383" s="5" t="e">
        <f>VLOOKUP(AC383,definitions_list_lookup!$Y$12:$Z$15,2,FALSE)</f>
        <v>#N/A</v>
      </c>
      <c r="AE383" s="35"/>
      <c r="AF383" s="41" t="e">
        <f>VLOOKUP(AE383,definitions_list_lookup!$AT$3:$AU$5,2,FALSE)</f>
        <v>#N/A</v>
      </c>
      <c r="AH383" s="2"/>
      <c r="AI383" s="2"/>
      <c r="AJ383" s="14"/>
      <c r="AK383" s="14"/>
      <c r="AL383" s="14"/>
      <c r="AM383" s="14"/>
      <c r="AN383" s="14"/>
      <c r="AO383" s="14"/>
      <c r="AP383" s="14"/>
      <c r="AQ383" s="14"/>
      <c r="AR383" s="14"/>
      <c r="AS383" s="49">
        <v>12</v>
      </c>
      <c r="AT383" s="49">
        <v>90</v>
      </c>
      <c r="AU383" s="49">
        <v>1</v>
      </c>
      <c r="AV383" s="49">
        <v>360</v>
      </c>
      <c r="AW383" s="49">
        <f t="shared" si="54"/>
        <v>-94.694573954815993</v>
      </c>
      <c r="AX383" s="49">
        <f t="shared" si="55"/>
        <v>265.30542604518399</v>
      </c>
      <c r="AY383" s="49">
        <f t="shared" si="59"/>
        <v>77.960782829840923</v>
      </c>
      <c r="AZ383" s="49">
        <f t="shared" si="56"/>
        <v>355.30542604518399</v>
      </c>
      <c r="BA383" s="49">
        <f t="shared" si="57"/>
        <v>12.039217170159077</v>
      </c>
      <c r="BB383" s="49">
        <f t="shared" si="60"/>
        <v>85.305426045183992</v>
      </c>
      <c r="BC383" s="60">
        <f t="shared" si="58"/>
        <v>12.039217170159077</v>
      </c>
    </row>
    <row r="384" spans="1:55">
      <c r="A384" s="89">
        <v>42937</v>
      </c>
      <c r="B384" s="2" t="s">
        <v>1842</v>
      </c>
      <c r="C384" s="2" t="s">
        <v>1450</v>
      </c>
      <c r="D384" s="2" t="s">
        <v>1575</v>
      </c>
      <c r="E384" s="2">
        <v>53</v>
      </c>
      <c r="F384" s="2">
        <v>3</v>
      </c>
      <c r="G384" s="10" t="str">
        <f t="shared" si="53"/>
        <v>53-3</v>
      </c>
      <c r="H384" s="2">
        <v>0</v>
      </c>
      <c r="I384" s="2">
        <v>30</v>
      </c>
      <c r="J384" s="14">
        <f>(VLOOKUP($G384,Depth_Lookup_CCL!$A$3:$Z$549,11,FALSE))+(H384/100)</f>
        <v>129.28</v>
      </c>
      <c r="K384" s="14">
        <f>(VLOOKUP($G384,Depth_Lookup_CCL!$A$3:$Z$549,11,FALSE))+(I384/100)</f>
        <v>129.58000000000001</v>
      </c>
      <c r="L384" s="90" t="s">
        <v>2163</v>
      </c>
      <c r="M384" s="90" t="s">
        <v>1846</v>
      </c>
      <c r="N384" s="14" t="s">
        <v>1442</v>
      </c>
      <c r="Q384" s="2"/>
      <c r="R384" s="110"/>
      <c r="T384" s="35"/>
      <c r="U384" s="2"/>
      <c r="V384" s="2" t="s">
        <v>1376</v>
      </c>
      <c r="W384" s="5">
        <f>VLOOKUP(V384,definitions_list_lookup!$V$12:$W$15,2,FALSE)</f>
        <v>0</v>
      </c>
      <c r="X384" s="35"/>
      <c r="Y384" s="41" t="e">
        <f>VLOOKUP(X384,definitions_list_lookup!$AT$3:$AU$5,2,FALSE)</f>
        <v>#N/A</v>
      </c>
      <c r="Z384" s="41"/>
      <c r="AA384" s="41"/>
      <c r="AB384" s="2" t="s">
        <v>1385</v>
      </c>
      <c r="AC384" s="2" t="s">
        <v>1374</v>
      </c>
      <c r="AD384" s="5">
        <f>VLOOKUP(AC384,definitions_list_lookup!$Y$12:$Z$15,2,FALSE)</f>
        <v>1</v>
      </c>
      <c r="AE384" s="35" t="s">
        <v>1455</v>
      </c>
      <c r="AF384" s="41">
        <f>VLOOKUP(AE384,definitions_list_lookup!$AT$3:$AU$5,2,FALSE)</f>
        <v>0</v>
      </c>
      <c r="AH384" s="2" t="s">
        <v>1494</v>
      </c>
      <c r="AI384" s="2" t="s">
        <v>2495</v>
      </c>
      <c r="AJ384" s="14"/>
      <c r="AK384" s="14"/>
      <c r="AL384" s="14"/>
      <c r="AM384" s="14"/>
      <c r="AN384" s="14"/>
      <c r="AO384" s="14"/>
      <c r="AP384" s="14"/>
      <c r="AQ384" s="14"/>
      <c r="AR384" s="14"/>
      <c r="AS384" s="49">
        <v>4</v>
      </c>
      <c r="AT384" s="49">
        <v>90</v>
      </c>
      <c r="AU384" s="49">
        <v>0</v>
      </c>
      <c r="AV384" s="49">
        <v>360</v>
      </c>
      <c r="AW384" s="49">
        <f t="shared" si="54"/>
        <v>-90.000000000000014</v>
      </c>
      <c r="AX384" s="49">
        <f t="shared" si="55"/>
        <v>270</v>
      </c>
      <c r="AY384" s="49">
        <f t="shared" si="59"/>
        <v>86</v>
      </c>
      <c r="AZ384" s="49">
        <f t="shared" si="56"/>
        <v>360</v>
      </c>
      <c r="BA384" s="49">
        <f t="shared" si="57"/>
        <v>4</v>
      </c>
      <c r="BB384" s="49">
        <f t="shared" si="60"/>
        <v>90</v>
      </c>
      <c r="BC384" s="60">
        <f t="shared" si="58"/>
        <v>4</v>
      </c>
    </row>
    <row r="385" spans="1:55">
      <c r="A385" s="89">
        <v>42937</v>
      </c>
      <c r="B385" s="2" t="s">
        <v>1842</v>
      </c>
      <c r="C385" s="2" t="s">
        <v>1450</v>
      </c>
      <c r="D385" s="2" t="s">
        <v>1575</v>
      </c>
      <c r="E385" s="2">
        <v>53</v>
      </c>
      <c r="F385" s="2">
        <v>3</v>
      </c>
      <c r="G385" s="10" t="str">
        <f t="shared" si="53"/>
        <v>53-3</v>
      </c>
      <c r="H385" s="2">
        <v>30</v>
      </c>
      <c r="I385" s="2">
        <v>55</v>
      </c>
      <c r="J385" s="14">
        <f>(VLOOKUP($G385,Depth_Lookup_CCL!$A$3:$Z$549,11,FALSE))+(H385/100)</f>
        <v>129.58000000000001</v>
      </c>
      <c r="K385" s="14">
        <f>(VLOOKUP($G385,Depth_Lookup_CCL!$A$3:$Z$549,11,FALSE))+(I385/100)</f>
        <v>129.83000000000001</v>
      </c>
      <c r="L385" s="90" t="s">
        <v>2187</v>
      </c>
      <c r="M385" s="90" t="s">
        <v>1846</v>
      </c>
      <c r="N385" s="14"/>
      <c r="Q385" s="2"/>
      <c r="R385" s="110"/>
      <c r="S385" s="2" t="s">
        <v>1379</v>
      </c>
      <c r="T385" s="35" t="s">
        <v>1391</v>
      </c>
      <c r="U385" s="2" t="s">
        <v>1368</v>
      </c>
      <c r="V385" s="2" t="s">
        <v>1374</v>
      </c>
      <c r="W385" s="5">
        <f>VLOOKUP(V385,definitions_list_lookup!$V$12:$W$15,2,FALSE)</f>
        <v>1</v>
      </c>
      <c r="X385" s="35" t="s">
        <v>1456</v>
      </c>
      <c r="Y385" s="41">
        <f>VLOOKUP(X385,definitions_list_lookup!$AT$3:$AU$5,2,FALSE)</f>
        <v>1</v>
      </c>
      <c r="Z385" s="41">
        <v>25</v>
      </c>
      <c r="AA385" s="41" t="s">
        <v>2505</v>
      </c>
      <c r="AB385" s="2"/>
      <c r="AC385" s="2"/>
      <c r="AD385" s="5" t="e">
        <f>VLOOKUP(AC385,definitions_list_lookup!$Y$12:$Z$15,2,FALSE)</f>
        <v>#N/A</v>
      </c>
      <c r="AE385" s="35"/>
      <c r="AF385" s="41" t="e">
        <f>VLOOKUP(AE385,definitions_list_lookup!$AT$3:$AU$5,2,FALSE)</f>
        <v>#N/A</v>
      </c>
      <c r="AH385" s="2"/>
      <c r="AI385" s="2"/>
      <c r="AJ385" s="14"/>
      <c r="AK385" s="14"/>
      <c r="AL385" s="14"/>
      <c r="AM385" s="14"/>
      <c r="AN385" s="14"/>
      <c r="AO385" s="14"/>
      <c r="AP385" s="14"/>
      <c r="AQ385" s="14"/>
      <c r="AR385" s="14"/>
      <c r="AS385" s="49">
        <v>11</v>
      </c>
      <c r="AT385" s="49">
        <v>90</v>
      </c>
      <c r="AU385" s="49">
        <v>0</v>
      </c>
      <c r="AV385" s="49">
        <v>360</v>
      </c>
      <c r="AW385" s="49">
        <f t="shared" si="54"/>
        <v>-90.000000000000014</v>
      </c>
      <c r="AX385" s="49">
        <f t="shared" si="55"/>
        <v>270</v>
      </c>
      <c r="AY385" s="49">
        <f t="shared" si="59"/>
        <v>79.000000000000014</v>
      </c>
      <c r="AZ385" s="49">
        <f t="shared" si="56"/>
        <v>360</v>
      </c>
      <c r="BA385" s="49">
        <f t="shared" si="57"/>
        <v>10.999999999999986</v>
      </c>
      <c r="BB385" s="49">
        <f t="shared" si="60"/>
        <v>90</v>
      </c>
      <c r="BC385" s="60">
        <f t="shared" si="58"/>
        <v>10.999999999999986</v>
      </c>
    </row>
    <row r="386" spans="1:55">
      <c r="A386" s="89">
        <v>42937</v>
      </c>
      <c r="B386" s="2" t="s">
        <v>1842</v>
      </c>
      <c r="C386" s="2" t="s">
        <v>1450</v>
      </c>
      <c r="D386" s="2" t="s">
        <v>1575</v>
      </c>
      <c r="E386" s="2">
        <v>53</v>
      </c>
      <c r="F386" s="2">
        <v>3</v>
      </c>
      <c r="G386" s="10" t="str">
        <f t="shared" si="53"/>
        <v>53-3</v>
      </c>
      <c r="H386" s="2">
        <v>55</v>
      </c>
      <c r="I386" s="2">
        <v>92</v>
      </c>
      <c r="J386" s="14">
        <f>(VLOOKUP($G386,Depth_Lookup_CCL!$A$3:$Z$549,11,FALSE))+(H386/100)</f>
        <v>129.83000000000001</v>
      </c>
      <c r="K386" s="14">
        <f>(VLOOKUP($G386,Depth_Lookup_CCL!$A$3:$Z$549,11,FALSE))+(I386/100)</f>
        <v>130.19999999999999</v>
      </c>
      <c r="L386" s="90" t="s">
        <v>2163</v>
      </c>
      <c r="M386" s="90" t="s">
        <v>1846</v>
      </c>
      <c r="N386" s="14"/>
      <c r="Q386" s="2"/>
      <c r="R386" s="110"/>
      <c r="T386" s="35"/>
      <c r="U386" s="2"/>
      <c r="V386" s="2" t="s">
        <v>1376</v>
      </c>
      <c r="W386" s="5">
        <f>VLOOKUP(V386,definitions_list_lookup!$V$12:$W$15,2,FALSE)</f>
        <v>0</v>
      </c>
      <c r="X386" s="35"/>
      <c r="Y386" s="41" t="e">
        <f>VLOOKUP(X386,definitions_list_lookup!$AT$3:$AU$5,2,FALSE)</f>
        <v>#N/A</v>
      </c>
      <c r="Z386" s="41"/>
      <c r="AA386" s="41"/>
      <c r="AB386" s="2"/>
      <c r="AC386" s="2"/>
      <c r="AD386" s="5" t="e">
        <f>VLOOKUP(AC386,definitions_list_lookup!$Y$12:$Z$15,2,FALSE)</f>
        <v>#N/A</v>
      </c>
      <c r="AE386" s="35"/>
      <c r="AF386" s="41" t="e">
        <f>VLOOKUP(AE386,definitions_list_lookup!$AT$3:$AU$5,2,FALSE)</f>
        <v>#N/A</v>
      </c>
      <c r="AH386" s="2"/>
      <c r="AI386" s="2"/>
      <c r="AJ386" s="14"/>
      <c r="AK386" s="14"/>
      <c r="AL386" s="14"/>
      <c r="AM386" s="14"/>
      <c r="AN386" s="14"/>
      <c r="AO386" s="14"/>
      <c r="AP386" s="14"/>
      <c r="AQ386" s="14"/>
      <c r="AR386" s="14"/>
      <c r="AS386" s="49">
        <v>10</v>
      </c>
      <c r="AT386" s="49">
        <v>90</v>
      </c>
      <c r="AU386" s="49">
        <v>0</v>
      </c>
      <c r="AV386" s="49">
        <v>360</v>
      </c>
      <c r="AW386" s="49">
        <f t="shared" si="54"/>
        <v>-90.000000000000014</v>
      </c>
      <c r="AX386" s="49">
        <f t="shared" si="55"/>
        <v>270</v>
      </c>
      <c r="AY386" s="49">
        <f t="shared" si="59"/>
        <v>80</v>
      </c>
      <c r="AZ386" s="49">
        <f t="shared" si="56"/>
        <v>360</v>
      </c>
      <c r="BA386" s="49">
        <f t="shared" si="57"/>
        <v>10</v>
      </c>
      <c r="BB386" s="49">
        <f t="shared" si="60"/>
        <v>90</v>
      </c>
      <c r="BC386" s="60">
        <f t="shared" si="58"/>
        <v>10</v>
      </c>
    </row>
    <row r="387" spans="1:55">
      <c r="A387" s="89">
        <v>42937</v>
      </c>
      <c r="B387" s="2" t="s">
        <v>1842</v>
      </c>
      <c r="C387" s="2" t="s">
        <v>1450</v>
      </c>
      <c r="D387" s="2" t="s">
        <v>1575</v>
      </c>
      <c r="E387" s="2">
        <v>53</v>
      </c>
      <c r="F387" s="2">
        <v>4</v>
      </c>
      <c r="G387" s="10" t="str">
        <f t="shared" si="53"/>
        <v>53-4</v>
      </c>
      <c r="H387" s="2">
        <v>3</v>
      </c>
      <c r="I387" s="2">
        <v>25</v>
      </c>
      <c r="J387" s="14">
        <f>(VLOOKUP($G387,Depth_Lookup_CCL!$A$3:$Z$549,11,FALSE))+(H387/100)</f>
        <v>130.22999999999999</v>
      </c>
      <c r="K387" s="14">
        <f>(VLOOKUP($G387,Depth_Lookup_CCL!$A$3:$Z$549,11,FALSE))+(I387/100)</f>
        <v>130.44999999999999</v>
      </c>
      <c r="L387" s="90" t="s">
        <v>2163</v>
      </c>
      <c r="M387" s="90" t="s">
        <v>1846</v>
      </c>
      <c r="N387" s="14"/>
      <c r="Q387" s="2"/>
      <c r="R387" s="110"/>
      <c r="S387" s="2" t="s">
        <v>1378</v>
      </c>
      <c r="T387" s="35" t="s">
        <v>1363</v>
      </c>
      <c r="U387" s="2" t="s">
        <v>1368</v>
      </c>
      <c r="V387" s="2" t="s">
        <v>1374</v>
      </c>
      <c r="W387" s="5">
        <f>VLOOKUP(V387,definitions_list_lookup!$V$12:$W$15,2,FALSE)</f>
        <v>1</v>
      </c>
      <c r="X387" s="35" t="s">
        <v>1456</v>
      </c>
      <c r="Y387" s="41">
        <f>VLOOKUP(X387,definitions_list_lookup!$AT$3:$AU$5,2,FALSE)</f>
        <v>1</v>
      </c>
      <c r="Z387" s="41"/>
      <c r="AA387" s="41"/>
      <c r="AB387" s="2" t="s">
        <v>1385</v>
      </c>
      <c r="AC387" s="2" t="s">
        <v>1374</v>
      </c>
      <c r="AD387" s="5">
        <f>VLOOKUP(AC387,definitions_list_lookup!$Y$12:$Z$15,2,FALSE)</f>
        <v>1</v>
      </c>
      <c r="AE387" s="35" t="s">
        <v>1455</v>
      </c>
      <c r="AF387" s="41">
        <f>VLOOKUP(AE387,definitions_list_lookup!$AT$3:$AU$5,2,FALSE)</f>
        <v>0</v>
      </c>
      <c r="AH387" s="2" t="s">
        <v>1494</v>
      </c>
      <c r="AI387" s="2" t="s">
        <v>2495</v>
      </c>
      <c r="AJ387" s="14"/>
      <c r="AK387" s="14"/>
      <c r="AL387" s="14"/>
      <c r="AM387" s="14"/>
      <c r="AN387" s="14"/>
      <c r="AO387" s="14"/>
      <c r="AP387" s="14"/>
      <c r="AQ387" s="14"/>
      <c r="AR387" s="14"/>
      <c r="AS387" s="49">
        <v>6</v>
      </c>
      <c r="AT387" s="49">
        <v>90</v>
      </c>
      <c r="AU387" s="49">
        <v>2</v>
      </c>
      <c r="AV387" s="49">
        <v>360</v>
      </c>
      <c r="AW387" s="49">
        <f t="shared" si="54"/>
        <v>-108.37901197749653</v>
      </c>
      <c r="AX387" s="49">
        <f t="shared" si="55"/>
        <v>251.62098802250347</v>
      </c>
      <c r="AY387" s="49">
        <f t="shared" si="59"/>
        <v>83.680042993960782</v>
      </c>
      <c r="AZ387" s="49">
        <f t="shared" si="56"/>
        <v>341.62098802250347</v>
      </c>
      <c r="BA387" s="49">
        <f t="shared" si="57"/>
        <v>6.3199570060392176</v>
      </c>
      <c r="BB387" s="49">
        <f t="shared" si="60"/>
        <v>71.620988022503468</v>
      </c>
      <c r="BC387" s="60">
        <f t="shared" si="58"/>
        <v>6.3199570060392176</v>
      </c>
    </row>
    <row r="388" spans="1:55">
      <c r="A388" s="89">
        <v>42937</v>
      </c>
      <c r="B388" s="2" t="s">
        <v>1842</v>
      </c>
      <c r="C388" s="2" t="s">
        <v>1450</v>
      </c>
      <c r="D388" s="2" t="s">
        <v>1575</v>
      </c>
      <c r="E388" s="2">
        <v>53</v>
      </c>
      <c r="F388" s="2">
        <v>4</v>
      </c>
      <c r="G388" s="10" t="str">
        <f t="shared" si="53"/>
        <v>53-4</v>
      </c>
      <c r="H388" s="2">
        <v>25</v>
      </c>
      <c r="I388" s="2">
        <v>38</v>
      </c>
      <c r="J388" s="14">
        <f>(VLOOKUP($G388,Depth_Lookup_CCL!$A$3:$Z$549,11,FALSE))+(H388/100)</f>
        <v>130.44999999999999</v>
      </c>
      <c r="K388" s="14">
        <f>(VLOOKUP($G388,Depth_Lookup_CCL!$A$3:$Z$549,11,FALSE))+(I388/100)</f>
        <v>130.57999999999998</v>
      </c>
      <c r="L388" s="90" t="s">
        <v>2163</v>
      </c>
      <c r="M388" s="90" t="s">
        <v>1846</v>
      </c>
      <c r="N388" s="14"/>
      <c r="Q388" s="2" t="s">
        <v>2506</v>
      </c>
      <c r="R388" s="110"/>
      <c r="S388" s="2" t="s">
        <v>1378</v>
      </c>
      <c r="T388" s="35" t="s">
        <v>1363</v>
      </c>
      <c r="U388" s="2" t="s">
        <v>1368</v>
      </c>
      <c r="V388" s="2" t="s">
        <v>1374</v>
      </c>
      <c r="W388" s="5">
        <f>VLOOKUP(V388,definitions_list_lookup!$V$12:$W$15,2,FALSE)</f>
        <v>1</v>
      </c>
      <c r="X388" s="35" t="s">
        <v>1456</v>
      </c>
      <c r="Y388" s="41">
        <f>VLOOKUP(X388,definitions_list_lookup!$AT$3:$AU$5,2,FALSE)</f>
        <v>1</v>
      </c>
      <c r="Z388" s="41">
        <v>13</v>
      </c>
      <c r="AA388" s="41" t="s">
        <v>2507</v>
      </c>
      <c r="AB388" s="2"/>
      <c r="AC388" s="2"/>
      <c r="AD388" s="5" t="e">
        <f>VLOOKUP(AC388,definitions_list_lookup!$Y$12:$Z$15,2,FALSE)</f>
        <v>#N/A</v>
      </c>
      <c r="AE388" s="35"/>
      <c r="AF388" s="41" t="e">
        <f>VLOOKUP(AE388,definitions_list_lookup!$AT$3:$AU$5,2,FALSE)</f>
        <v>#N/A</v>
      </c>
      <c r="AH388" s="2"/>
      <c r="AI388" s="2"/>
      <c r="AJ388" s="14"/>
      <c r="AK388" s="14"/>
      <c r="AL388" s="14"/>
      <c r="AM388" s="14"/>
      <c r="AN388" s="14"/>
      <c r="AO388" s="14"/>
      <c r="AP388" s="14"/>
      <c r="AQ388" s="14"/>
      <c r="AR388" s="14"/>
      <c r="AS388" s="49">
        <v>9</v>
      </c>
      <c r="AT388" s="49">
        <v>90</v>
      </c>
      <c r="AU388" s="49">
        <v>1</v>
      </c>
      <c r="AV388" s="49">
        <v>360</v>
      </c>
      <c r="AW388" s="49">
        <f t="shared" si="54"/>
        <v>-96.289013411462307</v>
      </c>
      <c r="AX388" s="49">
        <f t="shared" si="55"/>
        <v>263.71098658853771</v>
      </c>
      <c r="AY388" s="49">
        <f t="shared" si="59"/>
        <v>80.946409757426409</v>
      </c>
      <c r="AZ388" s="49">
        <f t="shared" si="56"/>
        <v>353.71098658853771</v>
      </c>
      <c r="BA388" s="49">
        <f t="shared" si="57"/>
        <v>9.0535902425735912</v>
      </c>
      <c r="BB388" s="49">
        <f t="shared" si="60"/>
        <v>83.710986588537708</v>
      </c>
      <c r="BC388" s="60">
        <f t="shared" si="58"/>
        <v>9.0535902425735912</v>
      </c>
    </row>
    <row r="389" spans="1:55">
      <c r="A389" s="89">
        <v>42937</v>
      </c>
      <c r="B389" s="2" t="s">
        <v>1842</v>
      </c>
      <c r="C389" s="2" t="s">
        <v>1450</v>
      </c>
      <c r="D389" s="2" t="s">
        <v>1575</v>
      </c>
      <c r="E389" s="2">
        <v>53</v>
      </c>
      <c r="F389" s="2">
        <v>4</v>
      </c>
      <c r="G389" s="10" t="str">
        <f t="shared" si="53"/>
        <v>53-4</v>
      </c>
      <c r="H389" s="2">
        <v>38</v>
      </c>
      <c r="I389" s="2">
        <v>67</v>
      </c>
      <c r="J389" s="14">
        <f>(VLOOKUP($G389,Depth_Lookup_CCL!$A$3:$Z$549,11,FALSE))+(H389/100)</f>
        <v>130.57999999999998</v>
      </c>
      <c r="K389" s="14">
        <f>(VLOOKUP($G389,Depth_Lookup_CCL!$A$3:$Z$549,11,FALSE))+(I389/100)</f>
        <v>130.86999999999998</v>
      </c>
      <c r="L389" s="90">
        <v>52</v>
      </c>
      <c r="M389" s="90" t="s">
        <v>1846</v>
      </c>
      <c r="N389" s="14" t="s">
        <v>20</v>
      </c>
      <c r="O389" s="2" t="s">
        <v>1391</v>
      </c>
      <c r="P389" s="2" t="s">
        <v>1368</v>
      </c>
      <c r="Q389" s="2" t="s">
        <v>2508</v>
      </c>
      <c r="R389" s="110"/>
      <c r="S389" s="2" t="s">
        <v>1378</v>
      </c>
      <c r="T389" s="35" t="s">
        <v>1363</v>
      </c>
      <c r="U389" s="2" t="s">
        <v>1368</v>
      </c>
      <c r="V389" s="2" t="s">
        <v>1374</v>
      </c>
      <c r="W389" s="5">
        <f>VLOOKUP(V389,definitions_list_lookup!$V$12:$W$15,2,FALSE)</f>
        <v>1</v>
      </c>
      <c r="X389" s="35" t="s">
        <v>1456</v>
      </c>
      <c r="Y389" s="41">
        <f>VLOOKUP(X389,definitions_list_lookup!$AT$3:$AU$5,2,FALSE)</f>
        <v>1</v>
      </c>
      <c r="Z389" s="41"/>
      <c r="AA389" s="41"/>
      <c r="AB389" s="2"/>
      <c r="AC389" s="2"/>
      <c r="AD389" s="5" t="e">
        <f>VLOOKUP(AC389,definitions_list_lookup!$Y$12:$Z$15,2,FALSE)</f>
        <v>#N/A</v>
      </c>
      <c r="AE389" s="35"/>
      <c r="AF389" s="41" t="e">
        <f>VLOOKUP(AE389,definitions_list_lookup!$AT$3:$AU$5,2,FALSE)</f>
        <v>#N/A</v>
      </c>
      <c r="AH389" s="2"/>
      <c r="AI389" s="2"/>
      <c r="AJ389" s="14"/>
      <c r="AK389" s="14"/>
      <c r="AL389" s="14"/>
      <c r="AM389" s="14"/>
      <c r="AN389" s="14"/>
      <c r="AO389" s="14"/>
      <c r="AP389" s="14"/>
      <c r="AQ389" s="14"/>
      <c r="AR389" s="14"/>
      <c r="AS389" s="49">
        <v>9</v>
      </c>
      <c r="AT389" s="49">
        <v>90</v>
      </c>
      <c r="AU389" s="49">
        <v>2</v>
      </c>
      <c r="AV389" s="49">
        <v>360</v>
      </c>
      <c r="AW389" s="49">
        <f t="shared" si="54"/>
        <v>-102.43370620055116</v>
      </c>
      <c r="AX389" s="49">
        <f t="shared" si="55"/>
        <v>257.56629379944883</v>
      </c>
      <c r="AY389" s="49">
        <f t="shared" si="59"/>
        <v>80.787506260273261</v>
      </c>
      <c r="AZ389" s="49">
        <f t="shared" si="56"/>
        <v>347.56629379944883</v>
      </c>
      <c r="BA389" s="49">
        <f t="shared" si="57"/>
        <v>9.2124937397267388</v>
      </c>
      <c r="BB389" s="49">
        <f t="shared" si="60"/>
        <v>77.566293799448829</v>
      </c>
      <c r="BC389" s="60">
        <f t="shared" si="58"/>
        <v>9.2124937397267388</v>
      </c>
    </row>
    <row r="390" spans="1:55">
      <c r="A390" s="89">
        <v>42937</v>
      </c>
      <c r="B390" s="2" t="s">
        <v>1842</v>
      </c>
      <c r="C390" s="2" t="s">
        <v>1450</v>
      </c>
      <c r="D390" s="2" t="s">
        <v>1575</v>
      </c>
      <c r="E390" s="2">
        <v>54</v>
      </c>
      <c r="F390" s="2">
        <v>1</v>
      </c>
      <c r="G390" s="10" t="str">
        <f t="shared" si="53"/>
        <v>54-1</v>
      </c>
      <c r="H390" s="2">
        <v>0</v>
      </c>
      <c r="I390" s="2">
        <v>9</v>
      </c>
      <c r="J390" s="14">
        <f>(VLOOKUP($G390,Depth_Lookup_CCL!$A$3:$Z$549,11,FALSE))+(H390/100)</f>
        <v>130.80000000000001</v>
      </c>
      <c r="K390" s="14">
        <f>(VLOOKUP($G390,Depth_Lookup_CCL!$A$3:$Z$549,11,FALSE))+(I390/100)</f>
        <v>130.89000000000001</v>
      </c>
      <c r="L390" s="90">
        <v>52</v>
      </c>
      <c r="M390" s="90" t="s">
        <v>1846</v>
      </c>
      <c r="N390" s="14"/>
      <c r="Q390" s="2"/>
      <c r="R390" s="110"/>
      <c r="S390" s="2" t="s">
        <v>1366</v>
      </c>
      <c r="T390" s="35" t="s">
        <v>1391</v>
      </c>
      <c r="U390" s="2" t="s">
        <v>1368</v>
      </c>
      <c r="V390" s="2" t="s">
        <v>1374</v>
      </c>
      <c r="W390" s="5">
        <f>VLOOKUP(V390,definitions_list_lookup!$V$12:$W$15,2,FALSE)</f>
        <v>1</v>
      </c>
      <c r="X390" s="35" t="s">
        <v>1456</v>
      </c>
      <c r="Y390" s="41">
        <f>VLOOKUP(X390,definitions_list_lookup!$AT$3:$AU$5,2,FALSE)</f>
        <v>1</v>
      </c>
      <c r="Z390" s="41">
        <v>9</v>
      </c>
      <c r="AA390" s="41" t="s">
        <v>2509</v>
      </c>
      <c r="AB390" s="2"/>
      <c r="AC390" s="2"/>
      <c r="AD390" s="5" t="e">
        <f>VLOOKUP(AC390,definitions_list_lookup!$Y$12:$Z$15,2,FALSE)</f>
        <v>#N/A</v>
      </c>
      <c r="AE390" s="35"/>
      <c r="AF390" s="41" t="e">
        <f>VLOOKUP(AE390,definitions_list_lookup!$AT$3:$AU$5,2,FALSE)</f>
        <v>#N/A</v>
      </c>
      <c r="AH390" s="2"/>
      <c r="AI390" s="2"/>
      <c r="AJ390" s="14"/>
      <c r="AK390" s="14"/>
      <c r="AL390" s="14"/>
      <c r="AM390" s="14"/>
      <c r="AN390" s="14"/>
      <c r="AO390" s="14"/>
      <c r="AP390" s="14"/>
      <c r="AQ390" s="14"/>
      <c r="AR390" s="14"/>
      <c r="AS390" s="49"/>
      <c r="AT390" s="49"/>
      <c r="AU390" s="49"/>
      <c r="AV390" s="49"/>
      <c r="AW390" s="49" t="e">
        <f t="shared" si="54"/>
        <v>#DIV/0!</v>
      </c>
      <c r="AX390" s="49" t="e">
        <f t="shared" si="55"/>
        <v>#DIV/0!</v>
      </c>
      <c r="AY390" s="49" t="e">
        <f t="shared" si="59"/>
        <v>#DIV/0!</v>
      </c>
      <c r="AZ390" s="49" t="e">
        <f t="shared" si="56"/>
        <v>#DIV/0!</v>
      </c>
      <c r="BA390" s="49" t="e">
        <f t="shared" si="57"/>
        <v>#DIV/0!</v>
      </c>
      <c r="BB390" s="49" t="e">
        <f t="shared" si="60"/>
        <v>#DIV/0!</v>
      </c>
      <c r="BC390" s="60" t="e">
        <f t="shared" si="58"/>
        <v>#DIV/0!</v>
      </c>
    </row>
    <row r="391" spans="1:55">
      <c r="A391" s="89">
        <v>42937</v>
      </c>
      <c r="B391" s="2" t="s">
        <v>1842</v>
      </c>
      <c r="C391" s="2" t="s">
        <v>1450</v>
      </c>
      <c r="D391" s="2" t="s">
        <v>1575</v>
      </c>
      <c r="E391" s="2">
        <v>54</v>
      </c>
      <c r="F391" s="2">
        <v>1</v>
      </c>
      <c r="G391" s="10" t="str">
        <f t="shared" si="53"/>
        <v>54-1</v>
      </c>
      <c r="H391" s="2">
        <v>9</v>
      </c>
      <c r="I391" s="2">
        <v>13</v>
      </c>
      <c r="J391" s="14">
        <f>(VLOOKUP($G391,Depth_Lookup_CCL!$A$3:$Z$549,11,FALSE))+(H391/100)</f>
        <v>130.89000000000001</v>
      </c>
      <c r="K391" s="14">
        <f>(VLOOKUP($G391,Depth_Lookup_CCL!$A$3:$Z$549,11,FALSE))+(I391/100)</f>
        <v>130.93</v>
      </c>
      <c r="L391" s="90">
        <v>52</v>
      </c>
      <c r="M391" s="90" t="s">
        <v>1846</v>
      </c>
      <c r="N391" s="14"/>
      <c r="Q391" s="2"/>
      <c r="R391" s="110"/>
      <c r="S391" s="2" t="s">
        <v>1366</v>
      </c>
      <c r="T391" s="35" t="s">
        <v>1363</v>
      </c>
      <c r="U391" s="2" t="s">
        <v>1368</v>
      </c>
      <c r="V391" s="2" t="s">
        <v>1374</v>
      </c>
      <c r="W391" s="5">
        <f>VLOOKUP(V391,definitions_list_lookup!$V$12:$W$15,2,FALSE)</f>
        <v>1</v>
      </c>
      <c r="X391" s="35" t="s">
        <v>1456</v>
      </c>
      <c r="Y391" s="41">
        <f>VLOOKUP(X391,definitions_list_lookup!$AT$3:$AU$5,2,FALSE)</f>
        <v>1</v>
      </c>
      <c r="Z391" s="41">
        <v>4</v>
      </c>
      <c r="AA391" s="41" t="s">
        <v>2509</v>
      </c>
      <c r="AB391" s="2"/>
      <c r="AC391" s="2"/>
      <c r="AD391" s="5" t="e">
        <f>VLOOKUP(AC391,definitions_list_lookup!$Y$12:$Z$15,2,FALSE)</f>
        <v>#N/A</v>
      </c>
      <c r="AE391" s="35"/>
      <c r="AF391" s="41" t="e">
        <f>VLOOKUP(AE391,definitions_list_lookup!$AT$3:$AU$5,2,FALSE)</f>
        <v>#N/A</v>
      </c>
      <c r="AH391" s="2"/>
      <c r="AI391" s="2"/>
      <c r="AJ391" s="14"/>
      <c r="AK391" s="14"/>
      <c r="AL391" s="14"/>
      <c r="AM391" s="14"/>
      <c r="AN391" s="14"/>
      <c r="AO391" s="14"/>
      <c r="AP391" s="14"/>
      <c r="AQ391" s="14"/>
      <c r="AR391" s="14"/>
      <c r="AS391" s="49">
        <v>17</v>
      </c>
      <c r="AT391" s="49">
        <v>270</v>
      </c>
      <c r="AU391" s="49">
        <v>2</v>
      </c>
      <c r="AV391" s="49">
        <v>360</v>
      </c>
      <c r="AW391" s="49">
        <f t="shared" si="54"/>
        <v>96.516124160042409</v>
      </c>
      <c r="AX391" s="49">
        <f t="shared" si="55"/>
        <v>96.516124160042409</v>
      </c>
      <c r="AY391" s="49">
        <f t="shared" si="59"/>
        <v>72.895897190622293</v>
      </c>
      <c r="AZ391" s="49">
        <f t="shared" si="56"/>
        <v>186.51612416004241</v>
      </c>
      <c r="BA391" s="49">
        <f t="shared" si="57"/>
        <v>17.104102809377707</v>
      </c>
      <c r="BB391" s="49">
        <f t="shared" si="60"/>
        <v>276.51612416004241</v>
      </c>
      <c r="BC391" s="60">
        <f t="shared" si="58"/>
        <v>17.104102809377707</v>
      </c>
    </row>
    <row r="392" spans="1:55">
      <c r="A392" s="89">
        <v>42937</v>
      </c>
      <c r="B392" s="2" t="s">
        <v>1842</v>
      </c>
      <c r="C392" s="2" t="s">
        <v>1450</v>
      </c>
      <c r="D392" s="2" t="s">
        <v>1575</v>
      </c>
      <c r="E392" s="2">
        <v>54</v>
      </c>
      <c r="F392" s="2">
        <v>1</v>
      </c>
      <c r="G392" s="10" t="str">
        <f t="shared" si="53"/>
        <v>54-1</v>
      </c>
      <c r="H392" s="2">
        <v>13</v>
      </c>
      <c r="I392" s="2">
        <v>36</v>
      </c>
      <c r="J392" s="14">
        <f>(VLOOKUP($G392,Depth_Lookup_CCL!$A$3:$Z$549,11,FALSE))+(H392/100)</f>
        <v>130.93</v>
      </c>
      <c r="K392" s="14">
        <f>(VLOOKUP($G392,Depth_Lookup_CCL!$A$3:$Z$549,11,FALSE))+(I392/100)</f>
        <v>131.16000000000003</v>
      </c>
      <c r="L392" s="90">
        <v>52</v>
      </c>
      <c r="M392" s="90" t="s">
        <v>1846</v>
      </c>
      <c r="N392" s="14"/>
      <c r="Q392" s="2"/>
      <c r="R392" s="110"/>
      <c r="S392" s="2" t="s">
        <v>1366</v>
      </c>
      <c r="T392" s="35" t="s">
        <v>1363</v>
      </c>
      <c r="U392" s="2" t="s">
        <v>1368</v>
      </c>
      <c r="V392" s="2" t="s">
        <v>1374</v>
      </c>
      <c r="W392" s="5">
        <f>VLOOKUP(V392,definitions_list_lookup!$V$12:$W$15,2,FALSE)</f>
        <v>1</v>
      </c>
      <c r="X392" s="35" t="s">
        <v>1456</v>
      </c>
      <c r="Y392" s="41">
        <f>VLOOKUP(X392,definitions_list_lookup!$AT$3:$AU$5,2,FALSE)</f>
        <v>1</v>
      </c>
      <c r="Z392" s="41">
        <v>23</v>
      </c>
      <c r="AA392" s="41" t="s">
        <v>2509</v>
      </c>
      <c r="AB392" s="2"/>
      <c r="AC392" s="2"/>
      <c r="AD392" s="5" t="e">
        <f>VLOOKUP(AC392,definitions_list_lookup!$Y$12:$Z$15,2,FALSE)</f>
        <v>#N/A</v>
      </c>
      <c r="AE392" s="35"/>
      <c r="AF392" s="41" t="e">
        <f>VLOOKUP(AE392,definitions_list_lookup!$AT$3:$AU$5,2,FALSE)</f>
        <v>#N/A</v>
      </c>
      <c r="AH392" s="2"/>
      <c r="AI392" s="2"/>
      <c r="AJ392" s="14"/>
      <c r="AK392" s="14"/>
      <c r="AL392" s="14"/>
      <c r="AM392" s="14"/>
      <c r="AN392" s="14"/>
      <c r="AO392" s="14"/>
      <c r="AP392" s="14"/>
      <c r="AQ392" s="14"/>
      <c r="AR392" s="14"/>
      <c r="AS392" s="49"/>
      <c r="AT392" s="49"/>
      <c r="AU392" s="49"/>
      <c r="AV392" s="49"/>
      <c r="AW392" s="49" t="e">
        <f t="shared" si="54"/>
        <v>#DIV/0!</v>
      </c>
      <c r="AX392" s="49" t="e">
        <f t="shared" si="55"/>
        <v>#DIV/0!</v>
      </c>
      <c r="AY392" s="49" t="e">
        <f t="shared" si="59"/>
        <v>#DIV/0!</v>
      </c>
      <c r="AZ392" s="49" t="e">
        <f t="shared" si="56"/>
        <v>#DIV/0!</v>
      </c>
      <c r="BA392" s="49" t="e">
        <f t="shared" si="57"/>
        <v>#DIV/0!</v>
      </c>
      <c r="BB392" s="49" t="e">
        <f t="shared" si="60"/>
        <v>#DIV/0!</v>
      </c>
      <c r="BC392" s="60" t="e">
        <f t="shared" si="58"/>
        <v>#DIV/0!</v>
      </c>
    </row>
    <row r="393" spans="1:55">
      <c r="A393" s="89">
        <v>42937</v>
      </c>
      <c r="B393" s="2" t="s">
        <v>1842</v>
      </c>
      <c r="C393" s="2" t="s">
        <v>1450</v>
      </c>
      <c r="D393" s="2" t="s">
        <v>1575</v>
      </c>
      <c r="E393" s="2">
        <v>54</v>
      </c>
      <c r="F393" s="2">
        <v>1</v>
      </c>
      <c r="G393" s="10" t="str">
        <f t="shared" si="53"/>
        <v>54-1</v>
      </c>
      <c r="H393" s="2">
        <v>36</v>
      </c>
      <c r="I393" s="2">
        <v>53</v>
      </c>
      <c r="J393" s="14">
        <f>(VLOOKUP($G393,Depth_Lookup_CCL!$A$3:$Z$549,11,FALSE))+(H393/100)</f>
        <v>131.16000000000003</v>
      </c>
      <c r="K393" s="14">
        <f>(VLOOKUP($G393,Depth_Lookup_CCL!$A$3:$Z$549,11,FALSE))+(I393/100)</f>
        <v>131.33000000000001</v>
      </c>
      <c r="L393" s="90">
        <v>52</v>
      </c>
      <c r="M393" s="90" t="s">
        <v>1846</v>
      </c>
      <c r="N393" s="14"/>
      <c r="Q393" s="2"/>
      <c r="R393" s="110"/>
      <c r="S393" s="2" t="s">
        <v>1366</v>
      </c>
      <c r="T393" s="35" t="s">
        <v>1363</v>
      </c>
      <c r="U393" s="2" t="s">
        <v>1368</v>
      </c>
      <c r="V393" s="2" t="s">
        <v>1374</v>
      </c>
      <c r="W393" s="5">
        <f>VLOOKUP(V393,definitions_list_lookup!$V$12:$W$15,2,FALSE)</f>
        <v>1</v>
      </c>
      <c r="X393" s="35" t="s">
        <v>1456</v>
      </c>
      <c r="Y393" s="41">
        <f>VLOOKUP(X393,definitions_list_lookup!$AT$3:$AU$5,2,FALSE)</f>
        <v>1</v>
      </c>
      <c r="Z393" s="41">
        <v>17</v>
      </c>
      <c r="AA393" s="41" t="s">
        <v>2509</v>
      </c>
      <c r="AB393" s="2"/>
      <c r="AC393" s="2"/>
      <c r="AD393" s="5" t="e">
        <f>VLOOKUP(AC393,definitions_list_lookup!$Y$12:$Z$15,2,FALSE)</f>
        <v>#N/A</v>
      </c>
      <c r="AE393" s="35"/>
      <c r="AF393" s="41" t="e">
        <f>VLOOKUP(AE393,definitions_list_lookup!$AT$3:$AU$5,2,FALSE)</f>
        <v>#N/A</v>
      </c>
      <c r="AH393" s="2"/>
      <c r="AI393" s="2"/>
      <c r="AJ393" s="14"/>
      <c r="AK393" s="14"/>
      <c r="AL393" s="14"/>
      <c r="AM393" s="14"/>
      <c r="AN393" s="14"/>
      <c r="AO393" s="14"/>
      <c r="AP393" s="14"/>
      <c r="AQ393" s="14"/>
      <c r="AR393" s="14"/>
      <c r="AS393" s="49">
        <v>18</v>
      </c>
      <c r="AT393" s="49">
        <v>270</v>
      </c>
      <c r="AU393" s="49">
        <v>3</v>
      </c>
      <c r="AV393" s="49">
        <v>360</v>
      </c>
      <c r="AW393" s="49">
        <f t="shared" si="54"/>
        <v>99.16258364912926</v>
      </c>
      <c r="AX393" s="49">
        <f t="shared" si="55"/>
        <v>99.16258364912926</v>
      </c>
      <c r="AY393" s="49">
        <f t="shared" si="59"/>
        <v>71.782637041272707</v>
      </c>
      <c r="AZ393" s="49">
        <f t="shared" si="56"/>
        <v>189.16258364912926</v>
      </c>
      <c r="BA393" s="49">
        <f t="shared" si="57"/>
        <v>18.217362958727293</v>
      </c>
      <c r="BB393" s="49">
        <f t="shared" si="60"/>
        <v>279.16258364912926</v>
      </c>
      <c r="BC393" s="60">
        <f t="shared" si="58"/>
        <v>18.217362958727293</v>
      </c>
    </row>
    <row r="394" spans="1:55">
      <c r="A394" s="89">
        <v>42937</v>
      </c>
      <c r="B394" s="2" t="s">
        <v>1842</v>
      </c>
      <c r="C394" s="2" t="s">
        <v>1450</v>
      </c>
      <c r="D394" s="2" t="s">
        <v>1575</v>
      </c>
      <c r="E394" s="2">
        <v>54</v>
      </c>
      <c r="F394" s="2">
        <v>1</v>
      </c>
      <c r="G394" s="10" t="str">
        <f t="shared" si="53"/>
        <v>54-1</v>
      </c>
      <c r="H394" s="2">
        <v>53</v>
      </c>
      <c r="I394" s="2">
        <v>93</v>
      </c>
      <c r="J394" s="14">
        <f>(VLOOKUP($G394,Depth_Lookup_CCL!$A$3:$Z$549,11,FALSE))+(H394/100)</f>
        <v>131.33000000000001</v>
      </c>
      <c r="K394" s="14">
        <f>(VLOOKUP($G394,Depth_Lookup_CCL!$A$3:$Z$549,11,FALSE))+(I394/100)</f>
        <v>131.73000000000002</v>
      </c>
      <c r="L394" s="90">
        <v>52</v>
      </c>
      <c r="M394" s="90" t="s">
        <v>1846</v>
      </c>
      <c r="N394" s="14" t="s">
        <v>1442</v>
      </c>
      <c r="Q394" s="2"/>
      <c r="R394" s="110"/>
      <c r="S394" s="2" t="s">
        <v>1366</v>
      </c>
      <c r="T394" s="35" t="s">
        <v>1363</v>
      </c>
      <c r="U394" s="2" t="s">
        <v>1368</v>
      </c>
      <c r="V394" s="2" t="s">
        <v>1374</v>
      </c>
      <c r="W394" s="5">
        <f>VLOOKUP(V394,definitions_list_lookup!$V$12:$W$15,2,FALSE)</f>
        <v>1</v>
      </c>
      <c r="X394" s="35" t="s">
        <v>1456</v>
      </c>
      <c r="Y394" s="41">
        <f>VLOOKUP(X394,definitions_list_lookup!$AT$3:$AU$5,2,FALSE)</f>
        <v>1</v>
      </c>
      <c r="Z394" s="41">
        <v>40</v>
      </c>
      <c r="AA394" s="41" t="s">
        <v>2509</v>
      </c>
      <c r="AB394" s="2"/>
      <c r="AC394" s="2"/>
      <c r="AD394" s="5" t="e">
        <f>VLOOKUP(AC394,definitions_list_lookup!$Y$12:$Z$15,2,FALSE)</f>
        <v>#N/A</v>
      </c>
      <c r="AE394" s="35"/>
      <c r="AF394" s="41" t="e">
        <f>VLOOKUP(AE394,definitions_list_lookup!$AT$3:$AU$5,2,FALSE)</f>
        <v>#N/A</v>
      </c>
      <c r="AH394" s="2"/>
      <c r="AI394" s="2"/>
      <c r="AJ394" s="14"/>
      <c r="AK394" s="14"/>
      <c r="AL394" s="14"/>
      <c r="AM394" s="14"/>
      <c r="AN394" s="14"/>
      <c r="AO394" s="14"/>
      <c r="AP394" s="14"/>
      <c r="AQ394" s="14"/>
      <c r="AR394" s="14"/>
      <c r="AS394" s="49">
        <v>18</v>
      </c>
      <c r="AT394" s="49">
        <v>270</v>
      </c>
      <c r="AU394" s="49">
        <v>3</v>
      </c>
      <c r="AV394" s="49">
        <v>360</v>
      </c>
      <c r="AW394" s="49">
        <f t="shared" si="54"/>
        <v>99.16258364912926</v>
      </c>
      <c r="AX394" s="49">
        <f t="shared" si="55"/>
        <v>99.16258364912926</v>
      </c>
      <c r="AY394" s="49">
        <f t="shared" si="59"/>
        <v>71.782637041272707</v>
      </c>
      <c r="AZ394" s="49">
        <f t="shared" si="56"/>
        <v>189.16258364912926</v>
      </c>
      <c r="BA394" s="49">
        <f t="shared" si="57"/>
        <v>18.217362958727293</v>
      </c>
      <c r="BB394" s="49">
        <f t="shared" si="60"/>
        <v>279.16258364912926</v>
      </c>
      <c r="BC394" s="60">
        <f t="shared" si="58"/>
        <v>18.217362958727293</v>
      </c>
    </row>
    <row r="395" spans="1:55">
      <c r="A395" s="89">
        <v>42937</v>
      </c>
      <c r="B395" s="2" t="s">
        <v>1842</v>
      </c>
      <c r="C395" s="2" t="s">
        <v>1450</v>
      </c>
      <c r="D395" s="2" t="s">
        <v>1575</v>
      </c>
      <c r="E395" s="2">
        <v>54</v>
      </c>
      <c r="F395" s="2">
        <v>2</v>
      </c>
      <c r="G395" s="10" t="str">
        <f t="shared" si="53"/>
        <v>54-2</v>
      </c>
      <c r="H395" s="2">
        <v>0</v>
      </c>
      <c r="I395" s="2">
        <v>17</v>
      </c>
      <c r="J395" s="14">
        <f>(VLOOKUP($G395,Depth_Lookup_CCL!$A$3:$Z$549,11,FALSE))+(H395/100)</f>
        <v>131.73500000000001</v>
      </c>
      <c r="K395" s="14">
        <f>(VLOOKUP($G395,Depth_Lookup_CCL!$A$3:$Z$549,11,FALSE))+(I395/100)</f>
        <v>131.905</v>
      </c>
      <c r="L395" s="90">
        <v>52</v>
      </c>
      <c r="M395" s="90" t="s">
        <v>1846</v>
      </c>
      <c r="N395" s="14"/>
      <c r="Q395" s="2"/>
      <c r="R395" s="110"/>
      <c r="T395" s="35"/>
      <c r="U395" s="2"/>
      <c r="V395" s="2"/>
      <c r="W395" s="5" t="e">
        <f>VLOOKUP(V395,definitions_list_lookup!$V$12:$W$15,2,FALSE)</f>
        <v>#N/A</v>
      </c>
      <c r="X395" s="35"/>
      <c r="Y395" s="41" t="e">
        <f>VLOOKUP(X395,definitions_list_lookup!$AT$3:$AU$5,2,FALSE)</f>
        <v>#N/A</v>
      </c>
      <c r="Z395" s="41">
        <v>17</v>
      </c>
      <c r="AA395" s="41"/>
      <c r="AB395" s="2" t="s">
        <v>1385</v>
      </c>
      <c r="AC395" s="2" t="s">
        <v>1374</v>
      </c>
      <c r="AD395" s="5">
        <f>VLOOKUP(AC395,definitions_list_lookup!$Y$12:$Z$15,2,FALSE)</f>
        <v>1</v>
      </c>
      <c r="AE395" s="35" t="s">
        <v>1456</v>
      </c>
      <c r="AF395" s="41">
        <f>VLOOKUP(AE395,definitions_list_lookup!$AT$3:$AU$5,2,FALSE)</f>
        <v>1</v>
      </c>
      <c r="AH395" s="2" t="s">
        <v>1492</v>
      </c>
      <c r="AI395" s="2" t="s">
        <v>2495</v>
      </c>
      <c r="AJ395" s="14"/>
      <c r="AK395" s="14"/>
      <c r="AL395" s="14"/>
      <c r="AM395" s="14"/>
      <c r="AN395" s="14"/>
      <c r="AO395" s="14"/>
      <c r="AP395" s="14"/>
      <c r="AQ395" s="14"/>
      <c r="AR395" s="14"/>
      <c r="AS395" s="49">
        <v>16</v>
      </c>
      <c r="AT395" s="49">
        <v>90</v>
      </c>
      <c r="AU395" s="49">
        <v>0</v>
      </c>
      <c r="AV395" s="49">
        <v>360</v>
      </c>
      <c r="AW395" s="49">
        <f t="shared" si="54"/>
        <v>-90.000000000000014</v>
      </c>
      <c r="AX395" s="49">
        <f t="shared" si="55"/>
        <v>270</v>
      </c>
      <c r="AY395" s="49">
        <f t="shared" si="59"/>
        <v>74</v>
      </c>
      <c r="AZ395" s="49">
        <f t="shared" si="56"/>
        <v>360</v>
      </c>
      <c r="BA395" s="49">
        <f t="shared" si="57"/>
        <v>16</v>
      </c>
      <c r="BB395" s="49">
        <f t="shared" si="60"/>
        <v>90</v>
      </c>
      <c r="BC395" s="60">
        <f t="shared" si="58"/>
        <v>16</v>
      </c>
    </row>
    <row r="396" spans="1:55">
      <c r="A396" s="89">
        <v>42937</v>
      </c>
      <c r="B396" s="2" t="s">
        <v>1842</v>
      </c>
      <c r="C396" s="2" t="s">
        <v>1450</v>
      </c>
      <c r="D396" s="2" t="s">
        <v>1575</v>
      </c>
      <c r="E396" s="2">
        <v>54</v>
      </c>
      <c r="F396" s="2">
        <v>2</v>
      </c>
      <c r="G396" s="10" t="str">
        <f t="shared" si="53"/>
        <v>54-2</v>
      </c>
      <c r="H396" s="2">
        <v>17</v>
      </c>
      <c r="I396" s="2">
        <v>20</v>
      </c>
      <c r="J396" s="14">
        <f>(VLOOKUP($G396,Depth_Lookup_CCL!$A$3:$Z$549,11,FALSE))+(H396/100)</f>
        <v>131.905</v>
      </c>
      <c r="K396" s="14">
        <f>(VLOOKUP($G396,Depth_Lookup_CCL!$A$3:$Z$549,11,FALSE))+(I396/100)</f>
        <v>131.935</v>
      </c>
      <c r="L396" s="90">
        <v>52</v>
      </c>
      <c r="M396" s="90" t="s">
        <v>1846</v>
      </c>
      <c r="N396" s="14"/>
      <c r="Q396" s="2"/>
      <c r="R396" s="110"/>
      <c r="S396" s="2" t="s">
        <v>1366</v>
      </c>
      <c r="T396" s="35" t="s">
        <v>1391</v>
      </c>
      <c r="U396" s="2" t="s">
        <v>1368</v>
      </c>
      <c r="V396" s="2" t="s">
        <v>1374</v>
      </c>
      <c r="W396" s="5">
        <f>VLOOKUP(V396,definitions_list_lookup!$V$12:$W$15,2,FALSE)</f>
        <v>1</v>
      </c>
      <c r="X396" s="35" t="s">
        <v>1457</v>
      </c>
      <c r="Y396" s="41">
        <f>VLOOKUP(X396,definitions_list_lookup!$AT$3:$AU$5,2,FALSE)</f>
        <v>2</v>
      </c>
      <c r="Z396" s="41">
        <v>3</v>
      </c>
      <c r="AA396" s="41" t="s">
        <v>2509</v>
      </c>
      <c r="AB396" s="2"/>
      <c r="AC396" s="2"/>
      <c r="AD396" s="5" t="e">
        <f>VLOOKUP(AC396,definitions_list_lookup!$Y$12:$Z$15,2,FALSE)</f>
        <v>#N/A</v>
      </c>
      <c r="AE396" s="35"/>
      <c r="AF396" s="41" t="e">
        <f>VLOOKUP(AE396,definitions_list_lookup!$AT$3:$AU$5,2,FALSE)</f>
        <v>#N/A</v>
      </c>
      <c r="AH396" s="2"/>
      <c r="AI396" s="2"/>
      <c r="AJ396" s="14"/>
      <c r="AK396" s="14"/>
      <c r="AL396" s="14"/>
      <c r="AM396" s="14"/>
      <c r="AN396" s="14"/>
      <c r="AO396" s="14"/>
      <c r="AP396" s="14"/>
      <c r="AQ396" s="14"/>
      <c r="AR396" s="14"/>
      <c r="AS396" s="49">
        <v>28</v>
      </c>
      <c r="AT396" s="49">
        <v>90</v>
      </c>
      <c r="AU396" s="49">
        <v>0</v>
      </c>
      <c r="AV396" s="49">
        <v>360</v>
      </c>
      <c r="AW396" s="49">
        <f t="shared" si="54"/>
        <v>-90.000000000000014</v>
      </c>
      <c r="AX396" s="49">
        <f t="shared" si="55"/>
        <v>270</v>
      </c>
      <c r="AY396" s="49">
        <f t="shared" si="59"/>
        <v>62</v>
      </c>
      <c r="AZ396" s="49">
        <f t="shared" si="56"/>
        <v>360</v>
      </c>
      <c r="BA396" s="49">
        <f t="shared" si="57"/>
        <v>28</v>
      </c>
      <c r="BB396" s="49">
        <f t="shared" si="60"/>
        <v>90</v>
      </c>
      <c r="BC396" s="60">
        <f t="shared" si="58"/>
        <v>28</v>
      </c>
    </row>
    <row r="397" spans="1:55">
      <c r="A397" s="89">
        <v>42937</v>
      </c>
      <c r="B397" s="2" t="s">
        <v>1842</v>
      </c>
      <c r="C397" s="2" t="s">
        <v>1450</v>
      </c>
      <c r="D397" s="2" t="s">
        <v>1575</v>
      </c>
      <c r="E397" s="2">
        <v>54</v>
      </c>
      <c r="F397" s="2">
        <v>2</v>
      </c>
      <c r="G397" s="10" t="str">
        <f t="shared" si="53"/>
        <v>54-2</v>
      </c>
      <c r="H397" s="2">
        <v>20</v>
      </c>
      <c r="I397" s="2">
        <v>80</v>
      </c>
      <c r="J397" s="14">
        <f>(VLOOKUP($G397,Depth_Lookup_CCL!$A$3:$Z$549,11,FALSE))+(H397/100)</f>
        <v>131.935</v>
      </c>
      <c r="K397" s="14">
        <f>(VLOOKUP($G397,Depth_Lookup_CCL!$A$3:$Z$549,11,FALSE))+(I397/100)</f>
        <v>132.53500000000003</v>
      </c>
      <c r="L397" s="90">
        <v>52</v>
      </c>
      <c r="M397" s="90" t="s">
        <v>1846</v>
      </c>
      <c r="N397" s="14" t="s">
        <v>1442</v>
      </c>
      <c r="Q397" s="2"/>
      <c r="R397" s="110"/>
      <c r="S397" s="2" t="s">
        <v>1366</v>
      </c>
      <c r="T397" s="35" t="s">
        <v>1391</v>
      </c>
      <c r="U397" s="2" t="s">
        <v>1368</v>
      </c>
      <c r="V397" s="2" t="s">
        <v>1374</v>
      </c>
      <c r="W397" s="5">
        <f>VLOOKUP(V397,definitions_list_lookup!$V$12:$W$15,2,FALSE)</f>
        <v>1</v>
      </c>
      <c r="X397" s="35" t="s">
        <v>1456</v>
      </c>
      <c r="Y397" s="41">
        <f>VLOOKUP(X397,definitions_list_lookup!$AT$3:$AU$5,2,FALSE)</f>
        <v>1</v>
      </c>
      <c r="Z397" s="41">
        <v>60</v>
      </c>
      <c r="AA397" s="41" t="s">
        <v>2509</v>
      </c>
      <c r="AB397" s="2"/>
      <c r="AC397" s="2"/>
      <c r="AD397" s="5" t="e">
        <f>VLOOKUP(AC397,definitions_list_lookup!$Y$12:$Z$15,2,FALSE)</f>
        <v>#N/A</v>
      </c>
      <c r="AE397" s="35"/>
      <c r="AF397" s="41" t="e">
        <f>VLOOKUP(AE397,definitions_list_lookup!$AT$3:$AU$5,2,FALSE)</f>
        <v>#N/A</v>
      </c>
      <c r="AH397" s="2"/>
      <c r="AI397" s="2"/>
      <c r="AJ397" s="14"/>
      <c r="AK397" s="14"/>
      <c r="AL397" s="14"/>
      <c r="AM397" s="14"/>
      <c r="AN397" s="14"/>
      <c r="AO397" s="14"/>
      <c r="AP397" s="14"/>
      <c r="AQ397" s="14"/>
      <c r="AR397" s="14"/>
      <c r="AS397" s="49"/>
      <c r="AT397" s="49"/>
      <c r="AU397" s="49"/>
      <c r="AV397" s="49"/>
      <c r="AW397" s="49" t="e">
        <f t="shared" si="54"/>
        <v>#DIV/0!</v>
      </c>
      <c r="AX397" s="49" t="e">
        <f t="shared" si="55"/>
        <v>#DIV/0!</v>
      </c>
      <c r="AY397" s="49" t="e">
        <f t="shared" si="59"/>
        <v>#DIV/0!</v>
      </c>
      <c r="AZ397" s="49" t="e">
        <f t="shared" si="56"/>
        <v>#DIV/0!</v>
      </c>
      <c r="BA397" s="49" t="e">
        <f t="shared" si="57"/>
        <v>#DIV/0!</v>
      </c>
      <c r="BB397" s="49" t="e">
        <f t="shared" si="60"/>
        <v>#DIV/0!</v>
      </c>
      <c r="BC397" s="60" t="e">
        <f t="shared" si="58"/>
        <v>#DIV/0!</v>
      </c>
    </row>
    <row r="398" spans="1:55">
      <c r="A398" s="89">
        <v>42937</v>
      </c>
      <c r="B398" s="2" t="s">
        <v>1842</v>
      </c>
      <c r="C398" s="2" t="s">
        <v>1450</v>
      </c>
      <c r="D398" s="2" t="s">
        <v>1575</v>
      </c>
      <c r="E398" s="2">
        <v>54</v>
      </c>
      <c r="F398" s="2">
        <v>3</v>
      </c>
      <c r="G398" s="10" t="str">
        <f t="shared" si="53"/>
        <v>54-3</v>
      </c>
      <c r="H398" s="2">
        <v>0</v>
      </c>
      <c r="I398" s="2">
        <v>12</v>
      </c>
      <c r="J398" s="14">
        <f>(VLOOKUP($G398,Depth_Lookup_CCL!$A$3:$Z$549,11,FALSE))+(H398/100)</f>
        <v>132.55000000000001</v>
      </c>
      <c r="K398" s="14">
        <f>(VLOOKUP($G398,Depth_Lookup_CCL!$A$3:$Z$549,11,FALSE))+(I398/100)</f>
        <v>132.67000000000002</v>
      </c>
      <c r="L398" s="90">
        <v>52</v>
      </c>
      <c r="M398" s="90" t="s">
        <v>1846</v>
      </c>
      <c r="N398" s="14"/>
      <c r="Q398" s="2"/>
      <c r="R398" s="110"/>
      <c r="T398" s="35"/>
      <c r="U398" s="2"/>
      <c r="V398" s="2"/>
      <c r="W398" s="5" t="e">
        <f>VLOOKUP(V398,definitions_list_lookup!$V$12:$W$15,2,FALSE)</f>
        <v>#N/A</v>
      </c>
      <c r="X398" s="35"/>
      <c r="Y398" s="41" t="e">
        <f>VLOOKUP(X398,definitions_list_lookup!$AT$3:$AU$5,2,FALSE)</f>
        <v>#N/A</v>
      </c>
      <c r="Z398" s="41"/>
      <c r="AA398" s="41"/>
      <c r="AB398" s="2" t="s">
        <v>1385</v>
      </c>
      <c r="AC398" s="2" t="s">
        <v>1374</v>
      </c>
      <c r="AD398" s="5">
        <f>VLOOKUP(AC398,definitions_list_lookup!$Y$12:$Z$15,2,FALSE)</f>
        <v>1</v>
      </c>
      <c r="AE398" s="35" t="s">
        <v>1456</v>
      </c>
      <c r="AF398" s="41">
        <f>VLOOKUP(AE398,definitions_list_lookup!$AT$3:$AU$5,2,FALSE)</f>
        <v>1</v>
      </c>
      <c r="AH398" s="2" t="s">
        <v>1492</v>
      </c>
      <c r="AI398" s="2" t="s">
        <v>2510</v>
      </c>
      <c r="AJ398" s="14"/>
      <c r="AK398" s="14"/>
      <c r="AL398" s="14"/>
      <c r="AM398" s="14"/>
      <c r="AN398" s="14"/>
      <c r="AO398" s="14"/>
      <c r="AP398" s="14"/>
      <c r="AQ398" s="14"/>
      <c r="AR398" s="14"/>
      <c r="AS398" s="49">
        <v>9</v>
      </c>
      <c r="AT398" s="49">
        <v>90</v>
      </c>
      <c r="AU398" s="49">
        <v>4</v>
      </c>
      <c r="AV398" s="49">
        <v>180</v>
      </c>
      <c r="AW398" s="49">
        <f t="shared" si="54"/>
        <v>-66.17851690749248</v>
      </c>
      <c r="AX398" s="49">
        <f t="shared" si="55"/>
        <v>293.82148309250749</v>
      </c>
      <c r="AY398" s="49">
        <f t="shared" si="59"/>
        <v>80.177522951849539</v>
      </c>
      <c r="AZ398" s="49">
        <f t="shared" si="56"/>
        <v>23.82148309250752</v>
      </c>
      <c r="BA398" s="49">
        <f t="shared" si="57"/>
        <v>9.8224770481504606</v>
      </c>
      <c r="BB398" s="49">
        <f t="shared" si="60"/>
        <v>113.82148309250749</v>
      </c>
      <c r="BC398" s="60">
        <f t="shared" si="58"/>
        <v>9.8224770481504606</v>
      </c>
    </row>
    <row r="399" spans="1:55">
      <c r="A399" s="89">
        <v>42937</v>
      </c>
      <c r="B399" s="2" t="s">
        <v>1842</v>
      </c>
      <c r="C399" s="2" t="s">
        <v>1450</v>
      </c>
      <c r="D399" s="2" t="s">
        <v>1575</v>
      </c>
      <c r="E399" s="2">
        <v>54</v>
      </c>
      <c r="F399" s="2">
        <v>3</v>
      </c>
      <c r="G399" s="10" t="str">
        <f t="shared" si="53"/>
        <v>54-3</v>
      </c>
      <c r="H399" s="2">
        <v>12</v>
      </c>
      <c r="I399" s="2">
        <v>16</v>
      </c>
      <c r="J399" s="14">
        <f>(VLOOKUP($G399,Depth_Lookup_CCL!$A$3:$Z$549,11,FALSE))+(H399/100)</f>
        <v>132.67000000000002</v>
      </c>
      <c r="K399" s="14">
        <f>(VLOOKUP($G399,Depth_Lookup_CCL!$A$3:$Z$549,11,FALSE))+(I399/100)</f>
        <v>132.71</v>
      </c>
      <c r="L399" s="90">
        <v>52</v>
      </c>
      <c r="M399" s="90" t="s">
        <v>1846</v>
      </c>
      <c r="N399" s="14"/>
      <c r="Q399" s="2"/>
      <c r="R399" s="110"/>
      <c r="S399" s="2" t="s">
        <v>1366</v>
      </c>
      <c r="T399" s="35" t="s">
        <v>1391</v>
      </c>
      <c r="U399" s="2" t="s">
        <v>1368</v>
      </c>
      <c r="V399" s="2" t="s">
        <v>1374</v>
      </c>
      <c r="W399" s="5">
        <f>VLOOKUP(V399,definitions_list_lookup!$V$12:$W$15,2,FALSE)</f>
        <v>1</v>
      </c>
      <c r="X399" s="35" t="s">
        <v>1456</v>
      </c>
      <c r="Y399" s="41">
        <f>VLOOKUP(X399,definitions_list_lookup!$AT$3:$AU$5,2,FALSE)</f>
        <v>1</v>
      </c>
      <c r="Z399" s="41">
        <v>4</v>
      </c>
      <c r="AA399" s="41" t="s">
        <v>2491</v>
      </c>
      <c r="AB399" s="2"/>
      <c r="AC399" s="2"/>
      <c r="AD399" s="5" t="e">
        <f>VLOOKUP(AC399,definitions_list_lookup!$Y$12:$Z$15,2,FALSE)</f>
        <v>#N/A</v>
      </c>
      <c r="AE399" s="35"/>
      <c r="AF399" s="41" t="e">
        <f>VLOOKUP(AE399,definitions_list_lookup!$AT$3:$AU$5,2,FALSE)</f>
        <v>#N/A</v>
      </c>
      <c r="AH399" s="2"/>
      <c r="AI399" s="2"/>
      <c r="AJ399" s="14"/>
      <c r="AK399" s="14"/>
      <c r="AL399" s="14"/>
      <c r="AM399" s="14"/>
      <c r="AN399" s="14"/>
      <c r="AO399" s="14"/>
      <c r="AP399" s="14"/>
      <c r="AQ399" s="14"/>
      <c r="AR399" s="14"/>
      <c r="AS399" s="49">
        <v>20</v>
      </c>
      <c r="AT399" s="49">
        <v>90</v>
      </c>
      <c r="AU399" s="49">
        <v>4</v>
      </c>
      <c r="AV399" s="49">
        <v>180</v>
      </c>
      <c r="AW399" s="49">
        <f t="shared" si="54"/>
        <v>-79.124714636165479</v>
      </c>
      <c r="AX399" s="49">
        <f t="shared" si="55"/>
        <v>280.87528536383451</v>
      </c>
      <c r="AY399" s="49">
        <f t="shared" si="59"/>
        <v>69.663953345299277</v>
      </c>
      <c r="AZ399" s="49">
        <f t="shared" si="56"/>
        <v>10.875285363834521</v>
      </c>
      <c r="BA399" s="49">
        <f t="shared" si="57"/>
        <v>20.336046654700723</v>
      </c>
      <c r="BB399" s="49">
        <f t="shared" si="60"/>
        <v>100.87528536383451</v>
      </c>
      <c r="BC399" s="60">
        <f t="shared" si="58"/>
        <v>20.336046654700723</v>
      </c>
    </row>
    <row r="400" spans="1:55">
      <c r="A400" s="89">
        <v>42937</v>
      </c>
      <c r="B400" s="2" t="s">
        <v>1842</v>
      </c>
      <c r="C400" s="2" t="s">
        <v>1450</v>
      </c>
      <c r="D400" s="2" t="s">
        <v>1575</v>
      </c>
      <c r="E400" s="2">
        <v>54</v>
      </c>
      <c r="F400" s="2">
        <v>3</v>
      </c>
      <c r="G400" s="10" t="str">
        <f t="shared" si="53"/>
        <v>54-3</v>
      </c>
      <c r="H400" s="2">
        <v>16</v>
      </c>
      <c r="I400" s="2">
        <v>37</v>
      </c>
      <c r="J400" s="14">
        <f>(VLOOKUP($G400,Depth_Lookup_CCL!$A$3:$Z$549,11,FALSE))+(H400/100)</f>
        <v>132.71</v>
      </c>
      <c r="K400" s="14">
        <f>(VLOOKUP($G400,Depth_Lookup_CCL!$A$3:$Z$549,11,FALSE))+(I400/100)</f>
        <v>132.92000000000002</v>
      </c>
      <c r="L400" s="90">
        <v>52</v>
      </c>
      <c r="M400" s="90" t="s">
        <v>1846</v>
      </c>
      <c r="N400" s="14"/>
      <c r="Q400" s="2"/>
      <c r="R400" s="110"/>
      <c r="S400" s="2" t="s">
        <v>1366</v>
      </c>
      <c r="T400" s="35" t="s">
        <v>1391</v>
      </c>
      <c r="U400" s="2" t="s">
        <v>1368</v>
      </c>
      <c r="V400" s="2" t="s">
        <v>1374</v>
      </c>
      <c r="W400" s="5">
        <f>VLOOKUP(V400,definitions_list_lookup!$V$12:$W$15,2,FALSE)</f>
        <v>1</v>
      </c>
      <c r="X400" s="35" t="s">
        <v>1456</v>
      </c>
      <c r="Y400" s="41">
        <f>VLOOKUP(X400,definitions_list_lookup!$AT$3:$AU$5,2,FALSE)</f>
        <v>1</v>
      </c>
      <c r="Z400" s="41">
        <v>21</v>
      </c>
      <c r="AA400" s="41" t="s">
        <v>2491</v>
      </c>
      <c r="AB400" s="2"/>
      <c r="AC400" s="2"/>
      <c r="AD400" s="5" t="e">
        <f>VLOOKUP(AC400,definitions_list_lookup!$Y$12:$Z$15,2,FALSE)</f>
        <v>#N/A</v>
      </c>
      <c r="AE400" s="35"/>
      <c r="AF400" s="41" t="e">
        <f>VLOOKUP(AE400,definitions_list_lookup!$AT$3:$AU$5,2,FALSE)</f>
        <v>#N/A</v>
      </c>
      <c r="AH400" s="2"/>
      <c r="AI400" s="2"/>
      <c r="AJ400" s="14"/>
      <c r="AK400" s="14"/>
      <c r="AL400" s="14"/>
      <c r="AM400" s="14"/>
      <c r="AN400" s="14"/>
      <c r="AO400" s="14"/>
      <c r="AP400" s="14"/>
      <c r="AQ400" s="14"/>
      <c r="AR400" s="14"/>
      <c r="AS400" s="49">
        <v>20</v>
      </c>
      <c r="AT400" s="49">
        <v>90</v>
      </c>
      <c r="AU400" s="49">
        <v>4</v>
      </c>
      <c r="AV400" s="49">
        <v>180</v>
      </c>
      <c r="AW400" s="49">
        <f t="shared" si="54"/>
        <v>-79.124714636165479</v>
      </c>
      <c r="AX400" s="49">
        <f t="shared" si="55"/>
        <v>280.87528536383451</v>
      </c>
      <c r="AY400" s="49">
        <f t="shared" si="59"/>
        <v>69.663953345299277</v>
      </c>
      <c r="AZ400" s="49">
        <f t="shared" si="56"/>
        <v>10.875285363834521</v>
      </c>
      <c r="BA400" s="49">
        <f t="shared" si="57"/>
        <v>20.336046654700723</v>
      </c>
      <c r="BB400" s="49">
        <f t="shared" si="60"/>
        <v>100.87528536383451</v>
      </c>
      <c r="BC400" s="60">
        <f t="shared" si="58"/>
        <v>20.336046654700723</v>
      </c>
    </row>
    <row r="401" spans="1:55">
      <c r="A401" s="89">
        <v>42937</v>
      </c>
      <c r="B401" s="2" t="s">
        <v>1842</v>
      </c>
      <c r="C401" s="2" t="s">
        <v>1450</v>
      </c>
      <c r="D401" s="2" t="s">
        <v>1575</v>
      </c>
      <c r="E401" s="2">
        <v>54</v>
      </c>
      <c r="F401" s="2">
        <v>3</v>
      </c>
      <c r="G401" s="10" t="str">
        <f t="shared" si="53"/>
        <v>54-3</v>
      </c>
      <c r="H401" s="2">
        <v>37</v>
      </c>
      <c r="I401" s="2">
        <v>38</v>
      </c>
      <c r="J401" s="14">
        <f>(VLOOKUP($G401,Depth_Lookup_CCL!$A$3:$Z$549,11,FALSE))+(H401/100)</f>
        <v>132.92000000000002</v>
      </c>
      <c r="K401" s="14">
        <f>(VLOOKUP($G401,Depth_Lookup_CCL!$A$3:$Z$549,11,FALSE))+(I401/100)</f>
        <v>132.93</v>
      </c>
      <c r="L401" s="90">
        <v>52</v>
      </c>
      <c r="M401" s="90" t="s">
        <v>1846</v>
      </c>
      <c r="N401" s="14"/>
      <c r="Q401" s="2"/>
      <c r="R401" s="110"/>
      <c r="S401" s="2" t="s">
        <v>1366</v>
      </c>
      <c r="T401" s="35" t="s">
        <v>1391</v>
      </c>
      <c r="U401" s="2" t="s">
        <v>1368</v>
      </c>
      <c r="V401" s="2" t="s">
        <v>1374</v>
      </c>
      <c r="W401" s="5">
        <f>VLOOKUP(V401,definitions_list_lookup!$V$12:$W$15,2,FALSE)</f>
        <v>1</v>
      </c>
      <c r="X401" s="35" t="s">
        <v>1456</v>
      </c>
      <c r="Y401" s="41">
        <f>VLOOKUP(X401,definitions_list_lookup!$AT$3:$AU$5,2,FALSE)</f>
        <v>1</v>
      </c>
      <c r="Z401" s="41">
        <v>1</v>
      </c>
      <c r="AA401" s="41" t="s">
        <v>2491</v>
      </c>
      <c r="AB401" s="2"/>
      <c r="AC401" s="2"/>
      <c r="AD401" s="5" t="e">
        <f>VLOOKUP(AC401,definitions_list_lookup!$Y$12:$Z$15,2,FALSE)</f>
        <v>#N/A</v>
      </c>
      <c r="AE401" s="35"/>
      <c r="AF401" s="41" t="e">
        <f>VLOOKUP(AE401,definitions_list_lookup!$AT$3:$AU$5,2,FALSE)</f>
        <v>#N/A</v>
      </c>
      <c r="AH401" s="2"/>
      <c r="AI401" s="2"/>
      <c r="AJ401" s="14"/>
      <c r="AK401" s="14"/>
      <c r="AL401" s="14"/>
      <c r="AM401" s="14"/>
      <c r="AN401" s="14"/>
      <c r="AO401" s="14"/>
      <c r="AP401" s="14"/>
      <c r="AQ401" s="14"/>
      <c r="AR401" s="14"/>
      <c r="AS401" s="49">
        <v>13</v>
      </c>
      <c r="AT401" s="49">
        <v>90</v>
      </c>
      <c r="AU401" s="49">
        <v>4</v>
      </c>
      <c r="AV401" s="49">
        <v>180</v>
      </c>
      <c r="AW401" s="49">
        <f t="shared" si="54"/>
        <v>-73.149158433115005</v>
      </c>
      <c r="AX401" s="49">
        <f t="shared" si="55"/>
        <v>286.85084156688498</v>
      </c>
      <c r="AY401" s="49">
        <f t="shared" si="59"/>
        <v>76.437877814621146</v>
      </c>
      <c r="AZ401" s="49">
        <f t="shared" si="56"/>
        <v>16.850841566884995</v>
      </c>
      <c r="BA401" s="49">
        <f t="shared" si="57"/>
        <v>13.562122185378854</v>
      </c>
      <c r="BB401" s="49">
        <f t="shared" si="60"/>
        <v>106.85084156688498</v>
      </c>
      <c r="BC401" s="60">
        <f t="shared" si="58"/>
        <v>13.562122185378854</v>
      </c>
    </row>
    <row r="402" spans="1:55">
      <c r="A402" s="89">
        <v>42937</v>
      </c>
      <c r="B402" s="2" t="s">
        <v>1842</v>
      </c>
      <c r="C402" s="2" t="s">
        <v>1450</v>
      </c>
      <c r="D402" s="2" t="s">
        <v>1575</v>
      </c>
      <c r="E402" s="2">
        <v>54</v>
      </c>
      <c r="F402" s="2">
        <v>3</v>
      </c>
      <c r="G402" s="10" t="str">
        <f t="shared" si="53"/>
        <v>54-3</v>
      </c>
      <c r="H402" s="2">
        <v>38</v>
      </c>
      <c r="I402" s="2">
        <v>66</v>
      </c>
      <c r="J402" s="14">
        <f>(VLOOKUP($G402,Depth_Lookup_CCL!$A$3:$Z$549,11,FALSE))+(H402/100)</f>
        <v>132.93</v>
      </c>
      <c r="K402" s="14">
        <f>(VLOOKUP($G402,Depth_Lookup_CCL!$A$3:$Z$549,11,FALSE))+(I402/100)</f>
        <v>133.21</v>
      </c>
      <c r="L402" s="90">
        <v>52</v>
      </c>
      <c r="M402" s="90" t="s">
        <v>1846</v>
      </c>
      <c r="N402" s="14" t="s">
        <v>1442</v>
      </c>
      <c r="Q402" s="2"/>
      <c r="R402" s="110"/>
      <c r="S402" s="2" t="s">
        <v>1366</v>
      </c>
      <c r="T402" s="35" t="s">
        <v>1391</v>
      </c>
      <c r="U402" s="2" t="s">
        <v>1368</v>
      </c>
      <c r="V402" s="2" t="s">
        <v>1374</v>
      </c>
      <c r="W402" s="5">
        <f>VLOOKUP(V402,definitions_list_lookup!$V$12:$W$15,2,FALSE)</f>
        <v>1</v>
      </c>
      <c r="X402" s="35" t="s">
        <v>1456</v>
      </c>
      <c r="Y402" s="41">
        <f>VLOOKUP(X402,definitions_list_lookup!$AT$3:$AU$5,2,FALSE)</f>
        <v>1</v>
      </c>
      <c r="Z402" s="41">
        <v>28</v>
      </c>
      <c r="AA402" s="41" t="s">
        <v>2491</v>
      </c>
      <c r="AB402" s="2"/>
      <c r="AC402" s="2"/>
      <c r="AD402" s="5" t="e">
        <f>VLOOKUP(AC402,definitions_list_lookup!$Y$12:$Z$15,2,FALSE)</f>
        <v>#N/A</v>
      </c>
      <c r="AE402" s="35"/>
      <c r="AF402" s="41" t="e">
        <f>VLOOKUP(AE402,definitions_list_lookup!$AT$3:$AU$5,2,FALSE)</f>
        <v>#N/A</v>
      </c>
      <c r="AH402" s="2"/>
      <c r="AI402" s="2"/>
      <c r="AJ402" s="14"/>
      <c r="AK402" s="14"/>
      <c r="AL402" s="14"/>
      <c r="AM402" s="14"/>
      <c r="AN402" s="14"/>
      <c r="AO402" s="14"/>
      <c r="AP402" s="14"/>
      <c r="AQ402" s="14"/>
      <c r="AR402" s="14"/>
      <c r="AS402" s="49"/>
      <c r="AT402" s="49"/>
      <c r="AU402" s="49"/>
      <c r="AV402" s="49"/>
      <c r="AW402" s="49" t="e">
        <f t="shared" si="54"/>
        <v>#DIV/0!</v>
      </c>
      <c r="AX402" s="49" t="e">
        <f t="shared" si="55"/>
        <v>#DIV/0!</v>
      </c>
      <c r="AY402" s="49" t="e">
        <f t="shared" si="59"/>
        <v>#DIV/0!</v>
      </c>
      <c r="AZ402" s="49" t="e">
        <f t="shared" si="56"/>
        <v>#DIV/0!</v>
      </c>
      <c r="BA402" s="49" t="e">
        <f t="shared" si="57"/>
        <v>#DIV/0!</v>
      </c>
      <c r="BB402" s="49" t="e">
        <f t="shared" si="60"/>
        <v>#DIV/0!</v>
      </c>
      <c r="BC402" s="60" t="e">
        <f t="shared" si="58"/>
        <v>#DIV/0!</v>
      </c>
    </row>
    <row r="403" spans="1:55">
      <c r="A403" s="89">
        <v>42937</v>
      </c>
      <c r="B403" s="2" t="s">
        <v>1842</v>
      </c>
      <c r="C403" s="2" t="s">
        <v>1450</v>
      </c>
      <c r="D403" s="2" t="s">
        <v>1575</v>
      </c>
      <c r="E403" s="2">
        <v>54</v>
      </c>
      <c r="F403" s="2">
        <v>4</v>
      </c>
      <c r="G403" s="10" t="str">
        <f t="shared" si="53"/>
        <v>54-4</v>
      </c>
      <c r="H403" s="2">
        <v>0</v>
      </c>
      <c r="I403" s="2">
        <v>6.5</v>
      </c>
      <c r="J403" s="14">
        <f>(VLOOKUP($G403,Depth_Lookup_CCL!$A$3:$Z$549,11,FALSE))+(H403/100)</f>
        <v>133.22</v>
      </c>
      <c r="K403" s="14">
        <f>(VLOOKUP($G403,Depth_Lookup_CCL!$A$3:$Z$549,11,FALSE))+(I403/100)</f>
        <v>133.285</v>
      </c>
      <c r="L403" s="90">
        <v>52</v>
      </c>
      <c r="M403" s="90" t="s">
        <v>1846</v>
      </c>
      <c r="N403" s="14"/>
      <c r="Q403" s="2"/>
      <c r="R403" s="110"/>
      <c r="T403" s="35"/>
      <c r="U403" s="2"/>
      <c r="V403" s="2"/>
      <c r="W403" s="5" t="e">
        <f>VLOOKUP(V403,definitions_list_lookup!$V$12:$W$15,2,FALSE)</f>
        <v>#N/A</v>
      </c>
      <c r="X403" s="35"/>
      <c r="Y403" s="41" t="e">
        <f>VLOOKUP(X403,definitions_list_lookup!$AT$3:$AU$5,2,FALSE)</f>
        <v>#N/A</v>
      </c>
      <c r="Z403" s="41">
        <v>6.5</v>
      </c>
      <c r="AA403" s="41"/>
      <c r="AB403" s="2" t="s">
        <v>1385</v>
      </c>
      <c r="AC403" s="2" t="s">
        <v>1374</v>
      </c>
      <c r="AD403" s="5">
        <f>VLOOKUP(AC403,definitions_list_lookup!$Y$12:$Z$15,2,FALSE)</f>
        <v>1</v>
      </c>
      <c r="AE403" s="35" t="s">
        <v>1456</v>
      </c>
      <c r="AF403" s="41">
        <f>VLOOKUP(AE403,definitions_list_lookup!$AT$3:$AU$5,2,FALSE)</f>
        <v>1</v>
      </c>
      <c r="AH403" s="2" t="s">
        <v>1492</v>
      </c>
      <c r="AI403" s="2" t="s">
        <v>2483</v>
      </c>
      <c r="AJ403" s="14"/>
      <c r="AK403" s="14"/>
      <c r="AL403" s="14"/>
      <c r="AM403" s="14"/>
      <c r="AN403" s="14"/>
      <c r="AO403" s="14"/>
      <c r="AP403" s="14"/>
      <c r="AQ403" s="14"/>
      <c r="AR403" s="14"/>
      <c r="AS403" s="49">
        <v>9</v>
      </c>
      <c r="AT403" s="49">
        <v>90</v>
      </c>
      <c r="AU403" s="49">
        <v>4</v>
      </c>
      <c r="AV403" s="49">
        <v>180</v>
      </c>
      <c r="AW403" s="49">
        <f t="shared" si="54"/>
        <v>-66.17851690749248</v>
      </c>
      <c r="AX403" s="49">
        <f t="shared" si="55"/>
        <v>293.82148309250749</v>
      </c>
      <c r="AY403" s="49">
        <f t="shared" si="59"/>
        <v>80.177522951849539</v>
      </c>
      <c r="AZ403" s="49">
        <f t="shared" si="56"/>
        <v>23.82148309250752</v>
      </c>
      <c r="BA403" s="49">
        <f t="shared" si="57"/>
        <v>9.8224770481504606</v>
      </c>
      <c r="BB403" s="49">
        <f t="shared" si="60"/>
        <v>113.82148309250749</v>
      </c>
      <c r="BC403" s="60">
        <f t="shared" si="58"/>
        <v>9.8224770481504606</v>
      </c>
    </row>
    <row r="404" spans="1:55">
      <c r="A404" s="89">
        <v>42937</v>
      </c>
      <c r="B404" s="2" t="s">
        <v>1842</v>
      </c>
      <c r="C404" s="2" t="s">
        <v>1450</v>
      </c>
      <c r="D404" s="2" t="s">
        <v>1575</v>
      </c>
      <c r="E404" s="2">
        <v>54</v>
      </c>
      <c r="F404" s="2">
        <v>4</v>
      </c>
      <c r="G404" s="10" t="str">
        <f t="shared" si="53"/>
        <v>54-4</v>
      </c>
      <c r="H404" s="2">
        <v>6.5</v>
      </c>
      <c r="I404" s="2">
        <v>9</v>
      </c>
      <c r="J404" s="14">
        <f>(VLOOKUP($G404,Depth_Lookup_CCL!$A$3:$Z$549,11,FALSE))+(H404/100)</f>
        <v>133.285</v>
      </c>
      <c r="K404" s="14">
        <f>(VLOOKUP($G404,Depth_Lookup_CCL!$A$3:$Z$549,11,FALSE))+(I404/100)</f>
        <v>133.31</v>
      </c>
      <c r="L404" s="90">
        <v>52</v>
      </c>
      <c r="M404" s="90" t="s">
        <v>1846</v>
      </c>
      <c r="N404" s="14"/>
      <c r="Q404" s="2"/>
      <c r="R404" s="110"/>
      <c r="S404" s="2" t="s">
        <v>1366</v>
      </c>
      <c r="T404" s="35" t="s">
        <v>1391</v>
      </c>
      <c r="U404" s="2" t="s">
        <v>1368</v>
      </c>
      <c r="V404" s="2" t="s">
        <v>1374</v>
      </c>
      <c r="W404" s="5">
        <f>VLOOKUP(V404,definitions_list_lookup!$V$12:$W$15,2,FALSE)</f>
        <v>1</v>
      </c>
      <c r="X404" s="35" t="s">
        <v>1456</v>
      </c>
      <c r="Y404" s="41">
        <f>VLOOKUP(X404,definitions_list_lookup!$AT$3:$AU$5,2,FALSE)</f>
        <v>1</v>
      </c>
      <c r="Z404" s="41">
        <v>2.5</v>
      </c>
      <c r="AA404" s="41" t="s">
        <v>2511</v>
      </c>
      <c r="AB404" s="2"/>
      <c r="AC404" s="2"/>
      <c r="AD404" s="5" t="e">
        <f>VLOOKUP(AC404,definitions_list_lookup!$Y$12:$Z$15,2,FALSE)</f>
        <v>#N/A</v>
      </c>
      <c r="AE404" s="35"/>
      <c r="AF404" s="41" t="e">
        <f>VLOOKUP(AE404,definitions_list_lookup!$AT$3:$AU$5,2,FALSE)</f>
        <v>#N/A</v>
      </c>
      <c r="AH404" s="2"/>
      <c r="AI404" s="2"/>
      <c r="AJ404" s="14"/>
      <c r="AK404" s="14"/>
      <c r="AL404" s="14"/>
      <c r="AM404" s="14"/>
      <c r="AN404" s="14"/>
      <c r="AO404" s="14"/>
      <c r="AP404" s="14"/>
      <c r="AQ404" s="14"/>
      <c r="AR404" s="14"/>
      <c r="AS404" s="49"/>
      <c r="AT404" s="49"/>
      <c r="AU404" s="49"/>
      <c r="AV404" s="49"/>
      <c r="AW404" s="49" t="e">
        <f t="shared" si="54"/>
        <v>#DIV/0!</v>
      </c>
      <c r="AX404" s="49" t="e">
        <f t="shared" si="55"/>
        <v>#DIV/0!</v>
      </c>
      <c r="AY404" s="49" t="e">
        <f t="shared" si="59"/>
        <v>#DIV/0!</v>
      </c>
      <c r="AZ404" s="49" t="e">
        <f t="shared" si="56"/>
        <v>#DIV/0!</v>
      </c>
      <c r="BA404" s="49" t="e">
        <f t="shared" si="57"/>
        <v>#DIV/0!</v>
      </c>
      <c r="BB404" s="49" t="e">
        <f t="shared" si="60"/>
        <v>#DIV/0!</v>
      </c>
      <c r="BC404" s="60" t="e">
        <f t="shared" si="58"/>
        <v>#DIV/0!</v>
      </c>
    </row>
    <row r="405" spans="1:55">
      <c r="A405" s="89">
        <v>42937</v>
      </c>
      <c r="B405" s="2" t="s">
        <v>1842</v>
      </c>
      <c r="C405" s="2" t="s">
        <v>1450</v>
      </c>
      <c r="D405" s="2" t="s">
        <v>1575</v>
      </c>
      <c r="E405" s="2">
        <v>54</v>
      </c>
      <c r="F405" s="2">
        <v>4</v>
      </c>
      <c r="G405" s="10" t="str">
        <f t="shared" si="53"/>
        <v>54-4</v>
      </c>
      <c r="H405" s="2">
        <v>9</v>
      </c>
      <c r="I405" s="2">
        <v>10</v>
      </c>
      <c r="J405" s="14">
        <f>(VLOOKUP($G405,Depth_Lookup_CCL!$A$3:$Z$549,11,FALSE))+(H405/100)</f>
        <v>133.31</v>
      </c>
      <c r="K405" s="14">
        <f>(VLOOKUP($G405,Depth_Lookup_CCL!$A$3:$Z$549,11,FALSE))+(I405/100)</f>
        <v>133.32</v>
      </c>
      <c r="L405" s="90">
        <v>52</v>
      </c>
      <c r="M405" s="90" t="s">
        <v>1846</v>
      </c>
      <c r="N405" s="14"/>
      <c r="Q405" s="2"/>
      <c r="R405" s="110"/>
      <c r="S405" s="2" t="s">
        <v>1366</v>
      </c>
      <c r="T405" s="35" t="s">
        <v>1391</v>
      </c>
      <c r="U405" s="2" t="s">
        <v>1368</v>
      </c>
      <c r="V405" s="2" t="s">
        <v>1374</v>
      </c>
      <c r="W405" s="5">
        <f>VLOOKUP(V405,definitions_list_lookup!$V$12:$W$15,2,FALSE)</f>
        <v>1</v>
      </c>
      <c r="X405" s="35" t="s">
        <v>1456</v>
      </c>
      <c r="Y405" s="41">
        <f>VLOOKUP(X405,definitions_list_lookup!$AT$3:$AU$5,2,FALSE)</f>
        <v>1</v>
      </c>
      <c r="Z405" s="41">
        <v>21</v>
      </c>
      <c r="AA405" s="41" t="s">
        <v>2511</v>
      </c>
      <c r="AB405" s="2"/>
      <c r="AC405" s="2"/>
      <c r="AD405" s="5" t="e">
        <f>VLOOKUP(AC405,definitions_list_lookup!$Y$12:$Z$15,2,FALSE)</f>
        <v>#N/A</v>
      </c>
      <c r="AE405" s="35"/>
      <c r="AF405" s="41" t="e">
        <f>VLOOKUP(AE405,definitions_list_lookup!$AT$3:$AU$5,2,FALSE)</f>
        <v>#N/A</v>
      </c>
      <c r="AH405" s="2"/>
      <c r="AI405" s="2"/>
      <c r="AJ405" s="14"/>
      <c r="AK405" s="14"/>
      <c r="AL405" s="14"/>
      <c r="AM405" s="14"/>
      <c r="AN405" s="14"/>
      <c r="AO405" s="14"/>
      <c r="AP405" s="14"/>
      <c r="AQ405" s="14"/>
      <c r="AR405" s="14"/>
      <c r="AS405" s="49">
        <v>15</v>
      </c>
      <c r="AT405" s="49">
        <v>90</v>
      </c>
      <c r="AU405" s="49">
        <v>4</v>
      </c>
      <c r="AV405" s="49">
        <v>180</v>
      </c>
      <c r="AW405" s="49">
        <f t="shared" si="54"/>
        <v>-75.373716051326596</v>
      </c>
      <c r="AX405" s="49">
        <f t="shared" si="55"/>
        <v>284.6262839486734</v>
      </c>
      <c r="AY405" s="49">
        <f t="shared" si="59"/>
        <v>74.521348554015375</v>
      </c>
      <c r="AZ405" s="49">
        <f t="shared" si="56"/>
        <v>14.626283948673404</v>
      </c>
      <c r="BA405" s="49">
        <f t="shared" si="57"/>
        <v>15.478651445984625</v>
      </c>
      <c r="BB405" s="49">
        <f t="shared" si="60"/>
        <v>104.6262839486734</v>
      </c>
      <c r="BC405" s="60">
        <f t="shared" si="58"/>
        <v>15.478651445984625</v>
      </c>
    </row>
    <row r="406" spans="1:55">
      <c r="A406" s="89">
        <v>42937</v>
      </c>
      <c r="B406" s="2" t="s">
        <v>1842</v>
      </c>
      <c r="C406" s="2" t="s">
        <v>1450</v>
      </c>
      <c r="D406" s="2" t="s">
        <v>1575</v>
      </c>
      <c r="E406" s="2">
        <v>54</v>
      </c>
      <c r="F406" s="2">
        <v>4</v>
      </c>
      <c r="G406" s="10" t="str">
        <f t="shared" si="53"/>
        <v>54-4</v>
      </c>
      <c r="H406" s="2">
        <v>10</v>
      </c>
      <c r="I406" s="2">
        <v>11.5</v>
      </c>
      <c r="J406" s="14">
        <f>(VLOOKUP($G406,Depth_Lookup_CCL!$A$3:$Z$549,11,FALSE))+(H406/100)</f>
        <v>133.32</v>
      </c>
      <c r="K406" s="14">
        <f>(VLOOKUP($G406,Depth_Lookup_CCL!$A$3:$Z$549,11,FALSE))+(I406/100)</f>
        <v>133.33500000000001</v>
      </c>
      <c r="L406" s="90">
        <v>52</v>
      </c>
      <c r="M406" s="90" t="s">
        <v>1846</v>
      </c>
      <c r="N406" s="14"/>
      <c r="Q406" s="2"/>
      <c r="R406" s="110"/>
      <c r="S406" s="2" t="s">
        <v>1366</v>
      </c>
      <c r="T406" s="35" t="s">
        <v>1391</v>
      </c>
      <c r="U406" s="2" t="s">
        <v>1368</v>
      </c>
      <c r="V406" s="2" t="s">
        <v>1374</v>
      </c>
      <c r="W406" s="5">
        <f>VLOOKUP(V406,definitions_list_lookup!$V$12:$W$15,2,FALSE)</f>
        <v>1</v>
      </c>
      <c r="X406" s="35" t="s">
        <v>1456</v>
      </c>
      <c r="Y406" s="41">
        <f>VLOOKUP(X406,definitions_list_lookup!$AT$3:$AU$5,2,FALSE)</f>
        <v>1</v>
      </c>
      <c r="Z406" s="41">
        <v>1.5</v>
      </c>
      <c r="AA406" s="41" t="s">
        <v>2511</v>
      </c>
      <c r="AB406" s="2"/>
      <c r="AC406" s="2"/>
      <c r="AD406" s="5" t="e">
        <f>VLOOKUP(AC406,definitions_list_lookup!$Y$12:$Z$15,2,FALSE)</f>
        <v>#N/A</v>
      </c>
      <c r="AE406" s="35"/>
      <c r="AF406" s="41" t="e">
        <f>VLOOKUP(AE406,definitions_list_lookup!$AT$3:$AU$5,2,FALSE)</f>
        <v>#N/A</v>
      </c>
      <c r="AH406" s="2"/>
      <c r="AI406" s="2"/>
      <c r="AJ406" s="14"/>
      <c r="AK406" s="14"/>
      <c r="AL406" s="14"/>
      <c r="AM406" s="14"/>
      <c r="AN406" s="14"/>
      <c r="AO406" s="14"/>
      <c r="AP406" s="14"/>
      <c r="AQ406" s="14"/>
      <c r="AR406" s="14"/>
      <c r="AS406" s="49"/>
      <c r="AT406" s="49"/>
      <c r="AU406" s="49"/>
      <c r="AV406" s="49"/>
      <c r="AW406" s="49" t="e">
        <f t="shared" si="54"/>
        <v>#DIV/0!</v>
      </c>
      <c r="AX406" s="49" t="e">
        <f t="shared" si="55"/>
        <v>#DIV/0!</v>
      </c>
      <c r="AY406" s="49" t="e">
        <f t="shared" si="59"/>
        <v>#DIV/0!</v>
      </c>
      <c r="AZ406" s="49" t="e">
        <f t="shared" si="56"/>
        <v>#DIV/0!</v>
      </c>
      <c r="BA406" s="49" t="e">
        <f t="shared" si="57"/>
        <v>#DIV/0!</v>
      </c>
      <c r="BB406" s="49" t="e">
        <f t="shared" si="60"/>
        <v>#DIV/0!</v>
      </c>
      <c r="BC406" s="60" t="e">
        <f t="shared" si="58"/>
        <v>#DIV/0!</v>
      </c>
    </row>
    <row r="407" spans="1:55">
      <c r="A407" s="89">
        <v>42937</v>
      </c>
      <c r="B407" s="2" t="s">
        <v>1842</v>
      </c>
      <c r="C407" s="2" t="s">
        <v>1450</v>
      </c>
      <c r="D407" s="2" t="s">
        <v>1575</v>
      </c>
      <c r="E407" s="2">
        <v>54</v>
      </c>
      <c r="F407" s="2">
        <v>4</v>
      </c>
      <c r="G407" s="10" t="str">
        <f t="shared" si="53"/>
        <v>54-4</v>
      </c>
      <c r="H407" s="2">
        <v>11.5</v>
      </c>
      <c r="I407" s="2">
        <v>25</v>
      </c>
      <c r="J407" s="14">
        <f>(VLOOKUP($G407,Depth_Lookup_CCL!$A$3:$Z$549,11,FALSE))+(H407/100)</f>
        <v>133.33500000000001</v>
      </c>
      <c r="K407" s="14">
        <f>(VLOOKUP($G407,Depth_Lookup_CCL!$A$3:$Z$549,11,FALSE))+(I407/100)</f>
        <v>133.47</v>
      </c>
      <c r="L407" s="90">
        <v>52</v>
      </c>
      <c r="M407" s="90" t="s">
        <v>1846</v>
      </c>
      <c r="N407" s="14"/>
      <c r="Q407" s="2"/>
      <c r="R407" s="110"/>
      <c r="S407" s="2" t="s">
        <v>1366</v>
      </c>
      <c r="T407" s="35" t="s">
        <v>1391</v>
      </c>
      <c r="U407" s="2" t="s">
        <v>1368</v>
      </c>
      <c r="V407" s="2" t="s">
        <v>1374</v>
      </c>
      <c r="W407" s="5">
        <f>VLOOKUP(V407,definitions_list_lookup!$V$12:$W$15,2,FALSE)</f>
        <v>1</v>
      </c>
      <c r="X407" s="35" t="s">
        <v>1456</v>
      </c>
      <c r="Y407" s="41">
        <f>VLOOKUP(X407,definitions_list_lookup!$AT$3:$AU$5,2,FALSE)</f>
        <v>1</v>
      </c>
      <c r="Z407" s="41">
        <v>13.5</v>
      </c>
      <c r="AA407" s="41" t="s">
        <v>2511</v>
      </c>
      <c r="AB407" s="2"/>
      <c r="AC407" s="2"/>
      <c r="AD407" s="5" t="e">
        <f>VLOOKUP(AC407,definitions_list_lookup!$Y$12:$Z$15,2,FALSE)</f>
        <v>#N/A</v>
      </c>
      <c r="AE407" s="35"/>
      <c r="AF407" s="41" t="e">
        <f>VLOOKUP(AE407,definitions_list_lookup!$AT$3:$AU$5,2,FALSE)</f>
        <v>#N/A</v>
      </c>
      <c r="AH407" s="2"/>
      <c r="AI407" s="2"/>
      <c r="AJ407" s="14"/>
      <c r="AK407" s="14"/>
      <c r="AL407" s="14"/>
      <c r="AM407" s="14"/>
      <c r="AN407" s="14"/>
      <c r="AO407" s="14"/>
      <c r="AP407" s="14"/>
      <c r="AQ407" s="14"/>
      <c r="AR407" s="14"/>
      <c r="AS407" s="49">
        <v>13</v>
      </c>
      <c r="AT407" s="49">
        <v>90</v>
      </c>
      <c r="AU407" s="49">
        <v>4</v>
      </c>
      <c r="AV407" s="49">
        <v>180</v>
      </c>
      <c r="AW407" s="49">
        <f t="shared" si="54"/>
        <v>-73.149158433115005</v>
      </c>
      <c r="AX407" s="49">
        <f t="shared" si="55"/>
        <v>286.85084156688498</v>
      </c>
      <c r="AY407" s="49">
        <f t="shared" si="59"/>
        <v>76.437877814621146</v>
      </c>
      <c r="AZ407" s="49">
        <f t="shared" si="56"/>
        <v>16.850841566884995</v>
      </c>
      <c r="BA407" s="49">
        <f t="shared" si="57"/>
        <v>13.562122185378854</v>
      </c>
      <c r="BB407" s="49">
        <f t="shared" si="60"/>
        <v>106.85084156688498</v>
      </c>
      <c r="BC407" s="60">
        <f t="shared" si="58"/>
        <v>13.562122185378854</v>
      </c>
    </row>
    <row r="408" spans="1:55">
      <c r="A408" s="89">
        <v>42937</v>
      </c>
      <c r="B408" s="2" t="s">
        <v>1842</v>
      </c>
      <c r="C408" s="2" t="s">
        <v>1450</v>
      </c>
      <c r="D408" s="2" t="s">
        <v>1575</v>
      </c>
      <c r="E408" s="2">
        <v>54</v>
      </c>
      <c r="F408" s="2">
        <v>4</v>
      </c>
      <c r="G408" s="10" t="str">
        <f t="shared" si="53"/>
        <v>54-4</v>
      </c>
      <c r="H408" s="2">
        <v>25</v>
      </c>
      <c r="I408" s="2">
        <v>29</v>
      </c>
      <c r="J408" s="14">
        <f>(VLOOKUP($G408,Depth_Lookup_CCL!$A$3:$Z$549,11,FALSE))+(H408/100)</f>
        <v>133.47</v>
      </c>
      <c r="K408" s="14">
        <f>(VLOOKUP($G408,Depth_Lookup_CCL!$A$3:$Z$549,11,FALSE))+(I408/100)</f>
        <v>133.51</v>
      </c>
      <c r="L408" s="90">
        <v>52</v>
      </c>
      <c r="M408" s="90" t="s">
        <v>1846</v>
      </c>
      <c r="N408" s="14"/>
      <c r="Q408" s="2"/>
      <c r="R408" s="110"/>
      <c r="S408" s="2" t="s">
        <v>1366</v>
      </c>
      <c r="T408" s="35" t="s">
        <v>1391</v>
      </c>
      <c r="U408" s="2" t="s">
        <v>1368</v>
      </c>
      <c r="V408" s="2" t="s">
        <v>1374</v>
      </c>
      <c r="W408" s="5">
        <f>VLOOKUP(V408,definitions_list_lookup!$V$12:$W$15,2,FALSE)</f>
        <v>1</v>
      </c>
      <c r="X408" s="35" t="s">
        <v>1456</v>
      </c>
      <c r="Y408" s="41">
        <f>VLOOKUP(X408,definitions_list_lookup!$AT$3:$AU$5,2,FALSE)</f>
        <v>1</v>
      </c>
      <c r="Z408" s="41">
        <v>4</v>
      </c>
      <c r="AA408" s="41" t="s">
        <v>2511</v>
      </c>
      <c r="AB408" s="2"/>
      <c r="AC408" s="2"/>
      <c r="AD408" s="5" t="e">
        <f>VLOOKUP(AC408,definitions_list_lookup!$Y$12:$Z$15,2,FALSE)</f>
        <v>#N/A</v>
      </c>
      <c r="AE408" s="35"/>
      <c r="AF408" s="41" t="e">
        <f>VLOOKUP(AE408,definitions_list_lookup!$AT$3:$AU$5,2,FALSE)</f>
        <v>#N/A</v>
      </c>
      <c r="AH408" s="2"/>
      <c r="AI408" s="2"/>
      <c r="AJ408" s="14"/>
      <c r="AK408" s="14"/>
      <c r="AL408" s="14"/>
      <c r="AM408" s="14"/>
      <c r="AN408" s="14"/>
      <c r="AO408" s="14"/>
      <c r="AP408" s="14"/>
      <c r="AQ408" s="14"/>
      <c r="AR408" s="14"/>
      <c r="AS408" s="49"/>
      <c r="AT408" s="49"/>
      <c r="AU408" s="49"/>
      <c r="AV408" s="49"/>
      <c r="AW408" s="49" t="e">
        <f t="shared" si="54"/>
        <v>#DIV/0!</v>
      </c>
      <c r="AX408" s="49" t="e">
        <f t="shared" si="55"/>
        <v>#DIV/0!</v>
      </c>
      <c r="AY408" s="49" t="e">
        <f t="shared" si="59"/>
        <v>#DIV/0!</v>
      </c>
      <c r="AZ408" s="49" t="e">
        <f t="shared" si="56"/>
        <v>#DIV/0!</v>
      </c>
      <c r="BA408" s="49" t="e">
        <f t="shared" si="57"/>
        <v>#DIV/0!</v>
      </c>
      <c r="BB408" s="49" t="e">
        <f t="shared" si="60"/>
        <v>#DIV/0!</v>
      </c>
      <c r="BC408" s="60" t="e">
        <f t="shared" si="58"/>
        <v>#DIV/0!</v>
      </c>
    </row>
    <row r="409" spans="1:55">
      <c r="A409" s="89">
        <v>42937</v>
      </c>
      <c r="B409" s="2" t="s">
        <v>1842</v>
      </c>
      <c r="C409" s="2" t="s">
        <v>1450</v>
      </c>
      <c r="D409" s="2" t="s">
        <v>1575</v>
      </c>
      <c r="E409" s="2">
        <v>54</v>
      </c>
      <c r="F409" s="2">
        <v>4</v>
      </c>
      <c r="G409" s="10" t="str">
        <f t="shared" si="53"/>
        <v>54-4</v>
      </c>
      <c r="H409" s="2">
        <v>29</v>
      </c>
      <c r="I409" s="2">
        <v>32</v>
      </c>
      <c r="J409" s="14">
        <f>(VLOOKUP($G409,Depth_Lookup_CCL!$A$3:$Z$549,11,FALSE))+(H409/100)</f>
        <v>133.51</v>
      </c>
      <c r="K409" s="14">
        <f>(VLOOKUP($G409,Depth_Lookup_CCL!$A$3:$Z$549,11,FALSE))+(I409/100)</f>
        <v>133.54</v>
      </c>
      <c r="L409" s="90">
        <v>52</v>
      </c>
      <c r="M409" s="90" t="s">
        <v>1846</v>
      </c>
      <c r="N409" s="14"/>
      <c r="Q409" s="2"/>
      <c r="R409" s="110"/>
      <c r="S409" s="2" t="s">
        <v>1366</v>
      </c>
      <c r="T409" s="35" t="s">
        <v>1391</v>
      </c>
      <c r="U409" s="2" t="s">
        <v>1368</v>
      </c>
      <c r="V409" s="2" t="s">
        <v>1374</v>
      </c>
      <c r="W409" s="5">
        <f>VLOOKUP(V409,definitions_list_lookup!$V$12:$W$15,2,FALSE)</f>
        <v>1</v>
      </c>
      <c r="X409" s="35" t="s">
        <v>1456</v>
      </c>
      <c r="Y409" s="41">
        <f>VLOOKUP(X409,definitions_list_lookup!$AT$3:$AU$5,2,FALSE)</f>
        <v>1</v>
      </c>
      <c r="Z409" s="41">
        <v>3</v>
      </c>
      <c r="AA409" s="41" t="s">
        <v>2511</v>
      </c>
      <c r="AB409" s="2"/>
      <c r="AC409" s="2"/>
      <c r="AD409" s="5" t="e">
        <f>VLOOKUP(AC409,definitions_list_lookup!$Y$12:$Z$15,2,FALSE)</f>
        <v>#N/A</v>
      </c>
      <c r="AE409" s="35"/>
      <c r="AF409" s="41" t="e">
        <f>VLOOKUP(AE409,definitions_list_lookup!$AT$3:$AU$5,2,FALSE)</f>
        <v>#N/A</v>
      </c>
      <c r="AH409" s="2"/>
      <c r="AI409" s="2"/>
      <c r="AJ409" s="14"/>
      <c r="AK409" s="14"/>
      <c r="AL409" s="14"/>
      <c r="AM409" s="14"/>
      <c r="AN409" s="14"/>
      <c r="AO409" s="14"/>
      <c r="AP409" s="14"/>
      <c r="AQ409" s="14"/>
      <c r="AR409" s="14"/>
      <c r="AS409" s="49"/>
      <c r="AT409" s="49"/>
      <c r="AU409" s="49"/>
      <c r="AV409" s="49"/>
      <c r="AW409" s="49" t="e">
        <f t="shared" si="54"/>
        <v>#DIV/0!</v>
      </c>
      <c r="AX409" s="49" t="e">
        <f t="shared" si="55"/>
        <v>#DIV/0!</v>
      </c>
      <c r="AY409" s="49" t="e">
        <f t="shared" si="59"/>
        <v>#DIV/0!</v>
      </c>
      <c r="AZ409" s="49" t="e">
        <f t="shared" si="56"/>
        <v>#DIV/0!</v>
      </c>
      <c r="BA409" s="49" t="e">
        <f t="shared" si="57"/>
        <v>#DIV/0!</v>
      </c>
      <c r="BB409" s="49" t="e">
        <f t="shared" si="60"/>
        <v>#DIV/0!</v>
      </c>
      <c r="BC409" s="60" t="e">
        <f t="shared" si="58"/>
        <v>#DIV/0!</v>
      </c>
    </row>
    <row r="410" spans="1:55">
      <c r="A410" s="89">
        <v>42937</v>
      </c>
      <c r="B410" s="2" t="s">
        <v>1842</v>
      </c>
      <c r="C410" s="2" t="s">
        <v>1450</v>
      </c>
      <c r="D410" s="2" t="s">
        <v>1575</v>
      </c>
      <c r="E410" s="2">
        <v>54</v>
      </c>
      <c r="F410" s="2">
        <v>4</v>
      </c>
      <c r="G410" s="10" t="str">
        <f t="shared" si="53"/>
        <v>54-4</v>
      </c>
      <c r="H410" s="2">
        <v>32</v>
      </c>
      <c r="I410" s="2">
        <v>34</v>
      </c>
      <c r="J410" s="14">
        <f>(VLOOKUP($G410,Depth_Lookup_CCL!$A$3:$Z$549,11,FALSE))+(H410/100)</f>
        <v>133.54</v>
      </c>
      <c r="K410" s="14">
        <f>(VLOOKUP($G410,Depth_Lookup_CCL!$A$3:$Z$549,11,FALSE))+(I410/100)</f>
        <v>133.56</v>
      </c>
      <c r="L410" s="90">
        <v>52</v>
      </c>
      <c r="M410" s="90" t="s">
        <v>1846</v>
      </c>
      <c r="N410" s="14"/>
      <c r="Q410" s="2"/>
      <c r="R410" s="110"/>
      <c r="S410" s="2" t="s">
        <v>1366</v>
      </c>
      <c r="T410" s="35" t="s">
        <v>1391</v>
      </c>
      <c r="U410" s="2" t="s">
        <v>1368</v>
      </c>
      <c r="V410" s="2" t="s">
        <v>1374</v>
      </c>
      <c r="W410" s="5">
        <f>VLOOKUP(V410,definitions_list_lookup!$V$12:$W$15,2,FALSE)</f>
        <v>1</v>
      </c>
      <c r="X410" s="35" t="s">
        <v>1456</v>
      </c>
      <c r="Y410" s="41">
        <f>VLOOKUP(X410,definitions_list_lookup!$AT$3:$AU$5,2,FALSE)</f>
        <v>1</v>
      </c>
      <c r="Z410" s="41">
        <v>2</v>
      </c>
      <c r="AA410" s="41" t="s">
        <v>2511</v>
      </c>
      <c r="AB410" s="2"/>
      <c r="AC410" s="2"/>
      <c r="AD410" s="5" t="e">
        <f>VLOOKUP(AC410,definitions_list_lookup!$Y$12:$Z$15,2,FALSE)</f>
        <v>#N/A</v>
      </c>
      <c r="AE410" s="35"/>
      <c r="AF410" s="41" t="e">
        <f>VLOOKUP(AE410,definitions_list_lookup!$AT$3:$AU$5,2,FALSE)</f>
        <v>#N/A</v>
      </c>
      <c r="AH410" s="2"/>
      <c r="AI410" s="2"/>
      <c r="AJ410" s="14"/>
      <c r="AK410" s="14"/>
      <c r="AL410" s="14"/>
      <c r="AM410" s="14"/>
      <c r="AN410" s="14"/>
      <c r="AO410" s="14"/>
      <c r="AP410" s="14"/>
      <c r="AQ410" s="14"/>
      <c r="AR410" s="14"/>
      <c r="AS410" s="49">
        <v>12</v>
      </c>
      <c r="AT410" s="49">
        <v>90</v>
      </c>
      <c r="AU410" s="49">
        <v>4</v>
      </c>
      <c r="AV410" s="49">
        <v>180</v>
      </c>
      <c r="AW410" s="49">
        <f t="shared" si="54"/>
        <v>-71.789839567897729</v>
      </c>
      <c r="AX410" s="49">
        <f t="shared" si="55"/>
        <v>288.21016043210227</v>
      </c>
      <c r="AY410" s="49">
        <f t="shared" si="59"/>
        <v>77.38707326251307</v>
      </c>
      <c r="AZ410" s="49">
        <f t="shared" si="56"/>
        <v>18.210160432102271</v>
      </c>
      <c r="BA410" s="49">
        <f t="shared" si="57"/>
        <v>12.61292673748693</v>
      </c>
      <c r="BB410" s="49">
        <f t="shared" si="60"/>
        <v>108.21016043210227</v>
      </c>
      <c r="BC410" s="60">
        <f t="shared" si="58"/>
        <v>12.61292673748693</v>
      </c>
    </row>
    <row r="411" spans="1:55">
      <c r="A411" s="89">
        <v>42937</v>
      </c>
      <c r="B411" s="2" t="s">
        <v>1842</v>
      </c>
      <c r="C411" s="2" t="s">
        <v>1450</v>
      </c>
      <c r="D411" s="2" t="s">
        <v>1575</v>
      </c>
      <c r="E411" s="2">
        <v>54</v>
      </c>
      <c r="F411" s="2">
        <v>4</v>
      </c>
      <c r="G411" s="10" t="str">
        <f t="shared" si="53"/>
        <v>54-4</v>
      </c>
      <c r="H411" s="2">
        <v>34</v>
      </c>
      <c r="I411" s="2">
        <v>93</v>
      </c>
      <c r="J411" s="14">
        <f>(VLOOKUP($G411,Depth_Lookup_CCL!$A$3:$Z$549,11,FALSE))+(H411/100)</f>
        <v>133.56</v>
      </c>
      <c r="K411" s="14">
        <f>(VLOOKUP($G411,Depth_Lookup_CCL!$A$3:$Z$549,11,FALSE))+(I411/100)</f>
        <v>134.15</v>
      </c>
      <c r="L411" s="90">
        <v>52</v>
      </c>
      <c r="M411" s="90" t="s">
        <v>1846</v>
      </c>
      <c r="N411" s="14" t="s">
        <v>1442</v>
      </c>
      <c r="Q411" s="2"/>
      <c r="R411" s="110"/>
      <c r="S411" s="2" t="s">
        <v>1366</v>
      </c>
      <c r="T411" s="35" t="s">
        <v>1391</v>
      </c>
      <c r="U411" s="2" t="s">
        <v>1368</v>
      </c>
      <c r="V411" s="2" t="s">
        <v>1374</v>
      </c>
      <c r="W411" s="5">
        <f>VLOOKUP(V411,definitions_list_lookup!$V$12:$W$15,2,FALSE)</f>
        <v>1</v>
      </c>
      <c r="X411" s="35" t="s">
        <v>1456</v>
      </c>
      <c r="Y411" s="41">
        <f>VLOOKUP(X411,definitions_list_lookup!$AT$3:$AU$5,2,FALSE)</f>
        <v>1</v>
      </c>
      <c r="Z411" s="41">
        <v>59</v>
      </c>
      <c r="AA411" s="41" t="s">
        <v>2511</v>
      </c>
      <c r="AB411" s="2"/>
      <c r="AC411" s="2"/>
      <c r="AD411" s="5" t="e">
        <f>VLOOKUP(AC411,definitions_list_lookup!$Y$12:$Z$15,2,FALSE)</f>
        <v>#N/A</v>
      </c>
      <c r="AE411" s="35"/>
      <c r="AF411" s="41" t="e">
        <f>VLOOKUP(AE411,definitions_list_lookup!$AT$3:$AU$5,2,FALSE)</f>
        <v>#N/A</v>
      </c>
      <c r="AH411" s="2"/>
      <c r="AI411" s="2"/>
      <c r="AJ411" s="14"/>
      <c r="AK411" s="14"/>
      <c r="AL411" s="14"/>
      <c r="AM411" s="14"/>
      <c r="AN411" s="14"/>
      <c r="AO411" s="14"/>
      <c r="AP411" s="14"/>
      <c r="AQ411" s="14"/>
      <c r="AR411" s="14"/>
      <c r="AS411" s="49"/>
      <c r="AT411" s="49"/>
      <c r="AU411" s="49"/>
      <c r="AV411" s="49"/>
      <c r="AW411" s="49" t="e">
        <f t="shared" si="54"/>
        <v>#DIV/0!</v>
      </c>
      <c r="AX411" s="49" t="e">
        <f t="shared" si="55"/>
        <v>#DIV/0!</v>
      </c>
      <c r="AY411" s="49" t="e">
        <f t="shared" si="59"/>
        <v>#DIV/0!</v>
      </c>
      <c r="AZ411" s="49" t="e">
        <f t="shared" si="56"/>
        <v>#DIV/0!</v>
      </c>
      <c r="BA411" s="49" t="e">
        <f t="shared" si="57"/>
        <v>#DIV/0!</v>
      </c>
      <c r="BB411" s="49" t="e">
        <f t="shared" si="60"/>
        <v>#DIV/0!</v>
      </c>
      <c r="BC411" s="60" t="e">
        <f t="shared" si="58"/>
        <v>#DIV/0!</v>
      </c>
    </row>
    <row r="412" spans="1:55">
      <c r="A412" s="89">
        <v>42937</v>
      </c>
      <c r="B412" s="2" t="s">
        <v>1842</v>
      </c>
      <c r="C412" s="2" t="s">
        <v>1450</v>
      </c>
      <c r="D412" s="2" t="s">
        <v>1575</v>
      </c>
      <c r="E412" s="2">
        <v>55</v>
      </c>
      <c r="F412" s="2">
        <v>1</v>
      </c>
      <c r="G412" s="10" t="str">
        <f t="shared" si="53"/>
        <v>55-1</v>
      </c>
      <c r="H412" s="2">
        <v>0</v>
      </c>
      <c r="I412" s="2">
        <v>57</v>
      </c>
      <c r="J412" s="14">
        <f>(VLOOKUP($G412,Depth_Lookup_CCL!$A$3:$Z$549,11,FALSE))+(H412/100)</f>
        <v>133.85</v>
      </c>
      <c r="K412" s="14">
        <f>(VLOOKUP($G412,Depth_Lookup_CCL!$A$3:$Z$549,11,FALSE))+(I412/100)</f>
        <v>134.41999999999999</v>
      </c>
      <c r="L412" s="90">
        <v>52</v>
      </c>
      <c r="M412" s="90" t="s">
        <v>1846</v>
      </c>
      <c r="N412" s="14"/>
      <c r="Q412" s="2"/>
      <c r="R412" s="110"/>
      <c r="T412" s="35"/>
      <c r="U412" s="2"/>
      <c r="V412" s="2"/>
      <c r="W412" s="5" t="e">
        <f>VLOOKUP(V412,definitions_list_lookup!$V$12:$W$15,2,FALSE)</f>
        <v>#N/A</v>
      </c>
      <c r="X412" s="35"/>
      <c r="Y412" s="41" t="e">
        <f>VLOOKUP(X412,definitions_list_lookup!$AT$3:$AU$5,2,FALSE)</f>
        <v>#N/A</v>
      </c>
      <c r="Z412" s="41"/>
      <c r="AA412" s="41"/>
      <c r="AB412" s="2" t="s">
        <v>1385</v>
      </c>
      <c r="AC412" s="2" t="s">
        <v>1374</v>
      </c>
      <c r="AD412" s="5">
        <f>VLOOKUP(AC412,definitions_list_lookup!$Y$12:$Z$15,2,FALSE)</f>
        <v>1</v>
      </c>
      <c r="AE412" s="35" t="s">
        <v>1456</v>
      </c>
      <c r="AF412" s="41">
        <f>VLOOKUP(AE412,definitions_list_lookup!$AT$3:$AU$5,2,FALSE)</f>
        <v>1</v>
      </c>
      <c r="AH412" s="2" t="s">
        <v>1492</v>
      </c>
      <c r="AI412" s="2" t="s">
        <v>2483</v>
      </c>
      <c r="AJ412" s="14"/>
      <c r="AK412" s="14"/>
      <c r="AL412" s="14"/>
      <c r="AM412" s="14"/>
      <c r="AN412" s="14"/>
      <c r="AO412" s="14"/>
      <c r="AP412" s="14"/>
      <c r="AQ412" s="14"/>
      <c r="AR412" s="14"/>
      <c r="AS412" s="49">
        <v>12</v>
      </c>
      <c r="AT412" s="49">
        <v>270</v>
      </c>
      <c r="AU412" s="49">
        <v>0</v>
      </c>
      <c r="AV412" s="49">
        <v>360</v>
      </c>
      <c r="AW412" s="49">
        <f t="shared" si="54"/>
        <v>90</v>
      </c>
      <c r="AX412" s="49">
        <f t="shared" si="55"/>
        <v>90</v>
      </c>
      <c r="AY412" s="49">
        <f t="shared" si="59"/>
        <v>78.000000000000014</v>
      </c>
      <c r="AZ412" s="49">
        <f t="shared" si="56"/>
        <v>180</v>
      </c>
      <c r="BA412" s="49">
        <f t="shared" si="57"/>
        <v>11.999999999999986</v>
      </c>
      <c r="BB412" s="49">
        <f t="shared" si="60"/>
        <v>270</v>
      </c>
      <c r="BC412" s="60">
        <f t="shared" si="58"/>
        <v>11.999999999999986</v>
      </c>
    </row>
    <row r="413" spans="1:55">
      <c r="A413" s="89">
        <v>42937</v>
      </c>
      <c r="B413" s="2" t="s">
        <v>1842</v>
      </c>
      <c r="C413" s="2" t="s">
        <v>1450</v>
      </c>
      <c r="D413" s="2" t="s">
        <v>1575</v>
      </c>
      <c r="E413" s="2">
        <v>55</v>
      </c>
      <c r="F413" s="2">
        <v>1</v>
      </c>
      <c r="G413" s="10" t="str">
        <f t="shared" si="53"/>
        <v>55-1</v>
      </c>
      <c r="H413" s="2">
        <v>57</v>
      </c>
      <c r="I413" s="2">
        <v>65</v>
      </c>
      <c r="J413" s="14">
        <f>(VLOOKUP($G413,Depth_Lookup_CCL!$A$3:$Z$549,11,FALSE))+(H413/100)</f>
        <v>134.41999999999999</v>
      </c>
      <c r="K413" s="14">
        <f>(VLOOKUP($G413,Depth_Lookup_CCL!$A$3:$Z$549,11,FALSE))+(I413/100)</f>
        <v>134.5</v>
      </c>
      <c r="L413" s="90">
        <v>52</v>
      </c>
      <c r="M413" s="90" t="s">
        <v>1846</v>
      </c>
      <c r="N413" s="14"/>
      <c r="Q413" s="2"/>
      <c r="R413" s="110"/>
      <c r="S413" s="2" t="s">
        <v>1366</v>
      </c>
      <c r="T413" s="35" t="s">
        <v>1391</v>
      </c>
      <c r="U413" s="2" t="s">
        <v>1368</v>
      </c>
      <c r="V413" s="2" t="s">
        <v>1374</v>
      </c>
      <c r="W413" s="5">
        <f>VLOOKUP(V413,definitions_list_lookup!$V$12:$W$15,2,FALSE)</f>
        <v>1</v>
      </c>
      <c r="X413" s="35" t="s">
        <v>1456</v>
      </c>
      <c r="Y413" s="41">
        <f>VLOOKUP(X413,definitions_list_lookup!$AT$3:$AU$5,2,FALSE)</f>
        <v>1</v>
      </c>
      <c r="Z413" s="41">
        <v>9</v>
      </c>
      <c r="AA413" s="41" t="s">
        <v>2511</v>
      </c>
      <c r="AB413" s="2"/>
      <c r="AC413" s="2"/>
      <c r="AD413" s="5" t="e">
        <f>VLOOKUP(AC413,definitions_list_lookup!$Y$12:$Z$15,2,FALSE)</f>
        <v>#N/A</v>
      </c>
      <c r="AE413" s="35"/>
      <c r="AF413" s="41" t="e">
        <f>VLOOKUP(AE413,definitions_list_lookup!$AT$3:$AU$5,2,FALSE)</f>
        <v>#N/A</v>
      </c>
      <c r="AH413" s="2"/>
      <c r="AI413" s="2"/>
      <c r="AJ413" s="14"/>
      <c r="AK413" s="14"/>
      <c r="AL413" s="14"/>
      <c r="AM413" s="14"/>
      <c r="AN413" s="14"/>
      <c r="AO413" s="14"/>
      <c r="AP413" s="14"/>
      <c r="AQ413" s="14"/>
      <c r="AR413" s="14"/>
      <c r="AS413" s="49">
        <v>12</v>
      </c>
      <c r="AT413" s="49">
        <v>270</v>
      </c>
      <c r="AU413" s="49">
        <v>0</v>
      </c>
      <c r="AV413" s="49">
        <v>360</v>
      </c>
      <c r="AW413" s="49">
        <f t="shared" si="54"/>
        <v>90</v>
      </c>
      <c r="AX413" s="49">
        <f t="shared" si="55"/>
        <v>90</v>
      </c>
      <c r="AY413" s="49">
        <f t="shared" si="59"/>
        <v>78.000000000000014</v>
      </c>
      <c r="AZ413" s="49">
        <f t="shared" si="56"/>
        <v>180</v>
      </c>
      <c r="BA413" s="49">
        <f t="shared" si="57"/>
        <v>11.999999999999986</v>
      </c>
      <c r="BB413" s="49">
        <f t="shared" si="60"/>
        <v>270</v>
      </c>
      <c r="BC413" s="60">
        <f t="shared" si="58"/>
        <v>11.999999999999986</v>
      </c>
    </row>
    <row r="414" spans="1:55">
      <c r="A414" s="89">
        <v>42937</v>
      </c>
      <c r="B414" s="2" t="s">
        <v>1842</v>
      </c>
      <c r="C414" s="2" t="s">
        <v>1450</v>
      </c>
      <c r="D414" s="2" t="s">
        <v>1575</v>
      </c>
      <c r="E414" s="2">
        <v>55</v>
      </c>
      <c r="F414" s="2">
        <v>1</v>
      </c>
      <c r="G414" s="10" t="str">
        <f t="shared" si="53"/>
        <v>55-1</v>
      </c>
      <c r="H414" s="2">
        <v>65</v>
      </c>
      <c r="I414" s="2">
        <v>86</v>
      </c>
      <c r="J414" s="14">
        <f>(VLOOKUP($G414,Depth_Lookup_CCL!$A$3:$Z$549,11,FALSE))+(H414/100)</f>
        <v>134.5</v>
      </c>
      <c r="K414" s="14">
        <f>(VLOOKUP($G414,Depth_Lookup_CCL!$A$3:$Z$549,11,FALSE))+(I414/100)</f>
        <v>134.71</v>
      </c>
      <c r="L414" s="90">
        <v>52</v>
      </c>
      <c r="M414" s="90" t="s">
        <v>1846</v>
      </c>
      <c r="N414" s="14" t="s">
        <v>1442</v>
      </c>
      <c r="Q414" s="2"/>
      <c r="R414" s="110"/>
      <c r="S414" s="2" t="s">
        <v>1366</v>
      </c>
      <c r="T414" s="35" t="s">
        <v>1391</v>
      </c>
      <c r="U414" s="2" t="s">
        <v>1368</v>
      </c>
      <c r="V414" s="2" t="s">
        <v>1374</v>
      </c>
      <c r="W414" s="5">
        <f>VLOOKUP(V414,definitions_list_lookup!$V$12:$W$15,2,FALSE)</f>
        <v>1</v>
      </c>
      <c r="X414" s="35" t="s">
        <v>1456</v>
      </c>
      <c r="Y414" s="41">
        <f>VLOOKUP(X414,definitions_list_lookup!$AT$3:$AU$5,2,FALSE)</f>
        <v>1</v>
      </c>
      <c r="Z414" s="41">
        <v>21</v>
      </c>
      <c r="AA414" s="41" t="s">
        <v>2511</v>
      </c>
      <c r="AB414" s="2"/>
      <c r="AC414" s="2"/>
      <c r="AD414" s="5" t="e">
        <f>VLOOKUP(AC414,definitions_list_lookup!$Y$12:$Z$15,2,FALSE)</f>
        <v>#N/A</v>
      </c>
      <c r="AE414" s="35"/>
      <c r="AF414" s="41" t="e">
        <f>VLOOKUP(AE414,definitions_list_lookup!$AT$3:$AU$5,2,FALSE)</f>
        <v>#N/A</v>
      </c>
      <c r="AH414" s="2"/>
      <c r="AI414" s="2"/>
      <c r="AJ414" s="14"/>
      <c r="AK414" s="14"/>
      <c r="AL414" s="14"/>
      <c r="AM414" s="14"/>
      <c r="AN414" s="14"/>
      <c r="AO414" s="14"/>
      <c r="AP414" s="14"/>
      <c r="AQ414" s="14"/>
      <c r="AR414" s="14"/>
      <c r="AS414" s="49"/>
      <c r="AT414" s="49"/>
      <c r="AU414" s="49"/>
      <c r="AV414" s="49"/>
      <c r="AW414" s="49" t="e">
        <f t="shared" si="54"/>
        <v>#DIV/0!</v>
      </c>
      <c r="AX414" s="49" t="e">
        <f t="shared" si="55"/>
        <v>#DIV/0!</v>
      </c>
      <c r="AY414" s="49" t="e">
        <f t="shared" si="59"/>
        <v>#DIV/0!</v>
      </c>
      <c r="AZ414" s="49" t="e">
        <f t="shared" si="56"/>
        <v>#DIV/0!</v>
      </c>
      <c r="BA414" s="49" t="e">
        <f t="shared" si="57"/>
        <v>#DIV/0!</v>
      </c>
      <c r="BB414" s="49" t="e">
        <f t="shared" si="60"/>
        <v>#DIV/0!</v>
      </c>
      <c r="BC414" s="60" t="e">
        <f t="shared" si="58"/>
        <v>#DIV/0!</v>
      </c>
    </row>
    <row r="415" spans="1:55">
      <c r="A415" s="89">
        <v>42937</v>
      </c>
      <c r="B415" s="2" t="s">
        <v>1842</v>
      </c>
      <c r="C415" s="2" t="s">
        <v>1450</v>
      </c>
      <c r="D415" s="2" t="s">
        <v>1575</v>
      </c>
      <c r="E415" s="2">
        <v>55</v>
      </c>
      <c r="F415" s="2">
        <v>2</v>
      </c>
      <c r="G415" s="10" t="str">
        <f t="shared" si="53"/>
        <v>55-2</v>
      </c>
      <c r="H415" s="2">
        <v>0</v>
      </c>
      <c r="I415" s="2">
        <v>53</v>
      </c>
      <c r="J415" s="14">
        <f>(VLOOKUP($G415,Depth_Lookup_CCL!$A$3:$Z$549,11,FALSE))+(H415/100)</f>
        <v>134.70499999999998</v>
      </c>
      <c r="K415" s="14">
        <f>(VLOOKUP($G415,Depth_Lookup_CCL!$A$3:$Z$549,11,FALSE))+(I415/100)</f>
        <v>135.23499999999999</v>
      </c>
      <c r="L415" s="90">
        <v>52</v>
      </c>
      <c r="M415" s="90" t="s">
        <v>1846</v>
      </c>
      <c r="N415" s="14"/>
      <c r="Q415" s="2"/>
      <c r="R415" s="110"/>
      <c r="T415" s="35"/>
      <c r="U415" s="2"/>
      <c r="V415" s="2"/>
      <c r="W415" s="5" t="e">
        <f>VLOOKUP(V415,definitions_list_lookup!$V$12:$W$15,2,FALSE)</f>
        <v>#N/A</v>
      </c>
      <c r="X415" s="35"/>
      <c r="Y415" s="41" t="e">
        <f>VLOOKUP(X415,definitions_list_lookup!$AT$3:$AU$5,2,FALSE)</f>
        <v>#N/A</v>
      </c>
      <c r="Z415" s="41"/>
      <c r="AA415" s="41"/>
      <c r="AB415" s="2" t="s">
        <v>1385</v>
      </c>
      <c r="AC415" s="2" t="s">
        <v>1374</v>
      </c>
      <c r="AD415" s="5">
        <f>VLOOKUP(AC415,definitions_list_lookup!$Y$12:$Z$15,2,FALSE)</f>
        <v>1</v>
      </c>
      <c r="AE415" s="35" t="s">
        <v>1456</v>
      </c>
      <c r="AF415" s="41">
        <f>VLOOKUP(AE415,definitions_list_lookup!$AT$3:$AU$5,2,FALSE)</f>
        <v>1</v>
      </c>
      <c r="AH415" s="2" t="s">
        <v>1492</v>
      </c>
      <c r="AI415" s="2" t="s">
        <v>2483</v>
      </c>
      <c r="AJ415" s="14"/>
      <c r="AK415" s="14"/>
      <c r="AL415" s="14"/>
      <c r="AM415" s="14"/>
      <c r="AN415" s="14"/>
      <c r="AO415" s="14"/>
      <c r="AP415" s="14"/>
      <c r="AQ415" s="14"/>
      <c r="AR415" s="14"/>
      <c r="AS415" s="49">
        <v>24</v>
      </c>
      <c r="AT415" s="49">
        <v>270</v>
      </c>
      <c r="AU415" s="49">
        <v>5</v>
      </c>
      <c r="AV415" s="49">
        <v>180</v>
      </c>
      <c r="AW415" s="49">
        <f t="shared" si="54"/>
        <v>78.882866989750255</v>
      </c>
      <c r="AX415" s="49">
        <f t="shared" si="55"/>
        <v>78.882866989750255</v>
      </c>
      <c r="AY415" s="49">
        <f t="shared" si="59"/>
        <v>65.594153929437567</v>
      </c>
      <c r="AZ415" s="49">
        <f t="shared" si="56"/>
        <v>168.88286698975026</v>
      </c>
      <c r="BA415" s="49">
        <f t="shared" si="57"/>
        <v>24.405846070562433</v>
      </c>
      <c r="BB415" s="49">
        <f t="shared" si="60"/>
        <v>258.88286698975026</v>
      </c>
      <c r="BC415" s="60">
        <f t="shared" si="58"/>
        <v>24.405846070562433</v>
      </c>
    </row>
    <row r="416" spans="1:55">
      <c r="A416" s="89">
        <v>42937</v>
      </c>
      <c r="B416" s="2" t="s">
        <v>1842</v>
      </c>
      <c r="C416" s="2" t="s">
        <v>1450</v>
      </c>
      <c r="D416" s="2" t="s">
        <v>1575</v>
      </c>
      <c r="E416" s="2">
        <v>55</v>
      </c>
      <c r="F416" s="2">
        <v>2</v>
      </c>
      <c r="G416" s="10" t="str">
        <f t="shared" si="53"/>
        <v>55-2</v>
      </c>
      <c r="H416" s="2">
        <v>53</v>
      </c>
      <c r="I416" s="2">
        <v>73</v>
      </c>
      <c r="J416" s="14">
        <f>(VLOOKUP($G416,Depth_Lookup_CCL!$A$3:$Z$549,11,FALSE))+(H416/100)</f>
        <v>135.23499999999999</v>
      </c>
      <c r="K416" s="14">
        <f>(VLOOKUP($G416,Depth_Lookup_CCL!$A$3:$Z$549,11,FALSE))+(I416/100)</f>
        <v>135.43499999999997</v>
      </c>
      <c r="L416" s="90">
        <v>52</v>
      </c>
      <c r="M416" s="90" t="s">
        <v>1846</v>
      </c>
      <c r="N416" s="14" t="s">
        <v>1442</v>
      </c>
      <c r="Q416" s="2"/>
      <c r="R416" s="110"/>
      <c r="S416" s="2" t="s">
        <v>1366</v>
      </c>
      <c r="T416" s="35" t="s">
        <v>1391</v>
      </c>
      <c r="U416" s="2" t="s">
        <v>1368</v>
      </c>
      <c r="V416" s="2" t="s">
        <v>1374</v>
      </c>
      <c r="W416" s="5">
        <f>VLOOKUP(V416,definitions_list_lookup!$V$12:$W$15,2,FALSE)</f>
        <v>1</v>
      </c>
      <c r="X416" s="35" t="s">
        <v>1456</v>
      </c>
      <c r="Y416" s="41">
        <f>VLOOKUP(X416,definitions_list_lookup!$AT$3:$AU$5,2,FALSE)</f>
        <v>1</v>
      </c>
      <c r="Z416" s="41">
        <v>53</v>
      </c>
      <c r="AA416" s="41" t="s">
        <v>2511</v>
      </c>
      <c r="AB416" s="2"/>
      <c r="AC416" s="2"/>
      <c r="AD416" s="5" t="e">
        <f>VLOOKUP(AC416,definitions_list_lookup!$Y$12:$Z$15,2,FALSE)</f>
        <v>#N/A</v>
      </c>
      <c r="AE416" s="35"/>
      <c r="AF416" s="41" t="e">
        <f>VLOOKUP(AE416,definitions_list_lookup!$AT$3:$AU$5,2,FALSE)</f>
        <v>#N/A</v>
      </c>
      <c r="AH416" s="2"/>
      <c r="AI416" s="2"/>
      <c r="AJ416" s="14"/>
      <c r="AK416" s="14"/>
      <c r="AL416" s="14"/>
      <c r="AM416" s="14"/>
      <c r="AN416" s="14"/>
      <c r="AO416" s="14"/>
      <c r="AP416" s="14"/>
      <c r="AQ416" s="14"/>
      <c r="AR416" s="14"/>
      <c r="AS416" s="49">
        <v>19</v>
      </c>
      <c r="AT416" s="49">
        <v>270</v>
      </c>
      <c r="AU416" s="49">
        <v>5</v>
      </c>
      <c r="AV416" s="49">
        <v>180</v>
      </c>
      <c r="AW416" s="49">
        <f t="shared" si="54"/>
        <v>75.743655290750809</v>
      </c>
      <c r="AX416" s="49">
        <f t="shared" si="55"/>
        <v>75.743655290750809</v>
      </c>
      <c r="AY416" s="49">
        <f t="shared" si="59"/>
        <v>70.441472072057266</v>
      </c>
      <c r="AZ416" s="49">
        <f t="shared" si="56"/>
        <v>165.74365529075081</v>
      </c>
      <c r="BA416" s="49">
        <f t="shared" si="57"/>
        <v>19.558527927942734</v>
      </c>
      <c r="BB416" s="49">
        <f t="shared" si="60"/>
        <v>255.74365529075081</v>
      </c>
      <c r="BC416" s="60">
        <f t="shared" si="58"/>
        <v>19.558527927942734</v>
      </c>
    </row>
    <row r="417" spans="1:55">
      <c r="A417" s="89">
        <v>42937</v>
      </c>
      <c r="B417" s="2" t="s">
        <v>1842</v>
      </c>
      <c r="C417" s="2" t="s">
        <v>1450</v>
      </c>
      <c r="D417" s="2" t="s">
        <v>1575</v>
      </c>
      <c r="E417" s="2">
        <v>55</v>
      </c>
      <c r="F417" s="2">
        <v>3</v>
      </c>
      <c r="G417" s="10" t="str">
        <f t="shared" si="53"/>
        <v>55-3</v>
      </c>
      <c r="H417" s="2">
        <v>0</v>
      </c>
      <c r="I417" s="2">
        <v>10.5</v>
      </c>
      <c r="J417" s="14">
        <f>(VLOOKUP($G417,Depth_Lookup_CCL!$A$3:$Z$549,11,FALSE))+(H417/100)</f>
        <v>135.42999999999998</v>
      </c>
      <c r="K417" s="14">
        <f>(VLOOKUP($G417,Depth_Lookup_CCL!$A$3:$Z$549,11,FALSE))+(I417/100)</f>
        <v>135.53499999999997</v>
      </c>
      <c r="L417" s="90">
        <v>52</v>
      </c>
      <c r="M417" s="90" t="s">
        <v>1846</v>
      </c>
      <c r="N417" s="14" t="s">
        <v>1442</v>
      </c>
      <c r="Q417" s="2"/>
      <c r="R417" s="110"/>
      <c r="T417" s="35"/>
      <c r="U417" s="2"/>
      <c r="V417" s="2"/>
      <c r="W417" s="5" t="e">
        <f>VLOOKUP(V417,definitions_list_lookup!$V$12:$W$15,2,FALSE)</f>
        <v>#N/A</v>
      </c>
      <c r="X417" s="35"/>
      <c r="Y417" s="41" t="e">
        <f>VLOOKUP(X417,definitions_list_lookup!$AT$3:$AU$5,2,FALSE)</f>
        <v>#N/A</v>
      </c>
      <c r="Z417" s="41">
        <v>10.5</v>
      </c>
      <c r="AA417" s="41"/>
      <c r="AB417" s="2" t="s">
        <v>1385</v>
      </c>
      <c r="AC417" s="2" t="s">
        <v>1374</v>
      </c>
      <c r="AD417" s="5">
        <f>VLOOKUP(AC417,definitions_list_lookup!$Y$12:$Z$15,2,FALSE)</f>
        <v>1</v>
      </c>
      <c r="AE417" s="35" t="s">
        <v>1456</v>
      </c>
      <c r="AF417" s="41">
        <f>VLOOKUP(AE417,definitions_list_lookup!$AT$3:$AU$5,2,FALSE)</f>
        <v>1</v>
      </c>
      <c r="AH417" s="2" t="s">
        <v>1492</v>
      </c>
      <c r="AI417" s="2" t="s">
        <v>2483</v>
      </c>
      <c r="AJ417" s="14"/>
      <c r="AK417" s="14"/>
      <c r="AL417" s="14"/>
      <c r="AM417" s="14"/>
      <c r="AN417" s="14"/>
      <c r="AO417" s="14"/>
      <c r="AP417" s="14"/>
      <c r="AQ417" s="14"/>
      <c r="AR417" s="14"/>
      <c r="AS417" s="49">
        <v>11</v>
      </c>
      <c r="AT417" s="49">
        <v>270</v>
      </c>
      <c r="AU417" s="49">
        <v>2</v>
      </c>
      <c r="AV417" s="49">
        <v>180</v>
      </c>
      <c r="AW417" s="49">
        <f t="shared" si="54"/>
        <v>79.81535257087819</v>
      </c>
      <c r="AX417" s="49">
        <f t="shared" si="55"/>
        <v>79.81535257087819</v>
      </c>
      <c r="AY417" s="49">
        <f t="shared" si="59"/>
        <v>78.828294483524587</v>
      </c>
      <c r="AZ417" s="49">
        <f t="shared" si="56"/>
        <v>169.81535257087819</v>
      </c>
      <c r="BA417" s="49">
        <f t="shared" si="57"/>
        <v>11.171705516475413</v>
      </c>
      <c r="BB417" s="49">
        <f t="shared" si="60"/>
        <v>259.81535257087819</v>
      </c>
      <c r="BC417" s="60">
        <f t="shared" si="58"/>
        <v>11.171705516475413</v>
      </c>
    </row>
    <row r="418" spans="1:55">
      <c r="A418" s="89">
        <v>42937</v>
      </c>
      <c r="B418" s="2" t="s">
        <v>1842</v>
      </c>
      <c r="C418" s="2" t="s">
        <v>1450</v>
      </c>
      <c r="D418" s="2" t="s">
        <v>1575</v>
      </c>
      <c r="E418" s="2">
        <v>55</v>
      </c>
      <c r="F418" s="2">
        <v>3</v>
      </c>
      <c r="G418" s="10" t="str">
        <f t="shared" si="53"/>
        <v>55-3</v>
      </c>
      <c r="H418" s="2">
        <v>10.5</v>
      </c>
      <c r="I418" s="2">
        <v>18</v>
      </c>
      <c r="J418" s="14">
        <f>(VLOOKUP($G418,Depth_Lookup_CCL!$A$3:$Z$549,11,FALSE))+(H418/100)</f>
        <v>135.53499999999997</v>
      </c>
      <c r="K418" s="14">
        <f>(VLOOKUP($G418,Depth_Lookup_CCL!$A$3:$Z$549,11,FALSE))+(I418/100)</f>
        <v>135.60999999999999</v>
      </c>
      <c r="L418" s="90">
        <v>52</v>
      </c>
      <c r="M418" s="90" t="s">
        <v>1846</v>
      </c>
      <c r="N418" s="14" t="s">
        <v>1442</v>
      </c>
      <c r="Q418" s="2"/>
      <c r="R418" s="110"/>
      <c r="S418" s="2" t="s">
        <v>1366</v>
      </c>
      <c r="T418" s="35" t="s">
        <v>1363</v>
      </c>
      <c r="U418" s="2" t="s">
        <v>1368</v>
      </c>
      <c r="V418" s="2" t="s">
        <v>238</v>
      </c>
      <c r="W418" s="5">
        <f>VLOOKUP(V418,definitions_list_lookup!$V$12:$W$15,2,FALSE)</f>
        <v>2</v>
      </c>
      <c r="X418" s="35" t="s">
        <v>1457</v>
      </c>
      <c r="Y418" s="41">
        <f>VLOOKUP(X418,definitions_list_lookup!$AT$3:$AU$5,2,FALSE)</f>
        <v>2</v>
      </c>
      <c r="Z418" s="41">
        <v>7.5</v>
      </c>
      <c r="AA418" s="41" t="s">
        <v>2512</v>
      </c>
      <c r="AB418" s="2"/>
      <c r="AC418" s="2"/>
      <c r="AD418" s="5" t="e">
        <f>VLOOKUP(AC418,definitions_list_lookup!$Y$12:$Z$15,2,FALSE)</f>
        <v>#N/A</v>
      </c>
      <c r="AE418" s="35"/>
      <c r="AF418" s="41" t="e">
        <f>VLOOKUP(AE418,definitions_list_lookup!$AT$3:$AU$5,2,FALSE)</f>
        <v>#N/A</v>
      </c>
      <c r="AH418" s="2"/>
      <c r="AI418" s="2"/>
      <c r="AJ418" s="14"/>
      <c r="AK418" s="14"/>
      <c r="AL418" s="14"/>
      <c r="AM418" s="14"/>
      <c r="AN418" s="14"/>
      <c r="AO418" s="14"/>
      <c r="AP418" s="14"/>
      <c r="AQ418" s="14"/>
      <c r="AR418" s="14"/>
      <c r="AS418" s="49">
        <v>29</v>
      </c>
      <c r="AT418" s="49">
        <v>270</v>
      </c>
      <c r="AU418" s="49">
        <v>2</v>
      </c>
      <c r="AV418" s="49">
        <v>180</v>
      </c>
      <c r="AW418" s="49">
        <f t="shared" si="54"/>
        <v>86.395202242442565</v>
      </c>
      <c r="AX418" s="49">
        <f t="shared" si="55"/>
        <v>86.395202242442565</v>
      </c>
      <c r="AY418" s="49">
        <f t="shared" si="59"/>
        <v>60.951859111138816</v>
      </c>
      <c r="AZ418" s="49">
        <f t="shared" si="56"/>
        <v>176.39520224244256</v>
      </c>
      <c r="BA418" s="49">
        <f t="shared" si="57"/>
        <v>29.048140888861184</v>
      </c>
      <c r="BB418" s="49">
        <f t="shared" si="60"/>
        <v>266.39520224244256</v>
      </c>
      <c r="BC418" s="60">
        <f t="shared" si="58"/>
        <v>29.048140888861184</v>
      </c>
    </row>
    <row r="419" spans="1:55">
      <c r="A419" s="89">
        <v>42937</v>
      </c>
      <c r="B419" s="2" t="s">
        <v>1842</v>
      </c>
      <c r="C419" s="2" t="s">
        <v>1450</v>
      </c>
      <c r="D419" s="2" t="s">
        <v>1575</v>
      </c>
      <c r="E419" s="2">
        <v>55</v>
      </c>
      <c r="F419" s="2">
        <v>3</v>
      </c>
      <c r="G419" s="10" t="str">
        <f t="shared" ref="G419:G478" si="61">E419&amp;"-"&amp;F419</f>
        <v>55-3</v>
      </c>
      <c r="H419" s="2">
        <v>18</v>
      </c>
      <c r="I419" s="2">
        <v>26</v>
      </c>
      <c r="J419" s="14">
        <f>(VLOOKUP($G419,Depth_Lookup_CCL!$A$3:$Z$549,11,FALSE))+(H419/100)</f>
        <v>135.60999999999999</v>
      </c>
      <c r="K419" s="14">
        <f>(VLOOKUP($G419,Depth_Lookup_CCL!$A$3:$Z$549,11,FALSE))+(I419/100)</f>
        <v>135.68999999999997</v>
      </c>
      <c r="L419" s="90">
        <v>52</v>
      </c>
      <c r="M419" s="90" t="s">
        <v>1846</v>
      </c>
      <c r="N419" s="14" t="s">
        <v>1442</v>
      </c>
      <c r="Q419" s="2"/>
      <c r="R419" s="110"/>
      <c r="S419" s="2" t="s">
        <v>1366</v>
      </c>
      <c r="T419" s="35" t="s">
        <v>1363</v>
      </c>
      <c r="U419" s="2" t="s">
        <v>1368</v>
      </c>
      <c r="V419" s="2" t="s">
        <v>238</v>
      </c>
      <c r="W419" s="5">
        <f>VLOOKUP(V419,definitions_list_lookup!$V$12:$W$15,2,FALSE)</f>
        <v>2</v>
      </c>
      <c r="X419" s="35" t="s">
        <v>1457</v>
      </c>
      <c r="Y419" s="41">
        <f>VLOOKUP(X419,definitions_list_lookup!$AT$3:$AU$5,2,FALSE)</f>
        <v>2</v>
      </c>
      <c r="Z419" s="41">
        <v>8</v>
      </c>
      <c r="AA419" s="41" t="s">
        <v>2512</v>
      </c>
      <c r="AB419" s="2"/>
      <c r="AC419" s="2"/>
      <c r="AD419" s="5" t="e">
        <f>VLOOKUP(AC419,definitions_list_lookup!$Y$12:$Z$15,2,FALSE)</f>
        <v>#N/A</v>
      </c>
      <c r="AE419" s="35"/>
      <c r="AF419" s="41" t="e">
        <f>VLOOKUP(AE419,definitions_list_lookup!$AT$3:$AU$5,2,FALSE)</f>
        <v>#N/A</v>
      </c>
      <c r="AH419" s="2"/>
      <c r="AI419" s="2"/>
      <c r="AJ419" s="14"/>
      <c r="AK419" s="14"/>
      <c r="AL419" s="14"/>
      <c r="AM419" s="14"/>
      <c r="AN419" s="14"/>
      <c r="AO419" s="14"/>
      <c r="AP419" s="14"/>
      <c r="AQ419" s="14"/>
      <c r="AR419" s="14"/>
      <c r="AS419" s="49"/>
      <c r="AT419" s="49"/>
      <c r="AU419" s="49"/>
      <c r="AV419" s="49"/>
      <c r="AW419" s="49"/>
      <c r="AX419" s="49"/>
      <c r="AY419" s="49"/>
      <c r="AZ419" s="49"/>
      <c r="BA419" s="49"/>
      <c r="BB419" s="49"/>
      <c r="BC419" s="60"/>
    </row>
    <row r="420" spans="1:55">
      <c r="A420" s="89">
        <v>42937</v>
      </c>
      <c r="B420" s="2" t="s">
        <v>1842</v>
      </c>
      <c r="C420" s="2" t="s">
        <v>1450</v>
      </c>
      <c r="D420" s="2" t="s">
        <v>1575</v>
      </c>
      <c r="E420" s="2">
        <v>55</v>
      </c>
      <c r="F420" s="2">
        <v>3</v>
      </c>
      <c r="G420" s="10" t="str">
        <f t="shared" si="61"/>
        <v>55-3</v>
      </c>
      <c r="H420" s="2">
        <v>26</v>
      </c>
      <c r="I420" s="2">
        <v>40</v>
      </c>
      <c r="J420" s="14">
        <f>(VLOOKUP($G420,Depth_Lookup_CCL!$A$3:$Z$549,11,FALSE))+(H420/100)</f>
        <v>135.68999999999997</v>
      </c>
      <c r="K420" s="14">
        <f>(VLOOKUP($G420,Depth_Lookup_CCL!$A$3:$Z$549,11,FALSE))+(I420/100)</f>
        <v>135.82999999999998</v>
      </c>
      <c r="L420" s="90">
        <v>52</v>
      </c>
      <c r="M420" s="90" t="s">
        <v>1846</v>
      </c>
      <c r="N420" s="14" t="s">
        <v>1442</v>
      </c>
      <c r="Q420" s="2"/>
      <c r="R420" s="110"/>
      <c r="S420" s="2" t="s">
        <v>1366</v>
      </c>
      <c r="T420" s="35" t="s">
        <v>1363</v>
      </c>
      <c r="U420" s="2" t="s">
        <v>1368</v>
      </c>
      <c r="V420" s="2" t="s">
        <v>238</v>
      </c>
      <c r="W420" s="5">
        <f>VLOOKUP(V420,definitions_list_lookup!$V$12:$W$15,2,FALSE)</f>
        <v>2</v>
      </c>
      <c r="X420" s="35" t="s">
        <v>1457</v>
      </c>
      <c r="Y420" s="41">
        <f>VLOOKUP(X420,definitions_list_lookup!$AT$3:$AU$5,2,FALSE)</f>
        <v>2</v>
      </c>
      <c r="Z420" s="41">
        <v>14</v>
      </c>
      <c r="AA420" s="41" t="s">
        <v>2512</v>
      </c>
      <c r="AB420" s="2"/>
      <c r="AC420" s="2"/>
      <c r="AD420" s="5" t="e">
        <f>VLOOKUP(AC420,definitions_list_lookup!$Y$12:$Z$15,2,FALSE)</f>
        <v>#N/A</v>
      </c>
      <c r="AE420" s="35"/>
      <c r="AF420" s="41" t="e">
        <f>VLOOKUP(AE420,definitions_list_lookup!$AT$3:$AU$5,2,FALSE)</f>
        <v>#N/A</v>
      </c>
      <c r="AH420" s="2"/>
      <c r="AI420" s="2"/>
      <c r="AJ420" s="14"/>
      <c r="AK420" s="14"/>
      <c r="AL420" s="14"/>
      <c r="AM420" s="14"/>
      <c r="AN420" s="14"/>
      <c r="AO420" s="14"/>
      <c r="AP420" s="14"/>
      <c r="AQ420" s="14"/>
      <c r="AR420" s="14"/>
      <c r="AS420" s="49"/>
      <c r="AT420" s="49"/>
      <c r="AU420" s="49"/>
      <c r="AV420" s="49"/>
      <c r="AW420" s="49"/>
      <c r="AX420" s="49"/>
      <c r="AY420" s="49"/>
      <c r="AZ420" s="49"/>
      <c r="BA420" s="49"/>
      <c r="BB420" s="49"/>
      <c r="BC420" s="60"/>
    </row>
    <row r="421" spans="1:55">
      <c r="A421" s="89">
        <v>42937</v>
      </c>
      <c r="B421" s="2" t="s">
        <v>1842</v>
      </c>
      <c r="C421" s="2" t="s">
        <v>1450</v>
      </c>
      <c r="D421" s="2" t="s">
        <v>1575</v>
      </c>
      <c r="E421" s="2">
        <v>55</v>
      </c>
      <c r="F421" s="2">
        <v>3</v>
      </c>
      <c r="G421" s="10" t="str">
        <f t="shared" si="61"/>
        <v>55-3</v>
      </c>
      <c r="H421" s="2">
        <v>40</v>
      </c>
      <c r="I421" s="2">
        <v>64</v>
      </c>
      <c r="J421" s="14">
        <f>(VLOOKUP($G421,Depth_Lookup_CCL!$A$3:$Z$549,11,FALSE))+(H421/100)</f>
        <v>135.82999999999998</v>
      </c>
      <c r="K421" s="14">
        <f>(VLOOKUP($G421,Depth_Lookup_CCL!$A$3:$Z$549,11,FALSE))+(I421/100)</f>
        <v>136.06999999999996</v>
      </c>
      <c r="L421" s="90">
        <v>52</v>
      </c>
      <c r="M421" s="90" t="s">
        <v>1846</v>
      </c>
      <c r="N421" s="14" t="s">
        <v>1442</v>
      </c>
      <c r="Q421" s="2"/>
      <c r="R421" s="110"/>
      <c r="S421" s="2" t="s">
        <v>1366</v>
      </c>
      <c r="T421" s="35" t="s">
        <v>1363</v>
      </c>
      <c r="U421" s="2" t="s">
        <v>1368</v>
      </c>
      <c r="V421" s="2" t="s">
        <v>238</v>
      </c>
      <c r="W421" s="5">
        <f>VLOOKUP(V421,definitions_list_lookup!$V$12:$W$15,2,FALSE)</f>
        <v>2</v>
      </c>
      <c r="X421" s="35" t="s">
        <v>1457</v>
      </c>
      <c r="Y421" s="41">
        <f>VLOOKUP(X421,definitions_list_lookup!$AT$3:$AU$5,2,FALSE)</f>
        <v>2</v>
      </c>
      <c r="Z421" s="41">
        <v>14</v>
      </c>
      <c r="AA421" s="41" t="s">
        <v>2512</v>
      </c>
      <c r="AB421" s="2"/>
      <c r="AC421" s="2"/>
      <c r="AD421" s="5" t="e">
        <f>VLOOKUP(AC421,definitions_list_lookup!$Y$12:$Z$15,2,FALSE)</f>
        <v>#N/A</v>
      </c>
      <c r="AE421" s="35"/>
      <c r="AF421" s="41" t="e">
        <f>VLOOKUP(AE421,definitions_list_lookup!$AT$3:$AU$5,2,FALSE)</f>
        <v>#N/A</v>
      </c>
      <c r="AH421" s="2"/>
      <c r="AI421" s="2"/>
      <c r="AJ421" s="14"/>
      <c r="AK421" s="14"/>
      <c r="AL421" s="14"/>
      <c r="AM421" s="14"/>
      <c r="AN421" s="14"/>
      <c r="AO421" s="14"/>
      <c r="AP421" s="14"/>
      <c r="AQ421" s="14"/>
      <c r="AR421" s="14"/>
      <c r="AS421" s="49">
        <v>31</v>
      </c>
      <c r="AT421" s="49">
        <v>270</v>
      </c>
      <c r="AU421" s="49">
        <v>2</v>
      </c>
      <c r="AV421" s="49">
        <v>180</v>
      </c>
      <c r="AW421" s="49">
        <f t="shared" si="54"/>
        <v>86.673830019467061</v>
      </c>
      <c r="AX421" s="49">
        <f t="shared" ref="AX421:AX567" si="62">IF($AW421&gt;0,$AW421,360+$AW421)</f>
        <v>86.673830019467061</v>
      </c>
      <c r="AY421" s="49">
        <f t="shared" si="59"/>
        <v>58.957336449113463</v>
      </c>
      <c r="AZ421" s="49">
        <f t="shared" ref="AZ421:AZ567" si="63">+IF(($AW421+90)&gt;0,$AW421+90,$AW421+450)</f>
        <v>176.67383001946706</v>
      </c>
      <c r="BA421" s="49">
        <f t="shared" ref="BA421:BA567" si="64">-$AY421+90</f>
        <v>31.042663550886537</v>
      </c>
      <c r="BB421" s="49">
        <f t="shared" si="60"/>
        <v>266.67383001946706</v>
      </c>
      <c r="BC421" s="60">
        <f t="shared" ref="BC421:BC567" si="65">-$AY421+90</f>
        <v>31.042663550886537</v>
      </c>
    </row>
    <row r="422" spans="1:55">
      <c r="A422" s="89">
        <v>42937</v>
      </c>
      <c r="B422" s="2" t="s">
        <v>1842</v>
      </c>
      <c r="C422" s="2" t="s">
        <v>1450</v>
      </c>
      <c r="D422" s="2" t="s">
        <v>1575</v>
      </c>
      <c r="E422" s="2">
        <v>55</v>
      </c>
      <c r="F422" s="2">
        <v>3</v>
      </c>
      <c r="G422" s="10" t="str">
        <f t="shared" si="61"/>
        <v>55-3</v>
      </c>
      <c r="H422" s="2">
        <v>64</v>
      </c>
      <c r="I422" s="2">
        <v>67</v>
      </c>
      <c r="J422" s="14">
        <f>(VLOOKUP($G422,Depth_Lookup_CCL!$A$3:$Z$549,11,FALSE))+(H422/100)</f>
        <v>136.06999999999996</v>
      </c>
      <c r="K422" s="14">
        <f>(VLOOKUP($G422,Depth_Lookup_CCL!$A$3:$Z$549,11,FALSE))+(I422/100)</f>
        <v>136.09999999999997</v>
      </c>
      <c r="L422" s="90">
        <v>52</v>
      </c>
      <c r="M422" s="90" t="s">
        <v>1846</v>
      </c>
      <c r="N422" s="14" t="s">
        <v>1442</v>
      </c>
      <c r="Q422" s="2"/>
      <c r="R422" s="110"/>
      <c r="S422" s="2" t="s">
        <v>1366</v>
      </c>
      <c r="T422" s="35" t="s">
        <v>1363</v>
      </c>
      <c r="U422" s="2" t="s">
        <v>1368</v>
      </c>
      <c r="V422" s="2" t="s">
        <v>238</v>
      </c>
      <c r="W422" s="5">
        <f>VLOOKUP(V422,definitions_list_lookup!$V$12:$W$15,2,FALSE)</f>
        <v>2</v>
      </c>
      <c r="X422" s="35" t="s">
        <v>1457</v>
      </c>
      <c r="Y422" s="41">
        <f>VLOOKUP(X422,definitions_list_lookup!$AT$3:$AU$5,2,FALSE)</f>
        <v>2</v>
      </c>
      <c r="Z422" s="41">
        <v>3</v>
      </c>
      <c r="AA422" s="41" t="s">
        <v>2512</v>
      </c>
      <c r="AB422" s="2"/>
      <c r="AC422" s="2"/>
      <c r="AD422" s="5" t="e">
        <f>VLOOKUP(AC422,definitions_list_lookup!$Y$12:$Z$15,2,FALSE)</f>
        <v>#N/A</v>
      </c>
      <c r="AE422" s="35"/>
      <c r="AF422" s="41" t="e">
        <f>VLOOKUP(AE422,definitions_list_lookup!$AT$3:$AU$5,2,FALSE)</f>
        <v>#N/A</v>
      </c>
      <c r="AH422" s="2"/>
      <c r="AI422" s="2"/>
      <c r="AJ422" s="14"/>
      <c r="AK422" s="14"/>
      <c r="AL422" s="14"/>
      <c r="AM422" s="14"/>
      <c r="AN422" s="14"/>
      <c r="AO422" s="14"/>
      <c r="AP422" s="14"/>
      <c r="AQ422" s="14"/>
      <c r="AR422" s="14"/>
      <c r="AS422" s="49"/>
      <c r="AT422" s="49"/>
      <c r="AU422" s="49"/>
      <c r="AV422" s="49"/>
      <c r="AW422" s="49"/>
      <c r="AX422" s="49"/>
      <c r="AY422" s="49"/>
      <c r="AZ422" s="49"/>
      <c r="BA422" s="49"/>
      <c r="BB422" s="49"/>
      <c r="BC422" s="60"/>
    </row>
    <row r="423" spans="1:55">
      <c r="A423" s="89">
        <v>42937</v>
      </c>
      <c r="B423" s="2" t="s">
        <v>1842</v>
      </c>
      <c r="C423" s="2" t="s">
        <v>1450</v>
      </c>
      <c r="D423" s="2" t="s">
        <v>1575</v>
      </c>
      <c r="E423" s="2">
        <v>55</v>
      </c>
      <c r="F423" s="2">
        <v>3</v>
      </c>
      <c r="G423" s="10" t="str">
        <f t="shared" si="61"/>
        <v>55-3</v>
      </c>
      <c r="H423" s="2">
        <v>67</v>
      </c>
      <c r="I423" s="2">
        <v>80</v>
      </c>
      <c r="J423" s="14">
        <f>(VLOOKUP($G423,Depth_Lookup_CCL!$A$3:$Z$549,11,FALSE))+(H423/100)</f>
        <v>136.09999999999997</v>
      </c>
      <c r="K423" s="14">
        <f>(VLOOKUP($G423,Depth_Lookup_CCL!$A$3:$Z$549,11,FALSE))+(I423/100)</f>
        <v>136.22999999999999</v>
      </c>
      <c r="L423" s="90">
        <v>52</v>
      </c>
      <c r="M423" s="90" t="s">
        <v>1846</v>
      </c>
      <c r="N423" s="14" t="s">
        <v>1442</v>
      </c>
      <c r="Q423" s="2"/>
      <c r="R423" s="110"/>
      <c r="S423" s="2" t="s">
        <v>1366</v>
      </c>
      <c r="T423" s="35" t="s">
        <v>1363</v>
      </c>
      <c r="U423" s="2" t="s">
        <v>1368</v>
      </c>
      <c r="V423" s="2" t="s">
        <v>238</v>
      </c>
      <c r="W423" s="5">
        <f>VLOOKUP(V423,definitions_list_lookup!$V$12:$W$15,2,FALSE)</f>
        <v>2</v>
      </c>
      <c r="X423" s="35" t="s">
        <v>1457</v>
      </c>
      <c r="Y423" s="41">
        <f>VLOOKUP(X423,definitions_list_lookup!$AT$3:$AU$5,2,FALSE)</f>
        <v>2</v>
      </c>
      <c r="Z423" s="41">
        <v>13</v>
      </c>
      <c r="AA423" s="41" t="s">
        <v>2512</v>
      </c>
      <c r="AB423" s="2"/>
      <c r="AC423" s="2"/>
      <c r="AD423" s="5" t="e">
        <f>VLOOKUP(AC423,definitions_list_lookup!$Y$12:$Z$15,2,FALSE)</f>
        <v>#N/A</v>
      </c>
      <c r="AE423" s="35"/>
      <c r="AF423" s="41" t="e">
        <f>VLOOKUP(AE423,definitions_list_lookup!$AT$3:$AU$5,2,FALSE)</f>
        <v>#N/A</v>
      </c>
      <c r="AH423" s="2"/>
      <c r="AI423" s="2"/>
      <c r="AJ423" s="14"/>
      <c r="AK423" s="14"/>
      <c r="AL423" s="14"/>
      <c r="AM423" s="14"/>
      <c r="AN423" s="14"/>
      <c r="AO423" s="14"/>
      <c r="AP423" s="14"/>
      <c r="AQ423" s="14"/>
      <c r="AR423" s="14"/>
      <c r="AS423" s="49"/>
      <c r="AT423" s="49"/>
      <c r="AU423" s="49"/>
      <c r="AV423" s="49"/>
      <c r="AW423" s="49" t="e">
        <f t="shared" si="54"/>
        <v>#DIV/0!</v>
      </c>
      <c r="AX423" s="49" t="e">
        <f t="shared" si="62"/>
        <v>#DIV/0!</v>
      </c>
      <c r="AY423" s="49" t="e">
        <f t="shared" si="59"/>
        <v>#DIV/0!</v>
      </c>
      <c r="AZ423" s="49" t="e">
        <f t="shared" si="63"/>
        <v>#DIV/0!</v>
      </c>
      <c r="BA423" s="49" t="e">
        <f t="shared" si="64"/>
        <v>#DIV/0!</v>
      </c>
      <c r="BB423" s="49" t="e">
        <f t="shared" si="60"/>
        <v>#DIV/0!</v>
      </c>
      <c r="BC423" s="60" t="e">
        <f t="shared" si="65"/>
        <v>#DIV/0!</v>
      </c>
    </row>
    <row r="424" spans="1:55">
      <c r="A424" s="89">
        <v>42937</v>
      </c>
      <c r="B424" s="2" t="s">
        <v>1842</v>
      </c>
      <c r="C424" s="2" t="s">
        <v>1450</v>
      </c>
      <c r="D424" s="2" t="s">
        <v>1575</v>
      </c>
      <c r="E424" s="2">
        <v>55</v>
      </c>
      <c r="F424" s="2">
        <v>4</v>
      </c>
      <c r="G424" s="10" t="str">
        <f t="shared" si="61"/>
        <v>55-4</v>
      </c>
      <c r="H424" s="2">
        <v>0</v>
      </c>
      <c r="I424" s="2">
        <v>26</v>
      </c>
      <c r="J424" s="14">
        <f>(VLOOKUP($G424,Depth_Lookup_CCL!$A$3:$Z$549,11,FALSE))+(H424/100)</f>
        <v>136.23499999999999</v>
      </c>
      <c r="K424" s="14">
        <f>(VLOOKUP($G424,Depth_Lookup_CCL!$A$3:$Z$549,11,FALSE))+(I424/100)</f>
        <v>136.49499999999998</v>
      </c>
      <c r="L424" s="90">
        <v>52</v>
      </c>
      <c r="M424" s="90" t="s">
        <v>1846</v>
      </c>
      <c r="N424" s="14"/>
      <c r="Q424" s="2"/>
      <c r="R424" s="110"/>
      <c r="T424" s="35"/>
      <c r="U424" s="2"/>
      <c r="V424" s="2"/>
      <c r="W424" s="5" t="e">
        <f>VLOOKUP(V424,definitions_list_lookup!$V$12:$W$15,2,FALSE)</f>
        <v>#N/A</v>
      </c>
      <c r="X424" s="35"/>
      <c r="Y424" s="41" t="e">
        <f>VLOOKUP(X424,definitions_list_lookup!$AT$3:$AU$5,2,FALSE)</f>
        <v>#N/A</v>
      </c>
      <c r="Z424" s="41">
        <v>26</v>
      </c>
      <c r="AA424" s="41"/>
      <c r="AB424" s="2" t="s">
        <v>1385</v>
      </c>
      <c r="AC424" s="2" t="s">
        <v>1374</v>
      </c>
      <c r="AD424" s="5">
        <f>VLOOKUP(AC424,definitions_list_lookup!$Y$12:$Z$15,2,FALSE)</f>
        <v>1</v>
      </c>
      <c r="AE424" s="35" t="s">
        <v>1456</v>
      </c>
      <c r="AF424" s="41">
        <f>VLOOKUP(AE424,definitions_list_lookup!$AT$3:$AU$5,2,FALSE)</f>
        <v>1</v>
      </c>
      <c r="AH424" s="2" t="s">
        <v>1492</v>
      </c>
      <c r="AI424" s="2" t="s">
        <v>2483</v>
      </c>
      <c r="AJ424" s="14"/>
      <c r="AK424" s="14"/>
      <c r="AL424" s="14"/>
      <c r="AM424" s="14"/>
      <c r="AN424" s="14"/>
      <c r="AO424" s="14"/>
      <c r="AP424" s="14"/>
      <c r="AQ424" s="14"/>
      <c r="AR424" s="14"/>
      <c r="AS424" s="49">
        <v>29</v>
      </c>
      <c r="AT424" s="49">
        <v>270</v>
      </c>
      <c r="AU424" s="49">
        <v>0</v>
      </c>
      <c r="AV424" s="49">
        <v>360</v>
      </c>
      <c r="AW424" s="49">
        <f t="shared" si="54"/>
        <v>90</v>
      </c>
      <c r="AX424" s="49">
        <f t="shared" si="62"/>
        <v>90</v>
      </c>
      <c r="AY424" s="49">
        <f t="shared" si="59"/>
        <v>61</v>
      </c>
      <c r="AZ424" s="49">
        <f t="shared" si="63"/>
        <v>180</v>
      </c>
      <c r="BA424" s="49">
        <f t="shared" si="64"/>
        <v>29</v>
      </c>
      <c r="BB424" s="49">
        <f t="shared" si="60"/>
        <v>270</v>
      </c>
      <c r="BC424" s="60">
        <f t="shared" si="65"/>
        <v>29</v>
      </c>
    </row>
    <row r="425" spans="1:55">
      <c r="A425" s="89">
        <v>42937</v>
      </c>
      <c r="B425" s="2" t="s">
        <v>1842</v>
      </c>
      <c r="C425" s="2" t="s">
        <v>1450</v>
      </c>
      <c r="D425" s="2" t="s">
        <v>1575</v>
      </c>
      <c r="E425" s="2">
        <v>55</v>
      </c>
      <c r="F425" s="2">
        <v>4</v>
      </c>
      <c r="G425" s="10" t="str">
        <f t="shared" si="61"/>
        <v>55-4</v>
      </c>
      <c r="H425" s="2">
        <v>26</v>
      </c>
      <c r="I425" s="2">
        <v>28</v>
      </c>
      <c r="J425" s="14">
        <f>(VLOOKUP($G425,Depth_Lookup_CCL!$A$3:$Z$549,11,FALSE))+(H425/100)</f>
        <v>136.49499999999998</v>
      </c>
      <c r="K425" s="14">
        <f>(VLOOKUP($G425,Depth_Lookup_CCL!$A$3:$Z$549,11,FALSE))+(I425/100)</f>
        <v>136.51499999999999</v>
      </c>
      <c r="L425" s="90">
        <v>52</v>
      </c>
      <c r="M425" s="90" t="s">
        <v>1846</v>
      </c>
      <c r="N425" s="14"/>
      <c r="Q425" s="2"/>
      <c r="R425" s="110"/>
      <c r="S425" s="2" t="s">
        <v>1378</v>
      </c>
      <c r="T425" s="35" t="s">
        <v>1391</v>
      </c>
      <c r="U425" s="2" t="s">
        <v>1368</v>
      </c>
      <c r="V425" s="2" t="s">
        <v>238</v>
      </c>
      <c r="W425" s="5">
        <f>VLOOKUP(V425,definitions_list_lookup!$V$12:$W$15,2,FALSE)</f>
        <v>2</v>
      </c>
      <c r="X425" s="35" t="s">
        <v>1456</v>
      </c>
      <c r="Y425" s="41">
        <f>VLOOKUP(X425,definitions_list_lookup!$AT$3:$AU$5,2,FALSE)</f>
        <v>1</v>
      </c>
      <c r="Z425" s="41">
        <v>2</v>
      </c>
      <c r="AA425" s="41" t="s">
        <v>2476</v>
      </c>
      <c r="AB425" s="2"/>
      <c r="AC425" s="2"/>
      <c r="AD425" s="5" t="e">
        <f>VLOOKUP(AC425,definitions_list_lookup!$Y$12:$Z$15,2,FALSE)</f>
        <v>#N/A</v>
      </c>
      <c r="AE425" s="35"/>
      <c r="AF425" s="41" t="e">
        <f>VLOOKUP(AE425,definitions_list_lookup!$AT$3:$AU$5,2,FALSE)</f>
        <v>#N/A</v>
      </c>
      <c r="AH425" s="2"/>
      <c r="AI425" s="2"/>
      <c r="AJ425" s="14"/>
      <c r="AK425" s="14"/>
      <c r="AL425" s="14"/>
      <c r="AM425" s="14"/>
      <c r="AN425" s="14"/>
      <c r="AO425" s="14"/>
      <c r="AP425" s="14"/>
      <c r="AQ425" s="14"/>
      <c r="AR425" s="14"/>
      <c r="AS425" s="49">
        <v>25</v>
      </c>
      <c r="AT425" s="49">
        <v>270</v>
      </c>
      <c r="AU425" s="49">
        <v>0</v>
      </c>
      <c r="AV425" s="49">
        <v>360</v>
      </c>
      <c r="AW425" s="49">
        <f t="shared" si="54"/>
        <v>90</v>
      </c>
      <c r="AX425" s="49">
        <f t="shared" si="62"/>
        <v>90</v>
      </c>
      <c r="AY425" s="49">
        <f t="shared" si="59"/>
        <v>65</v>
      </c>
      <c r="AZ425" s="49">
        <f t="shared" si="63"/>
        <v>180</v>
      </c>
      <c r="BA425" s="49">
        <f t="shared" si="64"/>
        <v>25</v>
      </c>
      <c r="BB425" s="49">
        <f t="shared" si="60"/>
        <v>270</v>
      </c>
      <c r="BC425" s="60">
        <f t="shared" si="65"/>
        <v>25</v>
      </c>
    </row>
    <row r="426" spans="1:55">
      <c r="A426" s="89">
        <v>42937</v>
      </c>
      <c r="B426" s="2" t="s">
        <v>1842</v>
      </c>
      <c r="C426" s="2" t="s">
        <v>1450</v>
      </c>
      <c r="D426" s="2" t="s">
        <v>1575</v>
      </c>
      <c r="E426" s="2">
        <v>55</v>
      </c>
      <c r="F426" s="2">
        <v>4</v>
      </c>
      <c r="G426" s="10" t="str">
        <f t="shared" si="61"/>
        <v>55-4</v>
      </c>
      <c r="H426" s="2">
        <v>28</v>
      </c>
      <c r="I426" s="2">
        <v>79</v>
      </c>
      <c r="J426" s="14">
        <f>(VLOOKUP($G426,Depth_Lookup_CCL!$A$3:$Z$549,11,FALSE))+(H426/100)</f>
        <v>136.51499999999999</v>
      </c>
      <c r="K426" s="14">
        <f>(VLOOKUP($G426,Depth_Lookup_CCL!$A$3:$Z$549,11,FALSE))+(I426/100)</f>
        <v>137.02499999999998</v>
      </c>
      <c r="L426" s="90">
        <v>52</v>
      </c>
      <c r="M426" s="90" t="s">
        <v>1846</v>
      </c>
      <c r="N426" s="14" t="s">
        <v>1442</v>
      </c>
      <c r="Q426" s="2"/>
      <c r="R426" s="110"/>
      <c r="S426" s="2" t="s">
        <v>1378</v>
      </c>
      <c r="T426" s="35" t="s">
        <v>1391</v>
      </c>
      <c r="U426" s="2" t="s">
        <v>1368</v>
      </c>
      <c r="V426" s="2" t="s">
        <v>238</v>
      </c>
      <c r="W426" s="5">
        <f>VLOOKUP(V426,definitions_list_lookup!$V$12:$W$15,2,FALSE)</f>
        <v>2</v>
      </c>
      <c r="X426" s="35" t="s">
        <v>1456</v>
      </c>
      <c r="Y426" s="41">
        <f>VLOOKUP(X426,definitions_list_lookup!$AT$3:$AU$5,2,FALSE)</f>
        <v>1</v>
      </c>
      <c r="Z426" s="41">
        <v>51</v>
      </c>
      <c r="AA426" s="41" t="s">
        <v>2476</v>
      </c>
      <c r="AB426" s="2"/>
      <c r="AC426" s="2"/>
      <c r="AD426" s="5" t="e">
        <f>VLOOKUP(AC426,definitions_list_lookup!$Y$12:$Z$15,2,FALSE)</f>
        <v>#N/A</v>
      </c>
      <c r="AE426" s="35"/>
      <c r="AF426" s="41" t="e">
        <f>VLOOKUP(AE426,definitions_list_lookup!$AT$3:$AU$5,2,FALSE)</f>
        <v>#N/A</v>
      </c>
      <c r="AH426" s="2"/>
      <c r="AI426" s="2"/>
      <c r="AJ426" s="14"/>
      <c r="AK426" s="14"/>
      <c r="AL426" s="14"/>
      <c r="AM426" s="14"/>
      <c r="AN426" s="14"/>
      <c r="AO426" s="14"/>
      <c r="AP426" s="14"/>
      <c r="AQ426" s="14"/>
      <c r="AR426" s="14"/>
      <c r="AS426" s="49"/>
      <c r="AT426" s="49"/>
      <c r="AU426" s="49"/>
      <c r="AV426" s="49"/>
      <c r="AW426" s="49" t="e">
        <f t="shared" si="54"/>
        <v>#DIV/0!</v>
      </c>
      <c r="AX426" s="49" t="e">
        <f t="shared" si="62"/>
        <v>#DIV/0!</v>
      </c>
      <c r="AY426" s="49" t="e">
        <f t="shared" si="59"/>
        <v>#DIV/0!</v>
      </c>
      <c r="AZ426" s="49" t="e">
        <f t="shared" si="63"/>
        <v>#DIV/0!</v>
      </c>
      <c r="BA426" s="49" t="e">
        <f t="shared" si="64"/>
        <v>#DIV/0!</v>
      </c>
      <c r="BB426" s="49" t="e">
        <f t="shared" si="60"/>
        <v>#DIV/0!</v>
      </c>
      <c r="BC426" s="60" t="e">
        <f t="shared" si="65"/>
        <v>#DIV/0!</v>
      </c>
    </row>
    <row r="427" spans="1:55">
      <c r="A427" s="89">
        <v>42937</v>
      </c>
      <c r="B427" s="2" t="s">
        <v>1842</v>
      </c>
      <c r="C427" s="2" t="s">
        <v>1450</v>
      </c>
      <c r="D427" s="2" t="s">
        <v>1575</v>
      </c>
      <c r="E427" s="2">
        <v>56</v>
      </c>
      <c r="F427" s="2">
        <v>1</v>
      </c>
      <c r="G427" s="10" t="str">
        <f t="shared" si="61"/>
        <v>56-1</v>
      </c>
      <c r="H427" s="2">
        <v>0</v>
      </c>
      <c r="I427" s="2">
        <v>35</v>
      </c>
      <c r="J427" s="14">
        <f>(VLOOKUP($G427,Depth_Lookup_CCL!$A$3:$Z$549,11,FALSE))+(H427/100)</f>
        <v>136.9</v>
      </c>
      <c r="K427" s="14">
        <f>(VLOOKUP($G427,Depth_Lookup_CCL!$A$3:$Z$549,11,FALSE))+(I427/100)</f>
        <v>137.25</v>
      </c>
      <c r="L427" s="90">
        <v>52</v>
      </c>
      <c r="M427" s="90" t="s">
        <v>1846</v>
      </c>
      <c r="N427" s="14"/>
      <c r="Q427" s="2"/>
      <c r="R427" s="110"/>
      <c r="T427" s="35"/>
      <c r="U427" s="2"/>
      <c r="V427" s="2"/>
      <c r="W427" s="5" t="e">
        <f>VLOOKUP(V427,definitions_list_lookup!$V$12:$W$15,2,FALSE)</f>
        <v>#N/A</v>
      </c>
      <c r="X427" s="35"/>
      <c r="Y427" s="41" t="e">
        <f>VLOOKUP(X427,definitions_list_lookup!$AT$3:$AU$5,2,FALSE)</f>
        <v>#N/A</v>
      </c>
      <c r="Z427" s="41"/>
      <c r="AA427" s="41"/>
      <c r="AB427" s="2" t="s">
        <v>1385</v>
      </c>
      <c r="AC427" s="2" t="s">
        <v>1374</v>
      </c>
      <c r="AD427" s="5">
        <f>VLOOKUP(AC427,definitions_list_lookup!$Y$12:$Z$15,2,FALSE)</f>
        <v>1</v>
      </c>
      <c r="AE427" s="35" t="s">
        <v>1455</v>
      </c>
      <c r="AF427" s="41">
        <f>VLOOKUP(AE427,definitions_list_lookup!$AT$3:$AU$5,2,FALSE)</f>
        <v>0</v>
      </c>
      <c r="AH427" s="2" t="s">
        <v>1494</v>
      </c>
      <c r="AI427" s="2" t="s">
        <v>2495</v>
      </c>
      <c r="AJ427" s="14"/>
      <c r="AK427" s="14"/>
      <c r="AL427" s="14"/>
      <c r="AM427" s="14"/>
      <c r="AN427" s="14"/>
      <c r="AO427" s="14"/>
      <c r="AP427" s="14"/>
      <c r="AQ427" s="14"/>
      <c r="AR427" s="14"/>
      <c r="AS427" s="49">
        <v>12</v>
      </c>
      <c r="AT427" s="49">
        <v>270</v>
      </c>
      <c r="AU427" s="49">
        <v>0</v>
      </c>
      <c r="AV427" s="49">
        <v>360</v>
      </c>
      <c r="AW427" s="49">
        <f t="shared" si="54"/>
        <v>90</v>
      </c>
      <c r="AX427" s="49">
        <f t="shared" si="62"/>
        <v>90</v>
      </c>
      <c r="AY427" s="49">
        <f t="shared" si="59"/>
        <v>78.000000000000014</v>
      </c>
      <c r="AZ427" s="49">
        <f t="shared" si="63"/>
        <v>180</v>
      </c>
      <c r="BA427" s="49">
        <f t="shared" si="64"/>
        <v>11.999999999999986</v>
      </c>
      <c r="BB427" s="49">
        <f t="shared" si="60"/>
        <v>270</v>
      </c>
      <c r="BC427" s="60">
        <f t="shared" si="65"/>
        <v>11.999999999999986</v>
      </c>
    </row>
    <row r="428" spans="1:55">
      <c r="A428" s="89">
        <v>42937</v>
      </c>
      <c r="B428" s="2" t="s">
        <v>1842</v>
      </c>
      <c r="C428" s="2" t="s">
        <v>1450</v>
      </c>
      <c r="D428" s="2" t="s">
        <v>1575</v>
      </c>
      <c r="E428" s="2">
        <v>56</v>
      </c>
      <c r="F428" s="2">
        <v>1</v>
      </c>
      <c r="G428" s="10" t="str">
        <f t="shared" si="61"/>
        <v>56-1</v>
      </c>
      <c r="H428" s="2">
        <v>35</v>
      </c>
      <c r="I428" s="2">
        <v>48</v>
      </c>
      <c r="J428" s="14">
        <f>(VLOOKUP($G428,Depth_Lookup_CCL!$A$3:$Z$549,11,FALSE))+(H428/100)</f>
        <v>137.25</v>
      </c>
      <c r="K428" s="14">
        <f>(VLOOKUP($G428,Depth_Lookup_CCL!$A$3:$Z$549,11,FALSE))+(I428/100)</f>
        <v>137.38</v>
      </c>
      <c r="L428" s="90">
        <v>52</v>
      </c>
      <c r="M428" s="90" t="s">
        <v>1846</v>
      </c>
      <c r="N428" s="14"/>
      <c r="Q428" s="2"/>
      <c r="R428" s="110"/>
      <c r="S428" s="2" t="s">
        <v>1366</v>
      </c>
      <c r="T428" s="35" t="s">
        <v>1391</v>
      </c>
      <c r="U428" s="2" t="s">
        <v>1368</v>
      </c>
      <c r="V428" s="2" t="s">
        <v>238</v>
      </c>
      <c r="W428" s="5">
        <f>VLOOKUP(V428,definitions_list_lookup!$V$12:$W$15,2,FALSE)</f>
        <v>2</v>
      </c>
      <c r="X428" s="35" t="s">
        <v>1457</v>
      </c>
      <c r="Y428" s="41">
        <f>VLOOKUP(X428,definitions_list_lookup!$AT$3:$AU$5,2,FALSE)</f>
        <v>2</v>
      </c>
      <c r="Z428" s="41">
        <v>1</v>
      </c>
      <c r="AA428" s="41" t="s">
        <v>2513</v>
      </c>
      <c r="AB428" s="2"/>
      <c r="AC428" s="2"/>
      <c r="AD428" s="5" t="e">
        <f>VLOOKUP(AC428,definitions_list_lookup!$Y$12:$Z$15,2,FALSE)</f>
        <v>#N/A</v>
      </c>
      <c r="AE428" s="35"/>
      <c r="AF428" s="41" t="e">
        <f>VLOOKUP(AE428,definitions_list_lookup!$AT$3:$AU$5,2,FALSE)</f>
        <v>#N/A</v>
      </c>
      <c r="AH428" s="2"/>
      <c r="AI428" s="2"/>
      <c r="AJ428" s="14"/>
      <c r="AK428" s="14"/>
      <c r="AL428" s="14"/>
      <c r="AM428" s="14"/>
      <c r="AN428" s="14"/>
      <c r="AO428" s="14"/>
      <c r="AP428" s="14"/>
      <c r="AQ428" s="14"/>
      <c r="AR428" s="14"/>
      <c r="AS428" s="49">
        <v>24</v>
      </c>
      <c r="AT428" s="49">
        <v>270</v>
      </c>
      <c r="AU428" s="49">
        <v>2</v>
      </c>
      <c r="AV428" s="49">
        <v>360</v>
      </c>
      <c r="AW428" s="49">
        <f t="shared" si="54"/>
        <v>94.484717617115962</v>
      </c>
      <c r="AX428" s="49">
        <f t="shared" si="62"/>
        <v>94.484717617115962</v>
      </c>
      <c r="AY428" s="49">
        <f t="shared" si="59"/>
        <v>65.934649297607862</v>
      </c>
      <c r="AZ428" s="49">
        <f t="shared" si="63"/>
        <v>184.48471761711596</v>
      </c>
      <c r="BA428" s="49">
        <f t="shared" si="64"/>
        <v>24.065350702392138</v>
      </c>
      <c r="BB428" s="49">
        <f t="shared" si="60"/>
        <v>274.48471761711596</v>
      </c>
      <c r="BC428" s="60">
        <f t="shared" si="65"/>
        <v>24.065350702392138</v>
      </c>
    </row>
    <row r="429" spans="1:55">
      <c r="A429" s="89">
        <v>42937</v>
      </c>
      <c r="B429" s="2" t="s">
        <v>1842</v>
      </c>
      <c r="C429" s="2" t="s">
        <v>1450</v>
      </c>
      <c r="D429" s="2" t="s">
        <v>1575</v>
      </c>
      <c r="E429" s="2">
        <v>56</v>
      </c>
      <c r="F429" s="2">
        <v>1</v>
      </c>
      <c r="G429" s="10" t="str">
        <f t="shared" si="61"/>
        <v>56-1</v>
      </c>
      <c r="H429" s="2">
        <v>48</v>
      </c>
      <c r="I429" s="2">
        <v>87</v>
      </c>
      <c r="J429" s="14">
        <f>(VLOOKUP($G429,Depth_Lookup_CCL!$A$3:$Z$549,11,FALSE))+(H429/100)</f>
        <v>137.38</v>
      </c>
      <c r="K429" s="14">
        <f>(VLOOKUP($G429,Depth_Lookup_CCL!$A$3:$Z$549,11,FALSE))+(I429/100)</f>
        <v>137.77000000000001</v>
      </c>
      <c r="L429" s="90">
        <v>52</v>
      </c>
      <c r="M429" s="90" t="s">
        <v>1846</v>
      </c>
      <c r="N429" s="14" t="s">
        <v>1442</v>
      </c>
      <c r="Q429" s="2"/>
      <c r="R429" s="110" t="s">
        <v>3876</v>
      </c>
      <c r="U429" s="2"/>
      <c r="V429" s="2"/>
      <c r="W429" s="5" t="e">
        <f>VLOOKUP(V429,definitions_list_lookup!$V$12:$W$15,2,FALSE)</f>
        <v>#N/A</v>
      </c>
      <c r="X429" s="2"/>
      <c r="Y429" s="41" t="e">
        <f>VLOOKUP(X429,definitions_list_lookup!$AT$3:$AU$5,2,FALSE)</f>
        <v>#N/A</v>
      </c>
      <c r="AB429" s="2"/>
      <c r="AC429" s="2"/>
      <c r="AD429" s="5" t="e">
        <f>VLOOKUP(AC429,definitions_list_lookup!$Y$12:$Z$15,2,FALSE)</f>
        <v>#N/A</v>
      </c>
      <c r="AE429" s="35"/>
      <c r="AF429" s="41" t="e">
        <f>VLOOKUP(AE429,definitions_list_lookup!$AT$3:$AU$5,2,FALSE)</f>
        <v>#N/A</v>
      </c>
      <c r="AH429" s="2"/>
      <c r="AI429" s="2"/>
      <c r="AJ429" s="14"/>
      <c r="AK429" s="14"/>
      <c r="AL429" s="14"/>
      <c r="AM429" s="14"/>
      <c r="AN429" s="14"/>
      <c r="AO429" s="14"/>
      <c r="AP429" s="14"/>
      <c r="AQ429" s="14"/>
      <c r="AR429" s="14"/>
      <c r="AS429" s="49"/>
      <c r="AT429" s="49"/>
      <c r="AU429" s="49"/>
      <c r="AV429" s="49"/>
      <c r="AW429" s="49" t="e">
        <f t="shared" si="54"/>
        <v>#DIV/0!</v>
      </c>
      <c r="AX429" s="49" t="e">
        <f t="shared" si="62"/>
        <v>#DIV/0!</v>
      </c>
      <c r="AY429" s="49" t="e">
        <f t="shared" si="59"/>
        <v>#DIV/0!</v>
      </c>
      <c r="AZ429" s="49" t="e">
        <f t="shared" si="63"/>
        <v>#DIV/0!</v>
      </c>
      <c r="BA429" s="49" t="e">
        <f t="shared" si="64"/>
        <v>#DIV/0!</v>
      </c>
      <c r="BB429" s="49" t="e">
        <f t="shared" si="60"/>
        <v>#DIV/0!</v>
      </c>
      <c r="BC429" s="60" t="e">
        <f t="shared" si="65"/>
        <v>#DIV/0!</v>
      </c>
    </row>
    <row r="430" spans="1:55">
      <c r="A430" s="89">
        <v>42937</v>
      </c>
      <c r="B430" s="2" t="s">
        <v>1842</v>
      </c>
      <c r="C430" s="2" t="s">
        <v>1450</v>
      </c>
      <c r="D430" s="2" t="s">
        <v>1575</v>
      </c>
      <c r="E430" s="2">
        <v>56</v>
      </c>
      <c r="F430" s="2">
        <v>2</v>
      </c>
      <c r="G430" s="10" t="str">
        <f t="shared" si="61"/>
        <v>56-2</v>
      </c>
      <c r="H430" s="2">
        <v>0</v>
      </c>
      <c r="I430" s="2">
        <v>30</v>
      </c>
      <c r="J430" s="14">
        <f>(VLOOKUP($G430,Depth_Lookup_CCL!$A$3:$Z$549,11,FALSE))+(H430/100)</f>
        <v>137.77500000000001</v>
      </c>
      <c r="K430" s="14">
        <f>(VLOOKUP($G430,Depth_Lookup_CCL!$A$3:$Z$549,11,FALSE))+(I430/100)</f>
        <v>138.07500000000002</v>
      </c>
      <c r="L430" s="90">
        <v>52</v>
      </c>
      <c r="M430" s="90" t="s">
        <v>2514</v>
      </c>
      <c r="N430" s="14" t="s">
        <v>1442</v>
      </c>
      <c r="Q430" s="2"/>
      <c r="R430" s="110"/>
      <c r="T430" s="35"/>
      <c r="U430" s="2"/>
      <c r="V430" s="2" t="s">
        <v>1376</v>
      </c>
      <c r="W430" s="5">
        <f>VLOOKUP(V430,definitions_list_lookup!$V$12:$W$15,2,FALSE)</f>
        <v>0</v>
      </c>
      <c r="X430" s="35"/>
      <c r="Y430" s="41" t="e">
        <f>VLOOKUP(X430,definitions_list_lookup!$AT$3:$AU$5,2,FALSE)</f>
        <v>#N/A</v>
      </c>
      <c r="Z430" s="41"/>
      <c r="AA430" s="41"/>
      <c r="AB430" s="2"/>
      <c r="AC430" s="2"/>
      <c r="AD430" s="5" t="e">
        <f>VLOOKUP(AC430,definitions_list_lookup!$Y$12:$Z$15,2,FALSE)</f>
        <v>#N/A</v>
      </c>
      <c r="AE430" s="35"/>
      <c r="AF430" s="41" t="e">
        <f>VLOOKUP(AE430,definitions_list_lookup!$AT$3:$AU$5,2,FALSE)</f>
        <v>#N/A</v>
      </c>
      <c r="AH430" s="2"/>
      <c r="AI430" s="2"/>
      <c r="AJ430" s="14"/>
      <c r="AK430" s="14"/>
      <c r="AL430" s="14"/>
      <c r="AM430" s="14"/>
      <c r="AN430" s="14"/>
      <c r="AO430" s="14"/>
      <c r="AP430" s="14"/>
      <c r="AQ430" s="14"/>
      <c r="AR430" s="14"/>
      <c r="AS430" s="49"/>
      <c r="AT430" s="49"/>
      <c r="AU430" s="49"/>
      <c r="AV430" s="49"/>
      <c r="AW430" s="49" t="e">
        <f t="shared" si="54"/>
        <v>#DIV/0!</v>
      </c>
      <c r="AX430" s="49" t="e">
        <f t="shared" si="62"/>
        <v>#DIV/0!</v>
      </c>
      <c r="AY430" s="49" t="e">
        <f t="shared" si="59"/>
        <v>#DIV/0!</v>
      </c>
      <c r="AZ430" s="49" t="e">
        <f t="shared" si="63"/>
        <v>#DIV/0!</v>
      </c>
      <c r="BA430" s="49" t="e">
        <f t="shared" si="64"/>
        <v>#DIV/0!</v>
      </c>
      <c r="BB430" s="49" t="e">
        <f t="shared" si="60"/>
        <v>#DIV/0!</v>
      </c>
      <c r="BC430" s="60" t="e">
        <f t="shared" si="65"/>
        <v>#DIV/0!</v>
      </c>
    </row>
    <row r="431" spans="1:55">
      <c r="A431" s="89">
        <v>42937</v>
      </c>
      <c r="B431" s="2" t="s">
        <v>1842</v>
      </c>
      <c r="C431" s="2" t="s">
        <v>1450</v>
      </c>
      <c r="D431" s="2" t="s">
        <v>1575</v>
      </c>
      <c r="E431" s="2">
        <v>57</v>
      </c>
      <c r="F431" s="2">
        <v>1</v>
      </c>
      <c r="G431" s="10" t="str">
        <f t="shared" si="61"/>
        <v>57-1</v>
      </c>
      <c r="H431" s="2">
        <v>0</v>
      </c>
      <c r="I431" s="2">
        <v>50</v>
      </c>
      <c r="J431" s="14">
        <f>(VLOOKUP($G431,Depth_Lookup_CCL!$A$3:$Z$549,11,FALSE))+(H431/100)</f>
        <v>137.9</v>
      </c>
      <c r="K431" s="14">
        <f>(VLOOKUP($G431,Depth_Lookup_CCL!$A$3:$Z$549,11,FALSE))+(I431/100)</f>
        <v>138.4</v>
      </c>
      <c r="L431" s="90">
        <v>52</v>
      </c>
      <c r="M431" s="90" t="s">
        <v>1846</v>
      </c>
      <c r="N431" s="14"/>
      <c r="Q431" s="2"/>
      <c r="R431" s="110"/>
      <c r="T431" s="35"/>
      <c r="U431" s="2"/>
      <c r="V431" s="2"/>
      <c r="W431" s="5" t="e">
        <f>VLOOKUP(V431,definitions_list_lookup!$V$12:$W$15,2,FALSE)</f>
        <v>#N/A</v>
      </c>
      <c r="X431" s="35"/>
      <c r="Y431" s="41" t="e">
        <f>VLOOKUP(X431,definitions_list_lookup!$AT$3:$AU$5,2,FALSE)</f>
        <v>#N/A</v>
      </c>
      <c r="Z431" s="41"/>
      <c r="AA431" s="41"/>
      <c r="AB431" s="2" t="s">
        <v>1385</v>
      </c>
      <c r="AC431" s="2" t="s">
        <v>1374</v>
      </c>
      <c r="AD431" s="5">
        <f>VLOOKUP(AC431,definitions_list_lookup!$Y$12:$Z$15,2,FALSE)</f>
        <v>1</v>
      </c>
      <c r="AE431" s="35" t="s">
        <v>1455</v>
      </c>
      <c r="AF431" s="41">
        <f>VLOOKUP(AE431,definitions_list_lookup!$AT$3:$AU$5,2,FALSE)</f>
        <v>0</v>
      </c>
      <c r="AH431" s="2" t="s">
        <v>1494</v>
      </c>
      <c r="AI431" s="2" t="s">
        <v>2495</v>
      </c>
      <c r="AJ431" s="14"/>
      <c r="AK431" s="14"/>
      <c r="AL431" s="14"/>
      <c r="AM431" s="14"/>
      <c r="AN431" s="14"/>
      <c r="AO431" s="14"/>
      <c r="AP431" s="14"/>
      <c r="AQ431" s="14"/>
      <c r="AR431" s="14"/>
      <c r="AS431" s="49">
        <v>6</v>
      </c>
      <c r="AT431" s="49">
        <v>90</v>
      </c>
      <c r="AU431" s="49">
        <v>0</v>
      </c>
      <c r="AV431" s="49">
        <v>360</v>
      </c>
      <c r="AW431" s="49">
        <f t="shared" si="54"/>
        <v>-90.000000000000014</v>
      </c>
      <c r="AX431" s="49">
        <f t="shared" si="62"/>
        <v>270</v>
      </c>
      <c r="AY431" s="49">
        <f t="shared" si="59"/>
        <v>84</v>
      </c>
      <c r="AZ431" s="49">
        <f t="shared" si="63"/>
        <v>360</v>
      </c>
      <c r="BA431" s="49">
        <f t="shared" si="64"/>
        <v>6</v>
      </c>
      <c r="BB431" s="49">
        <f t="shared" si="60"/>
        <v>90</v>
      </c>
      <c r="BC431" s="60">
        <f t="shared" si="65"/>
        <v>6</v>
      </c>
    </row>
    <row r="432" spans="1:55">
      <c r="A432" s="89">
        <v>42937</v>
      </c>
      <c r="B432" s="2" t="s">
        <v>1842</v>
      </c>
      <c r="C432" s="2" t="s">
        <v>1450</v>
      </c>
      <c r="D432" s="2" t="s">
        <v>1575</v>
      </c>
      <c r="E432" s="2">
        <v>57</v>
      </c>
      <c r="F432" s="2">
        <v>1</v>
      </c>
      <c r="G432" s="10" t="str">
        <f t="shared" si="61"/>
        <v>57-1</v>
      </c>
      <c r="H432" s="2">
        <v>50</v>
      </c>
      <c r="I432" s="2">
        <v>53</v>
      </c>
      <c r="J432" s="14">
        <f>(VLOOKUP($G432,Depth_Lookup_CCL!$A$3:$Z$549,11,FALSE))+(H432/100)</f>
        <v>138.4</v>
      </c>
      <c r="K432" s="14">
        <f>(VLOOKUP($G432,Depth_Lookup_CCL!$A$3:$Z$549,11,FALSE))+(I432/100)</f>
        <v>138.43</v>
      </c>
      <c r="L432" s="90">
        <v>52</v>
      </c>
      <c r="M432" s="90" t="s">
        <v>1846</v>
      </c>
      <c r="N432" s="14"/>
      <c r="Q432" s="2"/>
      <c r="R432" s="110"/>
      <c r="S432" s="2" t="s">
        <v>1366</v>
      </c>
      <c r="T432" s="35" t="s">
        <v>1363</v>
      </c>
      <c r="U432" s="2" t="s">
        <v>1368</v>
      </c>
      <c r="V432" s="2" t="s">
        <v>238</v>
      </c>
      <c r="W432" s="5">
        <f>VLOOKUP(V432,definitions_list_lookup!$V$12:$W$15,2,FALSE)</f>
        <v>2</v>
      </c>
      <c r="X432" s="35" t="s">
        <v>1456</v>
      </c>
      <c r="Y432" s="41">
        <f>VLOOKUP(X432,definitions_list_lookup!$AT$3:$AU$5,2,FALSE)</f>
        <v>1</v>
      </c>
      <c r="Z432" s="41">
        <v>3</v>
      </c>
      <c r="AA432" s="41" t="s">
        <v>2509</v>
      </c>
      <c r="AB432" s="2"/>
      <c r="AC432" s="2"/>
      <c r="AD432" s="5" t="e">
        <f>VLOOKUP(AC432,definitions_list_lookup!$Y$12:$Z$15,2,FALSE)</f>
        <v>#N/A</v>
      </c>
      <c r="AE432" s="35"/>
      <c r="AF432" s="41" t="e">
        <f>VLOOKUP(AE432,definitions_list_lookup!$AT$3:$AU$5,2,FALSE)</f>
        <v>#N/A</v>
      </c>
      <c r="AH432" s="2"/>
      <c r="AI432" s="2"/>
      <c r="AJ432" s="14"/>
      <c r="AK432" s="14"/>
      <c r="AL432" s="14"/>
      <c r="AM432" s="14"/>
      <c r="AN432" s="14"/>
      <c r="AO432" s="14"/>
      <c r="AP432" s="14"/>
      <c r="AQ432" s="14"/>
      <c r="AR432" s="14"/>
      <c r="AS432" s="49">
        <v>5</v>
      </c>
      <c r="AT432" s="49">
        <v>90</v>
      </c>
      <c r="AU432" s="49">
        <v>0</v>
      </c>
      <c r="AV432" s="49">
        <v>360</v>
      </c>
      <c r="AW432" s="49">
        <f t="shared" si="54"/>
        <v>-90.000000000000014</v>
      </c>
      <c r="AX432" s="49">
        <f t="shared" si="62"/>
        <v>270</v>
      </c>
      <c r="AY432" s="49">
        <f t="shared" si="59"/>
        <v>85</v>
      </c>
      <c r="AZ432" s="49">
        <f t="shared" si="63"/>
        <v>360</v>
      </c>
      <c r="BA432" s="49">
        <f t="shared" si="64"/>
        <v>5</v>
      </c>
      <c r="BB432" s="49">
        <f t="shared" si="60"/>
        <v>90</v>
      </c>
      <c r="BC432" s="60">
        <f t="shared" si="65"/>
        <v>5</v>
      </c>
    </row>
    <row r="433" spans="1:77">
      <c r="A433" s="89">
        <v>42937</v>
      </c>
      <c r="B433" s="2" t="s">
        <v>1842</v>
      </c>
      <c r="C433" s="2" t="s">
        <v>1450</v>
      </c>
      <c r="D433" s="2" t="s">
        <v>1575</v>
      </c>
      <c r="E433" s="2">
        <v>57</v>
      </c>
      <c r="F433" s="2">
        <v>1</v>
      </c>
      <c r="G433" s="10" t="str">
        <f t="shared" si="61"/>
        <v>57-1</v>
      </c>
      <c r="H433" s="2">
        <v>53</v>
      </c>
      <c r="I433" s="2">
        <v>63</v>
      </c>
      <c r="J433" s="14">
        <f>(VLOOKUP($G433,Depth_Lookup_CCL!$A$3:$Z$549,11,FALSE))+(H433/100)</f>
        <v>138.43</v>
      </c>
      <c r="K433" s="14">
        <f>(VLOOKUP($G433,Depth_Lookup_CCL!$A$3:$Z$549,11,FALSE))+(I433/100)</f>
        <v>138.53</v>
      </c>
      <c r="L433" s="90">
        <v>52</v>
      </c>
      <c r="M433" s="90" t="s">
        <v>1846</v>
      </c>
      <c r="N433" s="14"/>
      <c r="Q433" s="2"/>
      <c r="R433" s="110"/>
      <c r="S433" s="2" t="s">
        <v>1366</v>
      </c>
      <c r="T433" s="35" t="s">
        <v>1363</v>
      </c>
      <c r="U433" s="2" t="s">
        <v>1368</v>
      </c>
      <c r="V433" s="2" t="s">
        <v>238</v>
      </c>
      <c r="W433" s="5">
        <f>VLOOKUP(V433,definitions_list_lookup!$V$12:$W$15,2,FALSE)</f>
        <v>2</v>
      </c>
      <c r="X433" s="35" t="s">
        <v>1456</v>
      </c>
      <c r="Y433" s="41">
        <f>VLOOKUP(X433,definitions_list_lookup!$AT$3:$AU$5,2,FALSE)</f>
        <v>1</v>
      </c>
      <c r="Z433" s="41">
        <v>10</v>
      </c>
      <c r="AA433" s="41" t="s">
        <v>2509</v>
      </c>
      <c r="AB433" s="2"/>
      <c r="AC433" s="2"/>
      <c r="AD433" s="5" t="e">
        <f>VLOOKUP(AC433,definitions_list_lookup!$Y$12:$Z$15,2,FALSE)</f>
        <v>#N/A</v>
      </c>
      <c r="AE433" s="35"/>
      <c r="AF433" s="41" t="e">
        <f>VLOOKUP(AE433,definitions_list_lookup!$AT$3:$AU$5,2,FALSE)</f>
        <v>#N/A</v>
      </c>
      <c r="AH433" s="2"/>
      <c r="AI433" s="2"/>
      <c r="AJ433" s="14"/>
      <c r="AK433" s="14"/>
      <c r="AL433" s="14"/>
      <c r="AM433" s="14"/>
      <c r="AN433" s="14"/>
      <c r="AO433" s="14"/>
      <c r="AP433" s="14"/>
      <c r="AQ433" s="14"/>
      <c r="AR433" s="14"/>
      <c r="AS433" s="49">
        <v>6</v>
      </c>
      <c r="AT433" s="49">
        <v>90</v>
      </c>
      <c r="AU433" s="49">
        <v>1</v>
      </c>
      <c r="AV433" s="49">
        <v>360</v>
      </c>
      <c r="AW433" s="49">
        <f t="shared" si="54"/>
        <v>-99.429271099419068</v>
      </c>
      <c r="AX433" s="49">
        <f t="shared" si="62"/>
        <v>260.57072890058095</v>
      </c>
      <c r="AY433" s="49">
        <f t="shared" si="59"/>
        <v>83.918432948729844</v>
      </c>
      <c r="AZ433" s="49">
        <f t="shared" si="63"/>
        <v>350.57072890058095</v>
      </c>
      <c r="BA433" s="49">
        <f t="shared" si="64"/>
        <v>6.0815670512701558</v>
      </c>
      <c r="BB433" s="49">
        <f t="shared" si="60"/>
        <v>80.570728900580946</v>
      </c>
      <c r="BC433" s="60">
        <f t="shared" si="65"/>
        <v>6.0815670512701558</v>
      </c>
    </row>
    <row r="434" spans="1:77">
      <c r="A434" s="89">
        <v>42937</v>
      </c>
      <c r="B434" s="2" t="s">
        <v>1842</v>
      </c>
      <c r="C434" s="2" t="s">
        <v>1450</v>
      </c>
      <c r="D434" s="2" t="s">
        <v>1575</v>
      </c>
      <c r="E434" s="2">
        <v>57</v>
      </c>
      <c r="F434" s="2">
        <v>1</v>
      </c>
      <c r="G434" s="10" t="str">
        <f t="shared" si="61"/>
        <v>57-1</v>
      </c>
      <c r="H434" s="2">
        <v>63</v>
      </c>
      <c r="I434" s="2">
        <v>77</v>
      </c>
      <c r="J434" s="14">
        <f>(VLOOKUP($G434,Depth_Lookup_CCL!$A$3:$Z$549,11,FALSE))+(H434/100)</f>
        <v>138.53</v>
      </c>
      <c r="K434" s="14">
        <f>(VLOOKUP($G434,Depth_Lookup_CCL!$A$3:$Z$549,11,FALSE))+(I434/100)</f>
        <v>138.67000000000002</v>
      </c>
      <c r="L434" s="90">
        <v>52</v>
      </c>
      <c r="M434" s="90" t="s">
        <v>1846</v>
      </c>
      <c r="N434" s="14" t="s">
        <v>1442</v>
      </c>
      <c r="Q434" s="2"/>
      <c r="R434" s="110" t="s">
        <v>3876</v>
      </c>
      <c r="S434" s="2" t="s">
        <v>1366</v>
      </c>
      <c r="T434" s="35" t="s">
        <v>1363</v>
      </c>
      <c r="U434" s="2" t="s">
        <v>1368</v>
      </c>
      <c r="V434" s="2" t="s">
        <v>238</v>
      </c>
      <c r="W434" s="5">
        <f>VLOOKUP(V434,definitions_list_lookup!$V$12:$W$15,2,FALSE)</f>
        <v>2</v>
      </c>
      <c r="X434" s="35" t="s">
        <v>1456</v>
      </c>
      <c r="Y434" s="41">
        <f>VLOOKUP(X434,definitions_list_lookup!$AT$3:$AU$5,2,FALSE)</f>
        <v>1</v>
      </c>
      <c r="Z434" s="41">
        <v>14</v>
      </c>
      <c r="AA434" s="41" t="s">
        <v>2509</v>
      </c>
      <c r="AB434" s="2"/>
      <c r="AC434" s="2"/>
      <c r="AD434" s="5" t="e">
        <f>VLOOKUP(AC434,definitions_list_lookup!$Y$12:$Z$15,2,FALSE)</f>
        <v>#N/A</v>
      </c>
      <c r="AE434" s="35"/>
      <c r="AF434" s="41" t="e">
        <f>VLOOKUP(AE434,definitions_list_lookup!$AT$3:$AU$5,2,FALSE)</f>
        <v>#N/A</v>
      </c>
      <c r="AH434" s="2"/>
      <c r="AI434" s="2"/>
      <c r="AJ434" s="14"/>
      <c r="AK434" s="14"/>
      <c r="AL434" s="14"/>
      <c r="AM434" s="14"/>
      <c r="AN434" s="14"/>
      <c r="AO434" s="14"/>
      <c r="AP434" s="14"/>
      <c r="AQ434" s="14"/>
      <c r="AR434" s="14"/>
      <c r="AS434" s="49"/>
      <c r="AT434" s="49"/>
      <c r="AU434" s="49"/>
      <c r="AV434" s="49"/>
      <c r="AW434" s="49" t="e">
        <f t="shared" si="54"/>
        <v>#DIV/0!</v>
      </c>
      <c r="AX434" s="49" t="e">
        <f t="shared" si="62"/>
        <v>#DIV/0!</v>
      </c>
      <c r="AY434" s="49" t="e">
        <f t="shared" si="59"/>
        <v>#DIV/0!</v>
      </c>
      <c r="AZ434" s="49" t="e">
        <f t="shared" si="63"/>
        <v>#DIV/0!</v>
      </c>
      <c r="BA434" s="49" t="e">
        <f t="shared" si="64"/>
        <v>#DIV/0!</v>
      </c>
      <c r="BB434" s="49" t="e">
        <f t="shared" si="60"/>
        <v>#DIV/0!</v>
      </c>
      <c r="BC434" s="60" t="e">
        <f t="shared" si="65"/>
        <v>#DIV/0!</v>
      </c>
    </row>
    <row r="435" spans="1:77">
      <c r="A435" s="89">
        <v>42937</v>
      </c>
      <c r="B435" s="2" t="s">
        <v>1842</v>
      </c>
      <c r="C435" s="2" t="s">
        <v>1450</v>
      </c>
      <c r="D435" s="2" t="s">
        <v>1575</v>
      </c>
      <c r="E435" s="2">
        <v>57</v>
      </c>
      <c r="F435" s="2">
        <v>2</v>
      </c>
      <c r="G435" s="10" t="str">
        <f t="shared" si="61"/>
        <v>57-2</v>
      </c>
      <c r="H435" s="2">
        <v>2</v>
      </c>
      <c r="I435" s="2">
        <v>51</v>
      </c>
      <c r="J435" s="14">
        <f>(VLOOKUP($G435,Depth_Lookup_CCL!$A$3:$Z$549,11,FALSE))+(H435/100)</f>
        <v>138.685</v>
      </c>
      <c r="K435" s="14">
        <f>(VLOOKUP($G435,Depth_Lookup_CCL!$A$3:$Z$549,11,FALSE))+(I435/100)</f>
        <v>139.17499999999998</v>
      </c>
      <c r="L435" s="90">
        <v>52</v>
      </c>
      <c r="M435" s="90" t="s">
        <v>2515</v>
      </c>
      <c r="N435" s="14" t="s">
        <v>1442</v>
      </c>
      <c r="Q435" s="2"/>
      <c r="R435" s="110" t="s">
        <v>3877</v>
      </c>
      <c r="T435" s="35"/>
      <c r="U435" s="2"/>
      <c r="V435" s="2" t="s">
        <v>1376</v>
      </c>
      <c r="W435" s="5">
        <f>VLOOKUP(V435,definitions_list_lookup!$V$12:$W$15,2,FALSE)</f>
        <v>0</v>
      </c>
      <c r="X435" s="35"/>
      <c r="Y435" s="41" t="e">
        <f>VLOOKUP(X435,definitions_list_lookup!$AT$3:$AU$5,2,FALSE)</f>
        <v>#N/A</v>
      </c>
      <c r="Z435" s="41"/>
      <c r="AA435" s="41" t="s">
        <v>2516</v>
      </c>
      <c r="AB435" s="2" t="s">
        <v>1385</v>
      </c>
      <c r="AC435" s="2" t="s">
        <v>1374</v>
      </c>
      <c r="AD435" s="5">
        <f>VLOOKUP(AC435,definitions_list_lookup!$Y$12:$Z$15,2,FALSE)</f>
        <v>1</v>
      </c>
      <c r="AE435" s="35" t="s">
        <v>1455</v>
      </c>
      <c r="AF435" s="41">
        <f>VLOOKUP(AE435,definitions_list_lookup!$AT$3:$AU$5,2,FALSE)</f>
        <v>0</v>
      </c>
      <c r="AH435" s="2" t="s">
        <v>1492</v>
      </c>
      <c r="AI435" s="2" t="s">
        <v>2517</v>
      </c>
      <c r="AJ435" s="14"/>
      <c r="AK435" s="14"/>
      <c r="AL435" s="14"/>
      <c r="AM435" s="14"/>
      <c r="AN435" s="14"/>
      <c r="AO435" s="14"/>
      <c r="AP435" s="14"/>
      <c r="AQ435" s="14"/>
      <c r="AR435" s="14"/>
      <c r="AS435" s="49">
        <v>20</v>
      </c>
      <c r="AT435" s="49">
        <v>90</v>
      </c>
      <c r="AU435" s="49">
        <v>0</v>
      </c>
      <c r="AV435" s="49">
        <v>360</v>
      </c>
      <c r="AW435" s="49">
        <f t="shared" si="54"/>
        <v>-90.000000000000014</v>
      </c>
      <c r="AX435" s="49">
        <f t="shared" si="62"/>
        <v>270</v>
      </c>
      <c r="AY435" s="49">
        <f t="shared" si="59"/>
        <v>70.000000000000014</v>
      </c>
      <c r="AZ435" s="49">
        <f t="shared" si="63"/>
        <v>360</v>
      </c>
      <c r="BA435" s="49">
        <f t="shared" si="64"/>
        <v>19.999999999999986</v>
      </c>
      <c r="BB435" s="49">
        <f t="shared" si="60"/>
        <v>90</v>
      </c>
      <c r="BC435" s="60">
        <f t="shared" si="65"/>
        <v>19.999999999999986</v>
      </c>
    </row>
    <row r="436" spans="1:77">
      <c r="A436" s="89">
        <v>42937</v>
      </c>
      <c r="B436" s="2" t="s">
        <v>1842</v>
      </c>
      <c r="C436" s="2" t="s">
        <v>1450</v>
      </c>
      <c r="D436" s="2" t="s">
        <v>1575</v>
      </c>
      <c r="E436" s="2">
        <v>57</v>
      </c>
      <c r="F436" s="2">
        <v>3</v>
      </c>
      <c r="G436" s="10" t="str">
        <f t="shared" si="61"/>
        <v>57-3</v>
      </c>
      <c r="H436" s="2">
        <v>0</v>
      </c>
      <c r="I436" s="2">
        <v>84</v>
      </c>
      <c r="J436" s="14">
        <f>(VLOOKUP($G436,Depth_Lookup_CCL!$A$3:$Z$549,11,FALSE))+(H436/100)</f>
        <v>139.17499999999998</v>
      </c>
      <c r="K436" s="14">
        <f>(VLOOKUP($G436,Depth_Lookup_CCL!$A$3:$Z$549,11,FALSE))+(I436/100)</f>
        <v>140.01499999999999</v>
      </c>
      <c r="L436" s="90">
        <v>52</v>
      </c>
      <c r="M436" s="90" t="s">
        <v>1846</v>
      </c>
      <c r="N436" s="14" t="s">
        <v>1442</v>
      </c>
      <c r="Q436" s="2"/>
      <c r="R436" s="110" t="s">
        <v>3876</v>
      </c>
      <c r="T436" s="35"/>
      <c r="U436" s="2"/>
      <c r="V436" s="2" t="s">
        <v>1376</v>
      </c>
      <c r="W436" s="5">
        <f>VLOOKUP(V436,definitions_list_lookup!$V$12:$W$15,2,FALSE)</f>
        <v>0</v>
      </c>
      <c r="X436" s="35"/>
      <c r="Y436" s="41" t="e">
        <f>VLOOKUP(X436,definitions_list_lookup!$AT$3:$AU$5,2,FALSE)</f>
        <v>#N/A</v>
      </c>
      <c r="Z436" s="41"/>
      <c r="AA436" s="41" t="s">
        <v>2516</v>
      </c>
      <c r="AB436" s="2" t="s">
        <v>1385</v>
      </c>
      <c r="AC436" s="2" t="s">
        <v>1374</v>
      </c>
      <c r="AD436" s="5">
        <f>VLOOKUP(AC436,definitions_list_lookup!$Y$12:$Z$15,2,FALSE)</f>
        <v>1</v>
      </c>
      <c r="AE436" s="35" t="s">
        <v>1455</v>
      </c>
      <c r="AF436" s="41">
        <f>VLOOKUP(AE436,definitions_list_lookup!$AT$3:$AU$5,2,FALSE)</f>
        <v>0</v>
      </c>
      <c r="AH436" s="2" t="s">
        <v>1492</v>
      </c>
      <c r="AI436" s="2" t="s">
        <v>2518</v>
      </c>
      <c r="AJ436" s="14"/>
      <c r="AK436" s="14"/>
      <c r="AL436" s="14"/>
      <c r="AM436" s="14"/>
      <c r="AN436" s="14"/>
      <c r="AO436" s="14"/>
      <c r="AP436" s="14"/>
      <c r="AQ436" s="14"/>
      <c r="AR436" s="14"/>
      <c r="AS436" s="49">
        <v>16</v>
      </c>
      <c r="AT436" s="49">
        <v>90</v>
      </c>
      <c r="AU436" s="49">
        <v>0</v>
      </c>
      <c r="AV436" s="49">
        <v>0</v>
      </c>
      <c r="AW436" s="49">
        <f t="shared" ref="AW436:AW585" si="66">+(IF($AT436&lt;$AV436,((MIN($AV436,$AT436)+(DEGREES(ATAN((TAN(RADIANS($AU436))/((TAN(RADIANS($AS436))*SIN(RADIANS(ABS($AT436-$AV436))))))-(COS(RADIANS(ABS($AT436-$AV436)))/SIN(RADIANS(ABS($AT436-$AV436)))))))-180)),((MAX($AV436,$AT436)-(DEGREES(ATAN((TAN(RADIANS($AU436))/((TAN(RADIANS($AS436))*SIN(RADIANS(ABS($AT436-$AV436))))))-(COS(RADIANS(ABS($AT436-$AV436)))/SIN(RADIANS(ABS($AT436-$AV436)))))))-180))))</f>
        <v>-90</v>
      </c>
      <c r="AX436" s="49">
        <f t="shared" si="62"/>
        <v>270</v>
      </c>
      <c r="AY436" s="49">
        <f t="shared" si="59"/>
        <v>74</v>
      </c>
      <c r="AZ436" s="49">
        <f t="shared" si="63"/>
        <v>360</v>
      </c>
      <c r="BA436" s="49">
        <f t="shared" si="64"/>
        <v>16</v>
      </c>
      <c r="BB436" s="49">
        <f t="shared" si="60"/>
        <v>90</v>
      </c>
      <c r="BC436" s="60">
        <f t="shared" si="65"/>
        <v>16</v>
      </c>
    </row>
    <row r="437" spans="1:77">
      <c r="A437" s="89">
        <v>42937</v>
      </c>
      <c r="B437" s="2" t="s">
        <v>1842</v>
      </c>
      <c r="C437" s="2" t="s">
        <v>1450</v>
      </c>
      <c r="D437" s="2" t="s">
        <v>1575</v>
      </c>
      <c r="E437" s="2">
        <v>58</v>
      </c>
      <c r="F437" s="2">
        <v>1</v>
      </c>
      <c r="G437" s="10" t="str">
        <f t="shared" si="61"/>
        <v>58-1</v>
      </c>
      <c r="H437" s="2">
        <v>0</v>
      </c>
      <c r="I437" s="2">
        <v>11</v>
      </c>
      <c r="J437" s="14">
        <f>(VLOOKUP($G437,Depth_Lookup_CCL!$A$3:$Z$549,11,FALSE))+(H437/100)</f>
        <v>139.94999999999999</v>
      </c>
      <c r="K437" s="14">
        <f>(VLOOKUP($G437,Depth_Lookup_CCL!$A$3:$Z$549,11,FALSE))+(I437/100)</f>
        <v>140.06</v>
      </c>
      <c r="L437" s="90">
        <v>52</v>
      </c>
      <c r="M437" s="90" t="s">
        <v>1846</v>
      </c>
      <c r="N437" s="14" t="s">
        <v>1442</v>
      </c>
      <c r="Q437" s="2"/>
      <c r="R437" s="110" t="s">
        <v>3876</v>
      </c>
      <c r="T437" s="35"/>
      <c r="U437" s="2"/>
      <c r="V437" s="2" t="s">
        <v>1376</v>
      </c>
      <c r="W437" s="5">
        <f>VLOOKUP(V437,definitions_list_lookup!$V$12:$W$15,2,FALSE)</f>
        <v>0</v>
      </c>
      <c r="X437" s="35"/>
      <c r="Y437" s="41" t="e">
        <f>VLOOKUP(X437,definitions_list_lookup!$AT$3:$AU$5,2,FALSE)</f>
        <v>#N/A</v>
      </c>
      <c r="Z437" s="41"/>
      <c r="AA437" s="41"/>
      <c r="AB437" s="2" t="s">
        <v>1385</v>
      </c>
      <c r="AC437" s="2" t="s">
        <v>1374</v>
      </c>
      <c r="AD437" s="5">
        <f>VLOOKUP(AC437,definitions_list_lookup!$Y$12:$Z$15,2,FALSE)</f>
        <v>1</v>
      </c>
      <c r="AE437" s="35" t="s">
        <v>1455</v>
      </c>
      <c r="AF437" s="41">
        <f>VLOOKUP(AE437,definitions_list_lookup!$AT$3:$AU$5,2,FALSE)</f>
        <v>0</v>
      </c>
      <c r="AH437" s="2" t="s">
        <v>1492</v>
      </c>
      <c r="AI437" s="2" t="s">
        <v>2518</v>
      </c>
      <c r="AJ437" s="14"/>
      <c r="AK437" s="14"/>
      <c r="AL437" s="14"/>
      <c r="AM437" s="14"/>
      <c r="AN437" s="14"/>
      <c r="AO437" s="14"/>
      <c r="AP437" s="14"/>
      <c r="AQ437" s="14"/>
      <c r="AR437" s="14"/>
      <c r="AS437" s="49">
        <v>4</v>
      </c>
      <c r="AT437" s="49">
        <v>90</v>
      </c>
      <c r="AU437" s="49">
        <v>2</v>
      </c>
      <c r="AV437" s="49">
        <v>0</v>
      </c>
      <c r="AW437" s="49">
        <f t="shared" si="66"/>
        <v>-116.53709639358078</v>
      </c>
      <c r="AX437" s="49">
        <f t="shared" si="62"/>
        <v>243.46290360641922</v>
      </c>
      <c r="AY437" s="49">
        <f t="shared" si="59"/>
        <v>85.530762667528776</v>
      </c>
      <c r="AZ437" s="49">
        <f t="shared" si="63"/>
        <v>333.46290360641922</v>
      </c>
      <c r="BA437" s="49">
        <f t="shared" si="64"/>
        <v>4.4692373324712236</v>
      </c>
      <c r="BB437" s="49">
        <f t="shared" si="60"/>
        <v>63.462903606419218</v>
      </c>
      <c r="BC437" s="60">
        <f t="shared" si="65"/>
        <v>4.4692373324712236</v>
      </c>
    </row>
    <row r="438" spans="1:77">
      <c r="A438" s="89">
        <v>42937</v>
      </c>
      <c r="B438" s="2" t="s">
        <v>1842</v>
      </c>
      <c r="C438" s="2" t="s">
        <v>1450</v>
      </c>
      <c r="D438" s="2" t="s">
        <v>1575</v>
      </c>
      <c r="E438" s="2">
        <v>58</v>
      </c>
      <c r="F438" s="2">
        <v>1</v>
      </c>
      <c r="G438" s="10" t="str">
        <f t="shared" si="61"/>
        <v>58-1</v>
      </c>
      <c r="H438" s="2">
        <v>11</v>
      </c>
      <c r="I438" s="2">
        <v>21</v>
      </c>
      <c r="J438" s="14">
        <f>(VLOOKUP($G438,Depth_Lookup_CCL!$A$3:$Z$549,11,FALSE))+(H438/100)</f>
        <v>140.06</v>
      </c>
      <c r="K438" s="14">
        <f>(VLOOKUP($G438,Depth_Lookup_CCL!$A$3:$Z$549,11,FALSE))+(I438/100)</f>
        <v>140.16</v>
      </c>
      <c r="L438" s="90">
        <v>53</v>
      </c>
      <c r="M438" s="90" t="s">
        <v>1846</v>
      </c>
      <c r="N438" s="14" t="s">
        <v>20</v>
      </c>
      <c r="O438" s="2" t="s">
        <v>1363</v>
      </c>
      <c r="P438" s="2" t="s">
        <v>1368</v>
      </c>
      <c r="Q438" s="2" t="s">
        <v>2519</v>
      </c>
      <c r="R438" s="110"/>
      <c r="S438" s="2" t="s">
        <v>1379</v>
      </c>
      <c r="T438" s="35" t="s">
        <v>1363</v>
      </c>
      <c r="U438" s="2" t="s">
        <v>1368</v>
      </c>
      <c r="V438" s="2" t="s">
        <v>238</v>
      </c>
      <c r="W438" s="5">
        <f>VLOOKUP(V438,definitions_list_lookup!$V$12:$W$15,2,FALSE)</f>
        <v>2</v>
      </c>
      <c r="X438" s="35" t="s">
        <v>1457</v>
      </c>
      <c r="Y438" s="41">
        <f>VLOOKUP(X438,definitions_list_lookup!$AT$3:$AU$5,2,FALSE)</f>
        <v>2</v>
      </c>
      <c r="Z438" s="41">
        <v>10</v>
      </c>
      <c r="AA438" s="41" t="s">
        <v>2520</v>
      </c>
      <c r="AB438" s="2"/>
      <c r="AC438" s="2"/>
      <c r="AD438" s="5" t="e">
        <f>VLOOKUP(AC438,definitions_list_lookup!$Y$12:$Z$15,2,FALSE)</f>
        <v>#N/A</v>
      </c>
      <c r="AE438" s="35"/>
      <c r="AF438" s="41" t="e">
        <f>VLOOKUP(AE438,definitions_list_lookup!$AT$3:$AU$5,2,FALSE)</f>
        <v>#N/A</v>
      </c>
      <c r="AH438" s="2"/>
      <c r="AI438" s="2"/>
      <c r="AJ438" s="14"/>
      <c r="AK438" s="14"/>
      <c r="AL438" s="14"/>
      <c r="AM438" s="14"/>
      <c r="AN438" s="14"/>
      <c r="AO438" s="14"/>
      <c r="AP438" s="14"/>
      <c r="AQ438" s="14"/>
      <c r="AR438" s="14"/>
      <c r="AS438" s="49">
        <v>18</v>
      </c>
      <c r="AT438" s="49">
        <v>90</v>
      </c>
      <c r="AU438" s="49">
        <v>1</v>
      </c>
      <c r="AV438" s="49">
        <v>0</v>
      </c>
      <c r="AW438" s="49">
        <f t="shared" si="66"/>
        <v>-93.075040202287653</v>
      </c>
      <c r="AX438" s="49">
        <f t="shared" si="62"/>
        <v>266.92495979771235</v>
      </c>
      <c r="AY438" s="49">
        <f t="shared" si="59"/>
        <v>71.975722757060396</v>
      </c>
      <c r="AZ438" s="49">
        <f t="shared" si="63"/>
        <v>356.92495979771235</v>
      </c>
      <c r="BA438" s="49">
        <f t="shared" si="64"/>
        <v>18.024277242939604</v>
      </c>
      <c r="BB438" s="49">
        <f t="shared" si="60"/>
        <v>86.924959797712347</v>
      </c>
      <c r="BC438" s="60">
        <f t="shared" si="65"/>
        <v>18.024277242939604</v>
      </c>
    </row>
    <row r="439" spans="1:77">
      <c r="A439" s="89">
        <v>42937</v>
      </c>
      <c r="B439" s="2" t="s">
        <v>1842</v>
      </c>
      <c r="C439" s="2" t="s">
        <v>1450</v>
      </c>
      <c r="D439" s="2" t="s">
        <v>1575</v>
      </c>
      <c r="E439" s="2">
        <v>58</v>
      </c>
      <c r="F439" s="2">
        <v>1</v>
      </c>
      <c r="G439" s="10" t="str">
        <f t="shared" si="61"/>
        <v>58-1</v>
      </c>
      <c r="H439" s="2">
        <v>21</v>
      </c>
      <c r="I439" s="2">
        <v>60</v>
      </c>
      <c r="J439" s="14">
        <f>(VLOOKUP($G439,Depth_Lookup_CCL!$A$3:$Z$549,11,FALSE))+(H439/100)</f>
        <v>140.16</v>
      </c>
      <c r="K439" s="14">
        <f>(VLOOKUP($G439,Depth_Lookup_CCL!$A$3:$Z$549,11,FALSE))+(I439/100)</f>
        <v>140.54999999999998</v>
      </c>
      <c r="L439" s="90">
        <v>53</v>
      </c>
      <c r="M439" s="90" t="s">
        <v>1846</v>
      </c>
      <c r="N439" s="14"/>
      <c r="Q439" s="2"/>
      <c r="R439" s="110"/>
      <c r="T439" s="35"/>
      <c r="U439" s="2"/>
      <c r="V439" s="2"/>
      <c r="W439" s="5" t="e">
        <f>VLOOKUP(V439,definitions_list_lookup!$V$12:$W$15,2,FALSE)</f>
        <v>#N/A</v>
      </c>
      <c r="X439" s="35"/>
      <c r="Y439" s="41" t="e">
        <f>VLOOKUP(X439,definitions_list_lookup!$AT$3:$AU$5,2,FALSE)</f>
        <v>#N/A</v>
      </c>
      <c r="Z439" s="41"/>
      <c r="AA439" s="41"/>
      <c r="AB439" s="2"/>
      <c r="AC439" s="2"/>
      <c r="AD439" s="5" t="e">
        <f>VLOOKUP(AC439,definitions_list_lookup!$Y$12:$Z$15,2,FALSE)</f>
        <v>#N/A</v>
      </c>
      <c r="AE439" s="35"/>
      <c r="AF439" s="41" t="e">
        <f>VLOOKUP(AE439,definitions_list_lookup!$AT$3:$AU$5,2,FALSE)</f>
        <v>#N/A</v>
      </c>
      <c r="AH439" s="2"/>
      <c r="AI439" s="2"/>
      <c r="AJ439" s="14"/>
      <c r="AK439" s="14"/>
      <c r="AL439" s="14"/>
      <c r="AM439" s="14"/>
      <c r="AN439" s="14"/>
      <c r="AO439" s="14"/>
      <c r="AP439" s="14"/>
      <c r="AQ439" s="14"/>
      <c r="AR439" s="14"/>
      <c r="AS439" s="49">
        <v>10</v>
      </c>
      <c r="AT439" s="49">
        <v>90</v>
      </c>
      <c r="AU439" s="49">
        <v>1</v>
      </c>
      <c r="AV439" s="49">
        <v>0</v>
      </c>
      <c r="AW439" s="49">
        <f t="shared" si="66"/>
        <v>-95.653438738420817</v>
      </c>
      <c r="AX439" s="49">
        <f t="shared" si="62"/>
        <v>264.34656126157915</v>
      </c>
      <c r="AY439" s="49">
        <f t="shared" si="59"/>
        <v>79.952115436426325</v>
      </c>
      <c r="AZ439" s="49">
        <f t="shared" si="63"/>
        <v>354.34656126157915</v>
      </c>
      <c r="BA439" s="49">
        <f t="shared" si="64"/>
        <v>10.047884563573675</v>
      </c>
      <c r="BB439" s="49">
        <f t="shared" si="60"/>
        <v>84.346561261579154</v>
      </c>
      <c r="BC439" s="60">
        <f t="shared" si="65"/>
        <v>10.047884563573675</v>
      </c>
    </row>
    <row r="440" spans="1:77">
      <c r="A440" s="89">
        <v>42937</v>
      </c>
      <c r="B440" s="2" t="s">
        <v>1842</v>
      </c>
      <c r="C440" s="2" t="s">
        <v>1450</v>
      </c>
      <c r="D440" s="2" t="s">
        <v>1575</v>
      </c>
      <c r="E440" s="2">
        <v>58</v>
      </c>
      <c r="F440" s="2">
        <v>2</v>
      </c>
      <c r="G440" s="10" t="str">
        <f t="shared" si="61"/>
        <v>58-2</v>
      </c>
      <c r="H440" s="2">
        <v>0</v>
      </c>
      <c r="I440" s="2">
        <v>61</v>
      </c>
      <c r="J440" s="14">
        <f>(VLOOKUP($G440,Depth_Lookup_CCL!$A$3:$Z$549,11,FALSE))+(H440/100)</f>
        <v>140.54999999999998</v>
      </c>
      <c r="K440" s="14">
        <f>(VLOOKUP($G440,Depth_Lookup_CCL!$A$3:$Z$549,11,FALSE))+(I440/100)</f>
        <v>141.16</v>
      </c>
      <c r="L440" s="90">
        <v>53</v>
      </c>
      <c r="M440" s="90" t="s">
        <v>1846</v>
      </c>
      <c r="N440" s="14" t="s">
        <v>1442</v>
      </c>
      <c r="Q440" s="2"/>
      <c r="R440" s="110"/>
      <c r="T440" s="35"/>
      <c r="U440" s="2"/>
      <c r="V440" s="2" t="s">
        <v>1376</v>
      </c>
      <c r="W440" s="5">
        <f>VLOOKUP(V440,definitions_list_lookup!$V$12:$W$15,2,FALSE)</f>
        <v>0</v>
      </c>
      <c r="X440" s="35"/>
      <c r="Y440" s="41" t="e">
        <f>VLOOKUP(X440,definitions_list_lookup!$AT$3:$AU$5,2,FALSE)</f>
        <v>#N/A</v>
      </c>
      <c r="Z440" s="41"/>
      <c r="AA440" s="41" t="s">
        <v>2516</v>
      </c>
      <c r="AB440" s="2" t="s">
        <v>1385</v>
      </c>
      <c r="AC440" s="2" t="s">
        <v>1374</v>
      </c>
      <c r="AD440" s="5">
        <f>VLOOKUP(AC440,definitions_list_lookup!$Y$12:$Z$15,2,FALSE)</f>
        <v>1</v>
      </c>
      <c r="AE440" s="35" t="s">
        <v>1455</v>
      </c>
      <c r="AF440" s="41">
        <f>VLOOKUP(AE440,definitions_list_lookup!$AT$3:$AU$5,2,FALSE)</f>
        <v>0</v>
      </c>
      <c r="AH440" s="2" t="s">
        <v>1492</v>
      </c>
      <c r="AI440" s="2" t="s">
        <v>2518</v>
      </c>
      <c r="AJ440" s="14"/>
      <c r="AK440" s="14"/>
      <c r="AL440" s="14"/>
      <c r="AM440" s="14"/>
      <c r="AN440" s="14"/>
      <c r="AO440" s="14"/>
      <c r="AP440" s="14"/>
      <c r="AQ440" s="14"/>
      <c r="AR440" s="14"/>
      <c r="AS440" s="49">
        <v>15</v>
      </c>
      <c r="AT440" s="49">
        <v>90</v>
      </c>
      <c r="AU440" s="49">
        <v>2</v>
      </c>
      <c r="AV440" s="49">
        <v>0</v>
      </c>
      <c r="AW440" s="49">
        <f t="shared" si="66"/>
        <v>-97.42528421140112</v>
      </c>
      <c r="AX440" s="49">
        <f t="shared" si="62"/>
        <v>262.57471578859889</v>
      </c>
      <c r="AY440" s="49">
        <f t="shared" si="59"/>
        <v>74.878935649806706</v>
      </c>
      <c r="AZ440" s="49">
        <f t="shared" si="63"/>
        <v>352.57471578859889</v>
      </c>
      <c r="BA440" s="49">
        <f t="shared" si="64"/>
        <v>15.121064350193294</v>
      </c>
      <c r="BB440" s="49">
        <f t="shared" si="60"/>
        <v>82.574715788598894</v>
      </c>
      <c r="BC440" s="60">
        <f t="shared" si="65"/>
        <v>15.121064350193294</v>
      </c>
    </row>
    <row r="441" spans="1:77">
      <c r="A441" s="89">
        <v>42937</v>
      </c>
      <c r="B441" s="2" t="s">
        <v>1842</v>
      </c>
      <c r="C441" s="2" t="s">
        <v>1450</v>
      </c>
      <c r="D441" s="2" t="s">
        <v>1575</v>
      </c>
      <c r="E441" s="2">
        <v>59</v>
      </c>
      <c r="F441" s="2">
        <v>1</v>
      </c>
      <c r="G441" s="10" t="str">
        <f t="shared" si="61"/>
        <v>59-1</v>
      </c>
      <c r="H441" s="2">
        <v>0</v>
      </c>
      <c r="I441" s="2">
        <v>13</v>
      </c>
      <c r="J441" s="14">
        <f>(VLOOKUP($G441,Depth_Lookup_CCL!$A$3:$Z$549,11,FALSE))+(H441/100)</f>
        <v>140.94999999999999</v>
      </c>
      <c r="K441" s="14">
        <f>(VLOOKUP($G441,Depth_Lookup_CCL!$A$3:$Z$549,11,FALSE))+(I441/100)</f>
        <v>141.07999999999998</v>
      </c>
      <c r="L441" s="90">
        <v>53</v>
      </c>
      <c r="M441" s="90" t="s">
        <v>1846</v>
      </c>
      <c r="N441" s="14"/>
      <c r="Q441" s="2"/>
      <c r="R441" s="110"/>
      <c r="T441" s="35"/>
      <c r="U441" s="2"/>
      <c r="V441" s="2"/>
      <c r="W441" s="5" t="e">
        <f>VLOOKUP(V441,definitions_list_lookup!$V$12:$W$15,2,FALSE)</f>
        <v>#N/A</v>
      </c>
      <c r="X441" s="35"/>
      <c r="Y441" s="41" t="e">
        <f>VLOOKUP(X441,definitions_list_lookup!$AT$3:$AU$5,2,FALSE)</f>
        <v>#N/A</v>
      </c>
      <c r="Z441" s="41"/>
      <c r="AA441" s="41"/>
      <c r="AB441" s="2" t="s">
        <v>1385</v>
      </c>
      <c r="AC441" s="2" t="s">
        <v>1374</v>
      </c>
      <c r="AD441" s="5">
        <f>VLOOKUP(AC441,definitions_list_lookup!$Y$12:$Z$15,2,FALSE)</f>
        <v>1</v>
      </c>
      <c r="AE441" s="35" t="s">
        <v>1455</v>
      </c>
      <c r="AF441" s="41">
        <f>VLOOKUP(AE441,definitions_list_lookup!$AT$3:$AU$5,2,FALSE)</f>
        <v>0</v>
      </c>
      <c r="AH441" s="2" t="s">
        <v>1492</v>
      </c>
      <c r="AI441" s="2" t="s">
        <v>2518</v>
      </c>
      <c r="AJ441" s="14"/>
      <c r="AK441" s="14"/>
      <c r="AL441" s="14"/>
      <c r="AM441" s="14"/>
      <c r="AN441" s="14"/>
      <c r="AO441" s="14"/>
      <c r="AP441" s="14"/>
      <c r="AQ441" s="14"/>
      <c r="AR441" s="14"/>
      <c r="AS441" s="49">
        <v>20</v>
      </c>
      <c r="AT441" s="49">
        <v>90</v>
      </c>
      <c r="AU441" s="49">
        <v>0</v>
      </c>
      <c r="AV441" s="49">
        <v>360</v>
      </c>
      <c r="AW441" s="49">
        <f t="shared" si="66"/>
        <v>-90.000000000000014</v>
      </c>
      <c r="AX441" s="49">
        <f t="shared" si="62"/>
        <v>270</v>
      </c>
      <c r="AY441" s="49">
        <f t="shared" si="59"/>
        <v>70.000000000000014</v>
      </c>
      <c r="AZ441" s="49">
        <f t="shared" si="63"/>
        <v>360</v>
      </c>
      <c r="BA441" s="49">
        <f t="shared" si="64"/>
        <v>19.999999999999986</v>
      </c>
      <c r="BB441" s="49">
        <f t="shared" si="60"/>
        <v>90</v>
      </c>
      <c r="BC441" s="60">
        <f t="shared" si="65"/>
        <v>19.999999999999986</v>
      </c>
    </row>
    <row r="442" spans="1:77">
      <c r="A442" s="89">
        <v>42937</v>
      </c>
      <c r="B442" s="2" t="s">
        <v>1842</v>
      </c>
      <c r="C442" s="2" t="s">
        <v>1450</v>
      </c>
      <c r="D442" s="2" t="s">
        <v>1575</v>
      </c>
      <c r="E442" s="2">
        <v>59</v>
      </c>
      <c r="F442" s="2">
        <v>1</v>
      </c>
      <c r="G442" s="10" t="str">
        <f t="shared" si="61"/>
        <v>59-1</v>
      </c>
      <c r="H442" s="2">
        <v>13</v>
      </c>
      <c r="I442" s="2">
        <v>50</v>
      </c>
      <c r="J442" s="14">
        <f>(VLOOKUP($G442,Depth_Lookup_CCL!$A$3:$Z$549,11,FALSE))+(H442/100)</f>
        <v>141.07999999999998</v>
      </c>
      <c r="K442" s="14">
        <f>(VLOOKUP($G442,Depth_Lookup_CCL!$A$3:$Z$549,11,FALSE))+(I442/100)</f>
        <v>141.44999999999999</v>
      </c>
      <c r="L442" s="90">
        <v>53</v>
      </c>
      <c r="M442" s="90" t="s">
        <v>1846</v>
      </c>
      <c r="N442" s="14" t="s">
        <v>1442</v>
      </c>
      <c r="Q442" s="2"/>
      <c r="R442" s="110"/>
      <c r="S442" s="2" t="s">
        <v>1366</v>
      </c>
      <c r="T442" s="35" t="s">
        <v>1391</v>
      </c>
      <c r="U442" s="2" t="s">
        <v>1368</v>
      </c>
      <c r="V442" s="2" t="s">
        <v>238</v>
      </c>
      <c r="W442" s="5">
        <f>VLOOKUP(V442,definitions_list_lookup!$V$12:$W$15,2,FALSE)</f>
        <v>2</v>
      </c>
      <c r="X442" s="35" t="s">
        <v>1456</v>
      </c>
      <c r="Y442" s="41">
        <f>VLOOKUP(X442,definitions_list_lookup!$AT$3:$AU$5,2,FALSE)</f>
        <v>1</v>
      </c>
      <c r="Z442" s="41">
        <v>37</v>
      </c>
      <c r="AA442" s="41" t="s">
        <v>2521</v>
      </c>
      <c r="AB442" s="2"/>
      <c r="AC442" s="2"/>
      <c r="AD442" s="5" t="e">
        <f>VLOOKUP(AC442,definitions_list_lookup!$Y$12:$Z$15,2,FALSE)</f>
        <v>#N/A</v>
      </c>
      <c r="AE442" s="35"/>
      <c r="AF442" s="41" t="e">
        <f>VLOOKUP(AE442,definitions_list_lookup!$AT$3:$AU$5,2,FALSE)</f>
        <v>#N/A</v>
      </c>
      <c r="AH442" s="2"/>
      <c r="AI442" s="2"/>
      <c r="AJ442" s="14"/>
      <c r="AK442" s="14"/>
      <c r="AL442" s="14"/>
      <c r="AM442" s="14"/>
      <c r="AN442" s="14"/>
      <c r="AO442" s="14"/>
      <c r="AP442" s="14"/>
      <c r="AQ442" s="14"/>
      <c r="AR442" s="14"/>
      <c r="AS442" s="49"/>
      <c r="AT442" s="49"/>
      <c r="AU442" s="49"/>
      <c r="AV442" s="49"/>
      <c r="AW442" s="49" t="e">
        <f t="shared" si="66"/>
        <v>#DIV/0!</v>
      </c>
      <c r="AX442" s="49" t="e">
        <f t="shared" si="62"/>
        <v>#DIV/0!</v>
      </c>
      <c r="AY442" s="49" t="e">
        <f t="shared" si="59"/>
        <v>#DIV/0!</v>
      </c>
      <c r="AZ442" s="49" t="e">
        <f t="shared" si="63"/>
        <v>#DIV/0!</v>
      </c>
      <c r="BA442" s="49" t="e">
        <f t="shared" si="64"/>
        <v>#DIV/0!</v>
      </c>
      <c r="BB442" s="49" t="e">
        <f t="shared" si="60"/>
        <v>#DIV/0!</v>
      </c>
      <c r="BC442" s="60" t="e">
        <f t="shared" si="65"/>
        <v>#DIV/0!</v>
      </c>
    </row>
    <row r="443" spans="1:77">
      <c r="A443" s="89">
        <v>42937</v>
      </c>
      <c r="B443" s="2" t="s">
        <v>1842</v>
      </c>
      <c r="C443" s="2" t="s">
        <v>1450</v>
      </c>
      <c r="D443" s="2" t="s">
        <v>1575</v>
      </c>
      <c r="E443" s="2">
        <v>59</v>
      </c>
      <c r="F443" s="2">
        <v>1</v>
      </c>
      <c r="G443" s="10" t="str">
        <f t="shared" si="61"/>
        <v>59-1</v>
      </c>
      <c r="H443" s="2">
        <v>50</v>
      </c>
      <c r="I443" s="2">
        <v>84</v>
      </c>
      <c r="J443" s="14">
        <f>(VLOOKUP($G443,Depth_Lookup_CCL!$A$3:$Z$549,11,FALSE))+(H443/100)</f>
        <v>141.44999999999999</v>
      </c>
      <c r="K443" s="14">
        <f>(VLOOKUP($G443,Depth_Lookup_CCL!$A$3:$Z$549,11,FALSE))+(I443/100)</f>
        <v>141.79</v>
      </c>
      <c r="L443" s="90">
        <v>53</v>
      </c>
      <c r="M443" s="90" t="s">
        <v>1846</v>
      </c>
      <c r="N443" s="14"/>
      <c r="Q443" s="2"/>
      <c r="R443" s="110"/>
      <c r="T443" s="35"/>
      <c r="U443" s="2"/>
      <c r="V443" s="2"/>
      <c r="W443" s="5" t="e">
        <f>VLOOKUP(V443,definitions_list_lookup!$V$12:$W$15,2,FALSE)</f>
        <v>#N/A</v>
      </c>
      <c r="X443" s="35"/>
      <c r="Y443" s="41" t="e">
        <f>VLOOKUP(X443,definitions_list_lookup!$AT$3:$AU$5,2,FALSE)</f>
        <v>#N/A</v>
      </c>
      <c r="Z443" s="41"/>
      <c r="AA443" s="41"/>
      <c r="AB443" s="2"/>
      <c r="AC443" s="2"/>
      <c r="AD443" s="5" t="e">
        <f>VLOOKUP(AC443,definitions_list_lookup!$Y$12:$Z$15,2,FALSE)</f>
        <v>#N/A</v>
      </c>
      <c r="AE443" s="35"/>
      <c r="AF443" s="41" t="e">
        <f>VLOOKUP(AE443,definitions_list_lookup!$AT$3:$AU$5,2,FALSE)</f>
        <v>#N/A</v>
      </c>
      <c r="AH443" s="2"/>
      <c r="AI443" s="2"/>
      <c r="AJ443" s="14"/>
      <c r="AK443" s="14"/>
      <c r="AL443" s="14"/>
      <c r="AM443" s="14"/>
      <c r="AN443" s="14"/>
      <c r="AO443" s="14"/>
      <c r="AP443" s="14"/>
      <c r="AQ443" s="14"/>
      <c r="AR443" s="14"/>
      <c r="AS443" s="49"/>
      <c r="AT443" s="49"/>
      <c r="AU443" s="49"/>
      <c r="AV443" s="49"/>
      <c r="AW443" s="49"/>
      <c r="AX443" s="49"/>
      <c r="AY443" s="49"/>
      <c r="AZ443" s="49"/>
      <c r="BA443" s="49"/>
      <c r="BB443" s="49"/>
      <c r="BC443" s="60"/>
    </row>
    <row r="444" spans="1:77">
      <c r="A444" s="89">
        <v>42937</v>
      </c>
      <c r="B444" s="2" t="s">
        <v>1842</v>
      </c>
      <c r="C444" s="2" t="s">
        <v>1450</v>
      </c>
      <c r="D444" s="2" t="s">
        <v>1575</v>
      </c>
      <c r="E444" s="2">
        <v>59</v>
      </c>
      <c r="F444" s="2">
        <v>2</v>
      </c>
      <c r="G444" s="10" t="str">
        <f t="shared" si="61"/>
        <v>59-2</v>
      </c>
      <c r="H444" s="2">
        <v>0</v>
      </c>
      <c r="I444" s="2">
        <v>75</v>
      </c>
      <c r="J444" s="14">
        <f>(VLOOKUP($G444,Depth_Lookup_CCL!$A$3:$Z$549,11,FALSE))+(H444/100)</f>
        <v>141.83499999999998</v>
      </c>
      <c r="K444" s="14">
        <f>(VLOOKUP($G444,Depth_Lookup_CCL!$A$3:$Z$549,11,FALSE))+(I444/100)</f>
        <v>142.58499999999998</v>
      </c>
      <c r="L444" s="90">
        <v>53</v>
      </c>
      <c r="M444" s="90" t="s">
        <v>1846</v>
      </c>
      <c r="N444" s="14" t="s">
        <v>1442</v>
      </c>
      <c r="Q444" s="2"/>
      <c r="R444" s="110"/>
      <c r="T444" s="35"/>
      <c r="U444" s="2"/>
      <c r="V444" s="2"/>
      <c r="W444" s="5" t="e">
        <f>VLOOKUP(V444,definitions_list_lookup!$V$12:$W$15,2,FALSE)</f>
        <v>#N/A</v>
      </c>
      <c r="X444" s="35"/>
      <c r="Y444" s="41" t="e">
        <f>VLOOKUP(X444,definitions_list_lookup!$AT$3:$AU$5,2,FALSE)</f>
        <v>#N/A</v>
      </c>
      <c r="Z444" s="41"/>
      <c r="AA444" s="41" t="s">
        <v>2516</v>
      </c>
      <c r="AB444" s="2" t="s">
        <v>1385</v>
      </c>
      <c r="AC444" s="2" t="s">
        <v>1374</v>
      </c>
      <c r="AD444" s="5">
        <f>VLOOKUP(AC444,definitions_list_lookup!$Y$12:$Z$15,2,FALSE)</f>
        <v>1</v>
      </c>
      <c r="AE444" s="35" t="s">
        <v>1455</v>
      </c>
      <c r="AF444" s="41">
        <f>VLOOKUP(AE444,definitions_list_lookup!$AT$3:$AU$5,2,FALSE)</f>
        <v>0</v>
      </c>
      <c r="AH444" s="2" t="s">
        <v>1492</v>
      </c>
      <c r="AI444" s="2" t="s">
        <v>2518</v>
      </c>
      <c r="AJ444" s="14"/>
      <c r="AK444" s="14"/>
      <c r="AL444" s="14"/>
      <c r="AM444" s="14"/>
      <c r="AN444" s="14"/>
      <c r="AO444" s="14"/>
      <c r="AP444" s="14"/>
      <c r="AQ444" s="14"/>
      <c r="AR444" s="14"/>
      <c r="AS444" s="49">
        <v>18</v>
      </c>
      <c r="AT444" s="49">
        <v>90</v>
      </c>
      <c r="AU444" s="49">
        <v>0</v>
      </c>
      <c r="AV444" s="49">
        <v>360</v>
      </c>
      <c r="AW444" s="49">
        <f t="shared" si="66"/>
        <v>-90.000000000000014</v>
      </c>
      <c r="AX444" s="49">
        <f t="shared" si="62"/>
        <v>270</v>
      </c>
      <c r="AY444" s="49">
        <f t="shared" si="59"/>
        <v>72</v>
      </c>
      <c r="AZ444" s="49">
        <f t="shared" si="63"/>
        <v>360</v>
      </c>
      <c r="BA444" s="49">
        <f t="shared" si="64"/>
        <v>18</v>
      </c>
      <c r="BB444" s="49">
        <f t="shared" si="60"/>
        <v>90</v>
      </c>
      <c r="BC444" s="60">
        <f t="shared" si="65"/>
        <v>18</v>
      </c>
    </row>
    <row r="445" spans="1:77" s="101" customFormat="1">
      <c r="A445" s="89">
        <v>42937</v>
      </c>
      <c r="B445" s="2" t="s">
        <v>1842</v>
      </c>
      <c r="C445" s="2" t="s">
        <v>1450</v>
      </c>
      <c r="D445" s="2" t="s">
        <v>1575</v>
      </c>
      <c r="E445" s="2">
        <v>59</v>
      </c>
      <c r="F445" s="2">
        <v>3</v>
      </c>
      <c r="G445" s="10" t="str">
        <f t="shared" si="61"/>
        <v>59-3</v>
      </c>
      <c r="H445" s="2">
        <v>0</v>
      </c>
      <c r="I445" s="2">
        <v>51</v>
      </c>
      <c r="J445" s="14">
        <f>(VLOOKUP($G445,Depth_Lookup_CCL!$A$3:$Z$549,11,FALSE))+(H445/100)</f>
        <v>142.58499999999998</v>
      </c>
      <c r="K445" s="14">
        <f>(VLOOKUP($G445,Depth_Lookup_CCL!$A$3:$Z$549,11,FALSE))+(I445/100)</f>
        <v>143.09499999999997</v>
      </c>
      <c r="L445" s="90">
        <v>53</v>
      </c>
      <c r="M445" s="90" t="s">
        <v>1846</v>
      </c>
      <c r="N445" s="14" t="s">
        <v>1442</v>
      </c>
      <c r="O445" s="2"/>
      <c r="P445" s="2"/>
      <c r="Q445" s="2"/>
      <c r="R445" s="110" t="s">
        <v>2195</v>
      </c>
      <c r="S445" s="2"/>
      <c r="T445" s="35"/>
      <c r="U445" s="2"/>
      <c r="V445" s="2"/>
      <c r="W445" s="5" t="e">
        <f>VLOOKUP(V445,definitions_list_lookup!$V$12:$W$15,2,FALSE)</f>
        <v>#N/A</v>
      </c>
      <c r="X445" s="35"/>
      <c r="Y445" s="41" t="e">
        <f>VLOOKUP(X445,definitions_list_lookup!$AT$3:$AU$5,2,FALSE)</f>
        <v>#N/A</v>
      </c>
      <c r="Z445" s="41"/>
      <c r="AA445" s="41" t="s">
        <v>2516</v>
      </c>
      <c r="AB445" s="2" t="s">
        <v>1385</v>
      </c>
      <c r="AC445" s="2" t="s">
        <v>1374</v>
      </c>
      <c r="AD445" s="5">
        <f>VLOOKUP(AC445,definitions_list_lookup!$Y$12:$Z$15,2,FALSE)</f>
        <v>1</v>
      </c>
      <c r="AE445" s="35" t="s">
        <v>1455</v>
      </c>
      <c r="AF445" s="41">
        <f>VLOOKUP(AE445,definitions_list_lookup!$AT$3:$AU$5,2,FALSE)</f>
        <v>0</v>
      </c>
      <c r="AG445" s="2"/>
      <c r="AH445" s="2" t="s">
        <v>1492</v>
      </c>
      <c r="AI445" s="2" t="s">
        <v>2518</v>
      </c>
      <c r="AJ445" s="14"/>
      <c r="AK445" s="14"/>
      <c r="AL445" s="14"/>
      <c r="AM445" s="14"/>
      <c r="AN445" s="14"/>
      <c r="AO445" s="14"/>
      <c r="AP445" s="14"/>
      <c r="AQ445" s="14"/>
      <c r="AR445" s="14"/>
      <c r="AS445" s="49">
        <v>26</v>
      </c>
      <c r="AT445" s="49">
        <v>90</v>
      </c>
      <c r="AU445" s="49">
        <v>0</v>
      </c>
      <c r="AV445" s="49">
        <v>360</v>
      </c>
      <c r="AW445" s="49">
        <f t="shared" si="66"/>
        <v>-90.000000000000014</v>
      </c>
      <c r="AX445" s="49">
        <f t="shared" si="62"/>
        <v>270</v>
      </c>
      <c r="AY445" s="49">
        <f t="shared" si="59"/>
        <v>64</v>
      </c>
      <c r="AZ445" s="49">
        <f t="shared" si="63"/>
        <v>360</v>
      </c>
      <c r="BA445" s="49">
        <f t="shared" si="64"/>
        <v>26</v>
      </c>
      <c r="BB445" s="49">
        <f t="shared" si="60"/>
        <v>90</v>
      </c>
      <c r="BC445" s="60">
        <f t="shared" si="65"/>
        <v>26</v>
      </c>
      <c r="BD445" s="2">
        <v>2</v>
      </c>
      <c r="BE445" s="2">
        <v>8</v>
      </c>
      <c r="BF445" s="2"/>
      <c r="BG445" s="2"/>
      <c r="BH445" s="2"/>
      <c r="BI445" s="2"/>
      <c r="BJ445" s="2"/>
      <c r="BK445" s="2"/>
      <c r="BL445" s="2"/>
      <c r="BM445" s="2"/>
      <c r="BN445" s="2"/>
      <c r="BO445" s="2"/>
      <c r="BP445" s="2"/>
      <c r="BQ445" s="2"/>
      <c r="BR445" s="2"/>
      <c r="BS445" s="2"/>
      <c r="BT445" s="2"/>
      <c r="BU445" s="2"/>
      <c r="BV445" s="2"/>
      <c r="BW445" s="2"/>
      <c r="BX445" s="2"/>
      <c r="BY445" s="2"/>
    </row>
    <row r="446" spans="1:77">
      <c r="A446" s="89">
        <v>42937</v>
      </c>
      <c r="B446" s="2" t="s">
        <v>1842</v>
      </c>
      <c r="C446" s="2" t="s">
        <v>1450</v>
      </c>
      <c r="D446" s="2" t="s">
        <v>1575</v>
      </c>
      <c r="E446" s="2">
        <v>60</v>
      </c>
      <c r="F446" s="2">
        <v>1</v>
      </c>
      <c r="G446" s="10" t="str">
        <f t="shared" si="61"/>
        <v>60-1</v>
      </c>
      <c r="H446" s="2">
        <v>0</v>
      </c>
      <c r="I446" s="2">
        <v>71</v>
      </c>
      <c r="J446" s="14">
        <f>(VLOOKUP($G446,Depth_Lookup_CCL!$A$3:$Z$549,11,FALSE))+(H446/100)</f>
        <v>143</v>
      </c>
      <c r="K446" s="14">
        <f>(VLOOKUP($G446,Depth_Lookup_CCL!$A$3:$Z$549,11,FALSE))+(I446/100)</f>
        <v>143.71</v>
      </c>
      <c r="L446" s="90">
        <v>53</v>
      </c>
      <c r="M446" s="90" t="s">
        <v>1846</v>
      </c>
      <c r="N446" s="14" t="s">
        <v>1442</v>
      </c>
      <c r="Q446" s="2"/>
      <c r="R446" s="110"/>
      <c r="S446" s="2" t="s">
        <v>1378</v>
      </c>
      <c r="T446" s="35" t="s">
        <v>1391</v>
      </c>
      <c r="U446" s="2" t="s">
        <v>1368</v>
      </c>
      <c r="V446" s="2" t="s">
        <v>1374</v>
      </c>
      <c r="W446" s="5">
        <f>VLOOKUP(V446,definitions_list_lookup!$V$12:$W$15,2,FALSE)</f>
        <v>1</v>
      </c>
      <c r="X446" s="35" t="s">
        <v>1455</v>
      </c>
      <c r="Y446" s="41">
        <f>VLOOKUP(X446,definitions_list_lookup!$AT$3:$AU$5,2,FALSE)</f>
        <v>0</v>
      </c>
      <c r="Z446" s="41"/>
      <c r="AA446" s="41" t="s">
        <v>2522</v>
      </c>
      <c r="AB446" s="2"/>
      <c r="AC446" s="2"/>
      <c r="AD446" s="5" t="e">
        <f>VLOOKUP(AC446,definitions_list_lookup!$Y$12:$Z$15,2,FALSE)</f>
        <v>#N/A</v>
      </c>
      <c r="AE446" s="35"/>
      <c r="AF446" s="41" t="e">
        <f>VLOOKUP(AE446,definitions_list_lookup!$AT$3:$AU$5,2,FALSE)</f>
        <v>#N/A</v>
      </c>
      <c r="AH446" s="2"/>
      <c r="AI446" s="2"/>
      <c r="AJ446" s="14"/>
      <c r="AK446" s="14"/>
      <c r="AL446" s="14"/>
      <c r="AM446" s="14"/>
      <c r="AN446" s="14"/>
      <c r="AO446" s="14"/>
      <c r="AP446" s="14"/>
      <c r="AQ446" s="14"/>
      <c r="AR446" s="14"/>
      <c r="AS446" s="49">
        <v>18</v>
      </c>
      <c r="AT446" s="49">
        <v>90</v>
      </c>
      <c r="AU446" s="49">
        <v>0</v>
      </c>
      <c r="AV446" s="49">
        <v>360</v>
      </c>
      <c r="AW446" s="49">
        <f t="shared" si="66"/>
        <v>-90.000000000000014</v>
      </c>
      <c r="AX446" s="49">
        <f t="shared" si="62"/>
        <v>270</v>
      </c>
      <c r="AY446" s="49">
        <f t="shared" si="59"/>
        <v>72</v>
      </c>
      <c r="AZ446" s="49">
        <f t="shared" si="63"/>
        <v>360</v>
      </c>
      <c r="BA446" s="49">
        <f t="shared" si="64"/>
        <v>18</v>
      </c>
      <c r="BB446" s="49">
        <f t="shared" si="60"/>
        <v>90</v>
      </c>
      <c r="BC446" s="60">
        <f t="shared" si="65"/>
        <v>18</v>
      </c>
    </row>
    <row r="447" spans="1:77">
      <c r="A447" s="89">
        <v>42937</v>
      </c>
      <c r="B447" s="2" t="s">
        <v>1842</v>
      </c>
      <c r="C447" s="2" t="s">
        <v>1450</v>
      </c>
      <c r="D447" s="2" t="s">
        <v>1575</v>
      </c>
      <c r="E447" s="2">
        <v>60</v>
      </c>
      <c r="F447" s="2">
        <v>2</v>
      </c>
      <c r="G447" s="10" t="str">
        <f t="shared" si="61"/>
        <v>60-2</v>
      </c>
      <c r="H447" s="2">
        <v>0</v>
      </c>
      <c r="I447" s="2">
        <v>42</v>
      </c>
      <c r="J447" s="14">
        <f>(VLOOKUP($G447,Depth_Lookup_CCL!$A$3:$Z$549,11,FALSE))+(H447/100)</f>
        <v>143.71</v>
      </c>
      <c r="K447" s="14">
        <f>(VLOOKUP($G447,Depth_Lookup_CCL!$A$3:$Z$549,11,FALSE))+(I447/100)</f>
        <v>144.13</v>
      </c>
      <c r="L447" s="90">
        <v>53</v>
      </c>
      <c r="M447" s="90" t="s">
        <v>1846</v>
      </c>
      <c r="N447" s="14"/>
      <c r="Q447" s="2"/>
      <c r="R447" s="110"/>
      <c r="T447" s="35"/>
      <c r="U447" s="2"/>
      <c r="V447" s="2"/>
      <c r="W447" s="5" t="e">
        <f>VLOOKUP(V447,definitions_list_lookup!$V$12:$W$15,2,FALSE)</f>
        <v>#N/A</v>
      </c>
      <c r="X447" s="35"/>
      <c r="Y447" s="41" t="e">
        <f>VLOOKUP(X447,definitions_list_lookup!$AT$3:$AU$5,2,FALSE)</f>
        <v>#N/A</v>
      </c>
      <c r="Z447" s="41"/>
      <c r="AA447" s="41"/>
      <c r="AB447" s="2" t="s">
        <v>1385</v>
      </c>
      <c r="AC447" s="2" t="s">
        <v>1374</v>
      </c>
      <c r="AD447" s="5">
        <f>VLOOKUP(AC447,definitions_list_lookup!$Y$12:$Z$15,2,FALSE)</f>
        <v>1</v>
      </c>
      <c r="AE447" s="35" t="s">
        <v>1455</v>
      </c>
      <c r="AF447" s="41">
        <f>VLOOKUP(AE447,definitions_list_lookup!$AT$3:$AU$5,2,FALSE)</f>
        <v>0</v>
      </c>
      <c r="AH447" s="2" t="s">
        <v>1492</v>
      </c>
      <c r="AI447" s="2" t="s">
        <v>2518</v>
      </c>
      <c r="AJ447" s="14"/>
      <c r="AK447" s="14"/>
      <c r="AL447" s="14"/>
      <c r="AM447" s="14"/>
      <c r="AN447" s="14"/>
      <c r="AO447" s="14"/>
      <c r="AP447" s="14"/>
      <c r="AQ447" s="14"/>
      <c r="AR447" s="14"/>
      <c r="AS447" s="49">
        <v>6</v>
      </c>
      <c r="AT447" s="49">
        <v>90</v>
      </c>
      <c r="AU447" s="49">
        <v>1</v>
      </c>
      <c r="AV447" s="49">
        <v>360</v>
      </c>
      <c r="AW447" s="49">
        <f t="shared" si="66"/>
        <v>-99.429271099419068</v>
      </c>
      <c r="AX447" s="49">
        <f t="shared" si="62"/>
        <v>260.57072890058095</v>
      </c>
      <c r="AY447" s="49">
        <f t="shared" si="59"/>
        <v>83.918432948729844</v>
      </c>
      <c r="AZ447" s="49">
        <f t="shared" si="63"/>
        <v>350.57072890058095</v>
      </c>
      <c r="BA447" s="49">
        <f t="shared" si="64"/>
        <v>6.0815670512701558</v>
      </c>
      <c r="BB447" s="49">
        <f t="shared" si="60"/>
        <v>80.570728900580946</v>
      </c>
      <c r="BC447" s="60">
        <f t="shared" si="65"/>
        <v>6.0815670512701558</v>
      </c>
    </row>
    <row r="448" spans="1:77">
      <c r="A448" s="89">
        <v>42937</v>
      </c>
      <c r="B448" s="2" t="s">
        <v>1842</v>
      </c>
      <c r="C448" s="2" t="s">
        <v>1450</v>
      </c>
      <c r="D448" s="2" t="s">
        <v>1575</v>
      </c>
      <c r="E448" s="2">
        <v>60</v>
      </c>
      <c r="F448" s="2">
        <v>2</v>
      </c>
      <c r="G448" s="10" t="str">
        <f t="shared" si="61"/>
        <v>60-2</v>
      </c>
      <c r="H448" s="2">
        <v>42</v>
      </c>
      <c r="I448" s="2">
        <v>76</v>
      </c>
      <c r="J448" s="14">
        <f>(VLOOKUP($G448,Depth_Lookup_CCL!$A$3:$Z$549,11,FALSE))+(H448/100)</f>
        <v>144.13</v>
      </c>
      <c r="K448" s="14">
        <f>(VLOOKUP($G448,Depth_Lookup_CCL!$A$3:$Z$549,11,FALSE))+(I448/100)</f>
        <v>144.47</v>
      </c>
      <c r="L448" s="90">
        <v>53</v>
      </c>
      <c r="M448" s="90" t="s">
        <v>1846</v>
      </c>
      <c r="N448" s="14" t="s">
        <v>1442</v>
      </c>
      <c r="Q448" s="2"/>
      <c r="R448" s="110"/>
      <c r="S448" s="2" t="s">
        <v>1366</v>
      </c>
      <c r="T448" s="35" t="s">
        <v>1391</v>
      </c>
      <c r="U448" s="2" t="s">
        <v>1368</v>
      </c>
      <c r="V448" s="2" t="s">
        <v>1374</v>
      </c>
      <c r="W448" s="5">
        <f>VLOOKUP(V448,definitions_list_lookup!$V$12:$W$15,2,FALSE)</f>
        <v>1</v>
      </c>
      <c r="X448" s="35" t="s">
        <v>1455</v>
      </c>
      <c r="Y448" s="41">
        <f>VLOOKUP(X448,definitions_list_lookup!$AT$3:$AU$5,2,FALSE)</f>
        <v>0</v>
      </c>
      <c r="Z448" s="41"/>
      <c r="AA448" s="41" t="s">
        <v>2523</v>
      </c>
      <c r="AB448" s="2"/>
      <c r="AC448" s="2"/>
      <c r="AD448" s="5" t="e">
        <f>VLOOKUP(AC448,definitions_list_lookup!$Y$12:$Z$15,2,FALSE)</f>
        <v>#N/A</v>
      </c>
      <c r="AE448" s="35"/>
      <c r="AF448" s="41" t="e">
        <f>VLOOKUP(AE448,definitions_list_lookup!$AT$3:$AU$5,2,FALSE)</f>
        <v>#N/A</v>
      </c>
      <c r="AH448" s="2"/>
      <c r="AI448" s="2"/>
      <c r="AJ448" s="14"/>
      <c r="AK448" s="14"/>
      <c r="AL448" s="14"/>
      <c r="AM448" s="14"/>
      <c r="AN448" s="14"/>
      <c r="AO448" s="14"/>
      <c r="AP448" s="14"/>
      <c r="AQ448" s="14"/>
      <c r="AR448" s="14"/>
      <c r="AS448" s="49">
        <v>6</v>
      </c>
      <c r="AT448" s="49">
        <v>90</v>
      </c>
      <c r="AU448" s="49">
        <v>0</v>
      </c>
      <c r="AV448" s="49">
        <v>360</v>
      </c>
      <c r="AW448" s="49">
        <f t="shared" si="66"/>
        <v>-90.000000000000014</v>
      </c>
      <c r="AX448" s="49">
        <f t="shared" si="62"/>
        <v>270</v>
      </c>
      <c r="AY448" s="49">
        <f t="shared" si="59"/>
        <v>84</v>
      </c>
      <c r="AZ448" s="49">
        <f t="shared" si="63"/>
        <v>360</v>
      </c>
      <c r="BA448" s="49">
        <f t="shared" si="64"/>
        <v>6</v>
      </c>
      <c r="BB448" s="49">
        <f t="shared" si="60"/>
        <v>90</v>
      </c>
      <c r="BC448" s="60">
        <f t="shared" si="65"/>
        <v>6</v>
      </c>
    </row>
    <row r="449" spans="1:77">
      <c r="A449" s="89">
        <v>42937</v>
      </c>
      <c r="B449" s="2" t="s">
        <v>1842</v>
      </c>
      <c r="C449" s="2" t="s">
        <v>1450</v>
      </c>
      <c r="D449" s="2" t="s">
        <v>1575</v>
      </c>
      <c r="E449" s="2">
        <v>60</v>
      </c>
      <c r="F449" s="2">
        <v>3</v>
      </c>
      <c r="G449" s="10" t="str">
        <f t="shared" si="61"/>
        <v>60-3</v>
      </c>
      <c r="H449" s="2">
        <v>0</v>
      </c>
      <c r="I449" s="2">
        <v>52</v>
      </c>
      <c r="J449" s="14">
        <f>(VLOOKUP($G449,Depth_Lookup_CCL!$A$3:$Z$549,11,FALSE))+(H449/100)</f>
        <v>144.47499999999999</v>
      </c>
      <c r="K449" s="14">
        <f>(VLOOKUP($G449,Depth_Lookup_CCL!$A$3:$Z$549,11,FALSE))+(I449/100)</f>
        <v>144.995</v>
      </c>
      <c r="L449" s="90">
        <v>53</v>
      </c>
      <c r="M449" s="90" t="s">
        <v>1846</v>
      </c>
      <c r="N449" s="14"/>
      <c r="Q449" s="2"/>
      <c r="R449" s="110"/>
      <c r="T449" s="35"/>
      <c r="U449" s="2"/>
      <c r="V449" s="2"/>
      <c r="W449" s="5" t="e">
        <f>VLOOKUP(V449,definitions_list_lookup!$V$12:$W$15,2,FALSE)</f>
        <v>#N/A</v>
      </c>
      <c r="X449" s="35"/>
      <c r="Y449" s="41" t="e">
        <f>VLOOKUP(X449,definitions_list_lookup!$AT$3:$AU$5,2,FALSE)</f>
        <v>#N/A</v>
      </c>
      <c r="Z449" s="41"/>
      <c r="AA449" s="41"/>
      <c r="AB449" s="2" t="s">
        <v>1385</v>
      </c>
      <c r="AC449" s="2" t="s">
        <v>1374</v>
      </c>
      <c r="AD449" s="5">
        <f>VLOOKUP(AC449,definitions_list_lookup!$Y$12:$Z$15,2,FALSE)</f>
        <v>1</v>
      </c>
      <c r="AE449" s="35" t="s">
        <v>1455</v>
      </c>
      <c r="AF449" s="41">
        <f>VLOOKUP(AE449,definitions_list_lookup!$AT$3:$AU$5,2,FALSE)</f>
        <v>0</v>
      </c>
      <c r="AH449" s="2" t="s">
        <v>1492</v>
      </c>
      <c r="AI449" s="2" t="s">
        <v>2524</v>
      </c>
      <c r="AJ449" s="14"/>
      <c r="AK449" s="14"/>
      <c r="AL449" s="14"/>
      <c r="AM449" s="14"/>
      <c r="AN449" s="14"/>
      <c r="AO449" s="14"/>
      <c r="AP449" s="14"/>
      <c r="AQ449" s="14"/>
      <c r="AR449" s="14"/>
      <c r="AS449" s="49">
        <v>5</v>
      </c>
      <c r="AT449" s="49">
        <v>90</v>
      </c>
      <c r="AU449" s="49">
        <v>2</v>
      </c>
      <c r="AV449" s="49">
        <v>360</v>
      </c>
      <c r="AW449" s="49">
        <f t="shared" si="66"/>
        <v>-111.75922647955761</v>
      </c>
      <c r="AX449" s="49">
        <f t="shared" si="62"/>
        <v>248.24077352044239</v>
      </c>
      <c r="AY449" s="49">
        <f t="shared" ref="AY449:AY596" si="67">+ABS(DEGREES(ATAN((COS(RADIANS(ABS($AW449+180-(IF($AT449&gt;$AV449,MAX($AU449,$AT449),MIN($AT449,$AV449))))))/(TAN(RADIANS($AS449)))))))</f>
        <v>84.618591521009009</v>
      </c>
      <c r="AZ449" s="49">
        <f t="shared" si="63"/>
        <v>338.24077352044242</v>
      </c>
      <c r="BA449" s="49">
        <f t="shared" si="64"/>
        <v>5.3814084789909913</v>
      </c>
      <c r="BB449" s="49">
        <f t="shared" si="60"/>
        <v>68.240773520442389</v>
      </c>
      <c r="BC449" s="60">
        <f t="shared" si="65"/>
        <v>5.3814084789909913</v>
      </c>
    </row>
    <row r="450" spans="1:77">
      <c r="A450" s="89">
        <v>42937</v>
      </c>
      <c r="B450" s="2" t="s">
        <v>1842</v>
      </c>
      <c r="C450" s="2" t="s">
        <v>1450</v>
      </c>
      <c r="D450" s="2" t="s">
        <v>1575</v>
      </c>
      <c r="E450" s="2">
        <v>60</v>
      </c>
      <c r="F450" s="2">
        <v>3</v>
      </c>
      <c r="G450" s="10" t="str">
        <f t="shared" si="61"/>
        <v>60-3</v>
      </c>
      <c r="H450" s="2">
        <v>52</v>
      </c>
      <c r="I450" s="2">
        <v>61</v>
      </c>
      <c r="J450" s="14">
        <f>(VLOOKUP($G450,Depth_Lookup_CCL!$A$3:$Z$549,11,FALSE))+(H450/100)</f>
        <v>144.995</v>
      </c>
      <c r="K450" s="14">
        <f>(VLOOKUP($G450,Depth_Lookup_CCL!$A$3:$Z$549,11,FALSE))+(I450/100)</f>
        <v>145.08500000000001</v>
      </c>
      <c r="L450" s="90">
        <v>53</v>
      </c>
      <c r="M450" s="90" t="s">
        <v>1846</v>
      </c>
      <c r="N450" s="14"/>
      <c r="Q450" s="2"/>
      <c r="R450" s="110"/>
      <c r="S450" s="2" t="s">
        <v>1378</v>
      </c>
      <c r="T450" s="35" t="s">
        <v>1391</v>
      </c>
      <c r="U450" s="2" t="s">
        <v>1368</v>
      </c>
      <c r="V450" s="2" t="s">
        <v>1374</v>
      </c>
      <c r="W450" s="5">
        <f>VLOOKUP(V450,definitions_list_lookup!$V$12:$W$15,2,FALSE)</f>
        <v>1</v>
      </c>
      <c r="X450" s="35" t="s">
        <v>1455</v>
      </c>
      <c r="Y450" s="41">
        <f>VLOOKUP(X450,definitions_list_lookup!$AT$3:$AU$5,2,FALSE)</f>
        <v>0</v>
      </c>
      <c r="Z450" s="41">
        <v>9</v>
      </c>
      <c r="AA450" s="41" t="s">
        <v>2525</v>
      </c>
      <c r="AB450" s="2"/>
      <c r="AC450" s="2"/>
      <c r="AD450" s="5" t="e">
        <f>VLOOKUP(AC450,definitions_list_lookup!$Y$12:$Z$15,2,FALSE)</f>
        <v>#N/A</v>
      </c>
      <c r="AE450" s="35"/>
      <c r="AF450" s="41" t="e">
        <f>VLOOKUP(AE450,definitions_list_lookup!$AT$3:$AU$5,2,FALSE)</f>
        <v>#N/A</v>
      </c>
      <c r="AH450" s="2"/>
      <c r="AI450" s="2"/>
      <c r="AJ450" s="14"/>
      <c r="AK450" s="14"/>
      <c r="AL450" s="14"/>
      <c r="AM450" s="14"/>
      <c r="AN450" s="14"/>
      <c r="AO450" s="14"/>
      <c r="AP450" s="14"/>
      <c r="AQ450" s="14"/>
      <c r="AR450" s="14"/>
      <c r="AS450" s="49"/>
      <c r="AT450" s="49"/>
      <c r="AU450" s="49"/>
      <c r="AV450" s="49"/>
      <c r="AW450" s="49"/>
      <c r="AX450" s="49"/>
      <c r="AY450" s="49"/>
      <c r="AZ450" s="49"/>
      <c r="BA450" s="49"/>
      <c r="BB450" s="49"/>
      <c r="BC450" s="60"/>
    </row>
    <row r="451" spans="1:77">
      <c r="A451" s="89">
        <v>42937</v>
      </c>
      <c r="B451" s="2" t="s">
        <v>1842</v>
      </c>
      <c r="C451" s="2" t="s">
        <v>1450</v>
      </c>
      <c r="D451" s="2" t="s">
        <v>1575</v>
      </c>
      <c r="E451" s="2">
        <v>60</v>
      </c>
      <c r="F451" s="2">
        <v>3</v>
      </c>
      <c r="G451" s="10" t="str">
        <f t="shared" si="61"/>
        <v>60-3</v>
      </c>
      <c r="H451" s="2">
        <v>61</v>
      </c>
      <c r="I451" s="2">
        <v>74</v>
      </c>
      <c r="J451" s="14">
        <f>(VLOOKUP($G451,Depth_Lookup_CCL!$A$3:$Z$549,11,FALSE))+(H451/100)</f>
        <v>145.08500000000001</v>
      </c>
      <c r="K451" s="14">
        <f>(VLOOKUP($G451,Depth_Lookup_CCL!$A$3:$Z$549,11,FALSE))+(I451/100)</f>
        <v>145.215</v>
      </c>
      <c r="L451" s="90">
        <v>53</v>
      </c>
      <c r="M451" s="90" t="s">
        <v>1846</v>
      </c>
      <c r="N451" s="14"/>
      <c r="Q451" s="2"/>
      <c r="R451" s="110"/>
      <c r="S451" s="2" t="s">
        <v>1378</v>
      </c>
      <c r="T451" s="35" t="s">
        <v>1391</v>
      </c>
      <c r="U451" s="2" t="s">
        <v>1368</v>
      </c>
      <c r="V451" s="2" t="s">
        <v>1374</v>
      </c>
      <c r="W451" s="5">
        <f>VLOOKUP(V451,definitions_list_lookup!$V$12:$W$15,2,FALSE)</f>
        <v>1</v>
      </c>
      <c r="X451" s="35" t="s">
        <v>1455</v>
      </c>
      <c r="Y451" s="41">
        <f>VLOOKUP(X451,definitions_list_lookup!$AT$3:$AU$5,2,FALSE)</f>
        <v>0</v>
      </c>
      <c r="Z451" s="41">
        <v>13</v>
      </c>
      <c r="AA451" s="41"/>
      <c r="AB451" s="2"/>
      <c r="AC451" s="2"/>
      <c r="AD451" s="5" t="e">
        <f>VLOOKUP(AC451,definitions_list_lookup!$Y$12:$Z$15,2,FALSE)</f>
        <v>#N/A</v>
      </c>
      <c r="AE451" s="35"/>
      <c r="AF451" s="41" t="e">
        <f>VLOOKUP(AE451,definitions_list_lookup!$AT$3:$AU$5,2,FALSE)</f>
        <v>#N/A</v>
      </c>
      <c r="AH451" s="2"/>
      <c r="AI451" s="2"/>
      <c r="AJ451" s="14"/>
      <c r="AK451" s="14"/>
      <c r="AL451" s="14"/>
      <c r="AM451" s="14"/>
      <c r="AN451" s="14"/>
      <c r="AO451" s="14"/>
      <c r="AP451" s="14"/>
      <c r="AQ451" s="14"/>
      <c r="AR451" s="14"/>
      <c r="AS451" s="49"/>
      <c r="AT451" s="49"/>
      <c r="AU451" s="49"/>
      <c r="AV451" s="49"/>
      <c r="AW451" s="49"/>
      <c r="AX451" s="49"/>
      <c r="AY451" s="49"/>
      <c r="AZ451" s="49"/>
      <c r="BA451" s="49"/>
      <c r="BB451" s="49"/>
      <c r="BC451" s="60"/>
    </row>
    <row r="452" spans="1:77">
      <c r="A452" s="89">
        <v>42937</v>
      </c>
      <c r="B452" s="2" t="s">
        <v>1842</v>
      </c>
      <c r="C452" s="2" t="s">
        <v>1450</v>
      </c>
      <c r="D452" s="2" t="s">
        <v>1575</v>
      </c>
      <c r="E452" s="2">
        <v>60</v>
      </c>
      <c r="F452" s="2">
        <v>3</v>
      </c>
      <c r="G452" s="10" t="str">
        <f t="shared" si="61"/>
        <v>60-3</v>
      </c>
      <c r="H452" s="2">
        <v>74</v>
      </c>
      <c r="I452" s="2">
        <v>83</v>
      </c>
      <c r="J452" s="14">
        <f>(VLOOKUP($G452,Depth_Lookup_CCL!$A$3:$Z$549,11,FALSE))+(H452/100)</f>
        <v>145.215</v>
      </c>
      <c r="K452" s="14">
        <f>(VLOOKUP($G452,Depth_Lookup_CCL!$A$3:$Z$549,11,FALSE))+(I452/100)</f>
        <v>145.30500000000001</v>
      </c>
      <c r="L452" s="90">
        <v>53</v>
      </c>
      <c r="M452" s="90" t="s">
        <v>1846</v>
      </c>
      <c r="N452" s="14" t="s">
        <v>1442</v>
      </c>
      <c r="Q452" s="2"/>
      <c r="R452" s="110"/>
      <c r="S452" s="2" t="s">
        <v>1378</v>
      </c>
      <c r="T452" s="35" t="s">
        <v>1391</v>
      </c>
      <c r="U452" s="2" t="s">
        <v>1368</v>
      </c>
      <c r="V452" s="2" t="s">
        <v>1374</v>
      </c>
      <c r="W452" s="5">
        <f>VLOOKUP(V452,definitions_list_lookup!$V$12:$W$15,2,FALSE)</f>
        <v>1</v>
      </c>
      <c r="X452" s="35" t="s">
        <v>1455</v>
      </c>
      <c r="Y452" s="41">
        <f>VLOOKUP(X452,definitions_list_lookup!$AT$3:$AU$5,2,FALSE)</f>
        <v>0</v>
      </c>
      <c r="Z452" s="41">
        <v>8</v>
      </c>
      <c r="AA452" s="41" t="s">
        <v>2525</v>
      </c>
      <c r="AB452" s="2"/>
      <c r="AC452" s="2"/>
      <c r="AD452" s="5" t="e">
        <f>VLOOKUP(AC452,definitions_list_lookup!$Y$12:$Z$15,2,FALSE)</f>
        <v>#N/A</v>
      </c>
      <c r="AE452" s="35"/>
      <c r="AF452" s="41" t="e">
        <f>VLOOKUP(AE452,definitions_list_lookup!$AT$3:$AU$5,2,FALSE)</f>
        <v>#N/A</v>
      </c>
      <c r="AH452" s="2"/>
      <c r="AI452" s="2"/>
      <c r="AJ452" s="14"/>
      <c r="AK452" s="14"/>
      <c r="AL452" s="14"/>
      <c r="AM452" s="14"/>
      <c r="AN452" s="14"/>
      <c r="AO452" s="14"/>
      <c r="AP452" s="14"/>
      <c r="AQ452" s="14"/>
      <c r="AR452" s="14"/>
      <c r="AS452" s="49"/>
      <c r="AT452" s="49"/>
      <c r="AU452" s="49"/>
      <c r="AV452" s="49"/>
      <c r="AW452" s="49" t="e">
        <f t="shared" si="66"/>
        <v>#DIV/0!</v>
      </c>
      <c r="AX452" s="49" t="e">
        <f t="shared" si="62"/>
        <v>#DIV/0!</v>
      </c>
      <c r="AY452" s="49" t="e">
        <f t="shared" si="67"/>
        <v>#DIV/0!</v>
      </c>
      <c r="AZ452" s="49" t="e">
        <f t="shared" si="63"/>
        <v>#DIV/0!</v>
      </c>
      <c r="BA452" s="49" t="e">
        <f t="shared" si="64"/>
        <v>#DIV/0!</v>
      </c>
      <c r="BB452" s="49" t="e">
        <f t="shared" si="60"/>
        <v>#DIV/0!</v>
      </c>
      <c r="BC452" s="60" t="e">
        <f t="shared" si="65"/>
        <v>#DIV/0!</v>
      </c>
    </row>
    <row r="453" spans="1:77">
      <c r="A453" s="89">
        <v>42937</v>
      </c>
      <c r="B453" s="2" t="s">
        <v>1842</v>
      </c>
      <c r="C453" s="101" t="s">
        <v>1450</v>
      </c>
      <c r="D453" s="101" t="s">
        <v>1575</v>
      </c>
      <c r="E453" s="101">
        <v>60</v>
      </c>
      <c r="F453" s="101">
        <v>4</v>
      </c>
      <c r="G453" s="102" t="str">
        <f t="shared" si="61"/>
        <v>60-4</v>
      </c>
      <c r="H453" s="101">
        <v>83</v>
      </c>
      <c r="I453" s="101">
        <v>89</v>
      </c>
      <c r="J453" s="14">
        <f>(VLOOKUP($G453,Depth_Lookup_CCL!$A$3:$Z$549,11,FALSE))+(H453/100)</f>
        <v>146.13500000000002</v>
      </c>
      <c r="K453" s="14">
        <f>(VLOOKUP($G453,Depth_Lookup_CCL!$A$3:$Z$549,11,FALSE))+(I453/100)</f>
        <v>146.19499999999999</v>
      </c>
      <c r="L453" s="103">
        <v>53</v>
      </c>
      <c r="M453" s="103" t="s">
        <v>1846</v>
      </c>
      <c r="N453" s="98" t="s">
        <v>1442</v>
      </c>
      <c r="O453" s="101"/>
      <c r="P453" s="101"/>
      <c r="Q453" s="101"/>
      <c r="R453" s="138"/>
      <c r="S453" s="101"/>
      <c r="T453" s="104"/>
      <c r="U453" s="101"/>
      <c r="V453" s="101"/>
      <c r="W453" s="5" t="e">
        <f>VLOOKUP(V453,definitions_list_lookup!$V$12:$W$15,2,FALSE)</f>
        <v>#N/A</v>
      </c>
      <c r="X453" s="104"/>
      <c r="Y453" s="41" t="e">
        <f>VLOOKUP(X453,definitions_list_lookup!$AT$3:$AU$5,2,FALSE)</f>
        <v>#N/A</v>
      </c>
      <c r="Z453" s="105"/>
      <c r="AA453" s="105"/>
      <c r="AB453" s="101"/>
      <c r="AC453" s="101"/>
      <c r="AD453" s="5" t="e">
        <f>VLOOKUP(AC453,definitions_list_lookup!$Y$12:$Z$15,2,FALSE)</f>
        <v>#N/A</v>
      </c>
      <c r="AE453" s="104"/>
      <c r="AF453" s="41" t="e">
        <f>VLOOKUP(AE453,definitions_list_lookup!$AT$3:$AU$5,2,FALSE)</f>
        <v>#N/A</v>
      </c>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row>
    <row r="454" spans="1:77">
      <c r="A454" s="89">
        <v>42937</v>
      </c>
      <c r="B454" s="2" t="s">
        <v>1842</v>
      </c>
      <c r="C454" s="2" t="s">
        <v>1450</v>
      </c>
      <c r="D454" s="2" t="s">
        <v>1575</v>
      </c>
      <c r="E454" s="2">
        <v>61</v>
      </c>
      <c r="F454" s="2">
        <v>1</v>
      </c>
      <c r="G454" s="10" t="str">
        <f t="shared" si="61"/>
        <v>61-1</v>
      </c>
      <c r="H454" s="2">
        <v>1</v>
      </c>
      <c r="I454" s="2">
        <v>77</v>
      </c>
      <c r="J454" s="14">
        <f>(VLOOKUP($G454,Depth_Lookup_CCL!$A$3:$Z$549,11,FALSE))+(H454/100)</f>
        <v>146.06</v>
      </c>
      <c r="K454" s="14">
        <f>(VLOOKUP($G454,Depth_Lookup_CCL!$A$3:$Z$549,11,FALSE))+(I454/100)</f>
        <v>146.82000000000002</v>
      </c>
      <c r="L454" s="90">
        <v>53</v>
      </c>
      <c r="M454" s="90" t="s">
        <v>1846</v>
      </c>
      <c r="N454" s="14" t="s">
        <v>1442</v>
      </c>
      <c r="Q454" s="2"/>
      <c r="R454" s="110"/>
      <c r="T454" s="35"/>
      <c r="U454" s="2"/>
      <c r="V454" s="2"/>
      <c r="W454" s="5" t="e">
        <f>VLOOKUP(V454,definitions_list_lookup!$V$12:$W$15,2,FALSE)</f>
        <v>#N/A</v>
      </c>
      <c r="X454" s="35"/>
      <c r="Y454" s="41" t="e">
        <f>VLOOKUP(X454,definitions_list_lookup!$AT$3:$AU$5,2,FALSE)</f>
        <v>#N/A</v>
      </c>
      <c r="Z454" s="41"/>
      <c r="AA454" s="41"/>
      <c r="AB454" s="2"/>
      <c r="AC454" s="2"/>
      <c r="AD454" s="5" t="e">
        <f>VLOOKUP(AC454,definitions_list_lookup!$Y$12:$Z$15,2,FALSE)</f>
        <v>#N/A</v>
      </c>
      <c r="AE454" s="35"/>
      <c r="AF454" s="41" t="e">
        <f>VLOOKUP(AE454,definitions_list_lookup!$AT$3:$AU$5,2,FALSE)</f>
        <v>#N/A</v>
      </c>
      <c r="AH454" s="2"/>
      <c r="AI454" s="2"/>
      <c r="AJ454" s="98" t="s">
        <v>10</v>
      </c>
      <c r="AK454" s="98" t="s">
        <v>1503</v>
      </c>
      <c r="AL454" s="98" t="s">
        <v>1504</v>
      </c>
      <c r="AM454" s="98" t="s">
        <v>2130</v>
      </c>
      <c r="AN454" s="98" t="s">
        <v>2526</v>
      </c>
      <c r="AO454" s="98"/>
      <c r="AP454" s="98"/>
      <c r="AQ454" s="98"/>
      <c r="AR454" s="98"/>
      <c r="AS454" s="106">
        <v>39</v>
      </c>
      <c r="AT454" s="106">
        <v>270</v>
      </c>
      <c r="AU454" s="106">
        <v>56</v>
      </c>
      <c r="AV454" s="106">
        <v>180</v>
      </c>
      <c r="AW454" s="106">
        <f>+(IF($AT454&lt;$AV454,((MIN($AV454,$AT454)+(DEGREES(ATAN((TAN(RADIANS($AU454))/((TAN(RADIANS($AS454))*SIN(RADIANS(ABS($AT454-$AV454))))))-(COS(RADIANS(ABS($AT454-$AV454)))/SIN(RADIANS(ABS($AT454-$AV454)))))))-180)),((MAX($AV454,$AT454)-(DEGREES(ATAN((TAN(RADIANS($AU454))/((TAN(RADIANS($AS454))*SIN(RADIANS(ABS($AT454-$AV454))))))-(COS(RADIANS(ABS($AT454-$AV454)))/SIN(RADIANS(ABS($AT454-$AV454)))))))-180))))</f>
        <v>28.643641859247168</v>
      </c>
      <c r="AX454" s="106">
        <f>IF($AW454&gt;0,$AW454,360+$AW454)</f>
        <v>28.643641859247168</v>
      </c>
      <c r="AY454" s="106">
        <f>+ABS(DEGREES(ATAN((COS(RADIANS(ABS($AW454+180-(IF($AT454&gt;$AV454,MAX($AU454,$AT454),MIN($AT454,$AV454))))))/(TAN(RADIANS($AS454)))))))</f>
        <v>30.623873197135097</v>
      </c>
      <c r="AZ454" s="106">
        <f>+IF(($AW454+90)&gt;0,$AW454+90,$AW454+450)</f>
        <v>118.64364185924717</v>
      </c>
      <c r="BA454" s="106">
        <f>-$AY454+90</f>
        <v>59.376126802864903</v>
      </c>
      <c r="BB454" s="106">
        <f>IF(($AX454&lt;180),$AX454+180,$AX454-180)</f>
        <v>208.64364185924717</v>
      </c>
      <c r="BC454" s="107">
        <f>-$AY454+90</f>
        <v>59.376126802864903</v>
      </c>
    </row>
    <row r="455" spans="1:77">
      <c r="A455" s="89">
        <v>42937</v>
      </c>
      <c r="B455" s="2" t="s">
        <v>1842</v>
      </c>
      <c r="C455" s="2" t="s">
        <v>1450</v>
      </c>
      <c r="D455" s="2" t="s">
        <v>1575</v>
      </c>
      <c r="E455" s="2">
        <v>61</v>
      </c>
      <c r="F455" s="2">
        <v>2</v>
      </c>
      <c r="G455" s="10" t="str">
        <f t="shared" si="61"/>
        <v>61-2</v>
      </c>
      <c r="H455" s="2">
        <v>3</v>
      </c>
      <c r="I455" s="2">
        <v>71</v>
      </c>
      <c r="J455" s="14">
        <f>(VLOOKUP($G455,Depth_Lookup_CCL!$A$3:$Z$549,11,FALSE))+(H455/100)</f>
        <v>146.85000000000002</v>
      </c>
      <c r="K455" s="14">
        <f>(VLOOKUP($G455,Depth_Lookup_CCL!$A$3:$Z$549,11,FALSE))+(I455/100)</f>
        <v>147.53000000000003</v>
      </c>
      <c r="L455" s="90">
        <v>53</v>
      </c>
      <c r="M455" s="90" t="s">
        <v>1844</v>
      </c>
      <c r="N455" s="14" t="s">
        <v>1442</v>
      </c>
      <c r="Q455" s="2"/>
      <c r="R455" s="110"/>
      <c r="T455" s="35"/>
      <c r="U455" s="2"/>
      <c r="V455" s="2"/>
      <c r="W455" s="5" t="e">
        <f>VLOOKUP(V455,definitions_list_lookup!$V$12:$W$15,2,FALSE)</f>
        <v>#N/A</v>
      </c>
      <c r="X455" s="35"/>
      <c r="Y455" s="41" t="e">
        <f>VLOOKUP(X455,definitions_list_lookup!$AT$3:$AU$5,2,FALSE)</f>
        <v>#N/A</v>
      </c>
      <c r="Z455" s="41"/>
      <c r="AA455" s="41"/>
      <c r="AB455" s="2"/>
      <c r="AC455" s="2"/>
      <c r="AD455" s="5" t="e">
        <f>VLOOKUP(AC455,definitions_list_lookup!$Y$12:$Z$15,2,FALSE)</f>
        <v>#N/A</v>
      </c>
      <c r="AE455" s="35"/>
      <c r="AF455" s="41" t="e">
        <f>VLOOKUP(AE455,definitions_list_lookup!$AT$3:$AU$5,2,FALSE)</f>
        <v>#N/A</v>
      </c>
      <c r="AH455" s="2"/>
      <c r="AI455" s="2" t="s">
        <v>2527</v>
      </c>
      <c r="AJ455" s="14"/>
      <c r="AK455" s="14"/>
      <c r="AL455" s="14"/>
      <c r="AM455" s="14"/>
      <c r="AN455" s="14"/>
      <c r="AO455" s="14"/>
      <c r="AP455" s="14"/>
      <c r="AQ455" s="14"/>
      <c r="AR455" s="14"/>
      <c r="AS455" s="49"/>
      <c r="AT455" s="49"/>
      <c r="AU455" s="49"/>
      <c r="AV455" s="49"/>
      <c r="AW455" s="49" t="e">
        <f t="shared" si="66"/>
        <v>#DIV/0!</v>
      </c>
      <c r="AX455" s="49" t="e">
        <f t="shared" si="62"/>
        <v>#DIV/0!</v>
      </c>
      <c r="AY455" s="49" t="e">
        <f t="shared" si="67"/>
        <v>#DIV/0!</v>
      </c>
      <c r="AZ455" s="49" t="e">
        <f t="shared" si="63"/>
        <v>#DIV/0!</v>
      </c>
      <c r="BA455" s="49" t="e">
        <f t="shared" si="64"/>
        <v>#DIV/0!</v>
      </c>
      <c r="BB455" s="49" t="e">
        <f t="shared" si="60"/>
        <v>#DIV/0!</v>
      </c>
      <c r="BC455" s="60" t="e">
        <f t="shared" si="65"/>
        <v>#DIV/0!</v>
      </c>
    </row>
    <row r="456" spans="1:77">
      <c r="A456" s="89">
        <v>42937</v>
      </c>
      <c r="B456" s="2" t="s">
        <v>1842</v>
      </c>
      <c r="C456" s="2" t="s">
        <v>1450</v>
      </c>
      <c r="D456" s="2" t="s">
        <v>1575</v>
      </c>
      <c r="E456" s="2">
        <v>61</v>
      </c>
      <c r="F456" s="2">
        <v>3</v>
      </c>
      <c r="G456" s="10" t="str">
        <f t="shared" si="61"/>
        <v>61-3</v>
      </c>
      <c r="H456" s="2">
        <v>0</v>
      </c>
      <c r="I456" s="2">
        <v>28.5</v>
      </c>
      <c r="J456" s="14">
        <f>(VLOOKUP($G456,Depth_Lookup_CCL!$A$3:$Z$549,11,FALSE))+(H456/100)</f>
        <v>147.54000000000002</v>
      </c>
      <c r="K456" s="14">
        <f>(VLOOKUP($G456,Depth_Lookup_CCL!$A$3:$Z$549,11,FALSE))+(I456/100)</f>
        <v>147.82500000000002</v>
      </c>
      <c r="L456" s="90">
        <v>53</v>
      </c>
      <c r="M456" s="90" t="s">
        <v>1844</v>
      </c>
      <c r="N456" s="14"/>
      <c r="Q456" s="2"/>
      <c r="R456" s="110"/>
      <c r="T456" s="35"/>
      <c r="U456" s="2"/>
      <c r="V456" s="2"/>
      <c r="W456" s="5" t="e">
        <f>VLOOKUP(V456,definitions_list_lookup!$V$12:$W$15,2,FALSE)</f>
        <v>#N/A</v>
      </c>
      <c r="X456" s="35"/>
      <c r="Y456" s="41" t="e">
        <f>VLOOKUP(X456,definitions_list_lookup!$AT$3:$AU$5,2,FALSE)</f>
        <v>#N/A</v>
      </c>
      <c r="Z456" s="41"/>
      <c r="AA456" s="41"/>
      <c r="AB456" s="2"/>
      <c r="AC456" s="2"/>
      <c r="AD456" s="5" t="e">
        <f>VLOOKUP(AC456,definitions_list_lookup!$Y$12:$Z$15,2,FALSE)</f>
        <v>#N/A</v>
      </c>
      <c r="AE456" s="35"/>
      <c r="AF456" s="41" t="e">
        <f>VLOOKUP(AE456,definitions_list_lookup!$AT$3:$AU$5,2,FALSE)</f>
        <v>#N/A</v>
      </c>
      <c r="AH456" s="2"/>
      <c r="AI456" s="2" t="s">
        <v>2528</v>
      </c>
      <c r="AJ456" s="14"/>
      <c r="AK456" s="14"/>
      <c r="AL456" s="14"/>
      <c r="AM456" s="14"/>
      <c r="AN456" s="14"/>
      <c r="AO456" s="14"/>
      <c r="AP456" s="14"/>
      <c r="AQ456" s="14"/>
      <c r="AR456" s="14"/>
      <c r="AS456" s="49"/>
      <c r="AT456" s="49"/>
      <c r="AU456" s="49"/>
      <c r="AV456" s="49"/>
      <c r="AW456" s="49"/>
      <c r="AX456" s="49"/>
      <c r="AY456" s="49"/>
      <c r="AZ456" s="49"/>
      <c r="BA456" s="49"/>
      <c r="BB456" s="49"/>
      <c r="BC456" s="60"/>
    </row>
    <row r="457" spans="1:77">
      <c r="A457" s="89">
        <v>42937</v>
      </c>
      <c r="B457" s="2" t="s">
        <v>1842</v>
      </c>
      <c r="C457" s="2" t="s">
        <v>1450</v>
      </c>
      <c r="D457" s="2" t="s">
        <v>1575</v>
      </c>
      <c r="E457" s="2">
        <v>61</v>
      </c>
      <c r="F457" s="2">
        <v>3</v>
      </c>
      <c r="G457" s="10" t="str">
        <f t="shared" si="61"/>
        <v>61-3</v>
      </c>
      <c r="H457" s="2">
        <v>28.5</v>
      </c>
      <c r="I457" s="2">
        <v>30.5</v>
      </c>
      <c r="J457" s="14">
        <f>(VLOOKUP($G457,Depth_Lookup_CCL!$A$3:$Z$549,11,FALSE))+(H457/100)</f>
        <v>147.82500000000002</v>
      </c>
      <c r="K457" s="14">
        <f>(VLOOKUP($G457,Depth_Lookup_CCL!$A$3:$Z$549,11,FALSE))+(I457/100)</f>
        <v>147.84500000000003</v>
      </c>
      <c r="L457" s="90">
        <v>53</v>
      </c>
      <c r="M457" s="90" t="s">
        <v>1844</v>
      </c>
      <c r="N457" s="14"/>
      <c r="Q457" s="2"/>
      <c r="R457" s="110"/>
      <c r="S457" s="2" t="s">
        <v>1378</v>
      </c>
      <c r="T457" s="35" t="s">
        <v>1391</v>
      </c>
      <c r="U457" s="2" t="s">
        <v>1368</v>
      </c>
      <c r="V457" s="2" t="s">
        <v>1374</v>
      </c>
      <c r="W457" s="5">
        <f>VLOOKUP(V457,definitions_list_lookup!$V$12:$W$15,2,FALSE)</f>
        <v>1</v>
      </c>
      <c r="X457" s="35" t="s">
        <v>1456</v>
      </c>
      <c r="Y457" s="41">
        <f>VLOOKUP(X457,definitions_list_lookup!$AT$3:$AU$5,2,FALSE)</f>
        <v>1</v>
      </c>
      <c r="Z457" s="41">
        <v>2</v>
      </c>
      <c r="AA457" s="41" t="s">
        <v>2529</v>
      </c>
      <c r="AB457" s="2"/>
      <c r="AC457" s="2"/>
      <c r="AD457" s="5" t="e">
        <f>VLOOKUP(AC457,definitions_list_lookup!$Y$12:$Z$15,2,FALSE)</f>
        <v>#N/A</v>
      </c>
      <c r="AE457" s="35"/>
      <c r="AF457" s="41" t="e">
        <f>VLOOKUP(AE457,definitions_list_lookup!$AT$3:$AU$5,2,FALSE)</f>
        <v>#N/A</v>
      </c>
      <c r="AH457" s="2"/>
      <c r="AI457" s="2"/>
      <c r="AJ457" s="14"/>
      <c r="AK457" s="14"/>
      <c r="AL457" s="14"/>
      <c r="AM457" s="14"/>
      <c r="AN457" s="14"/>
      <c r="AO457" s="14"/>
      <c r="AP457" s="14"/>
      <c r="AQ457" s="14"/>
      <c r="AR457" s="14"/>
      <c r="AS457" s="49">
        <v>15</v>
      </c>
      <c r="AT457" s="49">
        <v>90</v>
      </c>
      <c r="AU457" s="49">
        <v>0</v>
      </c>
      <c r="AV457" s="49">
        <v>360</v>
      </c>
      <c r="AW457" s="49">
        <f t="shared" si="66"/>
        <v>-90.000000000000014</v>
      </c>
      <c r="AX457" s="49">
        <f t="shared" si="62"/>
        <v>270</v>
      </c>
      <c r="AY457" s="49">
        <f t="shared" si="67"/>
        <v>75</v>
      </c>
      <c r="AZ457" s="49">
        <f t="shared" si="63"/>
        <v>360</v>
      </c>
      <c r="BA457" s="49">
        <f t="shared" si="64"/>
        <v>15</v>
      </c>
      <c r="BB457" s="49">
        <f t="shared" si="60"/>
        <v>90</v>
      </c>
      <c r="BC457" s="60">
        <f t="shared" si="65"/>
        <v>15</v>
      </c>
    </row>
    <row r="458" spans="1:77">
      <c r="A458" s="89">
        <v>42937</v>
      </c>
      <c r="B458" s="2" t="s">
        <v>1842</v>
      </c>
      <c r="C458" s="2" t="s">
        <v>1450</v>
      </c>
      <c r="D458" s="2" t="s">
        <v>1575</v>
      </c>
      <c r="E458" s="2">
        <v>61</v>
      </c>
      <c r="F458" s="2">
        <v>3</v>
      </c>
      <c r="G458" s="10" t="str">
        <f t="shared" si="61"/>
        <v>61-3</v>
      </c>
      <c r="H458" s="2">
        <v>30.5</v>
      </c>
      <c r="I458" s="2">
        <v>35</v>
      </c>
      <c r="J458" s="14">
        <f>(VLOOKUP($G458,Depth_Lookup_CCL!$A$3:$Z$549,11,FALSE))+(H458/100)</f>
        <v>147.84500000000003</v>
      </c>
      <c r="K458" s="14">
        <f>(VLOOKUP($G458,Depth_Lookup_CCL!$A$3:$Z$549,11,FALSE))+(I458/100)</f>
        <v>147.89000000000001</v>
      </c>
      <c r="L458" s="90">
        <v>53</v>
      </c>
      <c r="M458" s="90" t="s">
        <v>1844</v>
      </c>
      <c r="N458" s="14"/>
      <c r="Q458" s="2"/>
      <c r="R458" s="110"/>
      <c r="S458" s="2" t="s">
        <v>1378</v>
      </c>
      <c r="T458" s="35" t="s">
        <v>1363</v>
      </c>
      <c r="U458" s="2"/>
      <c r="V458" s="2" t="s">
        <v>1374</v>
      </c>
      <c r="W458" s="5">
        <f>VLOOKUP(V458,definitions_list_lookup!$V$12:$W$15,2,FALSE)</f>
        <v>1</v>
      </c>
      <c r="X458" s="35" t="s">
        <v>1456</v>
      </c>
      <c r="Y458" s="41">
        <f>VLOOKUP(X458,definitions_list_lookup!$AT$3:$AU$5,2,FALSE)</f>
        <v>1</v>
      </c>
      <c r="Z458" s="41">
        <v>4.5</v>
      </c>
      <c r="AA458" s="41"/>
      <c r="AB458" s="2"/>
      <c r="AC458" s="2"/>
      <c r="AD458" s="5" t="e">
        <f>VLOOKUP(AC458,definitions_list_lookup!$Y$12:$Z$15,2,FALSE)</f>
        <v>#N/A</v>
      </c>
      <c r="AE458" s="35"/>
      <c r="AF458" s="41" t="e">
        <f>VLOOKUP(AE458,definitions_list_lookup!$AT$3:$AU$5,2,FALSE)</f>
        <v>#N/A</v>
      </c>
      <c r="AH458" s="2"/>
      <c r="AI458" s="2"/>
      <c r="AJ458" s="14"/>
      <c r="AK458" s="14"/>
      <c r="AL458" s="14"/>
      <c r="AM458" s="14"/>
      <c r="AN458" s="14"/>
      <c r="AO458" s="14"/>
      <c r="AP458" s="14"/>
      <c r="AQ458" s="14"/>
      <c r="AR458" s="14"/>
      <c r="AS458" s="49"/>
      <c r="AT458" s="49"/>
      <c r="AU458" s="49"/>
      <c r="AV458" s="49"/>
      <c r="AW458" s="49"/>
      <c r="AX458" s="49"/>
      <c r="AY458" s="49"/>
      <c r="AZ458" s="49"/>
      <c r="BA458" s="49"/>
      <c r="BB458" s="49"/>
      <c r="BC458" s="60"/>
    </row>
    <row r="459" spans="1:77">
      <c r="A459" s="89">
        <v>42937</v>
      </c>
      <c r="B459" s="2" t="s">
        <v>1842</v>
      </c>
      <c r="C459" s="2" t="s">
        <v>1450</v>
      </c>
      <c r="D459" s="2" t="s">
        <v>1575</v>
      </c>
      <c r="E459" s="2">
        <v>61</v>
      </c>
      <c r="F459" s="2">
        <v>3</v>
      </c>
      <c r="G459" s="10" t="str">
        <f t="shared" si="61"/>
        <v>61-3</v>
      </c>
      <c r="H459" s="2">
        <v>35</v>
      </c>
      <c r="I459" s="2">
        <v>37</v>
      </c>
      <c r="J459" s="14">
        <f>(VLOOKUP($G459,Depth_Lookup_CCL!$A$3:$Z$549,11,FALSE))+(H459/100)</f>
        <v>147.89000000000001</v>
      </c>
      <c r="K459" s="14">
        <f>(VLOOKUP($G459,Depth_Lookup_CCL!$A$3:$Z$549,11,FALSE))+(I459/100)</f>
        <v>147.91000000000003</v>
      </c>
      <c r="L459" s="90">
        <v>53</v>
      </c>
      <c r="M459" s="90" t="s">
        <v>1844</v>
      </c>
      <c r="N459" s="14"/>
      <c r="Q459" s="2"/>
      <c r="R459" s="110"/>
      <c r="S459" s="2" t="s">
        <v>1378</v>
      </c>
      <c r="T459" s="35" t="s">
        <v>1391</v>
      </c>
      <c r="U459" s="2" t="s">
        <v>1367</v>
      </c>
      <c r="V459" s="2" t="s">
        <v>1374</v>
      </c>
      <c r="W459" s="5">
        <f>VLOOKUP(V459,definitions_list_lookup!$V$12:$W$15,2,FALSE)</f>
        <v>1</v>
      </c>
      <c r="X459" s="35" t="s">
        <v>1456</v>
      </c>
      <c r="Y459" s="41">
        <f>VLOOKUP(X459,definitions_list_lookup!$AT$3:$AU$5,2,FALSE)</f>
        <v>1</v>
      </c>
      <c r="Z459" s="41">
        <v>2</v>
      </c>
      <c r="AA459" s="41" t="s">
        <v>2530</v>
      </c>
      <c r="AB459" s="2"/>
      <c r="AC459" s="2"/>
      <c r="AD459" s="5" t="e">
        <f>VLOOKUP(AC459,definitions_list_lookup!$Y$12:$Z$15,2,FALSE)</f>
        <v>#N/A</v>
      </c>
      <c r="AE459" s="35"/>
      <c r="AF459" s="41" t="e">
        <f>VLOOKUP(AE459,definitions_list_lookup!$AT$3:$AU$5,2,FALSE)</f>
        <v>#N/A</v>
      </c>
      <c r="AH459" s="2"/>
      <c r="AI459" s="2"/>
      <c r="AJ459" s="14"/>
      <c r="AK459" s="14"/>
      <c r="AL459" s="14"/>
      <c r="AM459" s="14"/>
      <c r="AN459" s="14"/>
      <c r="AO459" s="14"/>
      <c r="AP459" s="14"/>
      <c r="AQ459" s="14"/>
      <c r="AR459" s="14"/>
      <c r="AS459" s="49"/>
      <c r="AT459" s="49"/>
      <c r="AU459" s="49"/>
      <c r="AV459" s="49"/>
      <c r="AW459" s="49"/>
      <c r="AX459" s="49"/>
      <c r="AY459" s="49"/>
      <c r="AZ459" s="49"/>
      <c r="BA459" s="49"/>
      <c r="BB459" s="49"/>
      <c r="BC459" s="60"/>
    </row>
    <row r="460" spans="1:77">
      <c r="A460" s="89">
        <v>42937</v>
      </c>
      <c r="B460" s="2" t="s">
        <v>1842</v>
      </c>
      <c r="C460" s="2" t="s">
        <v>1450</v>
      </c>
      <c r="D460" s="2" t="s">
        <v>1575</v>
      </c>
      <c r="E460" s="2">
        <v>61</v>
      </c>
      <c r="F460" s="2">
        <v>3</v>
      </c>
      <c r="G460" s="10" t="str">
        <f t="shared" si="61"/>
        <v>61-3</v>
      </c>
      <c r="H460" s="2">
        <v>37</v>
      </c>
      <c r="I460" s="2">
        <v>63</v>
      </c>
      <c r="J460" s="14">
        <f>(VLOOKUP($G460,Depth_Lookup_CCL!$A$3:$Z$549,11,FALSE))+(H460/100)</f>
        <v>147.91000000000003</v>
      </c>
      <c r="K460" s="14">
        <f>(VLOOKUP($G460,Depth_Lookup_CCL!$A$3:$Z$549,11,FALSE))+(I460/100)</f>
        <v>148.17000000000002</v>
      </c>
      <c r="L460" s="90">
        <v>53</v>
      </c>
      <c r="M460" s="90" t="s">
        <v>1844</v>
      </c>
      <c r="N460" s="14" t="s">
        <v>1442</v>
      </c>
      <c r="Q460" s="2"/>
      <c r="R460" s="110"/>
      <c r="S460" s="2" t="s">
        <v>1378</v>
      </c>
      <c r="T460" s="35" t="s">
        <v>1391</v>
      </c>
      <c r="U460" s="2" t="s">
        <v>1368</v>
      </c>
      <c r="V460" s="2" t="s">
        <v>238</v>
      </c>
      <c r="W460" s="5">
        <f>VLOOKUP(V460,definitions_list_lookup!$V$12:$W$15,2,FALSE)</f>
        <v>2</v>
      </c>
      <c r="X460" s="35" t="s">
        <v>1457</v>
      </c>
      <c r="Y460" s="41">
        <f>VLOOKUP(X460,definitions_list_lookup!$AT$3:$AU$5,2,FALSE)</f>
        <v>2</v>
      </c>
      <c r="Z460" s="41">
        <v>2</v>
      </c>
      <c r="AA460" s="41"/>
      <c r="AB460" s="2"/>
      <c r="AC460" s="2"/>
      <c r="AD460" s="5" t="e">
        <f>VLOOKUP(AC460,definitions_list_lookup!$Y$12:$Z$15,2,FALSE)</f>
        <v>#N/A</v>
      </c>
      <c r="AE460" s="35"/>
      <c r="AF460" s="41" t="e">
        <f>VLOOKUP(AE460,definitions_list_lookup!$AT$3:$AU$5,2,FALSE)</f>
        <v>#N/A</v>
      </c>
      <c r="AH460" s="2"/>
      <c r="AI460" s="2"/>
      <c r="AJ460" s="14"/>
      <c r="AK460" s="14"/>
      <c r="AL460" s="14"/>
      <c r="AM460" s="14"/>
      <c r="AN460" s="14"/>
      <c r="AO460" s="14"/>
      <c r="AP460" s="14"/>
      <c r="AQ460" s="14"/>
      <c r="AR460" s="14"/>
      <c r="AS460" s="49"/>
      <c r="AT460" s="49"/>
      <c r="AU460" s="49"/>
      <c r="AV460" s="49"/>
      <c r="AW460" s="49" t="e">
        <f t="shared" si="66"/>
        <v>#DIV/0!</v>
      </c>
      <c r="AX460" s="49" t="e">
        <f t="shared" si="62"/>
        <v>#DIV/0!</v>
      </c>
      <c r="AY460" s="49" t="e">
        <f t="shared" si="67"/>
        <v>#DIV/0!</v>
      </c>
      <c r="AZ460" s="49" t="e">
        <f t="shared" si="63"/>
        <v>#DIV/0!</v>
      </c>
      <c r="BA460" s="49" t="e">
        <f t="shared" si="64"/>
        <v>#DIV/0!</v>
      </c>
      <c r="BB460" s="49" t="e">
        <f t="shared" si="60"/>
        <v>#DIV/0!</v>
      </c>
      <c r="BC460" s="60" t="e">
        <f t="shared" si="65"/>
        <v>#DIV/0!</v>
      </c>
    </row>
    <row r="461" spans="1:77">
      <c r="A461" s="89">
        <v>42937</v>
      </c>
      <c r="B461" s="2" t="s">
        <v>1842</v>
      </c>
      <c r="C461" s="2" t="s">
        <v>1450</v>
      </c>
      <c r="D461" s="2" t="s">
        <v>1575</v>
      </c>
      <c r="E461" s="2">
        <v>61</v>
      </c>
      <c r="F461" s="2">
        <v>4</v>
      </c>
      <c r="G461" s="10" t="str">
        <f t="shared" si="61"/>
        <v>61-4</v>
      </c>
      <c r="H461" s="2">
        <v>0</v>
      </c>
      <c r="I461" s="2">
        <v>22</v>
      </c>
      <c r="J461" s="14">
        <f>(VLOOKUP($G461,Depth_Lookup_CCL!$A$3:$Z$549,11,FALSE))+(H461/100)</f>
        <v>148.17000000000002</v>
      </c>
      <c r="K461" s="14">
        <f>(VLOOKUP($G461,Depth_Lookup_CCL!$A$3:$Z$549,11,FALSE))+(I461/100)</f>
        <v>148.39000000000001</v>
      </c>
      <c r="L461" s="90">
        <v>53</v>
      </c>
      <c r="M461" s="90" t="s">
        <v>1844</v>
      </c>
      <c r="N461" s="14"/>
      <c r="Q461" s="2"/>
      <c r="R461" s="110"/>
      <c r="T461" s="35"/>
      <c r="U461" s="2"/>
      <c r="V461" s="2"/>
      <c r="W461" s="5" t="e">
        <f>VLOOKUP(V461,definitions_list_lookup!$V$12:$W$15,2,FALSE)</f>
        <v>#N/A</v>
      </c>
      <c r="X461" s="35"/>
      <c r="Y461" s="41" t="e">
        <f>VLOOKUP(X461,definitions_list_lookup!$AT$3:$AU$5,2,FALSE)</f>
        <v>#N/A</v>
      </c>
      <c r="Z461" s="41"/>
      <c r="AA461" s="41"/>
      <c r="AB461" s="2"/>
      <c r="AC461" s="2"/>
      <c r="AD461" s="5" t="e">
        <f>VLOOKUP(AC461,definitions_list_lookup!$Y$12:$Z$15,2,FALSE)</f>
        <v>#N/A</v>
      </c>
      <c r="AE461" s="35"/>
      <c r="AF461" s="41" t="e">
        <f>VLOOKUP(AE461,definitions_list_lookup!$AT$3:$AU$5,2,FALSE)</f>
        <v>#N/A</v>
      </c>
      <c r="AH461" s="2"/>
      <c r="AI461" s="2" t="s">
        <v>2531</v>
      </c>
      <c r="AJ461" s="14"/>
      <c r="AK461" s="14"/>
      <c r="AL461" s="14"/>
      <c r="AM461" s="14"/>
      <c r="AN461" s="14"/>
      <c r="AO461" s="14"/>
      <c r="AP461" s="14"/>
      <c r="AQ461" s="14"/>
      <c r="AR461" s="14"/>
      <c r="AS461" s="49"/>
      <c r="AT461" s="49"/>
      <c r="AU461" s="49"/>
      <c r="AV461" s="49"/>
      <c r="AW461" s="49"/>
      <c r="AX461" s="49"/>
      <c r="AY461" s="49"/>
      <c r="AZ461" s="49"/>
      <c r="BA461" s="49"/>
      <c r="BB461" s="49"/>
      <c r="BC461" s="60"/>
    </row>
    <row r="462" spans="1:77">
      <c r="A462" s="89">
        <v>42937</v>
      </c>
      <c r="B462" s="2" t="s">
        <v>1842</v>
      </c>
      <c r="C462" s="2" t="s">
        <v>1450</v>
      </c>
      <c r="D462" s="2" t="s">
        <v>1575</v>
      </c>
      <c r="E462" s="2">
        <v>61</v>
      </c>
      <c r="F462" s="2">
        <v>4</v>
      </c>
      <c r="G462" s="10" t="str">
        <f t="shared" si="61"/>
        <v>61-4</v>
      </c>
      <c r="H462" s="2">
        <v>22</v>
      </c>
      <c r="I462" s="2">
        <v>33</v>
      </c>
      <c r="J462" s="14">
        <f>(VLOOKUP($G462,Depth_Lookup_CCL!$A$3:$Z$549,11,FALSE))+(H462/100)</f>
        <v>148.39000000000001</v>
      </c>
      <c r="K462" s="14">
        <f>(VLOOKUP($G462,Depth_Lookup_CCL!$A$3:$Z$549,11,FALSE))+(I462/100)</f>
        <v>148.50000000000003</v>
      </c>
      <c r="L462" s="90">
        <v>53</v>
      </c>
      <c r="M462" s="90" t="s">
        <v>1844</v>
      </c>
      <c r="N462" s="14"/>
      <c r="Q462" s="2"/>
      <c r="R462" s="110"/>
      <c r="S462" s="2" t="s">
        <v>1378</v>
      </c>
      <c r="T462" s="35" t="s">
        <v>1391</v>
      </c>
      <c r="U462" s="2" t="s">
        <v>1367</v>
      </c>
      <c r="V462" s="2" t="s">
        <v>1374</v>
      </c>
      <c r="W462" s="5">
        <f>VLOOKUP(V462,definitions_list_lookup!$V$12:$W$15,2,FALSE)</f>
        <v>1</v>
      </c>
      <c r="X462" s="35" t="s">
        <v>1455</v>
      </c>
      <c r="Y462" s="41">
        <f>VLOOKUP(X462,definitions_list_lookup!$AT$3:$AU$5,2,FALSE)</f>
        <v>0</v>
      </c>
      <c r="Z462" s="41">
        <v>10</v>
      </c>
      <c r="AA462" s="41" t="s">
        <v>2532</v>
      </c>
      <c r="AB462" s="2"/>
      <c r="AC462" s="2"/>
      <c r="AD462" s="5" t="e">
        <f>VLOOKUP(AC462,definitions_list_lookup!$Y$12:$Z$15,2,FALSE)</f>
        <v>#N/A</v>
      </c>
      <c r="AE462" s="35"/>
      <c r="AF462" s="41" t="e">
        <f>VLOOKUP(AE462,definitions_list_lookup!$AT$3:$AU$5,2,FALSE)</f>
        <v>#N/A</v>
      </c>
      <c r="AH462" s="2"/>
      <c r="AI462" s="2"/>
      <c r="AJ462" s="14"/>
      <c r="AK462" s="14"/>
      <c r="AL462" s="14"/>
      <c r="AM462" s="14"/>
      <c r="AN462" s="14"/>
      <c r="AO462" s="14"/>
      <c r="AP462" s="14"/>
      <c r="AQ462" s="14"/>
      <c r="AR462" s="14"/>
      <c r="AS462" s="49">
        <v>3</v>
      </c>
      <c r="AT462" s="49">
        <v>90</v>
      </c>
      <c r="AU462" s="49">
        <v>0</v>
      </c>
      <c r="AV462" s="49">
        <v>360</v>
      </c>
      <c r="AW462" s="49">
        <f t="shared" si="66"/>
        <v>-90.000000000000014</v>
      </c>
      <c r="AX462" s="49">
        <f t="shared" si="62"/>
        <v>270</v>
      </c>
      <c r="AY462" s="49">
        <f t="shared" si="67"/>
        <v>87.000000000000014</v>
      </c>
      <c r="AZ462" s="49">
        <f t="shared" si="63"/>
        <v>360</v>
      </c>
      <c r="BA462" s="49">
        <f t="shared" si="64"/>
        <v>2.9999999999999858</v>
      </c>
      <c r="BB462" s="49">
        <f t="shared" ref="BB462:BB582" si="68">IF(($AX462&lt;180),$AX462+180,$AX462-180)</f>
        <v>90</v>
      </c>
      <c r="BC462" s="60">
        <f t="shared" si="65"/>
        <v>2.9999999999999858</v>
      </c>
    </row>
    <row r="463" spans="1:77">
      <c r="A463" s="89">
        <v>42937</v>
      </c>
      <c r="B463" s="2" t="s">
        <v>1842</v>
      </c>
      <c r="C463" s="2" t="s">
        <v>1450</v>
      </c>
      <c r="D463" s="2" t="s">
        <v>1575</v>
      </c>
      <c r="E463" s="2">
        <v>61</v>
      </c>
      <c r="F463" s="2">
        <v>4</v>
      </c>
      <c r="G463" s="10" t="str">
        <f t="shared" si="61"/>
        <v>61-4</v>
      </c>
      <c r="H463" s="2">
        <v>33</v>
      </c>
      <c r="I463" s="2">
        <v>88</v>
      </c>
      <c r="J463" s="14">
        <f>(VLOOKUP($G463,Depth_Lookup_CCL!$A$3:$Z$549,11,FALSE))+(H463/100)</f>
        <v>148.50000000000003</v>
      </c>
      <c r="K463" s="14">
        <f>(VLOOKUP($G463,Depth_Lookup_CCL!$A$3:$Z$549,11,FALSE))+(I463/100)</f>
        <v>149.05000000000001</v>
      </c>
      <c r="L463" s="90">
        <v>53</v>
      </c>
      <c r="M463" s="90" t="s">
        <v>1844</v>
      </c>
      <c r="N463" s="14" t="s">
        <v>1442</v>
      </c>
      <c r="Q463" s="2"/>
      <c r="R463" s="110"/>
      <c r="U463" s="2"/>
      <c r="V463" s="2"/>
      <c r="W463" s="5" t="e">
        <f>VLOOKUP(V463,definitions_list_lookup!$V$12:$W$15,2,FALSE)</f>
        <v>#N/A</v>
      </c>
      <c r="X463" s="2"/>
      <c r="Y463" s="41" t="e">
        <f>VLOOKUP(X463,definitions_list_lookup!$AT$3:$AU$5,2,FALSE)</f>
        <v>#N/A</v>
      </c>
      <c r="AA463" s="41"/>
      <c r="AB463" s="2"/>
      <c r="AC463" s="2"/>
      <c r="AD463" s="5" t="e">
        <f>VLOOKUP(AC463,definitions_list_lookup!$Y$12:$Z$15,2,FALSE)</f>
        <v>#N/A</v>
      </c>
      <c r="AE463" s="35"/>
      <c r="AF463" s="41" t="e">
        <f>VLOOKUP(AE463,definitions_list_lookup!$AT$3:$AU$5,2,FALSE)</f>
        <v>#N/A</v>
      </c>
      <c r="AH463" s="2"/>
      <c r="AI463" s="2"/>
      <c r="AJ463" s="14"/>
      <c r="AK463" s="14"/>
      <c r="AL463" s="14"/>
      <c r="AM463" s="14"/>
      <c r="AN463" s="14"/>
      <c r="AO463" s="14"/>
      <c r="AP463" s="14"/>
      <c r="AQ463" s="14"/>
      <c r="AR463" s="14"/>
      <c r="AS463" s="49"/>
      <c r="AT463" s="49"/>
      <c r="AU463" s="49"/>
      <c r="AV463" s="49"/>
      <c r="AW463" s="49" t="e">
        <f t="shared" si="66"/>
        <v>#DIV/0!</v>
      </c>
      <c r="AX463" s="49" t="e">
        <f t="shared" si="62"/>
        <v>#DIV/0!</v>
      </c>
      <c r="AY463" s="49" t="e">
        <f t="shared" si="67"/>
        <v>#DIV/0!</v>
      </c>
      <c r="AZ463" s="49" t="e">
        <f t="shared" si="63"/>
        <v>#DIV/0!</v>
      </c>
      <c r="BA463" s="49" t="e">
        <f t="shared" si="64"/>
        <v>#DIV/0!</v>
      </c>
      <c r="BB463" s="49" t="e">
        <f t="shared" si="68"/>
        <v>#DIV/0!</v>
      </c>
      <c r="BC463" s="60" t="e">
        <f t="shared" si="65"/>
        <v>#DIV/0!</v>
      </c>
    </row>
    <row r="464" spans="1:77">
      <c r="A464" s="89">
        <v>42937</v>
      </c>
      <c r="B464" s="2" t="s">
        <v>1842</v>
      </c>
      <c r="C464" s="2" t="s">
        <v>1450</v>
      </c>
      <c r="D464" s="2" t="s">
        <v>1575</v>
      </c>
      <c r="E464" s="2">
        <v>62</v>
      </c>
      <c r="F464" s="2">
        <v>1</v>
      </c>
      <c r="G464" s="10" t="str">
        <f t="shared" si="61"/>
        <v>62-1</v>
      </c>
      <c r="H464" s="2">
        <v>0</v>
      </c>
      <c r="I464" s="2">
        <v>90</v>
      </c>
      <c r="J464" s="14">
        <f>(VLOOKUP($G464,Depth_Lookup_CCL!$A$3:$Z$549,11,FALSE))+(H464/100)</f>
        <v>149.1</v>
      </c>
      <c r="K464" s="14">
        <f>(VLOOKUP($G464,Depth_Lookup_CCL!$A$3:$Z$549,11,FALSE))+(I464/100)</f>
        <v>150</v>
      </c>
      <c r="L464" s="90">
        <v>53</v>
      </c>
      <c r="M464" s="90" t="s">
        <v>1844</v>
      </c>
      <c r="N464" s="14" t="s">
        <v>1442</v>
      </c>
      <c r="Q464" s="2"/>
      <c r="R464" s="110"/>
      <c r="T464" s="35"/>
      <c r="U464" s="2"/>
      <c r="V464" s="2"/>
      <c r="W464" s="5" t="e">
        <f>VLOOKUP(V464,definitions_list_lookup!$V$12:$W$15,2,FALSE)</f>
        <v>#N/A</v>
      </c>
      <c r="X464" s="35"/>
      <c r="Y464" s="41" t="e">
        <f>VLOOKUP(X464,definitions_list_lookup!$AT$3:$AU$5,2,FALSE)</f>
        <v>#N/A</v>
      </c>
      <c r="Z464" s="41"/>
      <c r="AA464" s="41" t="s">
        <v>2516</v>
      </c>
      <c r="AB464" s="2" t="s">
        <v>1385</v>
      </c>
      <c r="AC464" s="2" t="s">
        <v>1374</v>
      </c>
      <c r="AD464" s="5">
        <f>VLOOKUP(AC464,definitions_list_lookup!$Y$12:$Z$15,2,FALSE)</f>
        <v>1</v>
      </c>
      <c r="AE464" s="35" t="s">
        <v>1455</v>
      </c>
      <c r="AF464" s="41">
        <f>VLOOKUP(AE464,definitions_list_lookup!$AT$3:$AU$5,2,FALSE)</f>
        <v>0</v>
      </c>
      <c r="AH464" s="2" t="s">
        <v>1492</v>
      </c>
      <c r="AI464" s="2" t="s">
        <v>2533</v>
      </c>
      <c r="AJ464" s="14"/>
      <c r="AK464" s="14"/>
      <c r="AL464" s="14"/>
      <c r="AM464" s="14"/>
      <c r="AN464" s="14"/>
      <c r="AO464" s="14"/>
      <c r="AP464" s="14"/>
      <c r="AQ464" s="14"/>
      <c r="AR464" s="14"/>
      <c r="AS464" s="49"/>
      <c r="AT464" s="49"/>
      <c r="AU464" s="49"/>
      <c r="AV464" s="49"/>
      <c r="AW464" s="49" t="e">
        <f t="shared" si="66"/>
        <v>#DIV/0!</v>
      </c>
      <c r="AX464" s="49" t="e">
        <f t="shared" si="62"/>
        <v>#DIV/0!</v>
      </c>
      <c r="AY464" s="49" t="e">
        <f t="shared" si="67"/>
        <v>#DIV/0!</v>
      </c>
      <c r="AZ464" s="49" t="e">
        <f t="shared" si="63"/>
        <v>#DIV/0!</v>
      </c>
      <c r="BA464" s="49" t="e">
        <f t="shared" si="64"/>
        <v>#DIV/0!</v>
      </c>
      <c r="BB464" s="49" t="e">
        <f t="shared" si="68"/>
        <v>#DIV/0!</v>
      </c>
      <c r="BC464" s="60" t="e">
        <f t="shared" si="65"/>
        <v>#DIV/0!</v>
      </c>
    </row>
    <row r="465" spans="1:55">
      <c r="A465" s="89">
        <v>42937</v>
      </c>
      <c r="B465" s="2" t="s">
        <v>1842</v>
      </c>
      <c r="C465" s="2" t="s">
        <v>1450</v>
      </c>
      <c r="D465" s="2" t="s">
        <v>1575</v>
      </c>
      <c r="E465" s="2">
        <v>62</v>
      </c>
      <c r="F465" s="2">
        <v>2</v>
      </c>
      <c r="G465" s="10" t="str">
        <f t="shared" si="61"/>
        <v>62-2</v>
      </c>
      <c r="H465" s="2">
        <v>0</v>
      </c>
      <c r="I465" s="2">
        <v>85</v>
      </c>
      <c r="J465" s="14">
        <f>(VLOOKUP($G465,Depth_Lookup_CCL!$A$3:$Z$549,11,FALSE))+(H465/100)</f>
        <v>149.995</v>
      </c>
      <c r="K465" s="14">
        <f>(VLOOKUP($G465,Depth_Lookup_CCL!$A$3:$Z$549,11,FALSE))+(I465/100)</f>
        <v>150.845</v>
      </c>
      <c r="L465" s="90">
        <v>53</v>
      </c>
      <c r="M465" s="90" t="s">
        <v>1844</v>
      </c>
      <c r="N465" s="14" t="s">
        <v>1442</v>
      </c>
      <c r="Q465" s="2"/>
      <c r="R465" s="110"/>
      <c r="T465" s="35"/>
      <c r="U465" s="2"/>
      <c r="V465" s="2"/>
      <c r="W465" s="5" t="e">
        <f>VLOOKUP(V465,definitions_list_lookup!$V$12:$W$15,2,FALSE)</f>
        <v>#N/A</v>
      </c>
      <c r="X465" s="35"/>
      <c r="Y465" s="41" t="e">
        <f>VLOOKUP(X465,definitions_list_lookup!$AT$3:$AU$5,2,FALSE)</f>
        <v>#N/A</v>
      </c>
      <c r="Z465" s="41"/>
      <c r="AA465" s="41" t="s">
        <v>2516</v>
      </c>
      <c r="AB465" s="2" t="s">
        <v>1385</v>
      </c>
      <c r="AC465" s="2" t="s">
        <v>1374</v>
      </c>
      <c r="AD465" s="5">
        <f>VLOOKUP(AC465,definitions_list_lookup!$Y$12:$Z$15,2,FALSE)</f>
        <v>1</v>
      </c>
      <c r="AE465" s="35" t="s">
        <v>1455</v>
      </c>
      <c r="AF465" s="41">
        <f>VLOOKUP(AE465,definitions_list_lookup!$AT$3:$AU$5,2,FALSE)</f>
        <v>0</v>
      </c>
      <c r="AH465" s="2" t="s">
        <v>1492</v>
      </c>
      <c r="AI465" s="2" t="s">
        <v>2534</v>
      </c>
      <c r="AJ465" s="14"/>
      <c r="AK465" s="14"/>
      <c r="AL465" s="14"/>
      <c r="AM465" s="14"/>
      <c r="AN465" s="14"/>
      <c r="AO465" s="14"/>
      <c r="AP465" s="14"/>
      <c r="AQ465" s="14"/>
      <c r="AR465" s="14"/>
      <c r="AS465" s="49">
        <v>3</v>
      </c>
      <c r="AT465" s="49">
        <v>90</v>
      </c>
      <c r="AU465" s="49">
        <v>0</v>
      </c>
      <c r="AV465" s="49">
        <v>360</v>
      </c>
      <c r="AW465" s="49">
        <f t="shared" si="66"/>
        <v>-90.000000000000014</v>
      </c>
      <c r="AX465" s="49">
        <f t="shared" si="62"/>
        <v>270</v>
      </c>
      <c r="AY465" s="49">
        <f t="shared" si="67"/>
        <v>87.000000000000014</v>
      </c>
      <c r="AZ465" s="49">
        <f t="shared" si="63"/>
        <v>360</v>
      </c>
      <c r="BA465" s="49">
        <f t="shared" si="64"/>
        <v>2.9999999999999858</v>
      </c>
      <c r="BB465" s="49">
        <f t="shared" si="68"/>
        <v>90</v>
      </c>
      <c r="BC465" s="60">
        <f t="shared" si="65"/>
        <v>2.9999999999999858</v>
      </c>
    </row>
    <row r="466" spans="1:55">
      <c r="A466" s="89">
        <v>42937</v>
      </c>
      <c r="B466" s="2" t="s">
        <v>1842</v>
      </c>
      <c r="C466" s="2" t="s">
        <v>1450</v>
      </c>
      <c r="D466" s="2" t="s">
        <v>1575</v>
      </c>
      <c r="E466" s="2">
        <v>62</v>
      </c>
      <c r="F466" s="2">
        <v>3</v>
      </c>
      <c r="G466" s="10" t="str">
        <f t="shared" si="61"/>
        <v>62-3</v>
      </c>
      <c r="H466" s="2">
        <v>0</v>
      </c>
      <c r="I466" s="2">
        <v>5.5</v>
      </c>
      <c r="J466" s="14">
        <f>(VLOOKUP($G466,Depth_Lookup_CCL!$A$3:$Z$549,11,FALSE))+(H466/100)</f>
        <v>150.84</v>
      </c>
      <c r="K466" s="14">
        <f>(VLOOKUP($G466,Depth_Lookup_CCL!$A$3:$Z$549,11,FALSE))+(I466/100)</f>
        <v>150.89500000000001</v>
      </c>
      <c r="L466" s="90">
        <v>53</v>
      </c>
      <c r="M466" s="90" t="s">
        <v>1846</v>
      </c>
      <c r="N466" s="14"/>
      <c r="Q466" s="2"/>
      <c r="R466" s="110"/>
      <c r="T466" s="35"/>
      <c r="U466" s="2"/>
      <c r="V466" s="2"/>
      <c r="W466" s="5" t="e">
        <f>VLOOKUP(V466,definitions_list_lookup!$V$12:$W$15,2,FALSE)</f>
        <v>#N/A</v>
      </c>
      <c r="X466" s="35"/>
      <c r="Y466" s="41" t="e">
        <f>VLOOKUP(X466,definitions_list_lookup!$AT$3:$AU$5,2,FALSE)</f>
        <v>#N/A</v>
      </c>
      <c r="Z466" s="41"/>
      <c r="AA466" s="41" t="s">
        <v>2516</v>
      </c>
      <c r="AB466" s="2" t="s">
        <v>1385</v>
      </c>
      <c r="AC466" s="2" t="s">
        <v>1374</v>
      </c>
      <c r="AD466" s="5">
        <f>VLOOKUP(AC466,definitions_list_lookup!$Y$12:$Z$15,2,FALSE)</f>
        <v>1</v>
      </c>
      <c r="AE466" s="35" t="s">
        <v>1455</v>
      </c>
      <c r="AF466" s="41">
        <f>VLOOKUP(AE466,definitions_list_lookup!$AT$3:$AU$5,2,FALSE)</f>
        <v>0</v>
      </c>
      <c r="AH466" s="2" t="s">
        <v>1492</v>
      </c>
      <c r="AI466" s="2" t="s">
        <v>2534</v>
      </c>
      <c r="AJ466" s="14"/>
      <c r="AK466" s="14"/>
      <c r="AL466" s="14"/>
      <c r="AM466" s="14"/>
      <c r="AN466" s="14"/>
      <c r="AO466" s="14"/>
      <c r="AP466" s="14"/>
      <c r="AQ466" s="14"/>
      <c r="AR466" s="14"/>
      <c r="AS466" s="49">
        <v>3</v>
      </c>
      <c r="AT466" s="49">
        <v>90</v>
      </c>
      <c r="AU466" s="49">
        <v>4</v>
      </c>
      <c r="AV466" s="49">
        <v>360</v>
      </c>
      <c r="AW466" s="49">
        <f t="shared" si="66"/>
        <v>-143.14968288059939</v>
      </c>
      <c r="AX466" s="49">
        <f t="shared" si="62"/>
        <v>216.85031711940061</v>
      </c>
      <c r="AY466" s="49">
        <f t="shared" si="67"/>
        <v>85.005830606894079</v>
      </c>
      <c r="AZ466" s="49">
        <f t="shared" si="63"/>
        <v>306.85031711940064</v>
      </c>
      <c r="BA466" s="49">
        <f t="shared" si="64"/>
        <v>4.9941693931059206</v>
      </c>
      <c r="BB466" s="49">
        <f t="shared" si="68"/>
        <v>36.850317119400614</v>
      </c>
      <c r="BC466" s="60">
        <f t="shared" si="65"/>
        <v>4.9941693931059206</v>
      </c>
    </row>
    <row r="467" spans="1:55">
      <c r="A467" s="89">
        <v>42937</v>
      </c>
      <c r="B467" s="2" t="s">
        <v>1842</v>
      </c>
      <c r="C467" s="2" t="s">
        <v>1450</v>
      </c>
      <c r="D467" s="2" t="s">
        <v>1575</v>
      </c>
      <c r="E467" s="2">
        <v>62</v>
      </c>
      <c r="F467" s="2">
        <v>3</v>
      </c>
      <c r="G467" s="10" t="str">
        <f t="shared" si="61"/>
        <v>62-3</v>
      </c>
      <c r="H467" s="2">
        <v>5.5</v>
      </c>
      <c r="I467" s="2">
        <v>7</v>
      </c>
      <c r="J467" s="14">
        <f>(VLOOKUP($G467,Depth_Lookup_CCL!$A$3:$Z$549,11,FALSE))+(H467/100)</f>
        <v>150.89500000000001</v>
      </c>
      <c r="K467" s="14">
        <f>(VLOOKUP($G467,Depth_Lookup_CCL!$A$3:$Z$549,11,FALSE))+(I467/100)</f>
        <v>150.91</v>
      </c>
      <c r="L467" s="90">
        <v>53</v>
      </c>
      <c r="M467" s="90" t="s">
        <v>1846</v>
      </c>
      <c r="N467" s="14"/>
      <c r="Q467" s="2"/>
      <c r="R467" s="110"/>
      <c r="S467" s="2" t="s">
        <v>1366</v>
      </c>
      <c r="T467" s="35" t="s">
        <v>1391</v>
      </c>
      <c r="U467" s="2" t="s">
        <v>1368</v>
      </c>
      <c r="V467" s="2" t="s">
        <v>1374</v>
      </c>
      <c r="W467" s="5">
        <f>VLOOKUP(V467,definitions_list_lookup!$V$12:$W$15,2,FALSE)</f>
        <v>1</v>
      </c>
      <c r="X467" s="35" t="s">
        <v>1456</v>
      </c>
      <c r="Y467" s="41">
        <f>VLOOKUP(X467,definitions_list_lookup!$AT$3:$AU$5,2,FALSE)</f>
        <v>1</v>
      </c>
      <c r="Z467" s="41">
        <v>1.5</v>
      </c>
      <c r="AA467" s="41" t="s">
        <v>2535</v>
      </c>
      <c r="AB467" s="2"/>
      <c r="AC467" s="2"/>
      <c r="AD467" s="5" t="e">
        <f>VLOOKUP(AC467,definitions_list_lookup!$Y$12:$Z$15,2,FALSE)</f>
        <v>#N/A</v>
      </c>
      <c r="AE467" s="35"/>
      <c r="AF467" s="41" t="e">
        <f>VLOOKUP(AE467,definitions_list_lookup!$AT$3:$AU$5,2,FALSE)</f>
        <v>#N/A</v>
      </c>
      <c r="AH467" s="2"/>
      <c r="AI467" s="2"/>
      <c r="AJ467" s="14"/>
      <c r="AK467" s="14"/>
      <c r="AL467" s="14"/>
      <c r="AM467" s="14"/>
      <c r="AN467" s="14"/>
      <c r="AO467" s="14"/>
      <c r="AP467" s="14"/>
      <c r="AQ467" s="14"/>
      <c r="AR467" s="14"/>
      <c r="AS467" s="49">
        <v>0.1</v>
      </c>
      <c r="AT467" s="49">
        <v>360</v>
      </c>
      <c r="AU467" s="49">
        <v>3</v>
      </c>
      <c r="AV467" s="49">
        <v>90</v>
      </c>
      <c r="AW467" s="49">
        <f t="shared" si="66"/>
        <v>268.09258934430727</v>
      </c>
      <c r="AX467" s="49">
        <f t="shared" si="62"/>
        <v>268.09258934430727</v>
      </c>
      <c r="AY467" s="49">
        <f t="shared" si="67"/>
        <v>86.99833987693934</v>
      </c>
      <c r="AZ467" s="49">
        <f t="shared" si="63"/>
        <v>358.09258934430727</v>
      </c>
      <c r="BA467" s="49">
        <f t="shared" si="64"/>
        <v>3.0016601230606597</v>
      </c>
      <c r="BB467" s="49">
        <f t="shared" si="68"/>
        <v>88.092589344307271</v>
      </c>
      <c r="BC467" s="60">
        <f t="shared" si="65"/>
        <v>3.0016601230606597</v>
      </c>
    </row>
    <row r="468" spans="1:55">
      <c r="A468" s="89">
        <v>42937</v>
      </c>
      <c r="B468" s="2" t="s">
        <v>1842</v>
      </c>
      <c r="C468" s="2" t="s">
        <v>1450</v>
      </c>
      <c r="D468" s="2" t="s">
        <v>1575</v>
      </c>
      <c r="E468" s="2">
        <v>62</v>
      </c>
      <c r="F468" s="2">
        <v>3</v>
      </c>
      <c r="G468" s="10" t="str">
        <f t="shared" si="61"/>
        <v>62-3</v>
      </c>
      <c r="H468" s="2">
        <v>7</v>
      </c>
      <c r="I468" s="2">
        <v>57</v>
      </c>
      <c r="J468" s="14">
        <f>(VLOOKUP($G468,Depth_Lookup_CCL!$A$3:$Z$549,11,FALSE))+(H468/100)</f>
        <v>150.91</v>
      </c>
      <c r="K468" s="14">
        <f>(VLOOKUP($G468,Depth_Lookup_CCL!$A$3:$Z$549,11,FALSE))+(I468/100)</f>
        <v>151.41</v>
      </c>
      <c r="L468" s="90">
        <v>53</v>
      </c>
      <c r="M468" s="90" t="s">
        <v>1846</v>
      </c>
      <c r="N468" s="14"/>
      <c r="Q468" s="2"/>
      <c r="R468" s="110"/>
      <c r="S468" s="2" t="s">
        <v>1366</v>
      </c>
      <c r="T468" s="35" t="s">
        <v>1391</v>
      </c>
      <c r="U468" s="2" t="s">
        <v>1368</v>
      </c>
      <c r="V468" s="2" t="s">
        <v>1374</v>
      </c>
      <c r="W468" s="5">
        <f>VLOOKUP(V468,definitions_list_lookup!$V$12:$W$15,2,FALSE)</f>
        <v>1</v>
      </c>
      <c r="X468" s="35" t="s">
        <v>1456</v>
      </c>
      <c r="Y468" s="41">
        <f>VLOOKUP(X468,definitions_list_lookup!$AT$3:$AU$5,2,FALSE)</f>
        <v>1</v>
      </c>
      <c r="Z468" s="41">
        <v>50</v>
      </c>
      <c r="AB468" s="2"/>
      <c r="AC468" s="2"/>
      <c r="AD468" s="5" t="e">
        <f>VLOOKUP(AC468,definitions_list_lookup!$Y$12:$Z$15,2,FALSE)</f>
        <v>#N/A</v>
      </c>
      <c r="AE468" s="35"/>
      <c r="AF468" s="41" t="e">
        <f>VLOOKUP(AE468,definitions_list_lookup!$AT$3:$AU$5,2,FALSE)</f>
        <v>#N/A</v>
      </c>
      <c r="AH468" s="2"/>
      <c r="AI468" s="2"/>
      <c r="AJ468" s="14"/>
      <c r="AK468" s="14"/>
      <c r="AL468" s="14"/>
      <c r="AM468" s="14"/>
      <c r="AN468" s="14"/>
      <c r="AO468" s="14"/>
      <c r="AP468" s="14"/>
      <c r="AQ468" s="14"/>
      <c r="AR468" s="14"/>
      <c r="AS468" s="49"/>
      <c r="AT468" s="49"/>
      <c r="AU468" s="49"/>
      <c r="AV468" s="49"/>
      <c r="AW468" s="49"/>
      <c r="AX468" s="49"/>
      <c r="AY468" s="49"/>
      <c r="AZ468" s="49"/>
      <c r="BA468" s="49"/>
      <c r="BB468" s="49"/>
      <c r="BC468" s="60"/>
    </row>
    <row r="469" spans="1:55">
      <c r="A469" s="89">
        <v>42938</v>
      </c>
      <c r="B469" s="2" t="s">
        <v>1842</v>
      </c>
      <c r="C469" s="2" t="s">
        <v>1450</v>
      </c>
      <c r="D469" s="2" t="s">
        <v>1575</v>
      </c>
      <c r="E469" s="2">
        <v>62</v>
      </c>
      <c r="F469" s="2">
        <v>3</v>
      </c>
      <c r="G469" s="10" t="str">
        <f t="shared" si="61"/>
        <v>62-3</v>
      </c>
      <c r="H469" s="2">
        <v>57</v>
      </c>
      <c r="I469" s="2">
        <v>64</v>
      </c>
      <c r="J469" s="14">
        <f>(VLOOKUP($G469,Depth_Lookup_CCL!$A$3:$Z$549,11,FALSE))+(H469/100)</f>
        <v>151.41</v>
      </c>
      <c r="K469" s="14">
        <f>(VLOOKUP($G469,Depth_Lookup_CCL!$A$3:$Z$549,11,FALSE))+(I469/100)</f>
        <v>151.47999999999999</v>
      </c>
      <c r="L469" s="90">
        <v>53</v>
      </c>
      <c r="M469" s="90" t="s">
        <v>1846</v>
      </c>
      <c r="N469" s="14"/>
      <c r="Q469" s="2"/>
      <c r="R469" s="110"/>
      <c r="S469" s="2" t="s">
        <v>1366</v>
      </c>
      <c r="T469" s="35" t="s">
        <v>1391</v>
      </c>
      <c r="U469" s="2" t="s">
        <v>1368</v>
      </c>
      <c r="V469" s="2" t="s">
        <v>1374</v>
      </c>
      <c r="W469" s="5">
        <f>VLOOKUP(V469,definitions_list_lookup!$V$12:$W$15,2,FALSE)</f>
        <v>1</v>
      </c>
      <c r="X469" s="35" t="s">
        <v>1456</v>
      </c>
      <c r="Y469" s="41">
        <f>VLOOKUP(X469,definitions_list_lookup!$AT$3:$AU$5,2,FALSE)</f>
        <v>1</v>
      </c>
      <c r="Z469" s="41">
        <v>7</v>
      </c>
      <c r="AA469" s="41" t="s">
        <v>2535</v>
      </c>
      <c r="AB469" s="2"/>
      <c r="AC469" s="2"/>
      <c r="AD469" s="5" t="e">
        <f>VLOOKUP(AC469,definitions_list_lookup!$Y$12:$Z$15,2,FALSE)</f>
        <v>#N/A</v>
      </c>
      <c r="AE469" s="35"/>
      <c r="AF469" s="41" t="e">
        <f>VLOOKUP(AE469,definitions_list_lookup!$AT$3:$AU$5,2,FALSE)</f>
        <v>#N/A</v>
      </c>
      <c r="AH469" s="2"/>
      <c r="AI469" s="2"/>
      <c r="AJ469" s="14"/>
      <c r="AK469" s="14"/>
      <c r="AL469" s="14"/>
      <c r="AM469" s="14"/>
      <c r="AN469" s="14"/>
      <c r="AO469" s="14"/>
      <c r="AP469" s="14"/>
      <c r="AQ469" s="14"/>
      <c r="AR469" s="14"/>
      <c r="AS469" s="49">
        <v>13</v>
      </c>
      <c r="AT469" s="49">
        <v>360</v>
      </c>
      <c r="AU469" s="49">
        <v>3</v>
      </c>
      <c r="AV469" s="49">
        <v>90</v>
      </c>
      <c r="AW469" s="49">
        <f t="shared" si="66"/>
        <v>192.78957174469457</v>
      </c>
      <c r="AX469" s="49">
        <f t="shared" si="62"/>
        <v>192.78957174469457</v>
      </c>
      <c r="AY469" s="49">
        <f t="shared" si="67"/>
        <v>76.680908711104792</v>
      </c>
      <c r="AZ469" s="49">
        <f t="shared" si="63"/>
        <v>282.78957174469457</v>
      </c>
      <c r="BA469" s="49">
        <f t="shared" si="64"/>
        <v>13.319091288895208</v>
      </c>
      <c r="BB469" s="49">
        <f t="shared" si="68"/>
        <v>12.78957174469457</v>
      </c>
      <c r="BC469" s="60">
        <f t="shared" si="65"/>
        <v>13.319091288895208</v>
      </c>
    </row>
    <row r="470" spans="1:55">
      <c r="A470" s="89">
        <v>42938</v>
      </c>
      <c r="B470" s="2" t="s">
        <v>1842</v>
      </c>
      <c r="C470" s="2" t="s">
        <v>1450</v>
      </c>
      <c r="D470" s="2" t="s">
        <v>1575</v>
      </c>
      <c r="E470" s="2">
        <v>62</v>
      </c>
      <c r="F470" s="2">
        <v>3</v>
      </c>
      <c r="G470" s="10" t="str">
        <f t="shared" si="61"/>
        <v>62-3</v>
      </c>
      <c r="H470" s="2">
        <v>64</v>
      </c>
      <c r="I470" s="2">
        <v>82</v>
      </c>
      <c r="J470" s="14">
        <f>(VLOOKUP($G470,Depth_Lookup_CCL!$A$3:$Z$549,11,FALSE))+(H470/100)</f>
        <v>151.47999999999999</v>
      </c>
      <c r="K470" s="14">
        <f>(VLOOKUP($G470,Depth_Lookup_CCL!$A$3:$Z$549,11,FALSE))+(I470/100)</f>
        <v>151.66</v>
      </c>
      <c r="L470" s="90">
        <v>53</v>
      </c>
      <c r="M470" s="90" t="s">
        <v>1846</v>
      </c>
      <c r="N470" s="14" t="s">
        <v>1442</v>
      </c>
      <c r="Q470" s="2"/>
      <c r="R470" s="110" t="s">
        <v>2201</v>
      </c>
      <c r="S470" s="2" t="s">
        <v>1366</v>
      </c>
      <c r="T470" s="35" t="s">
        <v>1391</v>
      </c>
      <c r="U470" s="2" t="s">
        <v>1368</v>
      </c>
      <c r="V470" s="2" t="s">
        <v>1374</v>
      </c>
      <c r="W470" s="5">
        <f>VLOOKUP(V470,definitions_list_lookup!$V$12:$W$15,2,FALSE)</f>
        <v>1</v>
      </c>
      <c r="X470" s="35" t="s">
        <v>1456</v>
      </c>
      <c r="Y470" s="41">
        <f>VLOOKUP(X470,definitions_list_lookup!$AT$3:$AU$5,2,FALSE)</f>
        <v>1</v>
      </c>
      <c r="Z470" s="41">
        <v>10</v>
      </c>
      <c r="AA470" s="41"/>
      <c r="AB470" s="2"/>
      <c r="AC470" s="2"/>
      <c r="AD470" s="5" t="e">
        <f>VLOOKUP(AC470,definitions_list_lookup!$Y$12:$Z$15,2,FALSE)</f>
        <v>#N/A</v>
      </c>
      <c r="AE470" s="35"/>
      <c r="AF470" s="41" t="e">
        <f>VLOOKUP(AE470,definitions_list_lookup!$AT$3:$AU$5,2,FALSE)</f>
        <v>#N/A</v>
      </c>
      <c r="AH470" s="2"/>
      <c r="AI470" s="2"/>
      <c r="AJ470" s="14"/>
      <c r="AK470" s="14"/>
      <c r="AL470" s="14"/>
      <c r="AM470" s="14"/>
      <c r="AN470" s="14"/>
      <c r="AO470" s="14"/>
      <c r="AP470" s="14"/>
      <c r="AQ470" s="14"/>
      <c r="AR470" s="14"/>
      <c r="AS470" s="49">
        <v>15</v>
      </c>
      <c r="AT470" s="49">
        <v>360</v>
      </c>
      <c r="AU470" s="49">
        <v>3</v>
      </c>
      <c r="AV470" s="49">
        <v>90</v>
      </c>
      <c r="AW470" s="49">
        <f t="shared" si="66"/>
        <v>191.06668851838413</v>
      </c>
      <c r="AX470" s="49">
        <f t="shared" si="62"/>
        <v>191.06668851838413</v>
      </c>
      <c r="AY470" s="49">
        <f t="shared" si="67"/>
        <v>74.72893714534527</v>
      </c>
      <c r="AZ470" s="49">
        <f t="shared" si="63"/>
        <v>281.06668851838413</v>
      </c>
      <c r="BA470" s="49">
        <f t="shared" si="64"/>
        <v>15.27106285465473</v>
      </c>
      <c r="BB470" s="49">
        <f t="shared" si="68"/>
        <v>11.066688518384126</v>
      </c>
      <c r="BC470" s="60">
        <f t="shared" si="65"/>
        <v>15.27106285465473</v>
      </c>
    </row>
    <row r="471" spans="1:55">
      <c r="A471" s="89">
        <v>42938</v>
      </c>
      <c r="B471" s="2" t="s">
        <v>1842</v>
      </c>
      <c r="C471" s="2" t="s">
        <v>1450</v>
      </c>
      <c r="D471" s="2" t="s">
        <v>1575</v>
      </c>
      <c r="E471" s="2">
        <v>62</v>
      </c>
      <c r="F471" s="2">
        <v>4</v>
      </c>
      <c r="G471" s="10" t="str">
        <f t="shared" si="61"/>
        <v>62-4</v>
      </c>
      <c r="H471" s="2">
        <v>0</v>
      </c>
      <c r="I471" s="2">
        <v>9</v>
      </c>
      <c r="J471" s="14">
        <f>(VLOOKUP($G471,Depth_Lookup_CCL!$A$3:$Z$549,11,FALSE))+(H471/100)</f>
        <v>151.66</v>
      </c>
      <c r="K471" s="14">
        <f>(VLOOKUP($G471,Depth_Lookup_CCL!$A$3:$Z$549,11,FALSE))+(I471/100)</f>
        <v>151.75</v>
      </c>
      <c r="L471" s="90">
        <v>53</v>
      </c>
      <c r="M471" s="90" t="s">
        <v>1846</v>
      </c>
      <c r="N471" s="14"/>
      <c r="Q471" s="2"/>
      <c r="R471" s="110"/>
      <c r="S471" s="2" t="s">
        <v>1378</v>
      </c>
      <c r="T471" s="35" t="s">
        <v>1391</v>
      </c>
      <c r="U471" s="2" t="s">
        <v>1368</v>
      </c>
      <c r="V471" s="2" t="s">
        <v>238</v>
      </c>
      <c r="W471" s="5">
        <f>VLOOKUP(V471,definitions_list_lookup!$V$12:$W$15,2,FALSE)</f>
        <v>2</v>
      </c>
      <c r="X471" s="35" t="s">
        <v>1456</v>
      </c>
      <c r="Y471" s="41">
        <f>VLOOKUP(X471,definitions_list_lookup!$AT$3:$AU$5,2,FALSE)</f>
        <v>1</v>
      </c>
      <c r="Z471" s="41"/>
      <c r="AA471" s="41"/>
      <c r="AB471" s="2"/>
      <c r="AC471" s="2"/>
      <c r="AD471" s="5" t="e">
        <f>VLOOKUP(AC471,definitions_list_lookup!$Y$12:$Z$15,2,FALSE)</f>
        <v>#N/A</v>
      </c>
      <c r="AE471" s="35"/>
      <c r="AF471" s="41" t="e">
        <f>VLOOKUP(AE471,definitions_list_lookup!$AT$3:$AU$5,2,FALSE)</f>
        <v>#N/A</v>
      </c>
      <c r="AH471" s="2"/>
      <c r="AI471" s="2"/>
      <c r="AJ471" s="14"/>
      <c r="AK471" s="14"/>
      <c r="AL471" s="14"/>
      <c r="AM471" s="14"/>
      <c r="AN471" s="14"/>
      <c r="AO471" s="14"/>
      <c r="AP471" s="14"/>
      <c r="AQ471" s="14"/>
      <c r="AR471" s="14"/>
      <c r="AS471" s="49"/>
      <c r="AT471" s="49"/>
      <c r="AU471" s="49"/>
      <c r="AV471" s="49"/>
      <c r="AW471" s="49"/>
      <c r="AX471" s="49"/>
      <c r="AY471" s="49"/>
      <c r="AZ471" s="49"/>
      <c r="BA471" s="49"/>
      <c r="BB471" s="49"/>
      <c r="BC471" s="60"/>
    </row>
    <row r="472" spans="1:55">
      <c r="A472" s="89">
        <v>42938</v>
      </c>
      <c r="B472" s="2" t="s">
        <v>1842</v>
      </c>
      <c r="C472" s="2" t="s">
        <v>1450</v>
      </c>
      <c r="D472" s="2" t="s">
        <v>1575</v>
      </c>
      <c r="E472" s="2">
        <v>62</v>
      </c>
      <c r="F472" s="2">
        <v>4</v>
      </c>
      <c r="G472" s="10" t="str">
        <f t="shared" si="61"/>
        <v>62-4</v>
      </c>
      <c r="H472" s="2">
        <v>9</v>
      </c>
      <c r="I472" s="2">
        <v>14</v>
      </c>
      <c r="J472" s="14">
        <f>(VLOOKUP($G472,Depth_Lookup_CCL!$A$3:$Z$549,11,FALSE))+(H472/100)</f>
        <v>151.75</v>
      </c>
      <c r="K472" s="14">
        <f>(VLOOKUP($G472,Depth_Lookup_CCL!$A$3:$Z$549,11,FALSE))+(I472/100)</f>
        <v>151.79999999999998</v>
      </c>
      <c r="L472" s="90">
        <v>53</v>
      </c>
      <c r="M472" s="90" t="s">
        <v>1846</v>
      </c>
      <c r="N472" s="14"/>
      <c r="Q472" s="2"/>
      <c r="R472" s="110"/>
      <c r="S472" s="2" t="s">
        <v>1378</v>
      </c>
      <c r="T472" s="35" t="s">
        <v>1391</v>
      </c>
      <c r="U472" s="2" t="s">
        <v>1368</v>
      </c>
      <c r="V472" s="2" t="s">
        <v>238</v>
      </c>
      <c r="W472" s="5">
        <f>VLOOKUP(V472,definitions_list_lookup!$V$12:$W$15,2,FALSE)</f>
        <v>2</v>
      </c>
      <c r="X472" s="35" t="s">
        <v>1456</v>
      </c>
      <c r="Y472" s="41">
        <f>VLOOKUP(X472,definitions_list_lookup!$AT$3:$AU$5,2,FALSE)</f>
        <v>1</v>
      </c>
      <c r="Z472" s="41">
        <v>5</v>
      </c>
      <c r="AA472" s="41" t="s">
        <v>2536</v>
      </c>
      <c r="AB472" s="2"/>
      <c r="AC472" s="2"/>
      <c r="AD472" s="5" t="e">
        <f>VLOOKUP(AC472,definitions_list_lookup!$Y$12:$Z$15,2,FALSE)</f>
        <v>#N/A</v>
      </c>
      <c r="AE472" s="35"/>
      <c r="AF472" s="41" t="e">
        <f>VLOOKUP(AE472,definitions_list_lookup!$AT$3:$AU$5,2,FALSE)</f>
        <v>#N/A</v>
      </c>
      <c r="AH472" s="2"/>
      <c r="AI472" s="2"/>
      <c r="AJ472" s="14"/>
      <c r="AK472" s="14"/>
      <c r="AL472" s="14"/>
      <c r="AM472" s="14"/>
      <c r="AN472" s="14"/>
      <c r="AO472" s="14"/>
      <c r="AP472" s="14"/>
      <c r="AQ472" s="14"/>
      <c r="AR472" s="14"/>
      <c r="AS472" s="49"/>
      <c r="AT472" s="49"/>
      <c r="AU472" s="49"/>
      <c r="AV472" s="49"/>
      <c r="AW472" s="49"/>
      <c r="AX472" s="49"/>
      <c r="AY472" s="49"/>
      <c r="AZ472" s="49"/>
      <c r="BA472" s="49"/>
      <c r="BB472" s="49"/>
      <c r="BC472" s="60"/>
    </row>
    <row r="473" spans="1:55">
      <c r="A473" s="89">
        <v>42938</v>
      </c>
      <c r="B473" s="2" t="s">
        <v>1842</v>
      </c>
      <c r="C473" s="2" t="s">
        <v>1450</v>
      </c>
      <c r="D473" s="2" t="s">
        <v>1575</v>
      </c>
      <c r="E473" s="2">
        <v>62</v>
      </c>
      <c r="F473" s="2">
        <v>4</v>
      </c>
      <c r="G473" s="10" t="str">
        <f t="shared" si="61"/>
        <v>62-4</v>
      </c>
      <c r="H473" s="2">
        <v>14</v>
      </c>
      <c r="I473" s="2">
        <v>43</v>
      </c>
      <c r="J473" s="14">
        <f>(VLOOKUP($G473,Depth_Lookup_CCL!$A$3:$Z$549,11,FALSE))+(H473/100)</f>
        <v>151.79999999999998</v>
      </c>
      <c r="K473" s="14">
        <f>(VLOOKUP($G473,Depth_Lookup_CCL!$A$3:$Z$549,11,FALSE))+(I473/100)</f>
        <v>152.09</v>
      </c>
      <c r="L473" s="90">
        <v>53</v>
      </c>
      <c r="M473" s="90" t="s">
        <v>1846</v>
      </c>
      <c r="N473" s="14"/>
      <c r="Q473" s="2"/>
      <c r="R473" s="110"/>
      <c r="S473" s="2" t="s">
        <v>1378</v>
      </c>
      <c r="T473" s="35" t="s">
        <v>1391</v>
      </c>
      <c r="U473" s="2" t="s">
        <v>1368</v>
      </c>
      <c r="V473" s="2" t="s">
        <v>238</v>
      </c>
      <c r="W473" s="5">
        <f>VLOOKUP(V473,definitions_list_lookup!$V$12:$W$15,2,FALSE)</f>
        <v>2</v>
      </c>
      <c r="X473" s="35" t="s">
        <v>1456</v>
      </c>
      <c r="Y473" s="41">
        <f>VLOOKUP(X473,definitions_list_lookup!$AT$3:$AU$5,2,FALSE)</f>
        <v>1</v>
      </c>
      <c r="Z473" s="41"/>
      <c r="AA473" s="41"/>
      <c r="AB473" s="2"/>
      <c r="AC473" s="2"/>
      <c r="AD473" s="5" t="e">
        <f>VLOOKUP(AC473,definitions_list_lookup!$Y$12:$Z$15,2,FALSE)</f>
        <v>#N/A</v>
      </c>
      <c r="AE473" s="35"/>
      <c r="AF473" s="41" t="e">
        <f>VLOOKUP(AE473,definitions_list_lookup!$AT$3:$AU$5,2,FALSE)</f>
        <v>#N/A</v>
      </c>
      <c r="AH473" s="2"/>
      <c r="AI473" s="2"/>
      <c r="AJ473" s="14"/>
      <c r="AK473" s="14"/>
      <c r="AL473" s="14"/>
      <c r="AM473" s="14"/>
      <c r="AN473" s="14"/>
      <c r="AO473" s="14"/>
      <c r="AP473" s="14"/>
      <c r="AQ473" s="14"/>
      <c r="AR473" s="14"/>
      <c r="AS473" s="49"/>
      <c r="AT473" s="49"/>
      <c r="AU473" s="49"/>
      <c r="AV473" s="49"/>
      <c r="AW473" s="49"/>
      <c r="AX473" s="49"/>
      <c r="AY473" s="49"/>
      <c r="AZ473" s="49"/>
      <c r="BA473" s="49"/>
      <c r="BB473" s="49"/>
      <c r="BC473" s="60"/>
    </row>
    <row r="474" spans="1:55">
      <c r="A474" s="89">
        <v>42938</v>
      </c>
      <c r="B474" s="2" t="s">
        <v>1842</v>
      </c>
      <c r="C474" s="2" t="s">
        <v>1450</v>
      </c>
      <c r="D474" s="2" t="s">
        <v>1575</v>
      </c>
      <c r="E474" s="2">
        <v>62</v>
      </c>
      <c r="F474" s="2">
        <v>4</v>
      </c>
      <c r="G474" s="10" t="str">
        <f t="shared" si="61"/>
        <v>62-4</v>
      </c>
      <c r="H474" s="2">
        <v>43</v>
      </c>
      <c r="I474" s="2">
        <v>45</v>
      </c>
      <c r="J474" s="14">
        <f>(VLOOKUP($G474,Depth_Lookup_CCL!$A$3:$Z$549,11,FALSE))+(H474/100)</f>
        <v>152.09</v>
      </c>
      <c r="K474" s="14">
        <f>(VLOOKUP($G474,Depth_Lookup_CCL!$A$3:$Z$549,11,FALSE))+(I474/100)</f>
        <v>152.10999999999999</v>
      </c>
      <c r="L474" s="90">
        <v>53</v>
      </c>
      <c r="M474" s="90" t="s">
        <v>1846</v>
      </c>
      <c r="N474" s="14"/>
      <c r="Q474" s="2"/>
      <c r="R474" s="110"/>
      <c r="S474" s="2" t="s">
        <v>1378</v>
      </c>
      <c r="T474" s="35" t="s">
        <v>1391</v>
      </c>
      <c r="U474" s="2" t="s">
        <v>1368</v>
      </c>
      <c r="V474" s="2" t="s">
        <v>238</v>
      </c>
      <c r="W474" s="5">
        <f>VLOOKUP(V474,definitions_list_lookup!$V$12:$W$15,2,FALSE)</f>
        <v>2</v>
      </c>
      <c r="X474" s="35" t="s">
        <v>1456</v>
      </c>
      <c r="Y474" s="41">
        <f>VLOOKUP(X474,definitions_list_lookup!$AT$3:$AU$5,2,FALSE)</f>
        <v>1</v>
      </c>
      <c r="Z474" s="41">
        <v>2</v>
      </c>
      <c r="AA474" s="41" t="s">
        <v>2537</v>
      </c>
      <c r="AB474" s="2"/>
      <c r="AC474" s="2"/>
      <c r="AD474" s="5" t="e">
        <f>VLOOKUP(AC474,definitions_list_lookup!$Y$12:$Z$15,2,FALSE)</f>
        <v>#N/A</v>
      </c>
      <c r="AE474" s="35"/>
      <c r="AF474" s="41" t="e">
        <f>VLOOKUP(AE474,definitions_list_lookup!$AT$3:$AU$5,2,FALSE)</f>
        <v>#N/A</v>
      </c>
      <c r="AH474" s="2"/>
      <c r="AI474" s="2"/>
      <c r="AJ474" s="14"/>
      <c r="AK474" s="14"/>
      <c r="AL474" s="14"/>
      <c r="AM474" s="14"/>
      <c r="AN474" s="14"/>
      <c r="AO474" s="14"/>
      <c r="AP474" s="14"/>
      <c r="AQ474" s="14"/>
      <c r="AR474" s="14"/>
      <c r="AS474" s="49"/>
      <c r="AT474" s="49"/>
      <c r="AU474" s="49"/>
      <c r="AV474" s="49"/>
      <c r="AW474" s="49"/>
      <c r="AX474" s="49"/>
      <c r="AY474" s="49"/>
      <c r="AZ474" s="49"/>
      <c r="BA474" s="49"/>
      <c r="BB474" s="49"/>
      <c r="BC474" s="60"/>
    </row>
    <row r="475" spans="1:55">
      <c r="A475" s="89">
        <v>42938</v>
      </c>
      <c r="B475" s="2" t="s">
        <v>1842</v>
      </c>
      <c r="C475" s="2" t="s">
        <v>1450</v>
      </c>
      <c r="D475" s="2" t="s">
        <v>1575</v>
      </c>
      <c r="E475" s="2">
        <v>62</v>
      </c>
      <c r="F475" s="2">
        <v>4</v>
      </c>
      <c r="G475" s="10" t="str">
        <f t="shared" si="61"/>
        <v>62-4</v>
      </c>
      <c r="H475" s="2">
        <v>45</v>
      </c>
      <c r="I475" s="2">
        <v>56</v>
      </c>
      <c r="J475" s="14">
        <f>(VLOOKUP($G475,Depth_Lookup_CCL!$A$3:$Z$549,11,FALSE))+(H475/100)</f>
        <v>152.10999999999999</v>
      </c>
      <c r="K475" s="14">
        <f>(VLOOKUP($G475,Depth_Lookup_CCL!$A$3:$Z$549,11,FALSE))+(I475/100)</f>
        <v>152.22</v>
      </c>
      <c r="L475" s="90">
        <v>53</v>
      </c>
      <c r="M475" s="90" t="s">
        <v>1846</v>
      </c>
      <c r="N475" s="14" t="s">
        <v>1442</v>
      </c>
      <c r="Q475" s="2"/>
      <c r="R475" s="110"/>
      <c r="T475" s="35"/>
      <c r="U475" s="2"/>
      <c r="V475" s="2"/>
      <c r="W475" s="5" t="e">
        <f>VLOOKUP(V475,definitions_list_lookup!$V$12:$W$15,2,FALSE)</f>
        <v>#N/A</v>
      </c>
      <c r="X475" s="35"/>
      <c r="Y475" s="41" t="e">
        <f>VLOOKUP(X475,definitions_list_lookup!$AT$3:$AU$5,2,FALSE)</f>
        <v>#N/A</v>
      </c>
      <c r="Z475" s="41">
        <v>10</v>
      </c>
      <c r="AA475" s="41"/>
      <c r="AB475" s="2" t="s">
        <v>1385</v>
      </c>
      <c r="AC475" s="2" t="s">
        <v>1374</v>
      </c>
      <c r="AD475" s="5">
        <f>VLOOKUP(AC475,definitions_list_lookup!$Y$12:$Z$15,2,FALSE)</f>
        <v>1</v>
      </c>
      <c r="AE475" s="35" t="s">
        <v>1455</v>
      </c>
      <c r="AF475" s="41">
        <f>VLOOKUP(AE475,definitions_list_lookup!$AT$3:$AU$5,2,FALSE)</f>
        <v>0</v>
      </c>
      <c r="AH475" s="2" t="s">
        <v>1492</v>
      </c>
      <c r="AI475" s="2" t="s">
        <v>2533</v>
      </c>
      <c r="AJ475" s="14"/>
      <c r="AK475" s="14"/>
      <c r="AL475" s="14"/>
      <c r="AM475" s="14"/>
      <c r="AN475" s="14"/>
      <c r="AO475" s="14"/>
      <c r="AP475" s="14"/>
      <c r="AQ475" s="14"/>
      <c r="AR475" s="14"/>
      <c r="AS475" s="49">
        <v>12</v>
      </c>
      <c r="AT475" s="49">
        <v>360</v>
      </c>
      <c r="AU475" s="49">
        <v>2</v>
      </c>
      <c r="AV475" s="49">
        <v>90</v>
      </c>
      <c r="AW475" s="49">
        <f t="shared" si="66"/>
        <v>189.32973989032729</v>
      </c>
      <c r="AX475" s="49">
        <f t="shared" si="62"/>
        <v>189.32973989032729</v>
      </c>
      <c r="AY475" s="49">
        <f t="shared" si="67"/>
        <v>77.843886462714536</v>
      </c>
      <c r="AZ475" s="49">
        <f t="shared" si="63"/>
        <v>279.32973989032729</v>
      </c>
      <c r="BA475" s="49">
        <f t="shared" si="64"/>
        <v>12.156113537285464</v>
      </c>
      <c r="BB475" s="49">
        <f t="shared" si="68"/>
        <v>9.3297398903272892</v>
      </c>
      <c r="BC475" s="60">
        <f t="shared" si="65"/>
        <v>12.156113537285464</v>
      </c>
    </row>
    <row r="476" spans="1:55">
      <c r="A476" s="89">
        <v>42938</v>
      </c>
      <c r="B476" s="2" t="s">
        <v>1842</v>
      </c>
      <c r="C476" s="2" t="s">
        <v>1450</v>
      </c>
      <c r="D476" s="2" t="s">
        <v>1575</v>
      </c>
      <c r="E476" s="2">
        <v>63</v>
      </c>
      <c r="F476" s="2">
        <v>1</v>
      </c>
      <c r="G476" s="10" t="str">
        <f t="shared" si="61"/>
        <v>63-1</v>
      </c>
      <c r="H476" s="2">
        <v>0</v>
      </c>
      <c r="I476" s="2">
        <v>21.5</v>
      </c>
      <c r="J476" s="14">
        <f>(VLOOKUP($G476,Depth_Lookup_CCL!$A$3:$Z$549,11,FALSE))+(H476/100)</f>
        <v>152.15</v>
      </c>
      <c r="K476" s="14">
        <f>(VLOOKUP($G476,Depth_Lookup_CCL!$A$3:$Z$549,11,FALSE))+(I476/100)</f>
        <v>152.36500000000001</v>
      </c>
      <c r="L476" s="90">
        <v>53</v>
      </c>
      <c r="M476" s="90" t="s">
        <v>1846</v>
      </c>
      <c r="N476" s="14"/>
      <c r="Q476" s="2"/>
      <c r="R476" s="110"/>
      <c r="T476" s="35"/>
      <c r="U476" s="2"/>
      <c r="V476" s="2"/>
      <c r="W476" s="5" t="e">
        <f>VLOOKUP(V476,definitions_list_lookup!$V$12:$W$15,2,FALSE)</f>
        <v>#N/A</v>
      </c>
      <c r="X476" s="35"/>
      <c r="Y476" s="41" t="e">
        <f>VLOOKUP(X476,definitions_list_lookup!$AT$3:$AU$5,2,FALSE)</f>
        <v>#N/A</v>
      </c>
      <c r="Z476" s="41">
        <v>21.5</v>
      </c>
      <c r="AA476" s="41" t="s">
        <v>2686</v>
      </c>
      <c r="AB476" s="2" t="s">
        <v>1385</v>
      </c>
      <c r="AC476" s="2" t="s">
        <v>1374</v>
      </c>
      <c r="AD476" s="5">
        <f>VLOOKUP(AC476,definitions_list_lookup!$Y$12:$Z$15,2,FALSE)</f>
        <v>1</v>
      </c>
      <c r="AE476" s="35" t="s">
        <v>1455</v>
      </c>
      <c r="AF476" s="41">
        <f>VLOOKUP(AE476,definitions_list_lookup!$AT$3:$AU$5,2,FALSE)</f>
        <v>0</v>
      </c>
      <c r="AH476" s="2" t="s">
        <v>1492</v>
      </c>
      <c r="AI476" s="2" t="s">
        <v>2687</v>
      </c>
      <c r="AJ476" s="14"/>
      <c r="AK476" s="14"/>
      <c r="AL476" s="14"/>
      <c r="AM476" s="14"/>
      <c r="AN476" s="14"/>
      <c r="AO476" s="14"/>
      <c r="AP476" s="14"/>
      <c r="AQ476" s="14"/>
      <c r="AR476" s="14"/>
      <c r="AS476" s="49">
        <v>11</v>
      </c>
      <c r="AT476" s="49">
        <v>90</v>
      </c>
      <c r="AU476" s="49">
        <v>3</v>
      </c>
      <c r="AV476" s="49">
        <v>360</v>
      </c>
      <c r="AW476" s="49">
        <f t="shared" si="66"/>
        <v>-105.08899446245468</v>
      </c>
      <c r="AX476" s="49">
        <f t="shared" si="62"/>
        <v>254.91100553754532</v>
      </c>
      <c r="AY476" s="49">
        <f t="shared" si="67"/>
        <v>78.617290945848197</v>
      </c>
      <c r="AZ476" s="49">
        <f t="shared" si="63"/>
        <v>344.91100553754529</v>
      </c>
      <c r="BA476" s="49">
        <f t="shared" si="64"/>
        <v>11.382709054151803</v>
      </c>
      <c r="BB476" s="49">
        <f t="shared" si="68"/>
        <v>74.911005537545321</v>
      </c>
      <c r="BC476" s="60">
        <f t="shared" si="65"/>
        <v>11.382709054151803</v>
      </c>
    </row>
    <row r="477" spans="1:55">
      <c r="A477" s="89">
        <v>42938</v>
      </c>
      <c r="B477" s="2" t="s">
        <v>1842</v>
      </c>
      <c r="C477" s="2" t="s">
        <v>1450</v>
      </c>
      <c r="D477" s="2" t="s">
        <v>1575</v>
      </c>
      <c r="E477" s="2">
        <v>63</v>
      </c>
      <c r="F477" s="2">
        <v>1</v>
      </c>
      <c r="G477" s="10" t="str">
        <f t="shared" si="61"/>
        <v>63-1</v>
      </c>
      <c r="H477" s="2">
        <v>21.5</v>
      </c>
      <c r="I477" s="2">
        <v>27</v>
      </c>
      <c r="J477" s="14">
        <f>(VLOOKUP($G477,Depth_Lookup_CCL!$A$3:$Z$549,11,FALSE))+(H477/100)</f>
        <v>152.36500000000001</v>
      </c>
      <c r="K477" s="14">
        <f>(VLOOKUP($G477,Depth_Lookup_CCL!$A$3:$Z$549,11,FALSE))+(I477/100)</f>
        <v>152.42000000000002</v>
      </c>
      <c r="L477" s="90">
        <v>53</v>
      </c>
      <c r="M477" s="90" t="s">
        <v>1846</v>
      </c>
      <c r="N477" s="14"/>
      <c r="Q477" s="2"/>
      <c r="R477" s="110"/>
      <c r="S477" s="2" t="s">
        <v>1378</v>
      </c>
      <c r="T477" s="35" t="s">
        <v>1391</v>
      </c>
      <c r="U477" s="2" t="s">
        <v>1385</v>
      </c>
      <c r="V477" s="2" t="s">
        <v>1374</v>
      </c>
      <c r="W477" s="5">
        <f>VLOOKUP(V477,definitions_list_lookup!$V$12:$W$15,2,FALSE)</f>
        <v>1</v>
      </c>
      <c r="X477" s="35" t="s">
        <v>1456</v>
      </c>
      <c r="Y477" s="41">
        <f>VLOOKUP(X477,definitions_list_lookup!$AT$3:$AU$5,2,FALSE)</f>
        <v>1</v>
      </c>
      <c r="Z477" s="41">
        <v>5.5</v>
      </c>
      <c r="AA477" s="41" t="s">
        <v>2686</v>
      </c>
      <c r="AB477" s="2"/>
      <c r="AC477" s="2"/>
      <c r="AD477" s="5" t="e">
        <f>VLOOKUP(AC477,definitions_list_lookup!$Y$12:$Z$15,2,FALSE)</f>
        <v>#N/A</v>
      </c>
      <c r="AE477" s="35"/>
      <c r="AF477" s="41" t="e">
        <f>VLOOKUP(AE477,definitions_list_lookup!$AT$3:$AU$5,2,FALSE)</f>
        <v>#N/A</v>
      </c>
      <c r="AH477" s="2"/>
      <c r="AI477" s="2"/>
      <c r="AJ477" s="14"/>
      <c r="AK477" s="14"/>
      <c r="AL477" s="14"/>
      <c r="AM477" s="14"/>
      <c r="AN477" s="14"/>
      <c r="AO477" s="14"/>
      <c r="AP477" s="14"/>
      <c r="AQ477" s="14"/>
      <c r="AR477" s="14"/>
      <c r="AS477" s="49"/>
      <c r="AT477" s="49"/>
      <c r="AU477" s="49"/>
      <c r="AV477" s="49"/>
      <c r="AW477" s="49"/>
      <c r="AX477" s="49"/>
      <c r="AY477" s="49"/>
      <c r="AZ477" s="49"/>
      <c r="BA477" s="49"/>
      <c r="BB477" s="49"/>
      <c r="BC477" s="60"/>
    </row>
    <row r="478" spans="1:55">
      <c r="A478" s="89">
        <v>42938</v>
      </c>
      <c r="B478" s="2" t="s">
        <v>1842</v>
      </c>
      <c r="C478" s="2" t="s">
        <v>1450</v>
      </c>
      <c r="D478" s="2" t="s">
        <v>1575</v>
      </c>
      <c r="E478" s="2">
        <v>63</v>
      </c>
      <c r="F478" s="2">
        <v>1</v>
      </c>
      <c r="G478" s="10" t="str">
        <f t="shared" si="61"/>
        <v>63-1</v>
      </c>
      <c r="H478" s="2">
        <v>27</v>
      </c>
      <c r="I478" s="2">
        <v>35</v>
      </c>
      <c r="J478" s="14">
        <f>(VLOOKUP($G478,Depth_Lookup_CCL!$A$3:$Z$549,11,FALSE))+(H478/100)</f>
        <v>152.42000000000002</v>
      </c>
      <c r="K478" s="14">
        <f>(VLOOKUP($G478,Depth_Lookup_CCL!$A$3:$Z$549,11,FALSE))+(I478/100)</f>
        <v>152.5</v>
      </c>
      <c r="L478" s="90">
        <v>53</v>
      </c>
      <c r="M478" s="90" t="s">
        <v>1846</v>
      </c>
      <c r="N478" s="14"/>
      <c r="Q478" s="2"/>
      <c r="R478" s="110"/>
      <c r="S478" s="2" t="s">
        <v>1378</v>
      </c>
      <c r="T478" s="35" t="s">
        <v>1391</v>
      </c>
      <c r="U478" s="2" t="s">
        <v>1385</v>
      </c>
      <c r="V478" s="2" t="s">
        <v>1374</v>
      </c>
      <c r="W478" s="5">
        <f>VLOOKUP(V478,definitions_list_lookup!$V$12:$W$15,2,FALSE)</f>
        <v>1</v>
      </c>
      <c r="X478" s="35" t="s">
        <v>1456</v>
      </c>
      <c r="Y478" s="41">
        <f>VLOOKUP(X478,definitions_list_lookup!$AT$3:$AU$5,2,FALSE)</f>
        <v>1</v>
      </c>
      <c r="Z478" s="41">
        <v>8</v>
      </c>
      <c r="AA478" s="41" t="s">
        <v>2686</v>
      </c>
      <c r="AB478" s="2"/>
      <c r="AC478" s="2"/>
      <c r="AD478" s="5" t="e">
        <f>VLOOKUP(AC478,definitions_list_lookup!$Y$12:$Z$15,2,FALSE)</f>
        <v>#N/A</v>
      </c>
      <c r="AE478" s="35"/>
      <c r="AF478" s="41" t="e">
        <f>VLOOKUP(AE478,definitions_list_lookup!$AT$3:$AU$5,2,FALSE)</f>
        <v>#N/A</v>
      </c>
      <c r="AH478" s="2"/>
      <c r="AI478" s="2"/>
      <c r="AJ478" s="14"/>
      <c r="AK478" s="14"/>
      <c r="AL478" s="14"/>
      <c r="AM478" s="14"/>
      <c r="AN478" s="14"/>
      <c r="AO478" s="14"/>
      <c r="AP478" s="14"/>
      <c r="AQ478" s="14"/>
      <c r="AR478" s="14"/>
      <c r="AS478" s="49"/>
      <c r="AT478" s="49"/>
      <c r="AU478" s="49"/>
      <c r="AV478" s="49"/>
      <c r="AW478" s="49"/>
      <c r="AX478" s="49"/>
      <c r="AY478" s="49"/>
      <c r="AZ478" s="49"/>
      <c r="BA478" s="49"/>
      <c r="BB478" s="49"/>
      <c r="BC478" s="60"/>
    </row>
    <row r="479" spans="1:55">
      <c r="A479" s="89">
        <v>42938</v>
      </c>
      <c r="B479" s="2" t="s">
        <v>1842</v>
      </c>
      <c r="C479" s="2" t="s">
        <v>1450</v>
      </c>
      <c r="D479" s="2" t="s">
        <v>1575</v>
      </c>
      <c r="E479" s="2">
        <v>63</v>
      </c>
      <c r="F479" s="2">
        <v>1</v>
      </c>
      <c r="G479" s="10" t="s">
        <v>2688</v>
      </c>
      <c r="H479" s="2">
        <v>35</v>
      </c>
      <c r="I479" s="2">
        <v>38</v>
      </c>
      <c r="J479" s="14">
        <f>(VLOOKUP($G479,Depth_Lookup_CCL!$A$3:$Z$549,11,FALSE))+(H479/100)</f>
        <v>152.5</v>
      </c>
      <c r="K479" s="14">
        <f>(VLOOKUP($G479,Depth_Lookup_CCL!$A$3:$Z$549,11,FALSE))+(I479/100)</f>
        <v>152.53</v>
      </c>
      <c r="L479" s="90">
        <v>53</v>
      </c>
      <c r="M479" s="90" t="s">
        <v>1846</v>
      </c>
      <c r="N479" s="14"/>
      <c r="Q479" s="2"/>
      <c r="R479" s="110"/>
      <c r="S479" s="2" t="s">
        <v>1378</v>
      </c>
      <c r="T479" s="35" t="s">
        <v>1391</v>
      </c>
      <c r="U479" s="2" t="s">
        <v>1385</v>
      </c>
      <c r="V479" s="2" t="s">
        <v>1374</v>
      </c>
      <c r="W479" s="5">
        <f>VLOOKUP(V479,definitions_list_lookup!$V$12:$W$15,2,FALSE)</f>
        <v>1</v>
      </c>
      <c r="X479" s="35" t="s">
        <v>1457</v>
      </c>
      <c r="Y479" s="41">
        <f>VLOOKUP(X479,definitions_list_lookup!$AT$3:$AU$5,2,FALSE)</f>
        <v>2</v>
      </c>
      <c r="Z479" s="41">
        <v>3</v>
      </c>
      <c r="AA479" s="41" t="s">
        <v>2689</v>
      </c>
      <c r="AB479" s="2"/>
      <c r="AC479" s="2"/>
      <c r="AD479" s="5" t="e">
        <f>VLOOKUP(AC479,definitions_list_lookup!$Y$12:$Z$15,2,FALSE)</f>
        <v>#N/A</v>
      </c>
      <c r="AE479" s="35"/>
      <c r="AF479" s="41" t="e">
        <f>VLOOKUP(AE479,definitions_list_lookup!$AT$3:$AU$5,2,FALSE)</f>
        <v>#N/A</v>
      </c>
      <c r="AH479" s="2"/>
      <c r="AI479" s="2"/>
      <c r="AJ479" s="14"/>
      <c r="AK479" s="14"/>
      <c r="AL479" s="14"/>
      <c r="AM479" s="14"/>
      <c r="AN479" s="14"/>
      <c r="AO479" s="14"/>
      <c r="AP479" s="14"/>
      <c r="AQ479" s="14"/>
      <c r="AR479" s="14"/>
      <c r="AS479" s="49">
        <v>30</v>
      </c>
      <c r="AT479" s="49">
        <v>90</v>
      </c>
      <c r="AU479" s="49">
        <v>3</v>
      </c>
      <c r="AV479" s="49">
        <v>360</v>
      </c>
      <c r="AW479" s="49">
        <f t="shared" si="66"/>
        <v>-95.186691679043122</v>
      </c>
      <c r="AX479" s="49">
        <f t="shared" si="62"/>
        <v>264.81330832095688</v>
      </c>
      <c r="AY479" s="49">
        <f t="shared" si="67"/>
        <v>59.898101554752891</v>
      </c>
      <c r="AZ479" s="49">
        <f t="shared" si="63"/>
        <v>354.81330832095688</v>
      </c>
      <c r="BA479" s="49">
        <f t="shared" si="64"/>
        <v>30.101898445247109</v>
      </c>
      <c r="BB479" s="49">
        <f t="shared" si="68"/>
        <v>84.813308320956878</v>
      </c>
      <c r="BC479" s="60">
        <f t="shared" si="65"/>
        <v>30.101898445247109</v>
      </c>
    </row>
    <row r="480" spans="1:55">
      <c r="A480" s="89">
        <v>42938</v>
      </c>
      <c r="B480" s="2" t="s">
        <v>1842</v>
      </c>
      <c r="C480" s="2" t="s">
        <v>1450</v>
      </c>
      <c r="D480" s="2" t="s">
        <v>1575</v>
      </c>
      <c r="E480" s="2">
        <v>63</v>
      </c>
      <c r="F480" s="2">
        <v>1</v>
      </c>
      <c r="G480" s="10" t="str">
        <f t="shared" ref="G480:G546" si="69">E480&amp;"-"&amp;F480</f>
        <v>63-1</v>
      </c>
      <c r="H480" s="2">
        <v>38</v>
      </c>
      <c r="I480" s="2">
        <v>65</v>
      </c>
      <c r="J480" s="14">
        <f>(VLOOKUP($G480,Depth_Lookup_CCL!$A$3:$Z$549,11,FALSE))+(H480/100)</f>
        <v>152.53</v>
      </c>
      <c r="K480" s="14">
        <f>(VLOOKUP($G480,Depth_Lookup_CCL!$A$3:$Z$549,11,FALSE))+(I480/100)</f>
        <v>152.80000000000001</v>
      </c>
      <c r="L480" s="90">
        <v>53</v>
      </c>
      <c r="M480" s="90" t="s">
        <v>1846</v>
      </c>
      <c r="N480" s="14" t="s">
        <v>1442</v>
      </c>
      <c r="Q480" s="2"/>
      <c r="R480" s="110" t="s">
        <v>2539</v>
      </c>
      <c r="S480" s="2" t="s">
        <v>1378</v>
      </c>
      <c r="T480" s="35" t="s">
        <v>1391</v>
      </c>
      <c r="U480" s="2" t="s">
        <v>1385</v>
      </c>
      <c r="V480" s="2" t="s">
        <v>1374</v>
      </c>
      <c r="W480" s="5">
        <f>VLOOKUP(V480,definitions_list_lookup!$V$12:$W$15,2,FALSE)</f>
        <v>1</v>
      </c>
      <c r="X480" s="35" t="s">
        <v>1456</v>
      </c>
      <c r="Y480" s="41">
        <f>VLOOKUP(X480,definitions_list_lookup!$AT$3:$AU$5,2,FALSE)</f>
        <v>1</v>
      </c>
      <c r="Z480" s="41">
        <v>27</v>
      </c>
      <c r="AA480" s="41" t="s">
        <v>2686</v>
      </c>
      <c r="AB480" s="2"/>
      <c r="AC480" s="2"/>
      <c r="AD480" s="5" t="e">
        <f>VLOOKUP(AC480,definitions_list_lookup!$Y$12:$Z$15,2,FALSE)</f>
        <v>#N/A</v>
      </c>
      <c r="AE480" s="35"/>
      <c r="AF480" s="41" t="e">
        <f>VLOOKUP(AE480,definitions_list_lookup!$AT$3:$AU$5,2,FALSE)</f>
        <v>#N/A</v>
      </c>
      <c r="AH480" s="2"/>
      <c r="AI480" s="2"/>
      <c r="AJ480" s="14"/>
      <c r="AK480" s="14"/>
      <c r="AL480" s="14"/>
      <c r="AM480" s="14"/>
      <c r="AN480" s="14"/>
      <c r="AO480" s="14"/>
      <c r="AP480" s="14"/>
      <c r="AQ480" s="14"/>
      <c r="AR480" s="14"/>
      <c r="AS480" s="49"/>
      <c r="AT480" s="49"/>
      <c r="AU480" s="49"/>
      <c r="AV480" s="49"/>
      <c r="AW480" s="49" t="e">
        <f t="shared" si="66"/>
        <v>#DIV/0!</v>
      </c>
      <c r="AX480" s="49" t="e">
        <f t="shared" si="62"/>
        <v>#DIV/0!</v>
      </c>
      <c r="AY480" s="49" t="e">
        <f t="shared" si="67"/>
        <v>#DIV/0!</v>
      </c>
      <c r="AZ480" s="49" t="e">
        <f t="shared" si="63"/>
        <v>#DIV/0!</v>
      </c>
      <c r="BA480" s="49" t="e">
        <f t="shared" si="64"/>
        <v>#DIV/0!</v>
      </c>
      <c r="BB480" s="49" t="e">
        <f t="shared" si="68"/>
        <v>#DIV/0!</v>
      </c>
      <c r="BC480" s="60" t="e">
        <f t="shared" si="65"/>
        <v>#DIV/0!</v>
      </c>
    </row>
    <row r="481" spans="1:77">
      <c r="A481" s="89">
        <v>42938</v>
      </c>
      <c r="B481" s="2" t="s">
        <v>1842</v>
      </c>
      <c r="C481" s="2" t="s">
        <v>1450</v>
      </c>
      <c r="D481" s="2" t="s">
        <v>1575</v>
      </c>
      <c r="E481" s="2">
        <v>63</v>
      </c>
      <c r="F481" s="2">
        <v>2</v>
      </c>
      <c r="G481" s="10" t="str">
        <f t="shared" si="69"/>
        <v>63-2</v>
      </c>
      <c r="H481" s="2">
        <v>0</v>
      </c>
      <c r="I481" s="2">
        <v>16</v>
      </c>
      <c r="J481" s="14">
        <f>(VLOOKUP($G481,Depth_Lookup_CCL!$A$3:$Z$549,11,FALSE))+(H481/100)</f>
        <v>152.80000000000001</v>
      </c>
      <c r="K481" s="14">
        <f>(VLOOKUP($G481,Depth_Lookup_CCL!$A$3:$Z$549,11,FALSE))+(I481/100)</f>
        <v>152.96</v>
      </c>
      <c r="L481" s="90">
        <v>53</v>
      </c>
      <c r="M481" s="90" t="s">
        <v>1846</v>
      </c>
      <c r="N481" s="14"/>
      <c r="Q481" s="2"/>
      <c r="R481" s="110"/>
      <c r="T481" s="35"/>
      <c r="U481" s="2"/>
      <c r="V481" s="2"/>
      <c r="W481" s="5" t="e">
        <f>VLOOKUP(V481,definitions_list_lookup!$V$12:$W$15,2,FALSE)</f>
        <v>#N/A</v>
      </c>
      <c r="X481" s="35"/>
      <c r="Y481" s="41" t="e">
        <f>VLOOKUP(X481,definitions_list_lookup!$AT$3:$AU$5,2,FALSE)</f>
        <v>#N/A</v>
      </c>
      <c r="Z481" s="41">
        <v>16</v>
      </c>
      <c r="AA481" s="41"/>
      <c r="AB481" s="2" t="s">
        <v>1385</v>
      </c>
      <c r="AC481" s="2" t="s">
        <v>1374</v>
      </c>
      <c r="AD481" s="5">
        <f>VLOOKUP(AC481,definitions_list_lookup!$Y$12:$Z$15,2,FALSE)</f>
        <v>1</v>
      </c>
      <c r="AE481" s="35" t="s">
        <v>1455</v>
      </c>
      <c r="AF481" s="41">
        <f>VLOOKUP(AE481,definitions_list_lookup!$AT$3:$AU$5,2,FALSE)</f>
        <v>0</v>
      </c>
      <c r="AH481" s="2" t="s">
        <v>1492</v>
      </c>
      <c r="AI481" s="2" t="s">
        <v>2687</v>
      </c>
      <c r="AJ481" s="14"/>
      <c r="AK481" s="14"/>
      <c r="AL481" s="14"/>
      <c r="AM481" s="14"/>
      <c r="AN481" s="14"/>
      <c r="AO481" s="14"/>
      <c r="AP481" s="14"/>
      <c r="AQ481" s="14"/>
      <c r="AR481" s="14"/>
      <c r="AS481" s="49">
        <v>22</v>
      </c>
      <c r="AT481" s="49">
        <v>90</v>
      </c>
      <c r="AU481" s="49">
        <v>3</v>
      </c>
      <c r="AV481" s="49">
        <v>360</v>
      </c>
      <c r="AW481" s="49">
        <f t="shared" si="66"/>
        <v>-97.390786319325315</v>
      </c>
      <c r="AX481" s="49">
        <f t="shared" si="62"/>
        <v>262.60921368067466</v>
      </c>
      <c r="AY481" s="49">
        <f t="shared" si="67"/>
        <v>67.833475012098489</v>
      </c>
      <c r="AZ481" s="49">
        <f t="shared" si="63"/>
        <v>352.60921368067466</v>
      </c>
      <c r="BA481" s="49">
        <f t="shared" si="64"/>
        <v>22.166524987901511</v>
      </c>
      <c r="BB481" s="49">
        <f t="shared" si="68"/>
        <v>82.609213680674657</v>
      </c>
      <c r="BC481" s="60">
        <f t="shared" si="65"/>
        <v>22.166524987901511</v>
      </c>
    </row>
    <row r="482" spans="1:77">
      <c r="A482" s="89">
        <v>42938</v>
      </c>
      <c r="B482" s="2" t="s">
        <v>1842</v>
      </c>
      <c r="C482" s="2" t="s">
        <v>1450</v>
      </c>
      <c r="D482" s="2" t="s">
        <v>1575</v>
      </c>
      <c r="E482" s="2">
        <v>63</v>
      </c>
      <c r="F482" s="2">
        <v>2</v>
      </c>
      <c r="G482" s="10" t="str">
        <f t="shared" si="69"/>
        <v>63-2</v>
      </c>
      <c r="H482" s="2">
        <v>16</v>
      </c>
      <c r="I482" s="2">
        <v>20</v>
      </c>
      <c r="J482" s="14">
        <f>(VLOOKUP($G482,Depth_Lookup_CCL!$A$3:$Z$549,11,FALSE))+(H482/100)</f>
        <v>152.96</v>
      </c>
      <c r="K482" s="14">
        <f>(VLOOKUP($G482,Depth_Lookup_CCL!$A$3:$Z$549,11,FALSE))+(I482/100)</f>
        <v>153</v>
      </c>
      <c r="L482" s="90">
        <v>53</v>
      </c>
      <c r="M482" s="90" t="s">
        <v>1846</v>
      </c>
      <c r="N482" s="14" t="s">
        <v>1442</v>
      </c>
      <c r="Q482" s="2"/>
      <c r="R482" s="110"/>
      <c r="S482" s="2" t="s">
        <v>1378</v>
      </c>
      <c r="T482" s="35" t="s">
        <v>1391</v>
      </c>
      <c r="U482" s="2" t="s">
        <v>1385</v>
      </c>
      <c r="V482" s="2" t="s">
        <v>1374</v>
      </c>
      <c r="W482" s="5">
        <f>VLOOKUP(V482,definitions_list_lookup!$V$12:$W$15,2,FALSE)</f>
        <v>1</v>
      </c>
      <c r="X482" s="35" t="s">
        <v>1457</v>
      </c>
      <c r="Y482" s="41">
        <f>VLOOKUP(X482,definitions_list_lookup!$AT$3:$AU$5,2,FALSE)</f>
        <v>2</v>
      </c>
      <c r="Z482" s="41">
        <v>4</v>
      </c>
      <c r="AA482" s="41" t="s">
        <v>2689</v>
      </c>
      <c r="AB482" s="2"/>
      <c r="AC482" s="2"/>
      <c r="AD482" s="5" t="e">
        <f>VLOOKUP(AC482,definitions_list_lookup!$Y$12:$Z$15,2,FALSE)</f>
        <v>#N/A</v>
      </c>
      <c r="AE482" s="35"/>
      <c r="AF482" s="41" t="e">
        <f>VLOOKUP(AE482,definitions_list_lookup!$AT$3:$AU$5,2,FALSE)</f>
        <v>#N/A</v>
      </c>
      <c r="AH482" s="2"/>
      <c r="AI482" s="2"/>
      <c r="AJ482" s="14"/>
      <c r="AK482" s="14"/>
      <c r="AL482" s="14"/>
      <c r="AM482" s="14"/>
      <c r="AN482" s="14"/>
      <c r="AO482" s="14"/>
      <c r="AP482" s="14"/>
      <c r="AQ482" s="14"/>
      <c r="AR482" s="14"/>
      <c r="AS482" s="49">
        <v>20</v>
      </c>
      <c r="AT482" s="49">
        <v>90</v>
      </c>
      <c r="AU482" s="49">
        <v>5</v>
      </c>
      <c r="AV482" s="49">
        <v>360</v>
      </c>
      <c r="AW482" s="49">
        <f t="shared" si="66"/>
        <v>-103.51594585624122</v>
      </c>
      <c r="AX482" s="49">
        <f t="shared" si="62"/>
        <v>256.48405414375878</v>
      </c>
      <c r="AY482" s="49">
        <f t="shared" si="67"/>
        <v>69.477238404313738</v>
      </c>
      <c r="AZ482" s="49">
        <f t="shared" si="63"/>
        <v>346.48405414375878</v>
      </c>
      <c r="BA482" s="49">
        <f t="shared" si="64"/>
        <v>20.522761595686262</v>
      </c>
      <c r="BB482" s="49">
        <f t="shared" si="68"/>
        <v>76.484054143758783</v>
      </c>
      <c r="BC482" s="60">
        <f t="shared" si="65"/>
        <v>20.522761595686262</v>
      </c>
    </row>
    <row r="483" spans="1:77">
      <c r="A483" s="89">
        <v>42938</v>
      </c>
      <c r="B483" s="2" t="s">
        <v>1842</v>
      </c>
      <c r="C483" s="2" t="s">
        <v>1450</v>
      </c>
      <c r="D483" s="2" t="s">
        <v>1575</v>
      </c>
      <c r="E483" s="2">
        <v>63</v>
      </c>
      <c r="F483" s="2">
        <v>2</v>
      </c>
      <c r="G483" s="10" t="str">
        <f t="shared" si="69"/>
        <v>63-2</v>
      </c>
      <c r="H483" s="2">
        <v>20</v>
      </c>
      <c r="I483" s="2">
        <v>26</v>
      </c>
      <c r="J483" s="14">
        <f>(VLOOKUP($G483,Depth_Lookup_CCL!$A$3:$Z$549,11,FALSE))+(H483/100)</f>
        <v>153</v>
      </c>
      <c r="K483" s="14">
        <f>(VLOOKUP($G483,Depth_Lookup_CCL!$A$3:$Z$549,11,FALSE))+(I483/100)</f>
        <v>153.06</v>
      </c>
      <c r="L483" s="90">
        <v>53</v>
      </c>
      <c r="M483" s="90" t="s">
        <v>1846</v>
      </c>
      <c r="N483" s="14" t="s">
        <v>1442</v>
      </c>
      <c r="Q483" s="2"/>
      <c r="R483" s="110"/>
      <c r="S483" s="2" t="s">
        <v>1378</v>
      </c>
      <c r="T483" s="35" t="s">
        <v>1391</v>
      </c>
      <c r="U483" s="2" t="s">
        <v>1385</v>
      </c>
      <c r="V483" s="2" t="s">
        <v>1374</v>
      </c>
      <c r="W483" s="5">
        <f>VLOOKUP(V483,definitions_list_lookup!$V$12:$W$15,2,FALSE)</f>
        <v>1</v>
      </c>
      <c r="X483" s="35" t="s">
        <v>1456</v>
      </c>
      <c r="Y483" s="41">
        <f>VLOOKUP(X483,definitions_list_lookup!$AT$3:$AU$5,2,FALSE)</f>
        <v>1</v>
      </c>
      <c r="Z483" s="41">
        <v>6</v>
      </c>
      <c r="AA483" s="41" t="s">
        <v>2686</v>
      </c>
      <c r="AB483" s="2"/>
      <c r="AC483" s="2"/>
      <c r="AD483" s="5" t="e">
        <f>VLOOKUP(AC483,definitions_list_lookup!$Y$12:$Z$15,2,FALSE)</f>
        <v>#N/A</v>
      </c>
      <c r="AE483" s="35"/>
      <c r="AF483" s="41" t="e">
        <f>VLOOKUP(AE483,definitions_list_lookup!$AT$3:$AU$5,2,FALSE)</f>
        <v>#N/A</v>
      </c>
      <c r="AH483" s="2"/>
      <c r="AI483" s="2"/>
      <c r="AJ483" s="14"/>
      <c r="AK483" s="14"/>
      <c r="AL483" s="14"/>
      <c r="AM483" s="14"/>
      <c r="AN483" s="14"/>
      <c r="AO483" s="14"/>
      <c r="AP483" s="14"/>
      <c r="AQ483" s="14"/>
      <c r="AR483" s="14"/>
      <c r="AS483" s="49"/>
      <c r="AT483" s="49"/>
      <c r="AU483" s="49"/>
      <c r="AV483" s="49"/>
      <c r="AW483" s="49"/>
      <c r="AX483" s="49"/>
      <c r="AY483" s="49"/>
      <c r="AZ483" s="49"/>
      <c r="BA483" s="49"/>
      <c r="BB483" s="49"/>
      <c r="BC483" s="60"/>
    </row>
    <row r="484" spans="1:77">
      <c r="A484" s="89">
        <v>42938</v>
      </c>
      <c r="B484" s="2" t="s">
        <v>1842</v>
      </c>
      <c r="C484" s="2" t="s">
        <v>1450</v>
      </c>
      <c r="D484" s="2" t="s">
        <v>1575</v>
      </c>
      <c r="E484" s="2">
        <v>63</v>
      </c>
      <c r="F484" s="2">
        <v>2</v>
      </c>
      <c r="G484" s="10" t="str">
        <f t="shared" si="69"/>
        <v>63-2</v>
      </c>
      <c r="H484" s="2">
        <v>26</v>
      </c>
      <c r="I484" s="2">
        <v>93</v>
      </c>
      <c r="J484" s="14">
        <f>(VLOOKUP($G484,Depth_Lookup_CCL!$A$3:$Z$549,11,FALSE))+(H484/100)</f>
        <v>153.06</v>
      </c>
      <c r="K484" s="14">
        <f>(VLOOKUP($G484,Depth_Lookup_CCL!$A$3:$Z$549,11,FALSE))+(I484/100)</f>
        <v>153.73000000000002</v>
      </c>
      <c r="L484" s="90">
        <v>53</v>
      </c>
      <c r="M484" s="90" t="s">
        <v>1846</v>
      </c>
      <c r="N484" s="14" t="s">
        <v>1442</v>
      </c>
      <c r="Q484" s="2"/>
      <c r="R484" s="110"/>
      <c r="S484" s="2" t="s">
        <v>1378</v>
      </c>
      <c r="T484" s="35" t="s">
        <v>1363</v>
      </c>
      <c r="U484" s="2" t="s">
        <v>1368</v>
      </c>
      <c r="V484" s="2" t="s">
        <v>1374</v>
      </c>
      <c r="W484" s="5">
        <f>VLOOKUP(V484,definitions_list_lookup!$V$12:$W$15,2,FALSE)</f>
        <v>1</v>
      </c>
      <c r="X484" s="35" t="s">
        <v>1457</v>
      </c>
      <c r="Y484" s="41">
        <f>VLOOKUP(X484,definitions_list_lookup!$AT$3:$AU$5,2,FALSE)</f>
        <v>2</v>
      </c>
      <c r="Z484" s="41">
        <v>67</v>
      </c>
      <c r="AA484" s="41" t="s">
        <v>2686</v>
      </c>
      <c r="AB484" s="2"/>
      <c r="AC484" s="2"/>
      <c r="AD484" s="5" t="e">
        <f>VLOOKUP(AC484,definitions_list_lookup!$Y$12:$Z$15,2,FALSE)</f>
        <v>#N/A</v>
      </c>
      <c r="AE484" s="35"/>
      <c r="AF484" s="41" t="e">
        <f>VLOOKUP(AE484,definitions_list_lookup!$AT$3:$AU$5,2,FALSE)</f>
        <v>#N/A</v>
      </c>
      <c r="AH484" s="2"/>
      <c r="AI484" s="2"/>
      <c r="AJ484" s="14"/>
      <c r="AK484" s="14"/>
      <c r="AL484" s="14"/>
      <c r="AM484" s="14"/>
      <c r="AN484" s="14"/>
      <c r="AO484" s="14"/>
      <c r="AP484" s="14"/>
      <c r="AQ484" s="14"/>
      <c r="AR484" s="14"/>
      <c r="AS484" s="49"/>
      <c r="AT484" s="49"/>
      <c r="AU484" s="49"/>
      <c r="AV484" s="49"/>
      <c r="AW484" s="49" t="e">
        <f t="shared" si="66"/>
        <v>#DIV/0!</v>
      </c>
      <c r="AX484" s="49" t="e">
        <f t="shared" si="62"/>
        <v>#DIV/0!</v>
      </c>
      <c r="AY484" s="49" t="e">
        <f t="shared" si="67"/>
        <v>#DIV/0!</v>
      </c>
      <c r="AZ484" s="49" t="e">
        <f t="shared" si="63"/>
        <v>#DIV/0!</v>
      </c>
      <c r="BA484" s="49" t="e">
        <f t="shared" si="64"/>
        <v>#DIV/0!</v>
      </c>
      <c r="BB484" s="49" t="e">
        <f t="shared" si="68"/>
        <v>#DIV/0!</v>
      </c>
      <c r="BC484" s="60" t="e">
        <f t="shared" si="65"/>
        <v>#DIV/0!</v>
      </c>
    </row>
    <row r="485" spans="1:77">
      <c r="A485" s="89">
        <v>42938</v>
      </c>
      <c r="B485" s="2" t="s">
        <v>1842</v>
      </c>
      <c r="C485" s="2" t="s">
        <v>1450</v>
      </c>
      <c r="D485" s="2" t="s">
        <v>1575</v>
      </c>
      <c r="E485" s="2">
        <v>63</v>
      </c>
      <c r="F485" s="2">
        <v>3</v>
      </c>
      <c r="G485" s="10" t="str">
        <f t="shared" si="69"/>
        <v>63-3</v>
      </c>
      <c r="H485" s="2">
        <v>0</v>
      </c>
      <c r="I485" s="2">
        <v>12</v>
      </c>
      <c r="J485" s="14">
        <f>(VLOOKUP($G485,Depth_Lookup_CCL!$A$3:$Z$549,11,FALSE))+(H485/100)</f>
        <v>153.73500000000001</v>
      </c>
      <c r="K485" s="14">
        <f>(VLOOKUP($G485,Depth_Lookup_CCL!$A$3:$Z$549,11,FALSE))+(I485/100)</f>
        <v>153.85500000000002</v>
      </c>
      <c r="L485" s="90">
        <v>53</v>
      </c>
      <c r="M485" s="90" t="s">
        <v>1846</v>
      </c>
      <c r="N485" s="14"/>
      <c r="Q485" s="2"/>
      <c r="R485" s="110"/>
      <c r="T485" s="35"/>
      <c r="U485" s="2"/>
      <c r="V485" s="2"/>
      <c r="W485" s="5" t="e">
        <f>VLOOKUP(V485,definitions_list_lookup!$V$12:$W$15,2,FALSE)</f>
        <v>#N/A</v>
      </c>
      <c r="X485" s="35"/>
      <c r="Y485" s="41" t="e">
        <f>VLOOKUP(X485,definitions_list_lookup!$AT$3:$AU$5,2,FALSE)</f>
        <v>#N/A</v>
      </c>
      <c r="Z485" s="41"/>
      <c r="AA485" s="41" t="s">
        <v>2509</v>
      </c>
      <c r="AB485" s="2" t="s">
        <v>1385</v>
      </c>
      <c r="AC485" s="2" t="s">
        <v>1374</v>
      </c>
      <c r="AD485" s="5">
        <f>VLOOKUP(AC485,definitions_list_lookup!$Y$12:$Z$15,2,FALSE)</f>
        <v>1</v>
      </c>
      <c r="AE485" s="35" t="s">
        <v>1455</v>
      </c>
      <c r="AF485" s="41">
        <f>VLOOKUP(AE485,definitions_list_lookup!$AT$3:$AU$5,2,FALSE)</f>
        <v>0</v>
      </c>
      <c r="AH485" s="2" t="s">
        <v>1494</v>
      </c>
      <c r="AI485" s="2" t="s">
        <v>2690</v>
      </c>
      <c r="AJ485" s="14"/>
      <c r="AK485" s="14"/>
      <c r="AL485" s="14"/>
      <c r="AM485" s="14"/>
      <c r="AN485" s="14"/>
      <c r="AO485" s="14"/>
      <c r="AP485" s="14"/>
      <c r="AQ485" s="14"/>
      <c r="AR485" s="14"/>
      <c r="AS485" s="49">
        <v>33</v>
      </c>
      <c r="AT485" s="49">
        <v>90</v>
      </c>
      <c r="AU485" s="49">
        <v>2</v>
      </c>
      <c r="AV485" s="49">
        <v>360</v>
      </c>
      <c r="AW485" s="49">
        <f t="shared" si="66"/>
        <v>-93.078016912770138</v>
      </c>
      <c r="AX485" s="49">
        <f t="shared" si="62"/>
        <v>266.92198308722988</v>
      </c>
      <c r="AY485" s="49">
        <f t="shared" si="67"/>
        <v>56.962205731950078</v>
      </c>
      <c r="AZ485" s="49">
        <f t="shared" si="63"/>
        <v>356.92198308722988</v>
      </c>
      <c r="BA485" s="49">
        <f t="shared" si="64"/>
        <v>33.037794268049922</v>
      </c>
      <c r="BB485" s="49">
        <f t="shared" si="68"/>
        <v>86.921983087229876</v>
      </c>
      <c r="BC485" s="60">
        <f t="shared" si="65"/>
        <v>33.037794268049922</v>
      </c>
    </row>
    <row r="486" spans="1:77">
      <c r="A486" s="89">
        <v>42938</v>
      </c>
      <c r="B486" s="2" t="s">
        <v>1842</v>
      </c>
      <c r="C486" s="2" t="s">
        <v>1450</v>
      </c>
      <c r="D486" s="2" t="s">
        <v>1575</v>
      </c>
      <c r="E486" s="2">
        <v>63</v>
      </c>
      <c r="F486" s="2">
        <v>3</v>
      </c>
      <c r="G486" s="10" t="str">
        <f t="shared" si="69"/>
        <v>63-3</v>
      </c>
      <c r="H486" s="2">
        <v>12</v>
      </c>
      <c r="I486" s="2">
        <v>30</v>
      </c>
      <c r="J486" s="14">
        <f>(VLOOKUP($G486,Depth_Lookup_CCL!$A$3:$Z$549,11,FALSE))+(H486/100)</f>
        <v>153.85500000000002</v>
      </c>
      <c r="K486" s="14">
        <f>(VLOOKUP($G486,Depth_Lookup_CCL!$A$3:$Z$549,11,FALSE))+(I486/100)</f>
        <v>154.03500000000003</v>
      </c>
      <c r="L486" s="90">
        <v>53</v>
      </c>
      <c r="M486" s="90" t="s">
        <v>1846</v>
      </c>
      <c r="N486" s="14" t="s">
        <v>1442</v>
      </c>
      <c r="Q486" s="2"/>
      <c r="R486" s="110"/>
      <c r="S486" s="2" t="s">
        <v>1378</v>
      </c>
      <c r="T486" s="35" t="s">
        <v>1391</v>
      </c>
      <c r="U486" s="2" t="s">
        <v>1385</v>
      </c>
      <c r="V486" s="2" t="s">
        <v>1374</v>
      </c>
      <c r="W486" s="5">
        <f>VLOOKUP(V486,definitions_list_lookup!$V$12:$W$15,2,FALSE)</f>
        <v>1</v>
      </c>
      <c r="X486" s="35" t="s">
        <v>1457</v>
      </c>
      <c r="Y486" s="41">
        <f>VLOOKUP(X486,definitions_list_lookup!$AT$3:$AU$5,2,FALSE)</f>
        <v>2</v>
      </c>
      <c r="Z486" s="41">
        <v>9</v>
      </c>
      <c r="AA486" s="41" t="s">
        <v>2689</v>
      </c>
      <c r="AB486" s="2"/>
      <c r="AC486" s="2"/>
      <c r="AD486" s="5" t="e">
        <f>VLOOKUP(AC486,definitions_list_lookup!$Y$12:$Z$15,2,FALSE)</f>
        <v>#N/A</v>
      </c>
      <c r="AE486" s="35"/>
      <c r="AF486" s="41" t="e">
        <f>VLOOKUP(AE486,definitions_list_lookup!$AT$3:$AU$5,2,FALSE)</f>
        <v>#N/A</v>
      </c>
      <c r="AH486" s="2"/>
      <c r="AI486" s="2"/>
      <c r="AJ486" s="14"/>
      <c r="AK486" s="14"/>
      <c r="AL486" s="14"/>
      <c r="AM486" s="14"/>
      <c r="AN486" s="14"/>
      <c r="AO486" s="14"/>
      <c r="AP486" s="14"/>
      <c r="AQ486" s="14"/>
      <c r="AR486" s="14"/>
      <c r="AS486" s="49">
        <v>34</v>
      </c>
      <c r="AT486" s="49">
        <v>90</v>
      </c>
      <c r="AU486" s="49">
        <v>2</v>
      </c>
      <c r="AV486" s="49">
        <v>360</v>
      </c>
      <c r="AW486" s="49">
        <f t="shared" si="66"/>
        <v>-92.963680809876962</v>
      </c>
      <c r="AX486" s="49">
        <f t="shared" si="62"/>
        <v>267.03631919012304</v>
      </c>
      <c r="AY486" s="49">
        <f t="shared" si="67"/>
        <v>55.964441075544855</v>
      </c>
      <c r="AZ486" s="49">
        <f t="shared" si="63"/>
        <v>357.03631919012304</v>
      </c>
      <c r="BA486" s="49">
        <f t="shared" si="64"/>
        <v>34.035558924455145</v>
      </c>
      <c r="BB486" s="49">
        <f t="shared" si="68"/>
        <v>87.036319190123038</v>
      </c>
      <c r="BC486" s="60">
        <f t="shared" si="65"/>
        <v>34.035558924455145</v>
      </c>
    </row>
    <row r="487" spans="1:77">
      <c r="A487" s="89">
        <v>42938</v>
      </c>
      <c r="B487" s="2" t="s">
        <v>1842</v>
      </c>
      <c r="C487" s="2" t="s">
        <v>1450</v>
      </c>
      <c r="D487" s="2" t="s">
        <v>1575</v>
      </c>
      <c r="E487" s="2">
        <v>63</v>
      </c>
      <c r="F487" s="2">
        <v>3</v>
      </c>
      <c r="G487" s="10" t="str">
        <f t="shared" si="69"/>
        <v>63-3</v>
      </c>
      <c r="H487" s="2">
        <v>30</v>
      </c>
      <c r="I487" s="2">
        <v>89</v>
      </c>
      <c r="J487" s="14">
        <f>(VLOOKUP($G487,Depth_Lookup_CCL!$A$3:$Z$549,11,FALSE))+(H487/100)</f>
        <v>154.03500000000003</v>
      </c>
      <c r="K487" s="14">
        <f>(VLOOKUP($G487,Depth_Lookup_CCL!$A$3:$Z$549,11,FALSE))+(I487/100)</f>
        <v>154.625</v>
      </c>
      <c r="L487" s="90">
        <v>54</v>
      </c>
      <c r="M487" s="90" t="s">
        <v>1844</v>
      </c>
      <c r="N487" s="14" t="s">
        <v>1378</v>
      </c>
      <c r="O487" s="2" t="s">
        <v>1391</v>
      </c>
      <c r="P487" s="2" t="s">
        <v>1368</v>
      </c>
      <c r="Q487" s="2" t="s">
        <v>2691</v>
      </c>
      <c r="R487" s="110"/>
      <c r="T487" s="35"/>
      <c r="U487" s="2"/>
      <c r="V487" s="2"/>
      <c r="W487" s="5" t="e">
        <f>VLOOKUP(V487,definitions_list_lookup!$V$12:$W$15,2,FALSE)</f>
        <v>#N/A</v>
      </c>
      <c r="X487" s="35"/>
      <c r="Y487" s="41" t="e">
        <f>VLOOKUP(X487,definitions_list_lookup!$AT$3:$AU$5,2,FALSE)</f>
        <v>#N/A</v>
      </c>
      <c r="Z487" s="41"/>
      <c r="AB487" s="2"/>
      <c r="AC487" s="2"/>
      <c r="AD487" s="5" t="e">
        <f>VLOOKUP(AC487,definitions_list_lookup!$Y$12:$Z$15,2,FALSE)</f>
        <v>#N/A</v>
      </c>
      <c r="AE487" s="35"/>
      <c r="AF487" s="41" t="e">
        <f>VLOOKUP(AE487,definitions_list_lookup!$AT$3:$AU$5,2,FALSE)</f>
        <v>#N/A</v>
      </c>
      <c r="AH487" s="2"/>
      <c r="AI487" s="2"/>
      <c r="AJ487" s="14"/>
      <c r="AK487" s="14"/>
      <c r="AL487" s="14"/>
      <c r="AM487" s="14"/>
      <c r="AN487" s="14"/>
      <c r="AO487" s="14"/>
      <c r="AP487" s="14"/>
      <c r="AQ487" s="14"/>
      <c r="AR487" s="14"/>
      <c r="AS487" s="49"/>
      <c r="AT487" s="49"/>
      <c r="AU487" s="49"/>
      <c r="AV487" s="49"/>
      <c r="AW487" s="49" t="e">
        <f t="shared" si="66"/>
        <v>#DIV/0!</v>
      </c>
      <c r="AX487" s="49" t="e">
        <f t="shared" si="62"/>
        <v>#DIV/0!</v>
      </c>
      <c r="AY487" s="49" t="e">
        <f t="shared" si="67"/>
        <v>#DIV/0!</v>
      </c>
      <c r="AZ487" s="49" t="e">
        <f t="shared" si="63"/>
        <v>#DIV/0!</v>
      </c>
      <c r="BA487" s="49" t="e">
        <f t="shared" si="64"/>
        <v>#DIV/0!</v>
      </c>
      <c r="BB487" s="49" t="e">
        <f t="shared" si="68"/>
        <v>#DIV/0!</v>
      </c>
      <c r="BC487" s="60" t="e">
        <f t="shared" si="65"/>
        <v>#DIV/0!</v>
      </c>
    </row>
    <row r="488" spans="1:77">
      <c r="A488" s="89">
        <v>42938</v>
      </c>
      <c r="B488" s="2" t="s">
        <v>1842</v>
      </c>
      <c r="C488" s="2" t="s">
        <v>1450</v>
      </c>
      <c r="D488" s="2" t="s">
        <v>1575</v>
      </c>
      <c r="E488" s="2">
        <v>63</v>
      </c>
      <c r="F488" s="2">
        <v>4</v>
      </c>
      <c r="G488" s="10" t="str">
        <f t="shared" si="69"/>
        <v>63-4</v>
      </c>
      <c r="H488" s="2">
        <v>0</v>
      </c>
      <c r="I488" s="2">
        <v>13.5</v>
      </c>
      <c r="J488" s="14">
        <f>(VLOOKUP($G488,Depth_Lookup_CCL!$A$3:$Z$549,11,FALSE))+(H488/100)</f>
        <v>154.61500000000001</v>
      </c>
      <c r="K488" s="14">
        <f>(VLOOKUP($G488,Depth_Lookup_CCL!$A$3:$Z$549,11,FALSE))+(I488/100)</f>
        <v>154.75</v>
      </c>
      <c r="L488" s="90">
        <v>54</v>
      </c>
      <c r="M488" s="90" t="s">
        <v>2692</v>
      </c>
      <c r="N488" s="14"/>
      <c r="Q488" s="2"/>
      <c r="R488" s="110"/>
      <c r="T488" s="35"/>
      <c r="U488" s="2"/>
      <c r="V488" s="2"/>
      <c r="W488" s="5" t="e">
        <f>VLOOKUP(V488,definitions_list_lookup!$V$12:$W$15,2,FALSE)</f>
        <v>#N/A</v>
      </c>
      <c r="X488" s="35"/>
      <c r="Y488" s="41" t="e">
        <f>VLOOKUP(X488,definitions_list_lookup!$AT$3:$AU$5,2,FALSE)</f>
        <v>#N/A</v>
      </c>
      <c r="Z488" s="41"/>
      <c r="AB488" s="2" t="s">
        <v>1385</v>
      </c>
      <c r="AC488" s="2" t="s">
        <v>1374</v>
      </c>
      <c r="AD488" s="5">
        <f>VLOOKUP(AC488,definitions_list_lookup!$Y$12:$Z$15,2,FALSE)</f>
        <v>1</v>
      </c>
      <c r="AE488" s="35" t="s">
        <v>1455</v>
      </c>
      <c r="AF488" s="41">
        <f>VLOOKUP(AE488,definitions_list_lookup!$AT$3:$AU$5,2,FALSE)</f>
        <v>0</v>
      </c>
      <c r="AH488" s="2" t="s">
        <v>1494</v>
      </c>
      <c r="AI488" s="2" t="s">
        <v>2693</v>
      </c>
      <c r="AJ488" s="14"/>
      <c r="AK488" s="14"/>
      <c r="AL488" s="14"/>
      <c r="AM488" s="14"/>
      <c r="AN488" s="14"/>
      <c r="AO488" s="14"/>
      <c r="AP488" s="14"/>
      <c r="AQ488" s="14"/>
      <c r="AR488" s="14"/>
      <c r="AS488" s="49">
        <v>32</v>
      </c>
      <c r="AT488" s="49">
        <v>90</v>
      </c>
      <c r="AU488" s="49">
        <v>2</v>
      </c>
      <c r="AV488" s="49">
        <v>180</v>
      </c>
      <c r="AW488" s="49">
        <f t="shared" si="66"/>
        <v>-86.801357485102898</v>
      </c>
      <c r="AX488" s="49">
        <f t="shared" si="62"/>
        <v>273.19864251489707</v>
      </c>
      <c r="AY488" s="49">
        <f t="shared" si="67"/>
        <v>57.959840992221245</v>
      </c>
      <c r="AZ488" s="49">
        <f t="shared" si="63"/>
        <v>3.1986425148971023</v>
      </c>
      <c r="BA488" s="49">
        <f t="shared" si="64"/>
        <v>32.040159007778755</v>
      </c>
      <c r="BB488" s="49">
        <f t="shared" si="68"/>
        <v>93.198642514897074</v>
      </c>
      <c r="BC488" s="60">
        <f t="shared" si="65"/>
        <v>32.040159007778755</v>
      </c>
    </row>
    <row r="489" spans="1:77">
      <c r="A489" s="89">
        <v>42938</v>
      </c>
      <c r="B489" s="2" t="s">
        <v>1842</v>
      </c>
      <c r="C489" s="2" t="s">
        <v>1450</v>
      </c>
      <c r="D489" s="2" t="s">
        <v>1575</v>
      </c>
      <c r="E489" s="2">
        <v>63</v>
      </c>
      <c r="F489" s="2">
        <v>4</v>
      </c>
      <c r="G489" s="10" t="str">
        <f t="shared" si="69"/>
        <v>63-4</v>
      </c>
      <c r="H489" s="2">
        <v>13.5</v>
      </c>
      <c r="I489" s="2">
        <v>28.5</v>
      </c>
      <c r="J489" s="14">
        <f>(VLOOKUP($G489,Depth_Lookup_CCL!$A$3:$Z$549,11,FALSE))+(H489/100)</f>
        <v>154.75</v>
      </c>
      <c r="K489" s="14">
        <f>(VLOOKUP($G489,Depth_Lookup_CCL!$A$3:$Z$549,11,FALSE))+(I489/100)</f>
        <v>154.9</v>
      </c>
      <c r="L489" s="90">
        <v>54</v>
      </c>
      <c r="M489" s="90" t="s">
        <v>2692</v>
      </c>
      <c r="N489" s="14"/>
      <c r="Q489" s="2"/>
      <c r="R489" s="110"/>
      <c r="S489" s="2" t="s">
        <v>1378</v>
      </c>
      <c r="T489" s="35" t="s">
        <v>1391</v>
      </c>
      <c r="U489" s="2" t="s">
        <v>1385</v>
      </c>
      <c r="V489" s="2" t="s">
        <v>1374</v>
      </c>
      <c r="W489" s="5">
        <f>VLOOKUP(V489,definitions_list_lookup!$V$12:$W$15,2,FALSE)</f>
        <v>1</v>
      </c>
      <c r="X489" s="35" t="s">
        <v>1457</v>
      </c>
      <c r="Y489" s="41">
        <f>VLOOKUP(X489,definitions_list_lookup!$AT$3:$AU$5,2,FALSE)</f>
        <v>2</v>
      </c>
      <c r="Z489" s="41"/>
      <c r="AA489" s="41" t="s">
        <v>2686</v>
      </c>
      <c r="AB489" s="2"/>
      <c r="AC489" s="2"/>
      <c r="AD489" s="5" t="e">
        <f>VLOOKUP(AC489,definitions_list_lookup!$Y$12:$Z$15,2,FALSE)</f>
        <v>#N/A</v>
      </c>
      <c r="AE489" s="35"/>
      <c r="AF489" s="41" t="e">
        <f>VLOOKUP(AE489,definitions_list_lookup!$AT$3:$AU$5,2,FALSE)</f>
        <v>#N/A</v>
      </c>
      <c r="AH489" s="2"/>
      <c r="AI489" s="2"/>
      <c r="AJ489" s="14"/>
      <c r="AK489" s="14"/>
      <c r="AL489" s="14"/>
      <c r="AM489" s="14"/>
      <c r="AN489" s="14"/>
      <c r="AO489" s="14"/>
      <c r="AP489" s="14"/>
      <c r="AQ489" s="14"/>
      <c r="AR489" s="14"/>
      <c r="AS489" s="49">
        <v>29</v>
      </c>
      <c r="AT489" s="49">
        <v>90</v>
      </c>
      <c r="AU489" s="49">
        <v>1</v>
      </c>
      <c r="AV489" s="49">
        <v>180</v>
      </c>
      <c r="AW489" s="49">
        <f t="shared" si="66"/>
        <v>-88.19636504826218</v>
      </c>
      <c r="AX489" s="49">
        <f t="shared" si="62"/>
        <v>271.80363495173782</v>
      </c>
      <c r="AY489" s="49">
        <f t="shared" si="67"/>
        <v>60.987958962801564</v>
      </c>
      <c r="AZ489" s="49">
        <f t="shared" si="63"/>
        <v>1.8036349517378198</v>
      </c>
      <c r="BA489" s="49">
        <f t="shared" si="64"/>
        <v>29.012041037198436</v>
      </c>
      <c r="BB489" s="49">
        <f t="shared" si="68"/>
        <v>91.80363495173782</v>
      </c>
      <c r="BC489" s="60">
        <f t="shared" si="65"/>
        <v>29.012041037198436</v>
      </c>
    </row>
    <row r="490" spans="1:77">
      <c r="A490" s="89">
        <v>42938</v>
      </c>
      <c r="B490" s="2" t="s">
        <v>1842</v>
      </c>
      <c r="C490" s="2" t="s">
        <v>1450</v>
      </c>
      <c r="D490" s="2" t="s">
        <v>1575</v>
      </c>
      <c r="E490" s="2">
        <v>63</v>
      </c>
      <c r="F490" s="2">
        <v>4</v>
      </c>
      <c r="G490" s="10" t="str">
        <f t="shared" si="69"/>
        <v>63-4</v>
      </c>
      <c r="H490" s="2">
        <v>28.5</v>
      </c>
      <c r="I490" s="2">
        <v>72</v>
      </c>
      <c r="J490" s="14">
        <f>(VLOOKUP($G490,Depth_Lookup_CCL!$A$3:$Z$549,11,FALSE))+(H490/100)</f>
        <v>154.9</v>
      </c>
      <c r="K490" s="14">
        <f>(VLOOKUP($G490,Depth_Lookup_CCL!$A$3:$Z$549,11,FALSE))+(I490/100)</f>
        <v>155.33500000000001</v>
      </c>
      <c r="L490" s="90">
        <v>54</v>
      </c>
      <c r="M490" s="90" t="s">
        <v>2692</v>
      </c>
      <c r="N490" s="14" t="s">
        <v>1442</v>
      </c>
      <c r="Q490" s="2"/>
      <c r="R490" s="110"/>
      <c r="S490" s="2" t="s">
        <v>1378</v>
      </c>
      <c r="T490" s="35" t="s">
        <v>1391</v>
      </c>
      <c r="U490" s="2" t="s">
        <v>1385</v>
      </c>
      <c r="V490" s="2" t="s">
        <v>1374</v>
      </c>
      <c r="W490" s="5">
        <f>VLOOKUP(V490,definitions_list_lookup!$V$12:$W$15,2,FALSE)</f>
        <v>1</v>
      </c>
      <c r="X490" s="35" t="s">
        <v>1457</v>
      </c>
      <c r="Y490" s="41">
        <f>VLOOKUP(X490,definitions_list_lookup!$AT$3:$AU$5,2,FALSE)</f>
        <v>2</v>
      </c>
      <c r="Z490" s="41"/>
      <c r="AA490" s="41" t="s">
        <v>2686</v>
      </c>
      <c r="AB490" s="2"/>
      <c r="AC490" s="2"/>
      <c r="AD490" s="5" t="e">
        <f>VLOOKUP(AC490,definitions_list_lookup!$Y$12:$Z$15,2,FALSE)</f>
        <v>#N/A</v>
      </c>
      <c r="AE490" s="35"/>
      <c r="AF490" s="41" t="e">
        <f>VLOOKUP(AE490,definitions_list_lookup!$AT$3:$AU$5,2,FALSE)</f>
        <v>#N/A</v>
      </c>
      <c r="AH490" s="2"/>
      <c r="AI490" s="2"/>
      <c r="AJ490" s="14"/>
      <c r="AK490" s="14"/>
      <c r="AL490" s="14"/>
      <c r="AM490" s="14"/>
      <c r="AN490" s="14"/>
      <c r="AO490" s="14"/>
      <c r="AP490" s="14"/>
      <c r="AQ490" s="14"/>
      <c r="AR490" s="14"/>
      <c r="AS490" s="49">
        <v>32</v>
      </c>
      <c r="AT490" s="49">
        <v>90</v>
      </c>
      <c r="AU490" s="49">
        <v>2</v>
      </c>
      <c r="AV490" s="49">
        <v>180</v>
      </c>
      <c r="AW490" s="49">
        <f t="shared" si="66"/>
        <v>-86.801357485102898</v>
      </c>
      <c r="AX490" s="49">
        <f t="shared" si="62"/>
        <v>273.19864251489707</v>
      </c>
      <c r="AY490" s="49">
        <f t="shared" si="67"/>
        <v>57.959840992221245</v>
      </c>
      <c r="AZ490" s="49">
        <f t="shared" si="63"/>
        <v>3.1986425148971023</v>
      </c>
      <c r="BA490" s="49">
        <f t="shared" si="64"/>
        <v>32.040159007778755</v>
      </c>
      <c r="BB490" s="49">
        <f t="shared" si="68"/>
        <v>93.198642514897074</v>
      </c>
      <c r="BC490" s="60">
        <f t="shared" si="65"/>
        <v>32.040159007778755</v>
      </c>
    </row>
    <row r="491" spans="1:77">
      <c r="A491" s="89">
        <v>42938</v>
      </c>
      <c r="B491" s="2" t="s">
        <v>1842</v>
      </c>
      <c r="C491" s="2" t="s">
        <v>1450</v>
      </c>
      <c r="D491" s="2" t="s">
        <v>1575</v>
      </c>
      <c r="E491" s="2">
        <v>64</v>
      </c>
      <c r="F491" s="2">
        <v>1</v>
      </c>
      <c r="G491" s="10" t="str">
        <f t="shared" si="69"/>
        <v>64-1</v>
      </c>
      <c r="H491" s="2">
        <v>0</v>
      </c>
      <c r="I491" s="2">
        <v>69</v>
      </c>
      <c r="J491" s="14">
        <f>(VLOOKUP($G491,Depth_Lookup_CCL!$A$3:$Z$549,11,FALSE))+(H491/100)</f>
        <v>155.19999999999999</v>
      </c>
      <c r="K491" s="14">
        <f>(VLOOKUP($G491,Depth_Lookup_CCL!$A$3:$Z$549,11,FALSE))+(I491/100)</f>
        <v>155.88999999999999</v>
      </c>
      <c r="L491" s="90">
        <v>54</v>
      </c>
      <c r="M491" s="90" t="s">
        <v>1846</v>
      </c>
      <c r="N491" s="14" t="s">
        <v>1442</v>
      </c>
      <c r="Q491" s="2"/>
      <c r="R491" s="110"/>
      <c r="T491" s="35"/>
      <c r="U491" s="2"/>
      <c r="V491" s="2"/>
      <c r="W491" s="5" t="e">
        <f>VLOOKUP(V491,definitions_list_lookup!$V$12:$W$15,2,FALSE)</f>
        <v>#N/A</v>
      </c>
      <c r="X491" s="35"/>
      <c r="Y491" s="41" t="e">
        <f>VLOOKUP(X491,definitions_list_lookup!$AT$3:$AU$5,2,FALSE)</f>
        <v>#N/A</v>
      </c>
      <c r="Z491" s="41"/>
      <c r="AA491" s="41"/>
      <c r="AB491" s="2"/>
      <c r="AC491" s="2"/>
      <c r="AD491" s="5" t="e">
        <f>VLOOKUP(AC491,definitions_list_lookup!$Y$12:$Z$15,2,FALSE)</f>
        <v>#N/A</v>
      </c>
      <c r="AE491" s="93"/>
      <c r="AF491" s="41" t="e">
        <f>VLOOKUP(AE491,definitions_list_lookup!$AT$3:$AU$5,2,FALSE)</f>
        <v>#N/A</v>
      </c>
      <c r="AH491" s="2"/>
      <c r="AI491" s="2"/>
      <c r="AJ491" s="14"/>
      <c r="AK491" s="14"/>
      <c r="AL491" s="14"/>
      <c r="AM491" s="14"/>
      <c r="AN491" s="14"/>
      <c r="AO491" s="14"/>
      <c r="AP491" s="14"/>
      <c r="AQ491" s="14"/>
      <c r="AR491" s="14"/>
      <c r="AS491" s="49"/>
      <c r="AT491" s="49"/>
      <c r="AU491" s="49"/>
      <c r="AV491" s="49"/>
      <c r="BA491" s="7"/>
      <c r="BB491" s="7"/>
    </row>
    <row r="492" spans="1:77">
      <c r="A492" s="89">
        <v>42938</v>
      </c>
      <c r="B492" s="2" t="s">
        <v>1842</v>
      </c>
      <c r="C492" s="2" t="s">
        <v>1450</v>
      </c>
      <c r="D492" s="2" t="s">
        <v>1575</v>
      </c>
      <c r="E492" s="2">
        <v>64</v>
      </c>
      <c r="F492" s="2">
        <v>2</v>
      </c>
      <c r="G492" s="10" t="str">
        <f t="shared" si="69"/>
        <v>64-2</v>
      </c>
      <c r="H492" s="2">
        <v>0</v>
      </c>
      <c r="I492" s="2">
        <v>60</v>
      </c>
      <c r="J492" s="14">
        <f>(VLOOKUP($G492,Depth_Lookup_CCL!$A$3:$Z$549,11,FALSE))+(H492/100)</f>
        <v>155.89999999999998</v>
      </c>
      <c r="K492" s="14">
        <f>(VLOOKUP($G492,Depth_Lookup_CCL!$A$3:$Z$549,11,FALSE))+(I492/100)</f>
        <v>156.49999999999997</v>
      </c>
      <c r="L492" s="90">
        <v>54</v>
      </c>
      <c r="M492" s="90" t="s">
        <v>1846</v>
      </c>
      <c r="N492" s="14"/>
      <c r="Q492" s="2"/>
      <c r="R492" s="110"/>
      <c r="T492" s="35"/>
      <c r="U492" s="2"/>
      <c r="V492" s="2"/>
      <c r="W492" s="5" t="e">
        <f>VLOOKUP(V492,definitions_list_lookup!$V$12:$W$15,2,FALSE)</f>
        <v>#N/A</v>
      </c>
      <c r="X492" s="35"/>
      <c r="Y492" s="41" t="e">
        <f>VLOOKUP(X492,definitions_list_lookup!$AT$3:$AU$5,2,FALSE)</f>
        <v>#N/A</v>
      </c>
      <c r="Z492" s="41"/>
      <c r="AA492" s="41"/>
      <c r="AB492" s="2" t="s">
        <v>1385</v>
      </c>
      <c r="AC492" s="2" t="s">
        <v>1374</v>
      </c>
      <c r="AD492" s="5">
        <f>VLOOKUP(AC492,definitions_list_lookup!$Y$12:$Z$15,2,FALSE)</f>
        <v>1</v>
      </c>
      <c r="AE492" s="35" t="s">
        <v>1455</v>
      </c>
      <c r="AF492" s="41">
        <f>VLOOKUP(AE492,definitions_list_lookup!$AT$3:$AU$5,2,FALSE)</f>
        <v>0</v>
      </c>
      <c r="AH492" s="2" t="s">
        <v>1492</v>
      </c>
      <c r="AI492" s="2" t="s">
        <v>2694</v>
      </c>
      <c r="AJ492" s="14"/>
      <c r="AK492" s="14"/>
      <c r="AL492" s="14"/>
      <c r="AM492" s="14"/>
      <c r="AN492" s="14"/>
      <c r="AO492" s="14"/>
      <c r="AP492" s="14"/>
      <c r="AQ492" s="14"/>
      <c r="AR492" s="14"/>
      <c r="AS492" s="49">
        <v>32</v>
      </c>
      <c r="AT492" s="49">
        <v>90</v>
      </c>
      <c r="AU492" s="49">
        <v>0</v>
      </c>
      <c r="AV492" s="49">
        <v>360</v>
      </c>
      <c r="AW492" s="49">
        <f t="shared" si="66"/>
        <v>-90.000000000000014</v>
      </c>
      <c r="AX492" s="49">
        <f t="shared" si="62"/>
        <v>270</v>
      </c>
      <c r="AY492" s="49">
        <f t="shared" si="67"/>
        <v>58.000000000000007</v>
      </c>
      <c r="AZ492" s="49">
        <f t="shared" si="63"/>
        <v>360</v>
      </c>
      <c r="BA492" s="49">
        <f t="shared" si="64"/>
        <v>31.999999999999993</v>
      </c>
      <c r="BB492" s="49">
        <f t="shared" si="68"/>
        <v>90</v>
      </c>
      <c r="BC492" s="60">
        <f t="shared" si="65"/>
        <v>31.999999999999993</v>
      </c>
    </row>
    <row r="493" spans="1:77" s="111" customFormat="1">
      <c r="A493" s="89">
        <v>42938</v>
      </c>
      <c r="B493" s="2" t="s">
        <v>1842</v>
      </c>
      <c r="C493" s="2" t="s">
        <v>1450</v>
      </c>
      <c r="D493" s="2" t="s">
        <v>1575</v>
      </c>
      <c r="E493" s="2">
        <v>64</v>
      </c>
      <c r="F493" s="2">
        <v>2</v>
      </c>
      <c r="G493" s="10" t="str">
        <f t="shared" si="69"/>
        <v>64-2</v>
      </c>
      <c r="H493" s="2">
        <v>60</v>
      </c>
      <c r="I493" s="2">
        <v>76</v>
      </c>
      <c r="J493" s="14">
        <f>(VLOOKUP($G493,Depth_Lookup_CCL!$A$3:$Z$549,11,FALSE))+(H493/100)</f>
        <v>156.49999999999997</v>
      </c>
      <c r="K493" s="14">
        <f>(VLOOKUP($G493,Depth_Lookup_CCL!$A$3:$Z$549,11,FALSE))+(I493/100)</f>
        <v>156.65999999999997</v>
      </c>
      <c r="L493" s="90">
        <v>54</v>
      </c>
      <c r="M493" s="90" t="s">
        <v>1846</v>
      </c>
      <c r="N493" s="14" t="s">
        <v>1442</v>
      </c>
      <c r="O493" s="2"/>
      <c r="P493" s="2"/>
      <c r="Q493" s="2"/>
      <c r="R493" s="110"/>
      <c r="S493" s="2" t="s">
        <v>1379</v>
      </c>
      <c r="T493" s="35" t="s">
        <v>1363</v>
      </c>
      <c r="U493" s="2" t="s">
        <v>1368</v>
      </c>
      <c r="V493" s="2" t="s">
        <v>1374</v>
      </c>
      <c r="W493" s="5">
        <f>VLOOKUP(V493,definitions_list_lookup!$V$12:$W$15,2,FALSE)</f>
        <v>1</v>
      </c>
      <c r="X493" s="35" t="s">
        <v>1456</v>
      </c>
      <c r="Y493" s="41">
        <f>VLOOKUP(X493,definitions_list_lookup!$AT$3:$AU$5,2,FALSE)</f>
        <v>1</v>
      </c>
      <c r="Z493" s="41">
        <v>5</v>
      </c>
      <c r="AA493" s="41" t="s">
        <v>2511</v>
      </c>
      <c r="AB493" s="2"/>
      <c r="AC493" s="2"/>
      <c r="AD493" s="5" t="e">
        <f>VLOOKUP(AC493,definitions_list_lookup!$Y$12:$Z$15,2,FALSE)</f>
        <v>#N/A</v>
      </c>
      <c r="AE493" s="35"/>
      <c r="AF493" s="41" t="e">
        <f>VLOOKUP(AE493,definitions_list_lookup!$AT$3:$AU$5,2,FALSE)</f>
        <v>#N/A</v>
      </c>
      <c r="AG493" s="2"/>
      <c r="AH493" s="2"/>
      <c r="AI493" s="2"/>
      <c r="AJ493" s="14"/>
      <c r="AK493" s="14"/>
      <c r="AL493" s="14"/>
      <c r="AM493" s="14"/>
      <c r="AN493" s="14"/>
      <c r="AO493" s="14"/>
      <c r="AP493" s="14"/>
      <c r="AQ493" s="14"/>
      <c r="AR493" s="14"/>
      <c r="AS493" s="49">
        <v>32</v>
      </c>
      <c r="AT493" s="49">
        <v>90</v>
      </c>
      <c r="AU493" s="49">
        <v>0</v>
      </c>
      <c r="AV493" s="49">
        <v>360</v>
      </c>
      <c r="AW493" s="49">
        <f t="shared" si="66"/>
        <v>-90.000000000000014</v>
      </c>
      <c r="AX493" s="49">
        <f t="shared" si="62"/>
        <v>270</v>
      </c>
      <c r="AY493" s="49">
        <f t="shared" si="67"/>
        <v>58.000000000000007</v>
      </c>
      <c r="AZ493" s="49">
        <f t="shared" si="63"/>
        <v>360</v>
      </c>
      <c r="BA493" s="49">
        <f t="shared" si="64"/>
        <v>31.999999999999993</v>
      </c>
      <c r="BB493" s="49">
        <f t="shared" si="68"/>
        <v>90</v>
      </c>
      <c r="BC493" s="60">
        <f t="shared" si="65"/>
        <v>31.999999999999993</v>
      </c>
      <c r="BD493" s="2"/>
      <c r="BE493" s="2"/>
      <c r="BF493" s="2"/>
      <c r="BG493" s="2"/>
      <c r="BH493" s="2"/>
      <c r="BI493" s="2"/>
      <c r="BJ493" s="2"/>
      <c r="BK493" s="2"/>
      <c r="BL493" s="2"/>
      <c r="BM493" s="2"/>
      <c r="BN493" s="2"/>
      <c r="BO493" s="2"/>
      <c r="BP493" s="2"/>
      <c r="BQ493" s="2"/>
      <c r="BR493" s="2"/>
      <c r="BS493" s="2"/>
      <c r="BT493" s="2"/>
      <c r="BU493" s="2"/>
      <c r="BV493" s="2"/>
      <c r="BW493" s="2"/>
      <c r="BX493" s="2"/>
      <c r="BY493" s="2"/>
    </row>
    <row r="494" spans="1:77">
      <c r="A494" s="89">
        <v>42938</v>
      </c>
      <c r="B494" s="2" t="s">
        <v>1842</v>
      </c>
      <c r="C494" s="2" t="s">
        <v>1450</v>
      </c>
      <c r="D494" s="2" t="s">
        <v>1575</v>
      </c>
      <c r="E494" s="2">
        <v>64</v>
      </c>
      <c r="F494" s="2">
        <v>3</v>
      </c>
      <c r="G494" s="10" t="str">
        <f t="shared" si="69"/>
        <v>64-3</v>
      </c>
      <c r="H494" s="2">
        <v>5</v>
      </c>
      <c r="I494" s="2">
        <v>31</v>
      </c>
      <c r="J494" s="14">
        <f>(VLOOKUP($G494,Depth_Lookup_CCL!$A$3:$Z$549,11,FALSE))+(H494/100)</f>
        <v>156.70499999999998</v>
      </c>
      <c r="K494" s="14">
        <f>(VLOOKUP($G494,Depth_Lookup_CCL!$A$3:$Z$549,11,FALSE))+(I494/100)</f>
        <v>156.96499999999997</v>
      </c>
      <c r="L494" s="90">
        <v>54</v>
      </c>
      <c r="M494" s="90" t="s">
        <v>1846</v>
      </c>
      <c r="N494" s="14"/>
      <c r="Q494" s="2"/>
      <c r="R494" s="110"/>
      <c r="T494" s="35"/>
      <c r="U494" s="2"/>
      <c r="V494" s="2"/>
      <c r="W494" s="5" t="e">
        <f>VLOOKUP(V494,definitions_list_lookup!$V$12:$W$15,2,FALSE)</f>
        <v>#N/A</v>
      </c>
      <c r="X494" s="35"/>
      <c r="Y494" s="41" t="e">
        <f>VLOOKUP(X494,definitions_list_lookup!$AT$3:$AU$5,2,FALSE)</f>
        <v>#N/A</v>
      </c>
      <c r="Z494" s="41"/>
      <c r="AA494" s="41"/>
      <c r="AB494" s="2" t="s">
        <v>1385</v>
      </c>
      <c r="AC494" s="2" t="s">
        <v>1374</v>
      </c>
      <c r="AD494" s="5">
        <f>VLOOKUP(AC494,definitions_list_lookup!$Y$12:$Z$15,2,FALSE)</f>
        <v>1</v>
      </c>
      <c r="AE494" s="35" t="s">
        <v>1455</v>
      </c>
      <c r="AF494" s="41">
        <f>VLOOKUP(AE494,definitions_list_lookup!$AT$3:$AU$5,2,FALSE)</f>
        <v>0</v>
      </c>
      <c r="AH494" s="2" t="s">
        <v>1492</v>
      </c>
      <c r="AI494" s="2" t="s">
        <v>2693</v>
      </c>
      <c r="AJ494" s="14"/>
      <c r="AK494" s="14"/>
      <c r="AL494" s="14"/>
      <c r="AM494" s="14"/>
      <c r="AN494" s="14"/>
      <c r="AO494" s="14"/>
      <c r="AP494" s="14"/>
      <c r="AQ494" s="14"/>
      <c r="AR494" s="14"/>
      <c r="AS494" s="49">
        <v>27</v>
      </c>
      <c r="AT494" s="49">
        <v>90</v>
      </c>
      <c r="AU494" s="49">
        <v>4</v>
      </c>
      <c r="AV494" s="49">
        <v>180</v>
      </c>
      <c r="AW494" s="49">
        <f t="shared" si="66"/>
        <v>-82.185595339439303</v>
      </c>
      <c r="AX494" s="49">
        <f t="shared" si="62"/>
        <v>277.81440466056068</v>
      </c>
      <c r="AY494" s="49">
        <f t="shared" si="67"/>
        <v>62.783177147757762</v>
      </c>
      <c r="AZ494" s="49">
        <f t="shared" si="63"/>
        <v>7.8144046605606974</v>
      </c>
      <c r="BA494" s="49">
        <f t="shared" si="64"/>
        <v>27.216822852242238</v>
      </c>
      <c r="BB494" s="49">
        <f t="shared" si="68"/>
        <v>97.814404660560683</v>
      </c>
      <c r="BC494" s="60">
        <f t="shared" si="65"/>
        <v>27.216822852242238</v>
      </c>
    </row>
    <row r="495" spans="1:77">
      <c r="A495" s="89">
        <v>42938</v>
      </c>
      <c r="B495" s="2" t="s">
        <v>1842</v>
      </c>
      <c r="C495" s="2" t="s">
        <v>1450</v>
      </c>
      <c r="D495" s="2" t="s">
        <v>1575</v>
      </c>
      <c r="E495" s="2">
        <v>64</v>
      </c>
      <c r="F495" s="2">
        <v>3</v>
      </c>
      <c r="G495" s="10" t="str">
        <f t="shared" si="69"/>
        <v>64-3</v>
      </c>
      <c r="H495" s="2">
        <v>31</v>
      </c>
      <c r="I495" s="2">
        <v>33</v>
      </c>
      <c r="J495" s="14">
        <f>(VLOOKUP($G495,Depth_Lookup_CCL!$A$3:$Z$549,11,FALSE))+(H495/100)</f>
        <v>156.96499999999997</v>
      </c>
      <c r="K495" s="14">
        <f>(VLOOKUP($G495,Depth_Lookup_CCL!$A$3:$Z$549,11,FALSE))+(I495/100)</f>
        <v>156.98499999999999</v>
      </c>
      <c r="L495" s="90">
        <v>54</v>
      </c>
      <c r="M495" s="90" t="s">
        <v>1846</v>
      </c>
      <c r="N495" s="14"/>
      <c r="Q495" s="2"/>
      <c r="R495" s="110"/>
      <c r="S495" s="2" t="s">
        <v>1378</v>
      </c>
      <c r="T495" s="35" t="s">
        <v>1391</v>
      </c>
      <c r="U495" s="2" t="s">
        <v>1385</v>
      </c>
      <c r="V495" s="2" t="s">
        <v>1374</v>
      </c>
      <c r="W495" s="5">
        <f>VLOOKUP(V495,definitions_list_lookup!$V$12:$W$15,2,FALSE)</f>
        <v>1</v>
      </c>
      <c r="X495" s="35" t="s">
        <v>1457</v>
      </c>
      <c r="Y495" s="41">
        <f>VLOOKUP(X495,definitions_list_lookup!$AT$3:$AU$5,2,FALSE)</f>
        <v>2</v>
      </c>
      <c r="Z495" s="41">
        <v>2</v>
      </c>
      <c r="AA495" s="41" t="s">
        <v>2695</v>
      </c>
      <c r="AB495" s="2"/>
      <c r="AC495" s="2"/>
      <c r="AD495" s="5" t="e">
        <f>VLOOKUP(AC495,definitions_list_lookup!$Y$12:$Z$15,2,FALSE)</f>
        <v>#N/A</v>
      </c>
      <c r="AE495" s="35"/>
      <c r="AF495" s="41" t="e">
        <f>VLOOKUP(AE495,definitions_list_lookup!$AT$3:$AU$5,2,FALSE)</f>
        <v>#N/A</v>
      </c>
      <c r="AH495" s="2"/>
      <c r="AI495" s="2"/>
      <c r="AJ495" s="14"/>
      <c r="AK495" s="14"/>
      <c r="AL495" s="14"/>
      <c r="AM495" s="14"/>
      <c r="AN495" s="14"/>
      <c r="AO495" s="14"/>
      <c r="AP495" s="14"/>
      <c r="AQ495" s="14"/>
      <c r="AR495" s="14"/>
      <c r="AS495" s="49">
        <v>27</v>
      </c>
      <c r="AT495" s="49">
        <v>90</v>
      </c>
      <c r="AU495" s="49">
        <v>4</v>
      </c>
      <c r="AV495" s="49">
        <v>280</v>
      </c>
      <c r="AW495" s="49">
        <f t="shared" si="66"/>
        <v>-171.20268553147548</v>
      </c>
      <c r="AX495" s="49">
        <f t="shared" si="62"/>
        <v>188.79731446852452</v>
      </c>
      <c r="AY495" s="49">
        <f t="shared" si="67"/>
        <v>16.707691139663144</v>
      </c>
      <c r="AZ495" s="49">
        <f t="shared" si="63"/>
        <v>278.79731446852452</v>
      </c>
      <c r="BA495" s="49">
        <f t="shared" si="64"/>
        <v>73.29230886033686</v>
      </c>
      <c r="BB495" s="49">
        <f t="shared" si="68"/>
        <v>8.7973144685245188</v>
      </c>
      <c r="BC495" s="60">
        <f t="shared" si="65"/>
        <v>73.29230886033686</v>
      </c>
    </row>
    <row r="496" spans="1:77">
      <c r="A496" s="89">
        <v>42938</v>
      </c>
      <c r="B496" s="2" t="s">
        <v>1842</v>
      </c>
      <c r="C496" s="2" t="s">
        <v>1450</v>
      </c>
      <c r="D496" s="2" t="s">
        <v>1575</v>
      </c>
      <c r="E496" s="2">
        <v>64</v>
      </c>
      <c r="F496" s="2">
        <v>3</v>
      </c>
      <c r="G496" s="10" t="str">
        <f t="shared" si="69"/>
        <v>64-3</v>
      </c>
      <c r="H496" s="2">
        <v>33</v>
      </c>
      <c r="I496" s="2">
        <v>53</v>
      </c>
      <c r="J496" s="14">
        <f>(VLOOKUP($G496,Depth_Lookup_CCL!$A$3:$Z$549,11,FALSE))+(H496/100)</f>
        <v>156.98499999999999</v>
      </c>
      <c r="K496" s="14">
        <f>(VLOOKUP($G496,Depth_Lookup_CCL!$A$3:$Z$549,11,FALSE))+(I496/100)</f>
        <v>157.18499999999997</v>
      </c>
      <c r="L496" s="90">
        <v>54</v>
      </c>
      <c r="M496" s="90" t="s">
        <v>1846</v>
      </c>
      <c r="N496" s="14"/>
      <c r="Q496" s="2"/>
      <c r="R496" s="110"/>
      <c r="S496" s="2" t="s">
        <v>1378</v>
      </c>
      <c r="T496" s="35" t="s">
        <v>1391</v>
      </c>
      <c r="U496" s="2" t="s">
        <v>1385</v>
      </c>
      <c r="V496" s="2" t="s">
        <v>1374</v>
      </c>
      <c r="W496" s="5">
        <f>VLOOKUP(V496,definitions_list_lookup!$V$12:$W$15,2,FALSE)</f>
        <v>1</v>
      </c>
      <c r="X496" s="35" t="s">
        <v>1457</v>
      </c>
      <c r="Y496" s="41">
        <f>VLOOKUP(X496,definitions_list_lookup!$AT$3:$AU$5,2,FALSE)</f>
        <v>2</v>
      </c>
      <c r="Z496" s="41"/>
      <c r="AA496" s="41" t="s">
        <v>2509</v>
      </c>
      <c r="AB496" s="2"/>
      <c r="AC496" s="2"/>
      <c r="AD496" s="5" t="e">
        <f>VLOOKUP(AC496,definitions_list_lookup!$Y$12:$Z$15,2,FALSE)</f>
        <v>#N/A</v>
      </c>
      <c r="AE496" s="35"/>
      <c r="AF496" s="41" t="e">
        <f>VLOOKUP(AE496,definitions_list_lookup!$AT$3:$AU$5,2,FALSE)</f>
        <v>#N/A</v>
      </c>
      <c r="AH496" s="2"/>
      <c r="AI496" s="2"/>
      <c r="AJ496" s="14"/>
      <c r="AK496" s="14"/>
      <c r="AL496" s="14"/>
      <c r="AM496" s="14"/>
      <c r="AN496" s="14"/>
      <c r="AO496" s="14"/>
      <c r="AP496" s="14"/>
      <c r="AQ496" s="14"/>
      <c r="AR496" s="14"/>
      <c r="AS496" s="49"/>
      <c r="AT496" s="49"/>
      <c r="AU496" s="49"/>
      <c r="AV496" s="49"/>
      <c r="AW496" s="49"/>
      <c r="AX496" s="49"/>
      <c r="AY496" s="49"/>
      <c r="AZ496" s="49"/>
      <c r="BA496" s="49"/>
      <c r="BB496" s="49"/>
      <c r="BC496" s="60"/>
    </row>
    <row r="497" spans="1:77" ht="12.75" customHeight="1">
      <c r="A497" s="89">
        <v>42938</v>
      </c>
      <c r="B497" s="2" t="s">
        <v>1842</v>
      </c>
      <c r="C497" s="2" t="s">
        <v>1450</v>
      </c>
      <c r="D497" s="2" t="s">
        <v>1575</v>
      </c>
      <c r="E497" s="2">
        <v>64</v>
      </c>
      <c r="F497" s="2">
        <v>3</v>
      </c>
      <c r="G497" s="10" t="str">
        <f t="shared" si="69"/>
        <v>64-3</v>
      </c>
      <c r="H497" s="2">
        <v>53</v>
      </c>
      <c r="I497" s="2">
        <v>90</v>
      </c>
      <c r="J497" s="14">
        <f>(VLOOKUP($G497,Depth_Lookup_CCL!$A$3:$Z$549,11,FALSE))+(H497/100)</f>
        <v>157.18499999999997</v>
      </c>
      <c r="K497" s="14">
        <f>(VLOOKUP($G497,Depth_Lookup_CCL!$A$3:$Z$549,11,FALSE))+(I497/100)</f>
        <v>157.55499999999998</v>
      </c>
      <c r="L497" s="90">
        <v>54</v>
      </c>
      <c r="M497" s="90" t="s">
        <v>1846</v>
      </c>
      <c r="N497" s="14" t="s">
        <v>1442</v>
      </c>
      <c r="Q497" s="2"/>
      <c r="R497" s="110" t="s">
        <v>2554</v>
      </c>
      <c r="S497" s="2" t="s">
        <v>1366</v>
      </c>
      <c r="T497" s="35" t="s">
        <v>1363</v>
      </c>
      <c r="U497" s="2" t="s">
        <v>1368</v>
      </c>
      <c r="V497" s="2" t="s">
        <v>238</v>
      </c>
      <c r="W497" s="5">
        <f>VLOOKUP(V497,definitions_list_lookup!$V$12:$W$15,2,FALSE)</f>
        <v>2</v>
      </c>
      <c r="X497" s="35" t="s">
        <v>1456</v>
      </c>
      <c r="Y497" s="41">
        <f>VLOOKUP(X497,definitions_list_lookup!$AT$3:$AU$5,2,FALSE)</f>
        <v>1</v>
      </c>
      <c r="Z497" s="41">
        <v>2</v>
      </c>
      <c r="AA497" s="41"/>
      <c r="AB497" s="2"/>
      <c r="AC497" s="2"/>
      <c r="AD497" s="5" t="e">
        <f>VLOOKUP(AC497,definitions_list_lookup!$Y$12:$Z$15,2,FALSE)</f>
        <v>#N/A</v>
      </c>
      <c r="AE497" s="35"/>
      <c r="AF497" s="41" t="e">
        <f>VLOOKUP(AE497,definitions_list_lookup!$AT$3:$AU$5,2,FALSE)</f>
        <v>#N/A</v>
      </c>
      <c r="AH497" s="2"/>
      <c r="AI497" s="2"/>
      <c r="AJ497" s="14"/>
      <c r="AK497" s="14"/>
      <c r="AL497" s="14"/>
      <c r="AM497" s="14"/>
      <c r="AN497" s="14"/>
      <c r="AO497" s="14"/>
      <c r="AP497" s="14"/>
      <c r="AQ497" s="14"/>
      <c r="AR497" s="14"/>
      <c r="AS497" s="49"/>
      <c r="AT497" s="49"/>
      <c r="AU497" s="49"/>
      <c r="AV497" s="49"/>
      <c r="AW497" s="49" t="e">
        <f t="shared" si="66"/>
        <v>#DIV/0!</v>
      </c>
      <c r="AX497" s="49" t="e">
        <f t="shared" si="62"/>
        <v>#DIV/0!</v>
      </c>
      <c r="AY497" s="49" t="e">
        <f t="shared" si="67"/>
        <v>#DIV/0!</v>
      </c>
      <c r="AZ497" s="49" t="e">
        <f t="shared" si="63"/>
        <v>#DIV/0!</v>
      </c>
      <c r="BA497" s="49" t="e">
        <f t="shared" si="64"/>
        <v>#DIV/0!</v>
      </c>
      <c r="BB497" s="49" t="e">
        <f t="shared" si="68"/>
        <v>#DIV/0!</v>
      </c>
      <c r="BC497" s="60" t="e">
        <f t="shared" si="65"/>
        <v>#DIV/0!</v>
      </c>
    </row>
    <row r="498" spans="1:77">
      <c r="A498" s="89">
        <v>42938</v>
      </c>
      <c r="B498" s="2" t="s">
        <v>1842</v>
      </c>
      <c r="C498" s="2" t="s">
        <v>1450</v>
      </c>
      <c r="D498" s="2" t="s">
        <v>1575</v>
      </c>
      <c r="E498" s="2">
        <v>64</v>
      </c>
      <c r="F498" s="2">
        <v>4</v>
      </c>
      <c r="G498" s="10" t="str">
        <f t="shared" si="69"/>
        <v>64-4</v>
      </c>
      <c r="H498" s="2">
        <v>0</v>
      </c>
      <c r="I498" s="2">
        <v>50</v>
      </c>
      <c r="J498" s="14">
        <f>(VLOOKUP($G498,Depth_Lookup_CCL!$A$3:$Z$549,11,FALSE))+(H498/100)</f>
        <v>157.55499999999998</v>
      </c>
      <c r="K498" s="14">
        <f>(VLOOKUP($G498,Depth_Lookup_CCL!$A$3:$Z$549,11,FALSE))+(I498/100)</f>
        <v>158.05499999999998</v>
      </c>
      <c r="L498" s="90">
        <v>54</v>
      </c>
      <c r="M498" s="90" t="s">
        <v>1846</v>
      </c>
      <c r="N498" s="14"/>
      <c r="Q498" s="2"/>
      <c r="R498" s="110"/>
      <c r="T498" s="35"/>
      <c r="U498" s="2"/>
      <c r="V498" s="2"/>
      <c r="W498" s="5" t="e">
        <f>VLOOKUP(V498,definitions_list_lookup!$V$12:$W$15,2,FALSE)</f>
        <v>#N/A</v>
      </c>
      <c r="X498" s="35"/>
      <c r="Y498" s="41" t="e">
        <f>VLOOKUP(X498,definitions_list_lookup!$AT$3:$AU$5,2,FALSE)</f>
        <v>#N/A</v>
      </c>
      <c r="Z498" s="41"/>
      <c r="AA498" s="41"/>
      <c r="AB498" s="2" t="s">
        <v>1385</v>
      </c>
      <c r="AC498" s="2" t="s">
        <v>1374</v>
      </c>
      <c r="AD498" s="5">
        <f>VLOOKUP(AC498,definitions_list_lookup!$Y$12:$Z$15,2,FALSE)</f>
        <v>1</v>
      </c>
      <c r="AE498" s="35" t="s">
        <v>1455</v>
      </c>
      <c r="AF498" s="41">
        <f>VLOOKUP(AE498,definitions_list_lookup!$AT$3:$AU$5,2,FALSE)</f>
        <v>0</v>
      </c>
      <c r="AH498" s="2" t="s">
        <v>1492</v>
      </c>
      <c r="AI498" s="2" t="s">
        <v>2694</v>
      </c>
      <c r="AJ498" s="14"/>
      <c r="AK498" s="14"/>
      <c r="AL498" s="14"/>
      <c r="AM498" s="14"/>
      <c r="AN498" s="14"/>
      <c r="AO498" s="14"/>
      <c r="AP498" s="14"/>
      <c r="AQ498" s="14"/>
      <c r="AR498" s="14"/>
      <c r="AS498" s="49">
        <v>37</v>
      </c>
      <c r="AT498" s="49">
        <v>90</v>
      </c>
      <c r="AU498" s="49">
        <v>0</v>
      </c>
      <c r="AV498" s="49">
        <v>360</v>
      </c>
      <c r="AW498" s="49">
        <f t="shared" si="66"/>
        <v>-90.000000000000014</v>
      </c>
      <c r="AX498" s="49">
        <f t="shared" si="62"/>
        <v>270</v>
      </c>
      <c r="AY498" s="49">
        <f t="shared" si="67"/>
        <v>53.000000000000007</v>
      </c>
      <c r="AZ498" s="49">
        <f t="shared" si="63"/>
        <v>360</v>
      </c>
      <c r="BA498" s="49">
        <f t="shared" si="64"/>
        <v>36.999999999999993</v>
      </c>
      <c r="BB498" s="49">
        <f t="shared" si="68"/>
        <v>90</v>
      </c>
      <c r="BC498" s="60">
        <f t="shared" si="65"/>
        <v>36.999999999999993</v>
      </c>
    </row>
    <row r="499" spans="1:77">
      <c r="A499" s="89">
        <v>42938</v>
      </c>
      <c r="B499" s="2" t="s">
        <v>1842</v>
      </c>
      <c r="C499" s="2" t="s">
        <v>1450</v>
      </c>
      <c r="D499" s="2" t="s">
        <v>1575</v>
      </c>
      <c r="E499" s="2">
        <v>64</v>
      </c>
      <c r="F499" s="2">
        <v>4</v>
      </c>
      <c r="G499" s="10" t="str">
        <f t="shared" si="69"/>
        <v>64-4</v>
      </c>
      <c r="H499" s="2">
        <v>50</v>
      </c>
      <c r="I499" s="2">
        <v>89</v>
      </c>
      <c r="J499" s="14">
        <f>(VLOOKUP($G499,Depth_Lookup_CCL!$A$3:$Z$549,11,FALSE))+(H499/100)</f>
        <v>158.05499999999998</v>
      </c>
      <c r="K499" s="14">
        <f>(VLOOKUP($G499,Depth_Lookup_CCL!$A$3:$Z$549,11,FALSE))+(I499/100)</f>
        <v>158.44499999999996</v>
      </c>
      <c r="L499" s="90">
        <v>54</v>
      </c>
      <c r="M499" s="90" t="s">
        <v>1846</v>
      </c>
      <c r="N499" s="14" t="s">
        <v>1442</v>
      </c>
      <c r="Q499" s="2"/>
      <c r="R499" s="110"/>
      <c r="S499" s="2" t="s">
        <v>1378</v>
      </c>
      <c r="T499" s="35" t="s">
        <v>1391</v>
      </c>
      <c r="U499" s="2"/>
      <c r="V499" s="2" t="s">
        <v>1374</v>
      </c>
      <c r="W499" s="5">
        <f>VLOOKUP(V499,definitions_list_lookup!$V$12:$W$15,2,FALSE)</f>
        <v>1</v>
      </c>
      <c r="X499" s="35" t="s">
        <v>1455</v>
      </c>
      <c r="Y499" s="41">
        <f>VLOOKUP(X499,definitions_list_lookup!$AT$3:$AU$5,2,FALSE)</f>
        <v>0</v>
      </c>
      <c r="Z499" s="41"/>
      <c r="AA499" s="41" t="s">
        <v>2509</v>
      </c>
      <c r="AB499" s="2"/>
      <c r="AC499" s="2"/>
      <c r="AD499" s="5" t="e">
        <f>VLOOKUP(AC499,definitions_list_lookup!$Y$12:$Z$15,2,FALSE)</f>
        <v>#N/A</v>
      </c>
      <c r="AE499" s="35"/>
      <c r="AF499" s="41" t="e">
        <f>VLOOKUP(AE499,definitions_list_lookup!$AT$3:$AU$5,2,FALSE)</f>
        <v>#N/A</v>
      </c>
      <c r="AH499" s="2"/>
      <c r="AI499" s="2"/>
      <c r="AJ499" s="14"/>
      <c r="AK499" s="14"/>
      <c r="AL499" s="14"/>
      <c r="AM499" s="14"/>
      <c r="AN499" s="14"/>
      <c r="AO499" s="14"/>
      <c r="AP499" s="14"/>
      <c r="AQ499" s="14"/>
      <c r="AR499" s="14"/>
      <c r="AS499" s="49">
        <v>32</v>
      </c>
      <c r="AT499" s="49">
        <v>90</v>
      </c>
      <c r="AU499" s="49">
        <v>0</v>
      </c>
      <c r="AV499" s="49">
        <v>360</v>
      </c>
      <c r="AW499" s="49">
        <f t="shared" si="66"/>
        <v>-90.000000000000014</v>
      </c>
      <c r="AX499" s="49">
        <f t="shared" si="62"/>
        <v>270</v>
      </c>
      <c r="AY499" s="49">
        <f t="shared" si="67"/>
        <v>58.000000000000007</v>
      </c>
      <c r="AZ499" s="49">
        <f t="shared" si="63"/>
        <v>360</v>
      </c>
      <c r="BA499" s="49">
        <f t="shared" si="64"/>
        <v>31.999999999999993</v>
      </c>
      <c r="BB499" s="49">
        <f t="shared" si="68"/>
        <v>90</v>
      </c>
      <c r="BC499" s="60">
        <f t="shared" si="65"/>
        <v>31.999999999999993</v>
      </c>
    </row>
    <row r="500" spans="1:77">
      <c r="A500" s="89">
        <v>42938</v>
      </c>
      <c r="B500" s="2" t="s">
        <v>1842</v>
      </c>
      <c r="C500" s="2" t="s">
        <v>1450</v>
      </c>
      <c r="D500" s="2" t="s">
        <v>1575</v>
      </c>
      <c r="E500" s="2">
        <v>65</v>
      </c>
      <c r="F500" s="2">
        <v>1</v>
      </c>
      <c r="G500" s="10" t="str">
        <f t="shared" si="69"/>
        <v>65-1</v>
      </c>
      <c r="H500" s="2">
        <v>0</v>
      </c>
      <c r="I500" s="2">
        <v>18</v>
      </c>
      <c r="J500" s="14">
        <f>(VLOOKUP($G500,Depth_Lookup_CCL!$A$3:$Z$549,11,FALSE))+(H500/100)</f>
        <v>158.19999999999999</v>
      </c>
      <c r="K500" s="14">
        <f>(VLOOKUP($G500,Depth_Lookup_CCL!$A$3:$Z$549,11,FALSE))+(I500/100)</f>
        <v>158.38</v>
      </c>
      <c r="L500" s="90">
        <v>54</v>
      </c>
      <c r="M500" s="90" t="s">
        <v>1846</v>
      </c>
      <c r="N500" s="14" t="s">
        <v>1442</v>
      </c>
      <c r="Q500" s="2"/>
      <c r="R500" s="110"/>
      <c r="T500" s="35"/>
      <c r="U500" s="2"/>
      <c r="V500" s="2"/>
      <c r="W500" s="5" t="e">
        <f>VLOOKUP(V500,definitions_list_lookup!$V$12:$W$15,2,FALSE)</f>
        <v>#N/A</v>
      </c>
      <c r="X500" s="35"/>
      <c r="Y500" s="41" t="e">
        <f>VLOOKUP(X500,definitions_list_lookup!$AT$3:$AU$5,2,FALSE)</f>
        <v>#N/A</v>
      </c>
      <c r="Z500" s="41"/>
      <c r="AA500" s="41"/>
      <c r="AB500" s="2" t="s">
        <v>1385</v>
      </c>
      <c r="AC500" s="2" t="s">
        <v>1374</v>
      </c>
      <c r="AD500" s="5">
        <f>VLOOKUP(AC500,definitions_list_lookup!$Y$12:$Z$15,2,FALSE)</f>
        <v>1</v>
      </c>
      <c r="AE500" s="35" t="s">
        <v>1455</v>
      </c>
      <c r="AF500" s="41">
        <f>VLOOKUP(AE500,definitions_list_lookup!$AT$3:$AU$5,2,FALSE)</f>
        <v>0</v>
      </c>
      <c r="AH500" s="2" t="s">
        <v>1492</v>
      </c>
      <c r="AI500" s="2" t="s">
        <v>2693</v>
      </c>
      <c r="AJ500" s="14"/>
      <c r="AK500" s="14"/>
      <c r="AL500" s="14"/>
      <c r="AM500" s="14"/>
      <c r="AN500" s="14"/>
      <c r="AO500" s="14"/>
      <c r="AP500" s="14"/>
      <c r="AQ500" s="14"/>
      <c r="AR500" s="14"/>
      <c r="AS500" s="49">
        <v>22</v>
      </c>
      <c r="AT500" s="49">
        <v>90</v>
      </c>
      <c r="AU500" s="49">
        <v>1</v>
      </c>
      <c r="AV500" s="49">
        <v>360</v>
      </c>
      <c r="AW500" s="49">
        <f t="shared" si="66"/>
        <v>-92.473799866501409</v>
      </c>
      <c r="AX500" s="49">
        <f t="shared" si="62"/>
        <v>267.52620013349861</v>
      </c>
      <c r="AY500" s="49">
        <f t="shared" si="67"/>
        <v>67.981439128316993</v>
      </c>
      <c r="AZ500" s="49">
        <f t="shared" si="63"/>
        <v>357.52620013349861</v>
      </c>
      <c r="BA500" s="49">
        <f t="shared" si="64"/>
        <v>22.018560871683007</v>
      </c>
      <c r="BB500" s="49">
        <f t="shared" si="68"/>
        <v>87.526200133498605</v>
      </c>
      <c r="BC500" s="60">
        <f t="shared" si="65"/>
        <v>22.018560871683007</v>
      </c>
    </row>
    <row r="501" spans="1:77">
      <c r="A501" s="89">
        <v>42938</v>
      </c>
      <c r="B501" s="2" t="s">
        <v>1842</v>
      </c>
      <c r="C501" s="111" t="s">
        <v>1450</v>
      </c>
      <c r="D501" s="111" t="s">
        <v>1575</v>
      </c>
      <c r="E501" s="111">
        <v>65</v>
      </c>
      <c r="F501" s="111">
        <v>1</v>
      </c>
      <c r="G501" s="112" t="str">
        <f t="shared" si="69"/>
        <v>65-1</v>
      </c>
      <c r="H501" s="111">
        <v>18</v>
      </c>
      <c r="I501" s="111">
        <v>59</v>
      </c>
      <c r="J501" s="14">
        <f>(VLOOKUP($G501,Depth_Lookup_CCL!$A$3:$Z$549,11,FALSE))+(H501/100)</f>
        <v>158.38</v>
      </c>
      <c r="K501" s="14">
        <f>(VLOOKUP($G501,Depth_Lookup_CCL!$A$3:$Z$549,11,FALSE))+(I501/100)</f>
        <v>158.79</v>
      </c>
      <c r="L501" s="114">
        <v>55</v>
      </c>
      <c r="M501" s="114" t="s">
        <v>1846</v>
      </c>
      <c r="N501" s="113" t="s">
        <v>20</v>
      </c>
      <c r="O501" s="111" t="s">
        <v>1363</v>
      </c>
      <c r="P501" s="111" t="s">
        <v>1368</v>
      </c>
      <c r="Q501" s="111"/>
      <c r="R501" s="115"/>
      <c r="S501" s="111"/>
      <c r="T501" s="116"/>
      <c r="U501" s="111"/>
      <c r="V501" s="111"/>
      <c r="W501" s="5" t="e">
        <f>VLOOKUP(V501,definitions_list_lookup!$V$12:$W$15,2,FALSE)</f>
        <v>#N/A</v>
      </c>
      <c r="X501" s="116"/>
      <c r="Y501" s="41" t="e">
        <f>VLOOKUP(X501,definitions_list_lookup!$AT$3:$AU$5,2,FALSE)</f>
        <v>#N/A</v>
      </c>
      <c r="Z501" s="117"/>
      <c r="AA501" s="117"/>
      <c r="AB501" s="111"/>
      <c r="AC501" s="111"/>
      <c r="AD501" s="5" t="e">
        <f>VLOOKUP(AC501,definitions_list_lookup!$Y$12:$Z$15,2,FALSE)</f>
        <v>#N/A</v>
      </c>
      <c r="AE501" s="116"/>
      <c r="AF501" s="41" t="e">
        <f>VLOOKUP(AE501,definitions_list_lookup!$AT$3:$AU$5,2,FALSE)</f>
        <v>#N/A</v>
      </c>
      <c r="AG501" s="111"/>
      <c r="AH501" s="111"/>
      <c r="AI501" s="111"/>
      <c r="AJ501" s="113" t="s">
        <v>10</v>
      </c>
      <c r="AK501" s="113" t="s">
        <v>1505</v>
      </c>
      <c r="AL501" s="113" t="s">
        <v>1508</v>
      </c>
      <c r="AM501" s="113">
        <v>2</v>
      </c>
      <c r="AN501" s="118" t="s">
        <v>2696</v>
      </c>
      <c r="AO501" s="113"/>
      <c r="AP501" s="113"/>
      <c r="AQ501" s="113"/>
      <c r="AR501" s="113"/>
      <c r="AS501" s="119">
        <v>90</v>
      </c>
      <c r="AT501" s="119">
        <v>90</v>
      </c>
      <c r="AU501" s="119">
        <v>0</v>
      </c>
      <c r="AV501" s="119">
        <v>360</v>
      </c>
      <c r="AW501" s="119">
        <f t="shared" si="66"/>
        <v>-90.000000000000014</v>
      </c>
      <c r="AX501" s="119">
        <f t="shared" si="62"/>
        <v>270</v>
      </c>
      <c r="AY501" s="119">
        <f t="shared" si="67"/>
        <v>3.5097917871618886E-15</v>
      </c>
      <c r="AZ501" s="119">
        <f t="shared" si="63"/>
        <v>360</v>
      </c>
      <c r="BA501" s="119">
        <f t="shared" si="64"/>
        <v>90</v>
      </c>
      <c r="BB501" s="119">
        <f t="shared" si="68"/>
        <v>90</v>
      </c>
      <c r="BC501" s="120">
        <f t="shared" si="65"/>
        <v>90</v>
      </c>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row>
    <row r="502" spans="1:77">
      <c r="A502" s="89">
        <v>42938</v>
      </c>
      <c r="B502" s="2" t="s">
        <v>1842</v>
      </c>
      <c r="C502" s="2" t="s">
        <v>1450</v>
      </c>
      <c r="D502" s="2" t="s">
        <v>1575</v>
      </c>
      <c r="E502" s="2">
        <v>65</v>
      </c>
      <c r="F502" s="2">
        <v>2</v>
      </c>
      <c r="G502" s="10" t="str">
        <f t="shared" si="69"/>
        <v>65-2</v>
      </c>
      <c r="H502" s="2">
        <v>3</v>
      </c>
      <c r="I502" s="2">
        <v>81</v>
      </c>
      <c r="J502" s="14">
        <f>(VLOOKUP($G502,Depth_Lookup_CCL!$A$3:$Z$549,11,FALSE))+(H502/100)</f>
        <v>158.815</v>
      </c>
      <c r="K502" s="14">
        <f>(VLOOKUP($G502,Depth_Lookup_CCL!$A$3:$Z$549,11,FALSE))+(I502/100)</f>
        <v>159.595</v>
      </c>
      <c r="L502" s="90">
        <v>55</v>
      </c>
      <c r="M502" s="90" t="s">
        <v>1846</v>
      </c>
      <c r="N502" s="14" t="s">
        <v>1442</v>
      </c>
      <c r="Q502" s="2"/>
      <c r="R502" s="110"/>
      <c r="S502" s="2" t="s">
        <v>1378</v>
      </c>
      <c r="T502" s="35" t="s">
        <v>1391</v>
      </c>
      <c r="U502" s="2" t="s">
        <v>1385</v>
      </c>
      <c r="V502" s="2" t="s">
        <v>1374</v>
      </c>
      <c r="W502" s="5">
        <f>VLOOKUP(V502,definitions_list_lookup!$V$12:$W$15,2,FALSE)</f>
        <v>1</v>
      </c>
      <c r="X502" s="35" t="s">
        <v>1457</v>
      </c>
      <c r="Y502" s="41">
        <f>VLOOKUP(X502,definitions_list_lookup!$AT$3:$AU$5,2,FALSE)</f>
        <v>2</v>
      </c>
      <c r="Z502" s="41">
        <v>0.5</v>
      </c>
      <c r="AA502" s="41" t="s">
        <v>2697</v>
      </c>
      <c r="AB502" s="2"/>
      <c r="AC502" s="2"/>
      <c r="AD502" s="5" t="e">
        <f>VLOOKUP(AC502,definitions_list_lookup!$Y$12:$Z$15,2,FALSE)</f>
        <v>#N/A</v>
      </c>
      <c r="AE502" s="35"/>
      <c r="AF502" s="41" t="e">
        <f>VLOOKUP(AE502,definitions_list_lookup!$AT$3:$AU$5,2,FALSE)</f>
        <v>#N/A</v>
      </c>
      <c r="AH502" s="2"/>
      <c r="AI502" s="2"/>
      <c r="AJ502" s="14"/>
      <c r="AK502" s="14"/>
      <c r="AL502" s="14"/>
      <c r="AM502" s="14"/>
      <c r="AN502" s="14"/>
      <c r="AO502" s="14"/>
      <c r="AP502" s="14"/>
      <c r="AQ502" s="14"/>
      <c r="AR502" s="14"/>
      <c r="AS502" s="49">
        <v>25</v>
      </c>
      <c r="AT502" s="49">
        <v>90</v>
      </c>
      <c r="AU502" s="49">
        <v>2</v>
      </c>
      <c r="AV502" s="49">
        <v>360</v>
      </c>
      <c r="AW502" s="49">
        <f t="shared" si="66"/>
        <v>-94.282762461806954</v>
      </c>
      <c r="AX502" s="49">
        <f t="shared" si="62"/>
        <v>265.71723753819305</v>
      </c>
      <c r="AY502" s="49">
        <f t="shared" si="67"/>
        <v>64.938579381969276</v>
      </c>
      <c r="AZ502" s="49">
        <f t="shared" si="63"/>
        <v>355.71723753819305</v>
      </c>
      <c r="BA502" s="49">
        <f t="shared" si="64"/>
        <v>25.061420618030724</v>
      </c>
      <c r="BB502" s="49">
        <f t="shared" si="68"/>
        <v>85.717237538193046</v>
      </c>
      <c r="BC502" s="60">
        <f t="shared" si="65"/>
        <v>25.061420618030724</v>
      </c>
    </row>
    <row r="503" spans="1:77">
      <c r="A503" s="89">
        <v>42938</v>
      </c>
      <c r="B503" s="2" t="s">
        <v>1842</v>
      </c>
      <c r="C503" s="2" t="s">
        <v>1450</v>
      </c>
      <c r="D503" s="2" t="s">
        <v>1575</v>
      </c>
      <c r="E503" s="2">
        <v>65</v>
      </c>
      <c r="F503" s="2">
        <v>3</v>
      </c>
      <c r="G503" s="10" t="str">
        <f t="shared" si="69"/>
        <v>65-3</v>
      </c>
      <c r="H503" s="2">
        <v>0</v>
      </c>
      <c r="I503" s="2">
        <v>87</v>
      </c>
      <c r="J503" s="14">
        <f>(VLOOKUP($G503,Depth_Lookup_CCL!$A$3:$Z$549,11,FALSE))+(H503/100)</f>
        <v>159.58500000000001</v>
      </c>
      <c r="K503" s="14">
        <f>(VLOOKUP($G503,Depth_Lookup_CCL!$A$3:$Z$549,11,FALSE))+(I503/100)</f>
        <v>160.45500000000001</v>
      </c>
      <c r="L503" s="90">
        <v>55</v>
      </c>
      <c r="M503" s="90" t="s">
        <v>1844</v>
      </c>
      <c r="N503" s="14" t="s">
        <v>1442</v>
      </c>
      <c r="Q503" s="2"/>
      <c r="R503" s="110" t="s">
        <v>2559</v>
      </c>
      <c r="T503" s="35"/>
      <c r="U503" s="2"/>
      <c r="V503" s="2"/>
      <c r="W503" s="5" t="e">
        <f>VLOOKUP(V503,definitions_list_lookup!$V$12:$W$15,2,FALSE)</f>
        <v>#N/A</v>
      </c>
      <c r="X503" s="35"/>
      <c r="Y503" s="41" t="e">
        <f>VLOOKUP(X503,definitions_list_lookup!$AT$3:$AU$5,2,FALSE)</f>
        <v>#N/A</v>
      </c>
      <c r="Z503" s="41"/>
      <c r="AA503" s="41" t="s">
        <v>2698</v>
      </c>
      <c r="AB503" s="2"/>
      <c r="AC503" s="2"/>
      <c r="AD503" s="5" t="e">
        <f>VLOOKUP(AC503,definitions_list_lookup!$Y$12:$Z$15,2,FALSE)</f>
        <v>#N/A</v>
      </c>
      <c r="AE503" s="35"/>
      <c r="AF503" s="41" t="e">
        <f>VLOOKUP(AE503,definitions_list_lookup!$AT$3:$AU$5,2,FALSE)</f>
        <v>#N/A</v>
      </c>
      <c r="AH503" s="2"/>
      <c r="AI503" s="2"/>
      <c r="AJ503" s="14"/>
      <c r="AK503" s="14"/>
      <c r="AL503" s="14"/>
      <c r="AM503" s="14"/>
      <c r="AN503" s="14"/>
      <c r="AO503" s="14"/>
      <c r="AP503" s="14"/>
      <c r="AQ503" s="14"/>
      <c r="AR503" s="14"/>
      <c r="AS503" s="49"/>
      <c r="AT503" s="49"/>
      <c r="AU503" s="49"/>
      <c r="AV503" s="49"/>
      <c r="AW503" s="49" t="e">
        <f t="shared" si="66"/>
        <v>#DIV/0!</v>
      </c>
      <c r="AX503" s="49" t="e">
        <f t="shared" si="62"/>
        <v>#DIV/0!</v>
      </c>
      <c r="AY503" s="49" t="e">
        <f t="shared" si="67"/>
        <v>#DIV/0!</v>
      </c>
      <c r="AZ503" s="49" t="e">
        <f t="shared" si="63"/>
        <v>#DIV/0!</v>
      </c>
      <c r="BA503" s="49" t="e">
        <f t="shared" si="64"/>
        <v>#DIV/0!</v>
      </c>
      <c r="BB503" s="49" t="e">
        <f t="shared" si="68"/>
        <v>#DIV/0!</v>
      </c>
      <c r="BC503" s="60" t="e">
        <f t="shared" si="65"/>
        <v>#DIV/0!</v>
      </c>
    </row>
    <row r="504" spans="1:77">
      <c r="A504" s="89">
        <v>42938</v>
      </c>
      <c r="B504" s="2" t="s">
        <v>1842</v>
      </c>
      <c r="C504" s="2" t="s">
        <v>1450</v>
      </c>
      <c r="D504" s="2" t="s">
        <v>1575</v>
      </c>
      <c r="E504" s="2">
        <v>65</v>
      </c>
      <c r="F504" s="2">
        <v>4</v>
      </c>
      <c r="G504" s="10" t="str">
        <f t="shared" si="69"/>
        <v>65-4</v>
      </c>
      <c r="H504" s="2">
        <v>0</v>
      </c>
      <c r="I504" s="2">
        <v>59</v>
      </c>
      <c r="J504" s="14">
        <f>(VLOOKUP($G504,Depth_Lookup_CCL!$A$3:$Z$549,11,FALSE))+(H504/100)</f>
        <v>160.44500000000002</v>
      </c>
      <c r="K504" s="14">
        <f>(VLOOKUP($G504,Depth_Lookup_CCL!$A$3:$Z$549,11,FALSE))+(I504/100)</f>
        <v>161.03500000000003</v>
      </c>
      <c r="L504" s="90">
        <v>55</v>
      </c>
      <c r="M504" s="90" t="s">
        <v>1844</v>
      </c>
      <c r="N504" s="14" t="s">
        <v>1442</v>
      </c>
      <c r="Q504" s="2"/>
      <c r="R504" s="110"/>
      <c r="T504" s="35"/>
      <c r="U504" s="2"/>
      <c r="V504" s="2"/>
      <c r="W504" s="5" t="e">
        <f>VLOOKUP(V504,definitions_list_lookup!$V$12:$W$15,2,FALSE)</f>
        <v>#N/A</v>
      </c>
      <c r="X504" s="35"/>
      <c r="Y504" s="41" t="e">
        <f>VLOOKUP(X504,definitions_list_lookup!$AT$3:$AU$5,2,FALSE)</f>
        <v>#N/A</v>
      </c>
      <c r="Z504" s="41"/>
      <c r="AA504" s="41" t="s">
        <v>2516</v>
      </c>
      <c r="AB504" s="2"/>
      <c r="AC504" s="2"/>
      <c r="AD504" s="5" t="e">
        <f>VLOOKUP(AC504,definitions_list_lookup!$Y$12:$Z$15,2,FALSE)</f>
        <v>#N/A</v>
      </c>
      <c r="AE504" s="35"/>
      <c r="AF504" s="41" t="e">
        <f>VLOOKUP(AE504,definitions_list_lookup!$AT$3:$AU$5,2,FALSE)</f>
        <v>#N/A</v>
      </c>
      <c r="AH504" s="2"/>
      <c r="AI504" s="2"/>
      <c r="AJ504" s="14"/>
      <c r="AK504" s="14"/>
      <c r="AL504" s="14"/>
      <c r="AM504" s="14"/>
      <c r="AN504" s="14"/>
      <c r="AO504" s="14"/>
      <c r="AP504" s="14"/>
      <c r="AQ504" s="14"/>
      <c r="AR504" s="14"/>
      <c r="AS504" s="49"/>
      <c r="AT504" s="49"/>
      <c r="AU504" s="49"/>
      <c r="AV504" s="49"/>
      <c r="AW504" s="49" t="e">
        <f t="shared" si="66"/>
        <v>#DIV/0!</v>
      </c>
      <c r="AX504" s="49" t="e">
        <f t="shared" si="62"/>
        <v>#DIV/0!</v>
      </c>
      <c r="AY504" s="49" t="e">
        <f t="shared" si="67"/>
        <v>#DIV/0!</v>
      </c>
      <c r="AZ504" s="49" t="e">
        <f t="shared" si="63"/>
        <v>#DIV/0!</v>
      </c>
      <c r="BA504" s="49" t="e">
        <f t="shared" si="64"/>
        <v>#DIV/0!</v>
      </c>
      <c r="BB504" s="49" t="e">
        <f t="shared" si="68"/>
        <v>#DIV/0!</v>
      </c>
      <c r="BC504" s="60" t="e">
        <f t="shared" si="65"/>
        <v>#DIV/0!</v>
      </c>
    </row>
    <row r="505" spans="1:77">
      <c r="A505" s="89">
        <v>42938</v>
      </c>
      <c r="B505" s="2" t="s">
        <v>1842</v>
      </c>
      <c r="C505" s="2" t="s">
        <v>1450</v>
      </c>
      <c r="D505" s="2" t="s">
        <v>1575</v>
      </c>
      <c r="E505" s="2">
        <v>66</v>
      </c>
      <c r="F505" s="2">
        <v>1</v>
      </c>
      <c r="G505" s="10" t="str">
        <f t="shared" si="69"/>
        <v>66-1</v>
      </c>
      <c r="H505" s="2">
        <v>0</v>
      </c>
      <c r="I505" s="2">
        <v>96</v>
      </c>
      <c r="J505" s="14">
        <f>(VLOOKUP($G505,Depth_Lookup_CCL!$A$3:$Z$549,11,FALSE))+(H505/100)</f>
        <v>161.19999999999999</v>
      </c>
      <c r="K505" s="14">
        <f>(VLOOKUP($G505,Depth_Lookup_CCL!$A$3:$Z$549,11,FALSE))+(I505/100)</f>
        <v>162.16</v>
      </c>
      <c r="L505" s="90">
        <v>55</v>
      </c>
      <c r="M505" s="90"/>
      <c r="N505" s="14" t="s">
        <v>1442</v>
      </c>
      <c r="Q505" s="2"/>
      <c r="R505" s="110"/>
      <c r="T505" s="35"/>
      <c r="U505" s="2"/>
      <c r="V505" s="2"/>
      <c r="W505" s="5" t="e">
        <f>VLOOKUP(V505,definitions_list_lookup!$V$12:$W$15,2,FALSE)</f>
        <v>#N/A</v>
      </c>
      <c r="X505" s="35"/>
      <c r="Y505" s="41" t="e">
        <f>VLOOKUP(X505,definitions_list_lookup!$AT$3:$AU$5,2,FALSE)</f>
        <v>#N/A</v>
      </c>
      <c r="Z505" s="41"/>
      <c r="AA505" s="41" t="s">
        <v>2516</v>
      </c>
      <c r="AB505" s="2" t="s">
        <v>1385</v>
      </c>
      <c r="AC505" s="2" t="s">
        <v>1374</v>
      </c>
      <c r="AD505" s="5">
        <f>VLOOKUP(AC505,definitions_list_lookup!$Y$12:$Z$15,2,FALSE)</f>
        <v>1</v>
      </c>
      <c r="AE505" s="35" t="s">
        <v>1455</v>
      </c>
      <c r="AF505" s="41">
        <f>VLOOKUP(AE505,definitions_list_lookup!$AT$3:$AU$5,2,FALSE)</f>
        <v>0</v>
      </c>
      <c r="AH505" s="2" t="s">
        <v>1492</v>
      </c>
      <c r="AI505" s="2" t="s">
        <v>2699</v>
      </c>
      <c r="AJ505" s="14"/>
      <c r="AK505" s="14"/>
      <c r="AL505" s="14"/>
      <c r="AM505" s="14"/>
      <c r="AN505" s="14"/>
      <c r="AO505" s="14"/>
      <c r="AP505" s="14"/>
      <c r="AQ505" s="14"/>
      <c r="AR505" s="14"/>
      <c r="AS505" s="49">
        <v>29</v>
      </c>
      <c r="AT505" s="49">
        <v>270</v>
      </c>
      <c r="AU505" s="49">
        <v>3</v>
      </c>
      <c r="AV505" s="49">
        <v>360</v>
      </c>
      <c r="AW505" s="49">
        <f t="shared" si="66"/>
        <v>95.401039531336153</v>
      </c>
      <c r="AX505" s="49">
        <f t="shared" si="62"/>
        <v>95.401039531336153</v>
      </c>
      <c r="AY505" s="49">
        <f t="shared" si="67"/>
        <v>60.891769938373677</v>
      </c>
      <c r="AZ505" s="49">
        <f t="shared" si="63"/>
        <v>185.40103953133615</v>
      </c>
      <c r="BA505" s="49">
        <f t="shared" si="64"/>
        <v>29.108230061626323</v>
      </c>
      <c r="BB505" s="49">
        <f t="shared" si="68"/>
        <v>275.40103953133615</v>
      </c>
      <c r="BC505" s="60">
        <f t="shared" si="65"/>
        <v>29.108230061626323</v>
      </c>
    </row>
    <row r="506" spans="1:77">
      <c r="A506" s="89">
        <v>42938</v>
      </c>
      <c r="B506" s="2" t="s">
        <v>1842</v>
      </c>
      <c r="C506" s="2" t="s">
        <v>1450</v>
      </c>
      <c r="D506" s="2" t="s">
        <v>1575</v>
      </c>
      <c r="E506" s="2">
        <v>66</v>
      </c>
      <c r="F506" s="2">
        <v>2</v>
      </c>
      <c r="G506" s="10" t="str">
        <f t="shared" si="69"/>
        <v>66-2</v>
      </c>
      <c r="H506" s="2">
        <v>0</v>
      </c>
      <c r="I506" s="2">
        <v>75</v>
      </c>
      <c r="J506" s="14">
        <f>(VLOOKUP($G506,Depth_Lookup_CCL!$A$3:$Z$549,11,FALSE))+(H506/100)</f>
        <v>162.16</v>
      </c>
      <c r="K506" s="14">
        <f>(VLOOKUP($G506,Depth_Lookup_CCL!$A$3:$Z$549,11,FALSE))+(I506/100)</f>
        <v>162.91</v>
      </c>
      <c r="L506" s="90">
        <v>55</v>
      </c>
      <c r="M506" s="90" t="s">
        <v>1846</v>
      </c>
      <c r="N506" s="14" t="s">
        <v>1442</v>
      </c>
      <c r="Q506" s="2"/>
      <c r="R506" s="110" t="s">
        <v>2562</v>
      </c>
      <c r="T506" s="35"/>
      <c r="U506" s="2"/>
      <c r="V506" s="2"/>
      <c r="W506" s="5" t="e">
        <f>VLOOKUP(V506,definitions_list_lookup!$V$12:$W$15,2,FALSE)</f>
        <v>#N/A</v>
      </c>
      <c r="X506" s="35"/>
      <c r="Y506" s="41" t="e">
        <f>VLOOKUP(X506,definitions_list_lookup!$AT$3:$AU$5,2,FALSE)</f>
        <v>#N/A</v>
      </c>
      <c r="Z506" s="41"/>
      <c r="AA506" s="41" t="s">
        <v>2516</v>
      </c>
      <c r="AB506" s="2" t="s">
        <v>1385</v>
      </c>
      <c r="AC506" s="2" t="s">
        <v>1374</v>
      </c>
      <c r="AD506" s="5">
        <f>VLOOKUP(AC506,definitions_list_lookup!$Y$12:$Z$15,2,FALSE)</f>
        <v>1</v>
      </c>
      <c r="AE506" s="35" t="s">
        <v>1455</v>
      </c>
      <c r="AF506" s="41">
        <f>VLOOKUP(AE506,definitions_list_lookup!$AT$3:$AU$5,2,FALSE)</f>
        <v>0</v>
      </c>
      <c r="AH506" s="2" t="s">
        <v>1492</v>
      </c>
      <c r="AI506" s="2" t="s">
        <v>2699</v>
      </c>
      <c r="AJ506" s="14"/>
      <c r="AK506" s="14"/>
      <c r="AL506" s="14"/>
      <c r="AM506" s="14"/>
      <c r="AN506" s="14"/>
      <c r="AO506" s="14"/>
      <c r="AP506" s="14"/>
      <c r="AQ506" s="14"/>
      <c r="AR506" s="14"/>
      <c r="AS506" s="49">
        <v>24</v>
      </c>
      <c r="AT506" s="49">
        <v>270</v>
      </c>
      <c r="AU506" s="49">
        <v>1</v>
      </c>
      <c r="AV506" s="49">
        <v>360</v>
      </c>
      <c r="AW506" s="49">
        <f t="shared" si="66"/>
        <v>92.245115078718811</v>
      </c>
      <c r="AX506" s="49">
        <f t="shared" si="62"/>
        <v>92.245115078718811</v>
      </c>
      <c r="AY506" s="49">
        <f t="shared" si="67"/>
        <v>65.983647250770034</v>
      </c>
      <c r="AZ506" s="49">
        <f t="shared" si="63"/>
        <v>182.24511507871881</v>
      </c>
      <c r="BA506" s="49">
        <f t="shared" si="64"/>
        <v>24.016352749229966</v>
      </c>
      <c r="BB506" s="49">
        <f t="shared" si="68"/>
        <v>272.24511507871881</v>
      </c>
      <c r="BC506" s="60">
        <f t="shared" si="65"/>
        <v>24.016352749229966</v>
      </c>
    </row>
    <row r="507" spans="1:77">
      <c r="A507" s="89">
        <v>42938</v>
      </c>
      <c r="B507" s="2" t="s">
        <v>1842</v>
      </c>
      <c r="C507" s="2" t="s">
        <v>1450</v>
      </c>
      <c r="D507" s="2" t="s">
        <v>1575</v>
      </c>
      <c r="E507" s="2">
        <v>66</v>
      </c>
      <c r="F507" s="2">
        <v>3</v>
      </c>
      <c r="G507" s="10" t="str">
        <f t="shared" si="69"/>
        <v>66-3</v>
      </c>
      <c r="H507" s="2">
        <v>0</v>
      </c>
      <c r="I507" s="2">
        <v>25</v>
      </c>
      <c r="J507" s="14">
        <f>(VLOOKUP($G507,Depth_Lookup_CCL!$A$3:$Z$549,11,FALSE))+(H507/100)</f>
        <v>162.88999999999999</v>
      </c>
      <c r="K507" s="14">
        <f>(VLOOKUP($G507,Depth_Lookup_CCL!$A$3:$Z$549,11,FALSE))+(I507/100)</f>
        <v>163.13999999999999</v>
      </c>
      <c r="L507" s="90">
        <v>55</v>
      </c>
      <c r="M507" s="90" t="s">
        <v>1846</v>
      </c>
      <c r="N507" s="14"/>
      <c r="Q507" s="2"/>
      <c r="R507" s="110"/>
      <c r="T507" s="35"/>
      <c r="U507" s="2"/>
      <c r="V507" s="2"/>
      <c r="W507" s="5" t="e">
        <f>VLOOKUP(V507,definitions_list_lookup!$V$12:$W$15,2,FALSE)</f>
        <v>#N/A</v>
      </c>
      <c r="X507" s="35"/>
      <c r="Y507" s="41" t="e">
        <f>VLOOKUP(X507,definitions_list_lookup!$AT$3:$AU$5,2,FALSE)</f>
        <v>#N/A</v>
      </c>
      <c r="Z507" s="41"/>
      <c r="AA507" s="41" t="s">
        <v>2700</v>
      </c>
      <c r="AB507" s="2" t="s">
        <v>1385</v>
      </c>
      <c r="AC507" s="2" t="s">
        <v>1374</v>
      </c>
      <c r="AD507" s="5">
        <f>VLOOKUP(AC507,definitions_list_lookup!$Y$12:$Z$15,2,FALSE)</f>
        <v>1</v>
      </c>
      <c r="AE507" s="35" t="s">
        <v>1455</v>
      </c>
      <c r="AF507" s="41">
        <f>VLOOKUP(AE507,definitions_list_lookup!$AT$3:$AU$5,2,FALSE)</f>
        <v>0</v>
      </c>
      <c r="AH507" s="2" t="s">
        <v>1492</v>
      </c>
      <c r="AI507" s="2" t="s">
        <v>2699</v>
      </c>
      <c r="AJ507" s="14"/>
      <c r="AK507" s="14"/>
      <c r="AL507" s="14"/>
      <c r="AM507" s="14"/>
      <c r="AN507" s="14"/>
      <c r="AO507" s="14"/>
      <c r="AP507" s="14"/>
      <c r="AQ507" s="14"/>
      <c r="AR507" s="14"/>
      <c r="AS507" s="49">
        <v>1</v>
      </c>
      <c r="AT507" s="49">
        <v>90</v>
      </c>
      <c r="AU507" s="49">
        <v>10</v>
      </c>
      <c r="AV507" s="49">
        <v>360</v>
      </c>
      <c r="AW507" s="49">
        <f t="shared" si="66"/>
        <v>-174.34656126157918</v>
      </c>
      <c r="AX507" s="49">
        <f t="shared" si="62"/>
        <v>185.65343873842082</v>
      </c>
      <c r="AY507" s="49">
        <f t="shared" si="67"/>
        <v>79.952115436426325</v>
      </c>
      <c r="AZ507" s="49">
        <f t="shared" si="63"/>
        <v>275.65343873842085</v>
      </c>
      <c r="BA507" s="49">
        <f t="shared" si="64"/>
        <v>10.047884563573675</v>
      </c>
      <c r="BB507" s="49">
        <f t="shared" si="68"/>
        <v>5.6534387384208173</v>
      </c>
      <c r="BC507" s="60">
        <f t="shared" si="65"/>
        <v>10.047884563573675</v>
      </c>
    </row>
    <row r="508" spans="1:77">
      <c r="A508" s="89">
        <v>42938</v>
      </c>
      <c r="B508" s="2" t="s">
        <v>1842</v>
      </c>
      <c r="C508" s="2" t="s">
        <v>1450</v>
      </c>
      <c r="D508" s="2" t="s">
        <v>1575</v>
      </c>
      <c r="E508" s="2">
        <v>66</v>
      </c>
      <c r="F508" s="2">
        <v>3</v>
      </c>
      <c r="G508" s="10" t="str">
        <f t="shared" si="69"/>
        <v>66-3</v>
      </c>
      <c r="H508" s="2">
        <v>25</v>
      </c>
      <c r="I508" s="2">
        <v>87</v>
      </c>
      <c r="J508" s="14">
        <f>(VLOOKUP($G508,Depth_Lookup_CCL!$A$3:$Z$549,11,FALSE))+(H508/100)</f>
        <v>163.13999999999999</v>
      </c>
      <c r="K508" s="14">
        <f>(VLOOKUP($G508,Depth_Lookup_CCL!$A$3:$Z$549,11,FALSE))+(I508/100)</f>
        <v>163.76</v>
      </c>
      <c r="L508" s="90">
        <v>55</v>
      </c>
      <c r="M508" s="90" t="s">
        <v>1846</v>
      </c>
      <c r="N508" s="14" t="s">
        <v>1442</v>
      </c>
      <c r="Q508" s="2"/>
      <c r="R508" s="110"/>
      <c r="T508" s="35"/>
      <c r="U508" s="2"/>
      <c r="V508" s="2"/>
      <c r="W508" s="5" t="e">
        <f>VLOOKUP(V508,definitions_list_lookup!$V$12:$W$15,2,FALSE)</f>
        <v>#N/A</v>
      </c>
      <c r="X508" s="35"/>
      <c r="Y508" s="41" t="e">
        <f>VLOOKUP(X508,definitions_list_lookup!$AT$3:$AU$5,2,FALSE)</f>
        <v>#N/A</v>
      </c>
      <c r="Z508" s="41"/>
      <c r="AA508" s="41" t="s">
        <v>2516</v>
      </c>
      <c r="AB508" s="2" t="s">
        <v>1385</v>
      </c>
      <c r="AC508" s="2" t="s">
        <v>1374</v>
      </c>
      <c r="AD508" s="5">
        <f>VLOOKUP(AC508,definitions_list_lookup!$Y$12:$Z$15,2,FALSE)</f>
        <v>1</v>
      </c>
      <c r="AE508" s="35" t="s">
        <v>1455</v>
      </c>
      <c r="AF508" s="41">
        <f>VLOOKUP(AE508,definitions_list_lookup!$AT$3:$AU$5,2,FALSE)</f>
        <v>0</v>
      </c>
      <c r="AH508" s="2" t="s">
        <v>1494</v>
      </c>
      <c r="AI508" s="2" t="s">
        <v>2693</v>
      </c>
      <c r="AJ508" s="14"/>
      <c r="AK508" s="14"/>
      <c r="AL508" s="14"/>
      <c r="AM508" s="14"/>
      <c r="AN508" s="14"/>
      <c r="AO508" s="14"/>
      <c r="AP508" s="14"/>
      <c r="AQ508" s="14"/>
      <c r="AR508" s="14"/>
      <c r="AS508" s="49">
        <v>1</v>
      </c>
      <c r="AT508" s="49">
        <v>90</v>
      </c>
      <c r="AU508" s="49">
        <v>8</v>
      </c>
      <c r="AV508" s="49">
        <v>360</v>
      </c>
      <c r="AW508" s="49">
        <f t="shared" si="66"/>
        <v>-172.92016238620141</v>
      </c>
      <c r="AX508" s="49">
        <f t="shared" si="62"/>
        <v>187.07983761379859</v>
      </c>
      <c r="AY508" s="49">
        <f t="shared" si="67"/>
        <v>81.939339132482445</v>
      </c>
      <c r="AZ508" s="49">
        <f t="shared" si="63"/>
        <v>277.07983761379859</v>
      </c>
      <c r="BA508" s="49">
        <f t="shared" si="64"/>
        <v>8.0606608675175551</v>
      </c>
      <c r="BB508" s="49">
        <f t="shared" si="68"/>
        <v>7.0798376137985883</v>
      </c>
      <c r="BC508" s="60">
        <f t="shared" si="65"/>
        <v>8.0606608675175551</v>
      </c>
    </row>
    <row r="509" spans="1:77">
      <c r="A509" s="89">
        <v>42938</v>
      </c>
      <c r="B509" s="2" t="s">
        <v>1842</v>
      </c>
      <c r="C509" s="2" t="s">
        <v>1450</v>
      </c>
      <c r="D509" s="2" t="s">
        <v>1575</v>
      </c>
      <c r="E509" s="2">
        <v>66</v>
      </c>
      <c r="F509" s="2">
        <v>4</v>
      </c>
      <c r="G509" s="10" t="str">
        <f t="shared" si="69"/>
        <v>66-4</v>
      </c>
      <c r="H509" s="2">
        <v>0</v>
      </c>
      <c r="I509" s="2">
        <v>53</v>
      </c>
      <c r="J509" s="14">
        <f>(VLOOKUP($G509,Depth_Lookup_CCL!$A$3:$Z$549,11,FALSE))+(H509/100)</f>
        <v>163.76</v>
      </c>
      <c r="K509" s="14">
        <f>(VLOOKUP($G509,Depth_Lookup_CCL!$A$3:$Z$549,11,FALSE))+(I509/100)</f>
        <v>164.29</v>
      </c>
      <c r="L509" s="90">
        <v>55</v>
      </c>
      <c r="M509" s="90" t="s">
        <v>1846</v>
      </c>
      <c r="N509" s="14"/>
      <c r="Q509" s="2"/>
      <c r="R509" s="110"/>
      <c r="T509" s="35"/>
      <c r="U509" s="2"/>
      <c r="V509" s="2"/>
      <c r="W509" s="5" t="e">
        <f>VLOOKUP(V509,definitions_list_lookup!$V$12:$W$15,2,FALSE)</f>
        <v>#N/A</v>
      </c>
      <c r="X509" s="35"/>
      <c r="Y509" s="41" t="e">
        <f>VLOOKUP(X509,definitions_list_lookup!$AT$3:$AU$5,2,FALSE)</f>
        <v>#N/A</v>
      </c>
      <c r="Z509" s="41"/>
      <c r="AA509" s="41"/>
      <c r="AB509" s="2" t="s">
        <v>1385</v>
      </c>
      <c r="AC509" s="2" t="s">
        <v>1374</v>
      </c>
      <c r="AD509" s="5">
        <f>VLOOKUP(AC509,definitions_list_lookup!$Y$12:$Z$15,2,FALSE)</f>
        <v>1</v>
      </c>
      <c r="AE509" s="35" t="s">
        <v>1455</v>
      </c>
      <c r="AF509" s="41">
        <f>VLOOKUP(AE509,definitions_list_lookup!$AT$3:$AU$5,2,FALSE)</f>
        <v>0</v>
      </c>
      <c r="AH509" s="2" t="s">
        <v>1494</v>
      </c>
      <c r="AI509" s="2" t="s">
        <v>2693</v>
      </c>
      <c r="AJ509" s="14"/>
      <c r="AK509" s="14"/>
      <c r="AL509" s="14"/>
      <c r="AM509" s="14"/>
      <c r="AN509" s="14"/>
      <c r="AO509" s="14"/>
      <c r="AP509" s="14"/>
      <c r="AQ509" s="14"/>
      <c r="AR509" s="14"/>
      <c r="AS509" s="49">
        <v>16</v>
      </c>
      <c r="AT509" s="49">
        <v>270</v>
      </c>
      <c r="AU509" s="49">
        <v>0</v>
      </c>
      <c r="AV509" s="49">
        <v>360</v>
      </c>
      <c r="AW509" s="49">
        <f t="shared" si="66"/>
        <v>90</v>
      </c>
      <c r="AX509" s="49">
        <f t="shared" si="62"/>
        <v>90</v>
      </c>
      <c r="AY509" s="49">
        <f t="shared" si="67"/>
        <v>74</v>
      </c>
      <c r="AZ509" s="49">
        <f t="shared" si="63"/>
        <v>180</v>
      </c>
      <c r="BA509" s="49">
        <f t="shared" si="64"/>
        <v>16</v>
      </c>
      <c r="BB509" s="49">
        <f t="shared" si="68"/>
        <v>270</v>
      </c>
      <c r="BC509" s="60">
        <f t="shared" si="65"/>
        <v>16</v>
      </c>
    </row>
    <row r="510" spans="1:77">
      <c r="A510" s="89">
        <v>42938</v>
      </c>
      <c r="B510" s="2" t="s">
        <v>1842</v>
      </c>
      <c r="C510" s="2" t="s">
        <v>1450</v>
      </c>
      <c r="D510" s="2" t="s">
        <v>1575</v>
      </c>
      <c r="E510" s="2">
        <v>66</v>
      </c>
      <c r="F510" s="2">
        <v>4</v>
      </c>
      <c r="G510" s="10" t="str">
        <f t="shared" si="69"/>
        <v>66-4</v>
      </c>
      <c r="H510" s="2">
        <v>53</v>
      </c>
      <c r="I510" s="2">
        <v>72</v>
      </c>
      <c r="J510" s="14">
        <f>(VLOOKUP($G510,Depth_Lookup_CCL!$A$3:$Z$549,11,FALSE))+(H510/100)</f>
        <v>164.29</v>
      </c>
      <c r="K510" s="14">
        <f>(VLOOKUP($G510,Depth_Lookup_CCL!$A$3:$Z$549,11,FALSE))+(I510/100)</f>
        <v>164.48</v>
      </c>
      <c r="L510" s="90">
        <v>55</v>
      </c>
      <c r="M510" s="90" t="s">
        <v>1846</v>
      </c>
      <c r="N510" s="14"/>
      <c r="Q510" s="2"/>
      <c r="R510" s="110"/>
      <c r="S510" s="2" t="s">
        <v>1378</v>
      </c>
      <c r="T510" s="35" t="s">
        <v>1391</v>
      </c>
      <c r="U510" s="2" t="s">
        <v>1385</v>
      </c>
      <c r="V510" s="2" t="s">
        <v>1374</v>
      </c>
      <c r="W510" s="5">
        <f>VLOOKUP(V510,definitions_list_lookup!$V$12:$W$15,2,FALSE)</f>
        <v>1</v>
      </c>
      <c r="X510" s="35" t="s">
        <v>1457</v>
      </c>
      <c r="Y510" s="41">
        <f>VLOOKUP(X510,definitions_list_lookup!$AT$3:$AU$5,2,FALSE)</f>
        <v>2</v>
      </c>
      <c r="Z510" s="41">
        <v>0.5</v>
      </c>
      <c r="AA510" s="41" t="s">
        <v>2701</v>
      </c>
      <c r="AB510" s="2"/>
      <c r="AC510" s="2"/>
      <c r="AD510" s="5" t="e">
        <f>VLOOKUP(AC510,definitions_list_lookup!$Y$12:$Z$15,2,FALSE)</f>
        <v>#N/A</v>
      </c>
      <c r="AE510" s="35"/>
      <c r="AF510" s="41" t="e">
        <f>VLOOKUP(AE510,definitions_list_lookup!$AT$3:$AU$5,2,FALSE)</f>
        <v>#N/A</v>
      </c>
      <c r="AH510" s="2"/>
      <c r="AI510" s="2"/>
      <c r="AJ510" s="14"/>
      <c r="AK510" s="14"/>
      <c r="AL510" s="14"/>
      <c r="AM510" s="14"/>
      <c r="AN510" s="14"/>
      <c r="AO510" s="14"/>
      <c r="AP510" s="14"/>
      <c r="AQ510" s="14"/>
      <c r="AR510" s="14"/>
      <c r="AS510" s="49">
        <v>37</v>
      </c>
      <c r="AT510" s="49">
        <v>270</v>
      </c>
      <c r="AU510" s="49">
        <v>0</v>
      </c>
      <c r="AV510" s="49">
        <v>360</v>
      </c>
      <c r="AW510" s="49">
        <f t="shared" si="66"/>
        <v>90</v>
      </c>
      <c r="AX510" s="49">
        <f t="shared" si="62"/>
        <v>90</v>
      </c>
      <c r="AY510" s="49">
        <f t="shared" si="67"/>
        <v>53.000000000000007</v>
      </c>
      <c r="AZ510" s="49">
        <f t="shared" si="63"/>
        <v>180</v>
      </c>
      <c r="BA510" s="49">
        <f t="shared" si="64"/>
        <v>36.999999999999993</v>
      </c>
      <c r="BB510" s="49">
        <f t="shared" si="68"/>
        <v>270</v>
      </c>
      <c r="BC510" s="60">
        <f t="shared" si="65"/>
        <v>36.999999999999993</v>
      </c>
    </row>
    <row r="511" spans="1:77">
      <c r="A511" s="89">
        <v>42938</v>
      </c>
      <c r="B511" s="2" t="s">
        <v>1842</v>
      </c>
      <c r="C511" s="2" t="s">
        <v>1450</v>
      </c>
      <c r="D511" s="2" t="s">
        <v>1575</v>
      </c>
      <c r="E511" s="2">
        <v>66</v>
      </c>
      <c r="F511" s="2">
        <v>4</v>
      </c>
      <c r="G511" s="10" t="str">
        <f t="shared" si="69"/>
        <v>66-4</v>
      </c>
      <c r="H511" s="2">
        <v>72</v>
      </c>
      <c r="I511" s="2">
        <v>77</v>
      </c>
      <c r="J511" s="14">
        <f>(VLOOKUP($G511,Depth_Lookup_CCL!$A$3:$Z$549,11,FALSE))+(H511/100)</f>
        <v>164.48</v>
      </c>
      <c r="K511" s="14">
        <f>(VLOOKUP($G511,Depth_Lookup_CCL!$A$3:$Z$549,11,FALSE))+(I511/100)</f>
        <v>164.53</v>
      </c>
      <c r="L511" s="90">
        <v>55</v>
      </c>
      <c r="M511" s="90" t="s">
        <v>1846</v>
      </c>
      <c r="N511" s="14" t="s">
        <v>1442</v>
      </c>
      <c r="Q511" s="2"/>
      <c r="R511" s="110" t="s">
        <v>2565</v>
      </c>
      <c r="S511" s="2" t="s">
        <v>1378</v>
      </c>
      <c r="T511" s="35" t="s">
        <v>1391</v>
      </c>
      <c r="U511" s="2" t="s">
        <v>1385</v>
      </c>
      <c r="V511" s="2" t="s">
        <v>1374</v>
      </c>
      <c r="W511" s="5">
        <f>VLOOKUP(V511,definitions_list_lookup!$V$12:$W$15,2,FALSE)</f>
        <v>1</v>
      </c>
      <c r="X511" s="35" t="s">
        <v>1457</v>
      </c>
      <c r="Y511" s="41">
        <f>VLOOKUP(X511,definitions_list_lookup!$AT$3:$AU$5,2,FALSE)</f>
        <v>2</v>
      </c>
      <c r="Z511" s="41">
        <v>4</v>
      </c>
      <c r="AA511" s="41" t="s">
        <v>2702</v>
      </c>
      <c r="AB511" s="2"/>
      <c r="AC511" s="2"/>
      <c r="AD511" s="5" t="e">
        <f>VLOOKUP(AC511,definitions_list_lookup!$Y$12:$Z$15,2,FALSE)</f>
        <v>#N/A</v>
      </c>
      <c r="AE511" s="35"/>
      <c r="AF511" s="41" t="e">
        <f>VLOOKUP(AE511,definitions_list_lookup!$AT$3:$AU$5,2,FALSE)</f>
        <v>#N/A</v>
      </c>
      <c r="AH511" s="2"/>
      <c r="AI511" s="2"/>
      <c r="AJ511" s="14"/>
      <c r="AK511" s="14"/>
      <c r="AL511" s="14"/>
      <c r="AM511" s="14"/>
      <c r="AN511" s="14"/>
      <c r="AO511" s="14"/>
      <c r="AP511" s="14"/>
      <c r="AQ511" s="14"/>
      <c r="AR511" s="14"/>
      <c r="AS511" s="49">
        <v>23</v>
      </c>
      <c r="AT511" s="49">
        <v>270</v>
      </c>
      <c r="AU511" s="49">
        <v>0</v>
      </c>
      <c r="AV511" s="49">
        <v>360</v>
      </c>
      <c r="AW511" s="49">
        <f t="shared" si="66"/>
        <v>90</v>
      </c>
      <c r="AX511" s="49">
        <f t="shared" si="62"/>
        <v>90</v>
      </c>
      <c r="AY511" s="49">
        <f t="shared" si="67"/>
        <v>67</v>
      </c>
      <c r="AZ511" s="49">
        <f t="shared" si="63"/>
        <v>180</v>
      </c>
      <c r="BA511" s="49">
        <f t="shared" si="64"/>
        <v>23</v>
      </c>
      <c r="BB511" s="49">
        <f t="shared" si="68"/>
        <v>270</v>
      </c>
      <c r="BC511" s="60">
        <f t="shared" si="65"/>
        <v>23</v>
      </c>
    </row>
    <row r="512" spans="1:77">
      <c r="A512" s="89">
        <v>42938</v>
      </c>
      <c r="B512" s="2" t="s">
        <v>1842</v>
      </c>
      <c r="C512" s="2" t="s">
        <v>1450</v>
      </c>
      <c r="D512" s="2" t="s">
        <v>1575</v>
      </c>
      <c r="E512" s="2">
        <v>67</v>
      </c>
      <c r="F512" s="2">
        <v>1</v>
      </c>
      <c r="G512" s="10" t="str">
        <f t="shared" si="69"/>
        <v>67-1</v>
      </c>
      <c r="H512" s="2">
        <v>0</v>
      </c>
      <c r="I512" s="2">
        <v>81</v>
      </c>
      <c r="J512" s="14">
        <f>(VLOOKUP($G512,Depth_Lookup_CCL!$A$3:$Z$549,11,FALSE))+(H512/100)</f>
        <v>164.2</v>
      </c>
      <c r="K512" s="14">
        <f>(VLOOKUP($G512,Depth_Lookup_CCL!$A$3:$Z$549,11,FALSE))+(I512/100)</f>
        <v>165.01</v>
      </c>
      <c r="L512" s="90">
        <v>55</v>
      </c>
      <c r="M512" s="90" t="s">
        <v>2703</v>
      </c>
      <c r="N512" s="14" t="s">
        <v>1442</v>
      </c>
      <c r="Q512" s="2"/>
      <c r="R512" s="110" t="s">
        <v>2566</v>
      </c>
      <c r="T512" s="35"/>
      <c r="U512" s="2"/>
      <c r="V512" s="2"/>
      <c r="W512" s="5" t="e">
        <f>VLOOKUP(V512,definitions_list_lookup!$V$12:$W$15,2,FALSE)</f>
        <v>#N/A</v>
      </c>
      <c r="X512" s="35"/>
      <c r="Y512" s="41" t="e">
        <f>VLOOKUP(X512,definitions_list_lookup!$AT$3:$AU$5,2,FALSE)</f>
        <v>#N/A</v>
      </c>
      <c r="Z512" s="41"/>
      <c r="AA512" s="41" t="s">
        <v>2704</v>
      </c>
      <c r="AB512" s="2" t="s">
        <v>1385</v>
      </c>
      <c r="AC512" s="2" t="s">
        <v>1374</v>
      </c>
      <c r="AD512" s="5">
        <f>VLOOKUP(AC512,definitions_list_lookup!$Y$12:$Z$15,2,FALSE)</f>
        <v>1</v>
      </c>
      <c r="AE512" s="35" t="s">
        <v>1455</v>
      </c>
      <c r="AF512" s="41">
        <f>VLOOKUP(AE512,definitions_list_lookup!$AT$3:$AU$5,2,FALSE)</f>
        <v>0</v>
      </c>
      <c r="AH512" s="2" t="s">
        <v>1494</v>
      </c>
      <c r="AI512" s="2" t="s">
        <v>2705</v>
      </c>
      <c r="AJ512" s="14"/>
      <c r="AK512" s="14"/>
      <c r="AL512" s="14"/>
      <c r="AM512" s="14"/>
      <c r="AN512" s="14"/>
      <c r="AO512" s="14"/>
      <c r="AP512" s="14"/>
      <c r="AQ512" s="14"/>
      <c r="AR512" s="14"/>
      <c r="AS512" s="49">
        <v>3</v>
      </c>
      <c r="AT512" s="49">
        <v>90</v>
      </c>
      <c r="AU512" s="49">
        <v>2</v>
      </c>
      <c r="AV512" s="49">
        <v>360</v>
      </c>
      <c r="AW512" s="49">
        <f t="shared" si="66"/>
        <v>-123.67663081374846</v>
      </c>
      <c r="AX512" s="49">
        <f t="shared" si="62"/>
        <v>236.32336918625154</v>
      </c>
      <c r="AY512" s="49">
        <f t="shared" si="67"/>
        <v>86.396473075212924</v>
      </c>
      <c r="AZ512" s="49">
        <f t="shared" si="63"/>
        <v>326.32336918625151</v>
      </c>
      <c r="BA512" s="49">
        <f t="shared" si="64"/>
        <v>3.6035269247870758</v>
      </c>
      <c r="BB512" s="49">
        <f t="shared" si="68"/>
        <v>56.32336918625154</v>
      </c>
      <c r="BC512" s="60">
        <f t="shared" si="65"/>
        <v>3.6035269247870758</v>
      </c>
    </row>
    <row r="513" spans="1:70">
      <c r="A513" s="89">
        <v>42938</v>
      </c>
      <c r="B513" s="2" t="s">
        <v>1842</v>
      </c>
      <c r="C513" s="2" t="s">
        <v>1450</v>
      </c>
      <c r="D513" s="2" t="s">
        <v>1575</v>
      </c>
      <c r="E513" s="2">
        <v>67</v>
      </c>
      <c r="F513" s="2">
        <v>2</v>
      </c>
      <c r="G513" s="10" t="str">
        <f t="shared" si="69"/>
        <v>67-2</v>
      </c>
      <c r="H513" s="2">
        <v>0</v>
      </c>
      <c r="I513" s="2">
        <v>14.5</v>
      </c>
      <c r="J513" s="14">
        <f>(VLOOKUP($G513,Depth_Lookup_CCL!$A$3:$Z$549,11,FALSE))+(H513/100)</f>
        <v>165</v>
      </c>
      <c r="K513" s="14">
        <f>(VLOOKUP($G513,Depth_Lookup_CCL!$A$3:$Z$549,11,FALSE))+(I513/100)</f>
        <v>165.14500000000001</v>
      </c>
      <c r="L513" s="2">
        <v>55</v>
      </c>
      <c r="M513" s="2" t="s">
        <v>1846</v>
      </c>
      <c r="Q513" s="2"/>
      <c r="R513" s="110"/>
      <c r="T513" s="35"/>
      <c r="U513" s="2"/>
      <c r="V513" s="2"/>
      <c r="W513" s="5" t="e">
        <f>VLOOKUP(V513,definitions_list_lookup!$V$12:$W$15,2,FALSE)</f>
        <v>#N/A</v>
      </c>
      <c r="X513" s="35"/>
      <c r="Y513" s="41" t="e">
        <f>VLOOKUP(X513,definitions_list_lookup!$AT$3:$AU$5,2,FALSE)</f>
        <v>#N/A</v>
      </c>
      <c r="Z513" s="41"/>
      <c r="AA513" s="41"/>
      <c r="AB513" s="2" t="s">
        <v>1385</v>
      </c>
      <c r="AC513" s="2" t="s">
        <v>1374</v>
      </c>
      <c r="AD513" s="5">
        <f>VLOOKUP(AC513,definitions_list_lookup!$Y$12:$Z$15,2,FALSE)</f>
        <v>1</v>
      </c>
      <c r="AE513" s="35" t="s">
        <v>1455</v>
      </c>
      <c r="AF513" s="41">
        <f>VLOOKUP(AE513,definitions_list_lookup!$AT$3:$AU$5,2,FALSE)</f>
        <v>0</v>
      </c>
      <c r="AH513" s="2" t="s">
        <v>1494</v>
      </c>
      <c r="AI513" s="2" t="s">
        <v>2693</v>
      </c>
      <c r="AJ513" s="14"/>
      <c r="AK513" s="14"/>
      <c r="AL513" s="14"/>
      <c r="AM513" s="14"/>
      <c r="AN513" s="14"/>
      <c r="AO513" s="14"/>
      <c r="AP513" s="14"/>
      <c r="AQ513" s="14"/>
      <c r="AR513" s="14"/>
      <c r="AS513" s="49">
        <v>12</v>
      </c>
      <c r="AT513" s="49">
        <v>270</v>
      </c>
      <c r="AU513" s="49">
        <v>0</v>
      </c>
      <c r="AV513" s="49">
        <v>360</v>
      </c>
      <c r="AW513" s="49">
        <f t="shared" si="66"/>
        <v>90</v>
      </c>
      <c r="AX513" s="49">
        <f t="shared" si="62"/>
        <v>90</v>
      </c>
      <c r="AY513" s="49">
        <f t="shared" si="67"/>
        <v>78.000000000000014</v>
      </c>
      <c r="AZ513" s="49">
        <f t="shared" si="63"/>
        <v>180</v>
      </c>
      <c r="BA513" s="49">
        <f t="shared" si="64"/>
        <v>11.999999999999986</v>
      </c>
      <c r="BB513" s="49">
        <f t="shared" si="68"/>
        <v>270</v>
      </c>
      <c r="BC513" s="60">
        <f t="shared" si="65"/>
        <v>11.999999999999986</v>
      </c>
    </row>
    <row r="514" spans="1:70">
      <c r="A514" s="89">
        <v>42938</v>
      </c>
      <c r="B514" s="2" t="s">
        <v>1842</v>
      </c>
      <c r="C514" s="2" t="s">
        <v>1450</v>
      </c>
      <c r="D514" s="2" t="s">
        <v>1575</v>
      </c>
      <c r="E514" s="2">
        <v>67</v>
      </c>
      <c r="F514" s="2">
        <v>2</v>
      </c>
      <c r="G514" s="10" t="str">
        <f t="shared" si="69"/>
        <v>67-2</v>
      </c>
      <c r="H514" s="2">
        <v>14.5</v>
      </c>
      <c r="I514" s="2">
        <v>18.5</v>
      </c>
      <c r="J514" s="14">
        <f>(VLOOKUP($G514,Depth_Lookup_CCL!$A$3:$Z$549,11,FALSE))+(H514/100)</f>
        <v>165.14500000000001</v>
      </c>
      <c r="K514" s="14">
        <f>(VLOOKUP($G514,Depth_Lookup_CCL!$A$3:$Z$549,11,FALSE))+(I514/100)</f>
        <v>165.185</v>
      </c>
      <c r="L514" s="90">
        <v>55</v>
      </c>
      <c r="M514" s="90" t="s">
        <v>1846</v>
      </c>
      <c r="N514" s="14"/>
      <c r="Q514" s="2"/>
      <c r="R514" s="110"/>
      <c r="S514" s="2" t="s">
        <v>1378</v>
      </c>
      <c r="T514" s="35" t="s">
        <v>1363</v>
      </c>
      <c r="U514" s="2" t="s">
        <v>1368</v>
      </c>
      <c r="V514" s="2" t="s">
        <v>1374</v>
      </c>
      <c r="W514" s="5">
        <f>VLOOKUP(V514,definitions_list_lookup!$V$12:$W$15,2,FALSE)</f>
        <v>1</v>
      </c>
      <c r="X514" s="35" t="s">
        <v>1456</v>
      </c>
      <c r="Y514" s="41">
        <f>VLOOKUP(X514,definitions_list_lookup!$AT$3:$AU$5,2,FALSE)</f>
        <v>1</v>
      </c>
      <c r="Z514" s="41">
        <v>4</v>
      </c>
      <c r="AA514" s="41" t="s">
        <v>2706</v>
      </c>
      <c r="AB514" s="2"/>
      <c r="AC514" s="2"/>
      <c r="AD514" s="5" t="e">
        <f>VLOOKUP(AC514,definitions_list_lookup!$Y$12:$Z$15,2,FALSE)</f>
        <v>#N/A</v>
      </c>
      <c r="AE514" s="35"/>
      <c r="AF514" s="41" t="e">
        <f>VLOOKUP(AE514,definitions_list_lookup!$AT$3:$AU$5,2,FALSE)</f>
        <v>#N/A</v>
      </c>
      <c r="AH514" s="2"/>
      <c r="AI514" s="2"/>
      <c r="AJ514" s="14"/>
      <c r="AK514" s="14"/>
      <c r="AL514" s="14"/>
      <c r="AM514" s="14"/>
      <c r="AN514" s="14"/>
      <c r="AO514" s="14"/>
      <c r="AP514" s="14"/>
      <c r="AQ514" s="14"/>
      <c r="AR514" s="14"/>
      <c r="AS514" s="49">
        <v>12</v>
      </c>
      <c r="AT514" s="49">
        <v>270</v>
      </c>
      <c r="AU514" s="49">
        <v>0</v>
      </c>
      <c r="AV514" s="49">
        <v>360</v>
      </c>
      <c r="AW514" s="49">
        <f t="shared" si="66"/>
        <v>90</v>
      </c>
      <c r="AX514" s="49">
        <f t="shared" si="62"/>
        <v>90</v>
      </c>
      <c r="AY514" s="49">
        <f t="shared" si="67"/>
        <v>78.000000000000014</v>
      </c>
      <c r="AZ514" s="49">
        <f t="shared" si="63"/>
        <v>180</v>
      </c>
      <c r="BA514" s="49">
        <f t="shared" si="64"/>
        <v>11.999999999999986</v>
      </c>
      <c r="BB514" s="49">
        <f t="shared" si="68"/>
        <v>270</v>
      </c>
      <c r="BC514" s="60">
        <f t="shared" si="65"/>
        <v>11.999999999999986</v>
      </c>
    </row>
    <row r="515" spans="1:70">
      <c r="A515" s="89">
        <v>42938</v>
      </c>
      <c r="B515" s="2" t="s">
        <v>1842</v>
      </c>
      <c r="C515" s="2" t="s">
        <v>1450</v>
      </c>
      <c r="D515" s="2" t="s">
        <v>1575</v>
      </c>
      <c r="E515" s="2">
        <v>67</v>
      </c>
      <c r="F515" s="2">
        <v>2</v>
      </c>
      <c r="G515" s="10" t="str">
        <f t="shared" si="69"/>
        <v>67-2</v>
      </c>
      <c r="H515" s="2">
        <v>18.5</v>
      </c>
      <c r="I515" s="2">
        <v>34</v>
      </c>
      <c r="J515" s="14">
        <f>(VLOOKUP($G515,Depth_Lookup_CCL!$A$3:$Z$549,11,FALSE))+(H515/100)</f>
        <v>165.185</v>
      </c>
      <c r="K515" s="14">
        <f>(VLOOKUP($G515,Depth_Lookup_CCL!$A$3:$Z$549,11,FALSE))+(I515/100)</f>
        <v>165.34</v>
      </c>
      <c r="L515" s="90">
        <v>55</v>
      </c>
      <c r="M515" s="90" t="s">
        <v>1846</v>
      </c>
      <c r="N515" s="14"/>
      <c r="Q515" s="2"/>
      <c r="R515" s="110"/>
      <c r="S515" s="2" t="s">
        <v>1378</v>
      </c>
      <c r="T515" s="35" t="s">
        <v>1391</v>
      </c>
      <c r="U515" s="2" t="s">
        <v>1385</v>
      </c>
      <c r="V515" s="2" t="s">
        <v>1374</v>
      </c>
      <c r="W515" s="5">
        <f>VLOOKUP(V515,definitions_list_lookup!$V$12:$W$15,2,FALSE)</f>
        <v>1</v>
      </c>
      <c r="X515" s="35" t="s">
        <v>1456</v>
      </c>
      <c r="Y515" s="41">
        <f>VLOOKUP(X515,definitions_list_lookup!$AT$3:$AU$5,2,FALSE)</f>
        <v>1</v>
      </c>
      <c r="Z515" s="41">
        <v>15.5</v>
      </c>
      <c r="AA515" s="41" t="s">
        <v>2707</v>
      </c>
      <c r="AB515" s="2"/>
      <c r="AC515" s="2"/>
      <c r="AD515" s="5" t="e">
        <f>VLOOKUP(AC515,definitions_list_lookup!$Y$12:$Z$15,2,FALSE)</f>
        <v>#N/A</v>
      </c>
      <c r="AE515" s="35"/>
      <c r="AF515" s="41" t="e">
        <f>VLOOKUP(AE515,definitions_list_lookup!$AT$3:$AU$5,2,FALSE)</f>
        <v>#N/A</v>
      </c>
      <c r="AH515" s="2"/>
      <c r="AI515" s="2"/>
      <c r="AJ515" s="14"/>
      <c r="AK515" s="14"/>
      <c r="AL515" s="14"/>
      <c r="AM515" s="14"/>
      <c r="AN515" s="14"/>
      <c r="AO515" s="14"/>
      <c r="AP515" s="14"/>
      <c r="AQ515" s="14"/>
      <c r="AR515" s="14"/>
      <c r="AS515" s="49"/>
      <c r="AT515" s="49"/>
      <c r="AU515" s="49"/>
      <c r="AV515" s="49"/>
      <c r="AW515" s="49"/>
      <c r="AX515" s="49"/>
      <c r="AY515" s="49"/>
      <c r="AZ515" s="49"/>
      <c r="BA515" s="49"/>
      <c r="BB515" s="49"/>
      <c r="BC515" s="60"/>
    </row>
    <row r="516" spans="1:70">
      <c r="A516" s="89">
        <v>42938</v>
      </c>
      <c r="B516" s="2" t="s">
        <v>1842</v>
      </c>
      <c r="C516" s="2" t="s">
        <v>1450</v>
      </c>
      <c r="D516" s="2" t="s">
        <v>1575</v>
      </c>
      <c r="E516" s="2">
        <v>67</v>
      </c>
      <c r="F516" s="2">
        <v>2</v>
      </c>
      <c r="G516" s="10" t="str">
        <f t="shared" si="69"/>
        <v>67-2</v>
      </c>
      <c r="H516" s="2">
        <v>34</v>
      </c>
      <c r="I516" s="2">
        <v>35.5</v>
      </c>
      <c r="J516" s="14">
        <f>(VLOOKUP($G516,Depth_Lookup_CCL!$A$3:$Z$549,11,FALSE))+(H516/100)</f>
        <v>165.34</v>
      </c>
      <c r="K516" s="14">
        <f>(VLOOKUP($G516,Depth_Lookup_CCL!$A$3:$Z$549,11,FALSE))+(I516/100)</f>
        <v>165.35499999999999</v>
      </c>
      <c r="L516" s="90">
        <v>55</v>
      </c>
      <c r="M516" s="90" t="s">
        <v>1846</v>
      </c>
      <c r="N516" s="14"/>
      <c r="Q516" s="2"/>
      <c r="R516" s="110"/>
      <c r="S516" s="2" t="s">
        <v>1378</v>
      </c>
      <c r="T516" s="35" t="s">
        <v>1391</v>
      </c>
      <c r="U516" s="2" t="s">
        <v>1385</v>
      </c>
      <c r="V516" s="2" t="s">
        <v>1374</v>
      </c>
      <c r="W516" s="5">
        <f>VLOOKUP(V516,definitions_list_lookup!$V$12:$W$15,2,FALSE)</f>
        <v>1</v>
      </c>
      <c r="X516" s="35" t="s">
        <v>1457</v>
      </c>
      <c r="Y516" s="41">
        <f>VLOOKUP(X516,definitions_list_lookup!$AT$3:$AU$5,2,FALSE)</f>
        <v>2</v>
      </c>
      <c r="Z516" s="41">
        <v>1.5</v>
      </c>
      <c r="AA516" s="41" t="s">
        <v>2708</v>
      </c>
      <c r="AB516" s="2"/>
      <c r="AC516" s="2"/>
      <c r="AD516" s="5" t="e">
        <f>VLOOKUP(AC516,definitions_list_lookup!$Y$12:$Z$15,2,FALSE)</f>
        <v>#N/A</v>
      </c>
      <c r="AE516" s="35"/>
      <c r="AF516" s="41" t="e">
        <f>VLOOKUP(AE516,definitions_list_lookup!$AT$3:$AU$5,2,FALSE)</f>
        <v>#N/A</v>
      </c>
      <c r="AH516" s="2"/>
      <c r="AI516" s="2"/>
      <c r="AJ516" s="14"/>
      <c r="AK516" s="14"/>
      <c r="AL516" s="14"/>
      <c r="AM516" s="14"/>
      <c r="AN516" s="14"/>
      <c r="AO516" s="14"/>
      <c r="AP516" s="14"/>
      <c r="AQ516" s="14"/>
      <c r="AR516" s="14"/>
      <c r="AS516" s="49">
        <v>5</v>
      </c>
      <c r="AT516" s="49">
        <v>270</v>
      </c>
      <c r="AU516" s="49">
        <v>0</v>
      </c>
      <c r="AV516" s="49">
        <v>360</v>
      </c>
      <c r="AW516" s="49">
        <f t="shared" si="66"/>
        <v>90</v>
      </c>
      <c r="AX516" s="49">
        <f t="shared" si="62"/>
        <v>90</v>
      </c>
      <c r="AY516" s="49">
        <f t="shared" si="67"/>
        <v>85</v>
      </c>
      <c r="AZ516" s="49">
        <f t="shared" si="63"/>
        <v>180</v>
      </c>
      <c r="BA516" s="49">
        <f t="shared" si="64"/>
        <v>5</v>
      </c>
      <c r="BB516" s="49">
        <f t="shared" si="68"/>
        <v>270</v>
      </c>
      <c r="BC516" s="60">
        <f t="shared" si="65"/>
        <v>5</v>
      </c>
      <c r="BK516" s="10"/>
      <c r="BN516" s="14"/>
      <c r="BO516" s="14"/>
      <c r="BP516" s="90"/>
      <c r="BQ516" s="90"/>
      <c r="BR516" s="14"/>
    </row>
    <row r="517" spans="1:70">
      <c r="A517" s="89">
        <v>42938</v>
      </c>
      <c r="B517" s="2" t="s">
        <v>1842</v>
      </c>
      <c r="C517" s="2" t="s">
        <v>1450</v>
      </c>
      <c r="D517" s="2" t="s">
        <v>1575</v>
      </c>
      <c r="E517" s="2">
        <v>67</v>
      </c>
      <c r="F517" s="2">
        <v>2</v>
      </c>
      <c r="G517" s="10" t="str">
        <f t="shared" si="69"/>
        <v>67-2</v>
      </c>
      <c r="H517" s="2">
        <v>35.5</v>
      </c>
      <c r="I517" s="2">
        <v>73</v>
      </c>
      <c r="J517" s="14">
        <f>(VLOOKUP($G517,Depth_Lookup_CCL!$A$3:$Z$549,11,FALSE))+(H517/100)</f>
        <v>165.35499999999999</v>
      </c>
      <c r="K517" s="14">
        <f>(VLOOKUP($G517,Depth_Lookup_CCL!$A$3:$Z$549,11,FALSE))+(I517/100)</f>
        <v>165.73</v>
      </c>
      <c r="L517" s="90">
        <v>55</v>
      </c>
      <c r="M517" s="90" t="s">
        <v>1846</v>
      </c>
      <c r="N517" s="14"/>
      <c r="Q517" s="2"/>
      <c r="R517" s="110"/>
      <c r="T517" s="35"/>
      <c r="U517" s="2"/>
      <c r="V517" s="2"/>
      <c r="W517" s="5" t="e">
        <f>VLOOKUP(V517,definitions_list_lookup!$V$12:$W$15,2,FALSE)</f>
        <v>#N/A</v>
      </c>
      <c r="X517" s="35"/>
      <c r="Y517" s="41" t="e">
        <f>VLOOKUP(X517,definitions_list_lookup!$AT$3:$AU$5,2,FALSE)</f>
        <v>#N/A</v>
      </c>
      <c r="Z517" s="41"/>
      <c r="AA517" s="41"/>
      <c r="AB517" s="2"/>
      <c r="AC517" s="2"/>
      <c r="AD517" s="5" t="e">
        <f>VLOOKUP(AC517,definitions_list_lookup!$Y$12:$Z$15,2,FALSE)</f>
        <v>#N/A</v>
      </c>
      <c r="AE517" s="35"/>
      <c r="AF517" s="41" t="e">
        <f>VLOOKUP(AE517,definitions_list_lookup!$AT$3:$AU$5,2,FALSE)</f>
        <v>#N/A</v>
      </c>
      <c r="AH517" s="2"/>
      <c r="AI517" s="2"/>
      <c r="AJ517" s="14"/>
      <c r="AK517" s="14"/>
      <c r="AL517" s="14"/>
      <c r="AM517" s="14"/>
      <c r="AN517" s="14"/>
      <c r="AO517" s="14"/>
      <c r="AP517" s="14"/>
      <c r="AQ517" s="14"/>
      <c r="AR517" s="14"/>
      <c r="AS517" s="49"/>
      <c r="AT517" s="49"/>
      <c r="AU517" s="49"/>
      <c r="AV517" s="49"/>
      <c r="AW517" s="49"/>
      <c r="AX517" s="49"/>
      <c r="AY517" s="49"/>
      <c r="AZ517" s="49"/>
      <c r="BA517" s="49"/>
      <c r="BB517" s="49"/>
      <c r="BC517" s="60"/>
    </row>
    <row r="518" spans="1:70">
      <c r="A518" s="89">
        <v>42938</v>
      </c>
      <c r="B518" s="2" t="s">
        <v>1842</v>
      </c>
      <c r="C518" s="2" t="s">
        <v>1450</v>
      </c>
      <c r="D518" s="2" t="s">
        <v>1575</v>
      </c>
      <c r="E518" s="2">
        <v>67</v>
      </c>
      <c r="F518" s="2">
        <v>2</v>
      </c>
      <c r="G518" s="10" t="str">
        <f t="shared" si="69"/>
        <v>67-2</v>
      </c>
      <c r="H518" s="2">
        <v>73</v>
      </c>
      <c r="I518" s="2">
        <v>86</v>
      </c>
      <c r="J518" s="14">
        <f>(VLOOKUP($G518,Depth_Lookup_CCL!$A$3:$Z$549,11,FALSE))+(H518/100)</f>
        <v>165.73</v>
      </c>
      <c r="K518" s="14">
        <f>(VLOOKUP($G518,Depth_Lookup_CCL!$A$3:$Z$549,11,FALSE))+(I518/100)</f>
        <v>165.86</v>
      </c>
      <c r="L518" s="90">
        <v>55</v>
      </c>
      <c r="M518" s="90" t="s">
        <v>1846</v>
      </c>
      <c r="N518" s="14" t="s">
        <v>1442</v>
      </c>
      <c r="Q518" s="2"/>
      <c r="R518" s="110"/>
      <c r="S518" s="2" t="s">
        <v>1378</v>
      </c>
      <c r="T518" s="35" t="s">
        <v>1391</v>
      </c>
      <c r="U518" s="2" t="s">
        <v>1368</v>
      </c>
      <c r="V518" s="2" t="s">
        <v>1374</v>
      </c>
      <c r="W518" s="5">
        <f>VLOOKUP(V518,definitions_list_lookup!$V$12:$W$15,2,FALSE)</f>
        <v>1</v>
      </c>
      <c r="X518" s="35" t="s">
        <v>1456</v>
      </c>
      <c r="Y518" s="41">
        <f>VLOOKUP(X518,definitions_list_lookup!$AT$3:$AU$5,2,FALSE)</f>
        <v>1</v>
      </c>
      <c r="Z518" s="41">
        <v>5</v>
      </c>
      <c r="AA518" s="41" t="s">
        <v>2709</v>
      </c>
      <c r="AB518" s="2"/>
      <c r="AC518" s="2"/>
      <c r="AD518" s="5" t="e">
        <f>VLOOKUP(AC518,definitions_list_lookup!$Y$12:$Z$15,2,FALSE)</f>
        <v>#N/A</v>
      </c>
      <c r="AE518" s="35"/>
      <c r="AF518" s="41" t="e">
        <f>VLOOKUP(AE518,definitions_list_lookup!$AT$3:$AU$5,2,FALSE)</f>
        <v>#N/A</v>
      </c>
      <c r="AH518" s="2"/>
      <c r="AI518" s="2"/>
      <c r="AJ518" s="14"/>
      <c r="AK518" s="14"/>
      <c r="AL518" s="14"/>
      <c r="AM518" s="14"/>
      <c r="AN518" s="14"/>
      <c r="AO518" s="14"/>
      <c r="AP518" s="14"/>
      <c r="AQ518" s="14"/>
      <c r="AR518" s="14"/>
      <c r="AS518" s="49"/>
      <c r="AT518" s="49"/>
      <c r="AU518" s="49"/>
      <c r="AV518" s="49"/>
      <c r="AW518" s="49" t="e">
        <f t="shared" si="66"/>
        <v>#DIV/0!</v>
      </c>
      <c r="AX518" s="49" t="e">
        <f t="shared" si="62"/>
        <v>#DIV/0!</v>
      </c>
      <c r="AY518" s="49" t="e">
        <f t="shared" si="67"/>
        <v>#DIV/0!</v>
      </c>
      <c r="AZ518" s="49" t="e">
        <f t="shared" si="63"/>
        <v>#DIV/0!</v>
      </c>
      <c r="BA518" s="49" t="e">
        <f t="shared" si="64"/>
        <v>#DIV/0!</v>
      </c>
      <c r="BB518" s="49" t="e">
        <f t="shared" si="68"/>
        <v>#DIV/0!</v>
      </c>
      <c r="BC518" s="60" t="e">
        <f t="shared" si="65"/>
        <v>#DIV/0!</v>
      </c>
    </row>
    <row r="519" spans="1:70">
      <c r="A519" s="89">
        <v>42938</v>
      </c>
      <c r="B519" s="2" t="s">
        <v>1842</v>
      </c>
      <c r="C519" s="2" t="s">
        <v>1450</v>
      </c>
      <c r="D519" s="2" t="s">
        <v>1575</v>
      </c>
      <c r="E519" s="2">
        <v>67</v>
      </c>
      <c r="F519" s="2">
        <v>3</v>
      </c>
      <c r="G519" s="10" t="str">
        <f t="shared" si="69"/>
        <v>67-3</v>
      </c>
      <c r="H519" s="2">
        <v>0</v>
      </c>
      <c r="I519" s="2">
        <v>25</v>
      </c>
      <c r="J519" s="14">
        <f>(VLOOKUP($G519,Depth_Lookup_CCL!$A$3:$Z$549,11,FALSE))+(H519/100)</f>
        <v>165.85</v>
      </c>
      <c r="K519" s="14">
        <f>(VLOOKUP($G519,Depth_Lookup_CCL!$A$3:$Z$549,11,FALSE))+(I519/100)</f>
        <v>166.1</v>
      </c>
      <c r="L519" s="90">
        <v>55</v>
      </c>
      <c r="M519" s="90" t="s">
        <v>2703</v>
      </c>
      <c r="N519" s="14"/>
      <c r="Q519" s="2"/>
      <c r="R519" s="110"/>
      <c r="T519" s="35"/>
      <c r="U519" s="2"/>
      <c r="V519" s="2"/>
      <c r="W519" s="5" t="e">
        <f>VLOOKUP(V519,definitions_list_lookup!$V$12:$W$15,2,FALSE)</f>
        <v>#N/A</v>
      </c>
      <c r="X519" s="35"/>
      <c r="Y519" s="41" t="e">
        <f>VLOOKUP(X519,definitions_list_lookup!$AT$3:$AU$5,2,FALSE)</f>
        <v>#N/A</v>
      </c>
      <c r="Z519" s="41"/>
      <c r="AA519" s="41"/>
      <c r="AB519" s="2" t="s">
        <v>1385</v>
      </c>
      <c r="AC519" s="2" t="s">
        <v>1374</v>
      </c>
      <c r="AD519" s="5">
        <f>VLOOKUP(AC519,definitions_list_lookup!$Y$12:$Z$15,2,FALSE)</f>
        <v>1</v>
      </c>
      <c r="AE519" s="35" t="s">
        <v>1455</v>
      </c>
      <c r="AF519" s="41">
        <f>VLOOKUP(AE519,definitions_list_lookup!$AT$3:$AU$5,2,FALSE)</f>
        <v>0</v>
      </c>
      <c r="AH519" s="2" t="s">
        <v>1494</v>
      </c>
      <c r="AI519" s="2" t="s">
        <v>2693</v>
      </c>
      <c r="AJ519" s="14"/>
      <c r="AK519" s="14"/>
      <c r="AL519" s="14"/>
      <c r="AM519" s="14"/>
      <c r="AN519" s="14"/>
      <c r="AO519" s="14"/>
      <c r="AP519" s="14"/>
      <c r="AQ519" s="14"/>
      <c r="AR519" s="14"/>
      <c r="AS519" s="49">
        <v>10</v>
      </c>
      <c r="AT519" s="49">
        <v>270</v>
      </c>
      <c r="AU519" s="49">
        <v>8</v>
      </c>
      <c r="AV519" s="49">
        <v>360</v>
      </c>
      <c r="AW519" s="49">
        <f t="shared" si="66"/>
        <v>128.55648101559439</v>
      </c>
      <c r="AX519" s="49">
        <f t="shared" si="62"/>
        <v>128.55648101559439</v>
      </c>
      <c r="AY519" s="49">
        <f t="shared" si="67"/>
        <v>77.293236894201456</v>
      </c>
      <c r="AZ519" s="49">
        <f t="shared" si="63"/>
        <v>218.55648101559439</v>
      </c>
      <c r="BA519" s="49">
        <f t="shared" si="64"/>
        <v>12.706763105798544</v>
      </c>
      <c r="BB519" s="49">
        <f t="shared" si="68"/>
        <v>308.55648101559439</v>
      </c>
      <c r="BC519" s="60">
        <f t="shared" si="65"/>
        <v>12.706763105798544</v>
      </c>
    </row>
    <row r="520" spans="1:70">
      <c r="A520" s="89">
        <v>42938</v>
      </c>
      <c r="B520" s="2" t="s">
        <v>1842</v>
      </c>
      <c r="C520" s="2" t="s">
        <v>1450</v>
      </c>
      <c r="D520" s="2" t="s">
        <v>1575</v>
      </c>
      <c r="E520" s="2">
        <v>67</v>
      </c>
      <c r="F520" s="2">
        <v>3</v>
      </c>
      <c r="G520" s="10" t="str">
        <f t="shared" si="69"/>
        <v>67-3</v>
      </c>
      <c r="H520" s="2">
        <v>25</v>
      </c>
      <c r="I520" s="2">
        <v>32</v>
      </c>
      <c r="J520" s="14">
        <f>(VLOOKUP($G520,Depth_Lookup_CCL!$A$3:$Z$549,11,FALSE))+(H520/100)</f>
        <v>166.1</v>
      </c>
      <c r="K520" s="14">
        <f>(VLOOKUP($G520,Depth_Lookup_CCL!$A$3:$Z$549,11,FALSE))+(I520/100)</f>
        <v>166.17</v>
      </c>
      <c r="L520" s="90">
        <v>55</v>
      </c>
      <c r="M520" s="90" t="s">
        <v>2703</v>
      </c>
      <c r="N520" s="14"/>
      <c r="Q520" s="2"/>
      <c r="R520" s="110"/>
      <c r="T520" s="35"/>
      <c r="U520" s="2"/>
      <c r="V520" s="2"/>
      <c r="W520" s="5" t="e">
        <f>VLOOKUP(V520,definitions_list_lookup!$V$12:$W$15,2,FALSE)</f>
        <v>#N/A</v>
      </c>
      <c r="X520" s="35"/>
      <c r="Y520" s="41" t="e">
        <f>VLOOKUP(X520,definitions_list_lookup!$AT$3:$AU$5,2,FALSE)</f>
        <v>#N/A</v>
      </c>
      <c r="Z520" s="41">
        <v>7</v>
      </c>
      <c r="AA520" s="41" t="s">
        <v>2476</v>
      </c>
      <c r="AB520" s="2"/>
      <c r="AC520" s="2"/>
      <c r="AD520" s="5" t="e">
        <f>VLOOKUP(AC520,definitions_list_lookup!$Y$12:$Z$15,2,FALSE)</f>
        <v>#N/A</v>
      </c>
      <c r="AE520" s="35"/>
      <c r="AF520" s="41" t="e">
        <f>VLOOKUP(AE520,definitions_list_lookup!$AT$3:$AU$5,2,FALSE)</f>
        <v>#N/A</v>
      </c>
      <c r="AH520" s="2"/>
      <c r="AI520" s="2"/>
      <c r="AJ520" s="14"/>
      <c r="AK520" s="14"/>
      <c r="AL520" s="14"/>
      <c r="AM520" s="14"/>
      <c r="AN520" s="14"/>
      <c r="AO520" s="14"/>
      <c r="AP520" s="14"/>
      <c r="AQ520" s="14"/>
      <c r="AR520" s="14"/>
      <c r="AS520" s="49">
        <v>14</v>
      </c>
      <c r="AT520" s="49">
        <v>270</v>
      </c>
      <c r="AU520" s="49">
        <v>8</v>
      </c>
      <c r="AV520" s="49">
        <v>360</v>
      </c>
      <c r="AW520" s="49">
        <f t="shared" si="66"/>
        <v>119.40902121518462</v>
      </c>
      <c r="AX520" s="49">
        <f t="shared" si="62"/>
        <v>119.40902121518462</v>
      </c>
      <c r="AY520" s="49">
        <f t="shared" si="67"/>
        <v>74.028347376130142</v>
      </c>
      <c r="AZ520" s="49">
        <f t="shared" si="63"/>
        <v>209.40902121518462</v>
      </c>
      <c r="BA520" s="49">
        <f t="shared" si="64"/>
        <v>15.971652623869858</v>
      </c>
      <c r="BB520" s="49">
        <f t="shared" si="68"/>
        <v>299.40902121518462</v>
      </c>
      <c r="BC520" s="60">
        <f t="shared" si="65"/>
        <v>15.971652623869858</v>
      </c>
    </row>
    <row r="521" spans="1:70">
      <c r="A521" s="89">
        <v>42938</v>
      </c>
      <c r="B521" s="2" t="s">
        <v>1842</v>
      </c>
      <c r="C521" s="2" t="s">
        <v>1450</v>
      </c>
      <c r="D521" s="2" t="s">
        <v>1575</v>
      </c>
      <c r="E521" s="2">
        <v>67</v>
      </c>
      <c r="F521" s="2">
        <v>3</v>
      </c>
      <c r="G521" s="10" t="str">
        <f t="shared" si="69"/>
        <v>67-3</v>
      </c>
      <c r="H521" s="2">
        <v>32</v>
      </c>
      <c r="I521" s="2">
        <v>33</v>
      </c>
      <c r="J521" s="14">
        <f>(VLOOKUP($G521,Depth_Lookup_CCL!$A$3:$Z$549,11,FALSE))+(H521/100)</f>
        <v>166.17</v>
      </c>
      <c r="K521" s="14">
        <f>(VLOOKUP($G521,Depth_Lookup_CCL!$A$3:$Z$549,11,FALSE))+(I521/100)</f>
        <v>166.18</v>
      </c>
      <c r="L521" s="90">
        <v>55</v>
      </c>
      <c r="M521" s="90" t="s">
        <v>2703</v>
      </c>
      <c r="N521" s="14"/>
      <c r="Q521" s="2"/>
      <c r="R521" s="110"/>
      <c r="S521" s="2" t="s">
        <v>1378</v>
      </c>
      <c r="T521" s="35" t="s">
        <v>1391</v>
      </c>
      <c r="U521" s="2" t="s">
        <v>1385</v>
      </c>
      <c r="V521" s="2" t="s">
        <v>1374</v>
      </c>
      <c r="W521" s="5">
        <f>VLOOKUP(V521,definitions_list_lookup!$V$12:$W$15,2,FALSE)</f>
        <v>1</v>
      </c>
      <c r="X521" s="35" t="s">
        <v>1457</v>
      </c>
      <c r="Y521" s="41">
        <f>VLOOKUP(X521,definitions_list_lookup!$AT$3:$AU$5,2,FALSE)</f>
        <v>2</v>
      </c>
      <c r="Z521" s="41">
        <v>1</v>
      </c>
      <c r="AA521" s="41" t="s">
        <v>2710</v>
      </c>
      <c r="AB521" s="2"/>
      <c r="AC521" s="2"/>
      <c r="AD521" s="5" t="e">
        <f>VLOOKUP(AC521,definitions_list_lookup!$Y$12:$Z$15,2,FALSE)</f>
        <v>#N/A</v>
      </c>
      <c r="AE521" s="35"/>
      <c r="AF521" s="41" t="e">
        <f>VLOOKUP(AE521,definitions_list_lookup!$AT$3:$AU$5,2,FALSE)</f>
        <v>#N/A</v>
      </c>
      <c r="AH521" s="2"/>
      <c r="AI521" s="2"/>
      <c r="AJ521" s="14"/>
      <c r="AK521" s="14"/>
      <c r="AL521" s="14"/>
      <c r="AM521" s="14"/>
      <c r="AN521" s="14"/>
      <c r="AO521" s="14"/>
      <c r="AP521" s="14"/>
      <c r="AQ521" s="14"/>
      <c r="AR521" s="14"/>
      <c r="AS521" s="49">
        <v>10</v>
      </c>
      <c r="AT521" s="49">
        <v>270</v>
      </c>
      <c r="AU521" s="49">
        <v>8</v>
      </c>
      <c r="AV521" s="49">
        <v>360</v>
      </c>
      <c r="AW521" s="49">
        <f t="shared" si="66"/>
        <v>128.55648101559439</v>
      </c>
      <c r="AX521" s="49">
        <f t="shared" si="62"/>
        <v>128.55648101559439</v>
      </c>
      <c r="AY521" s="49">
        <f t="shared" si="67"/>
        <v>77.293236894201456</v>
      </c>
      <c r="AZ521" s="49">
        <f t="shared" si="63"/>
        <v>218.55648101559439</v>
      </c>
      <c r="BA521" s="49">
        <f t="shared" si="64"/>
        <v>12.706763105798544</v>
      </c>
      <c r="BB521" s="49">
        <f t="shared" si="68"/>
        <v>308.55648101559439</v>
      </c>
      <c r="BC521" s="60">
        <f t="shared" si="65"/>
        <v>12.706763105798544</v>
      </c>
    </row>
    <row r="522" spans="1:70">
      <c r="A522" s="89">
        <v>42938</v>
      </c>
      <c r="B522" s="2" t="s">
        <v>1842</v>
      </c>
      <c r="C522" s="2" t="s">
        <v>1450</v>
      </c>
      <c r="D522" s="2" t="s">
        <v>1575</v>
      </c>
      <c r="E522" s="2">
        <v>67</v>
      </c>
      <c r="F522" s="2">
        <v>3</v>
      </c>
      <c r="G522" s="10" t="str">
        <f t="shared" si="69"/>
        <v>67-3</v>
      </c>
      <c r="H522" s="2">
        <v>33</v>
      </c>
      <c r="I522" s="2">
        <v>37</v>
      </c>
      <c r="J522" s="14">
        <f>(VLOOKUP($G522,Depth_Lookup_CCL!$A$3:$Z$549,11,FALSE))+(H522/100)</f>
        <v>166.18</v>
      </c>
      <c r="K522" s="14">
        <f>(VLOOKUP($G522,Depth_Lookup_CCL!$A$3:$Z$549,11,FALSE))+(I522/100)</f>
        <v>166.22</v>
      </c>
      <c r="L522" s="90">
        <v>55</v>
      </c>
      <c r="M522" s="90" t="s">
        <v>2703</v>
      </c>
      <c r="N522" s="14"/>
      <c r="Q522" s="2"/>
      <c r="R522" s="110"/>
      <c r="T522" s="35"/>
      <c r="U522" s="2"/>
      <c r="V522" s="2"/>
      <c r="W522" s="5" t="e">
        <f>VLOOKUP(V522,definitions_list_lookup!$V$12:$W$15,2,FALSE)</f>
        <v>#N/A</v>
      </c>
      <c r="X522" s="35"/>
      <c r="Y522" s="41" t="e">
        <f>VLOOKUP(X522,definitions_list_lookup!$AT$3:$AU$5,2,FALSE)</f>
        <v>#N/A</v>
      </c>
      <c r="Z522" s="41">
        <v>4</v>
      </c>
      <c r="AA522" s="41" t="s">
        <v>2476</v>
      </c>
      <c r="AB522" s="2"/>
      <c r="AC522" s="2"/>
      <c r="AD522" s="5" t="e">
        <f>VLOOKUP(AC522,definitions_list_lookup!$Y$12:$Z$15,2,FALSE)</f>
        <v>#N/A</v>
      </c>
      <c r="AE522" s="35"/>
      <c r="AF522" s="41" t="e">
        <f>VLOOKUP(AE522,definitions_list_lookup!$AT$3:$AU$5,2,FALSE)</f>
        <v>#N/A</v>
      </c>
      <c r="AH522" s="2"/>
      <c r="AI522" s="2"/>
      <c r="AJ522" s="14"/>
      <c r="AK522" s="14"/>
      <c r="AL522" s="14"/>
      <c r="AM522" s="14"/>
      <c r="AN522" s="14"/>
      <c r="AO522" s="14"/>
      <c r="AP522" s="14"/>
      <c r="AQ522" s="14"/>
      <c r="AR522" s="14"/>
      <c r="AS522" s="49"/>
      <c r="AT522" s="49"/>
      <c r="AU522" s="49"/>
      <c r="AV522" s="49"/>
      <c r="AW522" s="49"/>
      <c r="AX522" s="49"/>
      <c r="AY522" s="49"/>
      <c r="AZ522" s="49"/>
      <c r="BA522" s="49"/>
      <c r="BB522" s="49"/>
      <c r="BC522" s="60"/>
    </row>
    <row r="523" spans="1:70">
      <c r="A523" s="89">
        <v>42938</v>
      </c>
      <c r="B523" s="2" t="s">
        <v>1842</v>
      </c>
      <c r="C523" s="2" t="s">
        <v>1450</v>
      </c>
      <c r="D523" s="2" t="s">
        <v>1575</v>
      </c>
      <c r="E523" s="2">
        <v>67</v>
      </c>
      <c r="F523" s="2">
        <v>3</v>
      </c>
      <c r="G523" s="10" t="str">
        <f t="shared" si="69"/>
        <v>67-3</v>
      </c>
      <c r="H523" s="2">
        <v>37</v>
      </c>
      <c r="I523" s="2">
        <v>78</v>
      </c>
      <c r="J523" s="14">
        <f>(VLOOKUP($G523,Depth_Lookup_CCL!$A$3:$Z$549,11,FALSE))+(H523/100)</f>
        <v>166.22</v>
      </c>
      <c r="K523" s="14">
        <f>(VLOOKUP($G523,Depth_Lookup_CCL!$A$3:$Z$549,11,FALSE))+(I523/100)</f>
        <v>166.63</v>
      </c>
      <c r="L523" s="90">
        <v>55</v>
      </c>
      <c r="M523" s="90" t="s">
        <v>2703</v>
      </c>
      <c r="N523" s="14"/>
      <c r="Q523" s="2"/>
      <c r="R523" s="110"/>
      <c r="S523" s="2" t="s">
        <v>1378</v>
      </c>
      <c r="T523" s="35" t="s">
        <v>1391</v>
      </c>
      <c r="U523" s="2" t="s">
        <v>1385</v>
      </c>
      <c r="V523" s="2" t="s">
        <v>1374</v>
      </c>
      <c r="W523" s="5">
        <f>VLOOKUP(V523,definitions_list_lookup!$V$12:$W$15,2,FALSE)</f>
        <v>1</v>
      </c>
      <c r="X523" s="35" t="s">
        <v>1457</v>
      </c>
      <c r="Y523" s="41">
        <f>VLOOKUP(X523,definitions_list_lookup!$AT$3:$AU$5,2,FALSE)</f>
        <v>2</v>
      </c>
      <c r="Z523" s="41">
        <v>0.5</v>
      </c>
      <c r="AA523" s="41" t="s">
        <v>2711</v>
      </c>
      <c r="AB523" s="2"/>
      <c r="AC523" s="2"/>
      <c r="AD523" s="5" t="e">
        <f>VLOOKUP(AC523,definitions_list_lookup!$Y$12:$Z$15,2,FALSE)</f>
        <v>#N/A</v>
      </c>
      <c r="AE523" s="35"/>
      <c r="AF523" s="41" t="e">
        <f>VLOOKUP(AE523,definitions_list_lookup!$AT$3:$AU$5,2,FALSE)</f>
        <v>#N/A</v>
      </c>
      <c r="AH523" s="2"/>
      <c r="AI523" s="2"/>
      <c r="AJ523" s="14"/>
      <c r="AK523" s="14"/>
      <c r="AL523" s="14"/>
      <c r="AM523" s="14"/>
      <c r="AN523" s="14"/>
      <c r="AO523" s="14"/>
      <c r="AP523" s="14"/>
      <c r="AQ523" s="14"/>
      <c r="AR523" s="14"/>
      <c r="AS523" s="49">
        <v>2</v>
      </c>
      <c r="AT523" s="49">
        <v>270</v>
      </c>
      <c r="AU523" s="49">
        <v>8</v>
      </c>
      <c r="AV523" s="49">
        <v>360</v>
      </c>
      <c r="AW523" s="49">
        <f t="shared" si="66"/>
        <v>166.04606622060129</v>
      </c>
      <c r="AX523" s="49">
        <f t="shared" si="62"/>
        <v>166.04606622060129</v>
      </c>
      <c r="AY523" s="49">
        <f t="shared" si="67"/>
        <v>81.760032831371518</v>
      </c>
      <c r="AZ523" s="49">
        <f t="shared" si="63"/>
        <v>256.04606622060129</v>
      </c>
      <c r="BA523" s="49">
        <f t="shared" si="64"/>
        <v>8.2399671686284819</v>
      </c>
      <c r="BB523" s="49">
        <f t="shared" si="68"/>
        <v>346.04606622060129</v>
      </c>
      <c r="BC523" s="60">
        <f t="shared" si="65"/>
        <v>8.2399671686284819</v>
      </c>
    </row>
    <row r="524" spans="1:70">
      <c r="A524" s="89">
        <v>42938</v>
      </c>
      <c r="B524" s="2" t="s">
        <v>1842</v>
      </c>
      <c r="C524" s="2" t="s">
        <v>1450</v>
      </c>
      <c r="D524" s="2" t="s">
        <v>1575</v>
      </c>
      <c r="E524" s="2">
        <v>67</v>
      </c>
      <c r="F524" s="2">
        <v>3</v>
      </c>
      <c r="G524" s="10" t="str">
        <f t="shared" si="69"/>
        <v>67-3</v>
      </c>
      <c r="H524" s="2">
        <v>78</v>
      </c>
      <c r="I524" s="2">
        <v>89</v>
      </c>
      <c r="J524" s="14">
        <f>(VLOOKUP($G524,Depth_Lookup_CCL!$A$3:$Z$549,11,FALSE))+(H524/100)</f>
        <v>166.63</v>
      </c>
      <c r="K524" s="14">
        <f>(VLOOKUP($G524,Depth_Lookup_CCL!$A$3:$Z$549,11,FALSE))+(I524/100)</f>
        <v>166.73999999999998</v>
      </c>
      <c r="L524" s="90">
        <v>55</v>
      </c>
      <c r="M524" s="90" t="s">
        <v>2703</v>
      </c>
      <c r="N524" s="14" t="s">
        <v>1442</v>
      </c>
      <c r="Q524" s="2"/>
      <c r="R524" s="110"/>
      <c r="S524" s="2" t="s">
        <v>1366</v>
      </c>
      <c r="T524" s="35" t="s">
        <v>1363</v>
      </c>
      <c r="U524" s="2" t="s">
        <v>1368</v>
      </c>
      <c r="V524" s="2" t="s">
        <v>238</v>
      </c>
      <c r="W524" s="5">
        <f>VLOOKUP(V524,definitions_list_lookup!$V$12:$W$15,2,FALSE)</f>
        <v>2</v>
      </c>
      <c r="X524" s="35" t="s">
        <v>1456</v>
      </c>
      <c r="Y524" s="41">
        <f>VLOOKUP(X524,definitions_list_lookup!$AT$3:$AU$5,2,FALSE)</f>
        <v>1</v>
      </c>
      <c r="Z524" s="41">
        <v>5</v>
      </c>
      <c r="AA524" s="41" t="s">
        <v>2555</v>
      </c>
      <c r="AB524" s="2"/>
      <c r="AC524" s="2"/>
      <c r="AD524" s="5" t="e">
        <f>VLOOKUP(AC524,definitions_list_lookup!$Y$12:$Z$15,2,FALSE)</f>
        <v>#N/A</v>
      </c>
      <c r="AE524" s="35"/>
      <c r="AF524" s="41" t="e">
        <f>VLOOKUP(AE524,definitions_list_lookup!$AT$3:$AU$5,2,FALSE)</f>
        <v>#N/A</v>
      </c>
      <c r="AH524" s="2"/>
      <c r="AI524" s="2"/>
      <c r="AJ524" s="14"/>
      <c r="AK524" s="14"/>
      <c r="AL524" s="14"/>
      <c r="AM524" s="14"/>
      <c r="AN524" s="14"/>
      <c r="AO524" s="14"/>
      <c r="AP524" s="14"/>
      <c r="AQ524" s="14"/>
      <c r="AR524" s="14"/>
      <c r="AS524" s="49">
        <v>16</v>
      </c>
      <c r="AT524" s="49">
        <v>270</v>
      </c>
      <c r="AU524" s="49">
        <v>8</v>
      </c>
      <c r="AV524" s="49">
        <v>360</v>
      </c>
      <c r="AW524" s="49">
        <f t="shared" si="66"/>
        <v>116.11058916838908</v>
      </c>
      <c r="AX524" s="49">
        <f t="shared" si="62"/>
        <v>116.11058916838908</v>
      </c>
      <c r="AY524" s="49">
        <f t="shared" si="67"/>
        <v>72.289913799453814</v>
      </c>
      <c r="AZ524" s="49">
        <f t="shared" si="63"/>
        <v>206.11058916838908</v>
      </c>
      <c r="BA524" s="49">
        <f t="shared" si="64"/>
        <v>17.710086200546186</v>
      </c>
      <c r="BB524" s="49">
        <f t="shared" si="68"/>
        <v>296.11058916838908</v>
      </c>
      <c r="BC524" s="60">
        <f t="shared" si="65"/>
        <v>17.710086200546186</v>
      </c>
    </row>
    <row r="525" spans="1:70">
      <c r="A525" s="89">
        <v>42938</v>
      </c>
      <c r="B525" s="2" t="s">
        <v>1842</v>
      </c>
      <c r="C525" s="2" t="s">
        <v>1450</v>
      </c>
      <c r="D525" s="2" t="s">
        <v>1575</v>
      </c>
      <c r="E525" s="2">
        <v>67</v>
      </c>
      <c r="F525" s="2">
        <v>4</v>
      </c>
      <c r="G525" s="10" t="str">
        <f t="shared" si="69"/>
        <v>67-4</v>
      </c>
      <c r="H525" s="2">
        <v>0</v>
      </c>
      <c r="I525" s="2">
        <v>23</v>
      </c>
      <c r="J525" s="14">
        <f>(VLOOKUP($G525,Depth_Lookup_CCL!$A$3:$Z$549,11,FALSE))+(H525/100)</f>
        <v>166.745</v>
      </c>
      <c r="K525" s="14">
        <f>(VLOOKUP($G525,Depth_Lookup_CCL!$A$3:$Z$549,11,FALSE))+(I525/100)</f>
        <v>166.97499999999999</v>
      </c>
      <c r="L525" s="90">
        <v>55</v>
      </c>
      <c r="M525" s="90" t="s">
        <v>2703</v>
      </c>
      <c r="N525" s="14"/>
      <c r="Q525" s="2"/>
      <c r="R525" s="110"/>
      <c r="T525" s="35"/>
      <c r="U525" s="2"/>
      <c r="V525" s="2"/>
      <c r="W525" s="5" t="e">
        <f>VLOOKUP(V525,definitions_list_lookup!$V$12:$W$15,2,FALSE)</f>
        <v>#N/A</v>
      </c>
      <c r="X525" s="35"/>
      <c r="Y525" s="41" t="e">
        <f>VLOOKUP(X525,definitions_list_lookup!$AT$3:$AU$5,2,FALSE)</f>
        <v>#N/A</v>
      </c>
      <c r="Z525" s="41"/>
      <c r="AA525" s="41"/>
      <c r="AB525" s="2" t="s">
        <v>1385</v>
      </c>
      <c r="AC525" s="2" t="s">
        <v>1374</v>
      </c>
      <c r="AD525" s="5">
        <f>VLOOKUP(AC525,definitions_list_lookup!$Y$12:$Z$15,2,FALSE)</f>
        <v>1</v>
      </c>
      <c r="AE525" s="35" t="s">
        <v>1455</v>
      </c>
      <c r="AF525" s="41">
        <f>VLOOKUP(AE525,definitions_list_lookup!$AT$3:$AU$5,2,FALSE)</f>
        <v>0</v>
      </c>
      <c r="AH525" s="2" t="s">
        <v>1494</v>
      </c>
      <c r="AI525" s="2" t="s">
        <v>2712</v>
      </c>
      <c r="AJ525" s="14"/>
      <c r="AK525" s="14"/>
      <c r="AL525" s="14"/>
      <c r="AM525" s="14"/>
      <c r="AN525" s="14"/>
      <c r="AO525" s="14"/>
      <c r="AP525" s="14"/>
      <c r="AQ525" s="14"/>
      <c r="AR525" s="14"/>
      <c r="AS525" s="49">
        <v>1.5</v>
      </c>
      <c r="AT525" s="49">
        <v>270</v>
      </c>
      <c r="AU525" s="49">
        <v>6</v>
      </c>
      <c r="AV525" s="49">
        <v>360</v>
      </c>
      <c r="AW525" s="49">
        <f t="shared" si="66"/>
        <v>166.01001223846021</v>
      </c>
      <c r="AX525" s="49">
        <f t="shared" si="62"/>
        <v>166.01001223846021</v>
      </c>
      <c r="AY525" s="49">
        <f t="shared" si="67"/>
        <v>83.817986898042335</v>
      </c>
      <c r="AZ525" s="49">
        <f t="shared" si="63"/>
        <v>256.01001223846021</v>
      </c>
      <c r="BA525" s="49">
        <f t="shared" si="64"/>
        <v>6.182013101957665</v>
      </c>
      <c r="BB525" s="49">
        <f t="shared" si="68"/>
        <v>346.01001223846021</v>
      </c>
      <c r="BC525" s="60">
        <f t="shared" si="65"/>
        <v>6.182013101957665</v>
      </c>
    </row>
    <row r="526" spans="1:70">
      <c r="A526" s="89">
        <v>42938</v>
      </c>
      <c r="B526" s="2" t="s">
        <v>1842</v>
      </c>
      <c r="C526" s="2" t="s">
        <v>1450</v>
      </c>
      <c r="D526" s="2" t="s">
        <v>1575</v>
      </c>
      <c r="E526" s="2">
        <v>67</v>
      </c>
      <c r="F526" s="2">
        <v>4</v>
      </c>
      <c r="G526" s="10" t="str">
        <f t="shared" si="69"/>
        <v>67-4</v>
      </c>
      <c r="H526" s="2">
        <v>23</v>
      </c>
      <c r="I526" s="2">
        <v>62</v>
      </c>
      <c r="J526" s="14">
        <f>(VLOOKUP($G526,Depth_Lookup_CCL!$A$3:$Z$549,11,FALSE))+(H526/100)</f>
        <v>166.97499999999999</v>
      </c>
      <c r="K526" s="14">
        <f>(VLOOKUP($G526,Depth_Lookup_CCL!$A$3:$Z$549,11,FALSE))+(I526/100)</f>
        <v>167.36500000000001</v>
      </c>
      <c r="L526" s="90">
        <v>55</v>
      </c>
      <c r="M526" s="90" t="s">
        <v>2703</v>
      </c>
      <c r="N526" s="14" t="s">
        <v>1442</v>
      </c>
      <c r="Q526" s="2"/>
      <c r="R526" s="110"/>
      <c r="S526" s="2" t="s">
        <v>1378</v>
      </c>
      <c r="T526" s="35" t="s">
        <v>1391</v>
      </c>
      <c r="U526" s="2" t="s">
        <v>1385</v>
      </c>
      <c r="V526" s="2" t="s">
        <v>1374</v>
      </c>
      <c r="W526" s="5">
        <f>VLOOKUP(V526,definitions_list_lookup!$V$12:$W$15,2,FALSE)</f>
        <v>1</v>
      </c>
      <c r="X526" s="35" t="s">
        <v>1457</v>
      </c>
      <c r="Y526" s="41">
        <f>VLOOKUP(X526,definitions_list_lookup!$AT$3:$AU$5,2,FALSE)</f>
        <v>2</v>
      </c>
      <c r="Z526" s="41">
        <v>0.5</v>
      </c>
      <c r="AA526" s="41" t="s">
        <v>2713</v>
      </c>
      <c r="AB526" s="2"/>
      <c r="AC526" s="2"/>
      <c r="AD526" s="5" t="e">
        <f>VLOOKUP(AC526,definitions_list_lookup!$Y$12:$Z$15,2,FALSE)</f>
        <v>#N/A</v>
      </c>
      <c r="AE526" s="35"/>
      <c r="AF526" s="41" t="e">
        <f>VLOOKUP(AE526,definitions_list_lookup!$AT$3:$AU$5,2,FALSE)</f>
        <v>#N/A</v>
      </c>
      <c r="AH526" s="2"/>
      <c r="AI526" s="2"/>
      <c r="AJ526" s="14"/>
      <c r="AK526" s="14"/>
      <c r="AL526" s="14"/>
      <c r="AM526" s="14"/>
      <c r="AN526" s="14"/>
      <c r="AO526" s="14"/>
      <c r="AP526" s="14"/>
      <c r="AQ526" s="14"/>
      <c r="AR526" s="14"/>
      <c r="AS526" s="49">
        <v>14</v>
      </c>
      <c r="AT526" s="49">
        <v>270</v>
      </c>
      <c r="AU526" s="49">
        <v>7</v>
      </c>
      <c r="AV526" s="49">
        <v>360</v>
      </c>
      <c r="AW526" s="49">
        <f t="shared" si="66"/>
        <v>116.21849286681237</v>
      </c>
      <c r="AX526" s="49">
        <f t="shared" si="62"/>
        <v>116.21849286681237</v>
      </c>
      <c r="AY526" s="49">
        <f t="shared" si="67"/>
        <v>74.4682309718619</v>
      </c>
      <c r="AZ526" s="49">
        <f t="shared" si="63"/>
        <v>206.21849286681237</v>
      </c>
      <c r="BA526" s="49">
        <f t="shared" si="64"/>
        <v>15.5317690281381</v>
      </c>
      <c r="BB526" s="49">
        <f t="shared" si="68"/>
        <v>296.21849286681237</v>
      </c>
      <c r="BC526" s="60">
        <f t="shared" si="65"/>
        <v>15.5317690281381</v>
      </c>
    </row>
    <row r="527" spans="1:70">
      <c r="A527" s="89">
        <v>42938</v>
      </c>
      <c r="B527" s="2" t="s">
        <v>1842</v>
      </c>
      <c r="C527" s="2" t="s">
        <v>1450</v>
      </c>
      <c r="D527" s="2" t="s">
        <v>1575</v>
      </c>
      <c r="E527" s="2">
        <v>68</v>
      </c>
      <c r="F527" s="2">
        <v>1</v>
      </c>
      <c r="G527" s="10" t="str">
        <f t="shared" si="69"/>
        <v>68-1</v>
      </c>
      <c r="H527" s="2">
        <v>0</v>
      </c>
      <c r="I527" s="2">
        <v>23</v>
      </c>
      <c r="J527" s="14">
        <f>(VLOOKUP($G527,Depth_Lookup_CCL!$A$3:$Z$549,11,FALSE))+(H527/100)</f>
        <v>167.2</v>
      </c>
      <c r="K527" s="14">
        <f>(VLOOKUP($G527,Depth_Lookup_CCL!$A$3:$Z$549,11,FALSE))+(I527/100)</f>
        <v>167.42999999999998</v>
      </c>
      <c r="L527" s="90">
        <v>55</v>
      </c>
      <c r="M527" s="90" t="s">
        <v>1846</v>
      </c>
      <c r="N527" s="14"/>
      <c r="Q527" s="2"/>
      <c r="R527" s="110"/>
      <c r="T527" s="35"/>
      <c r="U527" s="2"/>
      <c r="V527" s="2"/>
      <c r="W527" s="5" t="e">
        <f>VLOOKUP(V527,definitions_list_lookup!$V$12:$W$15,2,FALSE)</f>
        <v>#N/A</v>
      </c>
      <c r="X527" s="35"/>
      <c r="Y527" s="41" t="e">
        <f>VLOOKUP(X527,definitions_list_lookup!$AT$3:$AU$5,2,FALSE)</f>
        <v>#N/A</v>
      </c>
      <c r="Z527" s="41"/>
      <c r="AA527" s="41"/>
      <c r="AB527" s="2" t="s">
        <v>1385</v>
      </c>
      <c r="AC527" s="2" t="s">
        <v>1374</v>
      </c>
      <c r="AD527" s="5">
        <f>VLOOKUP(AC527,definitions_list_lookup!$Y$12:$Z$15,2,FALSE)</f>
        <v>1</v>
      </c>
      <c r="AE527" s="35" t="s">
        <v>1455</v>
      </c>
      <c r="AF527" s="41">
        <f>VLOOKUP(AE527,definitions_list_lookup!$AT$3:$AU$5,2,FALSE)</f>
        <v>0</v>
      </c>
      <c r="AH527" s="2" t="s">
        <v>1494</v>
      </c>
      <c r="AI527" s="2" t="s">
        <v>2712</v>
      </c>
      <c r="AJ527" s="14"/>
      <c r="AK527" s="14"/>
      <c r="AL527" s="14"/>
      <c r="AM527" s="14"/>
      <c r="AN527" s="14"/>
      <c r="AO527" s="14"/>
      <c r="AP527" s="14"/>
      <c r="AQ527" s="14"/>
      <c r="AR527" s="14"/>
      <c r="AS527" s="49">
        <v>11</v>
      </c>
      <c r="AT527" s="49">
        <v>270</v>
      </c>
      <c r="AU527" s="49">
        <v>5</v>
      </c>
      <c r="AV527" s="49">
        <v>360</v>
      </c>
      <c r="AW527" s="49">
        <f t="shared" si="66"/>
        <v>114.2320408219698</v>
      </c>
      <c r="AX527" s="49">
        <f t="shared" si="62"/>
        <v>114.2320408219698</v>
      </c>
      <c r="AY527" s="49">
        <f t="shared" si="67"/>
        <v>77.966823208955546</v>
      </c>
      <c r="AZ527" s="49">
        <f t="shared" si="63"/>
        <v>204.2320408219698</v>
      </c>
      <c r="BA527" s="49">
        <f t="shared" si="64"/>
        <v>12.033176791044454</v>
      </c>
      <c r="BB527" s="49">
        <f t="shared" si="68"/>
        <v>294.2320408219698</v>
      </c>
      <c r="BC527" s="60">
        <f t="shared" si="65"/>
        <v>12.033176791044454</v>
      </c>
    </row>
    <row r="528" spans="1:70">
      <c r="A528" s="89">
        <v>42938</v>
      </c>
      <c r="B528" s="2" t="s">
        <v>1842</v>
      </c>
      <c r="C528" s="2" t="s">
        <v>1450</v>
      </c>
      <c r="D528" s="2" t="s">
        <v>1575</v>
      </c>
      <c r="E528" s="2">
        <v>68</v>
      </c>
      <c r="F528" s="2">
        <v>1</v>
      </c>
      <c r="G528" s="10" t="str">
        <f t="shared" si="69"/>
        <v>68-1</v>
      </c>
      <c r="H528" s="2">
        <v>23</v>
      </c>
      <c r="I528" s="2">
        <v>63</v>
      </c>
      <c r="J528" s="14">
        <f>(VLOOKUP($G528,Depth_Lookup_CCL!$A$3:$Z$549,11,FALSE))+(H528/100)</f>
        <v>167.42999999999998</v>
      </c>
      <c r="K528" s="14">
        <f>(VLOOKUP($G528,Depth_Lookup_CCL!$A$3:$Z$549,11,FALSE))+(I528/100)</f>
        <v>167.82999999999998</v>
      </c>
      <c r="L528" s="90">
        <v>55</v>
      </c>
      <c r="M528" s="90" t="s">
        <v>1846</v>
      </c>
      <c r="N528" s="7"/>
      <c r="Q528" s="2"/>
      <c r="R528" s="110"/>
      <c r="S528" s="2" t="s">
        <v>1378</v>
      </c>
      <c r="T528" s="35" t="s">
        <v>1391</v>
      </c>
      <c r="U528" s="2" t="s">
        <v>1385</v>
      </c>
      <c r="V528" s="2" t="s">
        <v>1374</v>
      </c>
      <c r="W528" s="5">
        <f>VLOOKUP(V528,definitions_list_lookup!$V$12:$W$15,2,FALSE)</f>
        <v>1</v>
      </c>
      <c r="X528" s="35" t="s">
        <v>1457</v>
      </c>
      <c r="Y528" s="41">
        <f>VLOOKUP(X528,definitions_list_lookup!$AT$3:$AU$5,2,FALSE)</f>
        <v>2</v>
      </c>
      <c r="Z528" s="41">
        <v>40</v>
      </c>
      <c r="AA528" s="41" t="s">
        <v>2476</v>
      </c>
      <c r="AB528" s="2"/>
      <c r="AC528" s="2"/>
      <c r="AD528" s="5" t="e">
        <f>VLOOKUP(AC528,definitions_list_lookup!$Y$12:$Z$15,2,FALSE)</f>
        <v>#N/A</v>
      </c>
      <c r="AE528" s="35"/>
      <c r="AF528" s="41" t="e">
        <f>VLOOKUP(AE528,definitions_list_lookup!$AT$3:$AU$5,2,FALSE)</f>
        <v>#N/A</v>
      </c>
      <c r="AH528" s="2"/>
      <c r="AI528" s="2"/>
      <c r="AJ528" s="14"/>
      <c r="AK528" s="14"/>
      <c r="AL528" s="14"/>
      <c r="AM528" s="14"/>
      <c r="AN528" s="14"/>
      <c r="AO528" s="14"/>
      <c r="AP528" s="14"/>
      <c r="AQ528" s="14"/>
      <c r="AR528" s="14"/>
      <c r="AS528" s="49">
        <v>13</v>
      </c>
      <c r="AT528" s="49">
        <v>270</v>
      </c>
      <c r="AU528" s="49">
        <v>4</v>
      </c>
      <c r="AV528" s="49">
        <v>360</v>
      </c>
      <c r="AW528" s="49">
        <f t="shared" si="66"/>
        <v>106.85084156688498</v>
      </c>
      <c r="AX528" s="49">
        <f t="shared" si="62"/>
        <v>106.85084156688498</v>
      </c>
      <c r="AY528" s="49">
        <f t="shared" si="67"/>
        <v>76.43787781462116</v>
      </c>
      <c r="AZ528" s="49">
        <f t="shared" si="63"/>
        <v>196.85084156688498</v>
      </c>
      <c r="BA528" s="49">
        <f t="shared" si="64"/>
        <v>13.56212218537884</v>
      </c>
      <c r="BB528" s="49">
        <f t="shared" si="68"/>
        <v>286.85084156688498</v>
      </c>
      <c r="BC528" s="60">
        <f t="shared" si="65"/>
        <v>13.56212218537884</v>
      </c>
    </row>
    <row r="529" spans="1:55">
      <c r="A529" s="89">
        <v>42938</v>
      </c>
      <c r="B529" s="2" t="s">
        <v>1842</v>
      </c>
      <c r="C529" s="2" t="s">
        <v>1450</v>
      </c>
      <c r="D529" s="2" t="s">
        <v>1575</v>
      </c>
      <c r="E529" s="2">
        <v>68</v>
      </c>
      <c r="F529" s="2">
        <v>2</v>
      </c>
      <c r="G529" s="10" t="str">
        <f t="shared" si="69"/>
        <v>68-2</v>
      </c>
      <c r="H529" s="2">
        <v>0</v>
      </c>
      <c r="I529" s="2">
        <v>76</v>
      </c>
      <c r="J529" s="14">
        <f>(VLOOKUP($G529,Depth_Lookup_CCL!$A$3:$Z$549,11,FALSE))+(H529/100)</f>
        <v>167.82999999999998</v>
      </c>
      <c r="K529" s="14">
        <f>(VLOOKUP($G529,Depth_Lookup_CCL!$A$3:$Z$549,11,FALSE))+(I529/100)</f>
        <v>168.58999999999997</v>
      </c>
      <c r="L529" s="90">
        <v>55</v>
      </c>
      <c r="M529" s="90" t="s">
        <v>1846</v>
      </c>
      <c r="N529" s="7"/>
      <c r="Q529" s="2"/>
      <c r="R529" s="110"/>
      <c r="T529" s="35"/>
      <c r="U529" s="2"/>
      <c r="V529" s="2"/>
      <c r="W529" s="5" t="e">
        <f>VLOOKUP(V529,definitions_list_lookup!$V$12:$W$15,2,FALSE)</f>
        <v>#N/A</v>
      </c>
      <c r="X529" s="35"/>
      <c r="Y529" s="41" t="e">
        <f>VLOOKUP(X529,definitions_list_lookup!$AT$3:$AU$5,2,FALSE)</f>
        <v>#N/A</v>
      </c>
      <c r="Z529" s="41"/>
      <c r="AA529" s="41"/>
      <c r="AB529" s="2" t="s">
        <v>1385</v>
      </c>
      <c r="AC529" s="2" t="s">
        <v>1374</v>
      </c>
      <c r="AD529" s="5">
        <f>VLOOKUP(AC529,definitions_list_lookup!$Y$12:$Z$15,2,FALSE)</f>
        <v>1</v>
      </c>
      <c r="AE529" s="35" t="s">
        <v>1455</v>
      </c>
      <c r="AF529" s="41">
        <f>VLOOKUP(AE529,definitions_list_lookup!$AT$3:$AU$5,2,FALSE)</f>
        <v>0</v>
      </c>
      <c r="AH529" s="2" t="s">
        <v>1494</v>
      </c>
      <c r="AI529" s="2" t="s">
        <v>2693</v>
      </c>
      <c r="AJ529" s="14"/>
      <c r="AK529" s="14"/>
      <c r="AL529" s="14"/>
      <c r="AM529" s="14"/>
      <c r="AN529" s="14"/>
      <c r="AO529" s="14"/>
      <c r="AP529" s="14"/>
      <c r="AQ529" s="14"/>
      <c r="AR529" s="14"/>
      <c r="AS529" s="49">
        <v>16</v>
      </c>
      <c r="AT529" s="49">
        <v>240</v>
      </c>
      <c r="AU529" s="49">
        <v>4</v>
      </c>
      <c r="AV529" s="49">
        <v>360</v>
      </c>
      <c r="AW529" s="49">
        <f t="shared" si="66"/>
        <v>100.66059710068879</v>
      </c>
      <c r="AX529" s="49">
        <f t="shared" si="62"/>
        <v>100.66059710068879</v>
      </c>
      <c r="AY529" s="49">
        <f t="shared" si="67"/>
        <v>69.293331298353905</v>
      </c>
      <c r="AZ529" s="49">
        <f t="shared" si="63"/>
        <v>190.66059710068879</v>
      </c>
      <c r="BA529" s="49">
        <f t="shared" si="64"/>
        <v>20.706668701646095</v>
      </c>
      <c r="BB529" s="49">
        <f t="shared" si="68"/>
        <v>280.66059710068879</v>
      </c>
      <c r="BC529" s="60">
        <f t="shared" si="65"/>
        <v>20.706668701646095</v>
      </c>
    </row>
    <row r="530" spans="1:55">
      <c r="A530" s="89">
        <v>42938</v>
      </c>
      <c r="B530" s="2" t="s">
        <v>1842</v>
      </c>
      <c r="C530" s="2" t="s">
        <v>1450</v>
      </c>
      <c r="D530" s="2" t="s">
        <v>1575</v>
      </c>
      <c r="E530" s="2">
        <v>68</v>
      </c>
      <c r="F530" s="2">
        <v>2</v>
      </c>
      <c r="G530" s="10" t="str">
        <f t="shared" si="69"/>
        <v>68-2</v>
      </c>
      <c r="H530" s="2">
        <v>76</v>
      </c>
      <c r="I530" s="2">
        <v>82</v>
      </c>
      <c r="J530" s="14">
        <f>(VLOOKUP($G530,Depth_Lookup_CCL!$A$3:$Z$549,11,FALSE))+(H530/100)</f>
        <v>168.58999999999997</v>
      </c>
      <c r="K530" s="14">
        <f>(VLOOKUP($G530,Depth_Lookup_CCL!$A$3:$Z$549,11,FALSE))+(I530/100)</f>
        <v>168.64999999999998</v>
      </c>
      <c r="L530" s="90">
        <v>55</v>
      </c>
      <c r="M530" s="90" t="s">
        <v>1846</v>
      </c>
      <c r="N530" s="7"/>
      <c r="Q530" s="2"/>
      <c r="R530" s="110" t="s">
        <v>2571</v>
      </c>
      <c r="S530" s="2" t="s">
        <v>1379</v>
      </c>
      <c r="T530" s="35"/>
      <c r="U530" s="2"/>
      <c r="V530" s="2"/>
      <c r="W530" s="5" t="e">
        <f>VLOOKUP(V530,definitions_list_lookup!$V$12:$W$15,2,FALSE)</f>
        <v>#N/A</v>
      </c>
      <c r="X530" s="35"/>
      <c r="Y530" s="41" t="e">
        <f>VLOOKUP(X530,definitions_list_lookup!$AT$3:$AU$5,2,FALSE)</f>
        <v>#N/A</v>
      </c>
      <c r="Z530" s="41"/>
      <c r="AA530" s="41" t="s">
        <v>2714</v>
      </c>
      <c r="AB530" s="2"/>
      <c r="AC530" s="2"/>
      <c r="AD530" s="5" t="e">
        <f>VLOOKUP(AC530,definitions_list_lookup!$Y$12:$Z$15,2,FALSE)</f>
        <v>#N/A</v>
      </c>
      <c r="AE530" s="35"/>
      <c r="AF530" s="41" t="e">
        <f>VLOOKUP(AE530,definitions_list_lookup!$AT$3:$AU$5,2,FALSE)</f>
        <v>#N/A</v>
      </c>
      <c r="AH530" s="2"/>
      <c r="AI530" s="2"/>
      <c r="AJ530" s="14"/>
      <c r="AK530" s="14"/>
      <c r="AL530" s="14"/>
      <c r="AM530" s="14"/>
      <c r="AN530" s="14"/>
      <c r="AO530" s="14"/>
      <c r="AP530" s="14"/>
      <c r="AQ530" s="14"/>
      <c r="AR530" s="14"/>
      <c r="AS530" s="49"/>
      <c r="AT530" s="49"/>
      <c r="AU530" s="49"/>
      <c r="AV530" s="49"/>
      <c r="AW530" s="49" t="e">
        <f t="shared" si="66"/>
        <v>#DIV/0!</v>
      </c>
      <c r="AX530" s="49" t="e">
        <f t="shared" si="62"/>
        <v>#DIV/0!</v>
      </c>
      <c r="AY530" s="49" t="e">
        <f t="shared" si="67"/>
        <v>#DIV/0!</v>
      </c>
      <c r="AZ530" s="49" t="e">
        <f t="shared" si="63"/>
        <v>#DIV/0!</v>
      </c>
      <c r="BA530" s="49" t="e">
        <f t="shared" si="64"/>
        <v>#DIV/0!</v>
      </c>
      <c r="BB530" s="49" t="e">
        <f t="shared" si="68"/>
        <v>#DIV/0!</v>
      </c>
      <c r="BC530" s="60" t="e">
        <f t="shared" si="65"/>
        <v>#DIV/0!</v>
      </c>
    </row>
    <row r="531" spans="1:55">
      <c r="A531" s="89">
        <v>42938</v>
      </c>
      <c r="B531" s="2" t="s">
        <v>1842</v>
      </c>
      <c r="C531" s="2" t="s">
        <v>1450</v>
      </c>
      <c r="D531" s="2" t="s">
        <v>1575</v>
      </c>
      <c r="E531" s="2">
        <v>68</v>
      </c>
      <c r="F531" s="2">
        <v>3</v>
      </c>
      <c r="G531" s="10" t="str">
        <f t="shared" si="69"/>
        <v>68-3</v>
      </c>
      <c r="H531" s="2">
        <v>0</v>
      </c>
      <c r="I531" s="2">
        <v>84</v>
      </c>
      <c r="J531" s="14">
        <f>(VLOOKUP($G531,Depth_Lookup_CCL!$A$3:$Z$549,11,FALSE))+(H531/100)</f>
        <v>168.66</v>
      </c>
      <c r="K531" s="14">
        <f>(VLOOKUP($G531,Depth_Lookup_CCL!$A$3:$Z$549,11,FALSE))+(I531/100)</f>
        <v>169.5</v>
      </c>
      <c r="L531" s="90">
        <v>55</v>
      </c>
      <c r="M531" s="90" t="s">
        <v>1846</v>
      </c>
      <c r="N531" s="14"/>
      <c r="Q531" s="2"/>
      <c r="R531" s="110"/>
      <c r="T531" s="35"/>
      <c r="U531" s="2"/>
      <c r="V531" s="2"/>
      <c r="W531" s="5" t="e">
        <f>VLOOKUP(V531,definitions_list_lookup!$V$12:$W$15,2,FALSE)</f>
        <v>#N/A</v>
      </c>
      <c r="X531" s="35"/>
      <c r="Y531" s="41" t="e">
        <f>VLOOKUP(X531,definitions_list_lookup!$AT$3:$AU$5,2,FALSE)</f>
        <v>#N/A</v>
      </c>
      <c r="Z531" s="41"/>
      <c r="AA531" s="41"/>
      <c r="AB531" s="2" t="s">
        <v>1385</v>
      </c>
      <c r="AC531" s="2" t="s">
        <v>1374</v>
      </c>
      <c r="AD531" s="5">
        <f>VLOOKUP(AC531,definitions_list_lookup!$Y$12:$Z$15,2,FALSE)</f>
        <v>1</v>
      </c>
      <c r="AE531" s="35" t="s">
        <v>1455</v>
      </c>
      <c r="AF531" s="41">
        <f>VLOOKUP(AE531,definitions_list_lookup!$AT$3:$AU$5,2,FALSE)</f>
        <v>0</v>
      </c>
      <c r="AH531" s="2" t="s">
        <v>1492</v>
      </c>
      <c r="AI531" s="2" t="s">
        <v>2715</v>
      </c>
      <c r="AJ531" s="14"/>
      <c r="AK531" s="14"/>
      <c r="AL531" s="14"/>
      <c r="AM531" s="14"/>
      <c r="AN531" s="14"/>
      <c r="AO531" s="14"/>
      <c r="AP531" s="14"/>
      <c r="AQ531" s="14"/>
      <c r="AR531" s="14"/>
      <c r="AS531" s="49">
        <v>6</v>
      </c>
      <c r="AT531" s="49">
        <v>270</v>
      </c>
      <c r="AU531" s="49">
        <v>4</v>
      </c>
      <c r="AV531" s="49">
        <v>360</v>
      </c>
      <c r="AW531" s="49">
        <f t="shared" si="66"/>
        <v>123.63618705852537</v>
      </c>
      <c r="AX531" s="49">
        <f t="shared" si="62"/>
        <v>123.63618705852537</v>
      </c>
      <c r="AY531" s="49">
        <f t="shared" si="67"/>
        <v>82.805013436612754</v>
      </c>
      <c r="AZ531" s="49">
        <f t="shared" si="63"/>
        <v>213.63618705852537</v>
      </c>
      <c r="BA531" s="49">
        <f t="shared" si="64"/>
        <v>7.1949865633872463</v>
      </c>
      <c r="BB531" s="49">
        <f t="shared" si="68"/>
        <v>303.63618705852537</v>
      </c>
      <c r="BC531" s="60">
        <f t="shared" si="65"/>
        <v>7.1949865633872463</v>
      </c>
    </row>
    <row r="532" spans="1:55">
      <c r="A532" s="89">
        <v>42938</v>
      </c>
      <c r="B532" s="2" t="s">
        <v>1842</v>
      </c>
      <c r="C532" s="2" t="s">
        <v>1450</v>
      </c>
      <c r="D532" s="2" t="s">
        <v>1575</v>
      </c>
      <c r="E532" s="2">
        <v>68</v>
      </c>
      <c r="F532" s="2">
        <v>4</v>
      </c>
      <c r="G532" s="10" t="str">
        <f t="shared" si="69"/>
        <v>68-4</v>
      </c>
      <c r="H532" s="2">
        <v>0</v>
      </c>
      <c r="I532" s="2">
        <v>90</v>
      </c>
      <c r="J532" s="14">
        <f>(VLOOKUP($G532,Depth_Lookup_CCL!$A$3:$Z$549,11,FALSE))+(H532/100)</f>
        <v>169.505</v>
      </c>
      <c r="K532" s="14">
        <f>(VLOOKUP($G532,Depth_Lookup_CCL!$A$3:$Z$549,11,FALSE))+(I532/100)</f>
        <v>170.405</v>
      </c>
      <c r="L532" s="90">
        <v>55</v>
      </c>
      <c r="M532" s="90" t="s">
        <v>1846</v>
      </c>
      <c r="N532" s="14"/>
      <c r="Q532" s="2"/>
      <c r="R532" s="110"/>
      <c r="T532" s="35"/>
      <c r="U532" s="2"/>
      <c r="V532" s="2"/>
      <c r="W532" s="5" t="e">
        <f>VLOOKUP(V532,definitions_list_lookup!$V$12:$W$15,2,FALSE)</f>
        <v>#N/A</v>
      </c>
      <c r="X532" s="35"/>
      <c r="Y532" s="41" t="e">
        <f>VLOOKUP(X532,definitions_list_lookup!$AT$3:$AU$5,2,FALSE)</f>
        <v>#N/A</v>
      </c>
      <c r="Z532" s="41"/>
      <c r="AA532" s="41" t="s">
        <v>2716</v>
      </c>
      <c r="AB532" s="2"/>
      <c r="AC532" s="2"/>
      <c r="AD532" s="5" t="e">
        <f>VLOOKUP(AC532,definitions_list_lookup!$Y$12:$Z$15,2,FALSE)</f>
        <v>#N/A</v>
      </c>
      <c r="AE532" s="35"/>
      <c r="AF532" s="41" t="e">
        <f>VLOOKUP(AE532,definitions_list_lookup!$AT$3:$AU$5,2,FALSE)</f>
        <v>#N/A</v>
      </c>
      <c r="AH532" s="2"/>
      <c r="AI532" s="2"/>
      <c r="AJ532" s="14"/>
      <c r="AK532" s="14"/>
      <c r="AL532" s="14"/>
      <c r="AM532" s="14"/>
      <c r="AN532" s="14"/>
      <c r="AO532" s="14"/>
      <c r="AP532" s="14"/>
      <c r="AQ532" s="14"/>
      <c r="AR532" s="14"/>
      <c r="AS532" s="49"/>
      <c r="AT532" s="49"/>
      <c r="AU532" s="49"/>
      <c r="AV532" s="49"/>
      <c r="BA532" s="7"/>
      <c r="BB532" s="7"/>
    </row>
    <row r="533" spans="1:55">
      <c r="A533" s="89">
        <v>42938</v>
      </c>
      <c r="B533" s="2" t="s">
        <v>1842</v>
      </c>
      <c r="C533" s="2" t="s">
        <v>1450</v>
      </c>
      <c r="D533" s="2" t="s">
        <v>1575</v>
      </c>
      <c r="E533" s="2">
        <v>69</v>
      </c>
      <c r="F533" s="2">
        <v>1</v>
      </c>
      <c r="G533" s="10" t="str">
        <f t="shared" si="69"/>
        <v>69-1</v>
      </c>
      <c r="H533" s="2">
        <v>0</v>
      </c>
      <c r="I533" s="2">
        <v>14.5</v>
      </c>
      <c r="J533" s="14">
        <f>(VLOOKUP($G533,Depth_Lookup_CCL!$A$3:$Z$549,11,FALSE))+(H533/100)</f>
        <v>170.2</v>
      </c>
      <c r="K533" s="14">
        <f>(VLOOKUP($G533,Depth_Lookup_CCL!$A$3:$Z$549,11,FALSE))+(I533/100)</f>
        <v>170.345</v>
      </c>
      <c r="L533" s="90">
        <v>55</v>
      </c>
      <c r="M533" s="90" t="s">
        <v>1846</v>
      </c>
      <c r="N533" s="14"/>
      <c r="Q533" s="2"/>
      <c r="R533" s="110"/>
      <c r="T533" s="35"/>
      <c r="U533" s="2"/>
      <c r="V533" s="2"/>
      <c r="W533" s="5" t="e">
        <f>VLOOKUP(V533,definitions_list_lookup!$V$12:$W$15,2,FALSE)</f>
        <v>#N/A</v>
      </c>
      <c r="X533" s="35"/>
      <c r="Y533" s="41" t="e">
        <f>VLOOKUP(X533,definitions_list_lookup!$AT$3:$AU$5,2,FALSE)</f>
        <v>#N/A</v>
      </c>
      <c r="Z533" s="41"/>
      <c r="AB533" s="2" t="s">
        <v>1385</v>
      </c>
      <c r="AC533" s="2" t="s">
        <v>1374</v>
      </c>
      <c r="AD533" s="5">
        <f>VLOOKUP(AC533,definitions_list_lookup!$Y$12:$Z$15,2,FALSE)</f>
        <v>1</v>
      </c>
      <c r="AE533" s="35" t="s">
        <v>1455</v>
      </c>
      <c r="AF533" s="41">
        <f>VLOOKUP(AE533,definitions_list_lookup!$AT$3:$AU$5,2,FALSE)</f>
        <v>0</v>
      </c>
      <c r="AH533" s="2" t="s">
        <v>1494</v>
      </c>
      <c r="AI533" s="2" t="s">
        <v>2712</v>
      </c>
      <c r="AJ533" s="14"/>
      <c r="AK533" s="14"/>
      <c r="AL533" s="14"/>
      <c r="AM533" s="14"/>
      <c r="AN533" s="14"/>
      <c r="AO533" s="14"/>
      <c r="AP533" s="14"/>
      <c r="AQ533" s="14"/>
      <c r="AR533" s="14"/>
      <c r="AS533" s="49">
        <v>2</v>
      </c>
      <c r="AT533" s="49">
        <v>90</v>
      </c>
      <c r="AU533" s="49">
        <v>3</v>
      </c>
      <c r="AV533" s="49">
        <v>180</v>
      </c>
      <c r="AW533" s="49">
        <f t="shared" si="66"/>
        <v>-33.676630813748432</v>
      </c>
      <c r="AX533" s="49">
        <f t="shared" si="62"/>
        <v>326.32336918625157</v>
      </c>
      <c r="AY533" s="49">
        <f t="shared" si="67"/>
        <v>86.396473075212924</v>
      </c>
      <c r="AZ533" s="49">
        <f t="shared" si="63"/>
        <v>56.323369186251568</v>
      </c>
      <c r="BA533" s="49">
        <f t="shared" si="64"/>
        <v>3.6035269247870758</v>
      </c>
      <c r="BB533" s="49">
        <f t="shared" si="68"/>
        <v>146.32336918625157</v>
      </c>
      <c r="BC533" s="60">
        <f t="shared" si="65"/>
        <v>3.6035269247870758</v>
      </c>
    </row>
    <row r="534" spans="1:55">
      <c r="A534" s="89">
        <v>42938</v>
      </c>
      <c r="B534" s="2" t="s">
        <v>1842</v>
      </c>
      <c r="C534" s="2" t="s">
        <v>1450</v>
      </c>
      <c r="D534" s="2" t="s">
        <v>1575</v>
      </c>
      <c r="E534" s="2">
        <v>69</v>
      </c>
      <c r="F534" s="2">
        <v>1</v>
      </c>
      <c r="G534" s="10" t="str">
        <f t="shared" si="69"/>
        <v>69-1</v>
      </c>
      <c r="H534" s="2">
        <v>14.5</v>
      </c>
      <c r="I534" s="2">
        <v>20</v>
      </c>
      <c r="J534" s="14">
        <f>(VLOOKUP($G534,Depth_Lookup_CCL!$A$3:$Z$549,11,FALSE))+(H534/100)</f>
        <v>170.345</v>
      </c>
      <c r="K534" s="14">
        <f>(VLOOKUP($G534,Depth_Lookup_CCL!$A$3:$Z$549,11,FALSE))+(I534/100)</f>
        <v>170.39999999999998</v>
      </c>
      <c r="L534" s="90">
        <v>55</v>
      </c>
      <c r="M534" s="90" t="s">
        <v>1846</v>
      </c>
      <c r="N534" s="14"/>
      <c r="Q534" s="2"/>
      <c r="R534" s="110"/>
      <c r="S534" s="2" t="s">
        <v>1378</v>
      </c>
      <c r="T534" s="35" t="s">
        <v>1391</v>
      </c>
      <c r="U534" s="2" t="s">
        <v>1385</v>
      </c>
      <c r="V534" s="2" t="s">
        <v>1374</v>
      </c>
      <c r="W534" s="5">
        <f>VLOOKUP(V534,definitions_list_lookup!$V$12:$W$15,2,FALSE)</f>
        <v>1</v>
      </c>
      <c r="X534" s="35" t="s">
        <v>1457</v>
      </c>
      <c r="Y534" s="41">
        <f>VLOOKUP(X534,definitions_list_lookup!$AT$3:$AU$5,2,FALSE)</f>
        <v>2</v>
      </c>
      <c r="Z534" s="41">
        <v>1</v>
      </c>
      <c r="AA534" s="41" t="s">
        <v>2717</v>
      </c>
      <c r="AB534" s="2"/>
      <c r="AC534" s="2"/>
      <c r="AD534" s="5" t="e">
        <f>VLOOKUP(AC534,definitions_list_lookup!$Y$12:$Z$15,2,FALSE)</f>
        <v>#N/A</v>
      </c>
      <c r="AE534" s="35"/>
      <c r="AF534" s="41" t="e">
        <f>VLOOKUP(AE534,definitions_list_lookup!$AT$3:$AU$5,2,FALSE)</f>
        <v>#N/A</v>
      </c>
      <c r="AH534" s="2"/>
      <c r="AI534" s="2"/>
      <c r="AJ534" s="14"/>
      <c r="AK534" s="14"/>
      <c r="AL534" s="14"/>
      <c r="AM534" s="14"/>
      <c r="AN534" s="14"/>
      <c r="AO534" s="14"/>
      <c r="AP534" s="14"/>
      <c r="AQ534" s="14"/>
      <c r="AR534" s="14"/>
      <c r="AS534" s="49">
        <v>1</v>
      </c>
      <c r="AT534" s="49">
        <v>90</v>
      </c>
      <c r="AU534" s="49">
        <v>4</v>
      </c>
      <c r="AV534" s="49">
        <v>180</v>
      </c>
      <c r="AW534" s="49">
        <f t="shared" si="66"/>
        <v>-14.01569916405353</v>
      </c>
      <c r="AX534" s="49">
        <f t="shared" si="62"/>
        <v>345.98430083594644</v>
      </c>
      <c r="AY534" s="49">
        <f t="shared" si="67"/>
        <v>85.87768053918505</v>
      </c>
      <c r="AZ534" s="49">
        <f t="shared" si="63"/>
        <v>75.98430083594647</v>
      </c>
      <c r="BA534" s="49">
        <f t="shared" si="64"/>
        <v>4.1223194608149498</v>
      </c>
      <c r="BB534" s="49">
        <f t="shared" si="68"/>
        <v>165.98430083594644</v>
      </c>
      <c r="BC534" s="60">
        <f t="shared" si="65"/>
        <v>4.1223194608149498</v>
      </c>
    </row>
    <row r="535" spans="1:55">
      <c r="A535" s="89">
        <v>42938</v>
      </c>
      <c r="B535" s="2" t="s">
        <v>1842</v>
      </c>
      <c r="C535" s="2" t="s">
        <v>1450</v>
      </c>
      <c r="D535" s="2" t="s">
        <v>1575</v>
      </c>
      <c r="E535" s="2">
        <v>69</v>
      </c>
      <c r="F535" s="2">
        <v>1</v>
      </c>
      <c r="G535" s="10" t="str">
        <f t="shared" si="69"/>
        <v>69-1</v>
      </c>
      <c r="H535" s="2">
        <v>20</v>
      </c>
      <c r="I535" s="2">
        <v>56</v>
      </c>
      <c r="J535" s="14">
        <f>(VLOOKUP($G535,Depth_Lookup_CCL!$A$3:$Z$549,11,FALSE))+(H535/100)</f>
        <v>170.39999999999998</v>
      </c>
      <c r="K535" s="14">
        <f>(VLOOKUP($G535,Depth_Lookup_CCL!$A$3:$Z$549,11,FALSE))+(I535/100)</f>
        <v>170.76</v>
      </c>
      <c r="L535" s="90">
        <v>55</v>
      </c>
      <c r="M535" s="90" t="s">
        <v>1846</v>
      </c>
      <c r="N535" s="14"/>
      <c r="Q535" s="2"/>
      <c r="R535" s="110"/>
      <c r="S535" s="2" t="s">
        <v>1379</v>
      </c>
      <c r="T535" s="35" t="s">
        <v>1363</v>
      </c>
      <c r="U535" s="2" t="s">
        <v>1368</v>
      </c>
      <c r="V535" s="2" t="s">
        <v>1374</v>
      </c>
      <c r="W535" s="5">
        <f>VLOOKUP(V535,definitions_list_lookup!$V$12:$W$15,2,FALSE)</f>
        <v>1</v>
      </c>
      <c r="X535" s="35" t="s">
        <v>1455</v>
      </c>
      <c r="Y535" s="41">
        <f>VLOOKUP(X535,definitions_list_lookup!$AT$3:$AU$5,2,FALSE)</f>
        <v>0</v>
      </c>
      <c r="Z535" s="41">
        <v>36</v>
      </c>
      <c r="AA535" s="41" t="s">
        <v>2476</v>
      </c>
      <c r="AB535" s="2"/>
      <c r="AC535" s="2"/>
      <c r="AD535" s="5" t="e">
        <f>VLOOKUP(AC535,definitions_list_lookup!$Y$12:$Z$15,2,FALSE)</f>
        <v>#N/A</v>
      </c>
      <c r="AE535" s="35"/>
      <c r="AF535" s="41" t="e">
        <f>VLOOKUP(AE535,definitions_list_lookup!$AT$3:$AU$5,2,FALSE)</f>
        <v>#N/A</v>
      </c>
      <c r="AH535" s="2"/>
      <c r="AI535" s="2"/>
      <c r="AJ535" s="14"/>
      <c r="AK535" s="14"/>
      <c r="AL535" s="14"/>
      <c r="AM535" s="14"/>
      <c r="AN535" s="14"/>
      <c r="AO535" s="14"/>
      <c r="AP535" s="14"/>
      <c r="AQ535" s="14"/>
      <c r="AR535" s="14"/>
      <c r="AS535" s="49">
        <v>2</v>
      </c>
      <c r="AT535" s="49">
        <v>90</v>
      </c>
      <c r="AU535" s="49">
        <v>4</v>
      </c>
      <c r="AV535" s="49">
        <v>180</v>
      </c>
      <c r="AW535" s="49">
        <f t="shared" si="66"/>
        <v>-26.537096393580782</v>
      </c>
      <c r="AX535" s="49">
        <f t="shared" si="62"/>
        <v>333.46290360641922</v>
      </c>
      <c r="AY535" s="49">
        <f t="shared" si="67"/>
        <v>85.530762667528776</v>
      </c>
      <c r="AZ535" s="49">
        <f t="shared" si="63"/>
        <v>63.462903606419218</v>
      </c>
      <c r="BA535" s="49">
        <f t="shared" si="64"/>
        <v>4.4692373324712236</v>
      </c>
      <c r="BB535" s="49">
        <f t="shared" si="68"/>
        <v>153.46290360641922</v>
      </c>
      <c r="BC535" s="60">
        <f t="shared" si="65"/>
        <v>4.4692373324712236</v>
      </c>
    </row>
    <row r="536" spans="1:55">
      <c r="A536" s="89">
        <v>42938</v>
      </c>
      <c r="B536" s="2" t="s">
        <v>1842</v>
      </c>
      <c r="C536" s="2" t="s">
        <v>1450</v>
      </c>
      <c r="D536" s="2" t="s">
        <v>1575</v>
      </c>
      <c r="E536" s="2">
        <v>69</v>
      </c>
      <c r="F536" s="2">
        <v>2</v>
      </c>
      <c r="G536" s="10" t="str">
        <f t="shared" si="69"/>
        <v>69-2</v>
      </c>
      <c r="H536" s="2">
        <v>0</v>
      </c>
      <c r="I536" s="2">
        <v>50</v>
      </c>
      <c r="J536" s="14">
        <f>(VLOOKUP($G536,Depth_Lookup_CCL!$A$3:$Z$549,11,FALSE))+(H536/100)</f>
        <v>170.75</v>
      </c>
      <c r="K536" s="14">
        <f>(VLOOKUP($G536,Depth_Lookup_CCL!$A$3:$Z$549,11,FALSE))+(I536/100)</f>
        <v>171.25</v>
      </c>
      <c r="L536" s="90">
        <v>55</v>
      </c>
      <c r="M536" s="90" t="s">
        <v>1846</v>
      </c>
      <c r="N536" s="14"/>
      <c r="Q536" s="2"/>
      <c r="R536" s="110" t="s">
        <v>2577</v>
      </c>
      <c r="U536" s="2"/>
      <c r="V536" s="2"/>
      <c r="W536" s="5" t="e">
        <f>VLOOKUP(V536,definitions_list_lookup!$V$12:$W$15,2,FALSE)</f>
        <v>#N/A</v>
      </c>
      <c r="X536" s="2"/>
      <c r="Y536" s="41" t="e">
        <f>VLOOKUP(X536,definitions_list_lookup!$AT$3:$AU$5,2,FALSE)</f>
        <v>#N/A</v>
      </c>
      <c r="AB536" s="41" t="s">
        <v>1385</v>
      </c>
      <c r="AC536" s="2" t="s">
        <v>1374</v>
      </c>
      <c r="AD536" s="5">
        <f>VLOOKUP(AC536,definitions_list_lookup!$Y$12:$Z$15,2,FALSE)</f>
        <v>1</v>
      </c>
      <c r="AE536" s="5" t="s">
        <v>1455</v>
      </c>
      <c r="AF536" s="41">
        <f>VLOOKUP(AE536,definitions_list_lookup!$AT$3:$AU$5,2,FALSE)</f>
        <v>0</v>
      </c>
      <c r="AG536" s="41"/>
      <c r="AH536" s="2" t="s">
        <v>1494</v>
      </c>
      <c r="AI536" s="2" t="s">
        <v>2712</v>
      </c>
      <c r="AJ536" s="2"/>
      <c r="AK536" s="14"/>
      <c r="AL536" s="14"/>
      <c r="AM536" s="14"/>
      <c r="AN536" s="14"/>
      <c r="AO536" s="14"/>
      <c r="AP536" s="14"/>
      <c r="AQ536" s="14"/>
      <c r="AR536" s="14"/>
      <c r="AS536" s="49">
        <v>2</v>
      </c>
      <c r="AT536" s="49">
        <v>270</v>
      </c>
      <c r="AU536" s="49">
        <v>4</v>
      </c>
      <c r="AV536" s="49">
        <v>180</v>
      </c>
      <c r="AW536" s="49">
        <f t="shared" si="66"/>
        <v>26.537096393580782</v>
      </c>
      <c r="AX536" s="49">
        <f t="shared" si="62"/>
        <v>26.537096393580782</v>
      </c>
      <c r="AY536" s="49">
        <f t="shared" si="67"/>
        <v>85.530762667528776</v>
      </c>
      <c r="AZ536" s="49">
        <f t="shared" si="63"/>
        <v>116.53709639358078</v>
      </c>
      <c r="BA536" s="49">
        <f t="shared" si="64"/>
        <v>4.4692373324712236</v>
      </c>
      <c r="BB536" s="49">
        <f t="shared" si="68"/>
        <v>206.53709639358078</v>
      </c>
      <c r="BC536" s="60">
        <f t="shared" si="65"/>
        <v>4.4692373324712236</v>
      </c>
    </row>
    <row r="537" spans="1:55">
      <c r="A537" s="89">
        <v>42938</v>
      </c>
      <c r="B537" s="2" t="s">
        <v>1842</v>
      </c>
      <c r="C537" s="2" t="s">
        <v>1450</v>
      </c>
      <c r="D537" s="2" t="s">
        <v>1575</v>
      </c>
      <c r="E537" s="2">
        <v>69</v>
      </c>
      <c r="F537" s="2">
        <v>2</v>
      </c>
      <c r="G537" s="10" t="str">
        <f t="shared" si="69"/>
        <v>69-2</v>
      </c>
      <c r="H537" s="2">
        <v>50</v>
      </c>
      <c r="I537" s="2">
        <v>61</v>
      </c>
      <c r="J537" s="14">
        <f>(VLOOKUP($G537,Depth_Lookup_CCL!$A$3:$Z$549,11,FALSE))+(H537/100)</f>
        <v>171.25</v>
      </c>
      <c r="K537" s="14">
        <f>(VLOOKUP($G537,Depth_Lookup_CCL!$A$3:$Z$549,11,FALSE))+(I537/100)</f>
        <v>171.36</v>
      </c>
      <c r="L537" s="90">
        <v>55</v>
      </c>
      <c r="M537" s="90" t="s">
        <v>1846</v>
      </c>
      <c r="N537" s="14"/>
      <c r="Q537" s="2"/>
      <c r="R537" s="110"/>
      <c r="S537" s="2" t="s">
        <v>1379</v>
      </c>
      <c r="T537" s="35" t="s">
        <v>1363</v>
      </c>
      <c r="U537" s="2" t="s">
        <v>1368</v>
      </c>
      <c r="V537" s="2" t="s">
        <v>1374</v>
      </c>
      <c r="W537" s="5">
        <f>VLOOKUP(V537,definitions_list_lookup!$V$12:$W$15,2,FALSE)</f>
        <v>1</v>
      </c>
      <c r="X537" s="35" t="s">
        <v>1456</v>
      </c>
      <c r="Y537" s="41">
        <f>VLOOKUP(X537,definitions_list_lookup!$AT$3:$AU$5,2,FALSE)</f>
        <v>1</v>
      </c>
      <c r="Z537" s="41">
        <v>30</v>
      </c>
      <c r="AA537" s="41" t="s">
        <v>2718</v>
      </c>
      <c r="AB537" s="2"/>
      <c r="AC537" s="2"/>
      <c r="AD537" s="5" t="e">
        <f>VLOOKUP(AC537,definitions_list_lookup!$Y$12:$Z$15,2,FALSE)</f>
        <v>#N/A</v>
      </c>
      <c r="AE537" s="35"/>
      <c r="AF537" s="41" t="e">
        <f>VLOOKUP(AE537,definitions_list_lookup!$AT$3:$AU$5,2,FALSE)</f>
        <v>#N/A</v>
      </c>
      <c r="AH537" s="2"/>
      <c r="AI537" s="2"/>
      <c r="AJ537" s="14"/>
      <c r="AK537" s="14"/>
      <c r="AL537" s="14"/>
      <c r="AM537" s="14"/>
      <c r="AN537" s="14"/>
      <c r="AO537" s="14"/>
      <c r="AP537" s="14"/>
      <c r="AQ537" s="14"/>
      <c r="AR537" s="14"/>
      <c r="AS537" s="49">
        <v>7</v>
      </c>
      <c r="AT537" s="49">
        <v>270</v>
      </c>
      <c r="AU537" s="49">
        <v>4</v>
      </c>
      <c r="AV537" s="49">
        <v>180</v>
      </c>
      <c r="AW537" s="49">
        <f t="shared" si="66"/>
        <v>60.338133208521015</v>
      </c>
      <c r="AX537" s="49">
        <f t="shared" si="62"/>
        <v>60.338133208521015</v>
      </c>
      <c r="AY537" s="49">
        <f t="shared" si="67"/>
        <v>81.957326660868361</v>
      </c>
      <c r="AZ537" s="49">
        <f t="shared" si="63"/>
        <v>150.33813320852101</v>
      </c>
      <c r="BA537" s="49">
        <f t="shared" si="64"/>
        <v>8.042673339131639</v>
      </c>
      <c r="BB537" s="49">
        <f t="shared" si="68"/>
        <v>240.33813320852101</v>
      </c>
      <c r="BC537" s="60">
        <f t="shared" si="65"/>
        <v>8.042673339131639</v>
      </c>
    </row>
    <row r="538" spans="1:55">
      <c r="A538" s="89">
        <v>42938</v>
      </c>
      <c r="B538" s="2" t="s">
        <v>1842</v>
      </c>
      <c r="C538" s="2" t="s">
        <v>1450</v>
      </c>
      <c r="D538" s="2" t="s">
        <v>1575</v>
      </c>
      <c r="E538" s="2">
        <v>69</v>
      </c>
      <c r="F538" s="2">
        <v>3</v>
      </c>
      <c r="G538" s="10" t="str">
        <f t="shared" si="69"/>
        <v>69-3</v>
      </c>
      <c r="H538" s="2">
        <v>0</v>
      </c>
      <c r="I538" s="2">
        <v>16.5</v>
      </c>
      <c r="J538" s="14">
        <f>(VLOOKUP($G538,Depth_Lookup_CCL!$A$3:$Z$549,11,FALSE))+(H538/100)</f>
        <v>171.35499999999999</v>
      </c>
      <c r="K538" s="14">
        <f>(VLOOKUP($G538,Depth_Lookup_CCL!$A$3:$Z$549,11,FALSE))+(I538/100)</f>
        <v>171.51999999999998</v>
      </c>
      <c r="L538" s="90">
        <v>55</v>
      </c>
      <c r="M538" s="90" t="s">
        <v>1846</v>
      </c>
      <c r="N538" s="14"/>
      <c r="Q538" s="2"/>
      <c r="R538" s="110"/>
      <c r="T538" s="35"/>
      <c r="U538" s="2"/>
      <c r="V538" s="2"/>
      <c r="W538" s="5" t="e">
        <f>VLOOKUP(V538,definitions_list_lookup!$V$12:$W$15,2,FALSE)</f>
        <v>#N/A</v>
      </c>
      <c r="X538" s="35"/>
      <c r="Y538" s="41" t="e">
        <f>VLOOKUP(X538,definitions_list_lookup!$AT$3:$AU$5,2,FALSE)</f>
        <v>#N/A</v>
      </c>
      <c r="Z538" s="41"/>
      <c r="AA538" s="41"/>
      <c r="AB538" s="2" t="s">
        <v>1385</v>
      </c>
      <c r="AC538" s="2" t="s">
        <v>1374</v>
      </c>
      <c r="AD538" s="5">
        <f>VLOOKUP(AC538,definitions_list_lookup!$Y$12:$Z$15,2,FALSE)</f>
        <v>1</v>
      </c>
      <c r="AE538" s="35" t="s">
        <v>1455</v>
      </c>
      <c r="AF538" s="41">
        <f>VLOOKUP(AE538,definitions_list_lookup!$AT$3:$AU$5,2,FALSE)</f>
        <v>0</v>
      </c>
      <c r="AH538" s="2" t="s">
        <v>1494</v>
      </c>
      <c r="AI538" s="2" t="s">
        <v>2693</v>
      </c>
      <c r="AJ538" s="14"/>
      <c r="AK538" s="14"/>
      <c r="AL538" s="14"/>
      <c r="AM538" s="14"/>
      <c r="AN538" s="14"/>
      <c r="AO538" s="14"/>
      <c r="AP538" s="14"/>
      <c r="AQ538" s="14"/>
      <c r="AR538" s="14"/>
      <c r="AS538" s="49">
        <v>2</v>
      </c>
      <c r="AT538" s="49">
        <v>270</v>
      </c>
      <c r="AU538" s="49">
        <v>2</v>
      </c>
      <c r="AV538" s="49">
        <v>360</v>
      </c>
      <c r="AW538" s="49">
        <f t="shared" si="66"/>
        <v>135</v>
      </c>
      <c r="AX538" s="49">
        <f t="shared" si="62"/>
        <v>135</v>
      </c>
      <c r="AY538" s="49">
        <f t="shared" si="67"/>
        <v>87.172720540926434</v>
      </c>
      <c r="AZ538" s="49">
        <f t="shared" si="63"/>
        <v>225</v>
      </c>
      <c r="BA538" s="49">
        <f t="shared" si="64"/>
        <v>2.8272794590735657</v>
      </c>
      <c r="BB538" s="49">
        <f t="shared" si="68"/>
        <v>315</v>
      </c>
      <c r="BC538" s="60">
        <f t="shared" si="65"/>
        <v>2.8272794590735657</v>
      </c>
    </row>
    <row r="539" spans="1:55">
      <c r="A539" s="89">
        <v>42938</v>
      </c>
      <c r="B539" s="2" t="s">
        <v>1842</v>
      </c>
      <c r="C539" s="2" t="s">
        <v>1450</v>
      </c>
      <c r="D539" s="2" t="s">
        <v>1575</v>
      </c>
      <c r="E539" s="2">
        <v>69</v>
      </c>
      <c r="F539" s="2">
        <v>3</v>
      </c>
      <c r="G539" s="10" t="str">
        <f t="shared" si="69"/>
        <v>69-3</v>
      </c>
      <c r="H539" s="2">
        <v>16.5</v>
      </c>
      <c r="I539" s="2">
        <v>46</v>
      </c>
      <c r="J539" s="14">
        <f>(VLOOKUP($G539,Depth_Lookup_CCL!$A$3:$Z$549,11,FALSE))+(H539/100)</f>
        <v>171.51999999999998</v>
      </c>
      <c r="K539" s="14">
        <f>(VLOOKUP($G539,Depth_Lookup_CCL!$A$3:$Z$549,11,FALSE))+(I539/100)</f>
        <v>171.815</v>
      </c>
      <c r="L539" s="90">
        <v>55</v>
      </c>
      <c r="M539" s="90" t="s">
        <v>1846</v>
      </c>
      <c r="N539" s="14"/>
      <c r="Q539" s="2"/>
      <c r="R539" s="110"/>
      <c r="S539" s="2" t="s">
        <v>1378</v>
      </c>
      <c r="T539" s="35" t="s">
        <v>1391</v>
      </c>
      <c r="U539" s="2" t="s">
        <v>1385</v>
      </c>
      <c r="V539" s="2" t="s">
        <v>1374</v>
      </c>
      <c r="W539" s="5">
        <f>VLOOKUP(V539,definitions_list_lookup!$V$12:$W$15,2,FALSE)</f>
        <v>1</v>
      </c>
      <c r="X539" s="35" t="s">
        <v>1457</v>
      </c>
      <c r="Y539" s="41">
        <f>VLOOKUP(X539,definitions_list_lookup!$AT$3:$AU$5,2,FALSE)</f>
        <v>2</v>
      </c>
      <c r="Z539" s="41">
        <v>0.5</v>
      </c>
      <c r="AA539" s="41" t="s">
        <v>2719</v>
      </c>
      <c r="AB539" s="2"/>
      <c r="AC539" s="2"/>
      <c r="AD539" s="5" t="e">
        <f>VLOOKUP(AC539,definitions_list_lookup!$Y$12:$Z$15,2,FALSE)</f>
        <v>#N/A</v>
      </c>
      <c r="AE539" s="35"/>
      <c r="AF539" s="41" t="e">
        <f>VLOOKUP(AE539,definitions_list_lookup!$AT$3:$AU$5,2,FALSE)</f>
        <v>#N/A</v>
      </c>
      <c r="AH539" s="2"/>
      <c r="AI539" s="2"/>
      <c r="AJ539" s="14"/>
      <c r="AK539" s="14"/>
      <c r="AL539" s="14"/>
      <c r="AM539" s="14"/>
      <c r="AN539" s="14"/>
      <c r="AO539" s="14"/>
      <c r="AP539" s="14"/>
      <c r="AQ539" s="14"/>
      <c r="AR539" s="14"/>
      <c r="AS539" s="49">
        <v>0.1</v>
      </c>
      <c r="AT539" s="49">
        <v>90</v>
      </c>
      <c r="AU539" s="49">
        <v>0.1</v>
      </c>
      <c r="AV539" s="49">
        <v>360</v>
      </c>
      <c r="AW539" s="49">
        <f t="shared" si="66"/>
        <v>-135</v>
      </c>
      <c r="AX539" s="49">
        <f t="shared" si="62"/>
        <v>225</v>
      </c>
      <c r="AY539" s="49">
        <f t="shared" si="67"/>
        <v>89.858578787360372</v>
      </c>
      <c r="AZ539" s="49">
        <f t="shared" si="63"/>
        <v>315</v>
      </c>
      <c r="BA539" s="49">
        <f t="shared" si="64"/>
        <v>0.14142121263962792</v>
      </c>
      <c r="BB539" s="49">
        <f t="shared" si="68"/>
        <v>45</v>
      </c>
      <c r="BC539" s="60">
        <f t="shared" si="65"/>
        <v>0.14142121263962792</v>
      </c>
    </row>
    <row r="540" spans="1:55">
      <c r="A540" s="89">
        <v>42939</v>
      </c>
      <c r="B540" s="2" t="s">
        <v>1842</v>
      </c>
      <c r="C540" s="2" t="s">
        <v>1450</v>
      </c>
      <c r="D540" s="2" t="s">
        <v>1575</v>
      </c>
      <c r="E540" s="2">
        <v>69</v>
      </c>
      <c r="F540" s="2">
        <v>3</v>
      </c>
      <c r="G540" s="10" t="str">
        <f t="shared" si="69"/>
        <v>69-3</v>
      </c>
      <c r="H540" s="2">
        <v>46</v>
      </c>
      <c r="I540" s="2">
        <v>63</v>
      </c>
      <c r="J540" s="14">
        <f>(VLOOKUP($G540,Depth_Lookup_CCL!$A$3:$Z$549,11,FALSE))+(H540/100)</f>
        <v>171.815</v>
      </c>
      <c r="K540" s="14">
        <f>(VLOOKUP($G540,Depth_Lookup_CCL!$A$3:$Z$549,11,FALSE))+(I540/100)</f>
        <v>171.98499999999999</v>
      </c>
      <c r="L540" s="90">
        <v>55</v>
      </c>
      <c r="M540" s="90" t="s">
        <v>1846</v>
      </c>
      <c r="N540" s="14"/>
      <c r="Q540" s="2"/>
      <c r="R540" s="110"/>
      <c r="S540" s="2" t="s">
        <v>1379</v>
      </c>
      <c r="T540" s="35" t="s">
        <v>1363</v>
      </c>
      <c r="U540" s="2" t="s">
        <v>1368</v>
      </c>
      <c r="V540" s="2" t="s">
        <v>1374</v>
      </c>
      <c r="W540" s="5">
        <f>VLOOKUP(V540,definitions_list_lookup!$V$12:$W$15,2,FALSE)</f>
        <v>1</v>
      </c>
      <c r="X540" s="35" t="s">
        <v>1456</v>
      </c>
      <c r="Y540" s="41">
        <f>VLOOKUP(X540,definitions_list_lookup!$AT$3:$AU$5,2,FALSE)</f>
        <v>1</v>
      </c>
      <c r="Z540" s="41">
        <v>10</v>
      </c>
      <c r="AA540" s="41" t="s">
        <v>2718</v>
      </c>
      <c r="AB540" s="2"/>
      <c r="AC540" s="2"/>
      <c r="AD540" s="5" t="e">
        <f>VLOOKUP(AC540,definitions_list_lookup!$Y$12:$Z$15,2,FALSE)</f>
        <v>#N/A</v>
      </c>
      <c r="AE540" s="35"/>
      <c r="AF540" s="41" t="e">
        <f>VLOOKUP(AE540,definitions_list_lookup!$AT$3:$AU$5,2,FALSE)</f>
        <v>#N/A</v>
      </c>
      <c r="AH540" s="2"/>
      <c r="AI540" s="2"/>
      <c r="AJ540" s="14"/>
      <c r="AK540" s="14"/>
      <c r="AL540" s="14"/>
      <c r="AM540" s="14"/>
      <c r="AN540" s="14"/>
      <c r="AO540" s="14"/>
      <c r="AP540" s="14"/>
      <c r="AQ540" s="14"/>
      <c r="AR540" s="14"/>
      <c r="AS540" s="49">
        <v>0.2</v>
      </c>
      <c r="AT540" s="49">
        <v>90</v>
      </c>
      <c r="AU540" s="49">
        <v>0</v>
      </c>
      <c r="AV540" s="49">
        <v>180</v>
      </c>
      <c r="AW540" s="49">
        <f t="shared" si="66"/>
        <v>-90</v>
      </c>
      <c r="AX540" s="49">
        <f t="shared" si="62"/>
        <v>270</v>
      </c>
      <c r="AY540" s="49">
        <f t="shared" si="67"/>
        <v>89.8</v>
      </c>
      <c r="AZ540" s="49">
        <f t="shared" si="63"/>
        <v>360</v>
      </c>
      <c r="BA540" s="49">
        <f t="shared" si="64"/>
        <v>0.20000000000000284</v>
      </c>
      <c r="BB540" s="49">
        <f t="shared" si="68"/>
        <v>90</v>
      </c>
      <c r="BC540" s="60">
        <f t="shared" si="65"/>
        <v>0.20000000000000284</v>
      </c>
    </row>
    <row r="541" spans="1:55">
      <c r="A541" s="89">
        <v>42939</v>
      </c>
      <c r="B541" s="2" t="s">
        <v>1842</v>
      </c>
      <c r="C541" s="2" t="s">
        <v>1450</v>
      </c>
      <c r="D541" s="2" t="s">
        <v>1575</v>
      </c>
      <c r="E541" s="2">
        <v>69</v>
      </c>
      <c r="F541" s="2">
        <v>3</v>
      </c>
      <c r="G541" s="10" t="str">
        <f t="shared" si="69"/>
        <v>69-3</v>
      </c>
      <c r="H541" s="2">
        <v>63</v>
      </c>
      <c r="I541" s="2">
        <v>75.5</v>
      </c>
      <c r="J541" s="14">
        <f>(VLOOKUP($G541,Depth_Lookup_CCL!$A$3:$Z$549,11,FALSE))+(H541/100)</f>
        <v>171.98499999999999</v>
      </c>
      <c r="K541" s="14">
        <f>(VLOOKUP($G541,Depth_Lookup_CCL!$A$3:$Z$549,11,FALSE))+(I541/100)</f>
        <v>172.10999999999999</v>
      </c>
      <c r="L541" s="90">
        <v>55</v>
      </c>
      <c r="M541" s="90" t="s">
        <v>1846</v>
      </c>
      <c r="N541" s="14"/>
      <c r="Q541" s="2"/>
      <c r="R541" s="110"/>
      <c r="S541" s="2" t="s">
        <v>1379</v>
      </c>
      <c r="T541" s="35" t="s">
        <v>1363</v>
      </c>
      <c r="U541" s="2" t="s">
        <v>1368</v>
      </c>
      <c r="V541" s="2" t="s">
        <v>1374</v>
      </c>
      <c r="W541" s="5">
        <f>VLOOKUP(V541,definitions_list_lookup!$V$12:$W$15,2,FALSE)</f>
        <v>1</v>
      </c>
      <c r="X541" s="35" t="s">
        <v>1456</v>
      </c>
      <c r="Y541" s="41">
        <f>VLOOKUP(X541,definitions_list_lookup!$AT$3:$AU$5,2,FALSE)</f>
        <v>1</v>
      </c>
      <c r="Z541" s="41">
        <v>12.5</v>
      </c>
      <c r="AA541" s="41" t="s">
        <v>2720</v>
      </c>
      <c r="AB541" s="2"/>
      <c r="AC541" s="2"/>
      <c r="AD541" s="5" t="e">
        <f>VLOOKUP(AC541,definitions_list_lookup!$Y$12:$Z$15,2,FALSE)</f>
        <v>#N/A</v>
      </c>
      <c r="AE541" s="35"/>
      <c r="AF541" s="41" t="e">
        <f>VLOOKUP(AE541,definitions_list_lookup!$AT$3:$AU$5,2,FALSE)</f>
        <v>#N/A</v>
      </c>
      <c r="AH541" s="2"/>
      <c r="AI541" s="2"/>
      <c r="AJ541" s="14"/>
      <c r="AK541" s="14"/>
      <c r="AL541" s="14"/>
      <c r="AM541" s="14"/>
      <c r="AN541" s="14"/>
      <c r="AO541" s="14"/>
      <c r="AP541" s="14"/>
      <c r="AQ541" s="14"/>
      <c r="AR541" s="14"/>
      <c r="AS541" s="49"/>
      <c r="AT541" s="49"/>
      <c r="AU541" s="49"/>
      <c r="AV541" s="49"/>
      <c r="AW541" s="49"/>
      <c r="AX541" s="49"/>
      <c r="AY541" s="49"/>
      <c r="AZ541" s="49"/>
      <c r="BA541" s="49"/>
      <c r="BB541" s="49"/>
      <c r="BC541" s="60"/>
    </row>
    <row r="542" spans="1:55">
      <c r="A542" s="89">
        <v>42939</v>
      </c>
      <c r="B542" s="2" t="s">
        <v>1842</v>
      </c>
      <c r="C542" s="2" t="s">
        <v>1450</v>
      </c>
      <c r="D542" s="2" t="s">
        <v>1575</v>
      </c>
      <c r="E542" s="2">
        <v>69</v>
      </c>
      <c r="F542" s="2">
        <v>3</v>
      </c>
      <c r="G542" s="10" t="str">
        <f t="shared" si="69"/>
        <v>69-3</v>
      </c>
      <c r="H542" s="2">
        <v>75.5</v>
      </c>
      <c r="I542" s="2">
        <v>83</v>
      </c>
      <c r="J542" s="14">
        <f>(VLOOKUP($G542,Depth_Lookup_CCL!$A$3:$Z$549,11,FALSE))+(H542/100)</f>
        <v>172.10999999999999</v>
      </c>
      <c r="K542" s="14">
        <f>(VLOOKUP($G542,Depth_Lookup_CCL!$A$3:$Z$549,11,FALSE))+(I542/100)</f>
        <v>172.185</v>
      </c>
      <c r="L542" s="90">
        <v>55</v>
      </c>
      <c r="M542" s="90" t="s">
        <v>1846</v>
      </c>
      <c r="N542" s="14"/>
      <c r="Q542" s="2"/>
      <c r="R542" s="110"/>
      <c r="S542" s="2" t="s">
        <v>1379</v>
      </c>
      <c r="T542" s="35" t="s">
        <v>1363</v>
      </c>
      <c r="U542" s="2" t="s">
        <v>1368</v>
      </c>
      <c r="V542" s="2" t="s">
        <v>1374</v>
      </c>
      <c r="W542" s="5">
        <f>VLOOKUP(V542,definitions_list_lookup!$V$12:$W$15,2,FALSE)</f>
        <v>1</v>
      </c>
      <c r="X542" s="35" t="s">
        <v>1456</v>
      </c>
      <c r="Y542" s="41">
        <f>VLOOKUP(X542,definitions_list_lookup!$AT$3:$AU$5,2,FALSE)</f>
        <v>1</v>
      </c>
      <c r="Z542" s="41">
        <v>7.5</v>
      </c>
      <c r="AA542" s="41" t="s">
        <v>2509</v>
      </c>
      <c r="AB542" s="2"/>
      <c r="AC542" s="2"/>
      <c r="AD542" s="5" t="e">
        <f>VLOOKUP(AC542,definitions_list_lookup!$Y$12:$Z$15,2,FALSE)</f>
        <v>#N/A</v>
      </c>
      <c r="AE542" s="35"/>
      <c r="AF542" s="41" t="e">
        <f>VLOOKUP(AE542,definitions_list_lookup!$AT$3:$AU$5,2,FALSE)</f>
        <v>#N/A</v>
      </c>
      <c r="AH542" s="2"/>
      <c r="AI542" s="2"/>
      <c r="AJ542" s="14"/>
      <c r="AK542" s="14"/>
      <c r="AL542" s="14"/>
      <c r="AM542" s="14"/>
      <c r="AN542" s="14"/>
      <c r="AO542" s="14"/>
      <c r="AP542" s="14"/>
      <c r="AQ542" s="14"/>
      <c r="AR542" s="14"/>
      <c r="AS542" s="49"/>
      <c r="AT542" s="49"/>
      <c r="AU542" s="49"/>
      <c r="AV542" s="49"/>
      <c r="AW542" s="49"/>
      <c r="AX542" s="49"/>
      <c r="AY542" s="49"/>
      <c r="AZ542" s="49"/>
      <c r="BA542" s="49"/>
      <c r="BB542" s="49"/>
      <c r="BC542" s="60"/>
    </row>
    <row r="543" spans="1:55">
      <c r="A543" s="89">
        <v>42939</v>
      </c>
      <c r="B543" s="2" t="s">
        <v>1842</v>
      </c>
      <c r="C543" s="2" t="s">
        <v>1450</v>
      </c>
      <c r="D543" s="2" t="s">
        <v>1575</v>
      </c>
      <c r="E543" s="2">
        <v>69</v>
      </c>
      <c r="F543" s="2">
        <v>3</v>
      </c>
      <c r="G543" s="10" t="str">
        <f t="shared" si="69"/>
        <v>69-3</v>
      </c>
      <c r="H543" s="2">
        <v>83</v>
      </c>
      <c r="I543" s="2">
        <v>88</v>
      </c>
      <c r="J543" s="14">
        <f>(VLOOKUP($G543,Depth_Lookup_CCL!$A$3:$Z$549,11,FALSE))+(H543/100)</f>
        <v>172.185</v>
      </c>
      <c r="K543" s="14">
        <f>(VLOOKUP($G543,Depth_Lookup_CCL!$A$3:$Z$549,11,FALSE))+(I543/100)</f>
        <v>172.23499999999999</v>
      </c>
      <c r="L543" s="90">
        <v>55</v>
      </c>
      <c r="M543" s="90" t="s">
        <v>1846</v>
      </c>
      <c r="N543" s="14"/>
      <c r="Q543" s="2"/>
      <c r="R543" s="110"/>
      <c r="S543" s="2" t="s">
        <v>1378</v>
      </c>
      <c r="T543" s="35" t="s">
        <v>1391</v>
      </c>
      <c r="U543" s="2" t="s">
        <v>1385</v>
      </c>
      <c r="V543" s="2" t="s">
        <v>1374</v>
      </c>
      <c r="W543" s="5">
        <f>VLOOKUP(V543,definitions_list_lookup!$V$12:$W$15,2,FALSE)</f>
        <v>1</v>
      </c>
      <c r="X543" s="35" t="s">
        <v>1457</v>
      </c>
      <c r="Y543" s="41">
        <f>VLOOKUP(X543,definitions_list_lookup!$AT$3:$AU$5,2,FALSE)</f>
        <v>2</v>
      </c>
      <c r="Z543" s="41">
        <v>1.5</v>
      </c>
      <c r="AA543" s="41" t="s">
        <v>2721</v>
      </c>
      <c r="AB543" s="2"/>
      <c r="AC543" s="2"/>
      <c r="AD543" s="5" t="e">
        <f>VLOOKUP(AC543,definitions_list_lookup!$Y$12:$Z$15,2,FALSE)</f>
        <v>#N/A</v>
      </c>
      <c r="AE543" s="35"/>
      <c r="AF543" s="41" t="e">
        <f>VLOOKUP(AE543,definitions_list_lookup!$AT$3:$AU$5,2,FALSE)</f>
        <v>#N/A</v>
      </c>
      <c r="AH543" s="2"/>
      <c r="AI543" s="2"/>
      <c r="AJ543" s="14"/>
      <c r="AK543" s="14"/>
      <c r="AL543" s="14"/>
      <c r="AM543" s="14"/>
      <c r="AN543" s="14"/>
      <c r="AO543" s="14"/>
      <c r="AP543" s="14"/>
      <c r="AQ543" s="14"/>
      <c r="AR543" s="14"/>
      <c r="AS543" s="49">
        <v>7</v>
      </c>
      <c r="AT543" s="49">
        <v>270</v>
      </c>
      <c r="AU543" s="49">
        <v>1</v>
      </c>
      <c r="AV543" s="49">
        <v>360</v>
      </c>
      <c r="AW543" s="49">
        <f t="shared" si="66"/>
        <v>98.090959437298011</v>
      </c>
      <c r="AX543" s="49">
        <f t="shared" si="62"/>
        <v>98.090959437298011</v>
      </c>
      <c r="AY543" s="49">
        <f t="shared" si="67"/>
        <v>82.930329264025247</v>
      </c>
      <c r="AZ543" s="49">
        <f t="shared" si="63"/>
        <v>188.09095943729801</v>
      </c>
      <c r="BA543" s="49">
        <f t="shared" si="64"/>
        <v>7.0696707359747535</v>
      </c>
      <c r="BB543" s="49">
        <f t="shared" si="68"/>
        <v>278.09095943729801</v>
      </c>
      <c r="BC543" s="60">
        <f t="shared" si="65"/>
        <v>7.0696707359747535</v>
      </c>
    </row>
    <row r="544" spans="1:55">
      <c r="A544" s="89">
        <v>42939</v>
      </c>
      <c r="B544" s="2" t="s">
        <v>1842</v>
      </c>
      <c r="C544" s="2" t="s">
        <v>1450</v>
      </c>
      <c r="D544" s="2" t="s">
        <v>1575</v>
      </c>
      <c r="E544" s="2">
        <v>69</v>
      </c>
      <c r="F544" s="2">
        <v>4</v>
      </c>
      <c r="G544" s="10" t="str">
        <f t="shared" si="69"/>
        <v>69-4</v>
      </c>
      <c r="H544" s="2">
        <v>0</v>
      </c>
      <c r="I544" s="2">
        <v>2</v>
      </c>
      <c r="J544" s="14">
        <f>(VLOOKUP($G544,Depth_Lookup_CCL!$A$3:$Z$549,11,FALSE))+(H544/100)</f>
        <v>172.23</v>
      </c>
      <c r="K544" s="14">
        <f>(VLOOKUP($G544,Depth_Lookup_CCL!$A$3:$Z$549,11,FALSE))+(I544/100)</f>
        <v>172.25</v>
      </c>
      <c r="L544" s="90">
        <v>55</v>
      </c>
      <c r="M544" s="90" t="s">
        <v>1846</v>
      </c>
      <c r="N544" s="14"/>
      <c r="Q544" s="2"/>
      <c r="R544" s="110"/>
      <c r="U544" s="2"/>
      <c r="V544" s="2"/>
      <c r="W544" s="5" t="e">
        <f>VLOOKUP(V544,definitions_list_lookup!$V$12:$W$15,2,FALSE)</f>
        <v>#N/A</v>
      </c>
      <c r="X544" s="2"/>
      <c r="Y544" s="41" t="e">
        <f>VLOOKUP(X544,definitions_list_lookup!$AT$3:$AU$5,2,FALSE)</f>
        <v>#N/A</v>
      </c>
      <c r="AB544" s="2" t="s">
        <v>1385</v>
      </c>
      <c r="AC544" s="2" t="s">
        <v>1374</v>
      </c>
      <c r="AD544" s="5">
        <f>VLOOKUP(AC544,definitions_list_lookup!$Y$12:$Z$15,2,FALSE)</f>
        <v>1</v>
      </c>
      <c r="AE544" s="35" t="s">
        <v>1455</v>
      </c>
      <c r="AF544" s="41">
        <f>VLOOKUP(AE544,definitions_list_lookup!$AT$3:$AU$5,2,FALSE)</f>
        <v>0</v>
      </c>
      <c r="AH544" s="2" t="s">
        <v>1492</v>
      </c>
      <c r="AI544" s="2" t="s">
        <v>2722</v>
      </c>
      <c r="AJ544" s="14"/>
      <c r="AK544" s="14"/>
      <c r="AL544" s="14"/>
      <c r="AM544" s="14"/>
      <c r="AN544" s="14"/>
      <c r="AO544" s="14"/>
      <c r="AP544" s="14"/>
      <c r="AQ544" s="14"/>
      <c r="AR544" s="14"/>
      <c r="AS544" s="49">
        <v>1</v>
      </c>
      <c r="AT544" s="49">
        <v>90</v>
      </c>
      <c r="AU544" s="49">
        <v>1</v>
      </c>
      <c r="AV544" s="49">
        <v>360</v>
      </c>
      <c r="AW544" s="49">
        <f t="shared" si="66"/>
        <v>-135</v>
      </c>
      <c r="AX544" s="49">
        <f t="shared" si="62"/>
        <v>225</v>
      </c>
      <c r="AY544" s="49">
        <f t="shared" si="67"/>
        <v>88.58593000067151</v>
      </c>
      <c r="AZ544" s="49">
        <f t="shared" si="63"/>
        <v>315</v>
      </c>
      <c r="BA544" s="49">
        <f t="shared" si="64"/>
        <v>1.4140699993284898</v>
      </c>
      <c r="BB544" s="49">
        <f t="shared" si="68"/>
        <v>45</v>
      </c>
      <c r="BC544" s="60">
        <f t="shared" si="65"/>
        <v>1.4140699993284898</v>
      </c>
    </row>
    <row r="545" spans="1:55">
      <c r="A545" s="89">
        <v>42939</v>
      </c>
      <c r="B545" s="2" t="s">
        <v>1842</v>
      </c>
      <c r="C545" s="2" t="s">
        <v>1450</v>
      </c>
      <c r="D545" s="2" t="s">
        <v>1575</v>
      </c>
      <c r="E545" s="2">
        <v>69</v>
      </c>
      <c r="F545" s="2">
        <v>4</v>
      </c>
      <c r="G545" s="10" t="str">
        <f t="shared" si="69"/>
        <v>69-4</v>
      </c>
      <c r="H545" s="2">
        <v>2</v>
      </c>
      <c r="I545" s="2">
        <v>25.5</v>
      </c>
      <c r="J545" s="14">
        <f>(VLOOKUP($G545,Depth_Lookup_CCL!$A$3:$Z$549,11,FALSE))+(H545/100)</f>
        <v>172.25</v>
      </c>
      <c r="K545" s="14">
        <f>(VLOOKUP($G545,Depth_Lookup_CCL!$A$3:$Z$549,11,FALSE))+(I545/100)</f>
        <v>172.48499999999999</v>
      </c>
      <c r="L545" s="90">
        <v>55</v>
      </c>
      <c r="M545" s="90" t="s">
        <v>1846</v>
      </c>
      <c r="N545" s="14"/>
      <c r="Q545" s="2"/>
      <c r="R545" s="110"/>
      <c r="S545" s="2" t="s">
        <v>1378</v>
      </c>
      <c r="T545" s="35" t="s">
        <v>1391</v>
      </c>
      <c r="U545" s="2" t="s">
        <v>1385</v>
      </c>
      <c r="V545" s="2" t="s">
        <v>1374</v>
      </c>
      <c r="W545" s="5">
        <f>VLOOKUP(V545,definitions_list_lookup!$V$12:$W$15,2,FALSE)</f>
        <v>1</v>
      </c>
      <c r="X545" s="35" t="s">
        <v>1457</v>
      </c>
      <c r="Y545" s="41">
        <f>VLOOKUP(X545,definitions_list_lookup!$AT$3:$AU$5,2,FALSE)</f>
        <v>2</v>
      </c>
      <c r="Z545" s="41">
        <v>1.5</v>
      </c>
      <c r="AA545" s="41" t="s">
        <v>2723</v>
      </c>
      <c r="AB545" s="2"/>
      <c r="AC545" s="2"/>
      <c r="AD545" s="5" t="e">
        <f>VLOOKUP(AC545,definitions_list_lookup!$Y$12:$Z$15,2,FALSE)</f>
        <v>#N/A</v>
      </c>
      <c r="AE545" s="35"/>
      <c r="AF545" s="41" t="e">
        <f>VLOOKUP(AE545,definitions_list_lookup!$AT$3:$AU$5,2,FALSE)</f>
        <v>#N/A</v>
      </c>
      <c r="AH545" s="2"/>
      <c r="AI545" s="2"/>
      <c r="AJ545" s="14"/>
      <c r="AK545" s="14"/>
      <c r="AL545" s="14"/>
      <c r="AM545" s="14"/>
      <c r="AN545" s="14"/>
      <c r="AO545" s="14"/>
      <c r="AP545" s="14"/>
      <c r="AQ545" s="14"/>
      <c r="AR545" s="14"/>
      <c r="AS545" s="49"/>
      <c r="AT545" s="49"/>
      <c r="AU545" s="49"/>
      <c r="AV545" s="49"/>
      <c r="AW545" s="49"/>
      <c r="AX545" s="49"/>
      <c r="AY545" s="49"/>
      <c r="AZ545" s="49"/>
      <c r="BA545" s="49"/>
      <c r="BB545" s="49"/>
      <c r="BC545" s="60"/>
    </row>
    <row r="546" spans="1:55">
      <c r="A546" s="89">
        <v>42939</v>
      </c>
      <c r="B546" s="2" t="s">
        <v>1842</v>
      </c>
      <c r="C546" s="2" t="s">
        <v>1450</v>
      </c>
      <c r="D546" s="2" t="s">
        <v>1575</v>
      </c>
      <c r="E546" s="2">
        <v>69</v>
      </c>
      <c r="F546" s="2">
        <v>4</v>
      </c>
      <c r="G546" s="10" t="str">
        <f t="shared" si="69"/>
        <v>69-4</v>
      </c>
      <c r="H546" s="2">
        <v>25.5</v>
      </c>
      <c r="I546" s="2">
        <v>37</v>
      </c>
      <c r="J546" s="14">
        <f>(VLOOKUP($G546,Depth_Lookup_CCL!$A$3:$Z$549,11,FALSE))+(H546/100)</f>
        <v>172.48499999999999</v>
      </c>
      <c r="K546" s="14">
        <f>(VLOOKUP($G546,Depth_Lookup_CCL!$A$3:$Z$549,11,FALSE))+(I546/100)</f>
        <v>172.6</v>
      </c>
      <c r="L546" s="90">
        <v>55</v>
      </c>
      <c r="M546" s="90" t="s">
        <v>1846</v>
      </c>
      <c r="N546" s="14"/>
      <c r="Q546" s="2"/>
      <c r="R546" s="110"/>
      <c r="S546" s="2" t="s">
        <v>1378</v>
      </c>
      <c r="T546" s="35" t="s">
        <v>1391</v>
      </c>
      <c r="U546" s="2" t="s">
        <v>1385</v>
      </c>
      <c r="V546" s="2" t="s">
        <v>1374</v>
      </c>
      <c r="W546" s="5">
        <f>VLOOKUP(V546,definitions_list_lookup!$V$12:$W$15,2,FALSE)</f>
        <v>1</v>
      </c>
      <c r="X546" s="35" t="s">
        <v>1457</v>
      </c>
      <c r="Y546" s="41">
        <f>VLOOKUP(X546,definitions_list_lookup!$AT$3:$AU$5,2,FALSE)</f>
        <v>2</v>
      </c>
      <c r="Z546" s="41">
        <v>1</v>
      </c>
      <c r="AA546" s="41" t="s">
        <v>2719</v>
      </c>
      <c r="AB546" s="2"/>
      <c r="AC546" s="2"/>
      <c r="AD546" s="5" t="e">
        <f>VLOOKUP(AC546,definitions_list_lookup!$Y$12:$Z$15,2,FALSE)</f>
        <v>#N/A</v>
      </c>
      <c r="AE546" s="35"/>
      <c r="AF546" s="41" t="e">
        <f>VLOOKUP(AE546,definitions_list_lookup!$AT$3:$AU$5,2,FALSE)</f>
        <v>#N/A</v>
      </c>
      <c r="AH546" s="2"/>
      <c r="AI546" s="2"/>
      <c r="AJ546" s="14"/>
      <c r="AK546" s="14"/>
      <c r="AL546" s="14"/>
      <c r="AM546" s="14"/>
      <c r="AN546" s="14"/>
      <c r="AO546" s="14"/>
      <c r="AP546" s="14"/>
      <c r="AQ546" s="14"/>
      <c r="AR546" s="14"/>
      <c r="AS546" s="49">
        <v>0.1</v>
      </c>
      <c r="AT546" s="49">
        <v>90</v>
      </c>
      <c r="AU546" s="49">
        <v>1</v>
      </c>
      <c r="AV546" s="49">
        <v>360</v>
      </c>
      <c r="AW546" s="49">
        <f t="shared" si="66"/>
        <v>-174.28997713143602</v>
      </c>
      <c r="AX546" s="49">
        <f t="shared" si="62"/>
        <v>185.71002286856398</v>
      </c>
      <c r="AY546" s="49">
        <f t="shared" si="67"/>
        <v>88.995014458293895</v>
      </c>
      <c r="AZ546" s="49">
        <f t="shared" si="63"/>
        <v>275.71002286856401</v>
      </c>
      <c r="BA546" s="49">
        <f t="shared" si="64"/>
        <v>1.0049855417061053</v>
      </c>
      <c r="BB546" s="49">
        <f t="shared" si="68"/>
        <v>5.710022868563982</v>
      </c>
      <c r="BC546" s="60">
        <f t="shared" si="65"/>
        <v>1.0049855417061053</v>
      </c>
    </row>
    <row r="547" spans="1:55">
      <c r="A547" s="89">
        <v>42939</v>
      </c>
      <c r="B547" s="2" t="s">
        <v>1842</v>
      </c>
      <c r="C547" s="2" t="s">
        <v>1450</v>
      </c>
      <c r="D547" s="2" t="s">
        <v>1575</v>
      </c>
      <c r="E547" s="2">
        <v>69</v>
      </c>
      <c r="F547" s="2">
        <v>5</v>
      </c>
      <c r="G547" s="10" t="str">
        <f t="shared" ref="G547:G613" si="70">E547&amp;"-"&amp;F547</f>
        <v>69-5</v>
      </c>
      <c r="H547" s="2">
        <v>0</v>
      </c>
      <c r="I547" s="2">
        <v>50</v>
      </c>
      <c r="J547" s="14">
        <f>(VLOOKUP($G547,Depth_Lookup_CCL!$A$3:$Z$549,11,FALSE))+(H547/100)</f>
        <v>172.595</v>
      </c>
      <c r="K547" s="14">
        <f>(VLOOKUP($G547,Depth_Lookup_CCL!$A$3:$Z$549,11,FALSE))+(I547/100)</f>
        <v>173.095</v>
      </c>
      <c r="L547" s="90">
        <v>55</v>
      </c>
      <c r="M547" s="90" t="s">
        <v>2724</v>
      </c>
      <c r="N547" s="14"/>
      <c r="Q547" s="2"/>
      <c r="R547" s="110"/>
      <c r="T547" s="35"/>
      <c r="U547" s="2"/>
      <c r="V547" s="2"/>
      <c r="W547" s="5" t="e">
        <f>VLOOKUP(V547,definitions_list_lookup!$V$12:$W$15,2,FALSE)</f>
        <v>#N/A</v>
      </c>
      <c r="X547" s="35"/>
      <c r="Y547" s="41" t="e">
        <f>VLOOKUP(X547,definitions_list_lookup!$AT$3:$AU$5,2,FALSE)</f>
        <v>#N/A</v>
      </c>
      <c r="Z547" s="41"/>
      <c r="AA547" s="41"/>
      <c r="AB547" s="2"/>
      <c r="AC547" s="2"/>
      <c r="AD547" s="5" t="e">
        <f>VLOOKUP(AC547,definitions_list_lookup!$Y$12:$Z$15,2,FALSE)</f>
        <v>#N/A</v>
      </c>
      <c r="AE547" s="35"/>
      <c r="AF547" s="41" t="e">
        <f>VLOOKUP(AE547,definitions_list_lookup!$AT$3:$AU$5,2,FALSE)</f>
        <v>#N/A</v>
      </c>
      <c r="AH547" s="2"/>
      <c r="AI547" s="2"/>
      <c r="AJ547" s="14"/>
      <c r="AK547" s="14"/>
      <c r="AL547" s="14"/>
      <c r="AM547" s="14"/>
      <c r="AN547" s="14"/>
      <c r="AO547" s="14"/>
      <c r="AP547" s="14"/>
      <c r="AQ547" s="14"/>
      <c r="AR547" s="14"/>
      <c r="AS547" s="49"/>
      <c r="AT547" s="49"/>
      <c r="AU547" s="49"/>
      <c r="AV547" s="49"/>
      <c r="AW547" s="49" t="e">
        <f t="shared" si="66"/>
        <v>#DIV/0!</v>
      </c>
      <c r="AX547" s="49" t="e">
        <f t="shared" si="62"/>
        <v>#DIV/0!</v>
      </c>
      <c r="AY547" s="49" t="e">
        <f t="shared" si="67"/>
        <v>#DIV/0!</v>
      </c>
      <c r="AZ547" s="49" t="e">
        <f t="shared" si="63"/>
        <v>#DIV/0!</v>
      </c>
      <c r="BA547" s="49" t="e">
        <f t="shared" si="64"/>
        <v>#DIV/0!</v>
      </c>
      <c r="BB547" s="49" t="e">
        <f t="shared" si="68"/>
        <v>#DIV/0!</v>
      </c>
      <c r="BC547" s="60" t="e">
        <f t="shared" si="65"/>
        <v>#DIV/0!</v>
      </c>
    </row>
    <row r="548" spans="1:55">
      <c r="A548" s="89">
        <v>42939</v>
      </c>
      <c r="B548" s="2" t="s">
        <v>1842</v>
      </c>
      <c r="C548" s="2" t="s">
        <v>1450</v>
      </c>
      <c r="D548" s="2" t="s">
        <v>1575</v>
      </c>
      <c r="E548" s="2">
        <v>70</v>
      </c>
      <c r="F548" s="2">
        <v>1</v>
      </c>
      <c r="G548" s="10" t="str">
        <f t="shared" si="70"/>
        <v>70-1</v>
      </c>
      <c r="H548" s="2">
        <v>0</v>
      </c>
      <c r="I548" s="2">
        <v>43</v>
      </c>
      <c r="J548" s="14">
        <f>(VLOOKUP($G548,Depth_Lookup_CCL!$A$3:$Z$549,11,FALSE))+(H548/100)</f>
        <v>172.9</v>
      </c>
      <c r="K548" s="14">
        <f>(VLOOKUP($G548,Depth_Lookup_CCL!$A$3:$Z$549,11,FALSE))+(I548/100)</f>
        <v>173.33</v>
      </c>
      <c r="L548" s="90">
        <v>55</v>
      </c>
      <c r="M548" s="90" t="s">
        <v>1846</v>
      </c>
      <c r="N548" s="14" t="s">
        <v>1442</v>
      </c>
      <c r="Q548" s="2"/>
      <c r="R548" s="110"/>
      <c r="T548" s="35"/>
      <c r="U548" s="2"/>
      <c r="V548" s="2"/>
      <c r="W548" s="5" t="e">
        <f>VLOOKUP(V548,definitions_list_lookup!$V$12:$W$15,2,FALSE)</f>
        <v>#N/A</v>
      </c>
      <c r="X548" s="35"/>
      <c r="Y548" s="41" t="e">
        <f>VLOOKUP(X548,definitions_list_lookup!$AT$3:$AU$5,2,FALSE)</f>
        <v>#N/A</v>
      </c>
      <c r="Z548" s="41"/>
      <c r="AA548" s="41"/>
      <c r="AB548" s="2"/>
      <c r="AC548" s="2"/>
      <c r="AD548" s="5" t="e">
        <f>VLOOKUP(AC548,definitions_list_lookup!$Y$12:$Z$15,2,FALSE)</f>
        <v>#N/A</v>
      </c>
      <c r="AE548" s="35"/>
      <c r="AF548" s="41" t="e">
        <f>VLOOKUP(AE548,definitions_list_lookup!$AT$3:$AU$5,2,FALSE)</f>
        <v>#N/A</v>
      </c>
      <c r="AH548" s="2"/>
      <c r="AI548" s="2"/>
      <c r="AJ548" s="14"/>
      <c r="AK548" s="14"/>
      <c r="AL548" s="14"/>
      <c r="AM548" s="14"/>
      <c r="AN548" s="14"/>
      <c r="AO548" s="14"/>
      <c r="AP548" s="14"/>
      <c r="AQ548" s="14"/>
      <c r="AR548" s="14"/>
      <c r="AS548" s="49"/>
      <c r="AT548" s="49"/>
      <c r="AU548" s="49"/>
      <c r="AV548" s="49"/>
      <c r="AW548" s="49" t="e">
        <f t="shared" si="66"/>
        <v>#DIV/0!</v>
      </c>
      <c r="AX548" s="49" t="e">
        <f t="shared" si="62"/>
        <v>#DIV/0!</v>
      </c>
      <c r="AY548" s="49" t="e">
        <f t="shared" si="67"/>
        <v>#DIV/0!</v>
      </c>
      <c r="AZ548" s="49" t="e">
        <f t="shared" si="63"/>
        <v>#DIV/0!</v>
      </c>
      <c r="BA548" s="49" t="e">
        <f t="shared" si="64"/>
        <v>#DIV/0!</v>
      </c>
      <c r="BB548" s="49" t="e">
        <f t="shared" si="68"/>
        <v>#DIV/0!</v>
      </c>
      <c r="BC548" s="60" t="e">
        <f t="shared" si="65"/>
        <v>#DIV/0!</v>
      </c>
    </row>
    <row r="549" spans="1:55">
      <c r="A549" s="89">
        <v>42939</v>
      </c>
      <c r="B549" s="2" t="s">
        <v>1842</v>
      </c>
      <c r="C549" s="2" t="s">
        <v>1450</v>
      </c>
      <c r="D549" s="2" t="s">
        <v>1575</v>
      </c>
      <c r="E549" s="2">
        <v>71</v>
      </c>
      <c r="F549" s="2">
        <v>1</v>
      </c>
      <c r="G549" s="10" t="str">
        <f t="shared" si="70"/>
        <v>71-1</v>
      </c>
      <c r="H549" s="2">
        <v>0</v>
      </c>
      <c r="I549" s="2">
        <v>42</v>
      </c>
      <c r="J549" s="14">
        <f>(VLOOKUP($G549,Depth_Lookup_CCL!$A$3:$Z$549,11,FALSE))+(H549/100)</f>
        <v>173.2</v>
      </c>
      <c r="K549" s="14">
        <f>(VLOOKUP($G549,Depth_Lookup_CCL!$A$3:$Z$549,11,FALSE))+(I549/100)</f>
        <v>173.61999999999998</v>
      </c>
      <c r="L549" s="90">
        <v>55</v>
      </c>
      <c r="M549" s="90" t="s">
        <v>1888</v>
      </c>
      <c r="N549" s="14" t="s">
        <v>1442</v>
      </c>
      <c r="Q549" s="2"/>
      <c r="R549" s="110"/>
      <c r="T549" s="35"/>
      <c r="U549" s="2"/>
      <c r="V549" s="2"/>
      <c r="W549" s="5" t="e">
        <f>VLOOKUP(V549,definitions_list_lookup!$V$12:$W$15,2,FALSE)</f>
        <v>#N/A</v>
      </c>
      <c r="X549" s="35"/>
      <c r="Y549" s="41" t="e">
        <f>VLOOKUP(X549,definitions_list_lookup!$AT$3:$AU$5,2,FALSE)</f>
        <v>#N/A</v>
      </c>
      <c r="Z549" s="41"/>
      <c r="AA549" s="41"/>
      <c r="AB549" s="2"/>
      <c r="AC549" s="2"/>
      <c r="AD549" s="5" t="e">
        <f>VLOOKUP(AC549,definitions_list_lookup!$Y$12:$Z$15,2,FALSE)</f>
        <v>#N/A</v>
      </c>
      <c r="AE549" s="35"/>
      <c r="AF549" s="41" t="e">
        <f>VLOOKUP(AE549,definitions_list_lookup!$AT$3:$AU$5,2,FALSE)</f>
        <v>#N/A</v>
      </c>
      <c r="AH549" s="2"/>
      <c r="AI549" s="2"/>
      <c r="AJ549" s="14"/>
      <c r="AK549" s="14"/>
      <c r="AL549" s="14"/>
      <c r="AM549" s="14"/>
      <c r="AN549" s="14"/>
      <c r="AO549" s="14"/>
      <c r="AP549" s="14"/>
      <c r="AQ549" s="14"/>
      <c r="AR549" s="14"/>
      <c r="AS549" s="49"/>
      <c r="AT549" s="49"/>
      <c r="AU549" s="49"/>
      <c r="AV549" s="49"/>
      <c r="AW549" s="49"/>
      <c r="AX549" s="49"/>
      <c r="AY549" s="49"/>
      <c r="AZ549" s="49"/>
      <c r="BA549" s="49"/>
      <c r="BB549" s="49"/>
      <c r="BC549" s="60"/>
    </row>
    <row r="550" spans="1:55">
      <c r="A550" s="89">
        <v>42939</v>
      </c>
      <c r="B550" s="2" t="s">
        <v>1842</v>
      </c>
      <c r="C550" s="2" t="s">
        <v>1450</v>
      </c>
      <c r="D550" s="2" t="s">
        <v>1575</v>
      </c>
      <c r="E550" s="2">
        <v>71</v>
      </c>
      <c r="F550" s="2">
        <v>1</v>
      </c>
      <c r="G550" s="10" t="str">
        <f t="shared" si="70"/>
        <v>71-1</v>
      </c>
      <c r="H550" s="2">
        <v>42</v>
      </c>
      <c r="I550" s="2">
        <v>45</v>
      </c>
      <c r="J550" s="14">
        <f>(VLOOKUP($G550,Depth_Lookup_CCL!$A$3:$Z$549,11,FALSE))+(H550/100)</f>
        <v>173.61999999999998</v>
      </c>
      <c r="K550" s="14">
        <f>(VLOOKUP($G550,Depth_Lookup_CCL!$A$3:$Z$549,11,FALSE))+(I550/100)</f>
        <v>173.64999999999998</v>
      </c>
      <c r="L550" s="90">
        <v>55</v>
      </c>
      <c r="M550" s="90" t="s">
        <v>1888</v>
      </c>
      <c r="N550" s="14" t="s">
        <v>1442</v>
      </c>
      <c r="Q550" s="2"/>
      <c r="R550" s="110"/>
      <c r="S550" s="2" t="s">
        <v>1378</v>
      </c>
      <c r="T550" s="35" t="s">
        <v>1391</v>
      </c>
      <c r="U550" s="2" t="s">
        <v>1385</v>
      </c>
      <c r="V550" s="2" t="s">
        <v>1374</v>
      </c>
      <c r="W550" s="5">
        <f>VLOOKUP(V550,definitions_list_lookup!$V$12:$W$15,2,FALSE)</f>
        <v>1</v>
      </c>
      <c r="X550" s="35" t="s">
        <v>1457</v>
      </c>
      <c r="Y550" s="41">
        <f>VLOOKUP(X550,definitions_list_lookup!$AT$3:$AU$5,2,FALSE)</f>
        <v>2</v>
      </c>
      <c r="Z550" s="41">
        <v>0.5</v>
      </c>
      <c r="AA550" s="41" t="s">
        <v>2822</v>
      </c>
      <c r="AB550" s="2"/>
      <c r="AC550" s="2"/>
      <c r="AD550" s="5" t="e">
        <f>VLOOKUP(AC550,definitions_list_lookup!$Y$12:$Z$15,2,FALSE)</f>
        <v>#N/A</v>
      </c>
      <c r="AE550" s="35"/>
      <c r="AF550" s="41" t="e">
        <f>VLOOKUP(AE550,definitions_list_lookup!$AT$3:$AU$5,2,FALSE)</f>
        <v>#N/A</v>
      </c>
      <c r="AH550" s="2"/>
      <c r="AI550" s="2"/>
      <c r="AJ550" s="14"/>
      <c r="AK550" s="14"/>
      <c r="AL550" s="14"/>
      <c r="AM550" s="14"/>
      <c r="AN550" s="14"/>
      <c r="AO550" s="14"/>
      <c r="AP550" s="14"/>
      <c r="AQ550" s="14"/>
      <c r="AR550" s="14"/>
      <c r="AS550" s="49">
        <v>14</v>
      </c>
      <c r="AT550" s="49">
        <v>90</v>
      </c>
      <c r="AU550" s="49">
        <v>2</v>
      </c>
      <c r="AV550" s="49">
        <v>360</v>
      </c>
      <c r="AW550" s="49">
        <f t="shared" si="66"/>
        <v>-97.972957104797331</v>
      </c>
      <c r="AX550" s="49">
        <f t="shared" si="62"/>
        <v>262.02704289520267</v>
      </c>
      <c r="AY550" s="49">
        <f t="shared" si="67"/>
        <v>75.868799862943689</v>
      </c>
      <c r="AZ550" s="49">
        <f t="shared" si="63"/>
        <v>352.02704289520267</v>
      </c>
      <c r="BA550" s="49">
        <f t="shared" si="64"/>
        <v>14.131200137056311</v>
      </c>
      <c r="BB550" s="49">
        <f t="shared" si="68"/>
        <v>82.027042895202669</v>
      </c>
      <c r="BC550" s="60">
        <f t="shared" si="65"/>
        <v>14.131200137056311</v>
      </c>
    </row>
    <row r="551" spans="1:55">
      <c r="A551" s="89">
        <v>42939</v>
      </c>
      <c r="B551" s="2" t="s">
        <v>1842</v>
      </c>
      <c r="C551" s="2" t="s">
        <v>1450</v>
      </c>
      <c r="D551" s="2" t="s">
        <v>1575</v>
      </c>
      <c r="E551" s="2">
        <v>71</v>
      </c>
      <c r="F551" s="2">
        <v>1</v>
      </c>
      <c r="G551" s="10" t="str">
        <f t="shared" si="70"/>
        <v>71-1</v>
      </c>
      <c r="H551" s="2">
        <v>45</v>
      </c>
      <c r="I551" s="2">
        <v>58.5</v>
      </c>
      <c r="J551" s="14">
        <f>(VLOOKUP($G551,Depth_Lookup_CCL!$A$3:$Z$549,11,FALSE))+(H551/100)</f>
        <v>173.64999999999998</v>
      </c>
      <c r="K551" s="14">
        <f>(VLOOKUP($G551,Depth_Lookup_CCL!$A$3:$Z$549,11,FALSE))+(I551/100)</f>
        <v>173.785</v>
      </c>
      <c r="L551" s="90">
        <v>55</v>
      </c>
      <c r="M551" s="90" t="s">
        <v>1888</v>
      </c>
      <c r="N551" s="14" t="s">
        <v>1442</v>
      </c>
      <c r="Q551" s="2"/>
      <c r="R551" s="110"/>
      <c r="T551" s="35"/>
      <c r="U551" s="2"/>
      <c r="V551" s="2"/>
      <c r="W551" s="5" t="e">
        <f>VLOOKUP(V551,definitions_list_lookup!$V$12:$W$15,2,FALSE)</f>
        <v>#N/A</v>
      </c>
      <c r="X551" s="35"/>
      <c r="Y551" s="41" t="e">
        <f>VLOOKUP(X551,definitions_list_lookup!$AT$3:$AU$5,2,FALSE)</f>
        <v>#N/A</v>
      </c>
      <c r="Z551" s="41"/>
      <c r="AA551" s="41"/>
      <c r="AB551" s="2" t="s">
        <v>1385</v>
      </c>
      <c r="AC551" s="2" t="s">
        <v>1374</v>
      </c>
      <c r="AD551" s="5">
        <f>VLOOKUP(AC551,definitions_list_lookup!$Y$12:$Z$15,2,FALSE)</f>
        <v>1</v>
      </c>
      <c r="AE551" s="35" t="s">
        <v>1455</v>
      </c>
      <c r="AF551" s="41">
        <f>VLOOKUP(AE551,definitions_list_lookup!$AT$3:$AU$5,2,FALSE)</f>
        <v>0</v>
      </c>
      <c r="AH551" s="2" t="s">
        <v>1494</v>
      </c>
      <c r="AI551" s="2" t="s">
        <v>2712</v>
      </c>
      <c r="AJ551" s="14"/>
      <c r="AK551" s="14"/>
      <c r="AL551" s="14"/>
      <c r="AM551" s="14"/>
      <c r="AN551" s="14"/>
      <c r="AO551" s="14"/>
      <c r="AP551" s="14"/>
      <c r="AQ551" s="14"/>
      <c r="AR551" s="14"/>
      <c r="BA551" s="7"/>
      <c r="BB551" s="7"/>
    </row>
    <row r="552" spans="1:55">
      <c r="A552" s="89">
        <v>42939</v>
      </c>
      <c r="B552" s="2" t="s">
        <v>1842</v>
      </c>
      <c r="C552" s="2" t="s">
        <v>1450</v>
      </c>
      <c r="D552" s="2" t="s">
        <v>1575</v>
      </c>
      <c r="E552" s="2">
        <v>71</v>
      </c>
      <c r="F552" s="2">
        <v>1</v>
      </c>
      <c r="G552" s="10" t="str">
        <f t="shared" si="70"/>
        <v>71-1</v>
      </c>
      <c r="H552" s="2">
        <v>58.5</v>
      </c>
      <c r="I552" s="2">
        <v>81</v>
      </c>
      <c r="J552" s="14">
        <f>(VLOOKUP($G552,Depth_Lookup_CCL!$A$3:$Z$549,11,FALSE))+(H552/100)</f>
        <v>173.785</v>
      </c>
      <c r="K552" s="14">
        <f>(VLOOKUP($G552,Depth_Lookup_CCL!$A$3:$Z$549,11,FALSE))+(I552/100)</f>
        <v>174.01</v>
      </c>
      <c r="L552" s="90">
        <v>55</v>
      </c>
      <c r="M552" s="90" t="s">
        <v>1888</v>
      </c>
      <c r="N552" s="14" t="s">
        <v>1442</v>
      </c>
      <c r="Q552" s="2"/>
      <c r="R552" s="110"/>
      <c r="S552" s="2" t="s">
        <v>1378</v>
      </c>
      <c r="T552" s="35" t="s">
        <v>1391</v>
      </c>
      <c r="U552" s="2" t="s">
        <v>1385</v>
      </c>
      <c r="V552" s="2" t="s">
        <v>1374</v>
      </c>
      <c r="W552" s="5">
        <f>VLOOKUP(V552,definitions_list_lookup!$V$12:$W$15,2,FALSE)</f>
        <v>1</v>
      </c>
      <c r="X552" s="35" t="s">
        <v>1457</v>
      </c>
      <c r="Y552" s="41">
        <f>VLOOKUP(X552,definitions_list_lookup!$AT$3:$AU$5,2,FALSE)</f>
        <v>2</v>
      </c>
      <c r="Z552" s="41">
        <v>0.5</v>
      </c>
      <c r="AA552" s="41" t="s">
        <v>2823</v>
      </c>
      <c r="AB552" s="2"/>
      <c r="AC552" s="2"/>
      <c r="AD552" s="5" t="e">
        <f>VLOOKUP(AC552,definitions_list_lookup!$Y$12:$Z$15,2,FALSE)</f>
        <v>#N/A</v>
      </c>
      <c r="AE552" s="35"/>
      <c r="AF552" s="41" t="e">
        <f>VLOOKUP(AE552,definitions_list_lookup!$AT$3:$AU$5,2,FALSE)</f>
        <v>#N/A</v>
      </c>
      <c r="AH552" s="2"/>
      <c r="AI552" s="2"/>
      <c r="AJ552" s="14"/>
      <c r="AK552" s="14"/>
      <c r="AL552" s="14"/>
      <c r="AM552" s="14"/>
      <c r="AN552" s="14"/>
      <c r="AO552" s="14"/>
      <c r="AP552" s="14"/>
      <c r="AQ552" s="14"/>
      <c r="AR552" s="14"/>
      <c r="AS552" s="49">
        <v>3</v>
      </c>
      <c r="AT552" s="49">
        <v>90</v>
      </c>
      <c r="AU552" s="49">
        <v>2</v>
      </c>
      <c r="AV552" s="49">
        <v>360</v>
      </c>
      <c r="AW552" s="49">
        <f>+(IF($AT552&lt;$AV552,((MIN($AV552,$AT552)+(DEGREES(ATAN((TAN(RADIANS($AU552))/((TAN(RADIANS($AS552))*SIN(RADIANS(ABS($AT552-$AV552))))))-(COS(RADIANS(ABS($AT552-$AV552)))/SIN(RADIANS(ABS($AT552-$AV552)))))))-180)),((MAX($AV552,$AT552)-(DEGREES(ATAN((TAN(RADIANS($AU552))/((TAN(RADIANS($AS552))*SIN(RADIANS(ABS($AT552-$AV552))))))-(COS(RADIANS(ABS($AT552-$AV552)))/SIN(RADIANS(ABS($AT552-$AV552)))))))-180))))</f>
        <v>-123.67663081374846</v>
      </c>
      <c r="AX552" s="49">
        <f>IF($AW552&gt;0,$AW552,360+$AW552)</f>
        <v>236.32336918625154</v>
      </c>
      <c r="AY552" s="49">
        <f>+ABS(DEGREES(ATAN((COS(RADIANS(ABS($AW552+180-(IF($AT552&gt;$AV552,MAX($AU552,$AT552),MIN($AT552,$AV552))))))/(TAN(RADIANS($AS552)))))))</f>
        <v>86.396473075212924</v>
      </c>
      <c r="AZ552" s="49">
        <f>+IF(($AW552+90)&gt;0,$AW552+90,$AW552+450)</f>
        <v>326.32336918625151</v>
      </c>
      <c r="BA552" s="49">
        <f>-$AY552+90</f>
        <v>3.6035269247870758</v>
      </c>
      <c r="BB552" s="49">
        <f>IF(($AX552&lt;180),$AX552+180,$AX552-180)</f>
        <v>56.32336918625154</v>
      </c>
      <c r="BC552" s="60">
        <f>-$AY552+90</f>
        <v>3.6035269247870758</v>
      </c>
    </row>
    <row r="553" spans="1:55">
      <c r="A553" s="89">
        <v>42939</v>
      </c>
      <c r="B553" s="2" t="s">
        <v>1842</v>
      </c>
      <c r="C553" s="2" t="s">
        <v>1450</v>
      </c>
      <c r="D553" s="2" t="s">
        <v>1575</v>
      </c>
      <c r="E553" s="2">
        <v>71</v>
      </c>
      <c r="F553" s="2">
        <v>2</v>
      </c>
      <c r="G553" s="10" t="str">
        <f t="shared" si="70"/>
        <v>71-2</v>
      </c>
      <c r="H553" s="2">
        <v>0</v>
      </c>
      <c r="I553" s="2">
        <v>65</v>
      </c>
      <c r="J553" s="14">
        <f>(VLOOKUP($G553,Depth_Lookup_CCL!$A$3:$Z$549,11,FALSE))+(H553/100)</f>
        <v>174.005</v>
      </c>
      <c r="K553" s="14">
        <f>(VLOOKUP($G553,Depth_Lookup_CCL!$A$3:$Z$549,11,FALSE))+(I553/100)</f>
        <v>174.655</v>
      </c>
      <c r="L553" s="90">
        <v>55</v>
      </c>
      <c r="M553" s="90" t="s">
        <v>1846</v>
      </c>
      <c r="N553" s="14" t="s">
        <v>1442</v>
      </c>
      <c r="Q553" s="2"/>
      <c r="R553" s="110"/>
      <c r="T553" s="35"/>
      <c r="U553" s="2"/>
      <c r="V553" s="2"/>
      <c r="W553" s="5" t="e">
        <f>VLOOKUP(V553,definitions_list_lookup!$V$12:$W$15,2,FALSE)</f>
        <v>#N/A</v>
      </c>
      <c r="X553" s="35"/>
      <c r="Y553" s="41" t="e">
        <f>VLOOKUP(X553,definitions_list_lookup!$AT$3:$AU$5,2,FALSE)</f>
        <v>#N/A</v>
      </c>
      <c r="Z553" s="41"/>
      <c r="AA553" s="41"/>
      <c r="AB553" s="2" t="s">
        <v>1385</v>
      </c>
      <c r="AC553" s="2" t="s">
        <v>1374</v>
      </c>
      <c r="AD553" s="5">
        <f>VLOOKUP(AC553,definitions_list_lookup!$Y$12:$Z$15,2,FALSE)</f>
        <v>1</v>
      </c>
      <c r="AE553" s="35" t="s">
        <v>1455</v>
      </c>
      <c r="AF553" s="41">
        <f>VLOOKUP(AE553,definitions_list_lookup!$AT$3:$AU$5,2,FALSE)</f>
        <v>0</v>
      </c>
      <c r="AH553" s="2" t="s">
        <v>1492</v>
      </c>
      <c r="AI553" s="2" t="s">
        <v>2824</v>
      </c>
      <c r="AJ553" s="14"/>
      <c r="AK553" s="14"/>
      <c r="AL553" s="14"/>
      <c r="AM553" s="14"/>
      <c r="AN553" s="14"/>
      <c r="AO553" s="14"/>
      <c r="AP553" s="14"/>
      <c r="AQ553" s="14"/>
      <c r="AR553" s="14"/>
      <c r="AS553" s="49">
        <v>12</v>
      </c>
      <c r="AT553" s="49">
        <v>270</v>
      </c>
      <c r="AU553" s="49">
        <v>1</v>
      </c>
      <c r="AV553" s="49">
        <v>180</v>
      </c>
      <c r="AW553" s="49">
        <f>+(IF($AT553&lt;$AV553,((MIN($AV553,$AT553)+(DEGREES(ATAN((TAN(RADIANS($AU553))/((TAN(RADIANS($AS553))*SIN(RADIANS(ABS($AT553-$AV553))))))-(COS(RADIANS(ABS($AT553-$AV553)))/SIN(RADIANS(ABS($AT553-$AV553)))))))-180)),((MAX($AV553,$AT553)-(DEGREES(ATAN((TAN(RADIANS($AU553))/((TAN(RADIANS($AS553))*SIN(RADIANS(ABS($AT553-$AV553))))))-(COS(RADIANS(ABS($AT553-$AV553)))/SIN(RADIANS(ABS($AT553-$AV553)))))))-180))))</f>
        <v>85.305426045183992</v>
      </c>
      <c r="AX553" s="49">
        <f>IF($AW553&gt;0,$AW553,360+$AW553)</f>
        <v>85.305426045183992</v>
      </c>
      <c r="AY553" s="49">
        <f>+ABS(DEGREES(ATAN((COS(RADIANS(ABS($AW553+180-(IF($AT553&gt;$AV553,MAX($AU553,$AT553),MIN($AT553,$AV553))))))/(TAN(RADIANS($AS553)))))))</f>
        <v>77.960782829840923</v>
      </c>
      <c r="AZ553" s="49">
        <f>+IF(($AW553+90)&gt;0,$AW553+90,$AW553+450)</f>
        <v>175.30542604518399</v>
      </c>
      <c r="BA553" s="49">
        <f>-$AY553+90</f>
        <v>12.039217170159077</v>
      </c>
      <c r="BB553" s="49">
        <f>IF(($AX553&lt;180),$AX553+180,$AX553-180)</f>
        <v>265.30542604518399</v>
      </c>
      <c r="BC553" s="60">
        <f>-$AY553+90</f>
        <v>12.039217170159077</v>
      </c>
    </row>
    <row r="554" spans="1:55">
      <c r="A554" s="89">
        <v>42939</v>
      </c>
      <c r="B554" s="2" t="s">
        <v>1842</v>
      </c>
      <c r="C554" s="2" t="s">
        <v>1450</v>
      </c>
      <c r="D554" s="2" t="s">
        <v>1575</v>
      </c>
      <c r="E554" s="2">
        <v>71</v>
      </c>
      <c r="F554" s="2">
        <v>3</v>
      </c>
      <c r="G554" s="10" t="str">
        <f t="shared" si="70"/>
        <v>71-3</v>
      </c>
      <c r="H554" s="2">
        <v>0</v>
      </c>
      <c r="I554" s="2">
        <v>20.5</v>
      </c>
      <c r="J554" s="14">
        <f>(VLOOKUP($G554,Depth_Lookup_CCL!$A$3:$Z$549,11,FALSE))+(H554/100)</f>
        <v>174.65</v>
      </c>
      <c r="K554" s="14">
        <f>(VLOOKUP($G554,Depth_Lookup_CCL!$A$3:$Z$549,11,FALSE))+(I554/100)</f>
        <v>174.85500000000002</v>
      </c>
      <c r="L554" s="90">
        <v>55</v>
      </c>
      <c r="M554" s="90" t="s">
        <v>1846</v>
      </c>
      <c r="N554" s="14"/>
      <c r="Q554" s="2"/>
      <c r="R554" s="110"/>
      <c r="T554" s="35"/>
      <c r="U554" s="2"/>
      <c r="V554" s="2"/>
      <c r="W554" s="5" t="e">
        <f>VLOOKUP(V554,definitions_list_lookup!$V$12:$W$15,2,FALSE)</f>
        <v>#N/A</v>
      </c>
      <c r="X554" s="35"/>
      <c r="Y554" s="41" t="e">
        <f>VLOOKUP(X554,definitions_list_lookup!$AT$3:$AU$5,2,FALSE)</f>
        <v>#N/A</v>
      </c>
      <c r="Z554" s="41"/>
      <c r="AA554" s="41"/>
      <c r="AB554" s="2" t="s">
        <v>1385</v>
      </c>
      <c r="AC554" s="2" t="s">
        <v>1374</v>
      </c>
      <c r="AD554" s="5">
        <f>VLOOKUP(AC554,definitions_list_lookup!$Y$12:$Z$15,2,FALSE)</f>
        <v>1</v>
      </c>
      <c r="AE554" s="35" t="s">
        <v>1455</v>
      </c>
      <c r="AF554" s="41">
        <f>VLOOKUP(AE554,definitions_list_lookup!$AT$3:$AU$5,2,FALSE)</f>
        <v>0</v>
      </c>
      <c r="AH554" s="2" t="s">
        <v>1494</v>
      </c>
      <c r="AI554" s="2" t="s">
        <v>2712</v>
      </c>
      <c r="AJ554" s="14"/>
      <c r="AK554" s="14"/>
      <c r="AL554" s="14"/>
      <c r="AM554" s="14"/>
      <c r="AN554" s="14"/>
      <c r="AO554" s="14"/>
      <c r="AP554" s="14"/>
      <c r="AQ554" s="14"/>
      <c r="AR554" s="14"/>
      <c r="AS554" s="49">
        <v>2</v>
      </c>
      <c r="AT554" s="49">
        <v>90</v>
      </c>
      <c r="AU554" s="49">
        <v>2</v>
      </c>
      <c r="AV554" s="49">
        <v>360</v>
      </c>
      <c r="AW554" s="49">
        <f t="shared" si="66"/>
        <v>-135</v>
      </c>
      <c r="AX554" s="49">
        <f t="shared" si="62"/>
        <v>225</v>
      </c>
      <c r="AY554" s="49">
        <f t="shared" si="67"/>
        <v>87.172720540926434</v>
      </c>
      <c r="AZ554" s="49">
        <f t="shared" si="63"/>
        <v>315</v>
      </c>
      <c r="BA554" s="49">
        <f t="shared" si="64"/>
        <v>2.8272794590735657</v>
      </c>
      <c r="BB554" s="49">
        <f t="shared" si="68"/>
        <v>45</v>
      </c>
      <c r="BC554" s="60">
        <f t="shared" si="65"/>
        <v>2.8272794590735657</v>
      </c>
    </row>
    <row r="555" spans="1:55">
      <c r="A555" s="89">
        <v>42939</v>
      </c>
      <c r="B555" s="2" t="s">
        <v>1842</v>
      </c>
      <c r="C555" s="2" t="s">
        <v>1450</v>
      </c>
      <c r="D555" s="2" t="s">
        <v>1575</v>
      </c>
      <c r="E555" s="2">
        <v>71</v>
      </c>
      <c r="F555" s="2">
        <v>3</v>
      </c>
      <c r="G555" s="10" t="str">
        <f t="shared" si="70"/>
        <v>71-3</v>
      </c>
      <c r="H555" s="2">
        <v>20.5</v>
      </c>
      <c r="I555" s="2">
        <v>71</v>
      </c>
      <c r="J555" s="14">
        <f>(VLOOKUP($G555,Depth_Lookup_CCL!$A$3:$Z$549,11,FALSE))+(H555/100)</f>
        <v>174.85500000000002</v>
      </c>
      <c r="K555" s="14">
        <f>(VLOOKUP($G555,Depth_Lookup_CCL!$A$3:$Z$549,11,FALSE))+(I555/100)</f>
        <v>175.36</v>
      </c>
      <c r="L555" s="90">
        <v>55</v>
      </c>
      <c r="M555" s="90" t="s">
        <v>1846</v>
      </c>
      <c r="N555" s="14"/>
      <c r="Q555" s="2"/>
      <c r="R555" s="110"/>
      <c r="S555" s="2" t="s">
        <v>1378</v>
      </c>
      <c r="T555" s="35" t="s">
        <v>1391</v>
      </c>
      <c r="U555" s="2" t="s">
        <v>1385</v>
      </c>
      <c r="V555" s="2" t="s">
        <v>1374</v>
      </c>
      <c r="W555" s="5">
        <f>VLOOKUP(V555,definitions_list_lookup!$V$12:$W$15,2,FALSE)</f>
        <v>1</v>
      </c>
      <c r="X555" s="35" t="s">
        <v>1457</v>
      </c>
      <c r="Y555" s="41">
        <f>VLOOKUP(X555,definitions_list_lookup!$AT$3:$AU$5,2,FALSE)</f>
        <v>2</v>
      </c>
      <c r="Z555" s="41">
        <v>0.5</v>
      </c>
      <c r="AA555" s="41" t="s">
        <v>2825</v>
      </c>
      <c r="AB555" s="2"/>
      <c r="AC555" s="2"/>
      <c r="AD555" s="5" t="e">
        <f>VLOOKUP(AC555,definitions_list_lookup!$Y$12:$Z$15,2,FALSE)</f>
        <v>#N/A</v>
      </c>
      <c r="AE555" s="35"/>
      <c r="AF555" s="41" t="e">
        <f>VLOOKUP(AE555,definitions_list_lookup!$AT$3:$AU$5,2,FALSE)</f>
        <v>#N/A</v>
      </c>
      <c r="AH555" s="2"/>
      <c r="AI555" s="2"/>
      <c r="AJ555" s="14"/>
      <c r="AK555" s="14"/>
      <c r="AL555" s="14"/>
      <c r="AM555" s="14"/>
      <c r="AN555" s="14"/>
      <c r="AO555" s="14"/>
      <c r="AP555" s="14"/>
      <c r="AQ555" s="14"/>
      <c r="AR555" s="14"/>
      <c r="AS555" s="49"/>
      <c r="AT555" s="49"/>
      <c r="AU555" s="49"/>
      <c r="AV555" s="49"/>
      <c r="AW555" s="49"/>
      <c r="AX555" s="49"/>
      <c r="AY555" s="49"/>
      <c r="AZ555" s="49"/>
      <c r="BA555" s="49"/>
      <c r="BB555" s="49"/>
      <c r="BC555" s="60"/>
    </row>
    <row r="556" spans="1:55">
      <c r="A556" s="89">
        <v>42939</v>
      </c>
      <c r="B556" s="2" t="s">
        <v>1842</v>
      </c>
      <c r="C556" s="2" t="s">
        <v>1450</v>
      </c>
      <c r="D556" s="2" t="s">
        <v>1575</v>
      </c>
      <c r="E556" s="2">
        <v>71</v>
      </c>
      <c r="F556" s="2">
        <v>3</v>
      </c>
      <c r="G556" s="10" t="str">
        <f t="shared" si="70"/>
        <v>71-3</v>
      </c>
      <c r="H556" s="2">
        <v>71</v>
      </c>
      <c r="I556" s="2">
        <v>75</v>
      </c>
      <c r="J556" s="14">
        <f>(VLOOKUP($G556,Depth_Lookup_CCL!$A$3:$Z$549,11,FALSE))+(H556/100)</f>
        <v>175.36</v>
      </c>
      <c r="K556" s="14">
        <f>(VLOOKUP($G556,Depth_Lookup_CCL!$A$3:$Z$549,11,FALSE))+(I556/100)</f>
        <v>175.4</v>
      </c>
      <c r="L556" s="90">
        <v>55</v>
      </c>
      <c r="M556" s="90" t="s">
        <v>1846</v>
      </c>
      <c r="N556" s="14" t="s">
        <v>1442</v>
      </c>
      <c r="Q556" s="2"/>
      <c r="R556" s="110"/>
      <c r="S556" s="2" t="s">
        <v>1378</v>
      </c>
      <c r="T556" s="35" t="s">
        <v>1391</v>
      </c>
      <c r="U556" s="2" t="s">
        <v>1385</v>
      </c>
      <c r="V556" s="2" t="s">
        <v>1374</v>
      </c>
      <c r="W556" s="5">
        <f>VLOOKUP(V556,definitions_list_lookup!$V$12:$W$15,2,FALSE)</f>
        <v>1</v>
      </c>
      <c r="X556" s="35" t="s">
        <v>1457</v>
      </c>
      <c r="Y556" s="41">
        <f>VLOOKUP(X556,definitions_list_lookup!$AT$3:$AU$5,2,FALSE)</f>
        <v>2</v>
      </c>
      <c r="Z556" s="41">
        <v>0.5</v>
      </c>
      <c r="AA556" s="41" t="s">
        <v>2826</v>
      </c>
      <c r="AB556" s="2"/>
      <c r="AC556" s="2"/>
      <c r="AD556" s="5" t="e">
        <f>VLOOKUP(AC556,definitions_list_lookup!$Y$12:$Z$15,2,FALSE)</f>
        <v>#N/A</v>
      </c>
      <c r="AE556" s="35"/>
      <c r="AF556" s="41" t="e">
        <f>VLOOKUP(AE556,definitions_list_lookup!$AT$3:$AU$5,2,FALSE)</f>
        <v>#N/A</v>
      </c>
      <c r="AH556" s="2"/>
      <c r="AI556" s="2"/>
      <c r="AJ556" s="14"/>
      <c r="AK556" s="14"/>
      <c r="AL556" s="14"/>
      <c r="AM556" s="14"/>
      <c r="AN556" s="14"/>
      <c r="AO556" s="14"/>
      <c r="AP556" s="14"/>
      <c r="AQ556" s="14"/>
      <c r="AR556" s="14"/>
      <c r="AS556" s="49">
        <v>2</v>
      </c>
      <c r="AT556" s="49">
        <v>90</v>
      </c>
      <c r="AU556" s="49">
        <v>2</v>
      </c>
      <c r="AV556" s="49">
        <v>360</v>
      </c>
      <c r="AW556" s="49">
        <f t="shared" si="66"/>
        <v>-135</v>
      </c>
      <c r="AX556" s="49">
        <f t="shared" si="62"/>
        <v>225</v>
      </c>
      <c r="AY556" s="49">
        <f t="shared" si="67"/>
        <v>87.172720540926434</v>
      </c>
      <c r="AZ556" s="49">
        <f t="shared" si="63"/>
        <v>315</v>
      </c>
      <c r="BA556" s="49">
        <f t="shared" si="64"/>
        <v>2.8272794590735657</v>
      </c>
      <c r="BB556" s="49">
        <f t="shared" si="68"/>
        <v>45</v>
      </c>
      <c r="BC556" s="60">
        <f t="shared" si="65"/>
        <v>2.8272794590735657</v>
      </c>
    </row>
    <row r="557" spans="1:55">
      <c r="A557" s="89">
        <v>42939</v>
      </c>
      <c r="B557" s="2" t="s">
        <v>1842</v>
      </c>
      <c r="C557" s="2" t="s">
        <v>1450</v>
      </c>
      <c r="D557" s="2" t="s">
        <v>1575</v>
      </c>
      <c r="E557" s="2">
        <v>71</v>
      </c>
      <c r="F557" s="2">
        <v>4</v>
      </c>
      <c r="G557" s="10" t="str">
        <f t="shared" si="70"/>
        <v>71-4</v>
      </c>
      <c r="H557" s="2">
        <v>0</v>
      </c>
      <c r="I557" s="2">
        <v>5</v>
      </c>
      <c r="J557" s="14">
        <f>(VLOOKUP($G557,Depth_Lookup_CCL!$A$3:$Z$549,11,FALSE))+(H557/100)</f>
        <v>175.39000000000001</v>
      </c>
      <c r="K557" s="14">
        <f>(VLOOKUP($G557,Depth_Lookup_CCL!$A$3:$Z$549,11,FALSE))+(I557/100)</f>
        <v>175.44000000000003</v>
      </c>
      <c r="L557" s="90">
        <v>55</v>
      </c>
      <c r="M557" s="90" t="s">
        <v>1846</v>
      </c>
      <c r="N557" s="14"/>
      <c r="Q557" s="2"/>
      <c r="R557" s="110"/>
      <c r="T557" s="35"/>
      <c r="U557" s="2"/>
      <c r="V557" s="2"/>
      <c r="W557" s="5" t="e">
        <f>VLOOKUP(V557,definitions_list_lookup!$V$12:$W$15,2,FALSE)</f>
        <v>#N/A</v>
      </c>
      <c r="X557" s="35"/>
      <c r="Y557" s="41" t="e">
        <f>VLOOKUP(X557,definitions_list_lookup!$AT$3:$AU$5,2,FALSE)</f>
        <v>#N/A</v>
      </c>
      <c r="Z557" s="41"/>
      <c r="AA557" s="41"/>
      <c r="AB557" s="2" t="s">
        <v>1385</v>
      </c>
      <c r="AC557" s="2" t="s">
        <v>1374</v>
      </c>
      <c r="AD557" s="5">
        <f>VLOOKUP(AC557,definitions_list_lookup!$Y$12:$Z$15,2,FALSE)</f>
        <v>1</v>
      </c>
      <c r="AE557" s="35" t="s">
        <v>1455</v>
      </c>
      <c r="AF557" s="41">
        <f>VLOOKUP(AE557,definitions_list_lookup!$AT$3:$AU$5,2,FALSE)</f>
        <v>0</v>
      </c>
      <c r="AH557" s="2" t="s">
        <v>1492</v>
      </c>
      <c r="AI557" s="2" t="s">
        <v>2824</v>
      </c>
      <c r="AJ557" s="14"/>
      <c r="AK557" s="14"/>
      <c r="AL557" s="14"/>
      <c r="AM557" s="14"/>
      <c r="AN557" s="14"/>
      <c r="AO557" s="14"/>
      <c r="AP557" s="14"/>
      <c r="AQ557" s="14"/>
      <c r="AR557" s="14"/>
      <c r="AS557" s="49">
        <v>0.1</v>
      </c>
      <c r="AT557" s="49">
        <v>90</v>
      </c>
      <c r="AU557" s="49">
        <v>10</v>
      </c>
      <c r="AV557" s="49">
        <v>360</v>
      </c>
      <c r="AW557" s="49">
        <f t="shared" si="66"/>
        <v>-179.43288976269127</v>
      </c>
      <c r="AX557" s="49">
        <f t="shared" si="62"/>
        <v>180.56711023730873</v>
      </c>
      <c r="AY557" s="49">
        <f t="shared" si="67"/>
        <v>79.99952002223192</v>
      </c>
      <c r="AZ557" s="49">
        <f t="shared" si="63"/>
        <v>270.56711023730873</v>
      </c>
      <c r="BA557" s="49">
        <f t="shared" si="64"/>
        <v>10.00047997776808</v>
      </c>
      <c r="BB557" s="49">
        <f t="shared" si="68"/>
        <v>0.56711023730872512</v>
      </c>
      <c r="BC557" s="60">
        <f t="shared" si="65"/>
        <v>10.00047997776808</v>
      </c>
    </row>
    <row r="558" spans="1:55">
      <c r="A558" s="89">
        <v>42939</v>
      </c>
      <c r="B558" s="2" t="s">
        <v>1842</v>
      </c>
      <c r="C558" s="2" t="s">
        <v>1450</v>
      </c>
      <c r="D558" s="2" t="s">
        <v>1575</v>
      </c>
      <c r="E558" s="2">
        <v>71</v>
      </c>
      <c r="F558" s="2">
        <v>4</v>
      </c>
      <c r="G558" s="10" t="str">
        <f t="shared" si="70"/>
        <v>71-4</v>
      </c>
      <c r="H558" s="2">
        <v>5</v>
      </c>
      <c r="I558" s="2">
        <v>75</v>
      </c>
      <c r="J558" s="14">
        <f>(VLOOKUP($G558,Depth_Lookup_CCL!$A$3:$Z$549,11,FALSE))+(H558/100)</f>
        <v>175.44000000000003</v>
      </c>
      <c r="K558" s="14">
        <f>(VLOOKUP($G558,Depth_Lookup_CCL!$A$3:$Z$549,11,FALSE))+(I558/100)</f>
        <v>176.14000000000001</v>
      </c>
      <c r="L558" s="90">
        <v>55</v>
      </c>
      <c r="M558" s="90" t="s">
        <v>1846</v>
      </c>
      <c r="N558" s="14" t="s">
        <v>1442</v>
      </c>
      <c r="Q558" s="2"/>
      <c r="R558" s="110"/>
      <c r="S558" s="2" t="s">
        <v>1378</v>
      </c>
      <c r="T558" s="35" t="s">
        <v>1363</v>
      </c>
      <c r="U558" s="2" t="s">
        <v>1368</v>
      </c>
      <c r="V558" s="2" t="s">
        <v>238</v>
      </c>
      <c r="W558" s="5">
        <f>VLOOKUP(V558,definitions_list_lookup!$V$12:$W$15,2,FALSE)</f>
        <v>2</v>
      </c>
      <c r="X558" s="35" t="s">
        <v>1456</v>
      </c>
      <c r="Y558" s="41">
        <f>VLOOKUP(X558,definitions_list_lookup!$AT$3:$AU$5,2,FALSE)</f>
        <v>1</v>
      </c>
      <c r="Z558" s="41">
        <v>1</v>
      </c>
      <c r="AA558" s="41" t="s">
        <v>2827</v>
      </c>
      <c r="AB558" s="2"/>
      <c r="AC558" s="2"/>
      <c r="AD558" s="5" t="e">
        <f>VLOOKUP(AC558,definitions_list_lookup!$Y$12:$Z$15,2,FALSE)</f>
        <v>#N/A</v>
      </c>
      <c r="AE558" s="35"/>
      <c r="AF558" s="41" t="e">
        <f>VLOOKUP(AE558,definitions_list_lookup!$AT$3:$AU$5,2,FALSE)</f>
        <v>#N/A</v>
      </c>
      <c r="AH558" s="2"/>
      <c r="AI558" s="2"/>
      <c r="AJ558" s="14"/>
      <c r="AK558" s="14"/>
      <c r="AL558" s="14"/>
      <c r="AM558" s="14"/>
      <c r="AN558" s="14"/>
      <c r="AO558" s="14"/>
      <c r="AP558" s="14"/>
      <c r="AQ558" s="14"/>
      <c r="AR558" s="14"/>
      <c r="AS558" s="49">
        <v>0.01</v>
      </c>
      <c r="AT558" s="49">
        <v>90</v>
      </c>
      <c r="AU558" s="49">
        <v>10</v>
      </c>
      <c r="AV558" s="49">
        <v>360</v>
      </c>
      <c r="AW558" s="49">
        <f t="shared" si="66"/>
        <v>-179.94328719974951</v>
      </c>
      <c r="AX558" s="49">
        <f t="shared" si="62"/>
        <v>180.05671280025049</v>
      </c>
      <c r="AY558" s="49">
        <f t="shared" si="67"/>
        <v>79.999995200107833</v>
      </c>
      <c r="AZ558" s="49">
        <f t="shared" si="63"/>
        <v>270.05671280025047</v>
      </c>
      <c r="BA558" s="49">
        <f t="shared" si="64"/>
        <v>10.000004799892167</v>
      </c>
      <c r="BB558" s="49">
        <f t="shared" si="68"/>
        <v>5.6712800250494411E-2</v>
      </c>
      <c r="BC558" s="60">
        <f t="shared" si="65"/>
        <v>10.000004799892167</v>
      </c>
    </row>
    <row r="559" spans="1:55">
      <c r="A559" s="89">
        <v>42939</v>
      </c>
      <c r="B559" s="2" t="s">
        <v>1842</v>
      </c>
      <c r="C559" s="2" t="s">
        <v>1450</v>
      </c>
      <c r="D559" s="2" t="s">
        <v>1575</v>
      </c>
      <c r="E559" s="2">
        <v>72</v>
      </c>
      <c r="F559" s="2">
        <v>1</v>
      </c>
      <c r="G559" s="10" t="str">
        <f t="shared" si="70"/>
        <v>72-1</v>
      </c>
      <c r="H559" s="2">
        <v>0</v>
      </c>
      <c r="I559" s="2">
        <v>18</v>
      </c>
      <c r="J559" s="14">
        <f>(VLOOKUP($G559,Depth_Lookup_CCL!$A$3:$Z$549,11,FALSE))+(H559/100)</f>
        <v>176.2</v>
      </c>
      <c r="K559" s="14">
        <f>(VLOOKUP($G559,Depth_Lookup_CCL!$A$3:$Z$549,11,FALSE))+(I559/100)</f>
        <v>176.38</v>
      </c>
      <c r="L559" s="90">
        <v>55</v>
      </c>
      <c r="M559" s="90" t="s">
        <v>1846</v>
      </c>
      <c r="N559" s="14"/>
      <c r="Q559" s="2"/>
      <c r="R559" s="110"/>
      <c r="T559" s="35"/>
      <c r="U559" s="2"/>
      <c r="V559" s="2"/>
      <c r="W559" s="5" t="e">
        <f>VLOOKUP(V559,definitions_list_lookup!$V$12:$W$15,2,FALSE)</f>
        <v>#N/A</v>
      </c>
      <c r="X559" s="35"/>
      <c r="Y559" s="41" t="e">
        <f>VLOOKUP(X559,definitions_list_lookup!$AT$3:$AU$5,2,FALSE)</f>
        <v>#N/A</v>
      </c>
      <c r="Z559" s="41">
        <v>18</v>
      </c>
      <c r="AA559" s="41"/>
      <c r="AB559" s="2" t="s">
        <v>1385</v>
      </c>
      <c r="AC559" s="2" t="s">
        <v>1374</v>
      </c>
      <c r="AD559" s="5">
        <f>VLOOKUP(AC559,definitions_list_lookup!$Y$12:$Z$15,2,FALSE)</f>
        <v>1</v>
      </c>
      <c r="AE559" s="35" t="s">
        <v>1455</v>
      </c>
      <c r="AF559" s="41">
        <f>VLOOKUP(AE559,definitions_list_lookup!$AT$3:$AU$5,2,FALSE)</f>
        <v>0</v>
      </c>
      <c r="AH559" s="2" t="s">
        <v>1492</v>
      </c>
      <c r="AI559" s="2" t="s">
        <v>2824</v>
      </c>
      <c r="AJ559" s="14"/>
      <c r="AK559" s="14"/>
      <c r="AL559" s="14"/>
      <c r="AM559" s="14"/>
      <c r="AN559" s="14"/>
      <c r="AO559" s="14"/>
      <c r="AP559" s="14"/>
      <c r="AQ559" s="14"/>
      <c r="AR559" s="14"/>
      <c r="AS559" s="49">
        <v>13</v>
      </c>
      <c r="AT559" s="49">
        <v>90</v>
      </c>
      <c r="AU559" s="49">
        <v>2</v>
      </c>
      <c r="AV559" s="49">
        <v>180</v>
      </c>
      <c r="AW559" s="49">
        <f t="shared" si="66"/>
        <v>-81.398729053832767</v>
      </c>
      <c r="AX559" s="49">
        <f t="shared" si="62"/>
        <v>278.60127094616723</v>
      </c>
      <c r="AY559" s="49">
        <f t="shared" si="67"/>
        <v>76.857232228509957</v>
      </c>
      <c r="AZ559" s="49">
        <f t="shared" si="63"/>
        <v>8.601270946167233</v>
      </c>
      <c r="BA559" s="49">
        <f t="shared" si="64"/>
        <v>13.142767771490043</v>
      </c>
      <c r="BB559" s="49">
        <f t="shared" si="68"/>
        <v>98.601270946167233</v>
      </c>
      <c r="BC559" s="60">
        <f t="shared" si="65"/>
        <v>13.142767771490043</v>
      </c>
    </row>
    <row r="560" spans="1:55">
      <c r="A560" s="89">
        <v>42939</v>
      </c>
      <c r="B560" s="2" t="s">
        <v>1842</v>
      </c>
      <c r="C560" s="2" t="s">
        <v>1450</v>
      </c>
      <c r="D560" s="2" t="s">
        <v>1575</v>
      </c>
      <c r="E560" s="2">
        <v>72</v>
      </c>
      <c r="F560" s="2">
        <v>1</v>
      </c>
      <c r="G560" s="10" t="str">
        <f t="shared" si="70"/>
        <v>72-1</v>
      </c>
      <c r="H560" s="2">
        <v>18</v>
      </c>
      <c r="I560" s="2">
        <v>26</v>
      </c>
      <c r="J560" s="14">
        <f>(VLOOKUP($G560,Depth_Lookup_CCL!$A$3:$Z$549,11,FALSE))+(H560/100)</f>
        <v>176.38</v>
      </c>
      <c r="K560" s="14">
        <f>(VLOOKUP($G560,Depth_Lookup_CCL!$A$3:$Z$549,11,FALSE))+(I560/100)</f>
        <v>176.45999999999998</v>
      </c>
      <c r="L560" s="90">
        <v>55</v>
      </c>
      <c r="M560" s="90" t="s">
        <v>1846</v>
      </c>
      <c r="N560" s="14"/>
      <c r="Q560" s="2"/>
      <c r="R560" s="110"/>
      <c r="S560" s="2" t="s">
        <v>1366</v>
      </c>
      <c r="T560" s="35" t="s">
        <v>1363</v>
      </c>
      <c r="U560" s="2" t="s">
        <v>1368</v>
      </c>
      <c r="V560" s="2" t="s">
        <v>238</v>
      </c>
      <c r="W560" s="5">
        <f>VLOOKUP(V560,definitions_list_lookup!$V$12:$W$15,2,FALSE)</f>
        <v>2</v>
      </c>
      <c r="X560" s="35" t="s">
        <v>1456</v>
      </c>
      <c r="Y560" s="41">
        <f>VLOOKUP(X560,definitions_list_lookup!$AT$3:$AU$5,2,FALSE)</f>
        <v>1</v>
      </c>
      <c r="Z560" s="41">
        <v>8</v>
      </c>
      <c r="AA560" s="41" t="s">
        <v>2828</v>
      </c>
      <c r="AB560" s="2"/>
      <c r="AC560" s="2"/>
      <c r="AD560" s="5" t="e">
        <f>VLOOKUP(AC560,definitions_list_lookup!$Y$12:$Z$15,2,FALSE)</f>
        <v>#N/A</v>
      </c>
      <c r="AE560" s="35"/>
      <c r="AF560" s="41" t="e">
        <f>VLOOKUP(AE560,definitions_list_lookup!$AT$3:$AU$5,2,FALSE)</f>
        <v>#N/A</v>
      </c>
      <c r="AH560" s="2"/>
      <c r="AI560" s="2"/>
      <c r="AJ560" s="14"/>
      <c r="AK560" s="14"/>
      <c r="AL560" s="14"/>
      <c r="AM560" s="14"/>
      <c r="AN560" s="14"/>
      <c r="AO560" s="14"/>
      <c r="AP560" s="14"/>
      <c r="AQ560" s="14"/>
      <c r="AR560" s="14"/>
      <c r="AS560" s="49"/>
      <c r="AT560" s="49"/>
      <c r="AU560" s="49"/>
      <c r="AV560" s="49"/>
      <c r="AW560" s="49"/>
      <c r="AX560" s="49"/>
      <c r="AY560" s="49"/>
      <c r="AZ560" s="49"/>
      <c r="BA560" s="49"/>
      <c r="BB560" s="49"/>
      <c r="BC560" s="60"/>
    </row>
    <row r="561" spans="1:55">
      <c r="A561" s="89">
        <v>42939</v>
      </c>
      <c r="B561" s="2" t="s">
        <v>1842</v>
      </c>
      <c r="C561" s="2" t="s">
        <v>1450</v>
      </c>
      <c r="D561" s="2" t="s">
        <v>1575</v>
      </c>
      <c r="E561" s="2">
        <v>72</v>
      </c>
      <c r="F561" s="2">
        <v>1</v>
      </c>
      <c r="G561" s="10" t="str">
        <f t="shared" si="70"/>
        <v>72-1</v>
      </c>
      <c r="H561" s="2">
        <v>26</v>
      </c>
      <c r="I561" s="2">
        <v>34</v>
      </c>
      <c r="J561" s="14">
        <f>(VLOOKUP($G561,Depth_Lookup_CCL!$A$3:$Z$549,11,FALSE))+(H561/100)</f>
        <v>176.45999999999998</v>
      </c>
      <c r="K561" s="14">
        <f>(VLOOKUP($G561,Depth_Lookup_CCL!$A$3:$Z$549,11,FALSE))+(I561/100)</f>
        <v>176.54</v>
      </c>
      <c r="L561" s="90">
        <v>55</v>
      </c>
      <c r="M561" s="90" t="s">
        <v>1846</v>
      </c>
      <c r="N561" s="14"/>
      <c r="Q561" s="2"/>
      <c r="R561" s="110"/>
      <c r="S561" s="2" t="s">
        <v>1366</v>
      </c>
      <c r="T561" s="35" t="s">
        <v>1363</v>
      </c>
      <c r="U561" s="2" t="s">
        <v>1368</v>
      </c>
      <c r="V561" s="2" t="s">
        <v>238</v>
      </c>
      <c r="W561" s="5">
        <f>VLOOKUP(V561,definitions_list_lookup!$V$12:$W$15,2,FALSE)</f>
        <v>2</v>
      </c>
      <c r="X561" s="35" t="s">
        <v>1456</v>
      </c>
      <c r="Y561" s="41">
        <f>VLOOKUP(X561,definitions_list_lookup!$AT$3:$AU$5,2,FALSE)</f>
        <v>1</v>
      </c>
      <c r="Z561" s="41">
        <v>8</v>
      </c>
      <c r="AA561" s="41" t="s">
        <v>2828</v>
      </c>
      <c r="AB561" s="2"/>
      <c r="AC561" s="2"/>
      <c r="AD561" s="5" t="e">
        <f>VLOOKUP(AC561,definitions_list_lookup!$Y$12:$Z$15,2,FALSE)</f>
        <v>#N/A</v>
      </c>
      <c r="AE561" s="35"/>
      <c r="AF561" s="41" t="e">
        <f>VLOOKUP(AE561,definitions_list_lookup!$AT$3:$AU$5,2,FALSE)</f>
        <v>#N/A</v>
      </c>
      <c r="AH561" s="2"/>
      <c r="AI561" s="2"/>
      <c r="AJ561" s="14"/>
      <c r="AK561" s="14"/>
      <c r="AL561" s="14"/>
      <c r="AM561" s="14"/>
      <c r="AN561" s="14"/>
      <c r="AO561" s="14"/>
      <c r="AP561" s="14"/>
      <c r="AQ561" s="14"/>
      <c r="AR561" s="14"/>
      <c r="AS561" s="49">
        <v>13</v>
      </c>
      <c r="AT561" s="49">
        <v>90</v>
      </c>
      <c r="AU561" s="49">
        <v>2</v>
      </c>
      <c r="AV561" s="49">
        <v>180</v>
      </c>
      <c r="AW561" s="49">
        <f t="shared" si="66"/>
        <v>-81.398729053832767</v>
      </c>
      <c r="AX561" s="49">
        <f t="shared" si="62"/>
        <v>278.60127094616723</v>
      </c>
      <c r="AY561" s="49">
        <f t="shared" si="67"/>
        <v>76.857232228509957</v>
      </c>
      <c r="AZ561" s="49">
        <f t="shared" si="63"/>
        <v>8.601270946167233</v>
      </c>
      <c r="BA561" s="49">
        <f t="shared" si="64"/>
        <v>13.142767771490043</v>
      </c>
      <c r="BB561" s="49">
        <f t="shared" si="68"/>
        <v>98.601270946167233</v>
      </c>
      <c r="BC561" s="60">
        <f t="shared" si="65"/>
        <v>13.142767771490043</v>
      </c>
    </row>
    <row r="562" spans="1:55">
      <c r="A562" s="89">
        <v>42939</v>
      </c>
      <c r="B562" s="2" t="s">
        <v>1842</v>
      </c>
      <c r="C562" s="2" t="s">
        <v>1450</v>
      </c>
      <c r="D562" s="2" t="s">
        <v>1575</v>
      </c>
      <c r="E562" s="2">
        <v>72</v>
      </c>
      <c r="F562" s="2">
        <v>1</v>
      </c>
      <c r="G562" s="10" t="str">
        <f t="shared" si="70"/>
        <v>72-1</v>
      </c>
      <c r="H562" s="2">
        <v>34</v>
      </c>
      <c r="I562" s="2">
        <v>37</v>
      </c>
      <c r="J562" s="14">
        <f>(VLOOKUP($G562,Depth_Lookup_CCL!$A$3:$Z$549,11,FALSE))+(H562/100)</f>
        <v>176.54</v>
      </c>
      <c r="K562" s="14">
        <f>(VLOOKUP($G562,Depth_Lookup_CCL!$A$3:$Z$549,11,FALSE))+(I562/100)</f>
        <v>176.57</v>
      </c>
      <c r="L562" s="90">
        <v>55</v>
      </c>
      <c r="M562" s="90" t="s">
        <v>1846</v>
      </c>
      <c r="N562" s="14"/>
      <c r="Q562" s="2"/>
      <c r="R562" s="110"/>
      <c r="S562" s="2" t="s">
        <v>1366</v>
      </c>
      <c r="T562" s="35" t="s">
        <v>1363</v>
      </c>
      <c r="U562" s="2" t="s">
        <v>1368</v>
      </c>
      <c r="V562" s="2" t="s">
        <v>238</v>
      </c>
      <c r="W562" s="5">
        <f>VLOOKUP(V562,definitions_list_lookup!$V$12:$W$15,2,FALSE)</f>
        <v>2</v>
      </c>
      <c r="X562" s="35" t="s">
        <v>1456</v>
      </c>
      <c r="Y562" s="41">
        <f>VLOOKUP(X562,definitions_list_lookup!$AT$3:$AU$5,2,FALSE)</f>
        <v>1</v>
      </c>
      <c r="Z562" s="41">
        <v>3</v>
      </c>
      <c r="AA562" s="41" t="s">
        <v>2828</v>
      </c>
      <c r="AB562" s="2"/>
      <c r="AC562" s="2"/>
      <c r="AD562" s="5" t="e">
        <f>VLOOKUP(AC562,definitions_list_lookup!$Y$12:$Z$15,2,FALSE)</f>
        <v>#N/A</v>
      </c>
      <c r="AE562" s="35"/>
      <c r="AF562" s="41" t="e">
        <f>VLOOKUP(AE562,definitions_list_lookup!$AT$3:$AU$5,2,FALSE)</f>
        <v>#N/A</v>
      </c>
      <c r="AH562" s="2"/>
      <c r="AI562" s="2"/>
      <c r="AJ562" s="14"/>
      <c r="AK562" s="14"/>
      <c r="AL562" s="14"/>
      <c r="AM562" s="14"/>
      <c r="AN562" s="14"/>
      <c r="AO562" s="14"/>
      <c r="AP562" s="14"/>
      <c r="AQ562" s="14"/>
      <c r="AR562" s="14"/>
      <c r="AS562" s="49"/>
      <c r="AT562" s="49"/>
      <c r="AU562" s="49"/>
      <c r="AV562" s="49"/>
      <c r="AW562" s="49"/>
      <c r="AX562" s="49"/>
      <c r="AY562" s="49"/>
      <c r="AZ562" s="49"/>
      <c r="BA562" s="49"/>
      <c r="BB562" s="49"/>
      <c r="BC562" s="60"/>
    </row>
    <row r="563" spans="1:55">
      <c r="A563" s="89">
        <v>42939</v>
      </c>
      <c r="B563" s="2" t="s">
        <v>1842</v>
      </c>
      <c r="C563" s="2" t="s">
        <v>1450</v>
      </c>
      <c r="D563" s="2" t="s">
        <v>1575</v>
      </c>
      <c r="E563" s="2">
        <v>72</v>
      </c>
      <c r="F563" s="2">
        <v>1</v>
      </c>
      <c r="G563" s="10" t="str">
        <f t="shared" si="70"/>
        <v>72-1</v>
      </c>
      <c r="H563" s="2">
        <v>37</v>
      </c>
      <c r="I563" s="2">
        <v>87</v>
      </c>
      <c r="J563" s="14">
        <f>(VLOOKUP($G563,Depth_Lookup_CCL!$A$3:$Z$549,11,FALSE))+(H563/100)</f>
        <v>176.57</v>
      </c>
      <c r="K563" s="14">
        <f>(VLOOKUP($G563,Depth_Lookup_CCL!$A$3:$Z$549,11,FALSE))+(I563/100)</f>
        <v>177.07</v>
      </c>
      <c r="L563" s="90">
        <v>55</v>
      </c>
      <c r="M563" s="90" t="s">
        <v>1846</v>
      </c>
      <c r="N563" s="14" t="s">
        <v>1442</v>
      </c>
      <c r="Q563" s="2"/>
      <c r="R563" s="110"/>
      <c r="S563" s="2" t="s">
        <v>1366</v>
      </c>
      <c r="T563" s="35" t="s">
        <v>1363</v>
      </c>
      <c r="U563" s="2" t="s">
        <v>1368</v>
      </c>
      <c r="V563" s="2" t="s">
        <v>238</v>
      </c>
      <c r="W563" s="5">
        <f>VLOOKUP(V563,definitions_list_lookup!$V$12:$W$15,2,FALSE)</f>
        <v>2</v>
      </c>
      <c r="X563" s="35" t="s">
        <v>1456</v>
      </c>
      <c r="Y563" s="41">
        <f>VLOOKUP(X563,definitions_list_lookup!$AT$3:$AU$5,2,FALSE)</f>
        <v>1</v>
      </c>
      <c r="Z563" s="41"/>
      <c r="AA563" s="41" t="s">
        <v>2828</v>
      </c>
      <c r="AB563" s="2"/>
      <c r="AC563" s="2"/>
      <c r="AD563" s="5" t="e">
        <f>VLOOKUP(AC563,definitions_list_lookup!$Y$12:$Z$15,2,FALSE)</f>
        <v>#N/A</v>
      </c>
      <c r="AE563" s="35"/>
      <c r="AF563" s="41" t="e">
        <f>VLOOKUP(AE563,definitions_list_lookup!$AT$3:$AU$5,2,FALSE)</f>
        <v>#N/A</v>
      </c>
      <c r="AH563" s="2"/>
      <c r="AI563" s="2"/>
      <c r="AJ563" s="14"/>
      <c r="AK563" s="14"/>
      <c r="AL563" s="14"/>
      <c r="AM563" s="14"/>
      <c r="AN563" s="14"/>
      <c r="AO563" s="14"/>
      <c r="AP563" s="14"/>
      <c r="AQ563" s="14"/>
      <c r="AR563" s="14"/>
      <c r="AS563" s="49"/>
      <c r="AT563" s="49"/>
      <c r="AU563" s="49"/>
      <c r="AV563" s="49"/>
      <c r="AW563" s="2"/>
      <c r="AX563" s="2"/>
      <c r="AY563" s="2"/>
      <c r="AZ563" s="2"/>
      <c r="BA563" s="2"/>
    </row>
    <row r="564" spans="1:55">
      <c r="A564" s="89">
        <v>42939</v>
      </c>
      <c r="B564" s="2" t="s">
        <v>1842</v>
      </c>
      <c r="C564" s="2" t="s">
        <v>1450</v>
      </c>
      <c r="D564" s="2" t="s">
        <v>1575</v>
      </c>
      <c r="E564" s="2">
        <v>72</v>
      </c>
      <c r="F564" s="2">
        <v>2</v>
      </c>
      <c r="G564" s="10" t="str">
        <f t="shared" si="70"/>
        <v>72-2</v>
      </c>
      <c r="H564" s="2">
        <v>0</v>
      </c>
      <c r="I564" s="2">
        <v>16</v>
      </c>
      <c r="J564" s="14">
        <f>(VLOOKUP($G564,Depth_Lookup_CCL!$A$3:$Z$549,11,FALSE))+(H564/100)</f>
        <v>177.06</v>
      </c>
      <c r="K564" s="14">
        <f>(VLOOKUP($G564,Depth_Lookup_CCL!$A$3:$Z$549,11,FALSE))+(I564/100)</f>
        <v>177.22</v>
      </c>
      <c r="L564" s="90">
        <v>55</v>
      </c>
      <c r="M564" s="90" t="s">
        <v>1846</v>
      </c>
      <c r="N564" s="14"/>
      <c r="Q564" s="2"/>
      <c r="R564" s="110"/>
      <c r="T564" s="35"/>
      <c r="U564" s="2"/>
      <c r="V564" s="2"/>
      <c r="W564" s="5" t="e">
        <f>VLOOKUP(V564,definitions_list_lookup!$V$12:$W$15,2,FALSE)</f>
        <v>#N/A</v>
      </c>
      <c r="X564" s="35"/>
      <c r="Y564" s="41" t="e">
        <f>VLOOKUP(X564,definitions_list_lookup!$AT$3:$AU$5,2,FALSE)</f>
        <v>#N/A</v>
      </c>
      <c r="Z564" s="41">
        <v>16</v>
      </c>
      <c r="AA564" s="41" t="s">
        <v>2829</v>
      </c>
      <c r="AB564" s="2" t="s">
        <v>1385</v>
      </c>
      <c r="AC564" s="2" t="s">
        <v>1374</v>
      </c>
      <c r="AD564" s="5">
        <f>VLOOKUP(AC564,definitions_list_lookup!$Y$12:$Z$15,2,FALSE)</f>
        <v>1</v>
      </c>
      <c r="AE564" s="35" t="s">
        <v>1455</v>
      </c>
      <c r="AF564" s="41">
        <f>VLOOKUP(AE564,definitions_list_lookup!$AT$3:$AU$5,2,FALSE)</f>
        <v>0</v>
      </c>
      <c r="AH564" s="2" t="s">
        <v>1494</v>
      </c>
      <c r="AI564" s="2" t="s">
        <v>2712</v>
      </c>
      <c r="AJ564" s="14"/>
      <c r="AK564" s="14"/>
      <c r="AL564" s="14"/>
      <c r="AM564" s="14"/>
      <c r="AN564" s="14"/>
      <c r="AO564" s="14"/>
      <c r="AP564" s="14"/>
      <c r="AQ564" s="14"/>
      <c r="AR564" s="14"/>
      <c r="AS564" s="49">
        <v>3</v>
      </c>
      <c r="AT564" s="49">
        <v>90</v>
      </c>
      <c r="AU564" s="49">
        <v>1</v>
      </c>
      <c r="AV564" s="49">
        <v>180</v>
      </c>
      <c r="AW564" s="60">
        <f t="shared" si="66"/>
        <v>-71.579019200274956</v>
      </c>
      <c r="AX564" s="60">
        <f t="shared" si="62"/>
        <v>288.42098079972504</v>
      </c>
      <c r="AY564" s="60">
        <f t="shared" si="67"/>
        <v>86.838299513294629</v>
      </c>
      <c r="AZ564" s="60">
        <f t="shared" si="63"/>
        <v>18.420980799725044</v>
      </c>
      <c r="BA564" s="60">
        <f t="shared" si="64"/>
        <v>3.1617004867053708</v>
      </c>
      <c r="BB564" s="60">
        <f t="shared" si="68"/>
        <v>108.42098079972504</v>
      </c>
      <c r="BC564" s="60">
        <f t="shared" si="65"/>
        <v>3.1617004867053708</v>
      </c>
    </row>
    <row r="565" spans="1:55">
      <c r="A565" s="89">
        <v>42939</v>
      </c>
      <c r="B565" s="2" t="s">
        <v>1842</v>
      </c>
      <c r="C565" s="2" t="s">
        <v>1450</v>
      </c>
      <c r="D565" s="2" t="s">
        <v>1575</v>
      </c>
      <c r="E565" s="2">
        <v>72</v>
      </c>
      <c r="F565" s="2">
        <v>2</v>
      </c>
      <c r="G565" s="10" t="str">
        <f t="shared" si="70"/>
        <v>72-2</v>
      </c>
      <c r="H565" s="2">
        <v>16</v>
      </c>
      <c r="I565" s="2">
        <v>63</v>
      </c>
      <c r="J565" s="14">
        <f>(VLOOKUP($G565,Depth_Lookup_CCL!$A$3:$Z$549,11,FALSE))+(H565/100)</f>
        <v>177.22</v>
      </c>
      <c r="K565" s="14">
        <f>(VLOOKUP($G565,Depth_Lookup_CCL!$A$3:$Z$549,11,FALSE))+(I565/100)</f>
        <v>177.69</v>
      </c>
      <c r="L565" s="90">
        <v>55</v>
      </c>
      <c r="M565" s="90" t="s">
        <v>1846</v>
      </c>
      <c r="N565" s="14" t="s">
        <v>1442</v>
      </c>
      <c r="Q565" s="2"/>
      <c r="R565" s="110"/>
      <c r="S565" s="2" t="s">
        <v>1379</v>
      </c>
      <c r="T565" s="35" t="s">
        <v>1363</v>
      </c>
      <c r="U565" s="2" t="s">
        <v>1368</v>
      </c>
      <c r="V565" s="2" t="s">
        <v>1374</v>
      </c>
      <c r="W565" s="5">
        <f>VLOOKUP(V565,definitions_list_lookup!$V$12:$W$15,2,FALSE)</f>
        <v>1</v>
      </c>
      <c r="X565" s="35" t="s">
        <v>1456</v>
      </c>
      <c r="Y565" s="41">
        <f>VLOOKUP(X565,definitions_list_lookup!$AT$3:$AU$5,2,FALSE)</f>
        <v>1</v>
      </c>
      <c r="Z565" s="41">
        <v>4</v>
      </c>
      <c r="AA565" s="41" t="s">
        <v>2828</v>
      </c>
      <c r="AB565" s="2"/>
      <c r="AC565" s="2"/>
      <c r="AD565" s="5" t="e">
        <f>VLOOKUP(AC565,definitions_list_lookup!$Y$12:$Z$15,2,FALSE)</f>
        <v>#N/A</v>
      </c>
      <c r="AE565" s="35"/>
      <c r="AF565" s="41" t="e">
        <f>VLOOKUP(AE565,definitions_list_lookup!$AT$3:$AU$5,2,FALSE)</f>
        <v>#N/A</v>
      </c>
      <c r="AH565" s="2"/>
      <c r="AI565" s="2"/>
      <c r="AJ565" s="14"/>
      <c r="AK565" s="14"/>
      <c r="AL565" s="14"/>
      <c r="AM565" s="14"/>
      <c r="AN565" s="14"/>
      <c r="AO565" s="14"/>
      <c r="AP565" s="14"/>
      <c r="AQ565" s="14"/>
      <c r="AR565" s="14"/>
      <c r="AS565" s="49">
        <v>4</v>
      </c>
      <c r="AT565" s="49">
        <v>90</v>
      </c>
      <c r="AU565" s="49">
        <v>2</v>
      </c>
      <c r="AV565" s="49">
        <v>180</v>
      </c>
      <c r="AW565" s="49">
        <f t="shared" si="66"/>
        <v>-63.462903606419218</v>
      </c>
      <c r="AX565" s="49">
        <f t="shared" si="62"/>
        <v>296.53709639358078</v>
      </c>
      <c r="AY565" s="49">
        <f t="shared" si="67"/>
        <v>85.530762667528776</v>
      </c>
      <c r="AZ565" s="49">
        <f t="shared" si="63"/>
        <v>26.537096393580782</v>
      </c>
      <c r="BA565" s="49">
        <f t="shared" si="64"/>
        <v>4.4692373324712236</v>
      </c>
      <c r="BB565" s="49">
        <f t="shared" si="68"/>
        <v>116.53709639358078</v>
      </c>
      <c r="BC565" s="60">
        <f t="shared" si="65"/>
        <v>4.4692373324712236</v>
      </c>
    </row>
    <row r="566" spans="1:55">
      <c r="A566" s="89">
        <v>42939</v>
      </c>
      <c r="B566" s="2" t="s">
        <v>1842</v>
      </c>
      <c r="C566" s="2" t="s">
        <v>1450</v>
      </c>
      <c r="D566" s="2" t="s">
        <v>1575</v>
      </c>
      <c r="E566" s="2">
        <v>72</v>
      </c>
      <c r="F566" s="2">
        <v>3</v>
      </c>
      <c r="G566" s="10" t="str">
        <f t="shared" si="70"/>
        <v>72-3</v>
      </c>
      <c r="H566" s="2">
        <v>0</v>
      </c>
      <c r="I566" s="2">
        <v>62</v>
      </c>
      <c r="J566" s="14">
        <f>(VLOOKUP($G566,Depth_Lookup_CCL!$A$3:$Z$549,11,FALSE))+(H566/100)</f>
        <v>177.69</v>
      </c>
      <c r="K566" s="14">
        <f>(VLOOKUP($G566,Depth_Lookup_CCL!$A$3:$Z$549,11,FALSE))+(I566/100)</f>
        <v>178.31</v>
      </c>
      <c r="L566" s="90">
        <v>55</v>
      </c>
      <c r="M566" s="90" t="s">
        <v>1846</v>
      </c>
      <c r="N566" s="14" t="s">
        <v>1442</v>
      </c>
      <c r="Q566" s="2"/>
      <c r="R566" s="110"/>
      <c r="T566" s="35"/>
      <c r="U566" s="2"/>
      <c r="V566" s="2"/>
      <c r="W566" s="5" t="e">
        <f>VLOOKUP(V566,definitions_list_lookup!$V$12:$W$15,2,FALSE)</f>
        <v>#N/A</v>
      </c>
      <c r="X566" s="35"/>
      <c r="Y566" s="41" t="e">
        <f>VLOOKUP(X566,definitions_list_lookup!$AT$3:$AU$5,2,FALSE)</f>
        <v>#N/A</v>
      </c>
      <c r="Z566" s="41"/>
      <c r="AA566" s="41" t="s">
        <v>2830</v>
      </c>
      <c r="AB566" s="2" t="s">
        <v>1385</v>
      </c>
      <c r="AC566" s="2" t="s">
        <v>1374</v>
      </c>
      <c r="AD566" s="5">
        <f>VLOOKUP(AC566,definitions_list_lookup!$Y$12:$Z$15,2,FALSE)</f>
        <v>1</v>
      </c>
      <c r="AE566" s="35" t="s">
        <v>1455</v>
      </c>
      <c r="AF566" s="41">
        <f>VLOOKUP(AE566,definitions_list_lookup!$AT$3:$AU$5,2,FALSE)</f>
        <v>0</v>
      </c>
      <c r="AH566" s="2" t="s">
        <v>1492</v>
      </c>
      <c r="AI566" s="2" t="s">
        <v>2831</v>
      </c>
      <c r="AJ566" s="14"/>
      <c r="AK566" s="14"/>
      <c r="AL566" s="14"/>
      <c r="AM566" s="14"/>
      <c r="AN566" s="14"/>
      <c r="AO566" s="14"/>
      <c r="AP566" s="14"/>
      <c r="AQ566" s="14"/>
      <c r="AR566" s="14"/>
      <c r="AS566" s="49">
        <v>3</v>
      </c>
      <c r="AT566" s="49">
        <v>90</v>
      </c>
      <c r="AU566" s="49">
        <v>1</v>
      </c>
      <c r="AV566" s="49">
        <v>180</v>
      </c>
      <c r="AW566" s="49">
        <f t="shared" si="66"/>
        <v>-71.579019200274956</v>
      </c>
      <c r="AX566" s="49">
        <f t="shared" si="62"/>
        <v>288.42098079972504</v>
      </c>
      <c r="AY566" s="49">
        <f t="shared" si="67"/>
        <v>86.838299513294629</v>
      </c>
      <c r="AZ566" s="49">
        <f t="shared" si="63"/>
        <v>18.420980799725044</v>
      </c>
      <c r="BA566" s="49">
        <f t="shared" si="64"/>
        <v>3.1617004867053708</v>
      </c>
      <c r="BB566" s="49">
        <f t="shared" si="68"/>
        <v>108.42098079972504</v>
      </c>
      <c r="BC566" s="60">
        <f t="shared" si="65"/>
        <v>3.1617004867053708</v>
      </c>
    </row>
    <row r="567" spans="1:55">
      <c r="A567" s="89">
        <v>42939</v>
      </c>
      <c r="B567" s="2" t="s">
        <v>1842</v>
      </c>
      <c r="C567" s="2" t="s">
        <v>1450</v>
      </c>
      <c r="D567" s="2" t="s">
        <v>1575</v>
      </c>
      <c r="E567" s="2">
        <v>72</v>
      </c>
      <c r="F567" s="2">
        <v>4</v>
      </c>
      <c r="G567" s="10" t="str">
        <f t="shared" si="70"/>
        <v>72-4</v>
      </c>
      <c r="H567" s="2">
        <v>0</v>
      </c>
      <c r="I567" s="2">
        <v>16</v>
      </c>
      <c r="J567" s="14">
        <f>(VLOOKUP($G567,Depth_Lookup_CCL!$A$3:$Z$549,11,FALSE))+(H567/100)</f>
        <v>178.30500000000001</v>
      </c>
      <c r="K567" s="14">
        <f>(VLOOKUP($G567,Depth_Lookup_CCL!$A$3:$Z$549,11,FALSE))+(I567/100)</f>
        <v>178.465</v>
      </c>
      <c r="L567" s="90">
        <v>55</v>
      </c>
      <c r="M567" s="90" t="s">
        <v>1846</v>
      </c>
      <c r="N567" s="14" t="s">
        <v>1442</v>
      </c>
      <c r="Q567" s="2"/>
      <c r="R567" s="110"/>
      <c r="T567" s="35"/>
      <c r="U567" s="2"/>
      <c r="V567" s="2"/>
      <c r="W567" s="5" t="e">
        <f>VLOOKUP(V567,definitions_list_lookup!$V$12:$W$15,2,FALSE)</f>
        <v>#N/A</v>
      </c>
      <c r="X567" s="35"/>
      <c r="Y567" s="41" t="e">
        <f>VLOOKUP(X567,definitions_list_lookup!$AT$3:$AU$5,2,FALSE)</f>
        <v>#N/A</v>
      </c>
      <c r="Z567" s="41"/>
      <c r="AA567" s="41"/>
      <c r="AB567" s="2" t="s">
        <v>1385</v>
      </c>
      <c r="AC567" s="2" t="s">
        <v>1374</v>
      </c>
      <c r="AD567" s="5">
        <f>VLOOKUP(AC567,definitions_list_lookup!$Y$12:$Z$15,2,FALSE)</f>
        <v>1</v>
      </c>
      <c r="AE567" s="35" t="s">
        <v>1455</v>
      </c>
      <c r="AF567" s="41">
        <f>VLOOKUP(AE567,definitions_list_lookup!$AT$3:$AU$5,2,FALSE)</f>
        <v>0</v>
      </c>
      <c r="AH567" s="2" t="s">
        <v>1494</v>
      </c>
      <c r="AI567" s="2" t="s">
        <v>2712</v>
      </c>
      <c r="AJ567" s="14"/>
      <c r="AK567" s="14"/>
      <c r="AL567" s="14"/>
      <c r="AM567" s="14"/>
      <c r="AN567" s="14"/>
      <c r="AO567" s="14"/>
      <c r="AP567" s="14"/>
      <c r="AQ567" s="14"/>
      <c r="AR567" s="14"/>
      <c r="AS567" s="49">
        <v>7</v>
      </c>
      <c r="AT567" s="49">
        <v>90</v>
      </c>
      <c r="AU567" s="49">
        <v>2</v>
      </c>
      <c r="AV567" s="49">
        <v>180</v>
      </c>
      <c r="AW567" s="49">
        <f t="shared" si="66"/>
        <v>-74.123885217907429</v>
      </c>
      <c r="AX567" s="49">
        <f t="shared" si="62"/>
        <v>285.8761147820926</v>
      </c>
      <c r="AY567" s="49">
        <f t="shared" si="67"/>
        <v>82.725317082150795</v>
      </c>
      <c r="AZ567" s="49">
        <f t="shared" si="63"/>
        <v>15.876114782092571</v>
      </c>
      <c r="BA567" s="49">
        <f t="shared" si="64"/>
        <v>7.274682917849205</v>
      </c>
      <c r="BB567" s="49">
        <f t="shared" si="68"/>
        <v>105.8761147820926</v>
      </c>
      <c r="BC567" s="60">
        <f t="shared" si="65"/>
        <v>7.274682917849205</v>
      </c>
    </row>
    <row r="568" spans="1:55">
      <c r="A568" s="89">
        <v>42939</v>
      </c>
      <c r="B568" s="2" t="s">
        <v>1842</v>
      </c>
      <c r="C568" s="2" t="s">
        <v>1450</v>
      </c>
      <c r="D568" s="2" t="s">
        <v>1575</v>
      </c>
      <c r="E568" s="2">
        <v>72</v>
      </c>
      <c r="F568" s="2">
        <v>4</v>
      </c>
      <c r="G568" s="10" t="str">
        <f t="shared" si="70"/>
        <v>72-4</v>
      </c>
      <c r="H568" s="2">
        <v>16</v>
      </c>
      <c r="I568" s="2">
        <v>94</v>
      </c>
      <c r="J568" s="14">
        <f>(VLOOKUP($G568,Depth_Lookup_CCL!$A$3:$Z$549,11,FALSE))+(H568/100)</f>
        <v>178.465</v>
      </c>
      <c r="K568" s="14">
        <f>(VLOOKUP($G568,Depth_Lookup_CCL!$A$3:$Z$549,11,FALSE))+(I568/100)</f>
        <v>179.245</v>
      </c>
      <c r="L568" s="90">
        <v>55</v>
      </c>
      <c r="M568" s="90" t="s">
        <v>1846</v>
      </c>
      <c r="N568" s="14" t="s">
        <v>1442</v>
      </c>
      <c r="Q568" s="2"/>
      <c r="R568" s="110"/>
      <c r="S568" s="2" t="s">
        <v>1366</v>
      </c>
      <c r="T568" s="35" t="s">
        <v>1391</v>
      </c>
      <c r="U568" s="2" t="s">
        <v>1368</v>
      </c>
      <c r="V568" s="2" t="s">
        <v>238</v>
      </c>
      <c r="W568" s="5">
        <f>VLOOKUP(V568,definitions_list_lookup!$V$12:$W$15,2,FALSE)</f>
        <v>2</v>
      </c>
      <c r="X568" s="35" t="s">
        <v>1457</v>
      </c>
      <c r="Y568" s="41">
        <f>VLOOKUP(X568,definitions_list_lookup!$AT$3:$AU$5,2,FALSE)</f>
        <v>2</v>
      </c>
      <c r="Z568" s="41"/>
      <c r="AA568" s="41" t="s">
        <v>2832</v>
      </c>
      <c r="AB568" s="2"/>
      <c r="AC568" s="2"/>
      <c r="AD568" s="5" t="e">
        <f>VLOOKUP(AC568,definitions_list_lookup!$Y$12:$Z$15,2,FALSE)</f>
        <v>#N/A</v>
      </c>
      <c r="AE568" s="35"/>
      <c r="AF568" s="41" t="e">
        <f>VLOOKUP(AE568,definitions_list_lookup!$AT$3:$AU$5,2,FALSE)</f>
        <v>#N/A</v>
      </c>
      <c r="AH568" s="2"/>
      <c r="AI568" s="2"/>
      <c r="AJ568" s="14"/>
      <c r="AK568" s="14"/>
      <c r="AL568" s="14"/>
      <c r="AM568" s="14"/>
      <c r="AN568" s="14"/>
      <c r="AO568" s="14"/>
      <c r="AP568" s="14"/>
      <c r="AQ568" s="14"/>
      <c r="AR568" s="14"/>
      <c r="AS568" s="49">
        <v>27</v>
      </c>
      <c r="AT568" s="49">
        <v>90</v>
      </c>
      <c r="AU568" s="49">
        <v>2</v>
      </c>
      <c r="AV568" s="49">
        <v>180</v>
      </c>
      <c r="AW568" s="49">
        <f t="shared" si="66"/>
        <v>-86.079314988911364</v>
      </c>
      <c r="AX568" s="49">
        <f t="shared" ref="AX568:AX614" si="71">IF($AW568&gt;0,$AW568,360+$AW568)</f>
        <v>273.92068501108861</v>
      </c>
      <c r="AY568" s="49">
        <f t="shared" si="67"/>
        <v>62.945657829103666</v>
      </c>
      <c r="AZ568" s="49">
        <f t="shared" ref="AZ568:AZ614" si="72">+IF(($AW568+90)&gt;0,$AW568+90,$AW568+450)</f>
        <v>3.9206850110886364</v>
      </c>
      <c r="BA568" s="49">
        <f t="shared" ref="BA568:BA614" si="73">-$AY568+90</f>
        <v>27.054342170896334</v>
      </c>
      <c r="BB568" s="49">
        <f t="shared" si="68"/>
        <v>93.920685011088608</v>
      </c>
      <c r="BC568" s="60">
        <f t="shared" ref="BC568:BC781" si="74">-$AY568+90</f>
        <v>27.054342170896334</v>
      </c>
    </row>
    <row r="569" spans="1:55">
      <c r="A569" s="89">
        <v>42939</v>
      </c>
      <c r="B569" s="2" t="s">
        <v>1842</v>
      </c>
      <c r="C569" s="2" t="s">
        <v>1450</v>
      </c>
      <c r="D569" s="2" t="s">
        <v>1575</v>
      </c>
      <c r="E569" s="2">
        <v>72</v>
      </c>
      <c r="F569" s="2">
        <v>4</v>
      </c>
      <c r="G569" s="10" t="str">
        <f t="shared" si="70"/>
        <v>72-4</v>
      </c>
      <c r="H569" s="2">
        <v>94.9</v>
      </c>
      <c r="I569" s="2">
        <v>95</v>
      </c>
      <c r="J569" s="14">
        <f>(VLOOKUP($G569,Depth_Lookup_CCL!$A$3:$Z$549,11,FALSE))+(H569/100)</f>
        <v>179.25400000000002</v>
      </c>
      <c r="K569" s="14">
        <f>(VLOOKUP($G569,Depth_Lookup_CCL!$A$3:$Z$549,11,FALSE))+(I569/100)</f>
        <v>179.255</v>
      </c>
      <c r="L569" s="90">
        <v>55</v>
      </c>
      <c r="M569" s="90" t="s">
        <v>1846</v>
      </c>
      <c r="N569" s="14" t="s">
        <v>1550</v>
      </c>
      <c r="O569" s="2" t="s">
        <v>1391</v>
      </c>
      <c r="Q569" s="2" t="s">
        <v>2833</v>
      </c>
      <c r="R569" s="110"/>
      <c r="T569" s="35"/>
      <c r="U569" s="2"/>
      <c r="V569" s="2"/>
      <c r="W569" s="5" t="e">
        <f>VLOOKUP(V569,definitions_list_lookup!$V$12:$W$15,2,FALSE)</f>
        <v>#N/A</v>
      </c>
      <c r="X569" s="35"/>
      <c r="Y569" s="41" t="e">
        <f>VLOOKUP(X569,definitions_list_lookup!$AT$3:$AU$5,2,FALSE)</f>
        <v>#N/A</v>
      </c>
      <c r="Z569" s="41"/>
      <c r="AA569" s="41"/>
      <c r="AB569" s="2"/>
      <c r="AC569" s="2"/>
      <c r="AD569" s="5" t="e">
        <f>VLOOKUP(AC569,definitions_list_lookup!$Y$12:$Z$15,2,FALSE)</f>
        <v>#N/A</v>
      </c>
      <c r="AE569" s="35"/>
      <c r="AF569" s="41" t="e">
        <f>VLOOKUP(AE569,definitions_list_lookup!$AT$3:$AU$5,2,FALSE)</f>
        <v>#N/A</v>
      </c>
      <c r="AH569" s="2"/>
      <c r="AI569" s="2"/>
      <c r="AJ569" s="14"/>
      <c r="AK569" s="14"/>
      <c r="AL569" s="14"/>
      <c r="AM569" s="14"/>
      <c r="AN569" s="14"/>
      <c r="AO569" s="14"/>
      <c r="AP569" s="14"/>
      <c r="AQ569" s="14"/>
      <c r="AR569" s="14"/>
      <c r="AS569" s="49"/>
      <c r="AT569" s="49"/>
      <c r="AU569" s="49"/>
      <c r="AV569" s="49"/>
      <c r="AW569" s="49" t="e">
        <f t="shared" si="66"/>
        <v>#DIV/0!</v>
      </c>
      <c r="AX569" s="49" t="e">
        <f t="shared" si="71"/>
        <v>#DIV/0!</v>
      </c>
      <c r="AY569" s="49" t="e">
        <f t="shared" si="67"/>
        <v>#DIV/0!</v>
      </c>
      <c r="AZ569" s="49" t="e">
        <f t="shared" si="72"/>
        <v>#DIV/0!</v>
      </c>
      <c r="BA569" s="49" t="e">
        <f t="shared" si="73"/>
        <v>#DIV/0!</v>
      </c>
      <c r="BB569" s="49" t="e">
        <f t="shared" si="68"/>
        <v>#DIV/0!</v>
      </c>
      <c r="BC569" s="60" t="e">
        <f t="shared" si="74"/>
        <v>#DIV/0!</v>
      </c>
    </row>
    <row r="570" spans="1:55">
      <c r="A570" s="89">
        <v>42939</v>
      </c>
      <c r="B570" s="2" t="s">
        <v>1842</v>
      </c>
      <c r="C570" s="2" t="s">
        <v>1450</v>
      </c>
      <c r="D570" s="2" t="s">
        <v>1575</v>
      </c>
      <c r="E570" s="2">
        <v>73</v>
      </c>
      <c r="F570" s="2">
        <v>1</v>
      </c>
      <c r="G570" s="10" t="str">
        <f t="shared" si="70"/>
        <v>73-1</v>
      </c>
      <c r="H570" s="2">
        <v>0</v>
      </c>
      <c r="I570" s="2">
        <v>0</v>
      </c>
      <c r="J570" s="14">
        <f>(VLOOKUP($G570,Depth_Lookup_CCL!$A$3:$Z$549,11,FALSE))+(H570/100)</f>
        <v>179.2</v>
      </c>
      <c r="K570" s="14">
        <f>(VLOOKUP($G570,Depth_Lookup_CCL!$A$3:$Z$549,11,FALSE))+(I570/100)</f>
        <v>179.2</v>
      </c>
      <c r="L570" s="90">
        <v>56</v>
      </c>
      <c r="M570" s="90" t="s">
        <v>1846</v>
      </c>
      <c r="N570" s="14"/>
      <c r="Q570" s="2"/>
      <c r="R570" s="110"/>
      <c r="T570" s="35"/>
      <c r="U570" s="2"/>
      <c r="V570" s="2"/>
      <c r="W570" s="5" t="e">
        <f>VLOOKUP(V570,definitions_list_lookup!$V$12:$W$15,2,FALSE)</f>
        <v>#N/A</v>
      </c>
      <c r="X570" s="35"/>
      <c r="Y570" s="41" t="e">
        <f>VLOOKUP(X570,definitions_list_lookup!$AT$3:$AU$5,2,FALSE)</f>
        <v>#N/A</v>
      </c>
      <c r="Z570" s="41"/>
      <c r="AA570" s="41"/>
      <c r="AB570" s="2"/>
      <c r="AC570" s="2"/>
      <c r="AD570" s="5" t="e">
        <f>VLOOKUP(AC570,definitions_list_lookup!$Y$12:$Z$15,2,FALSE)</f>
        <v>#N/A</v>
      </c>
      <c r="AE570" s="35"/>
      <c r="AF570" s="41" t="e">
        <f>VLOOKUP(AE570,definitions_list_lookup!$AT$3:$AU$5,2,FALSE)</f>
        <v>#N/A</v>
      </c>
      <c r="AH570" s="2"/>
      <c r="AI570" s="2"/>
      <c r="AJ570" s="14"/>
      <c r="AK570" s="14"/>
      <c r="AL570" s="14"/>
      <c r="AM570" s="14"/>
      <c r="AN570" s="14"/>
      <c r="AO570" s="14"/>
      <c r="AP570" s="14"/>
      <c r="AQ570" s="14"/>
      <c r="AR570" s="14"/>
      <c r="AS570" s="49"/>
      <c r="AT570" s="49"/>
      <c r="AU570" s="49"/>
      <c r="AV570" s="49"/>
      <c r="AW570" s="49"/>
      <c r="AX570" s="49"/>
      <c r="AY570" s="49"/>
      <c r="AZ570" s="49"/>
      <c r="BA570" s="49"/>
      <c r="BB570" s="49"/>
      <c r="BC570" s="60"/>
    </row>
    <row r="571" spans="1:55">
      <c r="A571" s="89">
        <v>42939</v>
      </c>
      <c r="B571" s="2" t="s">
        <v>1842</v>
      </c>
      <c r="C571" s="2" t="s">
        <v>1450</v>
      </c>
      <c r="D571" s="2" t="s">
        <v>1575</v>
      </c>
      <c r="E571" s="2">
        <v>73</v>
      </c>
      <c r="F571" s="2">
        <v>1</v>
      </c>
      <c r="G571" s="10" t="str">
        <f t="shared" si="70"/>
        <v>73-1</v>
      </c>
      <c r="H571" s="2">
        <v>0</v>
      </c>
      <c r="I571" s="2">
        <v>35.5</v>
      </c>
      <c r="J571" s="14">
        <f>(VLOOKUP($G571,Depth_Lookup_CCL!$A$3:$Z$549,11,FALSE))+(H571/100)</f>
        <v>179.2</v>
      </c>
      <c r="K571" s="14">
        <f>(VLOOKUP($G571,Depth_Lookup_CCL!$A$3:$Z$549,11,FALSE))+(I571/100)</f>
        <v>179.55499999999998</v>
      </c>
      <c r="L571" s="90">
        <v>56</v>
      </c>
      <c r="M571" s="90" t="s">
        <v>1846</v>
      </c>
      <c r="N571" s="14"/>
      <c r="Q571" s="2"/>
      <c r="R571" s="110"/>
      <c r="T571" s="35"/>
      <c r="U571" s="2"/>
      <c r="V571" s="2"/>
      <c r="W571" s="5" t="e">
        <f>VLOOKUP(V571,definitions_list_lookup!$V$12:$W$15,2,FALSE)</f>
        <v>#N/A</v>
      </c>
      <c r="X571" s="35"/>
      <c r="Y571" s="41" t="e">
        <f>VLOOKUP(X571,definitions_list_lookup!$AT$3:$AU$5,2,FALSE)</f>
        <v>#N/A</v>
      </c>
      <c r="Z571" s="41">
        <v>35.5</v>
      </c>
      <c r="AA571" s="41" t="s">
        <v>2509</v>
      </c>
      <c r="AB571" s="2"/>
      <c r="AC571" s="2"/>
      <c r="AD571" s="5" t="e">
        <f>VLOOKUP(AC571,definitions_list_lookup!$Y$12:$Z$15,2,FALSE)</f>
        <v>#N/A</v>
      </c>
      <c r="AE571" s="35"/>
      <c r="AF571" s="41" t="e">
        <f>VLOOKUP(AE571,definitions_list_lookup!$AT$3:$AU$5,2,FALSE)</f>
        <v>#N/A</v>
      </c>
      <c r="AH571" s="2"/>
      <c r="AI571" s="2"/>
      <c r="AJ571" s="14"/>
      <c r="AK571" s="14"/>
      <c r="AL571" s="14"/>
      <c r="AM571" s="14"/>
      <c r="AN571" s="14"/>
      <c r="AO571" s="14"/>
      <c r="AP571" s="14"/>
      <c r="AQ571" s="14"/>
      <c r="AR571" s="14"/>
      <c r="AS571" s="49"/>
      <c r="AT571" s="49"/>
      <c r="AU571" s="49"/>
      <c r="AV571" s="49"/>
      <c r="AW571" s="49"/>
      <c r="AX571" s="49"/>
      <c r="AY571" s="49"/>
      <c r="AZ571" s="49"/>
      <c r="BA571" s="49"/>
      <c r="BB571" s="49"/>
      <c r="BC571" s="60"/>
    </row>
    <row r="572" spans="1:55">
      <c r="A572" s="89">
        <v>42939</v>
      </c>
      <c r="B572" s="2" t="s">
        <v>1842</v>
      </c>
      <c r="C572" s="2" t="s">
        <v>1450</v>
      </c>
      <c r="D572" s="2" t="s">
        <v>1575</v>
      </c>
      <c r="E572" s="2">
        <v>73</v>
      </c>
      <c r="F572" s="2">
        <v>1</v>
      </c>
      <c r="G572" s="10" t="str">
        <f t="shared" si="70"/>
        <v>73-1</v>
      </c>
      <c r="H572" s="2">
        <v>35.5</v>
      </c>
      <c r="I572" s="2">
        <v>52</v>
      </c>
      <c r="J572" s="14">
        <f>(VLOOKUP($G572,Depth_Lookup_CCL!$A$3:$Z$549,11,FALSE))+(H572/100)</f>
        <v>179.55499999999998</v>
      </c>
      <c r="K572" s="14">
        <f>(VLOOKUP($G572,Depth_Lookup_CCL!$A$3:$Z$549,11,FALSE))+(I572/100)</f>
        <v>179.72</v>
      </c>
      <c r="L572" s="90">
        <v>56</v>
      </c>
      <c r="M572" s="90" t="s">
        <v>1846</v>
      </c>
      <c r="N572" s="14"/>
      <c r="Q572" s="2"/>
      <c r="R572" s="110"/>
      <c r="S572" s="2" t="s">
        <v>1378</v>
      </c>
      <c r="T572" s="35" t="s">
        <v>1363</v>
      </c>
      <c r="U572" s="2" t="s">
        <v>1368</v>
      </c>
      <c r="V572" s="2" t="s">
        <v>238</v>
      </c>
      <c r="W572" s="5">
        <f>VLOOKUP(V572,definitions_list_lookup!$V$12:$W$15,2,FALSE)</f>
        <v>2</v>
      </c>
      <c r="X572" s="35" t="s">
        <v>1456</v>
      </c>
      <c r="Y572" s="41">
        <f>VLOOKUP(X572,definitions_list_lookup!$AT$3:$AU$5,2,FALSE)</f>
        <v>1</v>
      </c>
      <c r="Z572" s="41"/>
      <c r="AA572" s="41" t="s">
        <v>2509</v>
      </c>
      <c r="AB572" s="2"/>
      <c r="AC572" s="2"/>
      <c r="AD572" s="5" t="e">
        <f>VLOOKUP(AC572,definitions_list_lookup!$Y$12:$Z$15,2,FALSE)</f>
        <v>#N/A</v>
      </c>
      <c r="AE572" s="35"/>
      <c r="AF572" s="41" t="e">
        <f>VLOOKUP(AE572,definitions_list_lookup!$AT$3:$AU$5,2,FALSE)</f>
        <v>#N/A</v>
      </c>
      <c r="AH572" s="2"/>
      <c r="AI572" s="2"/>
      <c r="AJ572" s="14"/>
      <c r="AK572" s="14"/>
      <c r="AL572" s="14"/>
      <c r="AM572" s="14"/>
      <c r="AN572" s="14"/>
      <c r="AO572" s="14"/>
      <c r="AP572" s="14"/>
      <c r="AQ572" s="14"/>
      <c r="AR572" s="14"/>
      <c r="AS572" s="49"/>
      <c r="AT572" s="49"/>
      <c r="AU572" s="49"/>
      <c r="AV572" s="49"/>
      <c r="AW572" s="49"/>
      <c r="AX572" s="49"/>
      <c r="AY572" s="49"/>
      <c r="AZ572" s="49"/>
      <c r="BA572" s="49"/>
      <c r="BB572" s="49"/>
      <c r="BC572" s="60"/>
    </row>
    <row r="573" spans="1:55">
      <c r="A573" s="89">
        <v>42939</v>
      </c>
      <c r="B573" s="2" t="s">
        <v>1842</v>
      </c>
      <c r="C573" s="2" t="s">
        <v>1450</v>
      </c>
      <c r="D573" s="2" t="s">
        <v>1575</v>
      </c>
      <c r="E573" s="2">
        <v>73</v>
      </c>
      <c r="F573" s="2">
        <v>1</v>
      </c>
      <c r="G573" s="10" t="str">
        <f t="shared" si="70"/>
        <v>73-1</v>
      </c>
      <c r="H573" s="2">
        <v>52</v>
      </c>
      <c r="I573" s="2">
        <v>55</v>
      </c>
      <c r="J573" s="14">
        <f>(VLOOKUP($G573,Depth_Lookup_CCL!$A$3:$Z$549,11,FALSE))+(H573/100)</f>
        <v>179.72</v>
      </c>
      <c r="K573" s="14">
        <f>(VLOOKUP($G573,Depth_Lookup_CCL!$A$3:$Z$549,11,FALSE))+(I573/100)</f>
        <v>179.75</v>
      </c>
      <c r="L573" s="90">
        <v>56</v>
      </c>
      <c r="M573" s="90" t="s">
        <v>1846</v>
      </c>
      <c r="N573" s="14"/>
      <c r="Q573" s="2"/>
      <c r="R573" s="110"/>
      <c r="T573" s="35"/>
      <c r="U573" s="2"/>
      <c r="V573" s="2"/>
      <c r="W573" s="5" t="e">
        <f>VLOOKUP(V573,definitions_list_lookup!$V$12:$W$15,2,FALSE)</f>
        <v>#N/A</v>
      </c>
      <c r="X573" s="35"/>
      <c r="Y573" s="41" t="e">
        <f>VLOOKUP(X573,definitions_list_lookup!$AT$3:$AU$5,2,FALSE)</f>
        <v>#N/A</v>
      </c>
      <c r="Z573" s="41">
        <v>3</v>
      </c>
      <c r="AA573" s="41" t="s">
        <v>2509</v>
      </c>
      <c r="AB573" s="2"/>
      <c r="AC573" s="2"/>
      <c r="AD573" s="5" t="e">
        <f>VLOOKUP(AC573,definitions_list_lookup!$Y$12:$Z$15,2,FALSE)</f>
        <v>#N/A</v>
      </c>
      <c r="AE573" s="35"/>
      <c r="AF573" s="41" t="e">
        <f>VLOOKUP(AE573,definitions_list_lookup!$AT$3:$AU$5,2,FALSE)</f>
        <v>#N/A</v>
      </c>
      <c r="AH573" s="2"/>
      <c r="AI573" s="2"/>
      <c r="AJ573" s="14"/>
      <c r="AK573" s="14"/>
      <c r="AL573" s="14"/>
      <c r="AM573" s="14"/>
      <c r="AN573" s="14"/>
      <c r="AO573" s="14"/>
      <c r="AP573" s="14"/>
      <c r="AQ573" s="14"/>
      <c r="AR573" s="14"/>
      <c r="AS573" s="49"/>
      <c r="AT573" s="49"/>
      <c r="AU573" s="49"/>
      <c r="AV573" s="49"/>
      <c r="AW573" s="49"/>
      <c r="AX573" s="49"/>
      <c r="AY573" s="49"/>
      <c r="AZ573" s="49"/>
      <c r="BA573" s="49"/>
      <c r="BB573" s="49"/>
      <c r="BC573" s="60"/>
    </row>
    <row r="574" spans="1:55">
      <c r="A574" s="89">
        <v>42939</v>
      </c>
      <c r="B574" s="2" t="s">
        <v>1842</v>
      </c>
      <c r="C574" s="2" t="s">
        <v>1450</v>
      </c>
      <c r="D574" s="2" t="s">
        <v>1575</v>
      </c>
      <c r="E574" s="2">
        <v>73</v>
      </c>
      <c r="F574" s="2">
        <v>1</v>
      </c>
      <c r="G574" s="10" t="str">
        <f t="shared" si="70"/>
        <v>73-1</v>
      </c>
      <c r="H574" s="2">
        <v>55</v>
      </c>
      <c r="I574" s="2">
        <v>59</v>
      </c>
      <c r="J574" s="14">
        <f>(VLOOKUP($G574,Depth_Lookup_CCL!$A$3:$Z$549,11,FALSE))+(H574/100)</f>
        <v>179.75</v>
      </c>
      <c r="K574" s="14">
        <f>(VLOOKUP($G574,Depth_Lookup_CCL!$A$3:$Z$549,11,FALSE))+(I574/100)</f>
        <v>179.79</v>
      </c>
      <c r="L574" s="90">
        <v>56</v>
      </c>
      <c r="M574" s="90" t="s">
        <v>1846</v>
      </c>
      <c r="N574" s="14"/>
      <c r="Q574" s="2"/>
      <c r="R574" s="110"/>
      <c r="S574" s="2" t="s">
        <v>1378</v>
      </c>
      <c r="T574" s="35" t="s">
        <v>1363</v>
      </c>
      <c r="U574" s="2" t="s">
        <v>1368</v>
      </c>
      <c r="V574" s="2" t="s">
        <v>238</v>
      </c>
      <c r="W574" s="5">
        <f>VLOOKUP(V574,definitions_list_lookup!$V$12:$W$15,2,FALSE)</f>
        <v>2</v>
      </c>
      <c r="X574" s="35" t="s">
        <v>1456</v>
      </c>
      <c r="Y574" s="41">
        <f>VLOOKUP(X574,definitions_list_lookup!$AT$3:$AU$5,2,FALSE)</f>
        <v>1</v>
      </c>
      <c r="Z574" s="41">
        <v>4</v>
      </c>
      <c r="AA574" s="41" t="s">
        <v>2834</v>
      </c>
      <c r="AB574" s="2"/>
      <c r="AC574" s="2"/>
      <c r="AD574" s="5" t="e">
        <f>VLOOKUP(AC574,definitions_list_lookup!$Y$12:$Z$15,2,FALSE)</f>
        <v>#N/A</v>
      </c>
      <c r="AE574" s="35"/>
      <c r="AF574" s="41" t="e">
        <f>VLOOKUP(AE574,definitions_list_lookup!$AT$3:$AU$5,2,FALSE)</f>
        <v>#N/A</v>
      </c>
      <c r="AH574" s="2"/>
      <c r="AI574" s="2"/>
      <c r="AJ574" s="14"/>
      <c r="AK574" s="14"/>
      <c r="AL574" s="14"/>
      <c r="AM574" s="14"/>
      <c r="AN574" s="14"/>
      <c r="AO574" s="14"/>
      <c r="AP574" s="14"/>
      <c r="AQ574" s="14"/>
      <c r="AR574" s="14"/>
      <c r="AS574" s="49">
        <v>25</v>
      </c>
      <c r="AT574" s="49">
        <v>90</v>
      </c>
      <c r="AU574" s="49">
        <v>6</v>
      </c>
      <c r="AV574" s="49">
        <v>360</v>
      </c>
      <c r="AW574" s="49">
        <f t="shared" si="66"/>
        <v>-102.70201893298423</v>
      </c>
      <c r="AX574" s="49">
        <f t="shared" si="71"/>
        <v>257.29798106701577</v>
      </c>
      <c r="AY574" s="49">
        <f t="shared" si="67"/>
        <v>64.45192074318814</v>
      </c>
      <c r="AZ574" s="49">
        <f t="shared" si="72"/>
        <v>347.29798106701577</v>
      </c>
      <c r="BA574" s="49">
        <f t="shared" si="73"/>
        <v>25.54807925681186</v>
      </c>
      <c r="BB574" s="49">
        <f t="shared" si="68"/>
        <v>77.297981067015769</v>
      </c>
      <c r="BC574" s="60">
        <f t="shared" si="74"/>
        <v>25.54807925681186</v>
      </c>
    </row>
    <row r="575" spans="1:55">
      <c r="A575" s="89">
        <v>42939</v>
      </c>
      <c r="B575" s="2" t="s">
        <v>1842</v>
      </c>
      <c r="C575" s="2" t="s">
        <v>1450</v>
      </c>
      <c r="D575" s="2" t="s">
        <v>1575</v>
      </c>
      <c r="E575" s="2">
        <v>73</v>
      </c>
      <c r="F575" s="2">
        <v>1</v>
      </c>
      <c r="G575" s="10" t="str">
        <f t="shared" si="70"/>
        <v>73-1</v>
      </c>
      <c r="H575" s="2">
        <v>59</v>
      </c>
      <c r="I575" s="2">
        <v>90.5</v>
      </c>
      <c r="J575" s="14">
        <f>(VLOOKUP($G575,Depth_Lookup_CCL!$A$3:$Z$549,11,FALSE))+(H575/100)</f>
        <v>179.79</v>
      </c>
      <c r="K575" s="14">
        <f>(VLOOKUP($G575,Depth_Lookup_CCL!$A$3:$Z$549,11,FALSE))+(I575/100)</f>
        <v>180.10499999999999</v>
      </c>
      <c r="L575" s="90">
        <v>56</v>
      </c>
      <c r="M575" s="90" t="s">
        <v>1846</v>
      </c>
      <c r="N575" s="14"/>
      <c r="Q575" s="2"/>
      <c r="R575" s="110"/>
      <c r="T575" s="35"/>
      <c r="U575" s="2"/>
      <c r="V575" s="2"/>
      <c r="W575" s="5" t="e">
        <f>VLOOKUP(V575,definitions_list_lookup!$V$12:$W$15,2,FALSE)</f>
        <v>#N/A</v>
      </c>
      <c r="X575" s="35"/>
      <c r="Y575" s="41" t="e">
        <f>VLOOKUP(X575,definitions_list_lookup!$AT$3:$AU$5,2,FALSE)</f>
        <v>#N/A</v>
      </c>
      <c r="Z575" s="41">
        <v>31.5</v>
      </c>
      <c r="AA575" s="41" t="s">
        <v>2835</v>
      </c>
      <c r="AB575" s="2"/>
      <c r="AC575" s="2"/>
      <c r="AD575" s="5" t="e">
        <f>VLOOKUP(AC575,definitions_list_lookup!$Y$12:$Z$15,2,FALSE)</f>
        <v>#N/A</v>
      </c>
      <c r="AE575" s="35"/>
      <c r="AF575" s="41" t="e">
        <f>VLOOKUP(AE575,definitions_list_lookup!$AT$3:$AU$5,2,FALSE)</f>
        <v>#N/A</v>
      </c>
      <c r="AH575" s="2"/>
      <c r="AI575" s="2"/>
      <c r="AJ575" s="14"/>
      <c r="AK575" s="14"/>
      <c r="AL575" s="14"/>
      <c r="AM575" s="14"/>
      <c r="AN575" s="14"/>
      <c r="AO575" s="14"/>
      <c r="AP575" s="14"/>
      <c r="AQ575" s="14"/>
      <c r="AR575" s="14"/>
      <c r="AS575" s="49">
        <v>12</v>
      </c>
      <c r="AT575" s="49">
        <v>90</v>
      </c>
      <c r="AU575" s="49">
        <v>9</v>
      </c>
      <c r="AV575" s="49">
        <v>360</v>
      </c>
      <c r="AW575" s="49">
        <f t="shared" si="66"/>
        <v>-126.69127634461343</v>
      </c>
      <c r="AX575" s="49">
        <f t="shared" si="71"/>
        <v>233.30872365538659</v>
      </c>
      <c r="AY575" s="49">
        <f t="shared" si="67"/>
        <v>75.153639936995987</v>
      </c>
      <c r="AZ575" s="49">
        <f t="shared" si="72"/>
        <v>323.30872365538659</v>
      </c>
      <c r="BA575" s="49">
        <f t="shared" si="73"/>
        <v>14.846360063004013</v>
      </c>
      <c r="BB575" s="49">
        <f t="shared" si="68"/>
        <v>53.308723655386586</v>
      </c>
      <c r="BC575" s="60">
        <f t="shared" si="74"/>
        <v>14.846360063004013</v>
      </c>
    </row>
    <row r="576" spans="1:55">
      <c r="A576" s="89">
        <v>42939</v>
      </c>
      <c r="B576" s="2" t="s">
        <v>1842</v>
      </c>
      <c r="C576" s="2" t="s">
        <v>1450</v>
      </c>
      <c r="D576" s="2" t="s">
        <v>1575</v>
      </c>
      <c r="E576" s="2">
        <v>73</v>
      </c>
      <c r="F576" s="2">
        <v>1</v>
      </c>
      <c r="G576" s="10" t="str">
        <f t="shared" si="70"/>
        <v>73-1</v>
      </c>
      <c r="H576" s="2">
        <v>90.5</v>
      </c>
      <c r="I576" s="2">
        <v>91.5</v>
      </c>
      <c r="J576" s="14">
        <f>(VLOOKUP($G576,Depth_Lookup_CCL!$A$3:$Z$549,11,FALSE))+(H576/100)</f>
        <v>180.10499999999999</v>
      </c>
      <c r="K576" s="14">
        <f>(VLOOKUP($G576,Depth_Lookup_CCL!$A$3:$Z$549,11,FALSE))+(I576/100)</f>
        <v>180.11499999999998</v>
      </c>
      <c r="L576" s="90">
        <v>56</v>
      </c>
      <c r="M576" s="90" t="s">
        <v>1846</v>
      </c>
      <c r="N576" s="14"/>
      <c r="Q576" s="2"/>
      <c r="R576" s="110"/>
      <c r="S576" s="2" t="s">
        <v>1378</v>
      </c>
      <c r="T576" s="35" t="s">
        <v>1363</v>
      </c>
      <c r="U576" s="2" t="s">
        <v>1368</v>
      </c>
      <c r="V576" s="2" t="s">
        <v>238</v>
      </c>
      <c r="W576" s="5">
        <f>VLOOKUP(V576,definitions_list_lookup!$V$12:$W$15,2,FALSE)</f>
        <v>2</v>
      </c>
      <c r="X576" s="35" t="s">
        <v>1456</v>
      </c>
      <c r="Y576" s="41">
        <f>VLOOKUP(X576,definitions_list_lookup!$AT$3:$AU$5,2,FALSE)</f>
        <v>1</v>
      </c>
      <c r="Z576" s="41">
        <v>1</v>
      </c>
      <c r="AA576" s="41" t="s">
        <v>2836</v>
      </c>
      <c r="AB576" s="2"/>
      <c r="AC576" s="2"/>
      <c r="AD576" s="5" t="e">
        <f>VLOOKUP(AC576,definitions_list_lookup!$Y$12:$Z$15,2,FALSE)</f>
        <v>#N/A</v>
      </c>
      <c r="AE576" s="35"/>
      <c r="AF576" s="41" t="e">
        <f>VLOOKUP(AE576,definitions_list_lookup!$AT$3:$AU$5,2,FALSE)</f>
        <v>#N/A</v>
      </c>
      <c r="AH576" s="2"/>
      <c r="AI576" s="2"/>
      <c r="AJ576" s="14"/>
      <c r="AK576" s="14"/>
      <c r="AL576" s="14"/>
      <c r="AM576" s="14"/>
      <c r="AN576" s="14"/>
      <c r="AO576" s="14"/>
      <c r="AP576" s="14"/>
      <c r="AQ576" s="14"/>
      <c r="AR576" s="14"/>
      <c r="AS576" s="49">
        <v>28</v>
      </c>
      <c r="AT576" s="49">
        <v>90</v>
      </c>
      <c r="AU576" s="49">
        <v>6</v>
      </c>
      <c r="AV576" s="49">
        <v>180</v>
      </c>
      <c r="AW576" s="49">
        <f t="shared" si="66"/>
        <v>-78.818361681093648</v>
      </c>
      <c r="AX576" s="49">
        <f t="shared" si="71"/>
        <v>281.18163831890638</v>
      </c>
      <c r="AY576" s="49">
        <f t="shared" si="67"/>
        <v>61.542396339553179</v>
      </c>
      <c r="AZ576" s="49">
        <f t="shared" si="72"/>
        <v>11.181638318906352</v>
      </c>
      <c r="BA576" s="49">
        <f t="shared" si="73"/>
        <v>28.457603660446821</v>
      </c>
      <c r="BB576" s="49">
        <f t="shared" si="68"/>
        <v>101.18163831890638</v>
      </c>
      <c r="BC576" s="60">
        <f t="shared" si="74"/>
        <v>28.457603660446821</v>
      </c>
    </row>
    <row r="577" spans="1:55">
      <c r="A577" s="89">
        <v>42939</v>
      </c>
      <c r="B577" s="2" t="s">
        <v>1842</v>
      </c>
      <c r="C577" s="2" t="s">
        <v>1450</v>
      </c>
      <c r="D577" s="2" t="s">
        <v>1575</v>
      </c>
      <c r="E577" s="2">
        <v>73</v>
      </c>
      <c r="F577" s="2">
        <v>1</v>
      </c>
      <c r="G577" s="10" t="str">
        <f t="shared" si="70"/>
        <v>73-1</v>
      </c>
      <c r="H577" s="2">
        <v>91.5</v>
      </c>
      <c r="I577" s="2">
        <v>95</v>
      </c>
      <c r="J577" s="14">
        <f>(VLOOKUP($G577,Depth_Lookup_CCL!$A$3:$Z$549,11,FALSE))+(H577/100)</f>
        <v>180.11499999999998</v>
      </c>
      <c r="K577" s="14">
        <f>(VLOOKUP($G577,Depth_Lookup_CCL!$A$3:$Z$549,11,FALSE))+(I577/100)</f>
        <v>180.14999999999998</v>
      </c>
      <c r="L577" s="90">
        <v>56</v>
      </c>
      <c r="M577" s="90" t="s">
        <v>1846</v>
      </c>
      <c r="N577" s="14" t="s">
        <v>1442</v>
      </c>
      <c r="Q577" s="2"/>
      <c r="R577" s="110" t="s">
        <v>2592</v>
      </c>
      <c r="S577" s="2" t="s">
        <v>1378</v>
      </c>
      <c r="T577" s="35" t="s">
        <v>1363</v>
      </c>
      <c r="U577" s="2" t="s">
        <v>1368</v>
      </c>
      <c r="V577" s="2" t="s">
        <v>238</v>
      </c>
      <c r="W577" s="5">
        <f>VLOOKUP(V577,definitions_list_lookup!$V$12:$W$15,2,FALSE)</f>
        <v>2</v>
      </c>
      <c r="X577" s="35" t="s">
        <v>1457</v>
      </c>
      <c r="Y577" s="41">
        <f>VLOOKUP(X577,definitions_list_lookup!$AT$3:$AU$5,2,FALSE)</f>
        <v>2</v>
      </c>
      <c r="Z577" s="41">
        <v>3.5</v>
      </c>
      <c r="AA577" s="41" t="s">
        <v>2707</v>
      </c>
      <c r="AB577" s="2"/>
      <c r="AC577" s="2"/>
      <c r="AD577" s="5" t="e">
        <f>VLOOKUP(AC577,definitions_list_lookup!$Y$12:$Z$15,2,FALSE)</f>
        <v>#N/A</v>
      </c>
      <c r="AE577" s="35"/>
      <c r="AF577" s="41" t="e">
        <f>VLOOKUP(AE577,definitions_list_lookup!$AT$3:$AU$5,2,FALSE)</f>
        <v>#N/A</v>
      </c>
      <c r="AH577" s="2"/>
      <c r="AI577" s="2"/>
      <c r="AJ577" s="14"/>
      <c r="AK577" s="14"/>
      <c r="AL577" s="14"/>
      <c r="AM577" s="14"/>
      <c r="AN577" s="14"/>
      <c r="AO577" s="14"/>
      <c r="AP577" s="14"/>
      <c r="AQ577" s="14"/>
      <c r="AR577" s="14"/>
      <c r="AS577" s="49"/>
      <c r="AT577" s="49"/>
      <c r="AU577" s="49"/>
      <c r="AV577" s="49"/>
      <c r="AW577" s="49" t="e">
        <f t="shared" si="66"/>
        <v>#DIV/0!</v>
      </c>
      <c r="AX577" s="49" t="e">
        <f t="shared" si="71"/>
        <v>#DIV/0!</v>
      </c>
      <c r="AY577" s="49" t="e">
        <f t="shared" si="67"/>
        <v>#DIV/0!</v>
      </c>
      <c r="AZ577" s="49" t="e">
        <f t="shared" si="72"/>
        <v>#DIV/0!</v>
      </c>
      <c r="BA577" s="49" t="e">
        <f t="shared" si="73"/>
        <v>#DIV/0!</v>
      </c>
      <c r="BB577" s="49" t="e">
        <f t="shared" si="68"/>
        <v>#DIV/0!</v>
      </c>
      <c r="BC577" s="60" t="e">
        <f t="shared" si="74"/>
        <v>#DIV/0!</v>
      </c>
    </row>
    <row r="578" spans="1:55">
      <c r="A578" s="89">
        <v>42939</v>
      </c>
      <c r="B578" s="2" t="s">
        <v>1842</v>
      </c>
      <c r="C578" s="2" t="s">
        <v>1450</v>
      </c>
      <c r="D578" s="2" t="s">
        <v>1575</v>
      </c>
      <c r="E578" s="2">
        <v>73</v>
      </c>
      <c r="F578" s="2">
        <v>2</v>
      </c>
      <c r="G578" s="10" t="str">
        <f t="shared" si="70"/>
        <v>73-2</v>
      </c>
      <c r="H578" s="2">
        <v>0</v>
      </c>
      <c r="I578" s="2">
        <v>14</v>
      </c>
      <c r="J578" s="14">
        <f>(VLOOKUP($G578,Depth_Lookup_CCL!$A$3:$Z$549,11,FALSE))+(H578/100)</f>
        <v>180.14999999999998</v>
      </c>
      <c r="K578" s="14">
        <f>(VLOOKUP($G578,Depth_Lookup_CCL!$A$3:$Z$549,11,FALSE))+(I578/100)</f>
        <v>180.28999999999996</v>
      </c>
      <c r="L578" s="90">
        <v>56</v>
      </c>
      <c r="M578" s="90" t="s">
        <v>1846</v>
      </c>
      <c r="N578" s="14"/>
      <c r="Q578" s="2"/>
      <c r="R578" s="110"/>
      <c r="T578" s="35"/>
      <c r="U578" s="2"/>
      <c r="V578" s="2"/>
      <c r="W578" s="5" t="e">
        <f>VLOOKUP(V578,definitions_list_lookup!$V$12:$W$15,2,FALSE)</f>
        <v>#N/A</v>
      </c>
      <c r="X578" s="35"/>
      <c r="Y578" s="41" t="e">
        <f>VLOOKUP(X578,definitions_list_lookup!$AT$3:$AU$5,2,FALSE)</f>
        <v>#N/A</v>
      </c>
      <c r="Z578" s="41"/>
      <c r="AA578" s="41" t="s">
        <v>2837</v>
      </c>
      <c r="AB578" s="2"/>
      <c r="AC578" s="2"/>
      <c r="AD578" s="5" t="e">
        <f>VLOOKUP(AC578,definitions_list_lookup!$Y$12:$Z$15,2,FALSE)</f>
        <v>#N/A</v>
      </c>
      <c r="AE578" s="35"/>
      <c r="AF578" s="41" t="e">
        <f>VLOOKUP(AE578,definitions_list_lookup!$AT$3:$AU$5,2,FALSE)</f>
        <v>#N/A</v>
      </c>
      <c r="AH578" s="2"/>
      <c r="AI578" s="2"/>
      <c r="AJ578" s="14"/>
      <c r="AK578" s="14"/>
      <c r="AL578" s="14"/>
      <c r="AM578" s="14"/>
      <c r="AN578" s="14"/>
      <c r="AO578" s="14"/>
      <c r="AP578" s="14"/>
      <c r="AQ578" s="14"/>
      <c r="AR578" s="14"/>
      <c r="AS578" s="49"/>
      <c r="AT578" s="49"/>
      <c r="AU578" s="49"/>
      <c r="AV578" s="49"/>
      <c r="AW578" s="49"/>
      <c r="AX578" s="49"/>
      <c r="AY578" s="49"/>
      <c r="AZ578" s="49"/>
      <c r="BA578" s="49"/>
      <c r="BB578" s="49"/>
      <c r="BC578" s="60"/>
    </row>
    <row r="579" spans="1:55">
      <c r="A579" s="89">
        <v>42939</v>
      </c>
      <c r="B579" s="2" t="s">
        <v>1842</v>
      </c>
      <c r="C579" s="2" t="s">
        <v>1450</v>
      </c>
      <c r="D579" s="2" t="s">
        <v>1575</v>
      </c>
      <c r="E579" s="2">
        <v>73</v>
      </c>
      <c r="F579" s="2">
        <v>2</v>
      </c>
      <c r="G579" s="10" t="str">
        <f t="shared" si="70"/>
        <v>73-2</v>
      </c>
      <c r="H579" s="2">
        <v>14</v>
      </c>
      <c r="I579" s="2">
        <v>78</v>
      </c>
      <c r="J579" s="14">
        <f>(VLOOKUP($G579,Depth_Lookup_CCL!$A$3:$Z$549,11,FALSE))+(H579/100)</f>
        <v>180.28999999999996</v>
      </c>
      <c r="K579" s="14">
        <f>(VLOOKUP($G579,Depth_Lookup_CCL!$A$3:$Z$549,11,FALSE))+(I579/100)</f>
        <v>180.92999999999998</v>
      </c>
      <c r="L579" s="90">
        <v>56</v>
      </c>
      <c r="M579" s="90" t="s">
        <v>1846</v>
      </c>
      <c r="N579" s="14" t="s">
        <v>1442</v>
      </c>
      <c r="Q579" s="2"/>
      <c r="R579" s="110"/>
      <c r="S579" s="2" t="s">
        <v>1378</v>
      </c>
      <c r="T579" s="35"/>
      <c r="U579" s="2" t="s">
        <v>1385</v>
      </c>
      <c r="V579" s="2" t="s">
        <v>238</v>
      </c>
      <c r="W579" s="5">
        <f>VLOOKUP(V579,definitions_list_lookup!$V$12:$W$15,2,FALSE)</f>
        <v>2</v>
      </c>
      <c r="X579" s="35" t="s">
        <v>1456</v>
      </c>
      <c r="Y579" s="41">
        <f>VLOOKUP(X579,definitions_list_lookup!$AT$3:$AU$5,2,FALSE)</f>
        <v>1</v>
      </c>
      <c r="Z579" s="41">
        <v>2</v>
      </c>
      <c r="AA579" s="41" t="s">
        <v>2838</v>
      </c>
      <c r="AB579" s="2"/>
      <c r="AC579" s="2"/>
      <c r="AD579" s="5" t="e">
        <f>VLOOKUP(AC579,definitions_list_lookup!$Y$12:$Z$15,2,FALSE)</f>
        <v>#N/A</v>
      </c>
      <c r="AE579" s="35"/>
      <c r="AF579" s="41" t="e">
        <f>VLOOKUP(AE579,definitions_list_lookup!$AT$3:$AU$5,2,FALSE)</f>
        <v>#N/A</v>
      </c>
      <c r="AH579" s="2"/>
      <c r="AI579" s="2"/>
      <c r="AJ579" s="14"/>
      <c r="AK579" s="14"/>
      <c r="AL579" s="14"/>
      <c r="AM579" s="14"/>
      <c r="AN579" s="14"/>
      <c r="AO579" s="14"/>
      <c r="AP579" s="14"/>
      <c r="AQ579" s="14"/>
      <c r="AR579" s="14"/>
      <c r="AS579" s="49">
        <v>9</v>
      </c>
      <c r="AT579" s="49">
        <v>360</v>
      </c>
      <c r="AU579" s="49">
        <v>2</v>
      </c>
      <c r="AV579" s="49">
        <v>90</v>
      </c>
      <c r="AW579" s="49">
        <f t="shared" si="66"/>
        <v>192.43370620055117</v>
      </c>
      <c r="AX579" s="49">
        <f t="shared" si="71"/>
        <v>192.43370620055117</v>
      </c>
      <c r="AY579" s="49">
        <f t="shared" si="67"/>
        <v>80.787506260273261</v>
      </c>
      <c r="AZ579" s="49">
        <f t="shared" si="72"/>
        <v>282.43370620055117</v>
      </c>
      <c r="BA579" s="49">
        <f t="shared" si="73"/>
        <v>9.2124937397267388</v>
      </c>
      <c r="BB579" s="49">
        <f t="shared" si="68"/>
        <v>12.433706200551171</v>
      </c>
      <c r="BC579" s="60">
        <f t="shared" si="74"/>
        <v>9.2124937397267388</v>
      </c>
    </row>
    <row r="580" spans="1:55">
      <c r="A580" s="89">
        <v>42939</v>
      </c>
      <c r="B580" s="2" t="s">
        <v>1842</v>
      </c>
      <c r="C580" s="2" t="s">
        <v>1450</v>
      </c>
      <c r="D580" s="2" t="s">
        <v>1575</v>
      </c>
      <c r="E580" s="2">
        <v>73</v>
      </c>
      <c r="F580" s="2">
        <v>3</v>
      </c>
      <c r="G580" s="10" t="str">
        <f t="shared" si="70"/>
        <v>73-3</v>
      </c>
      <c r="H580" s="2">
        <v>0</v>
      </c>
      <c r="I580" s="2">
        <v>71</v>
      </c>
      <c r="J580" s="14">
        <f>(VLOOKUP($G580,Depth_Lookup_CCL!$A$3:$Z$549,11,FALSE))+(H580/100)</f>
        <v>180.93499999999997</v>
      </c>
      <c r="K580" s="14">
        <f>(VLOOKUP($G580,Depth_Lookup_CCL!$A$3:$Z$549,11,FALSE))+(I580/100)</f>
        <v>181.64499999999998</v>
      </c>
      <c r="L580" s="90">
        <v>56</v>
      </c>
      <c r="M580" s="90" t="s">
        <v>2839</v>
      </c>
      <c r="N580" s="14"/>
      <c r="Q580" s="2"/>
      <c r="R580" s="110"/>
      <c r="T580" s="35"/>
      <c r="U580" s="2"/>
      <c r="V580" s="2"/>
      <c r="W580" s="5" t="e">
        <f>VLOOKUP(V580,definitions_list_lookup!$V$12:$W$15,2,FALSE)</f>
        <v>#N/A</v>
      </c>
      <c r="X580" s="35"/>
      <c r="Y580" s="41" t="e">
        <f>VLOOKUP(X580,definitions_list_lookup!$AT$3:$AU$5,2,FALSE)</f>
        <v>#N/A</v>
      </c>
      <c r="Z580" s="41"/>
      <c r="AA580" s="41"/>
      <c r="AB580" s="2"/>
      <c r="AC580" s="2"/>
      <c r="AD580" s="5" t="e">
        <f>VLOOKUP(AC580,definitions_list_lookup!$Y$12:$Z$15,2,FALSE)</f>
        <v>#N/A</v>
      </c>
      <c r="AE580" s="35"/>
      <c r="AF580" s="41" t="e">
        <f>VLOOKUP(AE580,definitions_list_lookup!$AT$3:$AU$5,2,FALSE)</f>
        <v>#N/A</v>
      </c>
      <c r="AH580" s="2"/>
      <c r="AI580" s="2"/>
      <c r="AJ580" s="14"/>
      <c r="AK580" s="14"/>
      <c r="AL580" s="14"/>
      <c r="AM580" s="14"/>
      <c r="AN580" s="14"/>
      <c r="AO580" s="14"/>
      <c r="AP580" s="14"/>
      <c r="AQ580" s="14"/>
      <c r="AR580" s="14"/>
      <c r="AS580" s="49"/>
      <c r="AT580" s="49"/>
      <c r="AU580" s="49"/>
      <c r="AV580" s="49"/>
      <c r="AW580" s="49"/>
      <c r="AX580" s="49"/>
      <c r="AY580" s="49"/>
      <c r="AZ580" s="49"/>
      <c r="BA580" s="49"/>
      <c r="BB580" s="49"/>
      <c r="BC580" s="60"/>
    </row>
    <row r="581" spans="1:55">
      <c r="A581" s="89">
        <v>42939</v>
      </c>
      <c r="B581" s="2" t="s">
        <v>1842</v>
      </c>
      <c r="C581" s="2" t="s">
        <v>1450</v>
      </c>
      <c r="D581" s="2" t="s">
        <v>1575</v>
      </c>
      <c r="E581" s="2">
        <v>73</v>
      </c>
      <c r="F581" s="2">
        <v>3</v>
      </c>
      <c r="G581" s="10" t="str">
        <f t="shared" si="70"/>
        <v>73-3</v>
      </c>
      <c r="H581" s="2">
        <v>71</v>
      </c>
      <c r="I581" s="2">
        <v>74</v>
      </c>
      <c r="J581" s="14">
        <f>(VLOOKUP($G581,Depth_Lookup_CCL!$A$3:$Z$549,11,FALSE))+(H581/100)</f>
        <v>181.64499999999998</v>
      </c>
      <c r="K581" s="14">
        <f>(VLOOKUP($G581,Depth_Lookup_CCL!$A$3:$Z$549,11,FALSE))+(I581/100)</f>
        <v>181.67499999999998</v>
      </c>
      <c r="L581" s="90">
        <v>56</v>
      </c>
      <c r="M581" s="90" t="s">
        <v>2839</v>
      </c>
      <c r="N581" s="14" t="s">
        <v>1442</v>
      </c>
      <c r="Q581" s="2"/>
      <c r="R581" s="110"/>
      <c r="S581" s="2" t="s">
        <v>1379</v>
      </c>
      <c r="T581" s="35" t="s">
        <v>1391</v>
      </c>
      <c r="U581" s="2" t="s">
        <v>1368</v>
      </c>
      <c r="V581" s="2" t="s">
        <v>1374</v>
      </c>
      <c r="W581" s="5">
        <f>VLOOKUP(V581,definitions_list_lookup!$V$12:$W$15,2,FALSE)</f>
        <v>1</v>
      </c>
      <c r="X581" s="35" t="s">
        <v>1456</v>
      </c>
      <c r="Y581" s="41">
        <f>VLOOKUP(X581,definitions_list_lookup!$AT$3:$AU$5,2,FALSE)</f>
        <v>1</v>
      </c>
      <c r="Z581" s="41">
        <v>3</v>
      </c>
      <c r="AA581" s="41" t="s">
        <v>2840</v>
      </c>
      <c r="AB581" s="2"/>
      <c r="AC581" s="2"/>
      <c r="AD581" s="5" t="e">
        <f>VLOOKUP(AC581,definitions_list_lookup!$Y$12:$Z$15,2,FALSE)</f>
        <v>#N/A</v>
      </c>
      <c r="AE581" s="35"/>
      <c r="AF581" s="41" t="e">
        <f>VLOOKUP(AE581,definitions_list_lookup!$AT$3:$AU$5,2,FALSE)</f>
        <v>#N/A</v>
      </c>
      <c r="AH581" s="2"/>
      <c r="AI581" s="2"/>
      <c r="AJ581" s="14"/>
      <c r="AK581" s="14"/>
      <c r="AL581" s="14"/>
      <c r="AM581" s="14"/>
      <c r="AN581" s="14"/>
      <c r="AO581" s="14"/>
      <c r="AP581" s="14"/>
      <c r="AQ581" s="14"/>
      <c r="AR581" s="14"/>
      <c r="AS581" s="49">
        <v>21</v>
      </c>
      <c r="AT581" s="49">
        <v>90</v>
      </c>
      <c r="AU581" s="49">
        <v>2</v>
      </c>
      <c r="AV581" s="49">
        <v>360</v>
      </c>
      <c r="AW581" s="49">
        <f t="shared" si="66"/>
        <v>-95.197987557981833</v>
      </c>
      <c r="AX581" s="49">
        <f t="shared" si="71"/>
        <v>264.80201244201817</v>
      </c>
      <c r="AY581" s="49">
        <f t="shared" si="67"/>
        <v>68.920884787203178</v>
      </c>
      <c r="AZ581" s="49">
        <f t="shared" si="72"/>
        <v>354.80201244201817</v>
      </c>
      <c r="BA581" s="49">
        <f t="shared" si="73"/>
        <v>21.079115212796822</v>
      </c>
      <c r="BB581" s="49">
        <f t="shared" si="68"/>
        <v>84.802012442018167</v>
      </c>
      <c r="BC581" s="60">
        <f t="shared" si="74"/>
        <v>21.079115212796822</v>
      </c>
    </row>
    <row r="582" spans="1:55">
      <c r="A582" s="89">
        <v>42939</v>
      </c>
      <c r="B582" s="2" t="s">
        <v>1842</v>
      </c>
      <c r="C582" s="2" t="s">
        <v>1450</v>
      </c>
      <c r="D582" s="2" t="s">
        <v>1575</v>
      </c>
      <c r="E582" s="2">
        <v>73</v>
      </c>
      <c r="F582" s="2">
        <v>4</v>
      </c>
      <c r="G582" s="10" t="str">
        <f t="shared" si="70"/>
        <v>73-4</v>
      </c>
      <c r="H582" s="2">
        <v>0</v>
      </c>
      <c r="I582" s="2">
        <v>27</v>
      </c>
      <c r="J582" s="14">
        <f>(VLOOKUP($G582,Depth_Lookup_CCL!$A$3:$Z$549,11,FALSE))+(H582/100)</f>
        <v>181.68499999999997</v>
      </c>
      <c r="K582" s="14">
        <f>(VLOOKUP($G582,Depth_Lookup_CCL!$A$3:$Z$549,11,FALSE))+(I582/100)</f>
        <v>181.95499999999998</v>
      </c>
      <c r="L582" s="90">
        <v>56</v>
      </c>
      <c r="M582" s="90" t="s">
        <v>2841</v>
      </c>
      <c r="N582" s="14"/>
      <c r="Q582" s="2"/>
      <c r="R582" s="110"/>
      <c r="T582" s="35"/>
      <c r="U582" s="2"/>
      <c r="V582" s="2"/>
      <c r="W582" s="5" t="e">
        <f>VLOOKUP(V582,definitions_list_lookup!$V$12:$W$15,2,FALSE)</f>
        <v>#N/A</v>
      </c>
      <c r="X582" s="35"/>
      <c r="Y582" s="41" t="e">
        <f>VLOOKUP(X582,definitions_list_lookup!$AT$3:$AU$5,2,FALSE)</f>
        <v>#N/A</v>
      </c>
      <c r="Z582" s="41"/>
      <c r="AA582" s="41"/>
      <c r="AB582" s="2" t="s">
        <v>1385</v>
      </c>
      <c r="AC582" s="2" t="s">
        <v>1374</v>
      </c>
      <c r="AD582" s="5">
        <f>VLOOKUP(AC582,definitions_list_lookup!$Y$12:$Z$15,2,FALSE)</f>
        <v>1</v>
      </c>
      <c r="AE582" s="35" t="s">
        <v>1455</v>
      </c>
      <c r="AF582" s="41">
        <f>VLOOKUP(AE582,definitions_list_lookup!$AT$3:$AU$5,2,FALSE)</f>
        <v>0</v>
      </c>
      <c r="AH582" s="2" t="s">
        <v>1492</v>
      </c>
      <c r="AI582" s="2" t="s">
        <v>2831</v>
      </c>
      <c r="AJ582" s="14"/>
      <c r="AK582" s="14"/>
      <c r="AL582" s="14"/>
      <c r="AM582" s="14"/>
      <c r="AN582" s="14"/>
      <c r="AO582" s="14"/>
      <c r="AP582" s="14"/>
      <c r="AQ582" s="14"/>
      <c r="AR582" s="14"/>
      <c r="AS582" s="49">
        <v>26</v>
      </c>
      <c r="AT582" s="49">
        <v>90</v>
      </c>
      <c r="AU582" s="49">
        <v>3</v>
      </c>
      <c r="AV582" s="49">
        <v>180</v>
      </c>
      <c r="AW582" s="49">
        <f t="shared" si="66"/>
        <v>-83.866992748091448</v>
      </c>
      <c r="AX582" s="49">
        <f t="shared" si="71"/>
        <v>276.13300725190857</v>
      </c>
      <c r="AY582" s="49">
        <f t="shared" si="67"/>
        <v>63.870194328214424</v>
      </c>
      <c r="AZ582" s="49">
        <f t="shared" si="72"/>
        <v>6.1330072519085519</v>
      </c>
      <c r="BA582" s="49">
        <f t="shared" si="73"/>
        <v>26.129805671785576</v>
      </c>
      <c r="BB582" s="49">
        <f t="shared" si="68"/>
        <v>96.133007251908566</v>
      </c>
      <c r="BC582" s="60">
        <f t="shared" si="74"/>
        <v>26.129805671785576</v>
      </c>
    </row>
    <row r="583" spans="1:55">
      <c r="A583" s="89">
        <v>42939</v>
      </c>
      <c r="B583" s="2" t="s">
        <v>1842</v>
      </c>
      <c r="C583" s="2" t="s">
        <v>1450</v>
      </c>
      <c r="D583" s="2" t="s">
        <v>1575</v>
      </c>
      <c r="E583" s="2">
        <v>73</v>
      </c>
      <c r="F583" s="2">
        <v>4</v>
      </c>
      <c r="G583" s="10" t="str">
        <f t="shared" si="70"/>
        <v>73-4</v>
      </c>
      <c r="H583" s="2">
        <v>27</v>
      </c>
      <c r="I583" s="2">
        <v>37</v>
      </c>
      <c r="J583" s="14">
        <f>(VLOOKUP($G583,Depth_Lookup_CCL!$A$3:$Z$549,11,FALSE))+(H583/100)</f>
        <v>181.95499999999998</v>
      </c>
      <c r="K583" s="14">
        <f>(VLOOKUP($G583,Depth_Lookup_CCL!$A$3:$Z$549,11,FALSE))+(I583/100)</f>
        <v>182.05499999999998</v>
      </c>
      <c r="L583" s="90">
        <v>56</v>
      </c>
      <c r="M583" s="90" t="s">
        <v>2841</v>
      </c>
      <c r="N583" s="14"/>
      <c r="Q583" s="2"/>
      <c r="R583" s="110"/>
      <c r="S583" s="2" t="s">
        <v>1366</v>
      </c>
      <c r="T583" s="35"/>
      <c r="U583" s="2"/>
      <c r="V583" s="2" t="s">
        <v>1374</v>
      </c>
      <c r="W583" s="5">
        <f>VLOOKUP(V583,definitions_list_lookup!$V$12:$W$15,2,FALSE)</f>
        <v>1</v>
      </c>
      <c r="X583" s="35" t="s">
        <v>1456</v>
      </c>
      <c r="Y583" s="41">
        <f>VLOOKUP(X583,definitions_list_lookup!$AT$3:$AU$5,2,FALSE)</f>
        <v>1</v>
      </c>
      <c r="Z583" s="41">
        <v>10</v>
      </c>
      <c r="AA583" s="41" t="s">
        <v>2842</v>
      </c>
      <c r="AB583" s="2"/>
      <c r="AC583" s="2"/>
      <c r="AD583" s="5" t="e">
        <f>VLOOKUP(AC583,definitions_list_lookup!$Y$12:$Z$15,2,FALSE)</f>
        <v>#N/A</v>
      </c>
      <c r="AE583" s="35"/>
      <c r="AF583" s="41" t="e">
        <f>VLOOKUP(AE583,definitions_list_lookup!$AT$3:$AU$5,2,FALSE)</f>
        <v>#N/A</v>
      </c>
      <c r="AH583" s="2"/>
      <c r="AI583" s="2"/>
      <c r="AJ583" s="14"/>
      <c r="AK583" s="14"/>
      <c r="AL583" s="14"/>
      <c r="AM583" s="14"/>
      <c r="AN583" s="14"/>
      <c r="AO583" s="14"/>
      <c r="AP583" s="14"/>
      <c r="AQ583" s="14"/>
      <c r="AR583" s="14"/>
      <c r="AS583" s="49"/>
      <c r="AT583" s="49"/>
      <c r="AU583" s="49"/>
      <c r="AV583" s="49"/>
      <c r="AW583" s="49"/>
      <c r="AX583" s="49"/>
      <c r="AY583" s="49"/>
      <c r="AZ583" s="49"/>
      <c r="BA583" s="49"/>
      <c r="BB583" s="49"/>
      <c r="BC583" s="60"/>
    </row>
    <row r="584" spans="1:55">
      <c r="A584" s="89">
        <v>42939</v>
      </c>
      <c r="B584" s="2" t="s">
        <v>1842</v>
      </c>
      <c r="C584" s="2" t="s">
        <v>1450</v>
      </c>
      <c r="D584" s="2" t="s">
        <v>1575</v>
      </c>
      <c r="E584" s="2">
        <v>73</v>
      </c>
      <c r="F584" s="2">
        <v>4</v>
      </c>
      <c r="G584" s="10" t="str">
        <f t="shared" si="70"/>
        <v>73-4</v>
      </c>
      <c r="H584" s="2">
        <v>37</v>
      </c>
      <c r="I584" s="2">
        <v>52.5</v>
      </c>
      <c r="J584" s="14">
        <f>(VLOOKUP($G584,Depth_Lookup_CCL!$A$3:$Z$549,11,FALSE))+(H584/100)</f>
        <v>182.05499999999998</v>
      </c>
      <c r="K584" s="14">
        <f>(VLOOKUP($G584,Depth_Lookup_CCL!$A$3:$Z$549,11,FALSE))+(I584/100)</f>
        <v>182.20999999999998</v>
      </c>
      <c r="L584" s="90">
        <v>56</v>
      </c>
      <c r="M584" s="90" t="s">
        <v>2841</v>
      </c>
      <c r="N584" s="14"/>
      <c r="Q584" s="2"/>
      <c r="R584" s="110"/>
      <c r="T584" s="35"/>
      <c r="U584" s="2"/>
      <c r="V584" s="2"/>
      <c r="W584" s="5" t="e">
        <f>VLOOKUP(V584,definitions_list_lookup!$V$12:$W$15,2,FALSE)</f>
        <v>#N/A</v>
      </c>
      <c r="X584" s="35"/>
      <c r="Y584" s="41" t="e">
        <f>VLOOKUP(X584,definitions_list_lookup!$AT$3:$AU$5,2,FALSE)</f>
        <v>#N/A</v>
      </c>
      <c r="Z584" s="41"/>
      <c r="AA584" s="41"/>
      <c r="AB584" s="2"/>
      <c r="AC584" s="2"/>
      <c r="AD584" s="5" t="e">
        <f>VLOOKUP(AC584,definitions_list_lookup!$Y$12:$Z$15,2,FALSE)</f>
        <v>#N/A</v>
      </c>
      <c r="AE584" s="35"/>
      <c r="AF584" s="41" t="e">
        <f>VLOOKUP(AE584,definitions_list_lookup!$AT$3:$AU$5,2,FALSE)</f>
        <v>#N/A</v>
      </c>
      <c r="AH584" s="2"/>
      <c r="AI584" s="2"/>
      <c r="AJ584" s="14"/>
      <c r="AK584" s="14"/>
      <c r="AL584" s="14"/>
      <c r="AM584" s="14"/>
      <c r="AN584" s="14"/>
      <c r="AO584" s="14"/>
      <c r="AP584" s="14"/>
      <c r="AQ584" s="14"/>
      <c r="AR584" s="14"/>
      <c r="AS584" s="49"/>
      <c r="AT584" s="49"/>
      <c r="AU584" s="49"/>
      <c r="AV584" s="49"/>
      <c r="AW584" s="49"/>
      <c r="AX584" s="49"/>
      <c r="AY584" s="49"/>
      <c r="AZ584" s="49"/>
      <c r="BA584" s="49"/>
      <c r="BB584" s="49"/>
      <c r="BC584" s="60"/>
    </row>
    <row r="585" spans="1:55">
      <c r="A585" s="89">
        <v>42939</v>
      </c>
      <c r="B585" s="2" t="s">
        <v>1842</v>
      </c>
      <c r="C585" s="2" t="s">
        <v>1450</v>
      </c>
      <c r="D585" s="2" t="s">
        <v>1575</v>
      </c>
      <c r="E585" s="2">
        <v>73</v>
      </c>
      <c r="F585" s="2">
        <v>4</v>
      </c>
      <c r="G585" s="10" t="str">
        <f t="shared" si="70"/>
        <v>73-4</v>
      </c>
      <c r="H585" s="2">
        <v>52.5</v>
      </c>
      <c r="I585" s="2">
        <v>66</v>
      </c>
      <c r="J585" s="14">
        <f>(VLOOKUP($G585,Depth_Lookup_CCL!$A$3:$Z$549,11,FALSE))+(H585/100)</f>
        <v>182.20999999999998</v>
      </c>
      <c r="K585" s="14">
        <f>(VLOOKUP($G585,Depth_Lookup_CCL!$A$3:$Z$549,11,FALSE))+(I585/100)</f>
        <v>182.34499999999997</v>
      </c>
      <c r="L585" s="90">
        <v>56</v>
      </c>
      <c r="M585" s="90" t="s">
        <v>2841</v>
      </c>
      <c r="N585" s="14" t="s">
        <v>1442</v>
      </c>
      <c r="Q585" s="2"/>
      <c r="R585" s="110"/>
      <c r="S585" s="2" t="s">
        <v>1366</v>
      </c>
      <c r="T585" s="35" t="s">
        <v>1391</v>
      </c>
      <c r="U585" s="2" t="s">
        <v>1367</v>
      </c>
      <c r="V585" s="2" t="s">
        <v>238</v>
      </c>
      <c r="W585" s="5">
        <f>VLOOKUP(V585,definitions_list_lookup!$V$12:$W$15,2,FALSE)</f>
        <v>2</v>
      </c>
      <c r="X585" s="35" t="s">
        <v>1457</v>
      </c>
      <c r="Y585" s="41">
        <f>VLOOKUP(X585,definitions_list_lookup!$AT$3:$AU$5,2,FALSE)</f>
        <v>2</v>
      </c>
      <c r="Z585" s="41">
        <v>1.5</v>
      </c>
      <c r="AA585" s="41" t="s">
        <v>2843</v>
      </c>
      <c r="AB585" s="2"/>
      <c r="AC585" s="2"/>
      <c r="AD585" s="5" t="e">
        <f>VLOOKUP(AC585,definitions_list_lookup!$Y$12:$Z$15,2,FALSE)</f>
        <v>#N/A</v>
      </c>
      <c r="AE585" s="35"/>
      <c r="AF585" s="41" t="e">
        <f>VLOOKUP(AE585,definitions_list_lookup!$AT$3:$AU$5,2,FALSE)</f>
        <v>#N/A</v>
      </c>
      <c r="AH585" s="2"/>
      <c r="AI585" s="2"/>
      <c r="AJ585" s="14"/>
      <c r="AK585" s="14"/>
      <c r="AL585" s="14"/>
      <c r="AM585" s="14"/>
      <c r="AN585" s="14"/>
      <c r="AO585" s="14"/>
      <c r="AP585" s="14"/>
      <c r="AQ585" s="14"/>
      <c r="AR585" s="14"/>
      <c r="AS585" s="49">
        <v>7</v>
      </c>
      <c r="AT585" s="49">
        <v>270</v>
      </c>
      <c r="AU585" s="49">
        <v>4</v>
      </c>
      <c r="AV585" s="49">
        <v>360</v>
      </c>
      <c r="AW585" s="49">
        <f t="shared" si="66"/>
        <v>119.66186679147899</v>
      </c>
      <c r="AX585" s="49">
        <f t="shared" si="71"/>
        <v>119.66186679147899</v>
      </c>
      <c r="AY585" s="49">
        <f t="shared" si="67"/>
        <v>81.957326660868361</v>
      </c>
      <c r="AZ585" s="49">
        <f t="shared" si="72"/>
        <v>209.66186679147899</v>
      </c>
      <c r="BA585" s="49">
        <f t="shared" si="73"/>
        <v>8.042673339131639</v>
      </c>
      <c r="BB585" s="49">
        <f t="shared" ref="BB585:BB795" si="75">IF(($AX585&lt;180),$AX585+180,$AX585-180)</f>
        <v>299.66186679147899</v>
      </c>
      <c r="BC585" s="60">
        <f t="shared" si="74"/>
        <v>8.042673339131639</v>
      </c>
    </row>
    <row r="586" spans="1:55">
      <c r="A586" s="89">
        <v>42939</v>
      </c>
      <c r="B586" s="2" t="s">
        <v>1842</v>
      </c>
      <c r="C586" s="2" t="s">
        <v>1450</v>
      </c>
      <c r="D586" s="2" t="s">
        <v>1575</v>
      </c>
      <c r="E586" s="2">
        <v>74</v>
      </c>
      <c r="F586" s="2">
        <v>1</v>
      </c>
      <c r="G586" s="10" t="str">
        <f t="shared" si="70"/>
        <v>74-1</v>
      </c>
      <c r="H586" s="2">
        <v>0</v>
      </c>
      <c r="I586" s="2">
        <v>45</v>
      </c>
      <c r="J586" s="14">
        <f>(VLOOKUP($G586,Depth_Lookup_CCL!$A$3:$Z$549,11,FALSE))+(H586/100)</f>
        <v>182.2</v>
      </c>
      <c r="K586" s="14">
        <f>(VLOOKUP($G586,Depth_Lookup_CCL!$A$3:$Z$549,11,FALSE))+(I586/100)</f>
        <v>182.64999999999998</v>
      </c>
      <c r="L586" s="90">
        <v>56</v>
      </c>
      <c r="M586" s="90" t="s">
        <v>1846</v>
      </c>
      <c r="N586" s="14"/>
      <c r="Q586" s="2"/>
      <c r="R586" s="110"/>
      <c r="T586" s="35"/>
      <c r="U586" s="2"/>
      <c r="V586" s="2"/>
      <c r="W586" s="5" t="e">
        <f>VLOOKUP(V586,definitions_list_lookup!$V$12:$W$15,2,FALSE)</f>
        <v>#N/A</v>
      </c>
      <c r="X586" s="35"/>
      <c r="Y586" s="41" t="e">
        <f>VLOOKUP(X586,definitions_list_lookup!$AT$3:$AU$5,2,FALSE)</f>
        <v>#N/A</v>
      </c>
      <c r="Z586" s="41"/>
      <c r="AA586" s="41"/>
      <c r="AB586" s="2" t="s">
        <v>1385</v>
      </c>
      <c r="AC586" s="2" t="s">
        <v>1374</v>
      </c>
      <c r="AD586" s="5">
        <f>VLOOKUP(AC586,definitions_list_lookup!$Y$12:$Z$15,2,FALSE)</f>
        <v>1</v>
      </c>
      <c r="AE586" s="35" t="s">
        <v>1455</v>
      </c>
      <c r="AF586" s="41">
        <f>VLOOKUP(AE586,definitions_list_lookup!$AT$3:$AU$5,2,FALSE)</f>
        <v>0</v>
      </c>
      <c r="AH586" s="2" t="s">
        <v>1492</v>
      </c>
      <c r="AI586" s="2" t="s">
        <v>2831</v>
      </c>
      <c r="AJ586" s="14"/>
      <c r="AK586" s="14"/>
      <c r="AL586" s="14"/>
      <c r="AM586" s="14"/>
      <c r="AN586" s="14"/>
      <c r="AO586" s="14"/>
      <c r="AP586" s="14"/>
      <c r="AQ586" s="14"/>
      <c r="AR586" s="14"/>
      <c r="AS586" s="49">
        <v>25</v>
      </c>
      <c r="AT586" s="49">
        <v>90</v>
      </c>
      <c r="AU586" s="49">
        <v>10</v>
      </c>
      <c r="AV586" s="49">
        <v>360</v>
      </c>
      <c r="AW586" s="49">
        <f t="shared" ref="AW586:AW614" si="76">+(IF($AT586&lt;$AV586,((MIN($AV586,$AT586)+(DEGREES(ATAN((TAN(RADIANS($AU586))/((TAN(RADIANS($AS586))*SIN(RADIANS(ABS($AT586-$AV586))))))-(COS(RADIANS(ABS($AT586-$AV586)))/SIN(RADIANS(ABS($AT586-$AV586)))))))-180)),((MAX($AV586,$AT586)-(DEGREES(ATAN((TAN(RADIANS($AU586))/((TAN(RADIANS($AS586))*SIN(RADIANS(ABS($AT586-$AV586))))))-(COS(RADIANS(ABS($AT586-$AV586)))/SIN(RADIANS(ABS($AT586-$AV586)))))))-180))))</f>
        <v>-110.71333118680496</v>
      </c>
      <c r="AX586" s="49">
        <f t="shared" si="71"/>
        <v>249.28666881319504</v>
      </c>
      <c r="AY586" s="49">
        <f t="shared" si="67"/>
        <v>63.502281960091722</v>
      </c>
      <c r="AZ586" s="49">
        <f t="shared" si="72"/>
        <v>339.28666881319504</v>
      </c>
      <c r="BA586" s="49">
        <f t="shared" si="73"/>
        <v>26.497718039908278</v>
      </c>
      <c r="BB586" s="49">
        <f t="shared" si="75"/>
        <v>69.286668813195035</v>
      </c>
      <c r="BC586" s="60">
        <f t="shared" si="74"/>
        <v>26.497718039908278</v>
      </c>
    </row>
    <row r="587" spans="1:55">
      <c r="A587" s="89">
        <v>42939</v>
      </c>
      <c r="B587" s="2" t="s">
        <v>1842</v>
      </c>
      <c r="C587" s="2" t="s">
        <v>1450</v>
      </c>
      <c r="D587" s="2" t="s">
        <v>1575</v>
      </c>
      <c r="E587" s="2">
        <v>74</v>
      </c>
      <c r="F587" s="2">
        <v>1</v>
      </c>
      <c r="G587" s="10" t="str">
        <f t="shared" si="70"/>
        <v>74-1</v>
      </c>
      <c r="H587" s="2">
        <v>45</v>
      </c>
      <c r="I587" s="2">
        <v>47</v>
      </c>
      <c r="J587" s="14">
        <f>(VLOOKUP($G587,Depth_Lookup_CCL!$A$3:$Z$549,11,FALSE))+(H587/100)</f>
        <v>182.64999999999998</v>
      </c>
      <c r="K587" s="14">
        <f>(VLOOKUP($G587,Depth_Lookup_CCL!$A$3:$Z$549,11,FALSE))+(I587/100)</f>
        <v>182.67</v>
      </c>
      <c r="L587" s="90">
        <v>56</v>
      </c>
      <c r="M587" s="90" t="s">
        <v>1846</v>
      </c>
      <c r="N587" s="14"/>
      <c r="Q587" s="2"/>
      <c r="R587" s="110"/>
      <c r="S587" s="2" t="s">
        <v>1378</v>
      </c>
      <c r="T587" s="35" t="s">
        <v>1363</v>
      </c>
      <c r="U587" s="2" t="s">
        <v>1368</v>
      </c>
      <c r="V587" s="2" t="s">
        <v>238</v>
      </c>
      <c r="W587" s="5">
        <f>VLOOKUP(V587,definitions_list_lookup!$V$12:$W$15,2,FALSE)</f>
        <v>2</v>
      </c>
      <c r="X587" s="35" t="s">
        <v>1456</v>
      </c>
      <c r="Y587" s="41">
        <f>VLOOKUP(X587,definitions_list_lookup!$AT$3:$AU$5,2,FALSE)</f>
        <v>1</v>
      </c>
      <c r="Z587" s="41">
        <v>2</v>
      </c>
      <c r="AA587" s="41" t="s">
        <v>2844</v>
      </c>
      <c r="AB587" s="2"/>
      <c r="AC587" s="2"/>
      <c r="AD587" s="5" t="e">
        <f>VLOOKUP(AC587,definitions_list_lookup!$Y$12:$Z$15,2,FALSE)</f>
        <v>#N/A</v>
      </c>
      <c r="AE587" s="35"/>
      <c r="AF587" s="41" t="e">
        <f>VLOOKUP(AE587,definitions_list_lookup!$AT$3:$AU$5,2,FALSE)</f>
        <v>#N/A</v>
      </c>
      <c r="AH587" s="2"/>
      <c r="AI587" s="2"/>
      <c r="AJ587" s="14"/>
      <c r="AK587" s="14"/>
      <c r="AL587" s="14"/>
      <c r="AM587" s="14"/>
      <c r="AN587" s="14"/>
      <c r="AO587" s="14"/>
      <c r="AP587" s="14"/>
      <c r="AQ587" s="14"/>
      <c r="AR587" s="14"/>
      <c r="AS587" s="49">
        <v>10</v>
      </c>
      <c r="AT587" s="49">
        <v>90</v>
      </c>
      <c r="AU587" s="49">
        <v>13</v>
      </c>
      <c r="AV587" s="49">
        <v>360</v>
      </c>
      <c r="AW587" s="49">
        <f t="shared" si="76"/>
        <v>-142.62899877458102</v>
      </c>
      <c r="AX587" s="49">
        <f t="shared" si="71"/>
        <v>217.37100122541898</v>
      </c>
      <c r="AY587" s="49">
        <f t="shared" si="67"/>
        <v>73.80132118109367</v>
      </c>
      <c r="AZ587" s="49">
        <f t="shared" si="72"/>
        <v>307.37100122541898</v>
      </c>
      <c r="BA587" s="49">
        <f t="shared" si="73"/>
        <v>16.19867881890633</v>
      </c>
      <c r="BB587" s="49">
        <f t="shared" si="75"/>
        <v>37.371001225418979</v>
      </c>
      <c r="BC587" s="60">
        <f t="shared" si="74"/>
        <v>16.19867881890633</v>
      </c>
    </row>
    <row r="588" spans="1:55">
      <c r="A588" s="89">
        <v>42939</v>
      </c>
      <c r="B588" s="2" t="s">
        <v>1842</v>
      </c>
      <c r="C588" s="2" t="s">
        <v>1450</v>
      </c>
      <c r="D588" s="2" t="s">
        <v>1575</v>
      </c>
      <c r="E588" s="2">
        <v>74</v>
      </c>
      <c r="F588" s="2">
        <v>1</v>
      </c>
      <c r="G588" s="10" t="str">
        <f t="shared" si="70"/>
        <v>74-1</v>
      </c>
      <c r="H588" s="2">
        <v>47</v>
      </c>
      <c r="I588" s="2">
        <v>50</v>
      </c>
      <c r="J588" s="14">
        <f>(VLOOKUP($G588,Depth_Lookup_CCL!$A$3:$Z$549,11,FALSE))+(H588/100)</f>
        <v>182.67</v>
      </c>
      <c r="K588" s="14">
        <f>(VLOOKUP($G588,Depth_Lookup_CCL!$A$3:$Z$549,11,FALSE))+(I588/100)</f>
        <v>182.7</v>
      </c>
      <c r="L588" s="90">
        <v>56</v>
      </c>
      <c r="M588" s="90" t="s">
        <v>1846</v>
      </c>
      <c r="N588" s="14"/>
      <c r="Q588" s="2"/>
      <c r="R588" s="110"/>
      <c r="S588" s="2" t="s">
        <v>1378</v>
      </c>
      <c r="T588" s="35" t="s">
        <v>1363</v>
      </c>
      <c r="U588" s="2" t="s">
        <v>1368</v>
      </c>
      <c r="V588" s="2" t="s">
        <v>1374</v>
      </c>
      <c r="W588" s="5">
        <f>VLOOKUP(V588,definitions_list_lookup!$V$12:$W$15,2,FALSE)</f>
        <v>1</v>
      </c>
      <c r="X588" s="35" t="s">
        <v>1455</v>
      </c>
      <c r="Y588" s="41">
        <f>VLOOKUP(X588,definitions_list_lookup!$AT$3:$AU$5,2,FALSE)</f>
        <v>0</v>
      </c>
      <c r="Z588" s="41">
        <v>3</v>
      </c>
      <c r="AA588" s="41" t="s">
        <v>2845</v>
      </c>
      <c r="AB588" s="2"/>
      <c r="AC588" s="2"/>
      <c r="AD588" s="5" t="e">
        <f>VLOOKUP(AC588,definitions_list_lookup!$Y$12:$Z$15,2,FALSE)</f>
        <v>#N/A</v>
      </c>
      <c r="AE588" s="35"/>
      <c r="AF588" s="41" t="e">
        <f>VLOOKUP(AE588,definitions_list_lookup!$AT$3:$AU$5,2,FALSE)</f>
        <v>#N/A</v>
      </c>
      <c r="AH588" s="2"/>
      <c r="AI588" s="2"/>
      <c r="AJ588" s="14"/>
      <c r="AK588" s="14"/>
      <c r="AL588" s="14"/>
      <c r="AM588" s="14"/>
      <c r="AN588" s="14"/>
      <c r="AO588" s="14"/>
      <c r="AP588" s="14"/>
      <c r="AQ588" s="14"/>
      <c r="AR588" s="14"/>
      <c r="AS588" s="49"/>
      <c r="AT588" s="49"/>
      <c r="AU588" s="49"/>
      <c r="AV588" s="49"/>
      <c r="AW588" s="49"/>
      <c r="AX588" s="49"/>
      <c r="AY588" s="49"/>
      <c r="AZ588" s="49"/>
      <c r="BA588" s="49"/>
      <c r="BB588" s="49"/>
      <c r="BC588" s="60"/>
    </row>
    <row r="589" spans="1:55">
      <c r="A589" s="89">
        <v>42939</v>
      </c>
      <c r="B589" s="2" t="s">
        <v>1842</v>
      </c>
      <c r="C589" s="2" t="s">
        <v>1450</v>
      </c>
      <c r="D589" s="2" t="s">
        <v>1575</v>
      </c>
      <c r="E589" s="2">
        <v>74</v>
      </c>
      <c r="F589" s="2">
        <v>1</v>
      </c>
      <c r="G589" s="10" t="str">
        <f t="shared" si="70"/>
        <v>74-1</v>
      </c>
      <c r="H589" s="2">
        <v>50</v>
      </c>
      <c r="I589" s="2">
        <v>52.5</v>
      </c>
      <c r="J589" s="14">
        <f>(VLOOKUP($G589,Depth_Lookup_CCL!$A$3:$Z$549,11,FALSE))+(H589/100)</f>
        <v>182.7</v>
      </c>
      <c r="K589" s="14">
        <f>(VLOOKUP($G589,Depth_Lookup_CCL!$A$3:$Z$549,11,FALSE))+(I589/100)</f>
        <v>182.72499999999999</v>
      </c>
      <c r="L589" s="90">
        <v>56</v>
      </c>
      <c r="M589" s="90" t="s">
        <v>1846</v>
      </c>
      <c r="N589" s="14"/>
      <c r="Q589" s="2"/>
      <c r="R589" s="110"/>
      <c r="S589" s="2" t="s">
        <v>1378</v>
      </c>
      <c r="T589" s="35" t="s">
        <v>1363</v>
      </c>
      <c r="U589" s="2" t="s">
        <v>1368</v>
      </c>
      <c r="V589" s="2" t="s">
        <v>238</v>
      </c>
      <c r="W589" s="5">
        <f>VLOOKUP(V589,definitions_list_lookup!$V$12:$W$15,2,FALSE)</f>
        <v>2</v>
      </c>
      <c r="X589" s="35" t="s">
        <v>1456</v>
      </c>
      <c r="Y589" s="41">
        <f>VLOOKUP(X589,definitions_list_lookup!$AT$3:$AU$5,2,FALSE)</f>
        <v>1</v>
      </c>
      <c r="Z589" s="41">
        <v>2.5</v>
      </c>
      <c r="AA589" s="41" t="s">
        <v>2846</v>
      </c>
      <c r="AB589" s="2"/>
      <c r="AC589" s="2"/>
      <c r="AD589" s="5" t="e">
        <f>VLOOKUP(AC589,definitions_list_lookup!$Y$12:$Z$15,2,FALSE)</f>
        <v>#N/A</v>
      </c>
      <c r="AE589" s="35"/>
      <c r="AF589" s="41" t="e">
        <f>VLOOKUP(AE589,definitions_list_lookup!$AT$3:$AU$5,2,FALSE)</f>
        <v>#N/A</v>
      </c>
      <c r="AH589" s="2"/>
      <c r="AI589" s="2"/>
      <c r="AJ589" s="14"/>
      <c r="AK589" s="14"/>
      <c r="AL589" s="14"/>
      <c r="AM589" s="14"/>
      <c r="AN589" s="14"/>
      <c r="AO589" s="14"/>
      <c r="AP589" s="14"/>
      <c r="AQ589" s="14"/>
      <c r="AR589" s="14"/>
      <c r="AS589" s="49">
        <v>22</v>
      </c>
      <c r="AT589" s="49">
        <v>90</v>
      </c>
      <c r="AU589" s="49">
        <v>13</v>
      </c>
      <c r="AV589" s="49">
        <v>360</v>
      </c>
      <c r="AW589" s="49">
        <f t="shared" si="76"/>
        <v>-119.74446031365659</v>
      </c>
      <c r="AX589" s="49">
        <f t="shared" si="71"/>
        <v>240.25553968634341</v>
      </c>
      <c r="AY589" s="49">
        <f t="shared" si="67"/>
        <v>65.04575975106134</v>
      </c>
      <c r="AZ589" s="49">
        <f t="shared" si="72"/>
        <v>330.25553968634341</v>
      </c>
      <c r="BA589" s="49">
        <f t="shared" si="73"/>
        <v>24.95424024893866</v>
      </c>
      <c r="BB589" s="49">
        <f t="shared" si="75"/>
        <v>60.255539686343411</v>
      </c>
      <c r="BC589" s="60">
        <f t="shared" si="74"/>
        <v>24.95424024893866</v>
      </c>
    </row>
    <row r="590" spans="1:55">
      <c r="A590" s="89">
        <v>42939</v>
      </c>
      <c r="B590" s="2" t="s">
        <v>1842</v>
      </c>
      <c r="C590" s="2" t="s">
        <v>1450</v>
      </c>
      <c r="D590" s="2" t="s">
        <v>1575</v>
      </c>
      <c r="E590" s="2">
        <v>74</v>
      </c>
      <c r="F590" s="2">
        <v>1</v>
      </c>
      <c r="G590" s="10" t="str">
        <f t="shared" si="70"/>
        <v>74-1</v>
      </c>
      <c r="H590" s="2">
        <v>52.5</v>
      </c>
      <c r="I590" s="2">
        <v>70</v>
      </c>
      <c r="J590" s="14">
        <f>(VLOOKUP($G590,Depth_Lookup_CCL!$A$3:$Z$549,11,FALSE))+(H590/100)</f>
        <v>182.72499999999999</v>
      </c>
      <c r="K590" s="14">
        <f>(VLOOKUP($G590,Depth_Lookup_CCL!$A$3:$Z$549,11,FALSE))+(I590/100)</f>
        <v>182.89999999999998</v>
      </c>
      <c r="L590" s="90">
        <v>56</v>
      </c>
      <c r="M590" s="90" t="s">
        <v>1846</v>
      </c>
      <c r="N590" s="14" t="s">
        <v>1442</v>
      </c>
      <c r="Q590" s="2"/>
      <c r="R590" s="110"/>
      <c r="S590" s="2" t="s">
        <v>1378</v>
      </c>
      <c r="T590" s="35" t="s">
        <v>1391</v>
      </c>
      <c r="U590" s="2" t="s">
        <v>1368</v>
      </c>
      <c r="V590" s="2" t="s">
        <v>1374</v>
      </c>
      <c r="W590" s="5">
        <f>VLOOKUP(V590,definitions_list_lookup!$V$12:$W$15,2,FALSE)</f>
        <v>1</v>
      </c>
      <c r="X590" s="35" t="s">
        <v>1456</v>
      </c>
      <c r="Y590" s="41">
        <f>VLOOKUP(X590,definitions_list_lookup!$AT$3:$AU$5,2,FALSE)</f>
        <v>1</v>
      </c>
      <c r="Z590" s="41"/>
      <c r="AA590" s="41"/>
      <c r="AB590" s="2"/>
      <c r="AC590" s="2"/>
      <c r="AD590" s="5" t="e">
        <f>VLOOKUP(AC590,definitions_list_lookup!$Y$12:$Z$15,2,FALSE)</f>
        <v>#N/A</v>
      </c>
      <c r="AE590" s="35"/>
      <c r="AF590" s="41" t="e">
        <f>VLOOKUP(AE590,definitions_list_lookup!$AT$3:$AU$5,2,FALSE)</f>
        <v>#N/A</v>
      </c>
      <c r="AH590" s="2"/>
      <c r="AI590" s="2"/>
      <c r="AJ590" s="14"/>
      <c r="AK590" s="14"/>
      <c r="AL590" s="14"/>
      <c r="AM590" s="14"/>
      <c r="AN590" s="14"/>
      <c r="AO590" s="14"/>
      <c r="AP590" s="14"/>
      <c r="AQ590" s="14"/>
      <c r="AR590" s="14"/>
      <c r="AS590" s="49"/>
      <c r="AT590" s="49"/>
      <c r="AU590" s="49"/>
      <c r="AV590" s="49"/>
      <c r="AW590" s="49" t="e">
        <f t="shared" si="76"/>
        <v>#DIV/0!</v>
      </c>
      <c r="AX590" s="49" t="e">
        <f t="shared" si="71"/>
        <v>#DIV/0!</v>
      </c>
      <c r="AY590" s="49" t="e">
        <f t="shared" si="67"/>
        <v>#DIV/0!</v>
      </c>
      <c r="AZ590" s="49" t="e">
        <f t="shared" si="72"/>
        <v>#DIV/0!</v>
      </c>
      <c r="BA590" s="49" t="e">
        <f t="shared" si="73"/>
        <v>#DIV/0!</v>
      </c>
      <c r="BB590" s="49" t="e">
        <f t="shared" si="75"/>
        <v>#DIV/0!</v>
      </c>
      <c r="BC590" s="60" t="e">
        <f t="shared" si="74"/>
        <v>#DIV/0!</v>
      </c>
    </row>
    <row r="591" spans="1:55">
      <c r="A591" s="89">
        <v>42939</v>
      </c>
      <c r="B591" s="2" t="s">
        <v>1842</v>
      </c>
      <c r="C591" s="2" t="s">
        <v>1450</v>
      </c>
      <c r="D591" s="2" t="s">
        <v>1575</v>
      </c>
      <c r="E591" s="2">
        <v>74</v>
      </c>
      <c r="F591" s="2">
        <v>2</v>
      </c>
      <c r="G591" s="10" t="str">
        <f t="shared" si="70"/>
        <v>74-2</v>
      </c>
      <c r="H591" s="2">
        <v>0</v>
      </c>
      <c r="I591" s="2">
        <v>74</v>
      </c>
      <c r="J591" s="14">
        <f>(VLOOKUP($G591,Depth_Lookup_CCL!$A$3:$Z$549,11,FALSE))+(H591/100)</f>
        <v>182.89999999999998</v>
      </c>
      <c r="K591" s="14">
        <f>(VLOOKUP($G591,Depth_Lookup_CCL!$A$3:$Z$549,11,FALSE))+(I591/100)</f>
        <v>183.64</v>
      </c>
      <c r="L591" s="90">
        <v>56</v>
      </c>
      <c r="M591" s="90" t="s">
        <v>1846</v>
      </c>
      <c r="N591" s="14" t="s">
        <v>1442</v>
      </c>
      <c r="Q591" s="2"/>
      <c r="R591" s="110"/>
      <c r="T591" s="35"/>
      <c r="U591" s="2"/>
      <c r="V591" s="2"/>
      <c r="W591" s="5" t="e">
        <f>VLOOKUP(V591,definitions_list_lookup!$V$12:$W$15,2,FALSE)</f>
        <v>#N/A</v>
      </c>
      <c r="X591" s="35"/>
      <c r="Y591" s="41" t="e">
        <f>VLOOKUP(X591,definitions_list_lookup!$AT$3:$AU$5,2,FALSE)</f>
        <v>#N/A</v>
      </c>
      <c r="Z591" s="41"/>
      <c r="AA591" s="41" t="s">
        <v>2847</v>
      </c>
      <c r="AB591" s="2"/>
      <c r="AC591" s="2"/>
      <c r="AD591" s="5" t="e">
        <f>VLOOKUP(AC591,definitions_list_lookup!$Y$12:$Z$15,2,FALSE)</f>
        <v>#N/A</v>
      </c>
      <c r="AE591" s="35"/>
      <c r="AF591" s="41" t="e">
        <f>VLOOKUP(AE591,definitions_list_lookup!$AT$3:$AU$5,2,FALSE)</f>
        <v>#N/A</v>
      </c>
      <c r="AH591" s="2"/>
      <c r="AI591" s="2"/>
      <c r="AJ591" s="14"/>
      <c r="AK591" s="14"/>
      <c r="AL591" s="14"/>
      <c r="AM591" s="14"/>
      <c r="AN591" s="14"/>
      <c r="AO591" s="14"/>
      <c r="AP591" s="14"/>
      <c r="AQ591" s="14"/>
      <c r="AR591" s="14"/>
      <c r="AS591" s="49"/>
      <c r="AT591" s="49"/>
      <c r="AU591" s="49"/>
      <c r="AV591" s="49"/>
      <c r="AW591" s="49" t="e">
        <f t="shared" si="76"/>
        <v>#DIV/0!</v>
      </c>
      <c r="AX591" s="49" t="e">
        <f t="shared" si="71"/>
        <v>#DIV/0!</v>
      </c>
      <c r="AY591" s="49" t="e">
        <f t="shared" si="67"/>
        <v>#DIV/0!</v>
      </c>
      <c r="AZ591" s="49" t="e">
        <f t="shared" si="72"/>
        <v>#DIV/0!</v>
      </c>
      <c r="BA591" s="49" t="e">
        <f t="shared" si="73"/>
        <v>#DIV/0!</v>
      </c>
      <c r="BB591" s="49" t="e">
        <f t="shared" si="75"/>
        <v>#DIV/0!</v>
      </c>
      <c r="BC591" s="60" t="e">
        <f t="shared" si="74"/>
        <v>#DIV/0!</v>
      </c>
    </row>
    <row r="592" spans="1:55">
      <c r="A592" s="89">
        <v>42939</v>
      </c>
      <c r="B592" s="2" t="s">
        <v>1842</v>
      </c>
      <c r="C592" s="2" t="s">
        <v>1450</v>
      </c>
      <c r="D592" s="2" t="s">
        <v>1575</v>
      </c>
      <c r="E592" s="2">
        <v>74</v>
      </c>
      <c r="F592" s="2">
        <v>3</v>
      </c>
      <c r="G592" s="10" t="str">
        <f t="shared" si="70"/>
        <v>74-3</v>
      </c>
      <c r="H592" s="2">
        <v>0</v>
      </c>
      <c r="I592" s="2">
        <v>23</v>
      </c>
      <c r="J592" s="14">
        <f>(VLOOKUP($G592,Depth_Lookup_CCL!$A$3:$Z$549,11,FALSE))+(H592/100)</f>
        <v>183.63499999999999</v>
      </c>
      <c r="K592" s="14">
        <f>(VLOOKUP($G592,Depth_Lookup_CCL!$A$3:$Z$549,11,FALSE))+(I592/100)</f>
        <v>183.86499999999998</v>
      </c>
      <c r="L592" s="90">
        <v>56</v>
      </c>
      <c r="M592" s="90" t="s">
        <v>1846</v>
      </c>
      <c r="N592" s="14"/>
      <c r="Q592" s="2"/>
      <c r="R592" s="110"/>
      <c r="T592" s="35"/>
      <c r="U592" s="2"/>
      <c r="V592" s="2"/>
      <c r="W592" s="5" t="e">
        <f>VLOOKUP(V592,definitions_list_lookup!$V$12:$W$15,2,FALSE)</f>
        <v>#N/A</v>
      </c>
      <c r="X592" s="35"/>
      <c r="Y592" s="41" t="e">
        <f>VLOOKUP(X592,definitions_list_lookup!$AT$3:$AU$5,2,FALSE)</f>
        <v>#N/A</v>
      </c>
      <c r="Z592" s="41"/>
      <c r="AA592" s="41"/>
      <c r="AB592" s="2" t="s">
        <v>1385</v>
      </c>
      <c r="AC592" s="2" t="s">
        <v>1374</v>
      </c>
      <c r="AD592" s="5">
        <f>VLOOKUP(AC592,definitions_list_lookup!$Y$12:$Z$15,2,FALSE)</f>
        <v>1</v>
      </c>
      <c r="AE592" s="35" t="s">
        <v>1455</v>
      </c>
      <c r="AF592" s="41">
        <f>VLOOKUP(AE592,definitions_list_lookup!$AT$3:$AU$5,2,FALSE)</f>
        <v>0</v>
      </c>
      <c r="AH592" s="2" t="s">
        <v>1492</v>
      </c>
      <c r="AI592" s="2" t="s">
        <v>2848</v>
      </c>
      <c r="AJ592" s="14"/>
      <c r="AK592" s="14"/>
      <c r="AL592" s="14"/>
      <c r="AM592" s="14"/>
      <c r="AN592" s="14"/>
      <c r="AO592" s="14"/>
      <c r="AP592" s="14"/>
      <c r="AQ592" s="14"/>
      <c r="AR592" s="14"/>
      <c r="AS592" s="49">
        <v>19</v>
      </c>
      <c r="AT592" s="49">
        <v>90</v>
      </c>
      <c r="AU592" s="49">
        <v>2</v>
      </c>
      <c r="AV592" s="49">
        <v>360</v>
      </c>
      <c r="AW592" s="49">
        <f t="shared" si="76"/>
        <v>-95.790981886419317</v>
      </c>
      <c r="AX592" s="49">
        <f t="shared" si="71"/>
        <v>264.20901811358067</v>
      </c>
      <c r="AY592" s="49">
        <f t="shared" si="67"/>
        <v>70.909576845784073</v>
      </c>
      <c r="AZ592" s="49">
        <f t="shared" si="72"/>
        <v>354.20901811358067</v>
      </c>
      <c r="BA592" s="49">
        <f t="shared" si="73"/>
        <v>19.090423154215927</v>
      </c>
      <c r="BB592" s="49">
        <f t="shared" si="75"/>
        <v>84.209018113580669</v>
      </c>
      <c r="BC592" s="60">
        <f t="shared" si="74"/>
        <v>19.090423154215927</v>
      </c>
    </row>
    <row r="593" spans="1:55">
      <c r="A593" s="89">
        <v>42939</v>
      </c>
      <c r="B593" s="2" t="s">
        <v>1842</v>
      </c>
      <c r="C593" s="2" t="s">
        <v>1450</v>
      </c>
      <c r="D593" s="2" t="s">
        <v>1575</v>
      </c>
      <c r="E593" s="2">
        <v>74</v>
      </c>
      <c r="F593" s="2">
        <v>3</v>
      </c>
      <c r="G593" s="10" t="str">
        <f t="shared" si="70"/>
        <v>74-3</v>
      </c>
      <c r="H593" s="2">
        <v>23</v>
      </c>
      <c r="I593" s="2">
        <v>25</v>
      </c>
      <c r="J593" s="14">
        <f>(VLOOKUP($G593,Depth_Lookup_CCL!$A$3:$Z$549,11,FALSE))+(H593/100)</f>
        <v>183.86499999999998</v>
      </c>
      <c r="K593" s="14">
        <f>(VLOOKUP($G593,Depth_Lookup_CCL!$A$3:$Z$549,11,FALSE))+(I593/100)</f>
        <v>183.88499999999999</v>
      </c>
      <c r="L593" s="90">
        <v>56</v>
      </c>
      <c r="M593" s="90" t="s">
        <v>1846</v>
      </c>
      <c r="N593" s="14"/>
      <c r="Q593" s="2"/>
      <c r="R593" s="110"/>
      <c r="S593" s="2" t="s">
        <v>1366</v>
      </c>
      <c r="T593" s="35" t="s">
        <v>1391</v>
      </c>
      <c r="U593" s="2" t="s">
        <v>1368</v>
      </c>
      <c r="V593" s="2" t="s">
        <v>238</v>
      </c>
      <c r="W593" s="5">
        <f>VLOOKUP(V593,definitions_list_lookup!$V$12:$W$15,2,FALSE)</f>
        <v>2</v>
      </c>
      <c r="X593" s="35" t="s">
        <v>1456</v>
      </c>
      <c r="Y593" s="41">
        <f>VLOOKUP(X593,definitions_list_lookup!$AT$3:$AU$5,2,FALSE)</f>
        <v>1</v>
      </c>
      <c r="Z593" s="41">
        <v>2</v>
      </c>
      <c r="AA593" s="41" t="s">
        <v>2849</v>
      </c>
      <c r="AB593" s="2"/>
      <c r="AC593" s="2"/>
      <c r="AD593" s="5" t="e">
        <f>VLOOKUP(AC593,definitions_list_lookup!$Y$12:$Z$15,2,FALSE)</f>
        <v>#N/A</v>
      </c>
      <c r="AE593" s="35"/>
      <c r="AF593" s="41" t="e">
        <f>VLOOKUP(AE593,definitions_list_lookup!$AT$3:$AU$5,2,FALSE)</f>
        <v>#N/A</v>
      </c>
      <c r="AH593" s="2"/>
      <c r="AI593" s="2"/>
      <c r="AJ593" s="14"/>
      <c r="AK593" s="14"/>
      <c r="AL593" s="14"/>
      <c r="AM593" s="14"/>
      <c r="AN593" s="14"/>
      <c r="AO593" s="14"/>
      <c r="AP593" s="14"/>
      <c r="AQ593" s="14"/>
      <c r="AR593" s="14"/>
      <c r="AS593" s="49">
        <v>14</v>
      </c>
      <c r="AT593" s="49">
        <v>90</v>
      </c>
      <c r="AU593" s="49">
        <v>2</v>
      </c>
      <c r="AV593" s="49">
        <v>360</v>
      </c>
      <c r="AW593" s="49">
        <f t="shared" si="76"/>
        <v>-97.972957104797331</v>
      </c>
      <c r="AX593" s="49">
        <f t="shared" si="71"/>
        <v>262.02704289520267</v>
      </c>
      <c r="AY593" s="49">
        <f t="shared" si="67"/>
        <v>75.868799862943689</v>
      </c>
      <c r="AZ593" s="49">
        <f t="shared" si="72"/>
        <v>352.02704289520267</v>
      </c>
      <c r="BA593" s="49">
        <f t="shared" si="73"/>
        <v>14.131200137056311</v>
      </c>
      <c r="BB593" s="49">
        <f t="shared" si="75"/>
        <v>82.027042895202669</v>
      </c>
      <c r="BC593" s="60">
        <f t="shared" si="74"/>
        <v>14.131200137056311</v>
      </c>
    </row>
    <row r="594" spans="1:55">
      <c r="A594" s="89">
        <v>42939</v>
      </c>
      <c r="B594" s="2" t="s">
        <v>1842</v>
      </c>
      <c r="C594" s="2" t="s">
        <v>1450</v>
      </c>
      <c r="D594" s="2" t="s">
        <v>1575</v>
      </c>
      <c r="E594" s="2">
        <v>74</v>
      </c>
      <c r="F594" s="2">
        <v>3</v>
      </c>
      <c r="G594" s="10" t="str">
        <f t="shared" si="70"/>
        <v>74-3</v>
      </c>
      <c r="H594" s="2">
        <v>25</v>
      </c>
      <c r="I594" s="2">
        <v>37</v>
      </c>
      <c r="J594" s="14">
        <f>(VLOOKUP($G594,Depth_Lookup_CCL!$A$3:$Z$549,11,FALSE))+(H594/100)</f>
        <v>183.88499999999999</v>
      </c>
      <c r="K594" s="14">
        <f>(VLOOKUP($G594,Depth_Lookup_CCL!$A$3:$Z$549,11,FALSE))+(I594/100)</f>
        <v>184.005</v>
      </c>
      <c r="L594" s="90">
        <v>56</v>
      </c>
      <c r="M594" s="90" t="s">
        <v>1846</v>
      </c>
      <c r="N594" s="14"/>
      <c r="Q594" s="2"/>
      <c r="R594" s="110"/>
      <c r="T594" s="35"/>
      <c r="U594" s="2"/>
      <c r="V594" s="2"/>
      <c r="W594" s="5" t="e">
        <f>VLOOKUP(V594,definitions_list_lookup!$V$12:$W$15,2,FALSE)</f>
        <v>#N/A</v>
      </c>
      <c r="X594" s="35"/>
      <c r="Y594" s="41" t="e">
        <f>VLOOKUP(X594,definitions_list_lookup!$AT$3:$AU$5,2,FALSE)</f>
        <v>#N/A</v>
      </c>
      <c r="Z594" s="41">
        <v>8</v>
      </c>
      <c r="AA594" s="41"/>
      <c r="AB594" s="2"/>
      <c r="AC594" s="2"/>
      <c r="AD594" s="5" t="e">
        <f>VLOOKUP(AC594,definitions_list_lookup!$Y$12:$Z$15,2,FALSE)</f>
        <v>#N/A</v>
      </c>
      <c r="AE594" s="35"/>
      <c r="AF594" s="41" t="e">
        <f>VLOOKUP(AE594,definitions_list_lookup!$AT$3:$AU$5,2,FALSE)</f>
        <v>#N/A</v>
      </c>
      <c r="AH594" s="2"/>
      <c r="AI594" s="2"/>
      <c r="AJ594" s="14"/>
      <c r="AK594" s="14"/>
      <c r="AL594" s="14"/>
      <c r="AM594" s="14"/>
      <c r="AN594" s="14"/>
      <c r="AO594" s="14"/>
      <c r="AP594" s="14"/>
      <c r="AQ594" s="14"/>
      <c r="AR594" s="14"/>
      <c r="AS594" s="49">
        <v>19</v>
      </c>
      <c r="AT594" s="49">
        <v>90</v>
      </c>
      <c r="AU594" s="49">
        <v>2</v>
      </c>
      <c r="AV594" s="49">
        <v>360</v>
      </c>
      <c r="AW594" s="49">
        <f t="shared" si="76"/>
        <v>-95.790981886419317</v>
      </c>
      <c r="AX594" s="49">
        <f t="shared" si="71"/>
        <v>264.20901811358067</v>
      </c>
      <c r="AY594" s="49">
        <f t="shared" si="67"/>
        <v>70.909576845784073</v>
      </c>
      <c r="AZ594" s="49">
        <f t="shared" si="72"/>
        <v>354.20901811358067</v>
      </c>
      <c r="BA594" s="49">
        <f t="shared" si="73"/>
        <v>19.090423154215927</v>
      </c>
      <c r="BB594" s="49">
        <f t="shared" si="75"/>
        <v>84.209018113580669</v>
      </c>
      <c r="BC594" s="60">
        <f t="shared" si="74"/>
        <v>19.090423154215927</v>
      </c>
    </row>
    <row r="595" spans="1:55">
      <c r="A595" s="89">
        <v>42939</v>
      </c>
      <c r="B595" s="2" t="s">
        <v>1842</v>
      </c>
      <c r="C595" s="2" t="s">
        <v>1450</v>
      </c>
      <c r="D595" s="2" t="s">
        <v>1575</v>
      </c>
      <c r="E595" s="2">
        <v>74</v>
      </c>
      <c r="F595" s="2">
        <v>3</v>
      </c>
      <c r="G595" s="10" t="str">
        <f t="shared" si="70"/>
        <v>74-3</v>
      </c>
      <c r="H595" s="2">
        <v>37</v>
      </c>
      <c r="I595" s="2">
        <v>70</v>
      </c>
      <c r="J595" s="14">
        <f>(VLOOKUP($G595,Depth_Lookup_CCL!$A$3:$Z$549,11,FALSE))+(H595/100)</f>
        <v>184.005</v>
      </c>
      <c r="K595" s="14">
        <f>(VLOOKUP($G595,Depth_Lookup_CCL!$A$3:$Z$549,11,FALSE))+(I595/100)</f>
        <v>184.33499999999998</v>
      </c>
      <c r="L595" s="90">
        <v>56</v>
      </c>
      <c r="M595" s="90" t="s">
        <v>1846</v>
      </c>
      <c r="N595" s="14" t="s">
        <v>1442</v>
      </c>
      <c r="Q595" s="2"/>
      <c r="R595" s="110"/>
      <c r="S595" s="2" t="s">
        <v>1366</v>
      </c>
      <c r="T595" s="35" t="s">
        <v>1363</v>
      </c>
      <c r="U595" s="2" t="s">
        <v>1368</v>
      </c>
      <c r="V595" s="2" t="s">
        <v>238</v>
      </c>
      <c r="W595" s="5">
        <f>VLOOKUP(V595,definitions_list_lookup!$V$12:$W$15,2,FALSE)</f>
        <v>2</v>
      </c>
      <c r="X595" s="35" t="s">
        <v>1457</v>
      </c>
      <c r="Y595" s="41">
        <f>VLOOKUP(X595,definitions_list_lookup!$AT$3:$AU$5,2,FALSE)</f>
        <v>2</v>
      </c>
      <c r="Z595" s="41">
        <v>0.25</v>
      </c>
      <c r="AA595" s="41" t="s">
        <v>2850</v>
      </c>
      <c r="AB595" s="2"/>
      <c r="AC595" s="2"/>
      <c r="AD595" s="5" t="e">
        <f>VLOOKUP(AC595,definitions_list_lookup!$Y$12:$Z$15,2,FALSE)</f>
        <v>#N/A</v>
      </c>
      <c r="AE595" s="35"/>
      <c r="AF595" s="41" t="e">
        <f>VLOOKUP(AE595,definitions_list_lookup!$AT$3:$AU$5,2,FALSE)</f>
        <v>#N/A</v>
      </c>
      <c r="AH595" s="2"/>
      <c r="AI595" s="2"/>
      <c r="AJ595" s="14"/>
      <c r="AK595" s="14"/>
      <c r="AL595" s="14"/>
      <c r="AM595" s="14"/>
      <c r="AN595" s="14"/>
      <c r="AO595" s="14"/>
      <c r="AP595" s="14"/>
      <c r="AQ595" s="14"/>
      <c r="AR595" s="14"/>
      <c r="AS595" s="49">
        <v>19</v>
      </c>
      <c r="AT595" s="49">
        <v>90</v>
      </c>
      <c r="AU595" s="49">
        <v>3</v>
      </c>
      <c r="AV595" s="49">
        <v>360</v>
      </c>
      <c r="AW595" s="49">
        <f t="shared" si="76"/>
        <v>-98.654184214095963</v>
      </c>
      <c r="AX595" s="49">
        <f t="shared" si="71"/>
        <v>261.34581578590405</v>
      </c>
      <c r="AY595" s="49">
        <f t="shared" si="67"/>
        <v>70.797125635948149</v>
      </c>
      <c r="AZ595" s="49">
        <f t="shared" si="72"/>
        <v>351.34581578590405</v>
      </c>
      <c r="BA595" s="49">
        <f t="shared" si="73"/>
        <v>19.202874364051851</v>
      </c>
      <c r="BB595" s="49">
        <f t="shared" si="75"/>
        <v>81.345815785904051</v>
      </c>
      <c r="BC595" s="60">
        <f t="shared" si="74"/>
        <v>19.202874364051851</v>
      </c>
    </row>
    <row r="596" spans="1:55">
      <c r="A596" s="89">
        <v>42939</v>
      </c>
      <c r="B596" s="2" t="s">
        <v>1842</v>
      </c>
      <c r="C596" s="2" t="s">
        <v>1450</v>
      </c>
      <c r="D596" s="2" t="s">
        <v>1575</v>
      </c>
      <c r="E596" s="2">
        <v>74</v>
      </c>
      <c r="F596" s="2">
        <v>4</v>
      </c>
      <c r="G596" s="10" t="str">
        <f t="shared" si="70"/>
        <v>74-4</v>
      </c>
      <c r="H596" s="2">
        <v>0</v>
      </c>
      <c r="I596" s="2">
        <v>4</v>
      </c>
      <c r="J596" s="14">
        <f>(VLOOKUP($G596,Depth_Lookup_CCL!$A$3:$Z$549,11,FALSE))+(H596/100)</f>
        <v>184.32999999999998</v>
      </c>
      <c r="K596" s="14">
        <f>(VLOOKUP($G596,Depth_Lookup_CCL!$A$3:$Z$549,11,FALSE))+(I596/100)</f>
        <v>184.36999999999998</v>
      </c>
      <c r="L596" s="90">
        <v>56</v>
      </c>
      <c r="M596" s="90" t="s">
        <v>1846</v>
      </c>
      <c r="N596" s="14"/>
      <c r="Q596" s="2"/>
      <c r="R596" s="110"/>
      <c r="T596" s="35"/>
      <c r="U596" s="2"/>
      <c r="V596" s="2"/>
      <c r="W596" s="5" t="e">
        <f>VLOOKUP(V596,definitions_list_lookup!$V$12:$W$15,2,FALSE)</f>
        <v>#N/A</v>
      </c>
      <c r="X596" s="35"/>
      <c r="Y596" s="41" t="e">
        <f>VLOOKUP(X596,definitions_list_lookup!$AT$3:$AU$5,2,FALSE)</f>
        <v>#N/A</v>
      </c>
      <c r="Z596" s="41">
        <v>4</v>
      </c>
      <c r="AA596" s="41"/>
      <c r="AB596" s="2" t="s">
        <v>1385</v>
      </c>
      <c r="AC596" s="2" t="s">
        <v>1374</v>
      </c>
      <c r="AD596" s="5">
        <f>VLOOKUP(AC596,definitions_list_lookup!$Y$12:$Z$15,2,FALSE)</f>
        <v>1</v>
      </c>
      <c r="AE596" s="35" t="s">
        <v>1455</v>
      </c>
      <c r="AF596" s="41">
        <f>VLOOKUP(AE596,definitions_list_lookup!$AT$3:$AU$5,2,FALSE)</f>
        <v>0</v>
      </c>
      <c r="AH596" s="2" t="s">
        <v>1492</v>
      </c>
      <c r="AI596" s="2" t="s">
        <v>2848</v>
      </c>
      <c r="AJ596" s="14"/>
      <c r="AK596" s="14"/>
      <c r="AL596" s="14"/>
      <c r="AM596" s="14"/>
      <c r="AN596" s="14"/>
      <c r="AO596" s="14"/>
      <c r="AP596" s="14"/>
      <c r="AQ596" s="14"/>
      <c r="AR596" s="14"/>
      <c r="AS596" s="49">
        <v>19</v>
      </c>
      <c r="AT596" s="49">
        <v>90</v>
      </c>
      <c r="AU596" s="49">
        <v>2</v>
      </c>
      <c r="AV596" s="49">
        <v>360</v>
      </c>
      <c r="AW596" s="49">
        <f t="shared" si="76"/>
        <v>-95.790981886419317</v>
      </c>
      <c r="AX596" s="49">
        <f t="shared" si="71"/>
        <v>264.20901811358067</v>
      </c>
      <c r="AY596" s="49">
        <f t="shared" si="67"/>
        <v>70.909576845784073</v>
      </c>
      <c r="AZ596" s="49">
        <f t="shared" si="72"/>
        <v>354.20901811358067</v>
      </c>
      <c r="BA596" s="49">
        <f t="shared" si="73"/>
        <v>19.090423154215927</v>
      </c>
      <c r="BB596" s="49">
        <f t="shared" si="75"/>
        <v>84.209018113580669</v>
      </c>
      <c r="BC596" s="60">
        <f t="shared" si="74"/>
        <v>19.090423154215927</v>
      </c>
    </row>
    <row r="597" spans="1:55">
      <c r="A597" s="89">
        <v>42939</v>
      </c>
      <c r="B597" s="2" t="s">
        <v>1842</v>
      </c>
      <c r="C597" s="2" t="s">
        <v>1450</v>
      </c>
      <c r="D597" s="2" t="s">
        <v>1575</v>
      </c>
      <c r="E597" s="2">
        <v>74</v>
      </c>
      <c r="F597" s="2">
        <v>4</v>
      </c>
      <c r="G597" s="10" t="str">
        <f t="shared" si="70"/>
        <v>74-4</v>
      </c>
      <c r="H597" s="2">
        <v>4</v>
      </c>
      <c r="I597" s="2">
        <v>15</v>
      </c>
      <c r="J597" s="14">
        <f>(VLOOKUP($G597,Depth_Lookup_CCL!$A$3:$Z$549,11,FALSE))+(H597/100)</f>
        <v>184.36999999999998</v>
      </c>
      <c r="K597" s="14">
        <f>(VLOOKUP($G597,Depth_Lookup_CCL!$A$3:$Z$549,11,FALSE))+(I597/100)</f>
        <v>184.48</v>
      </c>
      <c r="L597" s="90">
        <v>56</v>
      </c>
      <c r="M597" s="90" t="s">
        <v>1846</v>
      </c>
      <c r="N597" s="14"/>
      <c r="Q597" s="2"/>
      <c r="R597" s="110"/>
      <c r="S597" s="2" t="s">
        <v>1379</v>
      </c>
      <c r="T597" s="35" t="s">
        <v>1391</v>
      </c>
      <c r="U597" s="2" t="s">
        <v>1368</v>
      </c>
      <c r="V597" s="2" t="s">
        <v>1374</v>
      </c>
      <c r="W597" s="5">
        <f>VLOOKUP(V597,definitions_list_lookup!$V$12:$W$15,2,FALSE)</f>
        <v>1</v>
      </c>
      <c r="X597" s="35" t="s">
        <v>1456</v>
      </c>
      <c r="Y597" s="41">
        <f>VLOOKUP(X597,definitions_list_lookup!$AT$3:$AU$5,2,FALSE)</f>
        <v>1</v>
      </c>
      <c r="Z597" s="41">
        <v>11</v>
      </c>
      <c r="AA597" s="41" t="s">
        <v>2851</v>
      </c>
      <c r="AB597" s="2"/>
      <c r="AC597" s="2"/>
      <c r="AD597" s="5" t="e">
        <f>VLOOKUP(AC597,definitions_list_lookup!$Y$12:$Z$15,2,FALSE)</f>
        <v>#N/A</v>
      </c>
      <c r="AE597" s="35"/>
      <c r="AF597" s="41" t="e">
        <f>VLOOKUP(AE597,definitions_list_lookup!$AT$3:$AU$5,2,FALSE)</f>
        <v>#N/A</v>
      </c>
      <c r="AH597" s="2"/>
      <c r="AI597" s="2"/>
      <c r="AJ597" s="14"/>
      <c r="AK597" s="14"/>
      <c r="AL597" s="14"/>
      <c r="AM597" s="14"/>
      <c r="AN597" s="14"/>
      <c r="AO597" s="14"/>
      <c r="AP597" s="14"/>
      <c r="AQ597" s="14"/>
      <c r="AR597" s="14"/>
      <c r="AS597" s="49"/>
      <c r="AT597" s="49"/>
      <c r="AU597" s="49"/>
      <c r="AV597" s="49"/>
      <c r="AW597" s="49"/>
      <c r="AX597" s="49"/>
      <c r="AY597" s="49"/>
      <c r="AZ597" s="49"/>
      <c r="BA597" s="49"/>
      <c r="BB597" s="49"/>
      <c r="BC597" s="60"/>
    </row>
    <row r="598" spans="1:55">
      <c r="A598" s="89">
        <v>42939</v>
      </c>
      <c r="B598" s="2" t="s">
        <v>1842</v>
      </c>
      <c r="C598" s="2" t="s">
        <v>1450</v>
      </c>
      <c r="D598" s="2" t="s">
        <v>1575</v>
      </c>
      <c r="E598" s="2">
        <v>74</v>
      </c>
      <c r="F598" s="2">
        <v>4</v>
      </c>
      <c r="G598" s="10" t="str">
        <f t="shared" si="70"/>
        <v>74-4</v>
      </c>
      <c r="H598" s="2">
        <v>15</v>
      </c>
      <c r="I598" s="2">
        <v>21.5</v>
      </c>
      <c r="J598" s="14">
        <f>(VLOOKUP($G598,Depth_Lookup_CCL!$A$3:$Z$549,11,FALSE))+(H598/100)</f>
        <v>184.48</v>
      </c>
      <c r="K598" s="14">
        <f>(VLOOKUP($G598,Depth_Lookup_CCL!$A$3:$Z$549,11,FALSE))+(I598/100)</f>
        <v>184.54499999999999</v>
      </c>
      <c r="L598" s="90">
        <v>56</v>
      </c>
      <c r="M598" s="90" t="s">
        <v>1846</v>
      </c>
      <c r="N598" s="14"/>
      <c r="Q598" s="2"/>
      <c r="R598" s="110"/>
      <c r="T598" s="35"/>
      <c r="U598" s="2"/>
      <c r="V598" s="2"/>
      <c r="W598" s="5" t="e">
        <f>VLOOKUP(V598,definitions_list_lookup!$V$12:$W$15,2,FALSE)</f>
        <v>#N/A</v>
      </c>
      <c r="X598" s="35"/>
      <c r="Y598" s="41" t="e">
        <f>VLOOKUP(X598,definitions_list_lookup!$AT$3:$AU$5,2,FALSE)</f>
        <v>#N/A</v>
      </c>
      <c r="Z598" s="41">
        <v>6.5</v>
      </c>
      <c r="AA598" s="41"/>
      <c r="AB598" s="2"/>
      <c r="AC598" s="2"/>
      <c r="AD598" s="5" t="e">
        <f>VLOOKUP(AC598,definitions_list_lookup!$Y$12:$Z$15,2,FALSE)</f>
        <v>#N/A</v>
      </c>
      <c r="AE598" s="35"/>
      <c r="AF598" s="41" t="e">
        <f>VLOOKUP(AE598,definitions_list_lookup!$AT$3:$AU$5,2,FALSE)</f>
        <v>#N/A</v>
      </c>
      <c r="AH598" s="2"/>
      <c r="AI598" s="2"/>
      <c r="AJ598" s="14"/>
      <c r="AK598" s="14"/>
      <c r="AL598" s="14"/>
      <c r="AM598" s="14"/>
      <c r="AN598" s="14"/>
      <c r="AO598" s="14"/>
      <c r="AP598" s="14"/>
      <c r="AQ598" s="14"/>
      <c r="AR598" s="14"/>
      <c r="AS598" s="49"/>
      <c r="AT598" s="49"/>
      <c r="AU598" s="49"/>
      <c r="AV598" s="49"/>
      <c r="AW598" s="49"/>
      <c r="AX598" s="49"/>
      <c r="AY598" s="49"/>
      <c r="AZ598" s="49"/>
      <c r="BA598" s="49"/>
      <c r="BB598" s="49"/>
      <c r="BC598" s="60"/>
    </row>
    <row r="599" spans="1:55">
      <c r="A599" s="89">
        <v>42939</v>
      </c>
      <c r="B599" s="2" t="s">
        <v>1842</v>
      </c>
      <c r="C599" s="2" t="s">
        <v>1450</v>
      </c>
      <c r="D599" s="2" t="s">
        <v>1575</v>
      </c>
      <c r="E599" s="2">
        <v>74</v>
      </c>
      <c r="F599" s="2">
        <v>4</v>
      </c>
      <c r="G599" s="10" t="str">
        <f t="shared" si="70"/>
        <v>74-4</v>
      </c>
      <c r="H599" s="2">
        <v>21.5</v>
      </c>
      <c r="I599" s="2">
        <v>22.5</v>
      </c>
      <c r="J599" s="14">
        <f>(VLOOKUP($G599,Depth_Lookup_CCL!$A$3:$Z$549,11,FALSE))+(H599/100)</f>
        <v>184.54499999999999</v>
      </c>
      <c r="K599" s="14">
        <f>(VLOOKUP($G599,Depth_Lookup_CCL!$A$3:$Z$549,11,FALSE))+(I599/100)</f>
        <v>184.55499999999998</v>
      </c>
      <c r="L599" s="90">
        <v>56</v>
      </c>
      <c r="M599" s="90" t="s">
        <v>1846</v>
      </c>
      <c r="N599" s="14"/>
      <c r="Q599" s="2"/>
      <c r="R599" s="110"/>
      <c r="S599" s="2" t="s">
        <v>1366</v>
      </c>
      <c r="T599" s="35" t="s">
        <v>1391</v>
      </c>
      <c r="U599" s="2" t="s">
        <v>1368</v>
      </c>
      <c r="V599" s="2" t="s">
        <v>1374</v>
      </c>
      <c r="W599" s="5">
        <f>VLOOKUP(V599,definitions_list_lookup!$V$12:$W$15,2,FALSE)</f>
        <v>1</v>
      </c>
      <c r="X599" s="35" t="s">
        <v>1456</v>
      </c>
      <c r="Y599" s="41">
        <f>VLOOKUP(X599,definitions_list_lookup!$AT$3:$AU$5,2,FALSE)</f>
        <v>1</v>
      </c>
      <c r="Z599" s="41">
        <v>1</v>
      </c>
      <c r="AA599" s="41" t="s">
        <v>2852</v>
      </c>
      <c r="AB599" s="2"/>
      <c r="AC599" s="2"/>
      <c r="AD599" s="5" t="e">
        <f>VLOOKUP(AC599,definitions_list_lookup!$Y$12:$Z$15,2,FALSE)</f>
        <v>#N/A</v>
      </c>
      <c r="AE599" s="35"/>
      <c r="AF599" s="41" t="e">
        <f>VLOOKUP(AE599,definitions_list_lookup!$AT$3:$AU$5,2,FALSE)</f>
        <v>#N/A</v>
      </c>
      <c r="AH599" s="2"/>
      <c r="AI599" s="2"/>
      <c r="AJ599" s="14"/>
      <c r="AK599" s="14"/>
      <c r="AL599" s="14"/>
      <c r="AM599" s="14"/>
      <c r="AN599" s="14"/>
      <c r="AO599" s="14"/>
      <c r="AP599" s="14"/>
      <c r="AQ599" s="14"/>
      <c r="AR599" s="14"/>
      <c r="AS599" s="49"/>
      <c r="AT599" s="49"/>
      <c r="AU599" s="49"/>
      <c r="AV599" s="49"/>
      <c r="AW599" s="49"/>
      <c r="AX599" s="49"/>
      <c r="AY599" s="49"/>
      <c r="AZ599" s="49"/>
      <c r="BA599" s="49"/>
      <c r="BB599" s="49"/>
      <c r="BC599" s="60"/>
    </row>
    <row r="600" spans="1:55">
      <c r="A600" s="89">
        <v>42939</v>
      </c>
      <c r="B600" s="2" t="s">
        <v>1842</v>
      </c>
      <c r="C600" s="2" t="s">
        <v>1450</v>
      </c>
      <c r="D600" s="2" t="s">
        <v>1575</v>
      </c>
      <c r="E600" s="2">
        <v>74</v>
      </c>
      <c r="F600" s="2">
        <v>4</v>
      </c>
      <c r="G600" s="10" t="str">
        <f t="shared" si="70"/>
        <v>74-4</v>
      </c>
      <c r="H600" s="2">
        <v>22.5</v>
      </c>
      <c r="I600" s="2">
        <v>90</v>
      </c>
      <c r="J600" s="14">
        <f>(VLOOKUP($G600,Depth_Lookup_CCL!$A$3:$Z$549,11,FALSE))+(H600/100)</f>
        <v>184.55499999999998</v>
      </c>
      <c r="K600" s="14">
        <f>(VLOOKUP($G600,Depth_Lookup_CCL!$A$3:$Z$549,11,FALSE))+(I600/100)</f>
        <v>185.23</v>
      </c>
      <c r="L600" s="90">
        <v>56</v>
      </c>
      <c r="M600" s="90" t="s">
        <v>1846</v>
      </c>
      <c r="N600" s="14" t="s">
        <v>1442</v>
      </c>
      <c r="Q600" s="2"/>
      <c r="R600" s="110"/>
      <c r="S600" s="2" t="s">
        <v>1366</v>
      </c>
      <c r="T600" s="35" t="s">
        <v>1391</v>
      </c>
      <c r="U600" s="2" t="s">
        <v>1368</v>
      </c>
      <c r="V600" s="2" t="s">
        <v>238</v>
      </c>
      <c r="W600" s="5">
        <f>VLOOKUP(V600,definitions_list_lookup!$V$12:$W$15,2,FALSE)</f>
        <v>2</v>
      </c>
      <c r="X600" s="35" t="s">
        <v>1457</v>
      </c>
      <c r="Y600" s="41">
        <f>VLOOKUP(X600,definitions_list_lookup!$AT$3:$AU$5,2,FALSE)</f>
        <v>2</v>
      </c>
      <c r="Z600" s="41"/>
      <c r="AA600" s="41"/>
      <c r="AB600" s="2"/>
      <c r="AC600" s="2"/>
      <c r="AD600" s="5" t="e">
        <f>VLOOKUP(AC600,definitions_list_lookup!$Y$12:$Z$15,2,FALSE)</f>
        <v>#N/A</v>
      </c>
      <c r="AE600" s="35"/>
      <c r="AF600" s="41" t="e">
        <f>VLOOKUP(AE600,definitions_list_lookup!$AT$3:$AU$5,2,FALSE)</f>
        <v>#N/A</v>
      </c>
      <c r="AH600" s="2"/>
      <c r="AI600" s="2"/>
      <c r="AJ600" s="14"/>
      <c r="AK600" s="14"/>
      <c r="AL600" s="14"/>
      <c r="AM600" s="14"/>
      <c r="AN600" s="14"/>
      <c r="AO600" s="14"/>
      <c r="AP600" s="14"/>
      <c r="AQ600" s="14"/>
      <c r="AR600" s="14"/>
      <c r="AS600" s="49">
        <v>13</v>
      </c>
      <c r="AT600" s="49">
        <v>90</v>
      </c>
      <c r="AU600" s="49">
        <v>0</v>
      </c>
      <c r="AV600" s="49">
        <v>360</v>
      </c>
      <c r="AW600" s="49">
        <f t="shared" si="76"/>
        <v>-90.000000000000014</v>
      </c>
      <c r="AX600" s="49">
        <f t="shared" si="71"/>
        <v>270</v>
      </c>
      <c r="AY600" s="49">
        <f t="shared" ref="AY600:AY614" si="77">+ABS(DEGREES(ATAN((COS(RADIANS(ABS($AW600+180-(IF($AT600&gt;$AV600,MAX($AU600,$AT600),MIN($AT600,$AV600))))))/(TAN(RADIANS($AS600)))))))</f>
        <v>77</v>
      </c>
      <c r="AZ600" s="49">
        <f t="shared" si="72"/>
        <v>360</v>
      </c>
      <c r="BA600" s="49">
        <f t="shared" si="73"/>
        <v>13</v>
      </c>
      <c r="BB600" s="49">
        <f t="shared" si="75"/>
        <v>90</v>
      </c>
      <c r="BC600" s="60">
        <f t="shared" si="74"/>
        <v>13</v>
      </c>
    </row>
    <row r="601" spans="1:55">
      <c r="A601" s="89">
        <v>42939</v>
      </c>
      <c r="B601" s="2" t="s">
        <v>1842</v>
      </c>
      <c r="C601" s="2" t="s">
        <v>1450</v>
      </c>
      <c r="D601" s="2" t="s">
        <v>1575</v>
      </c>
      <c r="E601" s="2">
        <v>75</v>
      </c>
      <c r="F601" s="2">
        <v>1</v>
      </c>
      <c r="G601" s="10" t="str">
        <f t="shared" si="70"/>
        <v>75-1</v>
      </c>
      <c r="H601" s="2">
        <v>0</v>
      </c>
      <c r="I601" s="2">
        <v>23</v>
      </c>
      <c r="J601" s="14">
        <f>(VLOOKUP($G601,Depth_Lookup_CCL!$A$3:$Z$549,11,FALSE))+(H601/100)</f>
        <v>185.2</v>
      </c>
      <c r="K601" s="14">
        <f>(VLOOKUP($G601,Depth_Lookup_CCL!$A$3:$Z$549,11,FALSE))+(I601/100)</f>
        <v>185.42999999999998</v>
      </c>
      <c r="L601" s="90">
        <v>56</v>
      </c>
      <c r="M601" s="90" t="s">
        <v>2853</v>
      </c>
      <c r="N601" s="14"/>
      <c r="Q601" s="2"/>
      <c r="R601" s="110"/>
      <c r="T601" s="35"/>
      <c r="U601" s="2"/>
      <c r="V601" s="2"/>
      <c r="W601" s="5" t="e">
        <f>VLOOKUP(V601,definitions_list_lookup!$V$12:$W$15,2,FALSE)</f>
        <v>#N/A</v>
      </c>
      <c r="X601" s="35"/>
      <c r="Y601" s="41" t="e">
        <f>VLOOKUP(X601,definitions_list_lookup!$AT$3:$AU$5,2,FALSE)</f>
        <v>#N/A</v>
      </c>
      <c r="Z601" s="41"/>
      <c r="AA601" s="41"/>
      <c r="AB601" s="2"/>
      <c r="AC601" s="2"/>
      <c r="AD601" s="5" t="e">
        <f>VLOOKUP(AC601,definitions_list_lookup!$Y$12:$Z$15,2,FALSE)</f>
        <v>#N/A</v>
      </c>
      <c r="AE601" s="35"/>
      <c r="AF601" s="41" t="e">
        <f>VLOOKUP(AE601,definitions_list_lookup!$AT$3:$AU$5,2,FALSE)</f>
        <v>#N/A</v>
      </c>
      <c r="AH601" s="2"/>
      <c r="AI601" s="2"/>
      <c r="AJ601" s="14"/>
      <c r="AK601" s="14"/>
      <c r="AL601" s="14"/>
      <c r="AM601" s="14"/>
      <c r="AN601" s="14"/>
      <c r="AO601" s="14"/>
      <c r="AP601" s="14"/>
      <c r="AQ601" s="14"/>
      <c r="AR601" s="14"/>
      <c r="AS601" s="49"/>
      <c r="AT601" s="49"/>
      <c r="AU601" s="49"/>
      <c r="AV601" s="49"/>
      <c r="AW601" s="49"/>
      <c r="AX601" s="49"/>
      <c r="AY601" s="49"/>
      <c r="AZ601" s="49"/>
      <c r="BA601" s="49"/>
      <c r="BB601" s="49"/>
      <c r="BC601" s="60"/>
    </row>
    <row r="602" spans="1:55">
      <c r="A602" s="89">
        <v>42939</v>
      </c>
      <c r="B602" s="2" t="s">
        <v>1842</v>
      </c>
      <c r="C602" s="2" t="s">
        <v>1450</v>
      </c>
      <c r="D602" s="2" t="s">
        <v>1575</v>
      </c>
      <c r="E602" s="2">
        <v>75</v>
      </c>
      <c r="F602" s="2">
        <v>1</v>
      </c>
      <c r="G602" s="10" t="str">
        <f t="shared" si="70"/>
        <v>75-1</v>
      </c>
      <c r="H602" s="2">
        <v>23</v>
      </c>
      <c r="I602" s="2">
        <v>82</v>
      </c>
      <c r="J602" s="14">
        <f>(VLOOKUP($G602,Depth_Lookup_CCL!$A$3:$Z$549,11,FALSE))+(H602/100)</f>
        <v>185.42999999999998</v>
      </c>
      <c r="K602" s="14">
        <f>(VLOOKUP($G602,Depth_Lookup_CCL!$A$3:$Z$549,11,FALSE))+(I602/100)</f>
        <v>186.01999999999998</v>
      </c>
      <c r="L602" s="90">
        <v>56</v>
      </c>
      <c r="M602" s="90" t="s">
        <v>1846</v>
      </c>
      <c r="N602" s="14" t="s">
        <v>1442</v>
      </c>
      <c r="Q602" s="2"/>
      <c r="R602" s="110"/>
      <c r="S602" s="2" t="s">
        <v>1378</v>
      </c>
      <c r="T602" s="35" t="s">
        <v>1363</v>
      </c>
      <c r="U602" s="2" t="s">
        <v>1368</v>
      </c>
      <c r="V602" s="2" t="s">
        <v>1374</v>
      </c>
      <c r="W602" s="5">
        <f>VLOOKUP(V602,definitions_list_lookup!$V$12:$W$15,2,FALSE)</f>
        <v>1</v>
      </c>
      <c r="X602" s="35" t="s">
        <v>1456</v>
      </c>
      <c r="Y602" s="41">
        <f>VLOOKUP(X602,definitions_list_lookup!$AT$3:$AU$5,2,FALSE)</f>
        <v>1</v>
      </c>
      <c r="Z602" s="41">
        <v>0.25</v>
      </c>
      <c r="AA602" s="41" t="s">
        <v>2854</v>
      </c>
      <c r="AB602" s="2"/>
      <c r="AC602" s="2"/>
      <c r="AD602" s="5" t="e">
        <f>VLOOKUP(AC602,definitions_list_lookup!$Y$12:$Z$15,2,FALSE)</f>
        <v>#N/A</v>
      </c>
      <c r="AE602" s="35"/>
      <c r="AF602" s="41" t="e">
        <f>VLOOKUP(AE602,definitions_list_lookup!$AT$3:$AU$5,2,FALSE)</f>
        <v>#N/A</v>
      </c>
      <c r="AH602" s="2"/>
      <c r="AI602" s="2"/>
      <c r="AJ602" s="14"/>
      <c r="AK602" s="14"/>
      <c r="AL602" s="14"/>
      <c r="AM602" s="14"/>
      <c r="AN602" s="14"/>
      <c r="AO602" s="14"/>
      <c r="AP602" s="14"/>
      <c r="AQ602" s="14"/>
      <c r="AR602" s="14"/>
      <c r="AS602" s="49">
        <v>8</v>
      </c>
      <c r="AT602" s="49">
        <v>90</v>
      </c>
      <c r="AU602" s="49">
        <v>7</v>
      </c>
      <c r="AV602" s="49">
        <v>360</v>
      </c>
      <c r="AW602" s="49">
        <f t="shared" si="76"/>
        <v>-131.14233262445447</v>
      </c>
      <c r="AX602" s="49">
        <f t="shared" si="71"/>
        <v>228.85766737554553</v>
      </c>
      <c r="AY602" s="49">
        <f t="shared" si="77"/>
        <v>79.428949087694946</v>
      </c>
      <c r="AZ602" s="49">
        <f t="shared" si="72"/>
        <v>318.85766737554553</v>
      </c>
      <c r="BA602" s="49">
        <f t="shared" si="73"/>
        <v>10.571050912305054</v>
      </c>
      <c r="BB602" s="49">
        <f t="shared" si="75"/>
        <v>48.857667375545532</v>
      </c>
      <c r="BC602" s="60">
        <f t="shared" si="74"/>
        <v>10.571050912305054</v>
      </c>
    </row>
    <row r="603" spans="1:55">
      <c r="A603" s="89">
        <v>42939</v>
      </c>
      <c r="B603" s="2" t="s">
        <v>1842</v>
      </c>
      <c r="C603" s="2" t="s">
        <v>1450</v>
      </c>
      <c r="D603" s="2" t="s">
        <v>1575</v>
      </c>
      <c r="E603" s="2">
        <v>75</v>
      </c>
      <c r="F603" s="2">
        <v>2</v>
      </c>
      <c r="G603" s="10" t="str">
        <f t="shared" si="70"/>
        <v>75-2</v>
      </c>
      <c r="H603" s="2">
        <v>0</v>
      </c>
      <c r="I603" s="2">
        <v>28</v>
      </c>
      <c r="J603" s="14">
        <f>(VLOOKUP($G603,Depth_Lookup_CCL!$A$3:$Z$549,11,FALSE))+(H603/100)</f>
        <v>186.01</v>
      </c>
      <c r="K603" s="14">
        <f>(VLOOKUP($G603,Depth_Lookup_CCL!$A$3:$Z$549,11,FALSE))+(I603/100)</f>
        <v>186.29</v>
      </c>
      <c r="L603" s="90">
        <v>56</v>
      </c>
      <c r="M603" s="90" t="s">
        <v>1846</v>
      </c>
      <c r="N603" s="14"/>
      <c r="Q603" s="2"/>
      <c r="R603" s="110"/>
      <c r="T603" s="35"/>
      <c r="U603" s="2"/>
      <c r="V603" s="2"/>
      <c r="W603" s="5" t="e">
        <f>VLOOKUP(V603,definitions_list_lookup!$V$12:$W$15,2,FALSE)</f>
        <v>#N/A</v>
      </c>
      <c r="X603" s="35"/>
      <c r="Y603" s="41" t="e">
        <f>VLOOKUP(X603,definitions_list_lookup!$AT$3:$AU$5,2,FALSE)</f>
        <v>#N/A</v>
      </c>
      <c r="Z603" s="41"/>
      <c r="AA603" s="41"/>
      <c r="AB603" s="2" t="s">
        <v>1385</v>
      </c>
      <c r="AC603" s="2" t="s">
        <v>1374</v>
      </c>
      <c r="AD603" s="5">
        <f>VLOOKUP(AC603,definitions_list_lookup!$Y$12:$Z$15,2,FALSE)</f>
        <v>1</v>
      </c>
      <c r="AE603" s="35" t="s">
        <v>1455</v>
      </c>
      <c r="AF603" s="41">
        <f>VLOOKUP(AE603,definitions_list_lookup!$AT$3:$AU$5,2,FALSE)</f>
        <v>0</v>
      </c>
      <c r="AH603" s="2" t="s">
        <v>1496</v>
      </c>
      <c r="AI603" s="2" t="s">
        <v>2855</v>
      </c>
      <c r="AJ603" s="14"/>
      <c r="AK603" s="14"/>
      <c r="AL603" s="14"/>
      <c r="AM603" s="14"/>
      <c r="AN603" s="14"/>
      <c r="AO603" s="14"/>
      <c r="AP603" s="14"/>
      <c r="AQ603" s="14"/>
      <c r="AR603" s="14"/>
      <c r="AS603" s="49">
        <v>7</v>
      </c>
      <c r="AT603" s="49">
        <v>90</v>
      </c>
      <c r="AU603" s="49">
        <v>6</v>
      </c>
      <c r="AV603" s="49">
        <v>360</v>
      </c>
      <c r="AW603" s="49">
        <f t="shared" si="76"/>
        <v>-130.56370086802931</v>
      </c>
      <c r="AX603" s="49">
        <f t="shared" si="71"/>
        <v>229.43629913197069</v>
      </c>
      <c r="AY603" s="49">
        <f t="shared" si="77"/>
        <v>80.818911321384888</v>
      </c>
      <c r="AZ603" s="49">
        <f t="shared" si="72"/>
        <v>319.43629913197071</v>
      </c>
      <c r="BA603" s="49">
        <f t="shared" si="73"/>
        <v>9.1810886786151116</v>
      </c>
      <c r="BB603" s="49">
        <f t="shared" si="75"/>
        <v>49.436299131970685</v>
      </c>
      <c r="BC603" s="60">
        <f t="shared" si="74"/>
        <v>9.1810886786151116</v>
      </c>
    </row>
    <row r="604" spans="1:55">
      <c r="A604" s="89">
        <v>42939</v>
      </c>
      <c r="B604" s="2" t="s">
        <v>1842</v>
      </c>
      <c r="C604" s="2" t="s">
        <v>1450</v>
      </c>
      <c r="D604" s="2" t="s">
        <v>1575</v>
      </c>
      <c r="E604" s="2">
        <v>75</v>
      </c>
      <c r="F604" s="2">
        <v>2</v>
      </c>
      <c r="G604" s="10" t="str">
        <f t="shared" si="70"/>
        <v>75-2</v>
      </c>
      <c r="H604" s="2">
        <v>28</v>
      </c>
      <c r="I604" s="2">
        <v>61</v>
      </c>
      <c r="J604" s="14">
        <f>(VLOOKUP($G604,Depth_Lookup_CCL!$A$3:$Z$549,11,FALSE))+(H604/100)</f>
        <v>186.29</v>
      </c>
      <c r="K604" s="14">
        <f>(VLOOKUP($G604,Depth_Lookup_CCL!$A$3:$Z$549,11,FALSE))+(I604/100)</f>
        <v>186.62</v>
      </c>
      <c r="L604" s="90">
        <v>56</v>
      </c>
      <c r="M604" s="90" t="s">
        <v>1846</v>
      </c>
      <c r="N604" s="14"/>
      <c r="Q604" s="2"/>
      <c r="R604" s="110"/>
      <c r="S604" s="2" t="s">
        <v>1378</v>
      </c>
      <c r="T604" s="35" t="s">
        <v>1391</v>
      </c>
      <c r="U604" s="2" t="s">
        <v>1368</v>
      </c>
      <c r="V604" s="2" t="s">
        <v>1374</v>
      </c>
      <c r="W604" s="5">
        <f>VLOOKUP(V604,definitions_list_lookup!$V$12:$W$15,2,FALSE)</f>
        <v>1</v>
      </c>
      <c r="X604" s="35" t="s">
        <v>1456</v>
      </c>
      <c r="Y604" s="41">
        <f>VLOOKUP(X604,definitions_list_lookup!$AT$3:$AU$5,2,FALSE)</f>
        <v>1</v>
      </c>
      <c r="Z604" s="41">
        <v>0.5</v>
      </c>
      <c r="AA604" s="41" t="s">
        <v>2856</v>
      </c>
      <c r="AB604" s="2"/>
      <c r="AC604" s="2"/>
      <c r="AD604" s="5" t="e">
        <f>VLOOKUP(AC604,definitions_list_lookup!$Y$12:$Z$15,2,FALSE)</f>
        <v>#N/A</v>
      </c>
      <c r="AE604" s="35"/>
      <c r="AF604" s="41" t="e">
        <f>VLOOKUP(AE604,definitions_list_lookup!$AT$3:$AU$5,2,FALSE)</f>
        <v>#N/A</v>
      </c>
      <c r="AH604" s="2"/>
      <c r="AI604" s="2"/>
      <c r="AJ604" s="14"/>
      <c r="AK604" s="14"/>
      <c r="AL604" s="14"/>
      <c r="AM604" s="14"/>
      <c r="AN604" s="14"/>
      <c r="AO604" s="14"/>
      <c r="AP604" s="14"/>
      <c r="AQ604" s="14"/>
      <c r="AR604" s="14"/>
      <c r="AS604" s="49">
        <v>1</v>
      </c>
      <c r="AT604" s="49">
        <v>270</v>
      </c>
      <c r="AU604" s="49">
        <v>13</v>
      </c>
      <c r="AV604" s="49">
        <v>360</v>
      </c>
      <c r="AW604" s="49">
        <f t="shared" si="76"/>
        <v>175.67631023429044</v>
      </c>
      <c r="AX604" s="49">
        <f t="shared" si="71"/>
        <v>175.67631023429044</v>
      </c>
      <c r="AY604" s="49">
        <f t="shared" si="77"/>
        <v>76.96416253748886</v>
      </c>
      <c r="AZ604" s="49">
        <f t="shared" si="72"/>
        <v>265.67631023429044</v>
      </c>
      <c r="BA604" s="49">
        <f t="shared" si="73"/>
        <v>13.03583746251114</v>
      </c>
      <c r="BB604" s="49">
        <f t="shared" si="75"/>
        <v>355.67631023429044</v>
      </c>
      <c r="BC604" s="60">
        <f t="shared" si="74"/>
        <v>13.03583746251114</v>
      </c>
    </row>
    <row r="605" spans="1:55">
      <c r="A605" s="89">
        <v>42939</v>
      </c>
      <c r="B605" s="2" t="s">
        <v>1842</v>
      </c>
      <c r="C605" s="2" t="s">
        <v>1450</v>
      </c>
      <c r="D605" s="2" t="s">
        <v>1575</v>
      </c>
      <c r="E605" s="2">
        <v>75</v>
      </c>
      <c r="F605" s="2">
        <v>2</v>
      </c>
      <c r="G605" s="10" t="str">
        <f t="shared" si="70"/>
        <v>75-2</v>
      </c>
      <c r="H605" s="2">
        <v>61</v>
      </c>
      <c r="I605" s="2">
        <v>69</v>
      </c>
      <c r="J605" s="14">
        <f>(VLOOKUP($G605,Depth_Lookup_CCL!$A$3:$Z$549,11,FALSE))+(H605/100)</f>
        <v>186.62</v>
      </c>
      <c r="K605" s="14">
        <f>(VLOOKUP($G605,Depth_Lookup_CCL!$A$3:$Z$549,11,FALSE))+(I605/100)</f>
        <v>186.7</v>
      </c>
      <c r="L605" s="90">
        <v>56</v>
      </c>
      <c r="M605" s="90" t="s">
        <v>1846</v>
      </c>
      <c r="N605" s="14" t="s">
        <v>1442</v>
      </c>
      <c r="Q605" s="2"/>
      <c r="R605" s="110"/>
      <c r="S605" s="2" t="s">
        <v>1378</v>
      </c>
      <c r="T605" s="35" t="s">
        <v>1391</v>
      </c>
      <c r="U605" s="2" t="s">
        <v>1368</v>
      </c>
      <c r="V605" s="2" t="s">
        <v>1374</v>
      </c>
      <c r="W605" s="5">
        <f>VLOOKUP(V605,definitions_list_lookup!$V$12:$W$15,2,FALSE)</f>
        <v>1</v>
      </c>
      <c r="X605" s="35" t="s">
        <v>1456</v>
      </c>
      <c r="Y605" s="41">
        <f>VLOOKUP(X605,definitions_list_lookup!$AT$3:$AU$5,2,FALSE)</f>
        <v>1</v>
      </c>
      <c r="Z605" s="41">
        <v>0.5</v>
      </c>
      <c r="AA605" s="41" t="s">
        <v>2856</v>
      </c>
      <c r="AB605" s="2"/>
      <c r="AC605" s="2"/>
      <c r="AD605" s="5" t="e">
        <f>VLOOKUP(AC605,definitions_list_lookup!$Y$12:$Z$15,2,FALSE)</f>
        <v>#N/A</v>
      </c>
      <c r="AE605" s="35"/>
      <c r="AF605" s="41" t="e">
        <f>VLOOKUP(AE605,definitions_list_lookup!$AT$3:$AU$5,2,FALSE)</f>
        <v>#N/A</v>
      </c>
      <c r="AH605" s="2"/>
      <c r="AI605" s="2"/>
      <c r="AJ605" s="14"/>
      <c r="AK605" s="14"/>
      <c r="AL605" s="14"/>
      <c r="AM605" s="14"/>
      <c r="AN605" s="14"/>
      <c r="AO605" s="14"/>
      <c r="AP605" s="14"/>
      <c r="AQ605" s="14"/>
      <c r="AR605" s="14"/>
      <c r="AS605" s="49"/>
      <c r="AT605" s="49"/>
      <c r="AU605" s="49"/>
      <c r="AV605" s="49"/>
      <c r="AW605" s="49" t="e">
        <f t="shared" si="76"/>
        <v>#DIV/0!</v>
      </c>
      <c r="AX605" s="49" t="e">
        <f t="shared" si="71"/>
        <v>#DIV/0!</v>
      </c>
      <c r="AY605" s="49" t="e">
        <f t="shared" si="77"/>
        <v>#DIV/0!</v>
      </c>
      <c r="AZ605" s="49" t="e">
        <f t="shared" si="72"/>
        <v>#DIV/0!</v>
      </c>
      <c r="BA605" s="49" t="e">
        <f t="shared" si="73"/>
        <v>#DIV/0!</v>
      </c>
      <c r="BB605" s="49" t="e">
        <f t="shared" si="75"/>
        <v>#DIV/0!</v>
      </c>
      <c r="BC605" s="60" t="e">
        <f t="shared" si="74"/>
        <v>#DIV/0!</v>
      </c>
    </row>
    <row r="606" spans="1:55">
      <c r="A606" s="89">
        <v>42939</v>
      </c>
      <c r="B606" s="2" t="s">
        <v>1842</v>
      </c>
      <c r="C606" s="2" t="s">
        <v>1450</v>
      </c>
      <c r="D606" s="2" t="s">
        <v>1575</v>
      </c>
      <c r="E606" s="2">
        <v>75</v>
      </c>
      <c r="F606" s="2">
        <v>3</v>
      </c>
      <c r="G606" s="10" t="str">
        <f t="shared" si="70"/>
        <v>75-3</v>
      </c>
      <c r="H606" s="2">
        <v>0</v>
      </c>
      <c r="I606" s="2">
        <v>49</v>
      </c>
      <c r="J606" s="14">
        <f>(VLOOKUP($G606,Depth_Lookup_CCL!$A$3:$Z$549,11,FALSE))+(H606/100)</f>
        <v>186.7</v>
      </c>
      <c r="K606" s="14">
        <f>(VLOOKUP($G606,Depth_Lookup_CCL!$A$3:$Z$549,11,FALSE))+(I606/100)</f>
        <v>187.19</v>
      </c>
      <c r="L606" s="90">
        <v>56</v>
      </c>
      <c r="M606" s="90" t="s">
        <v>1846</v>
      </c>
      <c r="N606" s="14"/>
      <c r="Q606" s="2"/>
      <c r="R606" s="110"/>
      <c r="T606" s="35"/>
      <c r="U606" s="2"/>
      <c r="V606" s="2"/>
      <c r="W606" s="5" t="e">
        <f>VLOOKUP(V606,definitions_list_lookup!$V$12:$W$15,2,FALSE)</f>
        <v>#N/A</v>
      </c>
      <c r="X606" s="35"/>
      <c r="Y606" s="41" t="e">
        <f>VLOOKUP(X606,definitions_list_lookup!$AT$3:$AU$5,2,FALSE)</f>
        <v>#N/A</v>
      </c>
      <c r="Z606" s="41">
        <v>49</v>
      </c>
      <c r="AA606" s="41" t="s">
        <v>2857</v>
      </c>
      <c r="AB606" s="2"/>
      <c r="AC606" s="2"/>
      <c r="AD606" s="5" t="e">
        <f>VLOOKUP(AC606,definitions_list_lookup!$Y$12:$Z$15,2,FALSE)</f>
        <v>#N/A</v>
      </c>
      <c r="AE606" s="35"/>
      <c r="AF606" s="41" t="e">
        <f>VLOOKUP(AE606,definitions_list_lookup!$AT$3:$AU$5,2,FALSE)</f>
        <v>#N/A</v>
      </c>
      <c r="AH606" s="2"/>
      <c r="AI606" s="2"/>
      <c r="AJ606" s="14"/>
      <c r="AK606" s="14"/>
      <c r="AL606" s="14"/>
      <c r="AM606" s="14"/>
      <c r="AN606" s="14"/>
      <c r="AO606" s="14"/>
      <c r="AP606" s="14"/>
      <c r="AQ606" s="14"/>
      <c r="AR606" s="14"/>
      <c r="AS606" s="49"/>
      <c r="AT606" s="49"/>
      <c r="AU606" s="49"/>
      <c r="AV606" s="49"/>
      <c r="AW606" s="49"/>
      <c r="AX606" s="49"/>
      <c r="AY606" s="49"/>
      <c r="AZ606" s="49"/>
      <c r="BA606" s="49"/>
      <c r="BB606" s="49"/>
      <c r="BC606" s="60"/>
    </row>
    <row r="607" spans="1:55">
      <c r="A607" s="89">
        <v>42939</v>
      </c>
      <c r="B607" s="2" t="s">
        <v>1842</v>
      </c>
      <c r="C607" s="2" t="s">
        <v>1450</v>
      </c>
      <c r="D607" s="2" t="s">
        <v>1575</v>
      </c>
      <c r="E607" s="2">
        <v>75</v>
      </c>
      <c r="F607" s="2">
        <v>3</v>
      </c>
      <c r="G607" s="10" t="str">
        <f t="shared" si="70"/>
        <v>75-3</v>
      </c>
      <c r="H607" s="2">
        <v>49</v>
      </c>
      <c r="I607" s="2">
        <v>65</v>
      </c>
      <c r="J607" s="14">
        <f>(VLOOKUP($G607,Depth_Lookup_CCL!$A$3:$Z$549,11,FALSE))+(H607/100)</f>
        <v>187.19</v>
      </c>
      <c r="K607" s="14">
        <f>(VLOOKUP($G607,Depth_Lookup_CCL!$A$3:$Z$549,11,FALSE))+(I607/100)</f>
        <v>187.35</v>
      </c>
      <c r="L607" s="90">
        <v>56</v>
      </c>
      <c r="M607" s="90" t="s">
        <v>1846</v>
      </c>
      <c r="N607" s="14"/>
      <c r="Q607" s="2"/>
      <c r="R607" s="110"/>
      <c r="S607" s="2" t="s">
        <v>1378</v>
      </c>
      <c r="T607" s="35" t="s">
        <v>1391</v>
      </c>
      <c r="U607" s="2" t="s">
        <v>1369</v>
      </c>
      <c r="V607" s="2" t="s">
        <v>238</v>
      </c>
      <c r="W607" s="5">
        <f>VLOOKUP(V607,definitions_list_lookup!$V$12:$W$15,2,FALSE)</f>
        <v>2</v>
      </c>
      <c r="X607" s="35" t="s">
        <v>1457</v>
      </c>
      <c r="Y607" s="41">
        <f>VLOOKUP(X607,definitions_list_lookup!$AT$3:$AU$5,2,FALSE)</f>
        <v>2</v>
      </c>
      <c r="Z607" s="41">
        <v>16</v>
      </c>
      <c r="AA607" s="41" t="s">
        <v>2858</v>
      </c>
      <c r="AB607" s="2"/>
      <c r="AC607" s="2"/>
      <c r="AD607" s="5" t="e">
        <f>VLOOKUP(AC607,definitions_list_lookup!$Y$12:$Z$15,2,FALSE)</f>
        <v>#N/A</v>
      </c>
      <c r="AE607" s="35"/>
      <c r="AF607" s="41" t="e">
        <f>VLOOKUP(AE607,definitions_list_lookup!$AT$3:$AU$5,2,FALSE)</f>
        <v>#N/A</v>
      </c>
      <c r="AH607" s="2"/>
      <c r="AI607" s="2"/>
      <c r="AJ607" s="14"/>
      <c r="AK607" s="14"/>
      <c r="AL607" s="14"/>
      <c r="AM607" s="14"/>
      <c r="AN607" s="14"/>
      <c r="AO607" s="14"/>
      <c r="AP607" s="14"/>
      <c r="AQ607" s="14"/>
      <c r="AR607" s="14"/>
      <c r="AS607" s="49">
        <v>17</v>
      </c>
      <c r="AT607" s="49">
        <v>360</v>
      </c>
      <c r="AU607" s="49">
        <v>2</v>
      </c>
      <c r="AV607" s="49">
        <v>90</v>
      </c>
      <c r="AW607" s="49">
        <f t="shared" si="76"/>
        <v>186.51612416004241</v>
      </c>
      <c r="AX607" s="49">
        <f t="shared" si="71"/>
        <v>186.51612416004241</v>
      </c>
      <c r="AY607" s="49">
        <f t="shared" si="77"/>
        <v>72.895897190622293</v>
      </c>
      <c r="AZ607" s="49">
        <f t="shared" si="72"/>
        <v>276.51612416004241</v>
      </c>
      <c r="BA607" s="49">
        <f t="shared" si="73"/>
        <v>17.104102809377707</v>
      </c>
      <c r="BB607" s="49">
        <f t="shared" si="75"/>
        <v>6.5161241600424091</v>
      </c>
      <c r="BC607" s="60">
        <f t="shared" si="74"/>
        <v>17.104102809377707</v>
      </c>
    </row>
    <row r="608" spans="1:55">
      <c r="A608" s="89">
        <v>42939</v>
      </c>
      <c r="B608" s="2" t="s">
        <v>1842</v>
      </c>
      <c r="C608" s="2" t="s">
        <v>1450</v>
      </c>
      <c r="D608" s="2" t="s">
        <v>1575</v>
      </c>
      <c r="E608" s="2">
        <v>75</v>
      </c>
      <c r="F608" s="2">
        <v>3</v>
      </c>
      <c r="G608" s="10" t="str">
        <f t="shared" si="70"/>
        <v>75-3</v>
      </c>
      <c r="H608" s="2">
        <v>65</v>
      </c>
      <c r="I608" s="2">
        <v>73</v>
      </c>
      <c r="J608" s="14">
        <f>(VLOOKUP($G608,Depth_Lookup_CCL!$A$3:$Z$549,11,FALSE))+(H608/100)</f>
        <v>187.35</v>
      </c>
      <c r="K608" s="14">
        <f>(VLOOKUP($G608,Depth_Lookup_CCL!$A$3:$Z$549,11,FALSE))+(I608/100)</f>
        <v>187.42999999999998</v>
      </c>
      <c r="L608" s="90">
        <v>56</v>
      </c>
      <c r="M608" s="90" t="s">
        <v>1846</v>
      </c>
      <c r="N608" s="14" t="s">
        <v>1442</v>
      </c>
      <c r="Q608" s="2"/>
      <c r="R608" s="110"/>
      <c r="S608" s="2" t="s">
        <v>1379</v>
      </c>
      <c r="T608" s="35" t="s">
        <v>1391</v>
      </c>
      <c r="U608" s="2" t="s">
        <v>1368</v>
      </c>
      <c r="V608" s="2" t="s">
        <v>1374</v>
      </c>
      <c r="W608" s="5">
        <f>VLOOKUP(V608,definitions_list_lookup!$V$12:$W$15,2,FALSE)</f>
        <v>1</v>
      </c>
      <c r="X608" s="35" t="s">
        <v>1456</v>
      </c>
      <c r="Y608" s="41">
        <f>VLOOKUP(X608,definitions_list_lookup!$AT$3:$AU$5,2,FALSE)</f>
        <v>1</v>
      </c>
      <c r="Z608" s="41">
        <v>8</v>
      </c>
      <c r="AA608" s="41" t="s">
        <v>2859</v>
      </c>
      <c r="AB608" s="2"/>
      <c r="AC608" s="2"/>
      <c r="AD608" s="5" t="e">
        <f>VLOOKUP(AC608,definitions_list_lookup!$Y$12:$Z$15,2,FALSE)</f>
        <v>#N/A</v>
      </c>
      <c r="AE608" s="35"/>
      <c r="AF608" s="41" t="e">
        <f>VLOOKUP(AE608,definitions_list_lookup!$AT$3:$AU$5,2,FALSE)</f>
        <v>#N/A</v>
      </c>
      <c r="AH608" s="2"/>
      <c r="AI608" s="2"/>
      <c r="AJ608" s="14"/>
      <c r="AK608" s="14"/>
      <c r="AL608" s="14"/>
      <c r="AM608" s="14"/>
      <c r="AN608" s="14"/>
      <c r="AO608" s="14"/>
      <c r="AP608" s="14"/>
      <c r="AQ608" s="14"/>
      <c r="AR608" s="14"/>
      <c r="AS608" s="49"/>
      <c r="AT608" s="49"/>
      <c r="AU608" s="49"/>
      <c r="AV608" s="49"/>
      <c r="AW608" s="2"/>
      <c r="AX608" s="2"/>
      <c r="AY608" s="2"/>
      <c r="AZ608" s="2"/>
      <c r="BA608" s="2"/>
    </row>
    <row r="609" spans="1:55">
      <c r="A609" s="89">
        <v>42939</v>
      </c>
      <c r="B609" s="2" t="s">
        <v>1842</v>
      </c>
      <c r="C609" s="2" t="s">
        <v>1450</v>
      </c>
      <c r="D609" s="2" t="s">
        <v>1575</v>
      </c>
      <c r="E609" s="2">
        <v>75</v>
      </c>
      <c r="F609" s="2">
        <v>4</v>
      </c>
      <c r="G609" s="10" t="str">
        <f t="shared" si="70"/>
        <v>75-4</v>
      </c>
      <c r="H609" s="2">
        <v>0</v>
      </c>
      <c r="I609" s="2">
        <v>1</v>
      </c>
      <c r="J609" s="14">
        <f>(VLOOKUP($G609,Depth_Lookup_CCL!$A$3:$Z$549,11,FALSE))+(H609/100)</f>
        <v>187.42999999999998</v>
      </c>
      <c r="K609" s="14">
        <f>(VLOOKUP($G609,Depth_Lookup_CCL!$A$3:$Z$549,11,FALSE))+(I609/100)</f>
        <v>187.43999999999997</v>
      </c>
      <c r="L609" s="90">
        <v>56</v>
      </c>
      <c r="M609" s="90" t="s">
        <v>1846</v>
      </c>
      <c r="N609" s="14"/>
      <c r="Q609" s="2"/>
      <c r="R609" s="110"/>
      <c r="S609" s="2" t="s">
        <v>1379</v>
      </c>
      <c r="T609" s="35" t="s">
        <v>1391</v>
      </c>
      <c r="U609" s="2"/>
      <c r="V609" s="2" t="s">
        <v>1374</v>
      </c>
      <c r="W609" s="5">
        <f>VLOOKUP(V609,definitions_list_lookup!$V$12:$W$15,2,FALSE)</f>
        <v>1</v>
      </c>
      <c r="X609" s="35" t="s">
        <v>1456</v>
      </c>
      <c r="Y609" s="41">
        <f>VLOOKUP(X609,definitions_list_lookup!$AT$3:$AU$5,2,FALSE)</f>
        <v>1</v>
      </c>
      <c r="Z609" s="41">
        <v>1</v>
      </c>
      <c r="AA609" s="41"/>
      <c r="AB609" s="2"/>
      <c r="AC609" s="2"/>
      <c r="AD609" s="5" t="e">
        <f>VLOOKUP(AC609,definitions_list_lookup!$Y$12:$Z$15,2,FALSE)</f>
        <v>#N/A</v>
      </c>
      <c r="AE609" s="35"/>
      <c r="AF609" s="41" t="e">
        <f>VLOOKUP(AE609,definitions_list_lookup!$AT$3:$AU$5,2,FALSE)</f>
        <v>#N/A</v>
      </c>
      <c r="AH609" s="2"/>
      <c r="AI609" s="2"/>
      <c r="AJ609" s="14"/>
      <c r="AK609" s="14"/>
      <c r="AL609" s="14"/>
      <c r="AM609" s="14"/>
      <c r="AN609" s="14"/>
      <c r="AO609" s="14"/>
      <c r="AP609" s="14"/>
      <c r="AQ609" s="14"/>
      <c r="AR609" s="14"/>
      <c r="AS609" s="49"/>
      <c r="AT609" s="49"/>
      <c r="AU609" s="49"/>
      <c r="AV609" s="49"/>
      <c r="AW609" s="49"/>
      <c r="AX609" s="49"/>
      <c r="AY609" s="49"/>
      <c r="AZ609" s="49"/>
      <c r="BA609" s="49"/>
      <c r="BB609" s="49"/>
      <c r="BC609" s="60"/>
    </row>
    <row r="610" spans="1:55">
      <c r="A610" s="89">
        <v>42939</v>
      </c>
      <c r="B610" s="2" t="s">
        <v>1842</v>
      </c>
      <c r="C610" s="2" t="s">
        <v>1450</v>
      </c>
      <c r="D610" s="2" t="s">
        <v>1575</v>
      </c>
      <c r="E610" s="2">
        <v>75</v>
      </c>
      <c r="F610" s="2">
        <v>4</v>
      </c>
      <c r="G610" s="10" t="str">
        <f t="shared" si="70"/>
        <v>75-4</v>
      </c>
      <c r="H610" s="2">
        <v>1</v>
      </c>
      <c r="I610" s="2">
        <v>15</v>
      </c>
      <c r="J610" s="14">
        <f>(VLOOKUP($G610,Depth_Lookup_CCL!$A$3:$Z$549,11,FALSE))+(H610/100)</f>
        <v>187.43999999999997</v>
      </c>
      <c r="K610" s="14">
        <f>(VLOOKUP($G610,Depth_Lookup_CCL!$A$3:$Z$549,11,FALSE))+(I610/100)</f>
        <v>187.57999999999998</v>
      </c>
      <c r="L610" s="90">
        <v>56</v>
      </c>
      <c r="M610" s="90" t="s">
        <v>1846</v>
      </c>
      <c r="N610" s="14"/>
      <c r="Q610" s="2"/>
      <c r="R610" s="110"/>
      <c r="S610" s="2" t="s">
        <v>1379</v>
      </c>
      <c r="T610" s="35" t="s">
        <v>1391</v>
      </c>
      <c r="U610" s="2" t="s">
        <v>1367</v>
      </c>
      <c r="V610" s="2" t="s">
        <v>1374</v>
      </c>
      <c r="W610" s="5">
        <f>VLOOKUP(V610,definitions_list_lookup!$V$12:$W$15,2,FALSE)</f>
        <v>1</v>
      </c>
      <c r="X610" s="35" t="s">
        <v>1456</v>
      </c>
      <c r="Y610" s="41">
        <f>VLOOKUP(X610,definitions_list_lookup!$AT$3:$AU$5,2,FALSE)</f>
        <v>1</v>
      </c>
      <c r="Z610" s="41">
        <v>14</v>
      </c>
      <c r="AA610" s="41"/>
      <c r="AB610" s="2"/>
      <c r="AC610" s="2"/>
      <c r="AD610" s="5" t="e">
        <f>VLOOKUP(AC610,definitions_list_lookup!$Y$12:$Z$15,2,FALSE)</f>
        <v>#N/A</v>
      </c>
      <c r="AE610" s="35"/>
      <c r="AF610" s="41" t="e">
        <f>VLOOKUP(AE610,definitions_list_lookup!$AT$3:$AU$5,2,FALSE)</f>
        <v>#N/A</v>
      </c>
      <c r="AH610" s="2"/>
      <c r="AI610" s="2"/>
      <c r="AJ610" s="14"/>
      <c r="AK610" s="14"/>
      <c r="AL610" s="14"/>
      <c r="AM610" s="14"/>
      <c r="AN610" s="14"/>
      <c r="AO610" s="14"/>
      <c r="AP610" s="14"/>
      <c r="AQ610" s="14"/>
      <c r="AR610" s="14"/>
      <c r="AS610" s="49"/>
      <c r="AT610" s="49"/>
      <c r="AU610" s="49"/>
      <c r="AV610" s="49"/>
      <c r="AW610" s="49"/>
      <c r="AX610" s="49"/>
      <c r="AY610" s="49"/>
      <c r="AZ610" s="49"/>
      <c r="BA610" s="49"/>
      <c r="BB610" s="49"/>
      <c r="BC610" s="60"/>
    </row>
    <row r="611" spans="1:55">
      <c r="A611" s="89">
        <v>42939</v>
      </c>
      <c r="B611" s="2" t="s">
        <v>1842</v>
      </c>
      <c r="C611" s="2" t="s">
        <v>1450</v>
      </c>
      <c r="D611" s="2" t="s">
        <v>1575</v>
      </c>
      <c r="E611" s="2">
        <v>75</v>
      </c>
      <c r="F611" s="2">
        <v>4</v>
      </c>
      <c r="G611" s="10" t="str">
        <f t="shared" si="70"/>
        <v>75-4</v>
      </c>
      <c r="H611" s="2">
        <v>15</v>
      </c>
      <c r="I611" s="2">
        <v>53</v>
      </c>
      <c r="J611" s="14">
        <f>(VLOOKUP($G611,Depth_Lookup_CCL!$A$3:$Z$549,11,FALSE))+(H611/100)</f>
        <v>187.57999999999998</v>
      </c>
      <c r="K611" s="14">
        <f>(VLOOKUP($G611,Depth_Lookup_CCL!$A$3:$Z$549,11,FALSE))+(I611/100)</f>
        <v>187.95999999999998</v>
      </c>
      <c r="L611" s="90">
        <v>56</v>
      </c>
      <c r="M611" s="90" t="s">
        <v>1846</v>
      </c>
      <c r="N611" s="14"/>
      <c r="Q611" s="2"/>
      <c r="R611" s="110"/>
      <c r="S611" s="2" t="s">
        <v>1379</v>
      </c>
      <c r="T611" s="35" t="s">
        <v>1391</v>
      </c>
      <c r="U611" s="2" t="s">
        <v>1367</v>
      </c>
      <c r="V611" s="2" t="s">
        <v>1374</v>
      </c>
      <c r="W611" s="5">
        <f>VLOOKUP(V611,definitions_list_lookup!$V$12:$W$15,2,FALSE)</f>
        <v>1</v>
      </c>
      <c r="X611" s="35" t="s">
        <v>1456</v>
      </c>
      <c r="Y611" s="41">
        <f>VLOOKUP(X611,definitions_list_lookup!$AT$3:$AU$5,2,FALSE)</f>
        <v>1</v>
      </c>
      <c r="Z611" s="41">
        <v>38</v>
      </c>
      <c r="AA611" s="41"/>
      <c r="AB611" s="2"/>
      <c r="AC611" s="2"/>
      <c r="AD611" s="5" t="e">
        <f>VLOOKUP(AC611,definitions_list_lookup!$Y$12:$Z$15,2,FALSE)</f>
        <v>#N/A</v>
      </c>
      <c r="AE611" s="35"/>
      <c r="AF611" s="41" t="e">
        <f>VLOOKUP(AE611,definitions_list_lookup!$AT$3:$AU$5,2,FALSE)</f>
        <v>#N/A</v>
      </c>
      <c r="AH611" s="2"/>
      <c r="AI611" s="2"/>
      <c r="AJ611" s="14"/>
      <c r="AK611" s="14"/>
      <c r="AL611" s="14"/>
      <c r="AM611" s="14"/>
      <c r="AN611" s="14"/>
      <c r="AO611" s="14"/>
      <c r="AP611" s="14"/>
      <c r="AQ611" s="14"/>
      <c r="AR611" s="14"/>
      <c r="AS611" s="49"/>
      <c r="AT611" s="49"/>
      <c r="AU611" s="49"/>
      <c r="AV611" s="49"/>
      <c r="AW611" s="49"/>
      <c r="AX611" s="49"/>
      <c r="AY611" s="49"/>
      <c r="AZ611" s="49"/>
      <c r="BA611" s="49"/>
      <c r="BB611" s="49"/>
      <c r="BC611" s="60"/>
    </row>
    <row r="612" spans="1:55">
      <c r="A612" s="89">
        <v>42939</v>
      </c>
      <c r="B612" s="2" t="s">
        <v>1842</v>
      </c>
      <c r="C612" s="2" t="s">
        <v>1450</v>
      </c>
      <c r="D612" s="2" t="s">
        <v>1575</v>
      </c>
      <c r="E612" s="2">
        <v>75</v>
      </c>
      <c r="F612" s="2">
        <v>4</v>
      </c>
      <c r="G612" s="10" t="str">
        <f t="shared" si="70"/>
        <v>75-4</v>
      </c>
      <c r="H612" s="2">
        <v>53</v>
      </c>
      <c r="I612" s="2">
        <v>83</v>
      </c>
      <c r="J612" s="14">
        <f>(VLOOKUP($G612,Depth_Lookup_CCL!$A$3:$Z$549,11,FALSE))+(H612/100)</f>
        <v>187.95999999999998</v>
      </c>
      <c r="K612" s="14">
        <f>(VLOOKUP($G612,Depth_Lookup_CCL!$A$3:$Z$549,11,FALSE))+(I612/100)</f>
        <v>188.26</v>
      </c>
      <c r="L612" s="90">
        <v>56</v>
      </c>
      <c r="M612" s="90" t="s">
        <v>1846</v>
      </c>
      <c r="N612" s="14"/>
      <c r="Q612" s="2"/>
      <c r="R612" s="110"/>
      <c r="S612" s="2" t="s">
        <v>1378</v>
      </c>
      <c r="T612" s="35" t="s">
        <v>1391</v>
      </c>
      <c r="U612" s="2"/>
      <c r="V612" s="2" t="s">
        <v>1374</v>
      </c>
      <c r="W612" s="5">
        <f>VLOOKUP(V612,definitions_list_lookup!$V$12:$W$15,2,FALSE)</f>
        <v>1</v>
      </c>
      <c r="X612" s="35" t="s">
        <v>1456</v>
      </c>
      <c r="Y612" s="41">
        <f>VLOOKUP(X612,definitions_list_lookup!$AT$3:$AU$5,2,FALSE)</f>
        <v>1</v>
      </c>
      <c r="Z612" s="41">
        <v>30</v>
      </c>
      <c r="AA612" s="41" t="s">
        <v>2860</v>
      </c>
      <c r="AB612" s="2"/>
      <c r="AC612" s="2"/>
      <c r="AD612" s="5" t="e">
        <f>VLOOKUP(AC612,definitions_list_lookup!$Y$12:$Z$15,2,FALSE)</f>
        <v>#N/A</v>
      </c>
      <c r="AE612" s="35"/>
      <c r="AF612" s="41" t="e">
        <f>VLOOKUP(AE612,definitions_list_lookup!$AT$3:$AU$5,2,FALSE)</f>
        <v>#N/A</v>
      </c>
      <c r="AH612" s="2"/>
      <c r="AI612" s="2"/>
      <c r="AJ612" s="14"/>
      <c r="AK612" s="14"/>
      <c r="AL612" s="14"/>
      <c r="AM612" s="14"/>
      <c r="AN612" s="14"/>
      <c r="AO612" s="14"/>
      <c r="AP612" s="14"/>
      <c r="AQ612" s="14"/>
      <c r="AR612" s="14"/>
      <c r="AS612" s="49">
        <v>16</v>
      </c>
      <c r="AT612" s="49">
        <v>90</v>
      </c>
      <c r="AU612" s="49">
        <v>0</v>
      </c>
      <c r="AV612" s="49">
        <v>360</v>
      </c>
      <c r="AW612" s="49">
        <f t="shared" si="76"/>
        <v>-90.000000000000014</v>
      </c>
      <c r="AX612" s="49">
        <f t="shared" si="71"/>
        <v>270</v>
      </c>
      <c r="AY612" s="49">
        <f t="shared" si="77"/>
        <v>74</v>
      </c>
      <c r="AZ612" s="49">
        <f t="shared" si="72"/>
        <v>360</v>
      </c>
      <c r="BA612" s="49">
        <f t="shared" si="73"/>
        <v>16</v>
      </c>
      <c r="BB612" s="49">
        <f t="shared" si="75"/>
        <v>90</v>
      </c>
      <c r="BC612" s="60">
        <f t="shared" si="74"/>
        <v>16</v>
      </c>
    </row>
    <row r="613" spans="1:55">
      <c r="A613" s="89">
        <v>42939</v>
      </c>
      <c r="B613" s="2" t="s">
        <v>1842</v>
      </c>
      <c r="C613" s="2" t="s">
        <v>1450</v>
      </c>
      <c r="D613" s="2" t="s">
        <v>1575</v>
      </c>
      <c r="E613" s="2">
        <v>75</v>
      </c>
      <c r="F613" s="2">
        <v>4</v>
      </c>
      <c r="G613" s="10" t="str">
        <f t="shared" si="70"/>
        <v>75-4</v>
      </c>
      <c r="H613" s="2">
        <v>83</v>
      </c>
      <c r="I613" s="2">
        <v>86</v>
      </c>
      <c r="J613" s="14">
        <f>(VLOOKUP($G613,Depth_Lookup_CCL!$A$3:$Z$549,11,FALSE))+(H613/100)</f>
        <v>188.26</v>
      </c>
      <c r="K613" s="14">
        <f>(VLOOKUP($G613,Depth_Lookup_CCL!$A$3:$Z$549,11,FALSE))+(I613/100)</f>
        <v>188.29</v>
      </c>
      <c r="L613" s="90">
        <v>56</v>
      </c>
      <c r="M613" s="90" t="s">
        <v>1846</v>
      </c>
      <c r="N613" s="14" t="s">
        <v>1442</v>
      </c>
      <c r="Q613" s="2"/>
      <c r="R613" s="110" t="s">
        <v>2609</v>
      </c>
      <c r="S613" s="2" t="s">
        <v>1379</v>
      </c>
      <c r="T613" s="35" t="s">
        <v>1391</v>
      </c>
      <c r="U613" s="2" t="s">
        <v>1367</v>
      </c>
      <c r="V613" s="2" t="s">
        <v>1374</v>
      </c>
      <c r="W613" s="5">
        <f>VLOOKUP(V613,definitions_list_lookup!$V$12:$W$15,2,FALSE)</f>
        <v>1</v>
      </c>
      <c r="X613" s="35" t="s">
        <v>1456</v>
      </c>
      <c r="Y613" s="41">
        <f>VLOOKUP(X613,definitions_list_lookup!$AT$3:$AU$5,2,FALSE)</f>
        <v>1</v>
      </c>
      <c r="Z613" s="41">
        <v>15</v>
      </c>
      <c r="AA613" s="41" t="s">
        <v>2861</v>
      </c>
      <c r="AB613" s="2"/>
      <c r="AC613" s="2"/>
      <c r="AD613" s="5" t="e">
        <f>VLOOKUP(AC613,definitions_list_lookup!$Y$12:$Z$15,2,FALSE)</f>
        <v>#N/A</v>
      </c>
      <c r="AE613" s="35"/>
      <c r="AF613" s="41" t="e">
        <f>VLOOKUP(AE613,definitions_list_lookup!$AT$3:$AU$5,2,FALSE)</f>
        <v>#N/A</v>
      </c>
      <c r="AH613" s="2"/>
      <c r="AI613" s="2"/>
      <c r="AJ613" s="14"/>
      <c r="AK613" s="14"/>
      <c r="AL613" s="14"/>
      <c r="AM613" s="14"/>
      <c r="AN613" s="14"/>
      <c r="AO613" s="14"/>
      <c r="AP613" s="14"/>
      <c r="AQ613" s="14"/>
      <c r="AR613" s="14"/>
      <c r="AS613" s="49">
        <v>10</v>
      </c>
      <c r="AT613" s="49">
        <v>90</v>
      </c>
      <c r="AU613" s="49">
        <v>9</v>
      </c>
      <c r="AV613" s="49">
        <v>360</v>
      </c>
      <c r="AW613" s="49">
        <f t="shared" si="76"/>
        <v>-131.93153938286099</v>
      </c>
      <c r="AX613" s="49">
        <f t="shared" si="71"/>
        <v>228.06846061713901</v>
      </c>
      <c r="AY613" s="49">
        <f t="shared" si="77"/>
        <v>76.666006174649482</v>
      </c>
      <c r="AZ613" s="49">
        <f t="shared" si="72"/>
        <v>318.06846061713901</v>
      </c>
      <c r="BA613" s="49">
        <f t="shared" si="73"/>
        <v>13.333993825350518</v>
      </c>
      <c r="BB613" s="49">
        <f t="shared" si="75"/>
        <v>48.06846061713901</v>
      </c>
      <c r="BC613" s="60">
        <f t="shared" si="74"/>
        <v>13.333993825350518</v>
      </c>
    </row>
    <row r="614" spans="1:55">
      <c r="A614" s="89">
        <v>42939</v>
      </c>
      <c r="B614" s="2" t="s">
        <v>1842</v>
      </c>
      <c r="C614" s="2" t="s">
        <v>1450</v>
      </c>
      <c r="D614" s="2" t="s">
        <v>1575</v>
      </c>
      <c r="E614" s="2">
        <v>76</v>
      </c>
      <c r="F614" s="2">
        <v>1</v>
      </c>
      <c r="G614" s="10" t="str">
        <f t="shared" ref="G614:G789" si="78">E614&amp;"-"&amp;F614</f>
        <v>76-1</v>
      </c>
      <c r="H614" s="2">
        <v>0</v>
      </c>
      <c r="I614" s="2">
        <v>94.5</v>
      </c>
      <c r="J614" s="14">
        <f>(VLOOKUP($G614,Depth_Lookup_CCL!$A$3:$Z$549,11,FALSE))+(H614/100)</f>
        <v>188.2</v>
      </c>
      <c r="K614" s="14">
        <f>(VLOOKUP($G614,Depth_Lookup_CCL!$A$3:$Z$549,11,FALSE))+(I614/100)</f>
        <v>189.14499999999998</v>
      </c>
      <c r="L614" s="90">
        <v>56</v>
      </c>
      <c r="M614" s="90" t="s">
        <v>1846</v>
      </c>
      <c r="N614" s="14"/>
      <c r="Q614" s="2"/>
      <c r="R614" s="110"/>
      <c r="T614" s="35"/>
      <c r="U614" s="2"/>
      <c r="V614" s="2"/>
      <c r="W614" s="5" t="e">
        <f>VLOOKUP(V614,definitions_list_lookup!$V$12:$W$15,2,FALSE)</f>
        <v>#N/A</v>
      </c>
      <c r="X614" s="35"/>
      <c r="Y614" s="41" t="e">
        <f>VLOOKUP(X614,definitions_list_lookup!$AT$3:$AU$5,2,FALSE)</f>
        <v>#N/A</v>
      </c>
      <c r="Z614" s="41"/>
      <c r="AA614" s="41"/>
      <c r="AB614" s="2" t="s">
        <v>1385</v>
      </c>
      <c r="AC614" s="2" t="s">
        <v>1374</v>
      </c>
      <c r="AD614" s="5">
        <f>VLOOKUP(AC614,definitions_list_lookup!$Y$12:$Z$15,2,FALSE)</f>
        <v>1</v>
      </c>
      <c r="AE614" s="35" t="s">
        <v>1455</v>
      </c>
      <c r="AF614" s="41">
        <f>VLOOKUP(AE614,definitions_list_lookup!$AT$3:$AU$5,2,FALSE)</f>
        <v>0</v>
      </c>
      <c r="AH614" s="2" t="s">
        <v>1492</v>
      </c>
      <c r="AI614" s="2" t="s">
        <v>2848</v>
      </c>
      <c r="AJ614" s="14"/>
      <c r="AK614" s="14"/>
      <c r="AL614" s="14"/>
      <c r="AM614" s="14"/>
      <c r="AN614" s="14"/>
      <c r="AO614" s="14"/>
      <c r="AP614" s="14"/>
      <c r="AQ614" s="14"/>
      <c r="AR614" s="14"/>
      <c r="AS614" s="49">
        <v>2</v>
      </c>
      <c r="AT614" s="49">
        <v>90</v>
      </c>
      <c r="AU614" s="49">
        <v>37</v>
      </c>
      <c r="AV614" s="49">
        <v>360</v>
      </c>
      <c r="AW614" s="49">
        <f t="shared" si="76"/>
        <v>-177.34673009234075</v>
      </c>
      <c r="AX614" s="49">
        <f t="shared" si="71"/>
        <v>182.65326990765925</v>
      </c>
      <c r="AY614" s="49">
        <f t="shared" si="77"/>
        <v>52.970457905504531</v>
      </c>
      <c r="AZ614" s="49">
        <f t="shared" si="72"/>
        <v>272.65326990765925</v>
      </c>
      <c r="BA614" s="49">
        <f t="shared" si="73"/>
        <v>37.029542094495469</v>
      </c>
      <c r="BB614" s="49">
        <f t="shared" si="75"/>
        <v>2.6532699076592507</v>
      </c>
      <c r="BC614" s="60">
        <f t="shared" si="74"/>
        <v>37.029542094495469</v>
      </c>
    </row>
    <row r="615" spans="1:55">
      <c r="A615" s="89">
        <v>42939</v>
      </c>
      <c r="B615" s="2" t="s">
        <v>1842</v>
      </c>
      <c r="C615" s="2" t="s">
        <v>1450</v>
      </c>
      <c r="D615" s="2" t="s">
        <v>1575</v>
      </c>
      <c r="E615" s="2">
        <v>76</v>
      </c>
      <c r="F615" s="2">
        <v>2</v>
      </c>
      <c r="G615" s="10" t="str">
        <f t="shared" si="78"/>
        <v>76-2</v>
      </c>
      <c r="H615" s="2">
        <v>0</v>
      </c>
      <c r="I615" s="2">
        <v>69</v>
      </c>
      <c r="J615" s="14">
        <f>(VLOOKUP($G615,Depth_Lookup_CCL!$A$3:$Z$549,11,FALSE))+(H615/100)</f>
        <v>189.14</v>
      </c>
      <c r="K615" s="14">
        <f>(VLOOKUP($G615,Depth_Lookup_CCL!$A$3:$Z$549,11,FALSE))+(I615/100)</f>
        <v>189.82999999999998</v>
      </c>
      <c r="L615" s="90">
        <v>56</v>
      </c>
      <c r="M615" s="90" t="s">
        <v>1846</v>
      </c>
      <c r="N615" s="14"/>
      <c r="Q615" s="2"/>
      <c r="R615" s="110"/>
      <c r="T615" s="35"/>
      <c r="U615" s="2"/>
      <c r="V615" s="2"/>
      <c r="W615" s="5" t="e">
        <f>VLOOKUP(V615,definitions_list_lookup!$V$12:$W$15,2,FALSE)</f>
        <v>#N/A</v>
      </c>
      <c r="X615" s="35"/>
      <c r="Y615" s="41" t="e">
        <f>VLOOKUP(X615,definitions_list_lookup!$AT$3:$AU$5,2,FALSE)</f>
        <v>#N/A</v>
      </c>
      <c r="Z615" s="41"/>
      <c r="AA615" s="41"/>
      <c r="AB615" s="2"/>
      <c r="AC615" s="2"/>
      <c r="AD615" s="5" t="e">
        <f>VLOOKUP(AC615,definitions_list_lookup!$Y$12:$Z$15,2,FALSE)</f>
        <v>#N/A</v>
      </c>
      <c r="AE615" s="35"/>
      <c r="AF615" s="41" t="e">
        <f>VLOOKUP(AE615,definitions_list_lookup!$AT$3:$AU$5,2,FALSE)</f>
        <v>#N/A</v>
      </c>
      <c r="AH615" s="2"/>
      <c r="AI615" s="2"/>
      <c r="AJ615" s="14"/>
      <c r="AK615" s="14"/>
      <c r="AL615" s="14"/>
      <c r="AM615" s="14"/>
      <c r="AN615" s="14"/>
      <c r="AO615" s="14"/>
      <c r="AP615" s="14"/>
      <c r="AQ615" s="14"/>
      <c r="AR615" s="14"/>
      <c r="AS615" s="49"/>
      <c r="AT615" s="49"/>
      <c r="AU615" s="49"/>
      <c r="AV615" s="49"/>
      <c r="AW615" s="49"/>
      <c r="AX615" s="49"/>
      <c r="AY615" s="49"/>
      <c r="AZ615" s="49"/>
      <c r="BA615" s="49"/>
      <c r="BB615" s="49"/>
      <c r="BC615" s="60"/>
    </row>
    <row r="616" spans="1:55">
      <c r="A616" s="89">
        <v>42939</v>
      </c>
      <c r="B616" s="2" t="s">
        <v>1842</v>
      </c>
      <c r="C616" s="2" t="s">
        <v>1450</v>
      </c>
      <c r="D616" s="2" t="s">
        <v>1575</v>
      </c>
      <c r="E616" s="2">
        <v>76</v>
      </c>
      <c r="F616" s="2">
        <v>2</v>
      </c>
      <c r="G616" s="10" t="str">
        <f t="shared" si="78"/>
        <v>76-2</v>
      </c>
      <c r="H616" s="2">
        <v>69</v>
      </c>
      <c r="I616" s="2">
        <v>78</v>
      </c>
      <c r="J616" s="14">
        <f>(VLOOKUP($G616,Depth_Lookup_CCL!$A$3:$Z$549,11,FALSE))+(H616/100)</f>
        <v>189.82999999999998</v>
      </c>
      <c r="K616" s="14">
        <f>(VLOOKUP($G616,Depth_Lookup_CCL!$A$3:$Z$549,11,FALSE))+(I616/100)</f>
        <v>189.92</v>
      </c>
      <c r="L616" s="90">
        <v>56</v>
      </c>
      <c r="M616" s="90" t="s">
        <v>1846</v>
      </c>
      <c r="N616" s="14"/>
      <c r="Q616" s="2"/>
      <c r="R616" s="110"/>
      <c r="S616" s="2" t="s">
        <v>1378</v>
      </c>
      <c r="T616" s="35" t="s">
        <v>1391</v>
      </c>
      <c r="U616" s="2" t="s">
        <v>1367</v>
      </c>
      <c r="V616" s="2" t="s">
        <v>1374</v>
      </c>
      <c r="W616" s="5">
        <f>VLOOKUP(V616,definitions_list_lookup!$V$12:$W$15,2,FALSE)</f>
        <v>1</v>
      </c>
      <c r="X616" s="35" t="s">
        <v>1456</v>
      </c>
      <c r="Y616" s="41">
        <f>VLOOKUP(X616,definitions_list_lookup!$AT$3:$AU$5,2,FALSE)</f>
        <v>1</v>
      </c>
      <c r="Z616" s="41">
        <v>0.5</v>
      </c>
      <c r="AA616" s="41" t="s">
        <v>2862</v>
      </c>
      <c r="AB616" s="2"/>
      <c r="AC616" s="2"/>
      <c r="AD616" s="5" t="e">
        <f>VLOOKUP(AC616,definitions_list_lookup!$Y$12:$Z$15,2,FALSE)</f>
        <v>#N/A</v>
      </c>
      <c r="AE616" s="35"/>
      <c r="AF616" s="41" t="e">
        <f>VLOOKUP(AE616,definitions_list_lookup!$AT$3:$AU$5,2,FALSE)</f>
        <v>#N/A</v>
      </c>
      <c r="AH616" s="2"/>
      <c r="AI616" s="2"/>
      <c r="AJ616" s="14"/>
      <c r="AK616" s="14"/>
      <c r="AL616" s="14"/>
      <c r="AM616" s="14"/>
      <c r="AN616" s="14"/>
      <c r="AO616" s="14"/>
      <c r="AP616" s="14"/>
      <c r="AQ616" s="14"/>
      <c r="AR616" s="14"/>
      <c r="AS616" s="49">
        <v>6</v>
      </c>
      <c r="AT616" s="49">
        <v>90</v>
      </c>
      <c r="AU616" s="49">
        <v>11</v>
      </c>
      <c r="AV616" s="49">
        <v>360</v>
      </c>
      <c r="AW616" s="49">
        <f t="shared" ref="AW616:AW789" si="79">+(IF($AT616&lt;$AV616,((MIN($AV616,$AT616)+(DEGREES(ATAN((TAN(RADIANS($AU616))/((TAN(RADIANS($AS616))*SIN(RADIANS(ABS($AT616-$AV616))))))-(COS(RADIANS(ABS($AT616-$AV616)))/SIN(RADIANS(ABS($AT616-$AV616)))))))-180)),((MAX($AV616,$AT616)-(DEGREES(ATAN((TAN(RADIANS($AU616))/((TAN(RADIANS($AS616))*SIN(RADIANS(ABS($AT616-$AV616))))))-(COS(RADIANS(ABS($AT616-$AV616)))/SIN(RADIANS(ABS($AT616-$AV616)))))))-180))))</f>
        <v>-151.59927147242325</v>
      </c>
      <c r="AX616" s="49">
        <f t="shared" ref="AX616:AX781" si="80">IF($AW616&gt;0,$AW616,360+$AW616)</f>
        <v>208.40072852757675</v>
      </c>
      <c r="AY616" s="49">
        <f t="shared" ref="AY616:AY789" si="81">+ABS(DEGREES(ATAN((COS(RADIANS(ABS($AW616+180-(IF($AT616&gt;$AV616,MAX($AU616,$AT616),MIN($AT616,$AV616))))))/(TAN(RADIANS($AS616)))))))</f>
        <v>77.539227101540504</v>
      </c>
      <c r="AZ616" s="49">
        <f t="shared" ref="AZ616:AZ781" si="82">+IF(($AW616+90)&gt;0,$AW616+90,$AW616+450)</f>
        <v>298.40072852757675</v>
      </c>
      <c r="BA616" s="49">
        <f t="shared" ref="BA616:BA781" si="83">-$AY616+90</f>
        <v>12.460772898459496</v>
      </c>
      <c r="BB616" s="49">
        <f t="shared" si="75"/>
        <v>28.400728527576746</v>
      </c>
      <c r="BC616" s="60">
        <f t="shared" si="74"/>
        <v>12.460772898459496</v>
      </c>
    </row>
    <row r="617" spans="1:55">
      <c r="A617" s="89">
        <v>42940</v>
      </c>
      <c r="B617" s="2" t="s">
        <v>1842</v>
      </c>
      <c r="C617" s="2" t="s">
        <v>1450</v>
      </c>
      <c r="D617" s="2" t="s">
        <v>1575</v>
      </c>
      <c r="E617" s="2">
        <v>76</v>
      </c>
      <c r="F617" s="2">
        <v>3</v>
      </c>
      <c r="G617" s="10" t="str">
        <f t="shared" si="78"/>
        <v>76-3</v>
      </c>
      <c r="H617" s="2">
        <v>0</v>
      </c>
      <c r="I617" s="2">
        <v>76</v>
      </c>
      <c r="J617" s="14">
        <f>(VLOOKUP($G617,Depth_Lookup_CCL!$A$3:$Z$549,11,FALSE))+(H617/100)</f>
        <v>189.91499999999999</v>
      </c>
      <c r="K617" s="14">
        <f>(VLOOKUP($G617,Depth_Lookup_CCL!$A$3:$Z$549,11,FALSE))+(I617/100)</f>
        <v>190.67499999999998</v>
      </c>
      <c r="L617" s="90">
        <v>56</v>
      </c>
      <c r="M617" s="90" t="s">
        <v>1846</v>
      </c>
      <c r="N617" s="14"/>
      <c r="Q617" s="2"/>
      <c r="R617" s="110"/>
      <c r="T617" s="35"/>
      <c r="U617" s="2"/>
      <c r="V617" s="2"/>
      <c r="W617" s="5" t="e">
        <f>VLOOKUP(V617,definitions_list_lookup!$V$12:$W$15,2,FALSE)</f>
        <v>#N/A</v>
      </c>
      <c r="X617" s="35"/>
      <c r="Y617" s="41" t="e">
        <f>VLOOKUP(X617,definitions_list_lookup!$AT$3:$AU$5,2,FALSE)</f>
        <v>#N/A</v>
      </c>
      <c r="Z617" s="41"/>
      <c r="AA617" s="41"/>
      <c r="AB617" s="2"/>
      <c r="AC617" s="2"/>
      <c r="AD617" s="5" t="e">
        <f>VLOOKUP(AC617,definitions_list_lookup!$Y$12:$Z$15,2,FALSE)</f>
        <v>#N/A</v>
      </c>
      <c r="AE617" s="35"/>
      <c r="AF617" s="41" t="e">
        <f>VLOOKUP(AE617,definitions_list_lookup!$AT$3:$AU$5,2,FALSE)</f>
        <v>#N/A</v>
      </c>
      <c r="AH617" s="2"/>
      <c r="AI617" s="2"/>
      <c r="AJ617" s="14"/>
      <c r="AK617" s="14"/>
      <c r="AL617" s="14"/>
      <c r="AM617" s="14"/>
      <c r="AN617" s="14"/>
      <c r="AO617" s="14"/>
      <c r="AP617" s="14"/>
      <c r="AQ617" s="14"/>
      <c r="AR617" s="14"/>
      <c r="AS617" s="49"/>
      <c r="AT617" s="49"/>
      <c r="AU617" s="49"/>
      <c r="AV617" s="49"/>
      <c r="AW617" s="49" t="e">
        <f t="shared" si="79"/>
        <v>#DIV/0!</v>
      </c>
      <c r="AX617" s="49" t="e">
        <f t="shared" si="80"/>
        <v>#DIV/0!</v>
      </c>
      <c r="AY617" s="49" t="e">
        <f t="shared" si="81"/>
        <v>#DIV/0!</v>
      </c>
      <c r="AZ617" s="49" t="e">
        <f t="shared" si="82"/>
        <v>#DIV/0!</v>
      </c>
      <c r="BA617" s="49" t="e">
        <f t="shared" si="83"/>
        <v>#DIV/0!</v>
      </c>
      <c r="BB617" s="49" t="e">
        <f t="shared" si="75"/>
        <v>#DIV/0!</v>
      </c>
      <c r="BC617" s="60" t="e">
        <f t="shared" si="74"/>
        <v>#DIV/0!</v>
      </c>
    </row>
    <row r="618" spans="1:55">
      <c r="A618" s="89">
        <v>42940</v>
      </c>
      <c r="B618" s="2" t="s">
        <v>1842</v>
      </c>
      <c r="C618" s="2" t="s">
        <v>1450</v>
      </c>
      <c r="D618" s="2" t="s">
        <v>1575</v>
      </c>
      <c r="E618" s="2">
        <v>76</v>
      </c>
      <c r="F618" s="2">
        <v>4</v>
      </c>
      <c r="G618" s="10" t="str">
        <f t="shared" si="78"/>
        <v>76-4</v>
      </c>
      <c r="H618" s="2">
        <v>0</v>
      </c>
      <c r="I618" s="2">
        <v>72</v>
      </c>
      <c r="J618" s="14">
        <f>(VLOOKUP($G618,Depth_Lookup_CCL!$A$3:$Z$549,11,FALSE))+(H618/100)</f>
        <v>190.66499999999999</v>
      </c>
      <c r="K618" s="14">
        <f>(VLOOKUP($G618,Depth_Lookup_CCL!$A$3:$Z$549,11,FALSE))+(I618/100)</f>
        <v>191.38499999999999</v>
      </c>
      <c r="L618" s="90">
        <v>56</v>
      </c>
      <c r="M618" s="90" t="s">
        <v>1846</v>
      </c>
      <c r="N618" s="14"/>
      <c r="Q618" s="2"/>
      <c r="R618" s="110"/>
      <c r="T618" s="35"/>
      <c r="U618" s="2"/>
      <c r="V618" s="2"/>
      <c r="W618" s="5" t="e">
        <f>VLOOKUP(V618,definitions_list_lookup!$V$12:$W$15,2,FALSE)</f>
        <v>#N/A</v>
      </c>
      <c r="X618" s="35"/>
      <c r="Y618" s="41" t="e">
        <f>VLOOKUP(X618,definitions_list_lookup!$AT$3:$AU$5,2,FALSE)</f>
        <v>#N/A</v>
      </c>
      <c r="Z618" s="41"/>
      <c r="AA618" s="41"/>
      <c r="AB618" s="2"/>
      <c r="AC618" s="2"/>
      <c r="AD618" s="5" t="e">
        <f>VLOOKUP(AC618,definitions_list_lookup!$Y$12:$Z$15,2,FALSE)</f>
        <v>#N/A</v>
      </c>
      <c r="AE618" s="35"/>
      <c r="AF618" s="41" t="e">
        <f>VLOOKUP(AE618,definitions_list_lookup!$AT$3:$AU$5,2,FALSE)</f>
        <v>#N/A</v>
      </c>
      <c r="AH618" s="2"/>
      <c r="AI618" s="2"/>
      <c r="AJ618" s="14"/>
      <c r="AK618" s="14"/>
      <c r="AL618" s="14"/>
      <c r="AM618" s="14"/>
      <c r="AN618" s="14"/>
      <c r="AO618" s="14"/>
      <c r="AP618" s="14"/>
      <c r="AQ618" s="14"/>
      <c r="AR618" s="14"/>
      <c r="AS618" s="49"/>
      <c r="AT618" s="49"/>
      <c r="AU618" s="49"/>
      <c r="AV618" s="49"/>
      <c r="AW618" s="49" t="e">
        <f t="shared" si="79"/>
        <v>#DIV/0!</v>
      </c>
      <c r="AX618" s="49" t="e">
        <f t="shared" si="80"/>
        <v>#DIV/0!</v>
      </c>
      <c r="AY618" s="49" t="e">
        <f t="shared" si="81"/>
        <v>#DIV/0!</v>
      </c>
      <c r="AZ618" s="49" t="e">
        <f t="shared" si="82"/>
        <v>#DIV/0!</v>
      </c>
      <c r="BA618" s="49" t="e">
        <f t="shared" si="83"/>
        <v>#DIV/0!</v>
      </c>
      <c r="BB618" s="49" t="e">
        <f t="shared" si="75"/>
        <v>#DIV/0!</v>
      </c>
      <c r="BC618" s="60" t="e">
        <f t="shared" si="74"/>
        <v>#DIV/0!</v>
      </c>
    </row>
    <row r="619" spans="1:55">
      <c r="A619" s="89">
        <v>42940</v>
      </c>
      <c r="B619" s="2" t="s">
        <v>1842</v>
      </c>
      <c r="C619" s="2" t="s">
        <v>1450</v>
      </c>
      <c r="D619" s="2" t="s">
        <v>1575</v>
      </c>
      <c r="E619" s="2">
        <v>77</v>
      </c>
      <c r="F619" s="2">
        <v>1</v>
      </c>
      <c r="G619" s="10" t="str">
        <f t="shared" si="78"/>
        <v>77-1</v>
      </c>
      <c r="H619" s="2">
        <v>0</v>
      </c>
      <c r="I619" s="2">
        <v>95</v>
      </c>
      <c r="J619" s="14">
        <f>(VLOOKUP($G619,Depth_Lookup_CCL!$A$3:$Z$549,11,FALSE))+(H619/100)</f>
        <v>191.2</v>
      </c>
      <c r="K619" s="14">
        <f>(VLOOKUP($G619,Depth_Lookup_CCL!$A$3:$Z$549,11,FALSE))+(I619/100)</f>
        <v>192.14999999999998</v>
      </c>
      <c r="L619" s="90">
        <v>56</v>
      </c>
      <c r="M619" s="90" t="s">
        <v>1846</v>
      </c>
      <c r="N619" s="14"/>
      <c r="Q619" s="2"/>
      <c r="R619" s="110" t="s">
        <v>3878</v>
      </c>
      <c r="T619" s="35"/>
      <c r="U619" s="2"/>
      <c r="V619" s="2"/>
      <c r="W619" s="5" t="e">
        <f>VLOOKUP(V619,definitions_list_lookup!$V$12:$W$15,2,FALSE)</f>
        <v>#N/A</v>
      </c>
      <c r="X619" s="35"/>
      <c r="Y619" s="41" t="e">
        <f>VLOOKUP(X619,definitions_list_lookup!$AT$3:$AU$5,2,FALSE)</f>
        <v>#N/A</v>
      </c>
      <c r="Z619" s="41"/>
      <c r="AA619" s="41"/>
      <c r="AB619" s="2"/>
      <c r="AC619" s="2"/>
      <c r="AD619" s="5" t="e">
        <f>VLOOKUP(AC619,definitions_list_lookup!$Y$12:$Z$15,2,FALSE)</f>
        <v>#N/A</v>
      </c>
      <c r="AE619" s="35"/>
      <c r="AF619" s="41" t="e">
        <f>VLOOKUP(AE619,definitions_list_lookup!$AT$3:$AU$5,2,FALSE)</f>
        <v>#N/A</v>
      </c>
      <c r="AH619" s="2"/>
      <c r="AI619" s="2"/>
      <c r="AJ619" s="14"/>
      <c r="AK619" s="14"/>
      <c r="AL619" s="14"/>
      <c r="AM619" s="14"/>
      <c r="AN619" s="14"/>
      <c r="AO619" s="14"/>
      <c r="AP619" s="14"/>
      <c r="AQ619" s="14"/>
      <c r="AR619" s="14"/>
      <c r="AS619" s="49"/>
      <c r="AT619" s="49"/>
      <c r="AU619" s="49"/>
      <c r="AV619" s="49"/>
      <c r="AW619" s="49" t="e">
        <f t="shared" si="79"/>
        <v>#DIV/0!</v>
      </c>
      <c r="AX619" s="49" t="e">
        <f t="shared" si="80"/>
        <v>#DIV/0!</v>
      </c>
      <c r="AY619" s="49" t="e">
        <f t="shared" si="81"/>
        <v>#DIV/0!</v>
      </c>
      <c r="AZ619" s="49" t="e">
        <f t="shared" si="82"/>
        <v>#DIV/0!</v>
      </c>
      <c r="BA619" s="49" t="e">
        <f t="shared" si="83"/>
        <v>#DIV/0!</v>
      </c>
      <c r="BB619" s="49" t="e">
        <f t="shared" si="75"/>
        <v>#DIV/0!</v>
      </c>
      <c r="BC619" s="60" t="e">
        <f t="shared" si="74"/>
        <v>#DIV/0!</v>
      </c>
    </row>
    <row r="620" spans="1:55">
      <c r="A620" s="89">
        <v>42940</v>
      </c>
      <c r="B620" s="2" t="s">
        <v>1842</v>
      </c>
      <c r="C620" s="2" t="s">
        <v>1450</v>
      </c>
      <c r="D620" s="2" t="s">
        <v>1575</v>
      </c>
      <c r="E620" s="2">
        <v>77</v>
      </c>
      <c r="F620" s="2">
        <v>2</v>
      </c>
      <c r="G620" s="10" t="str">
        <f t="shared" si="78"/>
        <v>77-2</v>
      </c>
      <c r="H620" s="2">
        <v>0</v>
      </c>
      <c r="I620" s="2">
        <v>14</v>
      </c>
      <c r="J620" s="14">
        <f>(VLOOKUP($G620,Depth_Lookup_CCL!$A$3:$Z$549,11,FALSE))+(H620/100)</f>
        <v>192.14999999999998</v>
      </c>
      <c r="K620" s="14">
        <f>(VLOOKUP($G620,Depth_Lookup_CCL!$A$3:$Z$549,11,FALSE))+(I620/100)</f>
        <v>192.28999999999996</v>
      </c>
      <c r="L620" s="90">
        <v>56</v>
      </c>
      <c r="M620" s="90" t="s">
        <v>1846</v>
      </c>
      <c r="N620" s="14"/>
      <c r="Q620" s="2"/>
      <c r="R620" s="110"/>
      <c r="S620" s="2" t="s">
        <v>1379</v>
      </c>
      <c r="T620" s="35" t="s">
        <v>1391</v>
      </c>
      <c r="U620" s="2" t="s">
        <v>1367</v>
      </c>
      <c r="V620" s="2" t="s">
        <v>1374</v>
      </c>
      <c r="W620" s="5">
        <f>VLOOKUP(V620,definitions_list_lookup!$V$12:$W$15,2,FALSE)</f>
        <v>1</v>
      </c>
      <c r="X620" s="35" t="s">
        <v>1456</v>
      </c>
      <c r="Y620" s="41">
        <f>VLOOKUP(X620,definitions_list_lookup!$AT$3:$AU$5,2,FALSE)</f>
        <v>1</v>
      </c>
      <c r="Z620" s="41">
        <v>14</v>
      </c>
      <c r="AA620" s="41" t="s">
        <v>2863</v>
      </c>
      <c r="AB620" s="2"/>
      <c r="AC620" s="2"/>
      <c r="AD620" s="5" t="e">
        <f>VLOOKUP(AC620,definitions_list_lookup!$Y$12:$Z$15,2,FALSE)</f>
        <v>#N/A</v>
      </c>
      <c r="AE620" s="35"/>
      <c r="AF620" s="41" t="e">
        <f>VLOOKUP(AE620,definitions_list_lookup!$AT$3:$AU$5,2,FALSE)</f>
        <v>#N/A</v>
      </c>
      <c r="AH620" s="2"/>
      <c r="AI620" s="2"/>
      <c r="AJ620" s="14"/>
      <c r="AK620" s="14"/>
      <c r="AL620" s="14"/>
      <c r="AM620" s="14"/>
      <c r="AN620" s="14"/>
      <c r="AO620" s="14"/>
      <c r="AP620" s="14"/>
      <c r="AQ620" s="14"/>
      <c r="AR620" s="14"/>
      <c r="AS620" s="49"/>
      <c r="AT620" s="49"/>
      <c r="AU620" s="49"/>
      <c r="AV620" s="49"/>
      <c r="AW620" s="49"/>
      <c r="AX620" s="49"/>
      <c r="AY620" s="49"/>
      <c r="AZ620" s="49"/>
      <c r="BA620" s="49"/>
      <c r="BB620" s="49"/>
      <c r="BC620" s="60"/>
    </row>
    <row r="621" spans="1:55">
      <c r="A621" s="89">
        <v>42940</v>
      </c>
      <c r="B621" s="2" t="s">
        <v>1842</v>
      </c>
      <c r="C621" s="2" t="s">
        <v>1450</v>
      </c>
      <c r="D621" s="2" t="s">
        <v>1575</v>
      </c>
      <c r="E621" s="2">
        <v>77</v>
      </c>
      <c r="F621" s="2">
        <v>2</v>
      </c>
      <c r="G621" s="10" t="str">
        <f t="shared" si="78"/>
        <v>77-2</v>
      </c>
      <c r="H621" s="2">
        <v>14</v>
      </c>
      <c r="I621" s="2">
        <v>96</v>
      </c>
      <c r="J621" s="14">
        <f>(VLOOKUP($G621,Depth_Lookup_CCL!$A$3:$Z$549,11,FALSE))+(H621/100)</f>
        <v>192.28999999999996</v>
      </c>
      <c r="K621" s="14">
        <f>(VLOOKUP($G621,Depth_Lookup_CCL!$A$3:$Z$549,11,FALSE))+(I621/100)</f>
        <v>193.10999999999999</v>
      </c>
      <c r="L621" s="90">
        <v>56</v>
      </c>
      <c r="M621" s="90" t="s">
        <v>1846</v>
      </c>
      <c r="N621" s="14"/>
      <c r="Q621" s="2"/>
      <c r="R621" s="110"/>
      <c r="S621" s="2" t="s">
        <v>1379</v>
      </c>
      <c r="T621" s="35" t="s">
        <v>1391</v>
      </c>
      <c r="U621" s="2" t="s">
        <v>1367</v>
      </c>
      <c r="V621" s="2" t="s">
        <v>1374</v>
      </c>
      <c r="W621" s="5">
        <f>VLOOKUP(V621,definitions_list_lookup!$V$12:$W$15,2,FALSE)</f>
        <v>1</v>
      </c>
      <c r="X621" s="35" t="s">
        <v>1456</v>
      </c>
      <c r="Y621" s="41">
        <f>VLOOKUP(X621,definitions_list_lookup!$AT$3:$AU$5,2,FALSE)</f>
        <v>1</v>
      </c>
      <c r="Z621" s="41"/>
      <c r="AA621" s="41" t="s">
        <v>2864</v>
      </c>
      <c r="AB621" s="2"/>
      <c r="AC621" s="2"/>
      <c r="AD621" s="5" t="e">
        <f>VLOOKUP(AC621,definitions_list_lookup!$Y$12:$Z$15,2,FALSE)</f>
        <v>#N/A</v>
      </c>
      <c r="AE621" s="35"/>
      <c r="AF621" s="41" t="e">
        <f>VLOOKUP(AE621,definitions_list_lookup!$AT$3:$AU$5,2,FALSE)</f>
        <v>#N/A</v>
      </c>
      <c r="AH621" s="2"/>
      <c r="AI621" s="2"/>
      <c r="AJ621" s="14"/>
      <c r="AK621" s="14"/>
      <c r="AL621" s="14"/>
      <c r="AM621" s="14"/>
      <c r="AN621" s="14"/>
      <c r="AO621" s="14"/>
      <c r="AP621" s="14"/>
      <c r="AQ621" s="14"/>
      <c r="AR621" s="14"/>
      <c r="AS621" s="49"/>
      <c r="AT621" s="49"/>
      <c r="AU621" s="49"/>
      <c r="AV621" s="49"/>
      <c r="AW621" s="49" t="e">
        <f t="shared" si="79"/>
        <v>#DIV/0!</v>
      </c>
      <c r="AX621" s="49" t="e">
        <f t="shared" si="80"/>
        <v>#DIV/0!</v>
      </c>
      <c r="AY621" s="49" t="e">
        <f t="shared" si="81"/>
        <v>#DIV/0!</v>
      </c>
      <c r="AZ621" s="49" t="e">
        <f t="shared" si="82"/>
        <v>#DIV/0!</v>
      </c>
      <c r="BA621" s="49" t="e">
        <f t="shared" si="83"/>
        <v>#DIV/0!</v>
      </c>
      <c r="BB621" s="49" t="e">
        <f t="shared" si="75"/>
        <v>#DIV/0!</v>
      </c>
      <c r="BC621" s="60" t="e">
        <f t="shared" si="74"/>
        <v>#DIV/0!</v>
      </c>
    </row>
    <row r="622" spans="1:55">
      <c r="A622" s="89">
        <v>42940</v>
      </c>
      <c r="B622" s="2" t="s">
        <v>1842</v>
      </c>
      <c r="C622" s="2" t="s">
        <v>1450</v>
      </c>
      <c r="D622" s="2" t="s">
        <v>1575</v>
      </c>
      <c r="E622" s="2">
        <v>77</v>
      </c>
      <c r="F622" s="2">
        <v>3</v>
      </c>
      <c r="G622" s="10" t="str">
        <f t="shared" si="78"/>
        <v>77-3</v>
      </c>
      <c r="H622" s="2">
        <v>0</v>
      </c>
      <c r="I622" s="2">
        <v>57</v>
      </c>
      <c r="J622" s="14">
        <f>(VLOOKUP($G622,Depth_Lookup_CCL!$A$3:$Z$549,11,FALSE))+(H622/100)</f>
        <v>193.10499999999999</v>
      </c>
      <c r="K622" s="14">
        <f>(VLOOKUP($G622,Depth_Lookup_CCL!$A$3:$Z$549,11,FALSE))+(I622/100)</f>
        <v>193.67499999999998</v>
      </c>
      <c r="L622" s="90">
        <v>56</v>
      </c>
      <c r="M622" s="90" t="s">
        <v>1846</v>
      </c>
      <c r="N622" s="14"/>
      <c r="Q622" s="2"/>
      <c r="R622" s="110"/>
      <c r="T622" s="35"/>
      <c r="U622" s="2"/>
      <c r="V622" s="2"/>
      <c r="W622" s="5" t="e">
        <f>VLOOKUP(V622,definitions_list_lookup!$V$12:$W$15,2,FALSE)</f>
        <v>#N/A</v>
      </c>
      <c r="X622" s="35"/>
      <c r="Y622" s="41" t="e">
        <f>VLOOKUP(X622,definitions_list_lookup!$AT$3:$AU$5,2,FALSE)</f>
        <v>#N/A</v>
      </c>
      <c r="Z622" s="41"/>
      <c r="AA622" s="41"/>
      <c r="AB622" s="2"/>
      <c r="AC622" s="2"/>
      <c r="AD622" s="5" t="e">
        <f>VLOOKUP(AC622,definitions_list_lookup!$Y$12:$Z$15,2,FALSE)</f>
        <v>#N/A</v>
      </c>
      <c r="AE622" s="35"/>
      <c r="AF622" s="41" t="e">
        <f>VLOOKUP(AE622,definitions_list_lookup!$AT$3:$AU$5,2,FALSE)</f>
        <v>#N/A</v>
      </c>
      <c r="AH622" s="2"/>
      <c r="AI622" s="2"/>
      <c r="AJ622" s="14"/>
      <c r="AK622" s="14"/>
      <c r="AL622" s="14"/>
      <c r="AM622" s="14"/>
      <c r="AN622" s="14"/>
      <c r="AO622" s="14"/>
      <c r="AP622" s="14"/>
      <c r="AQ622" s="14"/>
      <c r="AR622" s="14"/>
      <c r="AS622" s="49"/>
      <c r="AT622" s="49"/>
      <c r="AU622" s="49"/>
      <c r="AV622" s="49"/>
      <c r="AW622" s="49" t="e">
        <f t="shared" si="79"/>
        <v>#DIV/0!</v>
      </c>
      <c r="AX622" s="49" t="e">
        <f t="shared" si="80"/>
        <v>#DIV/0!</v>
      </c>
      <c r="AY622" s="49" t="e">
        <f t="shared" si="81"/>
        <v>#DIV/0!</v>
      </c>
      <c r="AZ622" s="49" t="e">
        <f t="shared" si="82"/>
        <v>#DIV/0!</v>
      </c>
      <c r="BA622" s="49" t="e">
        <f t="shared" si="83"/>
        <v>#DIV/0!</v>
      </c>
      <c r="BB622" s="49" t="e">
        <f t="shared" si="75"/>
        <v>#DIV/0!</v>
      </c>
      <c r="BC622" s="60" t="e">
        <f t="shared" si="74"/>
        <v>#DIV/0!</v>
      </c>
    </row>
    <row r="623" spans="1:55">
      <c r="A623" s="89">
        <v>42940</v>
      </c>
      <c r="B623" s="2" t="s">
        <v>1842</v>
      </c>
      <c r="C623" s="2" t="s">
        <v>1450</v>
      </c>
      <c r="D623" s="2" t="s">
        <v>1575</v>
      </c>
      <c r="E623" s="2">
        <v>77</v>
      </c>
      <c r="F623" s="2">
        <v>4</v>
      </c>
      <c r="G623" s="10" t="str">
        <f t="shared" si="78"/>
        <v>77-4</v>
      </c>
      <c r="H623" s="2">
        <v>0</v>
      </c>
      <c r="I623" s="2">
        <v>64</v>
      </c>
      <c r="J623" s="14">
        <f>(VLOOKUP($G623,Depth_Lookup_CCL!$A$3:$Z$549,11,FALSE))+(H623/100)</f>
        <v>193.66499999999999</v>
      </c>
      <c r="K623" s="14">
        <f>(VLOOKUP($G623,Depth_Lookup_CCL!$A$3:$Z$549,11,FALSE))+(I623/100)</f>
        <v>194.30499999999998</v>
      </c>
      <c r="L623" s="90">
        <v>56</v>
      </c>
      <c r="M623" s="90" t="s">
        <v>3879</v>
      </c>
      <c r="N623" s="14"/>
      <c r="Q623" s="2"/>
      <c r="R623" s="110"/>
      <c r="T623" s="35"/>
      <c r="U623" s="2"/>
      <c r="V623" s="2"/>
      <c r="W623" s="5" t="e">
        <f>VLOOKUP(V623,definitions_list_lookup!$V$12:$W$15,2,FALSE)</f>
        <v>#N/A</v>
      </c>
      <c r="X623" s="35"/>
      <c r="Y623" s="41" t="e">
        <f>VLOOKUP(X623,definitions_list_lookup!$AT$3:$AU$5,2,FALSE)</f>
        <v>#N/A</v>
      </c>
      <c r="Z623" s="41"/>
      <c r="AA623" s="41"/>
      <c r="AB623" s="2"/>
      <c r="AC623" s="2"/>
      <c r="AD623" s="5" t="e">
        <f>VLOOKUP(AC623,definitions_list_lookup!$Y$12:$Z$15,2,FALSE)</f>
        <v>#N/A</v>
      </c>
      <c r="AE623" s="35"/>
      <c r="AF623" s="41" t="e">
        <f>VLOOKUP(AE623,definitions_list_lookup!$AT$3:$AU$5,2,FALSE)</f>
        <v>#N/A</v>
      </c>
      <c r="AH623" s="2"/>
      <c r="AI623" s="2"/>
      <c r="AJ623" s="14" t="s">
        <v>8</v>
      </c>
      <c r="AK623" s="14" t="s">
        <v>1505</v>
      </c>
      <c r="AL623" s="14" t="s">
        <v>1508</v>
      </c>
      <c r="AM623" s="14">
        <v>2</v>
      </c>
      <c r="AN623" s="98" t="s">
        <v>2865</v>
      </c>
      <c r="AO623" s="14"/>
      <c r="AP623" s="14"/>
      <c r="AQ623" s="14"/>
      <c r="AR623" s="14"/>
      <c r="AS623" s="49"/>
      <c r="AT623" s="49"/>
      <c r="AU623" s="49"/>
      <c r="AV623" s="49"/>
      <c r="AW623" s="49" t="e">
        <f t="shared" si="79"/>
        <v>#DIV/0!</v>
      </c>
      <c r="AX623" s="49" t="e">
        <f t="shared" si="80"/>
        <v>#DIV/0!</v>
      </c>
      <c r="AY623" s="49" t="e">
        <f t="shared" si="81"/>
        <v>#DIV/0!</v>
      </c>
      <c r="AZ623" s="49" t="e">
        <f t="shared" si="82"/>
        <v>#DIV/0!</v>
      </c>
      <c r="BA623" s="49" t="e">
        <f t="shared" si="83"/>
        <v>#DIV/0!</v>
      </c>
      <c r="BB623" s="49" t="e">
        <f t="shared" si="75"/>
        <v>#DIV/0!</v>
      </c>
      <c r="BC623" s="60" t="e">
        <f t="shared" si="74"/>
        <v>#DIV/0!</v>
      </c>
    </row>
    <row r="624" spans="1:55">
      <c r="A624" s="89">
        <v>42940</v>
      </c>
      <c r="B624" s="2" t="s">
        <v>1842</v>
      </c>
      <c r="C624" s="2" t="s">
        <v>1450</v>
      </c>
      <c r="D624" s="2" t="s">
        <v>1575</v>
      </c>
      <c r="E624" s="2">
        <v>78</v>
      </c>
      <c r="F624" s="2">
        <v>1</v>
      </c>
      <c r="G624" s="10" t="str">
        <f t="shared" si="78"/>
        <v>78-1</v>
      </c>
      <c r="H624" s="2">
        <v>0</v>
      </c>
      <c r="I624" s="2">
        <v>16</v>
      </c>
      <c r="J624" s="14">
        <f>(VLOOKUP($G624,Depth_Lookup_CCL!$A$3:$Z$549,11,FALSE))+(H624/100)</f>
        <v>194.2</v>
      </c>
      <c r="K624" s="14">
        <f>(VLOOKUP($G624,Depth_Lookup_CCL!$A$3:$Z$549,11,FALSE))+(I624/100)</f>
        <v>194.35999999999999</v>
      </c>
      <c r="L624" s="90">
        <v>56</v>
      </c>
      <c r="M624" s="90" t="s">
        <v>1846</v>
      </c>
      <c r="N624" s="14"/>
      <c r="Q624" s="2"/>
      <c r="R624" s="110"/>
      <c r="T624" s="35"/>
      <c r="U624" s="2"/>
      <c r="V624" s="2"/>
      <c r="W624" s="5" t="e">
        <f>VLOOKUP(V624,definitions_list_lookup!$V$12:$W$15,2,FALSE)</f>
        <v>#N/A</v>
      </c>
      <c r="X624" s="35"/>
      <c r="Y624" s="41" t="e">
        <f>VLOOKUP(X624,definitions_list_lookup!$AT$3:$AU$5,2,FALSE)</f>
        <v>#N/A</v>
      </c>
      <c r="Z624" s="41"/>
      <c r="AA624" s="41"/>
      <c r="AB624" s="2" t="s">
        <v>1385</v>
      </c>
      <c r="AC624" s="2" t="s">
        <v>1374</v>
      </c>
      <c r="AD624" s="5">
        <f>VLOOKUP(AC624,definitions_list_lookup!$Y$12:$Z$15,2,FALSE)</f>
        <v>1</v>
      </c>
      <c r="AE624" s="35" t="s">
        <v>1456</v>
      </c>
      <c r="AF624" s="41">
        <f>VLOOKUP(AE624,definitions_list_lookup!$AT$3:$AU$5,2,FALSE)</f>
        <v>1</v>
      </c>
      <c r="AH624" s="2" t="s">
        <v>1494</v>
      </c>
      <c r="AI624" s="2" t="s">
        <v>3056</v>
      </c>
      <c r="AJ624" s="14"/>
      <c r="AK624" s="14"/>
      <c r="AL624" s="14"/>
      <c r="AM624" s="14"/>
      <c r="AN624" s="98"/>
      <c r="AO624" s="14"/>
      <c r="AP624" s="14"/>
      <c r="AQ624" s="14"/>
      <c r="AR624" s="14"/>
      <c r="AS624" s="49">
        <v>4</v>
      </c>
      <c r="AT624" s="49">
        <v>90</v>
      </c>
      <c r="AU624" s="49">
        <v>3</v>
      </c>
      <c r="AV624" s="49">
        <v>180</v>
      </c>
      <c r="AW624" s="49">
        <f t="shared" si="79"/>
        <v>-53.149682880599386</v>
      </c>
      <c r="AX624" s="49">
        <f t="shared" si="80"/>
        <v>306.85031711940064</v>
      </c>
      <c r="AY624" s="49">
        <f t="shared" si="81"/>
        <v>85.005830606894079</v>
      </c>
      <c r="AZ624" s="49">
        <f t="shared" si="82"/>
        <v>36.850317119400614</v>
      </c>
      <c r="BA624" s="49">
        <f t="shared" si="83"/>
        <v>4.9941693931059206</v>
      </c>
      <c r="BB624" s="49">
        <f t="shared" si="75"/>
        <v>126.85031711940064</v>
      </c>
      <c r="BC624" s="60">
        <f t="shared" si="74"/>
        <v>4.9941693931059206</v>
      </c>
    </row>
    <row r="625" spans="1:55">
      <c r="A625" s="89">
        <v>42940</v>
      </c>
      <c r="B625" s="2" t="s">
        <v>1842</v>
      </c>
      <c r="C625" s="2" t="s">
        <v>1450</v>
      </c>
      <c r="D625" s="2" t="s">
        <v>1575</v>
      </c>
      <c r="E625" s="2">
        <v>78</v>
      </c>
      <c r="F625" s="2">
        <v>1</v>
      </c>
      <c r="G625" s="10" t="str">
        <f t="shared" si="78"/>
        <v>78-1</v>
      </c>
      <c r="H625" s="2">
        <v>16</v>
      </c>
      <c r="I625" s="2">
        <v>23</v>
      </c>
      <c r="J625" s="14">
        <f>(VLOOKUP($G625,Depth_Lookup_CCL!$A$3:$Z$549,11,FALSE))+(H625/100)</f>
        <v>194.35999999999999</v>
      </c>
      <c r="K625" s="14">
        <f>(VLOOKUP($G625,Depth_Lookup_CCL!$A$3:$Z$549,11,FALSE))+(I625/100)</f>
        <v>194.42999999999998</v>
      </c>
      <c r="L625" s="90">
        <v>56</v>
      </c>
      <c r="M625" s="90" t="s">
        <v>1846</v>
      </c>
      <c r="N625" s="14"/>
      <c r="Q625" s="2"/>
      <c r="R625" s="110"/>
      <c r="S625" s="2" t="s">
        <v>1366</v>
      </c>
      <c r="T625" s="35" t="s">
        <v>1391</v>
      </c>
      <c r="U625" s="2" t="s">
        <v>1368</v>
      </c>
      <c r="V625" s="2" t="s">
        <v>238</v>
      </c>
      <c r="W625" s="5">
        <f>VLOOKUP(V625,definitions_list_lookup!$V$12:$W$15,2,FALSE)</f>
        <v>2</v>
      </c>
      <c r="X625" s="35" t="s">
        <v>1456</v>
      </c>
      <c r="Y625" s="41">
        <f>VLOOKUP(X625,definitions_list_lookup!$AT$3:$AU$5,2,FALSE)</f>
        <v>1</v>
      </c>
      <c r="Z625" s="41">
        <v>23</v>
      </c>
      <c r="AA625" s="41" t="s">
        <v>3057</v>
      </c>
      <c r="AB625" s="2"/>
      <c r="AC625" s="2"/>
      <c r="AD625" s="5" t="e">
        <f>VLOOKUP(AC625,definitions_list_lookup!$Y$12:$Z$15,2,FALSE)</f>
        <v>#N/A</v>
      </c>
      <c r="AE625" s="35"/>
      <c r="AF625" s="41" t="e">
        <f>VLOOKUP(AE625,definitions_list_lookup!$AT$3:$AU$5,2,FALSE)</f>
        <v>#N/A</v>
      </c>
      <c r="AH625" s="2"/>
      <c r="AI625" s="2"/>
      <c r="AJ625" s="14"/>
      <c r="AK625" s="14"/>
      <c r="AL625" s="14"/>
      <c r="AM625" s="14"/>
      <c r="AN625" s="98"/>
      <c r="AO625" s="14"/>
      <c r="AP625" s="14"/>
      <c r="AQ625" s="14"/>
      <c r="AR625" s="14"/>
      <c r="AS625" s="49"/>
      <c r="AT625" s="49"/>
      <c r="AU625" s="49"/>
      <c r="AV625" s="49"/>
      <c r="AW625" s="49"/>
      <c r="AX625" s="49"/>
      <c r="AY625" s="49"/>
      <c r="AZ625" s="49"/>
      <c r="BA625" s="49"/>
      <c r="BB625" s="49"/>
      <c r="BC625" s="60"/>
    </row>
    <row r="626" spans="1:55">
      <c r="A626" s="89">
        <v>42940</v>
      </c>
      <c r="B626" s="2" t="s">
        <v>1842</v>
      </c>
      <c r="C626" s="2" t="s">
        <v>1450</v>
      </c>
      <c r="D626" s="2" t="s">
        <v>1575</v>
      </c>
      <c r="E626" s="2">
        <v>78</v>
      </c>
      <c r="F626" s="2">
        <v>1</v>
      </c>
      <c r="G626" s="10" t="str">
        <f t="shared" si="78"/>
        <v>78-1</v>
      </c>
      <c r="H626" s="2">
        <v>23</v>
      </c>
      <c r="I626" s="2">
        <v>40</v>
      </c>
      <c r="J626" s="14">
        <f>(VLOOKUP($G626,Depth_Lookup_CCL!$A$3:$Z$549,11,FALSE))+(H626/100)</f>
        <v>194.42999999999998</v>
      </c>
      <c r="K626" s="14">
        <f>(VLOOKUP($G626,Depth_Lookup_CCL!$A$3:$Z$549,11,FALSE))+(I626/100)</f>
        <v>194.6</v>
      </c>
      <c r="L626" s="90">
        <v>56</v>
      </c>
      <c r="M626" s="90" t="s">
        <v>1846</v>
      </c>
      <c r="N626" s="14"/>
      <c r="Q626" s="2"/>
      <c r="R626" s="110"/>
      <c r="S626" s="2" t="s">
        <v>1366</v>
      </c>
      <c r="T626" s="35" t="s">
        <v>1391</v>
      </c>
      <c r="U626" s="2" t="s">
        <v>1368</v>
      </c>
      <c r="V626" s="2" t="s">
        <v>238</v>
      </c>
      <c r="W626" s="5">
        <f>VLOOKUP(V626,definitions_list_lookup!$V$12:$W$15,2,FALSE)</f>
        <v>2</v>
      </c>
      <c r="X626" s="35" t="s">
        <v>1456</v>
      </c>
      <c r="Y626" s="41">
        <f>VLOOKUP(X626,definitions_list_lookup!$AT$3:$AU$5,2,FALSE)</f>
        <v>1</v>
      </c>
      <c r="Z626" s="41">
        <v>17</v>
      </c>
      <c r="AA626" s="41" t="s">
        <v>2707</v>
      </c>
      <c r="AB626" s="2"/>
      <c r="AC626" s="2"/>
      <c r="AD626" s="5" t="e">
        <f>VLOOKUP(AC626,definitions_list_lookup!$Y$12:$Z$15,2,FALSE)</f>
        <v>#N/A</v>
      </c>
      <c r="AE626" s="35"/>
      <c r="AF626" s="41" t="e">
        <f>VLOOKUP(AE626,definitions_list_lookup!$AT$3:$AU$5,2,FALSE)</f>
        <v>#N/A</v>
      </c>
      <c r="AH626" s="2"/>
      <c r="AI626" s="2"/>
      <c r="AJ626" s="14"/>
      <c r="AK626" s="14"/>
      <c r="AL626" s="14"/>
      <c r="AM626" s="14"/>
      <c r="AN626" s="98"/>
      <c r="AO626" s="14"/>
      <c r="AP626" s="14"/>
      <c r="AQ626" s="14"/>
      <c r="AR626" s="14"/>
      <c r="AS626" s="49">
        <v>7</v>
      </c>
      <c r="AT626" s="49">
        <v>270</v>
      </c>
      <c r="AU626" s="49">
        <v>3</v>
      </c>
      <c r="AV626" s="49">
        <v>360</v>
      </c>
      <c r="AW626" s="49">
        <f t="shared" si="79"/>
        <v>113.11410337936559</v>
      </c>
      <c r="AX626" s="49">
        <f t="shared" si="80"/>
        <v>113.11410337936559</v>
      </c>
      <c r="AY626" s="49">
        <f t="shared" si="81"/>
        <v>82.395895546307401</v>
      </c>
      <c r="AZ626" s="49">
        <f t="shared" si="82"/>
        <v>203.11410337936559</v>
      </c>
      <c r="BA626" s="49">
        <f t="shared" si="83"/>
        <v>7.6041044536925995</v>
      </c>
      <c r="BB626" s="49">
        <f t="shared" si="75"/>
        <v>293.11410337936559</v>
      </c>
      <c r="BC626" s="60">
        <f t="shared" si="74"/>
        <v>7.6041044536925995</v>
      </c>
    </row>
    <row r="627" spans="1:55">
      <c r="A627" s="89">
        <v>42940</v>
      </c>
      <c r="B627" s="2" t="s">
        <v>1842</v>
      </c>
      <c r="C627" s="2" t="s">
        <v>1450</v>
      </c>
      <c r="D627" s="2" t="s">
        <v>1575</v>
      </c>
      <c r="E627" s="2">
        <v>78</v>
      </c>
      <c r="F627" s="2">
        <v>1</v>
      </c>
      <c r="G627" s="10" t="str">
        <f t="shared" si="78"/>
        <v>78-1</v>
      </c>
      <c r="H627" s="2">
        <v>40</v>
      </c>
      <c r="I627" s="2">
        <v>65</v>
      </c>
      <c r="J627" s="14">
        <f>(VLOOKUP($G627,Depth_Lookup_CCL!$A$3:$Z$549,11,FALSE))+(H627/100)</f>
        <v>194.6</v>
      </c>
      <c r="K627" s="14">
        <f>(VLOOKUP($G627,Depth_Lookup_CCL!$A$3:$Z$549,11,FALSE))+(I627/100)</f>
        <v>194.85</v>
      </c>
      <c r="L627" s="90">
        <v>56</v>
      </c>
      <c r="M627" s="90" t="s">
        <v>1846</v>
      </c>
      <c r="N627" s="14"/>
      <c r="Q627" s="2"/>
      <c r="R627" s="110"/>
      <c r="S627" s="2" t="s">
        <v>1366</v>
      </c>
      <c r="T627" s="35" t="s">
        <v>1363</v>
      </c>
      <c r="U627" s="2" t="s">
        <v>1368</v>
      </c>
      <c r="V627" s="2" t="s">
        <v>238</v>
      </c>
      <c r="W627" s="5">
        <f>VLOOKUP(V627,definitions_list_lookup!$V$12:$W$15,2,FALSE)</f>
        <v>2</v>
      </c>
      <c r="X627" s="35" t="s">
        <v>1456</v>
      </c>
      <c r="Y627" s="41">
        <f>VLOOKUP(X627,definitions_list_lookup!$AT$3:$AU$5,2,FALSE)</f>
        <v>1</v>
      </c>
      <c r="Z627" s="41">
        <v>25</v>
      </c>
      <c r="AA627" s="41" t="s">
        <v>2707</v>
      </c>
      <c r="AB627" s="2"/>
      <c r="AC627" s="2"/>
      <c r="AD627" s="5" t="e">
        <f>VLOOKUP(AC627,definitions_list_lookup!$Y$12:$Z$15,2,FALSE)</f>
        <v>#N/A</v>
      </c>
      <c r="AE627" s="35"/>
      <c r="AF627" s="41" t="e">
        <f>VLOOKUP(AE627,definitions_list_lookup!$AT$3:$AU$5,2,FALSE)</f>
        <v>#N/A</v>
      </c>
      <c r="AH627" s="2"/>
      <c r="AI627" s="2"/>
      <c r="AJ627" s="14"/>
      <c r="AK627" s="14"/>
      <c r="AL627" s="14"/>
      <c r="AM627" s="14"/>
      <c r="AN627" s="98"/>
      <c r="AO627" s="14"/>
      <c r="AP627" s="14"/>
      <c r="AQ627" s="14"/>
      <c r="AR627" s="14"/>
      <c r="AS627" s="49"/>
      <c r="AT627" s="49"/>
      <c r="AU627" s="49"/>
      <c r="AV627" s="49"/>
      <c r="AW627" s="49"/>
      <c r="AX627" s="49"/>
      <c r="AY627" s="49"/>
      <c r="AZ627" s="49"/>
      <c r="BA627" s="49"/>
      <c r="BB627" s="49"/>
      <c r="BC627" s="60"/>
    </row>
    <row r="628" spans="1:55">
      <c r="A628" s="89">
        <v>42940</v>
      </c>
      <c r="B628" s="2" t="s">
        <v>1842</v>
      </c>
      <c r="C628" s="2" t="s">
        <v>1450</v>
      </c>
      <c r="D628" s="2" t="s">
        <v>1575</v>
      </c>
      <c r="E628" s="2">
        <v>78</v>
      </c>
      <c r="F628" s="2">
        <v>1</v>
      </c>
      <c r="G628" s="10" t="str">
        <f t="shared" si="78"/>
        <v>78-1</v>
      </c>
      <c r="H628" s="2">
        <v>65</v>
      </c>
      <c r="I628" s="2">
        <v>70</v>
      </c>
      <c r="J628" s="14">
        <f>(VLOOKUP($G628,Depth_Lookup_CCL!$A$3:$Z$549,11,FALSE))+(H628/100)</f>
        <v>194.85</v>
      </c>
      <c r="K628" s="14">
        <f>(VLOOKUP($G628,Depth_Lookup_CCL!$A$3:$Z$549,11,FALSE))+(I628/100)</f>
        <v>194.89999999999998</v>
      </c>
      <c r="L628" s="90">
        <v>56</v>
      </c>
      <c r="M628" s="90" t="s">
        <v>1846</v>
      </c>
      <c r="N628" s="14"/>
      <c r="Q628" s="2"/>
      <c r="R628" s="110"/>
      <c r="S628" s="2" t="s">
        <v>1366</v>
      </c>
      <c r="T628" s="35" t="s">
        <v>1391</v>
      </c>
      <c r="U628" s="2" t="s">
        <v>1368</v>
      </c>
      <c r="V628" s="2" t="s">
        <v>238</v>
      </c>
      <c r="W628" s="5">
        <f>VLOOKUP(V628,definitions_list_lookup!$V$12:$W$15,2,FALSE)</f>
        <v>2</v>
      </c>
      <c r="X628" s="35" t="s">
        <v>1456</v>
      </c>
      <c r="Y628" s="41">
        <f>VLOOKUP(X628,definitions_list_lookup!$AT$3:$AU$5,2,FALSE)</f>
        <v>1</v>
      </c>
      <c r="Z628" s="41">
        <v>5</v>
      </c>
      <c r="AA628" s="41" t="s">
        <v>2707</v>
      </c>
      <c r="AB628" s="2"/>
      <c r="AC628" s="2"/>
      <c r="AD628" s="5" t="e">
        <f>VLOOKUP(AC628,definitions_list_lookup!$Y$12:$Z$15,2,FALSE)</f>
        <v>#N/A</v>
      </c>
      <c r="AE628" s="35"/>
      <c r="AF628" s="41" t="e">
        <f>VLOOKUP(AE628,definitions_list_lookup!$AT$3:$AU$5,2,FALSE)</f>
        <v>#N/A</v>
      </c>
      <c r="AH628" s="2"/>
      <c r="AI628" s="2"/>
      <c r="AJ628" s="14"/>
      <c r="AK628" s="14"/>
      <c r="AL628" s="14"/>
      <c r="AM628" s="14"/>
      <c r="AN628" s="98"/>
      <c r="AO628" s="14"/>
      <c r="AP628" s="14"/>
      <c r="AQ628" s="14"/>
      <c r="AR628" s="14"/>
      <c r="AS628" s="49"/>
      <c r="AT628" s="49"/>
      <c r="AU628" s="49"/>
      <c r="AV628" s="49"/>
      <c r="AW628" s="49"/>
      <c r="AX628" s="49"/>
      <c r="AY628" s="49"/>
      <c r="AZ628" s="49"/>
      <c r="BA628" s="49"/>
      <c r="BB628" s="49"/>
      <c r="BC628" s="60"/>
    </row>
    <row r="629" spans="1:55">
      <c r="A629" s="89">
        <v>42940</v>
      </c>
      <c r="B629" s="2" t="s">
        <v>1842</v>
      </c>
      <c r="C629" s="2" t="s">
        <v>1450</v>
      </c>
      <c r="D629" s="2" t="s">
        <v>1575</v>
      </c>
      <c r="E629" s="2">
        <v>78</v>
      </c>
      <c r="F629" s="2">
        <v>1</v>
      </c>
      <c r="G629" s="10" t="str">
        <f t="shared" si="78"/>
        <v>78-1</v>
      </c>
      <c r="H629" s="2">
        <v>70</v>
      </c>
      <c r="I629" s="2">
        <v>91</v>
      </c>
      <c r="J629" s="14">
        <f>(VLOOKUP($G629,Depth_Lookup_CCL!$A$3:$Z$549,11,FALSE))+(H629/100)</f>
        <v>194.89999999999998</v>
      </c>
      <c r="K629" s="14">
        <f>(VLOOKUP($G629,Depth_Lookup_CCL!$A$3:$Z$549,11,FALSE))+(I629/100)</f>
        <v>195.10999999999999</v>
      </c>
      <c r="L629" s="90">
        <v>56</v>
      </c>
      <c r="M629" s="90" t="s">
        <v>1846</v>
      </c>
      <c r="N629" s="14" t="s">
        <v>1442</v>
      </c>
      <c r="Q629" s="2"/>
      <c r="R629" s="110" t="s">
        <v>1589</v>
      </c>
      <c r="S629" s="2" t="s">
        <v>1366</v>
      </c>
      <c r="T629" s="35" t="s">
        <v>1391</v>
      </c>
      <c r="U629" s="2" t="s">
        <v>1368</v>
      </c>
      <c r="V629" s="2" t="s">
        <v>238</v>
      </c>
      <c r="W629" s="5">
        <f>VLOOKUP(V629,definitions_list_lookup!$V$12:$W$15,2,FALSE)</f>
        <v>2</v>
      </c>
      <c r="X629" s="35" t="s">
        <v>1456</v>
      </c>
      <c r="Y629" s="41">
        <f>VLOOKUP(X629,definitions_list_lookup!$AT$3:$AU$5,2,FALSE)</f>
        <v>1</v>
      </c>
      <c r="Z629" s="41">
        <v>21</v>
      </c>
      <c r="AA629" s="41" t="s">
        <v>2707</v>
      </c>
      <c r="AB629" s="2"/>
      <c r="AC629" s="2"/>
      <c r="AD629" s="5" t="e">
        <f>VLOOKUP(AC629,definitions_list_lookup!$Y$12:$Z$15,2,FALSE)</f>
        <v>#N/A</v>
      </c>
      <c r="AE629" s="35"/>
      <c r="AF629" s="41" t="e">
        <f>VLOOKUP(AE629,definitions_list_lookup!$AT$3:$AU$5,2,FALSE)</f>
        <v>#N/A</v>
      </c>
      <c r="AH629" s="2"/>
      <c r="AI629" s="2"/>
      <c r="AJ629" s="14"/>
      <c r="AK629" s="14"/>
      <c r="AL629" s="14"/>
      <c r="AM629" s="14"/>
      <c r="AN629" s="14"/>
      <c r="AO629" s="14"/>
      <c r="AP629" s="14"/>
      <c r="AQ629" s="14"/>
      <c r="AR629" s="14"/>
      <c r="AS629" s="49"/>
      <c r="AT629" s="49"/>
      <c r="AU629" s="49"/>
      <c r="AV629" s="49"/>
      <c r="AW629" s="49" t="e">
        <f t="shared" si="79"/>
        <v>#DIV/0!</v>
      </c>
      <c r="AX629" s="49" t="e">
        <f t="shared" si="80"/>
        <v>#DIV/0!</v>
      </c>
      <c r="AY629" s="49" t="e">
        <f t="shared" si="81"/>
        <v>#DIV/0!</v>
      </c>
      <c r="AZ629" s="49" t="e">
        <f t="shared" si="82"/>
        <v>#DIV/0!</v>
      </c>
      <c r="BA629" s="49" t="e">
        <f t="shared" si="83"/>
        <v>#DIV/0!</v>
      </c>
      <c r="BB629" s="49" t="e">
        <f t="shared" si="75"/>
        <v>#DIV/0!</v>
      </c>
      <c r="BC629" s="60" t="e">
        <f t="shared" si="74"/>
        <v>#DIV/0!</v>
      </c>
    </row>
    <row r="630" spans="1:55">
      <c r="A630" s="89">
        <v>42940</v>
      </c>
      <c r="B630" s="2" t="s">
        <v>1842</v>
      </c>
      <c r="C630" s="2" t="s">
        <v>1450</v>
      </c>
      <c r="D630" s="2" t="s">
        <v>1575</v>
      </c>
      <c r="E630" s="2">
        <v>78</v>
      </c>
      <c r="F630" s="2">
        <v>2</v>
      </c>
      <c r="G630" s="10" t="str">
        <f t="shared" si="78"/>
        <v>78-2</v>
      </c>
      <c r="H630" s="2">
        <v>0</v>
      </c>
      <c r="I630" s="2">
        <v>7</v>
      </c>
      <c r="J630" s="14">
        <f>(VLOOKUP($G630,Depth_Lookup_CCL!$A$3:$Z$549,11,FALSE))+(H630/100)</f>
        <v>195.10999999999999</v>
      </c>
      <c r="K630" s="14">
        <f>(VLOOKUP($G630,Depth_Lookup_CCL!$A$3:$Z$549,11,FALSE))+(I630/100)</f>
        <v>195.17999999999998</v>
      </c>
      <c r="L630" s="90">
        <v>56</v>
      </c>
      <c r="M630" s="90" t="s">
        <v>1846</v>
      </c>
      <c r="N630" s="14"/>
      <c r="Q630" s="2"/>
      <c r="R630" s="110"/>
      <c r="T630" s="35"/>
      <c r="U630" s="2"/>
      <c r="V630" s="2"/>
      <c r="W630" s="5" t="e">
        <f>VLOOKUP(V630,definitions_list_lookup!$V$12:$W$15,2,FALSE)</f>
        <v>#N/A</v>
      </c>
      <c r="X630" s="35"/>
      <c r="Y630" s="41" t="e">
        <f>VLOOKUP(X630,definitions_list_lookup!$AT$3:$AU$5,2,FALSE)</f>
        <v>#N/A</v>
      </c>
      <c r="Z630" s="41"/>
      <c r="AA630" s="41"/>
      <c r="AB630" s="2" t="s">
        <v>1385</v>
      </c>
      <c r="AC630" s="2" t="s">
        <v>1374</v>
      </c>
      <c r="AD630" s="5">
        <f>VLOOKUP(AC630,definitions_list_lookup!$Y$12:$Z$15,2,FALSE)</f>
        <v>1</v>
      </c>
      <c r="AE630" s="35" t="s">
        <v>1456</v>
      </c>
      <c r="AF630" s="41">
        <f>VLOOKUP(AE630,definitions_list_lookup!$AT$3:$AU$5,2,FALSE)</f>
        <v>1</v>
      </c>
      <c r="AH630" s="2" t="s">
        <v>1494</v>
      </c>
      <c r="AI630" s="2" t="s">
        <v>3056</v>
      </c>
      <c r="AJ630" s="14"/>
      <c r="AK630" s="14"/>
      <c r="AL630" s="14"/>
      <c r="AM630" s="14"/>
      <c r="AN630" s="14"/>
      <c r="AO630" s="14"/>
      <c r="AP630" s="14"/>
      <c r="AQ630" s="14"/>
      <c r="AR630" s="14"/>
      <c r="AS630" s="49">
        <v>10</v>
      </c>
      <c r="AT630" s="49">
        <v>90</v>
      </c>
      <c r="AU630" s="49">
        <v>5</v>
      </c>
      <c r="AV630" s="49">
        <v>560</v>
      </c>
      <c r="AW630" s="49">
        <f t="shared" si="79"/>
        <v>-48.267473131432951</v>
      </c>
      <c r="AX630" s="49">
        <f t="shared" si="80"/>
        <v>311.73252686856705</v>
      </c>
      <c r="AY630" s="49">
        <f t="shared" si="81"/>
        <v>76.705926688973832</v>
      </c>
      <c r="AZ630" s="49">
        <f t="shared" si="82"/>
        <v>41.732526868567049</v>
      </c>
      <c r="BA630" s="49">
        <f t="shared" si="83"/>
        <v>13.294073311026168</v>
      </c>
      <c r="BB630" s="49">
        <f t="shared" si="75"/>
        <v>131.73252686856705</v>
      </c>
      <c r="BC630" s="60">
        <f t="shared" si="74"/>
        <v>13.294073311026168</v>
      </c>
    </row>
    <row r="631" spans="1:55">
      <c r="A631" s="89">
        <v>42940</v>
      </c>
      <c r="B631" s="2" t="s">
        <v>1842</v>
      </c>
      <c r="C631" s="2" t="s">
        <v>1450</v>
      </c>
      <c r="D631" s="2" t="s">
        <v>1575</v>
      </c>
      <c r="E631" s="2">
        <v>78</v>
      </c>
      <c r="F631" s="2">
        <v>2</v>
      </c>
      <c r="G631" s="10" t="str">
        <f t="shared" si="78"/>
        <v>78-2</v>
      </c>
      <c r="H631" s="2">
        <v>7</v>
      </c>
      <c r="I631" s="2">
        <v>15</v>
      </c>
      <c r="J631" s="14">
        <f>(VLOOKUP($G631,Depth_Lookup_CCL!$A$3:$Z$549,11,FALSE))+(H631/100)</f>
        <v>195.17999999999998</v>
      </c>
      <c r="K631" s="14">
        <f>(VLOOKUP($G631,Depth_Lookup_CCL!$A$3:$Z$549,11,FALSE))+(I631/100)</f>
        <v>195.26</v>
      </c>
      <c r="L631" s="90">
        <v>56</v>
      </c>
      <c r="M631" s="90" t="s">
        <v>1846</v>
      </c>
      <c r="N631" s="14"/>
      <c r="Q631" s="2"/>
      <c r="R631" s="110"/>
      <c r="S631" s="2" t="s">
        <v>1379</v>
      </c>
      <c r="T631" s="35" t="s">
        <v>1391</v>
      </c>
      <c r="U631" s="2" t="s">
        <v>1368</v>
      </c>
      <c r="V631" s="2" t="s">
        <v>238</v>
      </c>
      <c r="W631" s="5">
        <f>VLOOKUP(V631,definitions_list_lookup!$V$12:$W$15,2,FALSE)</f>
        <v>2</v>
      </c>
      <c r="X631" s="35" t="s">
        <v>1456</v>
      </c>
      <c r="Y631" s="41">
        <f>VLOOKUP(X631,definitions_list_lookup!$AT$3:$AU$5,2,FALSE)</f>
        <v>1</v>
      </c>
      <c r="Z631" s="41">
        <v>8</v>
      </c>
      <c r="AA631" s="41"/>
      <c r="AB631" s="2"/>
      <c r="AC631" s="2"/>
      <c r="AD631" s="5" t="e">
        <f>VLOOKUP(AC631,definitions_list_lookup!$Y$12:$Z$15,2,FALSE)</f>
        <v>#N/A</v>
      </c>
      <c r="AE631" s="35"/>
      <c r="AF631" s="41" t="e">
        <f>VLOOKUP(AE631,definitions_list_lookup!$AT$3:$AU$5,2,FALSE)</f>
        <v>#N/A</v>
      </c>
      <c r="AH631" s="2"/>
      <c r="AI631" s="2"/>
      <c r="AJ631" s="14"/>
      <c r="AK631" s="14"/>
      <c r="AL631" s="14"/>
      <c r="AM631" s="14"/>
      <c r="AN631" s="14"/>
      <c r="AO631" s="14"/>
      <c r="AP631" s="14"/>
      <c r="AQ631" s="14"/>
      <c r="AR631" s="14"/>
      <c r="AS631" s="49"/>
      <c r="AT631" s="49"/>
      <c r="AU631" s="49"/>
      <c r="AV631" s="49"/>
      <c r="AW631" s="49"/>
      <c r="AX631" s="49"/>
      <c r="AY631" s="49"/>
      <c r="AZ631" s="49"/>
      <c r="BA631" s="49"/>
      <c r="BB631" s="49"/>
      <c r="BC631" s="60"/>
    </row>
    <row r="632" spans="1:55">
      <c r="A632" s="89">
        <v>42940</v>
      </c>
      <c r="B632" s="2" t="s">
        <v>1842</v>
      </c>
      <c r="C632" s="2" t="s">
        <v>1450</v>
      </c>
      <c r="D632" s="2" t="s">
        <v>1575</v>
      </c>
      <c r="E632" s="2">
        <v>78</v>
      </c>
      <c r="F632" s="2">
        <v>2</v>
      </c>
      <c r="G632" s="10" t="str">
        <f t="shared" si="78"/>
        <v>78-2</v>
      </c>
      <c r="H632" s="2">
        <v>15</v>
      </c>
      <c r="I632" s="2">
        <v>26</v>
      </c>
      <c r="J632" s="14">
        <f>(VLOOKUP($G632,Depth_Lookup_CCL!$A$3:$Z$549,11,FALSE))+(H632/100)</f>
        <v>195.26</v>
      </c>
      <c r="K632" s="14">
        <f>(VLOOKUP($G632,Depth_Lookup_CCL!$A$3:$Z$549,11,FALSE))+(I632/100)</f>
        <v>195.36999999999998</v>
      </c>
      <c r="L632" s="90">
        <v>56</v>
      </c>
      <c r="M632" s="90" t="s">
        <v>1846</v>
      </c>
      <c r="N632" s="14"/>
      <c r="Q632" s="2"/>
      <c r="R632" s="110"/>
      <c r="S632" s="2" t="s">
        <v>1379</v>
      </c>
      <c r="T632" s="35" t="s">
        <v>1391</v>
      </c>
      <c r="U632" s="2" t="s">
        <v>1368</v>
      </c>
      <c r="V632" s="2" t="s">
        <v>238</v>
      </c>
      <c r="W632" s="5">
        <f>VLOOKUP(V632,definitions_list_lookup!$V$12:$W$15,2,FALSE)</f>
        <v>2</v>
      </c>
      <c r="X632" s="35" t="s">
        <v>1456</v>
      </c>
      <c r="Y632" s="41">
        <f>VLOOKUP(X632,definitions_list_lookup!$AT$3:$AU$5,2,FALSE)</f>
        <v>1</v>
      </c>
      <c r="Z632" s="41">
        <v>9</v>
      </c>
      <c r="AA632" s="41"/>
      <c r="AB632" s="2"/>
      <c r="AC632" s="2"/>
      <c r="AD632" s="5" t="e">
        <f>VLOOKUP(AC632,definitions_list_lookup!$Y$12:$Z$15,2,FALSE)</f>
        <v>#N/A</v>
      </c>
      <c r="AE632" s="35"/>
      <c r="AF632" s="41" t="e">
        <f>VLOOKUP(AE632,definitions_list_lookup!$AT$3:$AU$5,2,FALSE)</f>
        <v>#N/A</v>
      </c>
      <c r="AH632" s="2"/>
      <c r="AI632" s="2"/>
      <c r="AJ632" s="14"/>
      <c r="AK632" s="14"/>
      <c r="AL632" s="14"/>
      <c r="AM632" s="14"/>
      <c r="AN632" s="14"/>
      <c r="AO632" s="14"/>
      <c r="AP632" s="14"/>
      <c r="AQ632" s="14"/>
      <c r="AR632" s="14"/>
      <c r="AS632" s="49"/>
      <c r="AT632" s="49"/>
      <c r="AU632" s="49"/>
      <c r="AV632" s="49"/>
      <c r="AW632" s="49"/>
      <c r="AX632" s="49"/>
      <c r="AY632" s="49"/>
      <c r="AZ632" s="49"/>
      <c r="BA632" s="49"/>
      <c r="BB632" s="49"/>
      <c r="BC632" s="60"/>
    </row>
    <row r="633" spans="1:55">
      <c r="A633" s="89">
        <v>42940</v>
      </c>
      <c r="B633" s="2" t="s">
        <v>1842</v>
      </c>
      <c r="C633" s="2" t="s">
        <v>1450</v>
      </c>
      <c r="D633" s="2" t="s">
        <v>1575</v>
      </c>
      <c r="E633" s="2">
        <v>78</v>
      </c>
      <c r="F633" s="2">
        <v>2</v>
      </c>
      <c r="G633" s="10" t="str">
        <f t="shared" si="78"/>
        <v>78-2</v>
      </c>
      <c r="H633" s="2">
        <v>26</v>
      </c>
      <c r="I633" s="2">
        <v>32</v>
      </c>
      <c r="J633" s="14">
        <f>(VLOOKUP($G633,Depth_Lookup_CCL!$A$3:$Z$549,11,FALSE))+(H633/100)</f>
        <v>195.36999999999998</v>
      </c>
      <c r="K633" s="14">
        <f>(VLOOKUP($G633,Depth_Lookup_CCL!$A$3:$Z$549,11,FALSE))+(I633/100)</f>
        <v>195.42999999999998</v>
      </c>
      <c r="L633" s="90">
        <v>56</v>
      </c>
      <c r="M633" s="90" t="s">
        <v>1846</v>
      </c>
      <c r="N633" s="14"/>
      <c r="Q633" s="2"/>
      <c r="R633" s="110"/>
      <c r="S633" s="2" t="s">
        <v>1379</v>
      </c>
      <c r="T633" s="35" t="s">
        <v>1391</v>
      </c>
      <c r="U633" s="2" t="s">
        <v>1368</v>
      </c>
      <c r="V633" s="2" t="s">
        <v>238</v>
      </c>
      <c r="W633" s="5">
        <f>VLOOKUP(V633,definitions_list_lookup!$V$12:$W$15,2,FALSE)</f>
        <v>2</v>
      </c>
      <c r="X633" s="35" t="s">
        <v>1456</v>
      </c>
      <c r="Y633" s="41">
        <f>VLOOKUP(X633,definitions_list_lookup!$AT$3:$AU$5,2,FALSE)</f>
        <v>1</v>
      </c>
      <c r="Z633" s="41">
        <v>6</v>
      </c>
      <c r="AA633" s="41" t="s">
        <v>3058</v>
      </c>
      <c r="AB633" s="2"/>
      <c r="AC633" s="2"/>
      <c r="AD633" s="5" t="e">
        <f>VLOOKUP(AC633,definitions_list_lookup!$Y$12:$Z$15,2,FALSE)</f>
        <v>#N/A</v>
      </c>
      <c r="AE633" s="35"/>
      <c r="AF633" s="41" t="e">
        <f>VLOOKUP(AE633,definitions_list_lookup!$AT$3:$AU$5,2,FALSE)</f>
        <v>#N/A</v>
      </c>
      <c r="AH633" s="2"/>
      <c r="AI633" s="2"/>
      <c r="AJ633" s="14"/>
      <c r="AK633" s="14"/>
      <c r="AL633" s="14"/>
      <c r="AM633" s="14"/>
      <c r="AN633" s="14"/>
      <c r="AO633" s="14"/>
      <c r="AP633" s="14"/>
      <c r="AQ633" s="14"/>
      <c r="AR633" s="14"/>
      <c r="AS633" s="49"/>
      <c r="AT633" s="49"/>
      <c r="AU633" s="49"/>
      <c r="AV633" s="49"/>
      <c r="AW633" s="49"/>
      <c r="AX633" s="49"/>
      <c r="AY633" s="49"/>
      <c r="AZ633" s="49"/>
      <c r="BA633" s="49"/>
      <c r="BB633" s="49"/>
      <c r="BC633" s="60"/>
    </row>
    <row r="634" spans="1:55">
      <c r="A634" s="89">
        <v>42940</v>
      </c>
      <c r="B634" s="2" t="s">
        <v>1842</v>
      </c>
      <c r="C634" s="2" t="s">
        <v>1450</v>
      </c>
      <c r="D634" s="2" t="s">
        <v>1575</v>
      </c>
      <c r="E634" s="2">
        <v>78</v>
      </c>
      <c r="F634" s="2">
        <v>2</v>
      </c>
      <c r="G634" s="10" t="str">
        <f t="shared" si="78"/>
        <v>78-2</v>
      </c>
      <c r="H634" s="2">
        <v>32</v>
      </c>
      <c r="I634" s="2">
        <v>34.5</v>
      </c>
      <c r="J634" s="14">
        <f>(VLOOKUP($G634,Depth_Lookup_CCL!$A$3:$Z$549,11,FALSE))+(H634/100)</f>
        <v>195.42999999999998</v>
      </c>
      <c r="K634" s="14">
        <f>(VLOOKUP($G634,Depth_Lookup_CCL!$A$3:$Z$549,11,FALSE))+(I634/100)</f>
        <v>195.45499999999998</v>
      </c>
      <c r="L634" s="90">
        <v>56</v>
      </c>
      <c r="M634" s="90" t="s">
        <v>1846</v>
      </c>
      <c r="N634" s="14"/>
      <c r="Q634" s="2"/>
      <c r="R634" s="110"/>
      <c r="S634" s="2" t="s">
        <v>1379</v>
      </c>
      <c r="T634" s="35" t="s">
        <v>1363</v>
      </c>
      <c r="U634" s="2" t="s">
        <v>1368</v>
      </c>
      <c r="V634" s="2" t="s">
        <v>238</v>
      </c>
      <c r="W634" s="5">
        <f>VLOOKUP(V634,definitions_list_lookup!$V$12:$W$15,2,FALSE)</f>
        <v>2</v>
      </c>
      <c r="X634" s="35" t="s">
        <v>1456</v>
      </c>
      <c r="Y634" s="41">
        <f>VLOOKUP(X634,definitions_list_lookup!$AT$3:$AU$5,2,FALSE)</f>
        <v>1</v>
      </c>
      <c r="Z634" s="41">
        <v>0.25</v>
      </c>
      <c r="AA634" s="41" t="s">
        <v>3059</v>
      </c>
      <c r="AB634" s="2"/>
      <c r="AC634" s="2"/>
      <c r="AD634" s="5" t="e">
        <f>VLOOKUP(AC634,definitions_list_lookup!$Y$12:$Z$15,2,FALSE)</f>
        <v>#N/A</v>
      </c>
      <c r="AE634" s="35"/>
      <c r="AF634" s="41" t="e">
        <f>VLOOKUP(AE634,definitions_list_lookup!$AT$3:$AU$5,2,FALSE)</f>
        <v>#N/A</v>
      </c>
      <c r="AH634" s="2"/>
      <c r="AI634" s="2"/>
      <c r="AJ634" s="14"/>
      <c r="AK634" s="14"/>
      <c r="AL634" s="14"/>
      <c r="AM634" s="14"/>
      <c r="AN634" s="14"/>
      <c r="AO634" s="14"/>
      <c r="AP634" s="14"/>
      <c r="AQ634" s="14"/>
      <c r="AR634" s="14"/>
      <c r="AS634" s="49"/>
      <c r="AT634" s="49"/>
      <c r="AU634" s="49"/>
      <c r="AV634" s="49"/>
      <c r="AW634" s="49"/>
      <c r="AX634" s="49"/>
      <c r="AY634" s="49"/>
      <c r="AZ634" s="49"/>
      <c r="BA634" s="49"/>
      <c r="BB634" s="49"/>
      <c r="BC634" s="60"/>
    </row>
    <row r="635" spans="1:55">
      <c r="A635" s="89">
        <v>42940</v>
      </c>
      <c r="B635" s="2" t="s">
        <v>1842</v>
      </c>
      <c r="C635" s="2" t="s">
        <v>1450</v>
      </c>
      <c r="D635" s="2" t="s">
        <v>1575</v>
      </c>
      <c r="E635" s="2">
        <v>78</v>
      </c>
      <c r="F635" s="2">
        <v>2</v>
      </c>
      <c r="G635" s="10" t="str">
        <f t="shared" si="78"/>
        <v>78-2</v>
      </c>
      <c r="H635" s="2">
        <v>34.5</v>
      </c>
      <c r="I635" s="2">
        <v>58</v>
      </c>
      <c r="J635" s="14">
        <f>(VLOOKUP($G635,Depth_Lookup_CCL!$A$3:$Z$549,11,FALSE))+(H635/100)</f>
        <v>195.45499999999998</v>
      </c>
      <c r="K635" s="14">
        <f>(VLOOKUP($G635,Depth_Lookup_CCL!$A$3:$Z$549,11,FALSE))+(I635/100)</f>
        <v>195.69</v>
      </c>
      <c r="L635" s="90">
        <v>56</v>
      </c>
      <c r="M635" s="90" t="s">
        <v>1846</v>
      </c>
      <c r="N635" s="14"/>
      <c r="Q635" s="2"/>
      <c r="R635" s="110"/>
      <c r="S635" s="2" t="s">
        <v>1379</v>
      </c>
      <c r="T635" s="35" t="s">
        <v>1391</v>
      </c>
      <c r="U635" s="2" t="s">
        <v>1368</v>
      </c>
      <c r="V635" s="2" t="s">
        <v>238</v>
      </c>
      <c r="W635" s="5">
        <f>VLOOKUP(V635,definitions_list_lookup!$V$12:$W$15,2,FALSE)</f>
        <v>2</v>
      </c>
      <c r="X635" s="35" t="s">
        <v>1456</v>
      </c>
      <c r="Y635" s="41">
        <f>VLOOKUP(X635,definitions_list_lookup!$AT$3:$AU$5,2,FALSE)</f>
        <v>1</v>
      </c>
      <c r="Z635" s="41">
        <v>1</v>
      </c>
      <c r="AA635" s="41" t="s">
        <v>3060</v>
      </c>
      <c r="AB635" s="2"/>
      <c r="AC635" s="2"/>
      <c r="AD635" s="5" t="e">
        <f>VLOOKUP(AC635,definitions_list_lookup!$Y$12:$Z$15,2,FALSE)</f>
        <v>#N/A</v>
      </c>
      <c r="AE635" s="35"/>
      <c r="AF635" s="41" t="e">
        <f>VLOOKUP(AE635,definitions_list_lookup!$AT$3:$AU$5,2,FALSE)</f>
        <v>#N/A</v>
      </c>
      <c r="AH635" s="2"/>
      <c r="AI635" s="2"/>
      <c r="AJ635" s="14"/>
      <c r="AK635" s="14"/>
      <c r="AL635" s="14"/>
      <c r="AM635" s="14"/>
      <c r="AN635" s="14"/>
      <c r="AO635" s="14"/>
      <c r="AP635" s="14"/>
      <c r="AQ635" s="14"/>
      <c r="AR635" s="14"/>
      <c r="AS635" s="49">
        <v>14</v>
      </c>
      <c r="AT635" s="49">
        <v>90</v>
      </c>
      <c r="AU635" s="49">
        <v>4</v>
      </c>
      <c r="AV635" s="49">
        <v>360</v>
      </c>
      <c r="AW635" s="49">
        <f t="shared" si="79"/>
        <v>-105.66674321115569</v>
      </c>
      <c r="AX635" s="49">
        <f t="shared" si="80"/>
        <v>254.33325678884432</v>
      </c>
      <c r="AY635" s="49">
        <f t="shared" si="81"/>
        <v>75.482241746033495</v>
      </c>
      <c r="AZ635" s="49">
        <f t="shared" si="82"/>
        <v>344.33325678884432</v>
      </c>
      <c r="BA635" s="49">
        <f t="shared" si="83"/>
        <v>14.517758253966505</v>
      </c>
      <c r="BB635" s="49">
        <f t="shared" si="75"/>
        <v>74.333256788844324</v>
      </c>
      <c r="BC635" s="60">
        <f t="shared" si="74"/>
        <v>14.517758253966505</v>
      </c>
    </row>
    <row r="636" spans="1:55">
      <c r="A636" s="89">
        <v>42940</v>
      </c>
      <c r="B636" s="2" t="s">
        <v>1842</v>
      </c>
      <c r="C636" s="2" t="s">
        <v>1450</v>
      </c>
      <c r="D636" s="2" t="s">
        <v>1575</v>
      </c>
      <c r="E636" s="2">
        <v>78</v>
      </c>
      <c r="F636" s="2">
        <v>2</v>
      </c>
      <c r="G636" s="10" t="str">
        <f t="shared" si="78"/>
        <v>78-2</v>
      </c>
      <c r="H636" s="2">
        <v>58</v>
      </c>
      <c r="I636" s="2">
        <v>95</v>
      </c>
      <c r="J636" s="14">
        <f>(VLOOKUP($G636,Depth_Lookup_CCL!$A$3:$Z$549,11,FALSE))+(H636/100)</f>
        <v>195.69</v>
      </c>
      <c r="K636" s="14">
        <f>(VLOOKUP($G636,Depth_Lookup_CCL!$A$3:$Z$549,11,FALSE))+(I636/100)</f>
        <v>196.05999999999997</v>
      </c>
      <c r="L636" s="90">
        <v>56</v>
      </c>
      <c r="M636" s="90" t="s">
        <v>1846</v>
      </c>
      <c r="N636" s="14" t="s">
        <v>1442</v>
      </c>
      <c r="Q636" s="2"/>
      <c r="R636" s="110"/>
      <c r="S636" s="2" t="s">
        <v>1379</v>
      </c>
      <c r="T636" s="35" t="s">
        <v>1363</v>
      </c>
      <c r="U636" s="2" t="s">
        <v>1368</v>
      </c>
      <c r="V636" s="2" t="s">
        <v>238</v>
      </c>
      <c r="W636" s="5">
        <f>VLOOKUP(V636,definitions_list_lookup!$V$12:$W$15,2,FALSE)</f>
        <v>2</v>
      </c>
      <c r="X636" s="35" t="s">
        <v>1456</v>
      </c>
      <c r="Y636" s="41">
        <f>VLOOKUP(X636,definitions_list_lookup!$AT$3:$AU$5,2,FALSE)</f>
        <v>1</v>
      </c>
      <c r="Z636" s="41">
        <v>37</v>
      </c>
      <c r="AA636" s="41" t="s">
        <v>3061</v>
      </c>
      <c r="AB636" s="2"/>
      <c r="AC636" s="2"/>
      <c r="AD636" s="5" t="e">
        <f>VLOOKUP(AC636,definitions_list_lookup!$Y$12:$Z$15,2,FALSE)</f>
        <v>#N/A</v>
      </c>
      <c r="AE636" s="35"/>
      <c r="AF636" s="41" t="e">
        <f>VLOOKUP(AE636,definitions_list_lookup!$AT$3:$AU$5,2,FALSE)</f>
        <v>#N/A</v>
      </c>
      <c r="AH636" s="2"/>
      <c r="AI636" s="2"/>
      <c r="AJ636" s="14"/>
      <c r="AK636" s="14"/>
      <c r="AL636" s="14"/>
      <c r="AM636" s="14"/>
      <c r="AN636" s="14"/>
      <c r="AO636" s="14"/>
      <c r="AP636" s="14"/>
      <c r="AQ636" s="14"/>
      <c r="AR636" s="14"/>
      <c r="AS636" s="2"/>
      <c r="AT636" s="2"/>
      <c r="AU636" s="2"/>
      <c r="AV636" s="2"/>
      <c r="AW636" s="2"/>
      <c r="AX636" s="2"/>
      <c r="AY636" s="2"/>
      <c r="AZ636" s="2"/>
      <c r="BA636" s="2"/>
    </row>
    <row r="637" spans="1:55">
      <c r="A637" s="89">
        <v>42940</v>
      </c>
      <c r="B637" s="2" t="s">
        <v>1842</v>
      </c>
      <c r="C637" s="2" t="s">
        <v>1450</v>
      </c>
      <c r="D637" s="2" t="s">
        <v>1575</v>
      </c>
      <c r="E637" s="2">
        <v>78</v>
      </c>
      <c r="F637" s="2">
        <v>3</v>
      </c>
      <c r="G637" s="10" t="str">
        <f t="shared" si="78"/>
        <v>78-3</v>
      </c>
      <c r="H637" s="2">
        <v>0</v>
      </c>
      <c r="I637" s="2">
        <v>66</v>
      </c>
      <c r="J637" s="14">
        <f>(VLOOKUP($G637,Depth_Lookup_CCL!$A$3:$Z$549,11,FALSE))+(H637/100)</f>
        <v>196.04999999999998</v>
      </c>
      <c r="K637" s="14">
        <f>(VLOOKUP($G637,Depth_Lookup_CCL!$A$3:$Z$549,11,FALSE))+(I637/100)</f>
        <v>196.70999999999998</v>
      </c>
      <c r="L637" s="90">
        <v>56</v>
      </c>
      <c r="M637" s="90" t="s">
        <v>1846</v>
      </c>
      <c r="N637" s="14" t="s">
        <v>1442</v>
      </c>
      <c r="Q637" s="2"/>
      <c r="R637" s="110"/>
      <c r="T637" s="35"/>
      <c r="U637" s="2"/>
      <c r="V637" s="2"/>
      <c r="W637" s="5" t="e">
        <f>VLOOKUP(V637,definitions_list_lookup!$V$12:$W$15,2,FALSE)</f>
        <v>#N/A</v>
      </c>
      <c r="X637" s="35"/>
      <c r="Y637" s="41" t="e">
        <f>VLOOKUP(X637,definitions_list_lookup!$AT$3:$AU$5,2,FALSE)</f>
        <v>#N/A</v>
      </c>
      <c r="Z637" s="41"/>
      <c r="AA637" s="41" t="s">
        <v>3062</v>
      </c>
      <c r="AB637" s="2"/>
      <c r="AC637" s="2"/>
      <c r="AD637" s="5" t="e">
        <f>VLOOKUP(AC637,definitions_list_lookup!$Y$12:$Z$15,2,FALSE)</f>
        <v>#N/A</v>
      </c>
      <c r="AE637" s="35"/>
      <c r="AF637" s="41" t="e">
        <f>VLOOKUP(AE637,definitions_list_lookup!$AT$3:$AU$5,2,FALSE)</f>
        <v>#N/A</v>
      </c>
      <c r="AH637" s="2"/>
      <c r="AI637" s="2"/>
      <c r="AJ637" s="14"/>
      <c r="AK637" s="14"/>
      <c r="AL637" s="14"/>
      <c r="AM637" s="14"/>
      <c r="AN637" s="14"/>
      <c r="AO637" s="14"/>
      <c r="AP637" s="14"/>
      <c r="AQ637" s="14"/>
      <c r="AR637" s="14"/>
      <c r="AS637" s="49">
        <v>14</v>
      </c>
      <c r="AT637" s="49">
        <v>90</v>
      </c>
      <c r="AU637" s="49">
        <v>3</v>
      </c>
      <c r="AV637" s="49">
        <v>360</v>
      </c>
      <c r="AW637" s="49">
        <f>+(IF($AT637&lt;$AV637,((MIN($AV637,$AT637)+(DEGREES(ATAN((TAN(RADIANS($AU637))/((TAN(RADIANS($AS637))*SIN(RADIANS(ABS($AT637-$AV637))))))-(COS(RADIANS(ABS($AT637-$AV637)))/SIN(RADIANS(ABS($AT637-$AV637)))))))-180)),((MAX($AV637,$AT637)-(DEGREES(ATAN((TAN(RADIANS($AU637))/((TAN(RADIANS($AS637))*SIN(RADIANS(ABS($AT637-$AV637))))))-(COS(RADIANS(ABS($AT637-$AV637)))/SIN(RADIANS(ABS($AT637-$AV637)))))))-180))))</f>
        <v>-101.87054103529299</v>
      </c>
      <c r="AX637" s="49">
        <f>IF($AW637&gt;0,$AW637,360+$AW637)</f>
        <v>258.129458964707</v>
      </c>
      <c r="AY637" s="49">
        <f>+ABS(DEGREES(ATAN((COS(RADIANS(ABS($AW637+180-(IF($AT637&gt;$AV637,MAX($AU637,$AT637),MIN($AT637,$AV637))))))/(TAN(RADIANS($AS637)))))))</f>
        <v>75.706476425080353</v>
      </c>
      <c r="AZ637" s="49">
        <f>+IF(($AW637+90)&gt;0,$AW637+90,$AW637+450)</f>
        <v>348.129458964707</v>
      </c>
      <c r="BA637" s="49">
        <f>-$AY637+90</f>
        <v>14.293523574919647</v>
      </c>
      <c r="BB637" s="49">
        <f>IF(($AX637&lt;180),$AX637+180,$AX637-180)</f>
        <v>78.129458964706998</v>
      </c>
      <c r="BC637" s="60">
        <f>-$AY637+90</f>
        <v>14.293523574919647</v>
      </c>
    </row>
    <row r="638" spans="1:55">
      <c r="A638" s="89">
        <v>42940</v>
      </c>
      <c r="B638" s="2" t="s">
        <v>1842</v>
      </c>
      <c r="C638" s="2" t="s">
        <v>1450</v>
      </c>
      <c r="D638" s="2" t="s">
        <v>1575</v>
      </c>
      <c r="E638" s="2">
        <v>78</v>
      </c>
      <c r="F638" s="2">
        <v>4</v>
      </c>
      <c r="G638" s="10" t="str">
        <f t="shared" si="78"/>
        <v>78-4</v>
      </c>
      <c r="H638" s="2">
        <v>0</v>
      </c>
      <c r="I638" s="2">
        <v>45</v>
      </c>
      <c r="J638" s="14">
        <f>(VLOOKUP($G638,Depth_Lookup_CCL!$A$3:$Z$549,11,FALSE))+(H638/100)</f>
        <v>196.7</v>
      </c>
      <c r="K638" s="14">
        <f>(VLOOKUP($G638,Depth_Lookup_CCL!$A$3:$Z$549,11,FALSE))+(I638/100)</f>
        <v>197.14999999999998</v>
      </c>
      <c r="L638" s="90">
        <v>56</v>
      </c>
      <c r="M638" s="90" t="s">
        <v>1846</v>
      </c>
      <c r="N638" s="14"/>
      <c r="Q638" s="2"/>
      <c r="R638" s="110"/>
      <c r="T638" s="35"/>
      <c r="U638" s="2"/>
      <c r="V638" s="2"/>
      <c r="W638" s="5" t="e">
        <f>VLOOKUP(V638,definitions_list_lookup!$V$12:$W$15,2,FALSE)</f>
        <v>#N/A</v>
      </c>
      <c r="X638" s="35"/>
      <c r="Y638" s="41" t="e">
        <f>VLOOKUP(X638,definitions_list_lookup!$AT$3:$AU$5,2,FALSE)</f>
        <v>#N/A</v>
      </c>
      <c r="Z638" s="41"/>
      <c r="AA638" s="41"/>
      <c r="AB638" s="2" t="s">
        <v>1385</v>
      </c>
      <c r="AC638" s="2" t="s">
        <v>1374</v>
      </c>
      <c r="AD638" s="5">
        <f>VLOOKUP(AC638,definitions_list_lookup!$Y$12:$Z$15,2,FALSE)</f>
        <v>1</v>
      </c>
      <c r="AE638" s="35" t="s">
        <v>1456</v>
      </c>
      <c r="AF638" s="41">
        <f>VLOOKUP(AE638,definitions_list_lookup!$AT$3:$AU$5,2,FALSE)</f>
        <v>1</v>
      </c>
      <c r="AH638" s="2" t="s">
        <v>1492</v>
      </c>
      <c r="AI638" s="2" t="s">
        <v>3063</v>
      </c>
      <c r="AJ638" s="14"/>
      <c r="AK638" s="14"/>
      <c r="AL638" s="14"/>
      <c r="AM638" s="14"/>
      <c r="AN638" s="14"/>
      <c r="AO638" s="14"/>
      <c r="AP638" s="14"/>
      <c r="AQ638" s="14"/>
      <c r="AR638" s="14"/>
      <c r="AS638" s="49">
        <v>13</v>
      </c>
      <c r="AT638" s="49">
        <v>90</v>
      </c>
      <c r="AU638" s="49">
        <v>0</v>
      </c>
      <c r="AV638" s="49">
        <v>180</v>
      </c>
      <c r="AW638" s="49">
        <f t="shared" si="79"/>
        <v>-90</v>
      </c>
      <c r="AX638" s="49">
        <f t="shared" si="80"/>
        <v>270</v>
      </c>
      <c r="AY638" s="49">
        <f t="shared" si="81"/>
        <v>77</v>
      </c>
      <c r="AZ638" s="49">
        <f t="shared" si="82"/>
        <v>360</v>
      </c>
      <c r="BA638" s="49">
        <f t="shared" si="83"/>
        <v>13</v>
      </c>
      <c r="BB638" s="49">
        <f t="shared" si="75"/>
        <v>90</v>
      </c>
      <c r="BC638" s="60">
        <f t="shared" si="74"/>
        <v>13</v>
      </c>
    </row>
    <row r="639" spans="1:55">
      <c r="A639" s="89">
        <v>42940</v>
      </c>
      <c r="B639" s="2" t="s">
        <v>1842</v>
      </c>
      <c r="C639" s="2" t="s">
        <v>1450</v>
      </c>
      <c r="D639" s="2" t="s">
        <v>1575</v>
      </c>
      <c r="E639" s="2">
        <v>78</v>
      </c>
      <c r="F639" s="2">
        <v>4</v>
      </c>
      <c r="G639" s="10" t="str">
        <f t="shared" si="78"/>
        <v>78-4</v>
      </c>
      <c r="H639" s="2">
        <v>45</v>
      </c>
      <c r="I639" s="2">
        <v>59</v>
      </c>
      <c r="J639" s="14">
        <f>(VLOOKUP($G639,Depth_Lookup_CCL!$A$3:$Z$549,11,FALSE))+(H639/100)</f>
        <v>197.14999999999998</v>
      </c>
      <c r="K639" s="14">
        <f>(VLOOKUP($G639,Depth_Lookup_CCL!$A$3:$Z$549,11,FALSE))+(I639/100)</f>
        <v>197.29</v>
      </c>
      <c r="L639" s="90">
        <v>56</v>
      </c>
      <c r="M639" s="90" t="s">
        <v>1846</v>
      </c>
      <c r="N639" s="14" t="s">
        <v>1442</v>
      </c>
      <c r="Q639" s="2"/>
      <c r="R639" s="110"/>
      <c r="T639" s="35"/>
      <c r="U639" s="2"/>
      <c r="V639" s="2"/>
      <c r="W639" s="5" t="e">
        <f>VLOOKUP(V639,definitions_list_lookup!$V$12:$W$15,2,FALSE)</f>
        <v>#N/A</v>
      </c>
      <c r="X639" s="35"/>
      <c r="Y639" s="41" t="e">
        <f>VLOOKUP(X639,definitions_list_lookup!$AT$3:$AU$5,2,FALSE)</f>
        <v>#N/A</v>
      </c>
      <c r="Z639" s="41"/>
      <c r="AA639" s="41" t="s">
        <v>3064</v>
      </c>
      <c r="AB639" s="2"/>
      <c r="AC639" s="2"/>
      <c r="AD639" s="5" t="e">
        <f>VLOOKUP(AC639,definitions_list_lookup!$Y$12:$Z$15,2,FALSE)</f>
        <v>#N/A</v>
      </c>
      <c r="AE639" s="35"/>
      <c r="AF639" s="41" t="e">
        <f>VLOOKUP(AE639,definitions_list_lookup!$AT$3:$AU$5,2,FALSE)</f>
        <v>#N/A</v>
      </c>
      <c r="AH639" s="2"/>
      <c r="AI639" s="2"/>
      <c r="AJ639" s="14"/>
      <c r="AK639" s="14"/>
      <c r="AL639" s="14"/>
      <c r="AM639" s="14"/>
      <c r="AN639" s="14"/>
      <c r="AO639" s="14"/>
      <c r="AP639" s="14"/>
      <c r="AQ639" s="14"/>
      <c r="AR639" s="14"/>
      <c r="AS639" s="49">
        <v>13</v>
      </c>
      <c r="AT639" s="49">
        <v>90</v>
      </c>
      <c r="AU639" s="49">
        <v>0</v>
      </c>
      <c r="AV639" s="49">
        <v>180</v>
      </c>
      <c r="AW639" s="49">
        <f t="shared" si="79"/>
        <v>-90</v>
      </c>
      <c r="AX639" s="49">
        <f t="shared" si="80"/>
        <v>270</v>
      </c>
      <c r="AY639" s="49">
        <f t="shared" si="81"/>
        <v>77</v>
      </c>
      <c r="AZ639" s="49">
        <f t="shared" si="82"/>
        <v>360</v>
      </c>
      <c r="BA639" s="49">
        <f t="shared" si="83"/>
        <v>13</v>
      </c>
      <c r="BB639" s="49">
        <f t="shared" si="75"/>
        <v>90</v>
      </c>
      <c r="BC639" s="60">
        <f t="shared" si="74"/>
        <v>13</v>
      </c>
    </row>
    <row r="640" spans="1:55">
      <c r="A640" s="89">
        <v>42940</v>
      </c>
      <c r="B640" s="2" t="s">
        <v>1842</v>
      </c>
      <c r="C640" s="2" t="s">
        <v>1450</v>
      </c>
      <c r="D640" s="2" t="s">
        <v>1575</v>
      </c>
      <c r="E640" s="2">
        <v>79</v>
      </c>
      <c r="F640" s="2">
        <v>1</v>
      </c>
      <c r="G640" s="10" t="str">
        <f t="shared" si="78"/>
        <v>79-1</v>
      </c>
      <c r="H640" s="2">
        <v>0</v>
      </c>
      <c r="I640" s="2">
        <v>44</v>
      </c>
      <c r="J640" s="14">
        <f>(VLOOKUP($G640,Depth_Lookup_CCL!$A$3:$Z$549,11,FALSE))+(H640/100)</f>
        <v>197.2</v>
      </c>
      <c r="K640" s="14">
        <f>(VLOOKUP($G640,Depth_Lookup_CCL!$A$3:$Z$549,11,FALSE))+(I640/100)</f>
        <v>197.64</v>
      </c>
      <c r="L640" s="90">
        <v>56</v>
      </c>
      <c r="M640" s="90" t="s">
        <v>1846</v>
      </c>
      <c r="N640" s="14"/>
      <c r="Q640" s="2"/>
      <c r="R640" s="110"/>
      <c r="S640" s="2" t="s">
        <v>1366</v>
      </c>
      <c r="T640" s="35" t="s">
        <v>1363</v>
      </c>
      <c r="U640" s="2" t="s">
        <v>1368</v>
      </c>
      <c r="V640" s="2" t="s">
        <v>238</v>
      </c>
      <c r="W640" s="5">
        <f>VLOOKUP(V640,definitions_list_lookup!$V$12:$W$15,2,FALSE)</f>
        <v>2</v>
      </c>
      <c r="X640" s="35" t="s">
        <v>1456</v>
      </c>
      <c r="Y640" s="41">
        <f>VLOOKUP(X640,definitions_list_lookup!$AT$3:$AU$5,2,FALSE)</f>
        <v>1</v>
      </c>
      <c r="Z640" s="41"/>
      <c r="AA640" s="41"/>
      <c r="AB640" s="2"/>
      <c r="AC640" s="2"/>
      <c r="AD640" s="5" t="e">
        <f>VLOOKUP(AC640,definitions_list_lookup!$Y$12:$Z$15,2,FALSE)</f>
        <v>#N/A</v>
      </c>
      <c r="AE640" s="35"/>
      <c r="AF640" s="41" t="e">
        <f>VLOOKUP(AE640,definitions_list_lookup!$AT$3:$AU$5,2,FALSE)</f>
        <v>#N/A</v>
      </c>
      <c r="AH640" s="2"/>
      <c r="AI640" s="2"/>
      <c r="AJ640" s="14"/>
      <c r="AK640" s="14"/>
      <c r="AL640" s="14"/>
      <c r="AM640" s="14"/>
      <c r="AN640" s="14"/>
      <c r="AO640" s="14"/>
      <c r="AP640" s="14"/>
      <c r="AQ640" s="14"/>
      <c r="AR640" s="14"/>
      <c r="AS640" s="49"/>
      <c r="AT640" s="49"/>
      <c r="AU640" s="49"/>
      <c r="AV640" s="49"/>
      <c r="AW640" s="49"/>
      <c r="AX640" s="49"/>
      <c r="AY640" s="49"/>
      <c r="AZ640" s="49"/>
      <c r="BA640" s="49"/>
      <c r="BB640" s="49"/>
      <c r="BC640" s="60"/>
    </row>
    <row r="641" spans="1:55">
      <c r="A641" s="89">
        <v>42940</v>
      </c>
      <c r="B641" s="2" t="s">
        <v>1842</v>
      </c>
      <c r="C641" s="2" t="s">
        <v>1450</v>
      </c>
      <c r="D641" s="2" t="s">
        <v>1575</v>
      </c>
      <c r="E641" s="2">
        <v>79</v>
      </c>
      <c r="F641" s="2">
        <v>1</v>
      </c>
      <c r="G641" s="10" t="str">
        <f t="shared" si="78"/>
        <v>79-1</v>
      </c>
      <c r="H641" s="2">
        <v>44</v>
      </c>
      <c r="I641" s="2">
        <v>56</v>
      </c>
      <c r="J641" s="14">
        <f>(VLOOKUP($G641,Depth_Lookup_CCL!$A$3:$Z$549,11,FALSE))+(H641/100)</f>
        <v>197.64</v>
      </c>
      <c r="K641" s="14">
        <f>(VLOOKUP($G641,Depth_Lookup_CCL!$A$3:$Z$549,11,FALSE))+(I641/100)</f>
        <v>197.76</v>
      </c>
      <c r="L641" s="90">
        <v>56</v>
      </c>
      <c r="M641" s="90" t="s">
        <v>1846</v>
      </c>
      <c r="N641" s="14"/>
      <c r="Q641" s="2"/>
      <c r="R641" s="110"/>
      <c r="S641" s="2" t="s">
        <v>1366</v>
      </c>
      <c r="T641" s="2" t="s">
        <v>1363</v>
      </c>
      <c r="U641" s="2" t="s">
        <v>1368</v>
      </c>
      <c r="V641" s="2" t="s">
        <v>238</v>
      </c>
      <c r="W641" s="5">
        <f>VLOOKUP(V641,definitions_list_lookup!$V$12:$W$15,2,FALSE)</f>
        <v>2</v>
      </c>
      <c r="X641" s="2" t="s">
        <v>1456</v>
      </c>
      <c r="Y641" s="41">
        <f>VLOOKUP(X641,definitions_list_lookup!$AT$3:$AU$5,2,FALSE)</f>
        <v>1</v>
      </c>
      <c r="Z641" s="41"/>
      <c r="AA641" s="41" t="s">
        <v>3065</v>
      </c>
      <c r="AB641" s="2"/>
      <c r="AC641" s="2"/>
      <c r="AD641" s="5" t="e">
        <f>VLOOKUP(AC641,definitions_list_lookup!$Y$12:$Z$15,2,FALSE)</f>
        <v>#N/A</v>
      </c>
      <c r="AE641" s="35"/>
      <c r="AF641" s="41" t="e">
        <f>VLOOKUP(AE641,definitions_list_lookup!$AT$3:$AU$5,2,FALSE)</f>
        <v>#N/A</v>
      </c>
      <c r="AH641" s="2"/>
      <c r="AI641" s="2"/>
      <c r="AJ641" s="14"/>
      <c r="AK641" s="14"/>
      <c r="AL641" s="14"/>
      <c r="AM641" s="14"/>
      <c r="AN641" s="14"/>
      <c r="AO641" s="14"/>
      <c r="AP641" s="14"/>
      <c r="AQ641" s="14"/>
      <c r="AR641" s="14"/>
      <c r="AS641" s="49">
        <v>14</v>
      </c>
      <c r="AT641" s="49">
        <v>90</v>
      </c>
      <c r="AU641" s="49">
        <v>8</v>
      </c>
      <c r="AV641" s="49">
        <v>180</v>
      </c>
      <c r="AW641" s="49">
        <f t="shared" si="79"/>
        <v>-60.590978784815391</v>
      </c>
      <c r="AX641" s="49">
        <f t="shared" si="80"/>
        <v>299.40902121518462</v>
      </c>
      <c r="AY641" s="49">
        <f t="shared" si="81"/>
        <v>74.028347376130142</v>
      </c>
      <c r="AZ641" s="49">
        <f t="shared" si="82"/>
        <v>29.409021215184609</v>
      </c>
      <c r="BA641" s="49">
        <f t="shared" si="83"/>
        <v>15.971652623869858</v>
      </c>
      <c r="BB641" s="49">
        <f t="shared" si="75"/>
        <v>119.40902121518462</v>
      </c>
      <c r="BC641" s="60">
        <f t="shared" si="74"/>
        <v>15.971652623869858</v>
      </c>
    </row>
    <row r="642" spans="1:55">
      <c r="A642" s="89">
        <v>42940</v>
      </c>
      <c r="B642" s="2" t="s">
        <v>1842</v>
      </c>
      <c r="C642" s="2" t="s">
        <v>1450</v>
      </c>
      <c r="D642" s="2" t="s">
        <v>1575</v>
      </c>
      <c r="E642" s="2">
        <v>79</v>
      </c>
      <c r="F642" s="2">
        <v>1</v>
      </c>
      <c r="G642" s="10" t="str">
        <f t="shared" si="78"/>
        <v>79-1</v>
      </c>
      <c r="H642" s="2">
        <v>56</v>
      </c>
      <c r="I642" s="2">
        <v>61</v>
      </c>
      <c r="J642" s="14">
        <f>(VLOOKUP($G642,Depth_Lookup_CCL!$A$3:$Z$549,11,FALSE))+(H642/100)</f>
        <v>197.76</v>
      </c>
      <c r="K642" s="14">
        <f>(VLOOKUP($G642,Depth_Lookup_CCL!$A$3:$Z$549,11,FALSE))+(I642/100)</f>
        <v>197.81</v>
      </c>
      <c r="L642" s="90">
        <v>56</v>
      </c>
      <c r="M642" s="90" t="s">
        <v>1846</v>
      </c>
      <c r="N642" s="14" t="s">
        <v>1442</v>
      </c>
      <c r="Q642" s="2"/>
      <c r="R642" s="110"/>
      <c r="S642" s="2" t="s">
        <v>1366</v>
      </c>
      <c r="T642" s="35" t="s">
        <v>1391</v>
      </c>
      <c r="U642" s="2" t="s">
        <v>1368</v>
      </c>
      <c r="V642" s="2" t="s">
        <v>238</v>
      </c>
      <c r="W642" s="5">
        <f>VLOOKUP(V642,definitions_list_lookup!$V$12:$W$15,2,FALSE)</f>
        <v>2</v>
      </c>
      <c r="X642" s="35" t="s">
        <v>1456</v>
      </c>
      <c r="Y642" s="41">
        <f>VLOOKUP(X642,definitions_list_lookup!$AT$3:$AU$5,2,FALSE)</f>
        <v>1</v>
      </c>
      <c r="Z642" s="41"/>
      <c r="AA642" s="41"/>
      <c r="AB642" s="2"/>
      <c r="AC642" s="2"/>
      <c r="AD642" s="5" t="e">
        <f>VLOOKUP(AC642,definitions_list_lookup!$Y$12:$Z$15,2,FALSE)</f>
        <v>#N/A</v>
      </c>
      <c r="AE642" s="35"/>
      <c r="AF642" s="41" t="e">
        <f>VLOOKUP(AE642,definitions_list_lookup!$AT$3:$AU$5,2,FALSE)</f>
        <v>#N/A</v>
      </c>
      <c r="AH642" s="2"/>
      <c r="AI642" s="2"/>
      <c r="AJ642" s="14"/>
      <c r="AK642" s="14"/>
      <c r="AL642" s="14"/>
      <c r="AM642" s="14"/>
      <c r="AN642" s="14"/>
      <c r="AO642" s="14"/>
      <c r="AP642" s="14"/>
      <c r="AQ642" s="14"/>
      <c r="AR642" s="14"/>
      <c r="AS642" s="49">
        <v>11</v>
      </c>
      <c r="AT642" s="49">
        <v>90</v>
      </c>
      <c r="AU642" s="49">
        <v>8</v>
      </c>
      <c r="AV642" s="49">
        <v>180</v>
      </c>
      <c r="AW642" s="49">
        <f t="shared" si="79"/>
        <v>-54.132321406965048</v>
      </c>
      <c r="AX642" s="49">
        <f t="shared" si="80"/>
        <v>305.86767859303495</v>
      </c>
      <c r="AY642" s="49">
        <f t="shared" si="81"/>
        <v>76.511556599273803</v>
      </c>
      <c r="AZ642" s="49">
        <f t="shared" si="82"/>
        <v>35.867678593034952</v>
      </c>
      <c r="BA642" s="49">
        <f t="shared" si="83"/>
        <v>13.488443400726197</v>
      </c>
      <c r="BB642" s="49">
        <f t="shared" si="75"/>
        <v>125.86767859303495</v>
      </c>
      <c r="BC642" s="60">
        <f t="shared" si="74"/>
        <v>13.488443400726197</v>
      </c>
    </row>
    <row r="643" spans="1:55">
      <c r="A643" s="89">
        <v>42940</v>
      </c>
      <c r="B643" s="2" t="s">
        <v>1842</v>
      </c>
      <c r="C643" s="2" t="s">
        <v>1450</v>
      </c>
      <c r="D643" s="2" t="s">
        <v>1575</v>
      </c>
      <c r="E643" s="2">
        <v>79</v>
      </c>
      <c r="F643" s="2">
        <v>2</v>
      </c>
      <c r="G643" s="10" t="str">
        <f t="shared" si="78"/>
        <v>79-2</v>
      </c>
      <c r="H643" s="2">
        <v>0</v>
      </c>
      <c r="I643" s="2">
        <v>34.5</v>
      </c>
      <c r="J643" s="14">
        <f>(VLOOKUP($G643,Depth_Lookup_CCL!$A$3:$Z$549,11,FALSE))+(H643/100)</f>
        <v>197.79999999999998</v>
      </c>
      <c r="K643" s="14">
        <f>(VLOOKUP($G643,Depth_Lookup_CCL!$A$3:$Z$549,11,FALSE))+(I643/100)</f>
        <v>198.14499999999998</v>
      </c>
      <c r="L643" s="90">
        <v>56</v>
      </c>
      <c r="M643" s="90" t="s">
        <v>1846</v>
      </c>
      <c r="N643" s="14"/>
      <c r="Q643" s="2"/>
      <c r="R643" s="110"/>
      <c r="T643" s="35"/>
      <c r="U643" s="2"/>
      <c r="V643" s="2"/>
      <c r="W643" s="5" t="e">
        <f>VLOOKUP(V643,definitions_list_lookup!$V$12:$W$15,2,FALSE)</f>
        <v>#N/A</v>
      </c>
      <c r="X643" s="35"/>
      <c r="Y643" s="41" t="e">
        <f>VLOOKUP(X643,definitions_list_lookup!$AT$3:$AU$5,2,FALSE)</f>
        <v>#N/A</v>
      </c>
      <c r="Z643" s="41"/>
      <c r="AA643" s="41"/>
      <c r="AB643" s="2" t="s">
        <v>1385</v>
      </c>
      <c r="AC643" s="2" t="s">
        <v>1374</v>
      </c>
      <c r="AD643" s="5">
        <f>VLOOKUP(AC643,definitions_list_lookup!$Y$12:$Z$15,2,FALSE)</f>
        <v>1</v>
      </c>
      <c r="AE643" s="35" t="s">
        <v>1456</v>
      </c>
      <c r="AF643" s="41">
        <f>VLOOKUP(AE643,definitions_list_lookup!$AT$3:$AU$5,2,FALSE)</f>
        <v>1</v>
      </c>
      <c r="AH643" s="2" t="s">
        <v>1492</v>
      </c>
      <c r="AI643" s="2" t="s">
        <v>3063</v>
      </c>
      <c r="AJ643" s="14"/>
      <c r="AK643" s="14"/>
      <c r="AL643" s="14"/>
      <c r="AM643" s="14"/>
      <c r="AN643" s="14"/>
      <c r="AO643" s="14"/>
      <c r="AP643" s="14"/>
      <c r="AQ643" s="14"/>
      <c r="AR643" s="14"/>
      <c r="AS643" s="49">
        <v>1</v>
      </c>
      <c r="AT643" s="49">
        <v>90</v>
      </c>
      <c r="AU643" s="49">
        <v>0</v>
      </c>
      <c r="AV643" s="49">
        <v>180</v>
      </c>
      <c r="AW643" s="49">
        <f t="shared" si="79"/>
        <v>-90</v>
      </c>
      <c r="AX643" s="49">
        <f t="shared" si="80"/>
        <v>270</v>
      </c>
      <c r="AY643" s="49">
        <f t="shared" si="81"/>
        <v>89</v>
      </c>
      <c r="AZ643" s="49">
        <f t="shared" si="82"/>
        <v>360</v>
      </c>
      <c r="BA643" s="49">
        <f t="shared" si="83"/>
        <v>1</v>
      </c>
      <c r="BB643" s="49">
        <f t="shared" si="75"/>
        <v>90</v>
      </c>
      <c r="BC643" s="60">
        <f t="shared" si="74"/>
        <v>1</v>
      </c>
    </row>
    <row r="644" spans="1:55">
      <c r="A644" s="89">
        <v>42940</v>
      </c>
      <c r="B644" s="2" t="s">
        <v>1842</v>
      </c>
      <c r="C644" s="2" t="s">
        <v>1450</v>
      </c>
      <c r="D644" s="2" t="s">
        <v>1575</v>
      </c>
      <c r="E644" s="2">
        <v>79</v>
      </c>
      <c r="F644" s="2">
        <v>2</v>
      </c>
      <c r="G644" s="10" t="str">
        <f t="shared" si="78"/>
        <v>79-2</v>
      </c>
      <c r="H644" s="2">
        <v>34.5</v>
      </c>
      <c r="I644" s="2">
        <v>52</v>
      </c>
      <c r="J644" s="14">
        <f>(VLOOKUP($G644,Depth_Lookup_CCL!$A$3:$Z$549,11,FALSE))+(H644/100)</f>
        <v>198.14499999999998</v>
      </c>
      <c r="K644" s="14">
        <f>(VLOOKUP($G644,Depth_Lookup_CCL!$A$3:$Z$549,11,FALSE))+(I644/100)</f>
        <v>198.32</v>
      </c>
      <c r="L644" s="90">
        <v>56</v>
      </c>
      <c r="M644" s="90" t="s">
        <v>1846</v>
      </c>
      <c r="N644" s="14"/>
      <c r="Q644" s="2"/>
      <c r="R644" s="110"/>
      <c r="S644" s="2" t="s">
        <v>1379</v>
      </c>
      <c r="T644" s="35" t="s">
        <v>1391</v>
      </c>
      <c r="U644" s="2" t="s">
        <v>1368</v>
      </c>
      <c r="V644" s="2" t="s">
        <v>238</v>
      </c>
      <c r="W644" s="5">
        <f>VLOOKUP(V644,definitions_list_lookup!$V$12:$W$15,2,FALSE)</f>
        <v>2</v>
      </c>
      <c r="X644" s="35" t="s">
        <v>1457</v>
      </c>
      <c r="Y644" s="41">
        <f>VLOOKUP(X644,definitions_list_lookup!$AT$3:$AU$5,2,FALSE)</f>
        <v>2</v>
      </c>
      <c r="Z644" s="41">
        <v>17.5</v>
      </c>
      <c r="AA644" s="41" t="s">
        <v>3066</v>
      </c>
      <c r="AB644" s="2"/>
      <c r="AC644" s="2"/>
      <c r="AD644" s="5" t="e">
        <f>VLOOKUP(AC644,definitions_list_lookup!$Y$12:$Z$15,2,FALSE)</f>
        <v>#N/A</v>
      </c>
      <c r="AE644" s="35"/>
      <c r="AF644" s="41" t="e">
        <f>VLOOKUP(AE644,definitions_list_lookup!$AT$3:$AU$5,2,FALSE)</f>
        <v>#N/A</v>
      </c>
      <c r="AH644" s="2"/>
      <c r="AI644" s="2"/>
      <c r="AJ644" s="14"/>
      <c r="AK644" s="14"/>
      <c r="AL644" s="14"/>
      <c r="AM644" s="14"/>
      <c r="AN644" s="14"/>
      <c r="AO644" s="14"/>
      <c r="AP644" s="14"/>
      <c r="AQ644" s="14"/>
      <c r="AR644" s="14"/>
      <c r="AS644" s="49"/>
      <c r="AT644" s="49"/>
      <c r="AU644" s="49"/>
      <c r="AV644" s="49"/>
      <c r="AW644" s="49"/>
      <c r="AX644" s="49"/>
      <c r="AY644" s="49"/>
      <c r="AZ644" s="49"/>
      <c r="BA644" s="49"/>
      <c r="BB644" s="49"/>
      <c r="BC644" s="60"/>
    </row>
    <row r="645" spans="1:55">
      <c r="A645" s="89">
        <v>42940</v>
      </c>
      <c r="B645" s="2" t="s">
        <v>1842</v>
      </c>
      <c r="C645" s="2" t="s">
        <v>1450</v>
      </c>
      <c r="D645" s="2" t="s">
        <v>1575</v>
      </c>
      <c r="E645" s="2">
        <v>79</v>
      </c>
      <c r="F645" s="2">
        <v>2</v>
      </c>
      <c r="G645" s="10" t="str">
        <f t="shared" si="78"/>
        <v>79-2</v>
      </c>
      <c r="H645" s="2">
        <v>52</v>
      </c>
      <c r="I645" s="2">
        <v>67</v>
      </c>
      <c r="J645" s="14">
        <f>(VLOOKUP($G645,Depth_Lookup_CCL!$A$3:$Z$549,11,FALSE))+(H645/100)</f>
        <v>198.32</v>
      </c>
      <c r="K645" s="14">
        <f>(VLOOKUP($G645,Depth_Lookup_CCL!$A$3:$Z$549,11,FALSE))+(I645/100)</f>
        <v>198.46999999999997</v>
      </c>
      <c r="L645" s="90">
        <v>56</v>
      </c>
      <c r="M645" s="90" t="s">
        <v>1846</v>
      </c>
      <c r="N645" s="14" t="s">
        <v>1442</v>
      </c>
      <c r="Q645" s="2"/>
      <c r="R645" s="110"/>
      <c r="S645" s="2" t="s">
        <v>1379</v>
      </c>
      <c r="T645" s="35" t="s">
        <v>1391</v>
      </c>
      <c r="U645" s="2" t="s">
        <v>1368</v>
      </c>
      <c r="V645" s="2" t="s">
        <v>238</v>
      </c>
      <c r="W645" s="5">
        <f>VLOOKUP(V645,definitions_list_lookup!$V$12:$W$15,2,FALSE)</f>
        <v>2</v>
      </c>
      <c r="X645" s="35" t="s">
        <v>1457</v>
      </c>
      <c r="Y645" s="41">
        <f>VLOOKUP(X645,definitions_list_lookup!$AT$3:$AU$5,2,FALSE)</f>
        <v>2</v>
      </c>
      <c r="Z645" s="41">
        <v>22</v>
      </c>
      <c r="AA645" s="41" t="s">
        <v>3067</v>
      </c>
      <c r="AB645" s="2"/>
      <c r="AC645" s="2"/>
      <c r="AD645" s="5" t="e">
        <f>VLOOKUP(AC645,definitions_list_lookup!$Y$12:$Z$15,2,FALSE)</f>
        <v>#N/A</v>
      </c>
      <c r="AE645" s="35"/>
      <c r="AF645" s="41" t="e">
        <f>VLOOKUP(AE645,definitions_list_lookup!$AT$3:$AU$5,2,FALSE)</f>
        <v>#N/A</v>
      </c>
      <c r="AH645" s="2"/>
      <c r="AI645" s="2"/>
      <c r="AJ645" s="14"/>
      <c r="AK645" s="14"/>
      <c r="AL645" s="14"/>
      <c r="AM645" s="14"/>
      <c r="AN645" s="14"/>
      <c r="AO645" s="14"/>
      <c r="AP645" s="14"/>
      <c r="AQ645" s="14"/>
      <c r="AR645" s="14"/>
      <c r="AS645" s="49">
        <v>6</v>
      </c>
      <c r="AT645" s="49">
        <v>90</v>
      </c>
      <c r="AU645" s="49">
        <v>0</v>
      </c>
      <c r="AV645" s="49">
        <v>180</v>
      </c>
      <c r="AW645" s="49">
        <f t="shared" si="79"/>
        <v>-90</v>
      </c>
      <c r="AX645" s="49">
        <f t="shared" si="80"/>
        <v>270</v>
      </c>
      <c r="AY645" s="49">
        <f t="shared" si="81"/>
        <v>84</v>
      </c>
      <c r="AZ645" s="49">
        <f t="shared" si="82"/>
        <v>360</v>
      </c>
      <c r="BA645" s="49">
        <f t="shared" si="83"/>
        <v>6</v>
      </c>
      <c r="BB645" s="49">
        <f t="shared" si="75"/>
        <v>90</v>
      </c>
      <c r="BC645" s="60">
        <f t="shared" si="74"/>
        <v>6</v>
      </c>
    </row>
    <row r="646" spans="1:55">
      <c r="A646" s="89">
        <v>42940</v>
      </c>
      <c r="B646" s="2" t="s">
        <v>1842</v>
      </c>
      <c r="C646" s="2" t="s">
        <v>1450</v>
      </c>
      <c r="D646" s="2" t="s">
        <v>1575</v>
      </c>
      <c r="E646" s="2">
        <v>79</v>
      </c>
      <c r="F646" s="2">
        <v>3</v>
      </c>
      <c r="G646" s="10" t="str">
        <f t="shared" si="78"/>
        <v>79-3</v>
      </c>
      <c r="H646" s="2">
        <v>0</v>
      </c>
      <c r="I646" s="2">
        <v>7</v>
      </c>
      <c r="J646" s="14">
        <f>(VLOOKUP($G646,Depth_Lookup_CCL!$A$3:$Z$549,11,FALSE))+(H646/100)</f>
        <v>198.46499999999997</v>
      </c>
      <c r="K646" s="14">
        <f>(VLOOKUP($G646,Depth_Lookup_CCL!$A$3:$Z$549,11,FALSE))+(I646/100)</f>
        <v>198.53499999999997</v>
      </c>
      <c r="L646" s="90">
        <v>56</v>
      </c>
      <c r="M646" s="90" t="s">
        <v>1846</v>
      </c>
      <c r="N646" s="14"/>
      <c r="Q646" s="2"/>
      <c r="R646" s="110"/>
      <c r="S646" s="2" t="s">
        <v>1379</v>
      </c>
      <c r="T646" s="35" t="s">
        <v>1391</v>
      </c>
      <c r="U646" s="2" t="s">
        <v>1368</v>
      </c>
      <c r="V646" s="2" t="s">
        <v>238</v>
      </c>
      <c r="W646" s="5">
        <f>VLOOKUP(V646,definitions_list_lookup!$V$12:$W$15,2,FALSE)</f>
        <v>2</v>
      </c>
      <c r="X646" s="35" t="s">
        <v>1457</v>
      </c>
      <c r="Y646" s="41">
        <f>VLOOKUP(X646,definitions_list_lookup!$AT$3:$AU$5,2,FALSE)</f>
        <v>2</v>
      </c>
      <c r="Z646" s="41"/>
      <c r="AA646" s="41" t="s">
        <v>2845</v>
      </c>
      <c r="AB646" s="2"/>
      <c r="AC646" s="2"/>
      <c r="AD646" s="5" t="e">
        <f>VLOOKUP(AC646,definitions_list_lookup!$Y$12:$Z$15,2,FALSE)</f>
        <v>#N/A</v>
      </c>
      <c r="AE646" s="35"/>
      <c r="AF646" s="41" t="e">
        <f>VLOOKUP(AE646,definitions_list_lookup!$AT$3:$AU$5,2,FALSE)</f>
        <v>#N/A</v>
      </c>
      <c r="AH646" s="2"/>
      <c r="AI646" s="2"/>
      <c r="AJ646" s="14"/>
      <c r="AK646" s="14"/>
      <c r="AL646" s="14"/>
      <c r="AM646" s="14"/>
      <c r="AN646" s="14"/>
      <c r="AO646" s="14"/>
      <c r="AP646" s="14"/>
      <c r="AQ646" s="14"/>
      <c r="AR646" s="14"/>
      <c r="AS646" s="49"/>
      <c r="AT646" s="49"/>
      <c r="AU646" s="49"/>
      <c r="AV646" s="49"/>
      <c r="AW646" s="49"/>
      <c r="AX646" s="49"/>
      <c r="AY646" s="49"/>
      <c r="AZ646" s="49"/>
      <c r="BA646" s="49"/>
      <c r="BB646" s="49"/>
      <c r="BC646" s="60"/>
    </row>
    <row r="647" spans="1:55">
      <c r="A647" s="89">
        <v>42940</v>
      </c>
      <c r="B647" s="2" t="s">
        <v>1842</v>
      </c>
      <c r="C647" s="2" t="s">
        <v>1450</v>
      </c>
      <c r="D647" s="2" t="s">
        <v>1575</v>
      </c>
      <c r="E647" s="2">
        <v>79</v>
      </c>
      <c r="F647" s="2">
        <v>3</v>
      </c>
      <c r="G647" s="10" t="str">
        <f t="shared" si="78"/>
        <v>79-3</v>
      </c>
      <c r="H647" s="2">
        <v>7</v>
      </c>
      <c r="I647" s="2">
        <v>25.5</v>
      </c>
      <c r="J647" s="14">
        <f>(VLOOKUP($G647,Depth_Lookup_CCL!$A$3:$Z$549,11,FALSE))+(H647/100)</f>
        <v>198.53499999999997</v>
      </c>
      <c r="K647" s="14">
        <f>(VLOOKUP($G647,Depth_Lookup_CCL!$A$3:$Z$549,11,FALSE))+(I647/100)</f>
        <v>198.71999999999997</v>
      </c>
      <c r="L647" s="90">
        <v>56</v>
      </c>
      <c r="M647" s="90" t="s">
        <v>1846</v>
      </c>
      <c r="N647" s="14"/>
      <c r="Q647" s="2"/>
      <c r="R647" s="110"/>
      <c r="S647" s="2" t="s">
        <v>1378</v>
      </c>
      <c r="T647" s="35" t="s">
        <v>1363</v>
      </c>
      <c r="U647" s="2" t="s">
        <v>1368</v>
      </c>
      <c r="V647" s="2" t="s">
        <v>1374</v>
      </c>
      <c r="W647" s="5">
        <f>VLOOKUP(V647,definitions_list_lookup!$V$12:$W$15,2,FALSE)</f>
        <v>1</v>
      </c>
      <c r="X647" s="35" t="s">
        <v>1456</v>
      </c>
      <c r="Y647" s="41">
        <f>VLOOKUP(X647,definitions_list_lookup!$AT$3:$AU$5,2,FALSE)</f>
        <v>1</v>
      </c>
      <c r="Z647" s="41">
        <v>18.5</v>
      </c>
      <c r="AA647" s="41"/>
      <c r="AB647" s="2"/>
      <c r="AC647" s="2"/>
      <c r="AD647" s="5" t="e">
        <f>VLOOKUP(AC647,definitions_list_lookup!$Y$12:$Z$15,2,FALSE)</f>
        <v>#N/A</v>
      </c>
      <c r="AE647" s="35"/>
      <c r="AF647" s="41" t="e">
        <f>VLOOKUP(AE647,definitions_list_lookup!$AT$3:$AU$5,2,FALSE)</f>
        <v>#N/A</v>
      </c>
      <c r="AH647" s="2"/>
      <c r="AI647" s="2"/>
      <c r="AJ647" s="14"/>
      <c r="AK647" s="14"/>
      <c r="AL647" s="14"/>
      <c r="AM647" s="14"/>
      <c r="AN647" s="14"/>
      <c r="AO647" s="14"/>
      <c r="AP647" s="14"/>
      <c r="AQ647" s="14"/>
      <c r="AR647" s="14"/>
      <c r="AS647" s="49"/>
      <c r="AT647" s="49"/>
      <c r="AU647" s="49"/>
      <c r="AV647" s="49"/>
      <c r="AW647" s="49"/>
      <c r="AX647" s="49"/>
      <c r="AY647" s="49"/>
      <c r="AZ647" s="49"/>
      <c r="BA647" s="49"/>
      <c r="BB647" s="49"/>
      <c r="BC647" s="60"/>
    </row>
    <row r="648" spans="1:55">
      <c r="A648" s="89">
        <v>42940</v>
      </c>
      <c r="B648" s="2" t="s">
        <v>1842</v>
      </c>
      <c r="C648" s="2" t="s">
        <v>1450</v>
      </c>
      <c r="D648" s="2" t="s">
        <v>1575</v>
      </c>
      <c r="E648" s="2">
        <v>79</v>
      </c>
      <c r="F648" s="2">
        <v>3</v>
      </c>
      <c r="G648" s="10" t="str">
        <f t="shared" si="78"/>
        <v>79-3</v>
      </c>
      <c r="H648" s="2">
        <v>25.5</v>
      </c>
      <c r="I648" s="2">
        <v>30</v>
      </c>
      <c r="J648" s="14">
        <f>(VLOOKUP($G648,Depth_Lookup_CCL!$A$3:$Z$549,11,FALSE))+(H648/100)</f>
        <v>198.71999999999997</v>
      </c>
      <c r="K648" s="14">
        <f>(VLOOKUP($G648,Depth_Lookup_CCL!$A$3:$Z$549,11,FALSE))+(I648/100)</f>
        <v>198.76499999999999</v>
      </c>
      <c r="L648" s="90">
        <v>56</v>
      </c>
      <c r="M648" s="90" t="s">
        <v>1846</v>
      </c>
      <c r="N648" s="14"/>
      <c r="Q648" s="2"/>
      <c r="R648" s="110"/>
      <c r="S648" s="2" t="s">
        <v>1366</v>
      </c>
      <c r="T648" s="35" t="s">
        <v>1391</v>
      </c>
      <c r="U648" s="2" t="s">
        <v>1368</v>
      </c>
      <c r="V648" s="2" t="s">
        <v>238</v>
      </c>
      <c r="W648" s="5">
        <f>VLOOKUP(V648,definitions_list_lookup!$V$12:$W$15,2,FALSE)</f>
        <v>2</v>
      </c>
      <c r="X648" s="35" t="s">
        <v>1456</v>
      </c>
      <c r="Y648" s="41">
        <f>VLOOKUP(X648,definitions_list_lookup!$AT$3:$AU$5,2,FALSE)</f>
        <v>1</v>
      </c>
      <c r="Z648" s="41">
        <v>4.5</v>
      </c>
      <c r="AA648" s="41" t="s">
        <v>3068</v>
      </c>
      <c r="AB648" s="2"/>
      <c r="AC648" s="2"/>
      <c r="AD648" s="5" t="e">
        <f>VLOOKUP(AC648,definitions_list_lookup!$Y$12:$Z$15,2,FALSE)</f>
        <v>#N/A</v>
      </c>
      <c r="AE648" s="35"/>
      <c r="AF648" s="41" t="e">
        <f>VLOOKUP(AE648,definitions_list_lookup!$AT$3:$AU$5,2,FALSE)</f>
        <v>#N/A</v>
      </c>
      <c r="AH648" s="2"/>
      <c r="AI648" s="2"/>
      <c r="AJ648" s="14"/>
      <c r="AK648" s="14"/>
      <c r="AL648" s="14"/>
      <c r="AM648" s="14"/>
      <c r="AN648" s="14"/>
      <c r="AO648" s="14"/>
      <c r="AP648" s="14"/>
      <c r="AQ648" s="14"/>
      <c r="AR648" s="14"/>
      <c r="AS648" s="49">
        <v>18</v>
      </c>
      <c r="AT648" s="49">
        <v>90</v>
      </c>
      <c r="AU648" s="49">
        <v>4</v>
      </c>
      <c r="AV648" s="49">
        <v>180</v>
      </c>
      <c r="AW648" s="49">
        <f t="shared" si="79"/>
        <v>-77.854477561635989</v>
      </c>
      <c r="AX648" s="49">
        <f t="shared" si="80"/>
        <v>282.14552243836403</v>
      </c>
      <c r="AY648" s="49">
        <f t="shared" si="81"/>
        <v>71.615303621862253</v>
      </c>
      <c r="AZ648" s="49">
        <f t="shared" si="82"/>
        <v>12.145522438364011</v>
      </c>
      <c r="BA648" s="49">
        <f t="shared" si="83"/>
        <v>18.384696378137747</v>
      </c>
      <c r="BB648" s="49">
        <f t="shared" si="75"/>
        <v>102.14552243836403</v>
      </c>
      <c r="BC648" s="60">
        <f t="shared" si="74"/>
        <v>18.384696378137747</v>
      </c>
    </row>
    <row r="649" spans="1:55">
      <c r="A649" s="89">
        <v>42940</v>
      </c>
      <c r="B649" s="2" t="s">
        <v>1842</v>
      </c>
      <c r="C649" s="2" t="s">
        <v>1450</v>
      </c>
      <c r="D649" s="2" t="s">
        <v>1575</v>
      </c>
      <c r="E649" s="2">
        <v>79</v>
      </c>
      <c r="F649" s="2">
        <v>3</v>
      </c>
      <c r="G649" s="10" t="str">
        <f t="shared" si="78"/>
        <v>79-3</v>
      </c>
      <c r="H649" s="2">
        <v>30</v>
      </c>
      <c r="I649" s="2">
        <v>49</v>
      </c>
      <c r="J649" s="14">
        <f>(VLOOKUP($G649,Depth_Lookup_CCL!$A$3:$Z$549,11,FALSE))+(H649/100)</f>
        <v>198.76499999999999</v>
      </c>
      <c r="K649" s="14">
        <f>(VLOOKUP($G649,Depth_Lookup_CCL!$A$3:$Z$549,11,FALSE))+(I649/100)</f>
        <v>198.95499999999998</v>
      </c>
      <c r="L649" s="90">
        <v>56</v>
      </c>
      <c r="M649" s="90" t="s">
        <v>1846</v>
      </c>
      <c r="N649" s="14"/>
      <c r="Q649" s="2"/>
      <c r="R649" s="110"/>
      <c r="S649" s="2" t="s">
        <v>1378</v>
      </c>
      <c r="T649" s="35" t="s">
        <v>1363</v>
      </c>
      <c r="U649" s="2" t="s">
        <v>1368</v>
      </c>
      <c r="V649" s="2" t="s">
        <v>238</v>
      </c>
      <c r="W649" s="5">
        <f>VLOOKUP(V649,definitions_list_lookup!$V$12:$W$15,2,FALSE)</f>
        <v>2</v>
      </c>
      <c r="X649" s="35" t="s">
        <v>1456</v>
      </c>
      <c r="Y649" s="41">
        <f>VLOOKUP(X649,definitions_list_lookup!$AT$3:$AU$5,2,FALSE)</f>
        <v>1</v>
      </c>
      <c r="Z649" s="41">
        <v>19</v>
      </c>
      <c r="AA649" s="41" t="s">
        <v>3069</v>
      </c>
      <c r="AB649" s="2"/>
      <c r="AC649" s="2"/>
      <c r="AD649" s="5" t="e">
        <f>VLOOKUP(AC649,definitions_list_lookup!$Y$12:$Z$15,2,FALSE)</f>
        <v>#N/A</v>
      </c>
      <c r="AE649" s="35"/>
      <c r="AF649" s="41" t="e">
        <f>VLOOKUP(AE649,definitions_list_lookup!$AT$3:$AU$5,2,FALSE)</f>
        <v>#N/A</v>
      </c>
      <c r="AH649" s="2"/>
      <c r="AI649" s="2"/>
      <c r="AJ649" s="14"/>
      <c r="AK649" s="14"/>
      <c r="AL649" s="14"/>
      <c r="AM649" s="14"/>
      <c r="AN649" s="14"/>
      <c r="AO649" s="14"/>
      <c r="AP649" s="14"/>
      <c r="AQ649" s="14"/>
      <c r="AR649" s="14"/>
      <c r="AS649" s="49">
        <v>29</v>
      </c>
      <c r="AT649" s="49">
        <v>90</v>
      </c>
      <c r="AU649" s="49">
        <v>8</v>
      </c>
      <c r="AV649" s="49">
        <v>180</v>
      </c>
      <c r="AW649" s="49">
        <f t="shared" si="79"/>
        <v>-75.772892067672743</v>
      </c>
      <c r="AX649" s="49">
        <f t="shared" si="80"/>
        <v>284.22710793232727</v>
      </c>
      <c r="AY649" s="49">
        <f t="shared" si="81"/>
        <v>60.237001566695028</v>
      </c>
      <c r="AZ649" s="49">
        <f t="shared" si="82"/>
        <v>14.227107932327257</v>
      </c>
      <c r="BA649" s="49">
        <f t="shared" si="83"/>
        <v>29.762998433304972</v>
      </c>
      <c r="BB649" s="49">
        <f t="shared" si="75"/>
        <v>104.22710793232727</v>
      </c>
      <c r="BC649" s="60">
        <f t="shared" si="74"/>
        <v>29.762998433304972</v>
      </c>
    </row>
    <row r="650" spans="1:55">
      <c r="A650" s="89">
        <v>42940</v>
      </c>
      <c r="B650" s="2" t="s">
        <v>1842</v>
      </c>
      <c r="C650" s="2" t="s">
        <v>1450</v>
      </c>
      <c r="D650" s="2" t="s">
        <v>1575</v>
      </c>
      <c r="E650" s="2">
        <v>79</v>
      </c>
      <c r="F650" s="2">
        <v>3</v>
      </c>
      <c r="G650" s="10" t="str">
        <f t="shared" si="78"/>
        <v>79-3</v>
      </c>
      <c r="H650" s="2">
        <v>49</v>
      </c>
      <c r="I650" s="2">
        <v>86</v>
      </c>
      <c r="J650" s="14">
        <f>(VLOOKUP($G650,Depth_Lookup_CCL!$A$3:$Z$549,11,FALSE))+(H650/100)</f>
        <v>198.95499999999998</v>
      </c>
      <c r="K650" s="14">
        <f>(VLOOKUP($G650,Depth_Lookup_CCL!$A$3:$Z$549,11,FALSE))+(I650/100)</f>
        <v>199.32499999999999</v>
      </c>
      <c r="L650" s="90">
        <v>56</v>
      </c>
      <c r="M650" s="90" t="s">
        <v>1846</v>
      </c>
      <c r="N650" s="14" t="s">
        <v>1442</v>
      </c>
      <c r="Q650" s="2"/>
      <c r="R650" s="110"/>
      <c r="S650" s="2" t="s">
        <v>1378</v>
      </c>
      <c r="T650" s="35" t="s">
        <v>1363</v>
      </c>
      <c r="U650" s="2" t="s">
        <v>1368</v>
      </c>
      <c r="V650" s="2" t="s">
        <v>238</v>
      </c>
      <c r="W650" s="5">
        <f>VLOOKUP(V650,definitions_list_lookup!$V$12:$W$15,2,FALSE)</f>
        <v>2</v>
      </c>
      <c r="X650" s="35" t="s">
        <v>1456</v>
      </c>
      <c r="Y650" s="41">
        <f>VLOOKUP(X650,definitions_list_lookup!$AT$3:$AU$5,2,FALSE)</f>
        <v>1</v>
      </c>
      <c r="Z650" s="41">
        <v>37</v>
      </c>
      <c r="AA650" s="41" t="s">
        <v>2932</v>
      </c>
      <c r="AB650" s="2"/>
      <c r="AC650" s="2"/>
      <c r="AD650" s="5" t="e">
        <f>VLOOKUP(AC650,definitions_list_lookup!$Y$12:$Z$15,2,FALSE)</f>
        <v>#N/A</v>
      </c>
      <c r="AE650" s="35"/>
      <c r="AF650" s="41" t="e">
        <f>VLOOKUP(AE650,definitions_list_lookup!$AT$3:$AU$5,2,FALSE)</f>
        <v>#N/A</v>
      </c>
      <c r="AH650" s="2"/>
      <c r="AI650" s="2"/>
      <c r="AJ650" s="14"/>
      <c r="AK650" s="14"/>
      <c r="AL650" s="14"/>
      <c r="AM650" s="14"/>
      <c r="AN650" s="14"/>
      <c r="AO650" s="14"/>
      <c r="AP650" s="14"/>
      <c r="AQ650" s="14"/>
      <c r="AR650" s="14"/>
      <c r="AS650" s="49">
        <v>13</v>
      </c>
      <c r="AT650" s="49">
        <v>90</v>
      </c>
      <c r="AU650" s="49">
        <v>3</v>
      </c>
      <c r="AV650" s="49">
        <v>180</v>
      </c>
      <c r="AW650" s="49">
        <f t="shared" si="79"/>
        <v>-77.210428255305459</v>
      </c>
      <c r="AX650" s="49">
        <f t="shared" si="80"/>
        <v>282.78957174469451</v>
      </c>
      <c r="AY650" s="49">
        <f t="shared" si="81"/>
        <v>76.680908711104792</v>
      </c>
      <c r="AZ650" s="49">
        <f t="shared" si="82"/>
        <v>12.789571744694541</v>
      </c>
      <c r="BA650" s="49">
        <f t="shared" si="83"/>
        <v>13.319091288895208</v>
      </c>
      <c r="BB650" s="49">
        <f t="shared" si="75"/>
        <v>102.78957174469451</v>
      </c>
      <c r="BC650" s="60">
        <f t="shared" si="74"/>
        <v>13.319091288895208</v>
      </c>
    </row>
    <row r="651" spans="1:55">
      <c r="A651" s="89">
        <v>42940</v>
      </c>
      <c r="B651" s="2" t="s">
        <v>1842</v>
      </c>
      <c r="C651" s="2" t="s">
        <v>1450</v>
      </c>
      <c r="D651" s="2" t="s">
        <v>1575</v>
      </c>
      <c r="E651" s="2">
        <v>79</v>
      </c>
      <c r="F651" s="2">
        <v>4</v>
      </c>
      <c r="G651" s="10" t="str">
        <f t="shared" si="78"/>
        <v>79-4</v>
      </c>
      <c r="H651" s="2">
        <v>0</v>
      </c>
      <c r="I651" s="2">
        <v>42</v>
      </c>
      <c r="J651" s="14">
        <f>(VLOOKUP($G651,Depth_Lookup_CCL!$A$3:$Z$549,11,FALSE))+(H651/100)</f>
        <v>199.31499999999997</v>
      </c>
      <c r="K651" s="14">
        <f>(VLOOKUP($G651,Depth_Lookup_CCL!$A$3:$Z$549,11,FALSE))+(I651/100)</f>
        <v>199.73499999999996</v>
      </c>
      <c r="L651" s="90">
        <v>56</v>
      </c>
      <c r="M651" s="90" t="s">
        <v>1846</v>
      </c>
      <c r="N651" s="14"/>
      <c r="Q651" s="2"/>
      <c r="R651" s="110"/>
      <c r="S651" s="2" t="s">
        <v>1379</v>
      </c>
      <c r="T651" s="35" t="s">
        <v>1391</v>
      </c>
      <c r="U651" s="2" t="s">
        <v>1368</v>
      </c>
      <c r="V651" s="2" t="s">
        <v>238</v>
      </c>
      <c r="W651" s="5">
        <f>VLOOKUP(V651,definitions_list_lookup!$V$12:$W$15,2,FALSE)</f>
        <v>2</v>
      </c>
      <c r="X651" s="35" t="s">
        <v>1456</v>
      </c>
      <c r="Y651" s="41">
        <f>VLOOKUP(X651,definitions_list_lookup!$AT$3:$AU$5,2,FALSE)</f>
        <v>1</v>
      </c>
      <c r="Z651" s="41">
        <v>42</v>
      </c>
      <c r="AA651" s="41" t="s">
        <v>2845</v>
      </c>
      <c r="AB651" s="2"/>
      <c r="AC651" s="2"/>
      <c r="AD651" s="5" t="e">
        <f>VLOOKUP(AC651,definitions_list_lookup!$Y$12:$Z$15,2,FALSE)</f>
        <v>#N/A</v>
      </c>
      <c r="AE651" s="35"/>
      <c r="AF651" s="41" t="e">
        <f>VLOOKUP(AE651,definitions_list_lookup!$AT$3:$AU$5,2,FALSE)</f>
        <v>#N/A</v>
      </c>
      <c r="AH651" s="2"/>
      <c r="AI651" s="2"/>
      <c r="AJ651" s="14"/>
      <c r="AK651" s="14"/>
      <c r="AL651" s="14"/>
      <c r="AM651" s="14"/>
      <c r="AN651" s="14"/>
      <c r="AO651" s="14"/>
      <c r="AP651" s="14"/>
      <c r="AQ651" s="14"/>
      <c r="AR651" s="14"/>
      <c r="AS651" s="49"/>
      <c r="AT651" s="49"/>
      <c r="AU651" s="49"/>
      <c r="AV651" s="49"/>
      <c r="AW651" s="49"/>
      <c r="AX651" s="49"/>
      <c r="AY651" s="49"/>
      <c r="AZ651" s="49"/>
      <c r="BA651" s="49"/>
      <c r="BB651" s="49"/>
      <c r="BC651" s="60"/>
    </row>
    <row r="652" spans="1:55">
      <c r="A652" s="89">
        <v>42940</v>
      </c>
      <c r="B652" s="2" t="s">
        <v>1842</v>
      </c>
      <c r="C652" s="2" t="s">
        <v>1450</v>
      </c>
      <c r="D652" s="2" t="s">
        <v>1575</v>
      </c>
      <c r="E652" s="2">
        <v>79</v>
      </c>
      <c r="F652" s="2">
        <v>4</v>
      </c>
      <c r="G652" s="10" t="str">
        <f t="shared" si="78"/>
        <v>79-4</v>
      </c>
      <c r="H652" s="2">
        <v>42</v>
      </c>
      <c r="I652" s="2">
        <v>68</v>
      </c>
      <c r="J652" s="14">
        <f>(VLOOKUP($G652,Depth_Lookup_CCL!$A$3:$Z$549,11,FALSE))+(H652/100)</f>
        <v>199.73499999999996</v>
      </c>
      <c r="K652" s="14">
        <f>(VLOOKUP($G652,Depth_Lookup_CCL!$A$3:$Z$549,11,FALSE))+(I652/100)</f>
        <v>199.99499999999998</v>
      </c>
      <c r="L652" s="90">
        <v>56</v>
      </c>
      <c r="M652" s="90" t="s">
        <v>1846</v>
      </c>
      <c r="N652" s="14" t="s">
        <v>1442</v>
      </c>
      <c r="Q652" s="2"/>
      <c r="R652" s="110"/>
      <c r="S652" s="2" t="s">
        <v>1379</v>
      </c>
      <c r="T652" s="35" t="s">
        <v>1391</v>
      </c>
      <c r="U652" s="2" t="s">
        <v>1368</v>
      </c>
      <c r="V652" s="2" t="s">
        <v>238</v>
      </c>
      <c r="W652" s="5">
        <f>VLOOKUP(V652,definitions_list_lookup!$V$12:$W$15,2,FALSE)</f>
        <v>2</v>
      </c>
      <c r="X652" s="35" t="s">
        <v>1456</v>
      </c>
      <c r="Y652" s="41">
        <f>VLOOKUP(X652,definitions_list_lookup!$AT$3:$AU$5,2,FALSE)</f>
        <v>1</v>
      </c>
      <c r="Z652" s="41">
        <v>36</v>
      </c>
      <c r="AA652" s="41" t="s">
        <v>2706</v>
      </c>
      <c r="AB652" s="2"/>
      <c r="AC652" s="2"/>
      <c r="AD652" s="5" t="e">
        <f>VLOOKUP(AC652,definitions_list_lookup!$Y$12:$Z$15,2,FALSE)</f>
        <v>#N/A</v>
      </c>
      <c r="AE652" s="35"/>
      <c r="AF652" s="41" t="e">
        <f>VLOOKUP(AE652,definitions_list_lookup!$AT$3:$AU$5,2,FALSE)</f>
        <v>#N/A</v>
      </c>
      <c r="AH652" s="2"/>
      <c r="AI652" s="2"/>
      <c r="AJ652" s="14"/>
      <c r="AK652" s="14"/>
      <c r="AL652" s="14"/>
      <c r="AM652" s="14"/>
      <c r="AN652" s="14"/>
      <c r="AO652" s="14"/>
      <c r="AP652" s="14"/>
      <c r="AQ652" s="14"/>
      <c r="AR652" s="14"/>
      <c r="AS652" s="49"/>
      <c r="AT652" s="49"/>
      <c r="AU652" s="49"/>
      <c r="AV652" s="49"/>
      <c r="AW652" s="2"/>
      <c r="AX652" s="2"/>
      <c r="AY652" s="2"/>
      <c r="AZ652" s="2"/>
      <c r="BA652" s="2"/>
    </row>
    <row r="653" spans="1:55">
      <c r="A653" s="89">
        <v>42940</v>
      </c>
      <c r="B653" s="2" t="s">
        <v>1842</v>
      </c>
      <c r="C653" s="2" t="s">
        <v>1450</v>
      </c>
      <c r="D653" s="2" t="s">
        <v>1575</v>
      </c>
      <c r="E653" s="2">
        <v>79</v>
      </c>
      <c r="F653" s="2">
        <v>4</v>
      </c>
      <c r="G653" s="10" t="str">
        <f t="shared" si="78"/>
        <v>79-4</v>
      </c>
      <c r="H653" s="2">
        <v>68</v>
      </c>
      <c r="I653" s="2">
        <v>95</v>
      </c>
      <c r="J653" s="14">
        <f>(VLOOKUP($G653,Depth_Lookup_CCL!$A$3:$Z$549,11,FALSE))+(H653/100)</f>
        <v>199.99499999999998</v>
      </c>
      <c r="K653" s="14">
        <f>(VLOOKUP($G653,Depth_Lookup_CCL!$A$3:$Z$549,11,FALSE))+(I653/100)</f>
        <v>200.26499999999996</v>
      </c>
      <c r="L653" s="90">
        <v>56</v>
      </c>
      <c r="M653" s="90" t="s">
        <v>1846</v>
      </c>
      <c r="N653" s="14"/>
      <c r="Q653" s="2"/>
      <c r="R653" s="110"/>
      <c r="S653" s="2" t="s">
        <v>1379</v>
      </c>
      <c r="T653" s="35" t="s">
        <v>1363</v>
      </c>
      <c r="U653" s="2" t="s">
        <v>1368</v>
      </c>
      <c r="V653" s="2" t="s">
        <v>238</v>
      </c>
      <c r="W653" s="5">
        <f>VLOOKUP(V653,definitions_list_lookup!$V$12:$W$15,2,FALSE)</f>
        <v>2</v>
      </c>
      <c r="X653" s="35" t="s">
        <v>1456</v>
      </c>
      <c r="Y653" s="41">
        <f>VLOOKUP(X653,definitions_list_lookup!$AT$3:$AU$5,2,FALSE)</f>
        <v>1</v>
      </c>
      <c r="Z653" s="41">
        <v>0.25</v>
      </c>
      <c r="AA653" s="41" t="s">
        <v>3070</v>
      </c>
      <c r="AB653" s="2"/>
      <c r="AC653" s="2"/>
      <c r="AD653" s="5" t="e">
        <f>VLOOKUP(AC653,definitions_list_lookup!$Y$12:$Z$15,2,FALSE)</f>
        <v>#N/A</v>
      </c>
      <c r="AE653" s="35"/>
      <c r="AF653" s="41" t="e">
        <f>VLOOKUP(AE653,definitions_list_lookup!$AT$3:$AU$5,2,FALSE)</f>
        <v>#N/A</v>
      </c>
      <c r="AH653" s="2"/>
      <c r="AI653" s="2"/>
      <c r="AJ653" s="14"/>
      <c r="AK653" s="14"/>
      <c r="AL653" s="14"/>
      <c r="AM653" s="14"/>
      <c r="AN653" s="14"/>
      <c r="AO653" s="14"/>
      <c r="AP653" s="14"/>
      <c r="AQ653" s="14"/>
      <c r="AR653" s="14"/>
      <c r="AS653" s="49">
        <v>21</v>
      </c>
      <c r="AT653" s="49">
        <v>90</v>
      </c>
      <c r="AU653" s="49">
        <v>20</v>
      </c>
      <c r="AV653" s="49">
        <v>180</v>
      </c>
      <c r="AW653" s="49">
        <f t="shared" si="79"/>
        <v>-46.523816321935669</v>
      </c>
      <c r="AX653" s="49">
        <f t="shared" si="80"/>
        <v>313.47618367806433</v>
      </c>
      <c r="AY653" s="49">
        <f t="shared" si="81"/>
        <v>62.121797397552029</v>
      </c>
      <c r="AZ653" s="49">
        <f t="shared" si="82"/>
        <v>43.476183678064331</v>
      </c>
      <c r="BA653" s="49">
        <f t="shared" si="83"/>
        <v>27.878202602447971</v>
      </c>
      <c r="BB653" s="49">
        <f t="shared" si="75"/>
        <v>133.47618367806433</v>
      </c>
      <c r="BC653" s="60">
        <f t="shared" si="74"/>
        <v>27.878202602447971</v>
      </c>
    </row>
    <row r="654" spans="1:55">
      <c r="A654" s="89">
        <v>42940</v>
      </c>
      <c r="B654" s="2" t="s">
        <v>1842</v>
      </c>
      <c r="C654" s="2" t="s">
        <v>1450</v>
      </c>
      <c r="D654" s="2" t="s">
        <v>1575</v>
      </c>
      <c r="E654" s="2">
        <v>80</v>
      </c>
      <c r="F654" s="2">
        <v>1</v>
      </c>
      <c r="G654" s="10" t="str">
        <f t="shared" si="78"/>
        <v>80-1</v>
      </c>
      <c r="H654" s="2">
        <v>0</v>
      </c>
      <c r="I654" s="2">
        <v>2</v>
      </c>
      <c r="J654" s="14">
        <f>(VLOOKUP($G654,Depth_Lookup_CCL!$A$3:$Z$549,11,FALSE))+(H654/100)</f>
        <v>200.2</v>
      </c>
      <c r="K654" s="14">
        <f>(VLOOKUP($G654,Depth_Lookup_CCL!$A$3:$Z$549,11,FALSE))+(I654/100)</f>
        <v>200.22</v>
      </c>
      <c r="L654" s="90">
        <v>56</v>
      </c>
      <c r="M654" s="90" t="s">
        <v>1846</v>
      </c>
      <c r="N654" s="14"/>
      <c r="Q654" s="2"/>
      <c r="R654" s="110"/>
      <c r="S654" s="2" t="s">
        <v>1379</v>
      </c>
      <c r="T654" s="35" t="s">
        <v>1391</v>
      </c>
      <c r="U654" s="2" t="s">
        <v>1368</v>
      </c>
      <c r="V654" s="2" t="s">
        <v>238</v>
      </c>
      <c r="W654" s="5">
        <f>VLOOKUP(V654,definitions_list_lookup!$V$12:$W$15,2,FALSE)</f>
        <v>2</v>
      </c>
      <c r="X654" s="35" t="s">
        <v>1456</v>
      </c>
      <c r="Y654" s="41">
        <f>VLOOKUP(X654,definitions_list_lookup!$AT$3:$AU$5,2,FALSE)</f>
        <v>1</v>
      </c>
      <c r="Z654" s="41">
        <v>57</v>
      </c>
      <c r="AA654" s="41" t="s">
        <v>2706</v>
      </c>
      <c r="AB654" s="2"/>
      <c r="AC654" s="2"/>
      <c r="AD654" s="5" t="e">
        <f>VLOOKUP(AC654,definitions_list_lookup!$Y$12:$Z$15,2,FALSE)</f>
        <v>#N/A</v>
      </c>
      <c r="AE654" s="35"/>
      <c r="AF654" s="41" t="e">
        <f>VLOOKUP(AE654,definitions_list_lookup!$AT$3:$AU$5,2,FALSE)</f>
        <v>#N/A</v>
      </c>
      <c r="AH654" s="2"/>
      <c r="AI654" s="2"/>
      <c r="AJ654" s="14"/>
      <c r="AK654" s="14"/>
      <c r="AL654" s="14"/>
      <c r="AM654" s="14"/>
      <c r="AN654" s="14"/>
      <c r="AO654" s="14"/>
      <c r="AP654" s="14"/>
      <c r="AQ654" s="14"/>
      <c r="AR654" s="14"/>
      <c r="AS654" s="49"/>
      <c r="AT654" s="49"/>
      <c r="AU654" s="49"/>
      <c r="AV654" s="49"/>
      <c r="AW654" s="49"/>
      <c r="AX654" s="49"/>
      <c r="AY654" s="49"/>
      <c r="AZ654" s="49"/>
      <c r="BA654" s="49"/>
      <c r="BB654" s="49"/>
      <c r="BC654" s="60"/>
    </row>
    <row r="655" spans="1:55">
      <c r="A655" s="89">
        <v>42940</v>
      </c>
      <c r="B655" s="2" t="s">
        <v>1842</v>
      </c>
      <c r="C655" s="2" t="s">
        <v>1450</v>
      </c>
      <c r="D655" s="2" t="s">
        <v>1575</v>
      </c>
      <c r="E655" s="2">
        <v>80</v>
      </c>
      <c r="F655" s="2">
        <v>1</v>
      </c>
      <c r="G655" s="10" t="str">
        <f t="shared" si="78"/>
        <v>80-1</v>
      </c>
      <c r="H655" s="2">
        <v>2</v>
      </c>
      <c r="I655" s="2">
        <v>64</v>
      </c>
      <c r="J655" s="14">
        <f>(VLOOKUP($G655,Depth_Lookup_CCL!$A$3:$Z$549,11,FALSE))+(H655/100)</f>
        <v>200.22</v>
      </c>
      <c r="K655" s="14">
        <f>(VLOOKUP($G655,Depth_Lookup_CCL!$A$3:$Z$549,11,FALSE))+(I655/100)</f>
        <v>200.83999999999997</v>
      </c>
      <c r="L655" s="90">
        <v>56</v>
      </c>
      <c r="M655" s="90" t="s">
        <v>1846</v>
      </c>
      <c r="N655" s="14" t="s">
        <v>1442</v>
      </c>
      <c r="Q655" s="2"/>
      <c r="R655" s="110"/>
      <c r="T655" s="35"/>
      <c r="U655" s="2"/>
      <c r="V655" s="2" t="s">
        <v>1376</v>
      </c>
      <c r="W655" s="5">
        <f>VLOOKUP(V655,definitions_list_lookup!$V$12:$W$15,2,FALSE)</f>
        <v>0</v>
      </c>
      <c r="X655" s="35"/>
      <c r="Y655" s="41" t="e">
        <f>VLOOKUP(X655,definitions_list_lookup!$AT$3:$AU$5,2,FALSE)</f>
        <v>#N/A</v>
      </c>
      <c r="Z655" s="41">
        <v>62</v>
      </c>
      <c r="AA655" s="41"/>
      <c r="AB655" s="2"/>
      <c r="AC655" s="2"/>
      <c r="AD655" s="5" t="e">
        <f>VLOOKUP(AC655,definitions_list_lookup!$Y$12:$Z$15,2,FALSE)</f>
        <v>#N/A</v>
      </c>
      <c r="AE655" s="35"/>
      <c r="AF655" s="41" t="e">
        <f>VLOOKUP(AE655,definitions_list_lookup!$AT$3:$AU$5,2,FALSE)</f>
        <v>#N/A</v>
      </c>
      <c r="AH655" s="2"/>
      <c r="AI655" s="2"/>
      <c r="AJ655" s="14"/>
      <c r="AK655" s="14"/>
      <c r="AL655" s="14"/>
      <c r="AM655" s="14"/>
      <c r="AN655" s="14"/>
      <c r="AO655" s="14"/>
      <c r="AP655" s="14"/>
      <c r="AQ655" s="14"/>
      <c r="AR655" s="14"/>
      <c r="AS655" s="49"/>
      <c r="AT655" s="49"/>
      <c r="AU655" s="49"/>
      <c r="AV655" s="49"/>
      <c r="AW655" s="49" t="e">
        <f t="shared" si="79"/>
        <v>#DIV/0!</v>
      </c>
      <c r="AX655" s="49" t="e">
        <f t="shared" si="80"/>
        <v>#DIV/0!</v>
      </c>
      <c r="AY655" s="49" t="e">
        <f t="shared" si="81"/>
        <v>#DIV/0!</v>
      </c>
      <c r="AZ655" s="49" t="e">
        <f t="shared" si="82"/>
        <v>#DIV/0!</v>
      </c>
      <c r="BA655" s="49" t="e">
        <f t="shared" si="83"/>
        <v>#DIV/0!</v>
      </c>
      <c r="BB655" s="49" t="e">
        <f t="shared" si="75"/>
        <v>#DIV/0!</v>
      </c>
      <c r="BC655" s="60" t="e">
        <f t="shared" si="74"/>
        <v>#DIV/0!</v>
      </c>
    </row>
    <row r="656" spans="1:55">
      <c r="A656" s="89">
        <v>42940</v>
      </c>
      <c r="B656" s="2" t="s">
        <v>1842</v>
      </c>
      <c r="C656" s="2" t="s">
        <v>1450</v>
      </c>
      <c r="D656" s="2" t="s">
        <v>1575</v>
      </c>
      <c r="E656" s="2">
        <v>80</v>
      </c>
      <c r="F656" s="2">
        <v>1</v>
      </c>
      <c r="G656" s="10" t="str">
        <f t="shared" si="78"/>
        <v>80-1</v>
      </c>
      <c r="H656" s="2">
        <v>64</v>
      </c>
      <c r="I656" s="2">
        <v>85</v>
      </c>
      <c r="J656" s="14">
        <f>(VLOOKUP($G656,Depth_Lookup_CCL!$A$3:$Z$549,11,FALSE))+(H656/100)</f>
        <v>200.83999999999997</v>
      </c>
      <c r="K656" s="14">
        <f>(VLOOKUP($G656,Depth_Lookup_CCL!$A$3:$Z$549,11,FALSE))+(I656/100)</f>
        <v>201.04999999999998</v>
      </c>
      <c r="L656" s="90">
        <v>57</v>
      </c>
      <c r="M656" s="90" t="s">
        <v>1846</v>
      </c>
      <c r="N656" s="14" t="s">
        <v>21</v>
      </c>
      <c r="O656" s="2" t="s">
        <v>1391</v>
      </c>
      <c r="P656" s="2" t="s">
        <v>1367</v>
      </c>
      <c r="Q656" s="2" t="s">
        <v>3071</v>
      </c>
      <c r="R656" s="110"/>
      <c r="T656" s="35"/>
      <c r="U656" s="2"/>
      <c r="V656" s="2" t="s">
        <v>1376</v>
      </c>
      <c r="W656" s="5">
        <f>VLOOKUP(V656,definitions_list_lookup!$V$12:$W$15,2,FALSE)</f>
        <v>0</v>
      </c>
      <c r="X656" s="35"/>
      <c r="Y656" s="41" t="e">
        <f>VLOOKUP(X656,definitions_list_lookup!$AT$3:$AU$5,2,FALSE)</f>
        <v>#N/A</v>
      </c>
      <c r="Z656" s="41"/>
      <c r="AA656" s="41" t="s">
        <v>3072</v>
      </c>
      <c r="AB656" s="2"/>
      <c r="AC656" s="2"/>
      <c r="AD656" s="5" t="e">
        <f>VLOOKUP(AC656,definitions_list_lookup!$Y$12:$Z$15,2,FALSE)</f>
        <v>#N/A</v>
      </c>
      <c r="AE656" s="35"/>
      <c r="AF656" s="41" t="e">
        <f>VLOOKUP(AE656,definitions_list_lookup!$AT$3:$AU$5,2,FALSE)</f>
        <v>#N/A</v>
      </c>
      <c r="AH656" s="2"/>
      <c r="AI656" s="2"/>
      <c r="AJ656" s="14"/>
      <c r="AK656" s="14"/>
      <c r="AL656" s="14"/>
      <c r="AM656" s="14"/>
      <c r="AN656" s="14"/>
      <c r="AO656" s="14"/>
      <c r="AP656" s="14"/>
      <c r="AQ656" s="14"/>
      <c r="AR656" s="14"/>
      <c r="AS656" s="49"/>
      <c r="AT656" s="49"/>
      <c r="AU656" s="49"/>
      <c r="AV656" s="49"/>
      <c r="AW656" s="49" t="e">
        <f t="shared" si="79"/>
        <v>#DIV/0!</v>
      </c>
      <c r="AX656" s="49" t="e">
        <f t="shared" si="80"/>
        <v>#DIV/0!</v>
      </c>
      <c r="AY656" s="49" t="e">
        <f t="shared" si="81"/>
        <v>#DIV/0!</v>
      </c>
      <c r="AZ656" s="49" t="e">
        <f t="shared" si="82"/>
        <v>#DIV/0!</v>
      </c>
      <c r="BA656" s="49" t="e">
        <f t="shared" si="83"/>
        <v>#DIV/0!</v>
      </c>
      <c r="BB656" s="49" t="e">
        <f t="shared" si="75"/>
        <v>#DIV/0!</v>
      </c>
      <c r="BC656" s="60" t="e">
        <f t="shared" si="74"/>
        <v>#DIV/0!</v>
      </c>
    </row>
    <row r="657" spans="1:55">
      <c r="A657" s="89">
        <v>42940</v>
      </c>
      <c r="B657" s="2" t="s">
        <v>1842</v>
      </c>
      <c r="C657" s="2" t="s">
        <v>1450</v>
      </c>
      <c r="D657" s="2" t="s">
        <v>1575</v>
      </c>
      <c r="E657" s="2">
        <v>80</v>
      </c>
      <c r="F657" s="2">
        <v>2</v>
      </c>
      <c r="G657" s="10" t="str">
        <f t="shared" si="78"/>
        <v>80-2</v>
      </c>
      <c r="H657" s="2">
        <v>0</v>
      </c>
      <c r="I657" s="2">
        <v>98</v>
      </c>
      <c r="J657" s="14">
        <f>(VLOOKUP($G657,Depth_Lookup_CCL!$A$3:$Z$549,11,FALSE))+(H657/100)</f>
        <v>201.04999999999998</v>
      </c>
      <c r="K657" s="14">
        <f>(VLOOKUP($G657,Depth_Lookup_CCL!$A$3:$Z$549,11,FALSE))+(I657/100)</f>
        <v>202.02999999999997</v>
      </c>
      <c r="L657" s="90">
        <v>57</v>
      </c>
      <c r="M657" s="90" t="s">
        <v>1846</v>
      </c>
      <c r="N657" s="14" t="s">
        <v>1442</v>
      </c>
      <c r="Q657" s="2"/>
      <c r="R657" s="110"/>
      <c r="T657" s="35"/>
      <c r="U657" s="2"/>
      <c r="V657" s="2" t="s">
        <v>1376</v>
      </c>
      <c r="W657" s="5">
        <f>VLOOKUP(V657,definitions_list_lookup!$V$12:$W$15,2,FALSE)</f>
        <v>0</v>
      </c>
      <c r="X657" s="35"/>
      <c r="Y657" s="41" t="e">
        <f>VLOOKUP(X657,definitions_list_lookup!$AT$3:$AU$5,2,FALSE)</f>
        <v>#N/A</v>
      </c>
      <c r="Z657" s="41"/>
      <c r="AA657" s="41" t="s">
        <v>3073</v>
      </c>
      <c r="AB657" s="2"/>
      <c r="AC657" s="2"/>
      <c r="AD657" s="5" t="e">
        <f>VLOOKUP(AC657,definitions_list_lookup!$Y$12:$Z$15,2,FALSE)</f>
        <v>#N/A</v>
      </c>
      <c r="AE657" s="35"/>
      <c r="AF657" s="41" t="e">
        <f>VLOOKUP(AE657,definitions_list_lookup!$AT$3:$AU$5,2,FALSE)</f>
        <v>#N/A</v>
      </c>
      <c r="AH657" s="2"/>
      <c r="AI657" s="2"/>
      <c r="AJ657" s="14"/>
      <c r="AK657" s="14"/>
      <c r="AL657" s="14"/>
      <c r="AM657" s="14"/>
      <c r="AN657" s="14"/>
      <c r="AO657" s="14"/>
      <c r="AP657" s="14"/>
      <c r="AQ657" s="14"/>
      <c r="AR657" s="14"/>
      <c r="AS657" s="49"/>
      <c r="AT657" s="49"/>
      <c r="AU657" s="49"/>
      <c r="AV657" s="49"/>
      <c r="AW657" s="49" t="e">
        <f t="shared" si="79"/>
        <v>#DIV/0!</v>
      </c>
      <c r="AX657" s="49" t="e">
        <f t="shared" si="80"/>
        <v>#DIV/0!</v>
      </c>
      <c r="AY657" s="49" t="e">
        <f t="shared" si="81"/>
        <v>#DIV/0!</v>
      </c>
      <c r="AZ657" s="49" t="e">
        <f t="shared" si="82"/>
        <v>#DIV/0!</v>
      </c>
      <c r="BA657" s="49" t="e">
        <f t="shared" si="83"/>
        <v>#DIV/0!</v>
      </c>
      <c r="BB657" s="49" t="e">
        <f t="shared" si="75"/>
        <v>#DIV/0!</v>
      </c>
      <c r="BC657" s="60" t="e">
        <f t="shared" si="74"/>
        <v>#DIV/0!</v>
      </c>
    </row>
    <row r="658" spans="1:55">
      <c r="A658" s="89">
        <v>42940</v>
      </c>
      <c r="B658" s="2" t="s">
        <v>1842</v>
      </c>
      <c r="C658" s="2" t="s">
        <v>1450</v>
      </c>
      <c r="D658" s="2" t="s">
        <v>1575</v>
      </c>
      <c r="E658" s="2">
        <v>80</v>
      </c>
      <c r="F658" s="2">
        <v>3</v>
      </c>
      <c r="G658" s="10" t="str">
        <f t="shared" si="78"/>
        <v>80-3</v>
      </c>
      <c r="H658" s="2">
        <v>0</v>
      </c>
      <c r="I658" s="2">
        <v>30</v>
      </c>
      <c r="J658" s="14">
        <f>(VLOOKUP($G658,Depth_Lookup_CCL!$A$3:$Z$549,11,FALSE))+(H658/100)</f>
        <v>202.01</v>
      </c>
      <c r="K658" s="14">
        <f>(VLOOKUP($G658,Depth_Lookup_CCL!$A$3:$Z$549,11,FALSE))+(I658/100)</f>
        <v>202.31</v>
      </c>
      <c r="L658" s="90">
        <v>57</v>
      </c>
      <c r="M658" s="90" t="s">
        <v>1846</v>
      </c>
      <c r="N658" s="14" t="s">
        <v>1442</v>
      </c>
      <c r="Q658" s="2" t="s">
        <v>3074</v>
      </c>
      <c r="R658" s="110"/>
      <c r="T658" s="35"/>
      <c r="U658" s="2"/>
      <c r="V658" s="2"/>
      <c r="W658" s="5" t="e">
        <f>VLOOKUP(V658,definitions_list_lookup!$V$12:$W$15,2,FALSE)</f>
        <v>#N/A</v>
      </c>
      <c r="X658" s="35"/>
      <c r="Y658" s="41" t="e">
        <f>VLOOKUP(X658,definitions_list_lookup!$AT$3:$AU$5,2,FALSE)</f>
        <v>#N/A</v>
      </c>
      <c r="Z658" s="41"/>
      <c r="AA658" s="41"/>
      <c r="AB658" s="2"/>
      <c r="AC658" s="2"/>
      <c r="AD658" s="5" t="e">
        <f>VLOOKUP(AC658,definitions_list_lookup!$Y$12:$Z$15,2,FALSE)</f>
        <v>#N/A</v>
      </c>
      <c r="AE658" s="35"/>
      <c r="AF658" s="41" t="e">
        <f>VLOOKUP(AE658,definitions_list_lookup!$AT$3:$AU$5,2,FALSE)</f>
        <v>#N/A</v>
      </c>
      <c r="AH658" s="2"/>
      <c r="AI658" s="2"/>
      <c r="AJ658" s="14"/>
      <c r="AK658" s="14"/>
      <c r="AL658" s="14"/>
      <c r="AM658" s="14"/>
      <c r="AN658" s="14"/>
      <c r="AO658" s="14"/>
      <c r="AP658" s="14"/>
      <c r="AQ658" s="14"/>
      <c r="AR658" s="14"/>
      <c r="AS658" s="49"/>
      <c r="AT658" s="49"/>
      <c r="AU658" s="49"/>
      <c r="AV658" s="49"/>
      <c r="AW658" s="49" t="e">
        <f t="shared" si="79"/>
        <v>#DIV/0!</v>
      </c>
      <c r="AX658" s="49" t="e">
        <f t="shared" si="80"/>
        <v>#DIV/0!</v>
      </c>
      <c r="AY658" s="49" t="e">
        <f t="shared" si="81"/>
        <v>#DIV/0!</v>
      </c>
      <c r="AZ658" s="49" t="e">
        <f t="shared" si="82"/>
        <v>#DIV/0!</v>
      </c>
      <c r="BA658" s="49" t="e">
        <f t="shared" si="83"/>
        <v>#DIV/0!</v>
      </c>
      <c r="BB658" s="49" t="e">
        <f t="shared" si="75"/>
        <v>#DIV/0!</v>
      </c>
      <c r="BC658" s="60" t="e">
        <f t="shared" si="74"/>
        <v>#DIV/0!</v>
      </c>
    </row>
    <row r="659" spans="1:55">
      <c r="A659" s="89">
        <v>42940</v>
      </c>
      <c r="B659" s="2" t="s">
        <v>1842</v>
      </c>
      <c r="C659" s="2" t="s">
        <v>1450</v>
      </c>
      <c r="D659" s="2" t="s">
        <v>1575</v>
      </c>
      <c r="E659" s="2">
        <v>81</v>
      </c>
      <c r="F659" s="2">
        <v>1</v>
      </c>
      <c r="G659" s="10" t="str">
        <f t="shared" si="78"/>
        <v>81-1</v>
      </c>
      <c r="H659" s="2">
        <v>0</v>
      </c>
      <c r="I659" s="2">
        <v>81</v>
      </c>
      <c r="J659" s="14">
        <f>(VLOOKUP($G659,Depth_Lookup_CCL!$A$3:$Z$549,11,FALSE))+(H659/100)</f>
        <v>202.2</v>
      </c>
      <c r="K659" s="14">
        <f>(VLOOKUP($G659,Depth_Lookup_CCL!$A$3:$Z$549,11,FALSE))+(I659/100)</f>
        <v>203.01</v>
      </c>
      <c r="L659" s="90">
        <v>57</v>
      </c>
      <c r="M659" s="90" t="s">
        <v>1846</v>
      </c>
      <c r="N659" s="14" t="s">
        <v>1442</v>
      </c>
      <c r="Q659" s="2" t="s">
        <v>1520</v>
      </c>
      <c r="R659" s="110" t="s">
        <v>2942</v>
      </c>
      <c r="S659" s="2" t="s">
        <v>1378</v>
      </c>
      <c r="T659" s="35" t="s">
        <v>1363</v>
      </c>
      <c r="U659" s="2" t="s">
        <v>1368</v>
      </c>
      <c r="V659" s="2" t="s">
        <v>1374</v>
      </c>
      <c r="W659" s="5">
        <f>VLOOKUP(V659,definitions_list_lookup!$V$12:$W$15,2,FALSE)</f>
        <v>1</v>
      </c>
      <c r="X659" s="35" t="s">
        <v>1456</v>
      </c>
      <c r="Y659" s="41">
        <f>VLOOKUP(X659,definitions_list_lookup!$AT$3:$AU$5,2,FALSE)</f>
        <v>1</v>
      </c>
      <c r="Z659" s="41"/>
      <c r="AA659" s="41" t="s">
        <v>3075</v>
      </c>
      <c r="AB659" s="2"/>
      <c r="AC659" s="2"/>
      <c r="AD659" s="5" t="e">
        <f>VLOOKUP(AC659,definitions_list_lookup!$Y$12:$Z$15,2,FALSE)</f>
        <v>#N/A</v>
      </c>
      <c r="AE659" s="35"/>
      <c r="AF659" s="41" t="e">
        <f>VLOOKUP(AE659,definitions_list_lookup!$AT$3:$AU$5,2,FALSE)</f>
        <v>#N/A</v>
      </c>
      <c r="AH659" s="2"/>
      <c r="AI659" s="2"/>
      <c r="AJ659" s="14"/>
      <c r="AK659" s="14"/>
      <c r="AL659" s="14"/>
      <c r="AM659" s="14"/>
      <c r="AN659" s="14"/>
      <c r="AO659" s="14"/>
      <c r="AP659" s="14"/>
      <c r="AQ659" s="14"/>
      <c r="AR659" s="14"/>
      <c r="AS659" s="49">
        <v>14</v>
      </c>
      <c r="AT659" s="49">
        <v>90</v>
      </c>
      <c r="AU659" s="49">
        <v>1</v>
      </c>
      <c r="AV659" s="49">
        <v>180</v>
      </c>
      <c r="AW659" s="49">
        <f t="shared" si="79"/>
        <v>-85.995345749498057</v>
      </c>
      <c r="AX659" s="49">
        <f t="shared" si="80"/>
        <v>274.00465425050197</v>
      </c>
      <c r="AY659" s="49">
        <f t="shared" si="81"/>
        <v>75.967086100880636</v>
      </c>
      <c r="AZ659" s="49">
        <f t="shared" si="82"/>
        <v>4.0046542505019431</v>
      </c>
      <c r="BA659" s="49">
        <f t="shared" si="83"/>
        <v>14.032913899119364</v>
      </c>
      <c r="BB659" s="49">
        <f t="shared" si="75"/>
        <v>94.004654250501972</v>
      </c>
      <c r="BC659" s="60">
        <f t="shared" si="74"/>
        <v>14.032913899119364</v>
      </c>
    </row>
    <row r="660" spans="1:55">
      <c r="A660" s="89">
        <v>42940</v>
      </c>
      <c r="B660" s="2" t="s">
        <v>1842</v>
      </c>
      <c r="C660" s="2" t="s">
        <v>1450</v>
      </c>
      <c r="D660" s="2" t="s">
        <v>1575</v>
      </c>
      <c r="E660" s="2">
        <v>81</v>
      </c>
      <c r="F660" s="2">
        <v>2</v>
      </c>
      <c r="G660" s="10" t="str">
        <f t="shared" si="78"/>
        <v>81-2</v>
      </c>
      <c r="H660" s="2">
        <v>0</v>
      </c>
      <c r="I660" s="2">
        <v>8</v>
      </c>
      <c r="J660" s="14">
        <f>(VLOOKUP($G660,Depth_Lookup_CCL!$A$3:$Z$549,11,FALSE))+(H660/100)</f>
        <v>203.01</v>
      </c>
      <c r="K660" s="14">
        <f>(VLOOKUP($G660,Depth_Lookup_CCL!$A$3:$Z$549,11,FALSE))+(I660/100)</f>
        <v>203.09</v>
      </c>
      <c r="L660" s="90">
        <v>57</v>
      </c>
      <c r="M660" s="90" t="s">
        <v>1846</v>
      </c>
      <c r="N660" s="14"/>
      <c r="Q660" s="2"/>
      <c r="R660" s="110"/>
      <c r="T660" s="35"/>
      <c r="U660" s="2"/>
      <c r="V660" s="2"/>
      <c r="W660" s="5" t="e">
        <f>VLOOKUP(V660,definitions_list_lookup!$V$12:$W$15,2,FALSE)</f>
        <v>#N/A</v>
      </c>
      <c r="X660" s="35"/>
      <c r="Y660" s="41" t="e">
        <f>VLOOKUP(X660,definitions_list_lookup!$AT$3:$AU$5,2,FALSE)</f>
        <v>#N/A</v>
      </c>
      <c r="Z660" s="41"/>
      <c r="AA660" s="41"/>
      <c r="AB660" s="2" t="s">
        <v>1385</v>
      </c>
      <c r="AC660" s="2" t="s">
        <v>1374</v>
      </c>
      <c r="AD660" s="5">
        <f>VLOOKUP(AC660,definitions_list_lookup!$Y$12:$Z$15,2,FALSE)</f>
        <v>1</v>
      </c>
      <c r="AE660" s="35" t="s">
        <v>1456</v>
      </c>
      <c r="AF660" s="41">
        <f>VLOOKUP(AE660,definitions_list_lookup!$AT$3:$AU$5,2,FALSE)</f>
        <v>1</v>
      </c>
      <c r="AH660" s="2" t="s">
        <v>1492</v>
      </c>
      <c r="AI660" s="2" t="s">
        <v>2824</v>
      </c>
      <c r="AJ660" s="14"/>
      <c r="AK660" s="14"/>
      <c r="AL660" s="14"/>
      <c r="AM660" s="14"/>
      <c r="AN660" s="14"/>
      <c r="AO660" s="14"/>
      <c r="AP660" s="14"/>
      <c r="AQ660" s="14"/>
      <c r="AR660" s="14"/>
      <c r="AS660" s="49">
        <v>2</v>
      </c>
      <c r="AT660" s="49">
        <v>90</v>
      </c>
      <c r="AU660" s="49">
        <v>1</v>
      </c>
      <c r="AV660" s="49">
        <v>180</v>
      </c>
      <c r="AW660" s="49">
        <f t="shared" si="79"/>
        <v>-63.441931983418911</v>
      </c>
      <c r="AX660" s="49">
        <f t="shared" si="80"/>
        <v>296.5580680165811</v>
      </c>
      <c r="AY660" s="49">
        <f t="shared" si="81"/>
        <v>87.764295062177567</v>
      </c>
      <c r="AZ660" s="49">
        <f t="shared" si="82"/>
        <v>26.558068016581089</v>
      </c>
      <c r="BA660" s="49">
        <f t="shared" si="83"/>
        <v>2.2357049378224332</v>
      </c>
      <c r="BB660" s="49">
        <f t="shared" si="75"/>
        <v>116.5580680165811</v>
      </c>
      <c r="BC660" s="60">
        <f t="shared" si="74"/>
        <v>2.2357049378224332</v>
      </c>
    </row>
    <row r="661" spans="1:55">
      <c r="A661" s="89">
        <v>42940</v>
      </c>
      <c r="B661" s="2" t="s">
        <v>1842</v>
      </c>
      <c r="C661" s="2" t="s">
        <v>1450</v>
      </c>
      <c r="D661" s="2" t="s">
        <v>1575</v>
      </c>
      <c r="E661" s="2">
        <v>81</v>
      </c>
      <c r="F661" s="2">
        <v>2</v>
      </c>
      <c r="G661" s="10" t="str">
        <f t="shared" si="78"/>
        <v>81-2</v>
      </c>
      <c r="H661" s="2">
        <v>8</v>
      </c>
      <c r="I661" s="2">
        <v>30</v>
      </c>
      <c r="J661" s="14">
        <f>(VLOOKUP($G661,Depth_Lookup_CCL!$A$3:$Z$549,11,FALSE))+(H661/100)</f>
        <v>203.09</v>
      </c>
      <c r="K661" s="14">
        <f>(VLOOKUP($G661,Depth_Lookup_CCL!$A$3:$Z$549,11,FALSE))+(I661/100)</f>
        <v>203.31</v>
      </c>
      <c r="L661" s="90">
        <v>57</v>
      </c>
      <c r="M661" s="90" t="s">
        <v>1846</v>
      </c>
      <c r="N661" s="14" t="s">
        <v>1442</v>
      </c>
      <c r="Q661" s="2"/>
      <c r="R661" s="110" t="s">
        <v>2942</v>
      </c>
      <c r="T661" s="35"/>
      <c r="U661" s="2"/>
      <c r="V661" s="2" t="s">
        <v>1376</v>
      </c>
      <c r="W661" s="5">
        <f>VLOOKUP(V661,definitions_list_lookup!$V$12:$W$15,2,FALSE)</f>
        <v>0</v>
      </c>
      <c r="X661" s="35"/>
      <c r="Y661" s="41" t="e">
        <f>VLOOKUP(X661,definitions_list_lookup!$AT$3:$AU$5,2,FALSE)</f>
        <v>#N/A</v>
      </c>
      <c r="Z661" s="41"/>
      <c r="AA661" s="41" t="s">
        <v>3076</v>
      </c>
      <c r="AB661" s="2"/>
      <c r="AC661" s="2"/>
      <c r="AD661" s="5" t="e">
        <f>VLOOKUP(AC661,definitions_list_lookup!$Y$12:$Z$15,2,FALSE)</f>
        <v>#N/A</v>
      </c>
      <c r="AE661" s="35"/>
      <c r="AF661" s="41" t="e">
        <f>VLOOKUP(AE661,definitions_list_lookup!$AT$3:$AU$5,2,FALSE)</f>
        <v>#N/A</v>
      </c>
      <c r="AH661" s="2"/>
      <c r="AI661" s="2"/>
      <c r="AJ661" s="14"/>
      <c r="AK661" s="14"/>
      <c r="AL661" s="14"/>
      <c r="AM661" s="14"/>
      <c r="AN661" s="14"/>
      <c r="AO661" s="14"/>
      <c r="AP661" s="14"/>
      <c r="AQ661" s="14"/>
      <c r="AR661" s="14"/>
      <c r="AS661" s="49">
        <v>2</v>
      </c>
      <c r="AT661" s="49">
        <v>90</v>
      </c>
      <c r="AU661" s="49">
        <v>1</v>
      </c>
      <c r="AV661" s="49">
        <v>180</v>
      </c>
      <c r="AW661" s="49">
        <f t="shared" si="79"/>
        <v>-63.441931983418911</v>
      </c>
      <c r="AX661" s="49">
        <f t="shared" si="80"/>
        <v>296.5580680165811</v>
      </c>
      <c r="AY661" s="49">
        <f t="shared" si="81"/>
        <v>87.764295062177567</v>
      </c>
      <c r="AZ661" s="49">
        <f t="shared" si="82"/>
        <v>26.558068016581089</v>
      </c>
      <c r="BA661" s="49">
        <f t="shared" si="83"/>
        <v>2.2357049378224332</v>
      </c>
      <c r="BB661" s="49">
        <f t="shared" si="75"/>
        <v>116.5580680165811</v>
      </c>
      <c r="BC661" s="60">
        <f t="shared" si="74"/>
        <v>2.2357049378224332</v>
      </c>
    </row>
    <row r="662" spans="1:55">
      <c r="A662" s="89">
        <v>42940</v>
      </c>
      <c r="B662" s="2" t="s">
        <v>1842</v>
      </c>
      <c r="C662" s="2" t="s">
        <v>1450</v>
      </c>
      <c r="D662" s="2" t="s">
        <v>1575</v>
      </c>
      <c r="E662" s="2">
        <v>82</v>
      </c>
      <c r="F662" s="2">
        <v>1</v>
      </c>
      <c r="G662" s="10" t="str">
        <f t="shared" si="78"/>
        <v>82-1</v>
      </c>
      <c r="H662" s="2">
        <v>0</v>
      </c>
      <c r="I662" s="2">
        <v>30</v>
      </c>
      <c r="J662" s="14">
        <f>(VLOOKUP($G662,Depth_Lookup_CCL!$A$3:$Z$549,11,FALSE))+(H662/100)</f>
        <v>203.2</v>
      </c>
      <c r="K662" s="14">
        <f>(VLOOKUP($G662,Depth_Lookup_CCL!$A$3:$Z$549,11,FALSE))+(I662/100)</f>
        <v>203.5</v>
      </c>
      <c r="L662" s="90">
        <v>57</v>
      </c>
      <c r="M662" s="90" t="s">
        <v>1846</v>
      </c>
      <c r="N662" s="14"/>
      <c r="Q662" s="2"/>
      <c r="R662" s="110"/>
      <c r="T662" s="35"/>
      <c r="U662" s="2"/>
      <c r="V662" s="2"/>
      <c r="W662" s="5" t="e">
        <f>VLOOKUP(V662,definitions_list_lookup!$V$12:$W$15,2,FALSE)</f>
        <v>#N/A</v>
      </c>
      <c r="X662" s="35"/>
      <c r="Y662" s="41" t="e">
        <f>VLOOKUP(X662,definitions_list_lookup!$AT$3:$AU$5,2,FALSE)</f>
        <v>#N/A</v>
      </c>
      <c r="Z662" s="41"/>
      <c r="AA662" s="41"/>
      <c r="AB662" s="2" t="s">
        <v>1385</v>
      </c>
      <c r="AC662" s="2" t="s">
        <v>1374</v>
      </c>
      <c r="AD662" s="5">
        <f>VLOOKUP(AC662,definitions_list_lookup!$Y$12:$Z$15,2,FALSE)</f>
        <v>1</v>
      </c>
      <c r="AE662" s="35" t="s">
        <v>1456</v>
      </c>
      <c r="AF662" s="41">
        <f>VLOOKUP(AE662,definitions_list_lookup!$AT$3:$AU$5,2,FALSE)</f>
        <v>1</v>
      </c>
      <c r="AH662" s="2" t="s">
        <v>1492</v>
      </c>
      <c r="AI662" s="2" t="s">
        <v>2824</v>
      </c>
      <c r="AJ662" s="14"/>
      <c r="AK662" s="14"/>
      <c r="AL662" s="14"/>
      <c r="AM662" s="14"/>
      <c r="AN662" s="14"/>
      <c r="AO662" s="14"/>
      <c r="AP662" s="14"/>
      <c r="AQ662" s="14"/>
      <c r="AR662" s="14"/>
      <c r="AS662" s="49">
        <v>16</v>
      </c>
      <c r="AT662" s="49">
        <v>90</v>
      </c>
      <c r="AU662" s="49">
        <v>1</v>
      </c>
      <c r="AV662" s="49">
        <v>180</v>
      </c>
      <c r="AW662" s="49">
        <f t="shared" si="79"/>
        <v>-86.516529858841722</v>
      </c>
      <c r="AX662" s="49">
        <f t="shared" si="80"/>
        <v>273.48347014115825</v>
      </c>
      <c r="AY662" s="49">
        <f t="shared" si="81"/>
        <v>73.971903026772949</v>
      </c>
      <c r="AZ662" s="49">
        <f t="shared" si="82"/>
        <v>3.4834701411582785</v>
      </c>
      <c r="BA662" s="49">
        <f t="shared" si="83"/>
        <v>16.028096973227051</v>
      </c>
      <c r="BB662" s="49">
        <f t="shared" si="75"/>
        <v>93.48347014115825</v>
      </c>
      <c r="BC662" s="60">
        <f t="shared" si="74"/>
        <v>16.028096973227051</v>
      </c>
    </row>
    <row r="663" spans="1:55">
      <c r="A663" s="89">
        <v>42940</v>
      </c>
      <c r="B663" s="2" t="s">
        <v>1842</v>
      </c>
      <c r="C663" s="2" t="s">
        <v>1450</v>
      </c>
      <c r="D663" s="2" t="s">
        <v>1575</v>
      </c>
      <c r="E663" s="2">
        <v>82</v>
      </c>
      <c r="F663" s="2">
        <v>1</v>
      </c>
      <c r="G663" s="10" t="str">
        <f t="shared" si="78"/>
        <v>82-1</v>
      </c>
      <c r="H663" s="2">
        <v>30</v>
      </c>
      <c r="I663" s="2">
        <v>45</v>
      </c>
      <c r="J663" s="14">
        <f>(VLOOKUP($G663,Depth_Lookup_CCL!$A$3:$Z$549,11,FALSE))+(H663/100)</f>
        <v>203.5</v>
      </c>
      <c r="K663" s="14">
        <f>(VLOOKUP($G663,Depth_Lookup_CCL!$A$3:$Z$549,11,FALSE))+(I663/100)</f>
        <v>203.64999999999998</v>
      </c>
      <c r="L663" s="90">
        <v>57</v>
      </c>
      <c r="M663" s="90" t="s">
        <v>1846</v>
      </c>
      <c r="N663" s="14"/>
      <c r="Q663" s="2"/>
      <c r="R663" s="110"/>
      <c r="S663" s="2" t="s">
        <v>1378</v>
      </c>
      <c r="T663" s="35" t="s">
        <v>1391</v>
      </c>
      <c r="U663" s="2" t="s">
        <v>1368</v>
      </c>
      <c r="V663" s="2" t="s">
        <v>1374</v>
      </c>
      <c r="W663" s="5">
        <f>VLOOKUP(V663,definitions_list_lookup!$V$12:$W$15,2,FALSE)</f>
        <v>1</v>
      </c>
      <c r="X663" s="35" t="s">
        <v>1457</v>
      </c>
      <c r="Y663" s="41">
        <f>VLOOKUP(X663,definitions_list_lookup!$AT$3:$AU$5,2,FALSE)</f>
        <v>2</v>
      </c>
      <c r="Z663" s="41">
        <v>15</v>
      </c>
      <c r="AA663" s="41" t="s">
        <v>3077</v>
      </c>
      <c r="AB663" s="2"/>
      <c r="AC663" s="2"/>
      <c r="AD663" s="5" t="e">
        <f>VLOOKUP(AC663,definitions_list_lookup!$Y$12:$Z$15,2,FALSE)</f>
        <v>#N/A</v>
      </c>
      <c r="AE663" s="35"/>
      <c r="AF663" s="41" t="e">
        <f>VLOOKUP(AE663,definitions_list_lookup!$AT$3:$AU$5,2,FALSE)</f>
        <v>#N/A</v>
      </c>
      <c r="AH663" s="2"/>
      <c r="AI663" s="2"/>
      <c r="AJ663" s="14"/>
      <c r="AK663" s="14"/>
      <c r="AL663" s="14"/>
      <c r="AM663" s="14"/>
      <c r="AN663" s="14"/>
      <c r="AO663" s="14"/>
      <c r="AP663" s="14"/>
      <c r="AQ663" s="14"/>
      <c r="AR663" s="14"/>
      <c r="AS663" s="49">
        <v>9</v>
      </c>
      <c r="AT663" s="49">
        <v>270</v>
      </c>
      <c r="AU663" s="49">
        <v>1</v>
      </c>
      <c r="AV663" s="49">
        <v>180</v>
      </c>
      <c r="AW663" s="49">
        <f t="shared" si="79"/>
        <v>83.710986588537708</v>
      </c>
      <c r="AX663" s="49">
        <f t="shared" si="80"/>
        <v>83.710986588537708</v>
      </c>
      <c r="AY663" s="49">
        <f t="shared" si="81"/>
        <v>80.946409757426409</v>
      </c>
      <c r="AZ663" s="49">
        <f t="shared" si="82"/>
        <v>173.71098658853771</v>
      </c>
      <c r="BA663" s="49">
        <f t="shared" si="83"/>
        <v>9.0535902425735912</v>
      </c>
      <c r="BB663" s="49">
        <f t="shared" si="75"/>
        <v>263.71098658853771</v>
      </c>
      <c r="BC663" s="60">
        <f t="shared" si="74"/>
        <v>9.0535902425735912</v>
      </c>
    </row>
    <row r="664" spans="1:55">
      <c r="A664" s="89">
        <v>42940</v>
      </c>
      <c r="B664" s="2" t="s">
        <v>1842</v>
      </c>
      <c r="C664" s="2" t="s">
        <v>1450</v>
      </c>
      <c r="D664" s="2" t="s">
        <v>1575</v>
      </c>
      <c r="E664" s="2">
        <v>82</v>
      </c>
      <c r="F664" s="2">
        <v>1</v>
      </c>
      <c r="G664" s="10" t="str">
        <f t="shared" si="78"/>
        <v>82-1</v>
      </c>
      <c r="H664" s="2">
        <v>45</v>
      </c>
      <c r="I664" s="2">
        <v>56</v>
      </c>
      <c r="J664" s="14">
        <f>(VLOOKUP($G664,Depth_Lookup_CCL!$A$3:$Z$549,11,FALSE))+(H664/100)</f>
        <v>203.64999999999998</v>
      </c>
      <c r="K664" s="14">
        <f>(VLOOKUP($G664,Depth_Lookup_CCL!$A$3:$Z$549,11,FALSE))+(I664/100)</f>
        <v>203.76</v>
      </c>
      <c r="L664" s="90">
        <v>57</v>
      </c>
      <c r="M664" s="90" t="s">
        <v>1846</v>
      </c>
      <c r="N664" s="14" t="s">
        <v>1442</v>
      </c>
      <c r="Q664" s="2"/>
      <c r="R664" s="110"/>
      <c r="S664" s="2" t="s">
        <v>1378</v>
      </c>
      <c r="T664" s="35" t="s">
        <v>1391</v>
      </c>
      <c r="U664" s="2" t="s">
        <v>1368</v>
      </c>
      <c r="V664" s="2" t="s">
        <v>1374</v>
      </c>
      <c r="W664" s="5">
        <f>VLOOKUP(V664,definitions_list_lookup!$V$12:$W$15,2,FALSE)</f>
        <v>1</v>
      </c>
      <c r="X664" s="35" t="s">
        <v>1457</v>
      </c>
      <c r="Y664" s="41">
        <f>VLOOKUP(X664,definitions_list_lookup!$AT$3:$AU$5,2,FALSE)</f>
        <v>2</v>
      </c>
      <c r="Z664" s="41">
        <v>21</v>
      </c>
      <c r="AA664" s="41"/>
      <c r="AB664" s="2"/>
      <c r="AC664" s="2"/>
      <c r="AD664" s="5" t="e">
        <f>VLOOKUP(AC664,definitions_list_lookup!$Y$12:$Z$15,2,FALSE)</f>
        <v>#N/A</v>
      </c>
      <c r="AE664" s="35"/>
      <c r="AF664" s="41" t="e">
        <f>VLOOKUP(AE664,definitions_list_lookup!$AT$3:$AU$5,2,FALSE)</f>
        <v>#N/A</v>
      </c>
      <c r="AH664" s="2"/>
      <c r="AI664" s="2"/>
      <c r="AJ664" s="14"/>
      <c r="AK664" s="14"/>
      <c r="AL664" s="14"/>
      <c r="AM664" s="14"/>
      <c r="AN664" s="14"/>
      <c r="AO664" s="14"/>
      <c r="AP664" s="14"/>
      <c r="AQ664" s="14"/>
      <c r="AR664" s="14"/>
      <c r="AS664" s="49"/>
      <c r="AT664" s="49"/>
      <c r="AU664" s="49"/>
      <c r="AV664" s="49"/>
      <c r="AW664" s="2" t="e">
        <f t="shared" si="79"/>
        <v>#DIV/0!</v>
      </c>
      <c r="AX664" s="2" t="e">
        <f t="shared" si="80"/>
        <v>#DIV/0!</v>
      </c>
      <c r="AY664" s="2" t="e">
        <f t="shared" si="81"/>
        <v>#DIV/0!</v>
      </c>
      <c r="AZ664" s="2" t="e">
        <f t="shared" si="82"/>
        <v>#DIV/0!</v>
      </c>
      <c r="BA664" s="2" t="e">
        <f t="shared" si="83"/>
        <v>#DIV/0!</v>
      </c>
      <c r="BB664" s="2" t="e">
        <f t="shared" si="75"/>
        <v>#DIV/0!</v>
      </c>
      <c r="BC664" s="2" t="e">
        <f t="shared" si="74"/>
        <v>#DIV/0!</v>
      </c>
    </row>
    <row r="665" spans="1:55">
      <c r="A665" s="89">
        <v>42940</v>
      </c>
      <c r="B665" s="2" t="s">
        <v>1842</v>
      </c>
      <c r="C665" s="2" t="s">
        <v>1450</v>
      </c>
      <c r="D665" s="2" t="s">
        <v>1575</v>
      </c>
      <c r="E665" s="2">
        <v>82</v>
      </c>
      <c r="F665" s="2">
        <v>2</v>
      </c>
      <c r="G665" s="10" t="str">
        <f t="shared" si="78"/>
        <v>82-2</v>
      </c>
      <c r="H665" s="2">
        <v>0</v>
      </c>
      <c r="I665" s="2">
        <v>14.5</v>
      </c>
      <c r="J665" s="14">
        <f>(VLOOKUP($G665,Depth_Lookup_CCL!$A$3:$Z$549,11,FALSE))+(H665/100)</f>
        <v>204.04499999999999</v>
      </c>
      <c r="K665" s="14">
        <f>(VLOOKUP($G665,Depth_Lookup_CCL!$A$3:$Z$549,11,FALSE))+(I665/100)</f>
        <v>204.19</v>
      </c>
      <c r="L665" s="90">
        <v>57</v>
      </c>
      <c r="M665" s="90" t="s">
        <v>1846</v>
      </c>
      <c r="N665" s="14"/>
      <c r="Q665" s="2"/>
      <c r="R665" s="110"/>
      <c r="T665" s="35"/>
      <c r="U665" s="2"/>
      <c r="V665" s="2"/>
      <c r="W665" s="5" t="e">
        <f>VLOOKUP(V665,definitions_list_lookup!$V$12:$W$15,2,FALSE)</f>
        <v>#N/A</v>
      </c>
      <c r="X665" s="35"/>
      <c r="Y665" s="41" t="e">
        <f>VLOOKUP(X665,definitions_list_lookup!$AT$3:$AU$5,2,FALSE)</f>
        <v>#N/A</v>
      </c>
      <c r="Z665" s="41">
        <v>19</v>
      </c>
      <c r="AA665" s="41"/>
      <c r="AB665" s="2" t="s">
        <v>1385</v>
      </c>
      <c r="AC665" s="2" t="s">
        <v>1374</v>
      </c>
      <c r="AD665" s="5">
        <f>VLOOKUP(AC665,definitions_list_lookup!$Y$12:$Z$15,2,FALSE)</f>
        <v>1</v>
      </c>
      <c r="AE665" s="35" t="s">
        <v>1456</v>
      </c>
      <c r="AF665" s="41">
        <f>VLOOKUP(AE665,definitions_list_lookup!$AT$3:$AU$5,2,FALSE)</f>
        <v>1</v>
      </c>
      <c r="AH665" s="2" t="s">
        <v>1494</v>
      </c>
      <c r="AI665" s="2" t="s">
        <v>3056</v>
      </c>
      <c r="AJ665" s="14"/>
      <c r="AK665" s="14"/>
      <c r="AL665" s="14"/>
      <c r="AM665" s="14"/>
      <c r="AN665" s="14"/>
      <c r="AO665" s="14"/>
      <c r="AP665" s="14"/>
      <c r="AQ665" s="14"/>
      <c r="AR665" s="14"/>
      <c r="AS665" s="49">
        <v>2</v>
      </c>
      <c r="AT665" s="49">
        <v>90</v>
      </c>
      <c r="AU665" s="49">
        <v>1</v>
      </c>
      <c r="AV665" s="49">
        <v>180</v>
      </c>
      <c r="AW665" s="122">
        <f t="shared" si="79"/>
        <v>-63.441931983418911</v>
      </c>
      <c r="AX665" s="122">
        <f t="shared" si="80"/>
        <v>296.5580680165811</v>
      </c>
      <c r="AY665" s="122">
        <f t="shared" si="81"/>
        <v>87.764295062177567</v>
      </c>
      <c r="AZ665" s="122">
        <f t="shared" si="82"/>
        <v>26.558068016581089</v>
      </c>
      <c r="BA665" s="122">
        <f t="shared" si="83"/>
        <v>2.2357049378224332</v>
      </c>
      <c r="BB665" s="122">
        <f t="shared" si="75"/>
        <v>116.5580680165811</v>
      </c>
      <c r="BC665" s="122">
        <f t="shared" si="74"/>
        <v>2.2357049378224332</v>
      </c>
    </row>
    <row r="666" spans="1:55">
      <c r="A666" s="89">
        <v>42940</v>
      </c>
      <c r="B666" s="2" t="s">
        <v>1842</v>
      </c>
      <c r="C666" s="2" t="s">
        <v>1450</v>
      </c>
      <c r="D666" s="2" t="s">
        <v>1575</v>
      </c>
      <c r="E666" s="2">
        <v>82</v>
      </c>
      <c r="F666" s="2">
        <v>2</v>
      </c>
      <c r="G666" s="10" t="str">
        <f t="shared" si="78"/>
        <v>82-2</v>
      </c>
      <c r="H666" s="2">
        <v>14.5</v>
      </c>
      <c r="I666" s="2">
        <v>19</v>
      </c>
      <c r="J666" s="14">
        <f>(VLOOKUP($G666,Depth_Lookup_CCL!$A$3:$Z$549,11,FALSE))+(H666/100)</f>
        <v>204.19</v>
      </c>
      <c r="K666" s="14">
        <f>(VLOOKUP($G666,Depth_Lookup_CCL!$A$3:$Z$549,11,FALSE))+(I666/100)</f>
        <v>204.23499999999999</v>
      </c>
      <c r="L666" s="90">
        <v>57</v>
      </c>
      <c r="M666" s="90" t="s">
        <v>1846</v>
      </c>
      <c r="N666" s="14"/>
      <c r="Q666" s="2"/>
      <c r="R666" s="110"/>
      <c r="T666" s="35"/>
      <c r="U666" s="2"/>
      <c r="V666" s="2"/>
      <c r="W666" s="5" t="e">
        <f>VLOOKUP(V666,definitions_list_lookup!$V$12:$W$15,2,FALSE)</f>
        <v>#N/A</v>
      </c>
      <c r="X666" s="35"/>
      <c r="Y666" s="41" t="e">
        <f>VLOOKUP(X666,definitions_list_lookup!$AT$3:$AU$5,2,FALSE)</f>
        <v>#N/A</v>
      </c>
      <c r="Z666" s="41">
        <v>0.5</v>
      </c>
      <c r="AA666" s="41" t="s">
        <v>2852</v>
      </c>
      <c r="AB666" s="2"/>
      <c r="AC666" s="2"/>
      <c r="AD666" s="5" t="e">
        <f>VLOOKUP(AC666,definitions_list_lookup!$Y$12:$Z$15,2,FALSE)</f>
        <v>#N/A</v>
      </c>
      <c r="AE666" s="35"/>
      <c r="AF666" s="41" t="e">
        <f>VLOOKUP(AE666,definitions_list_lookup!$AT$3:$AU$5,2,FALSE)</f>
        <v>#N/A</v>
      </c>
      <c r="AH666" s="2"/>
      <c r="AI666" s="2"/>
      <c r="AJ666" s="14"/>
      <c r="AK666" s="14"/>
      <c r="AL666" s="14"/>
      <c r="AM666" s="14"/>
      <c r="AN666" s="14"/>
      <c r="AO666" s="14"/>
      <c r="AP666" s="14"/>
      <c r="AQ666" s="14"/>
      <c r="AR666" s="14"/>
      <c r="AS666" s="49">
        <v>2</v>
      </c>
      <c r="AT666" s="49">
        <v>270</v>
      </c>
      <c r="AU666" s="49">
        <v>0</v>
      </c>
      <c r="AV666" s="49">
        <v>180</v>
      </c>
      <c r="AW666" s="2">
        <f t="shared" si="79"/>
        <v>90</v>
      </c>
      <c r="AX666" s="2">
        <f t="shared" si="80"/>
        <v>90</v>
      </c>
      <c r="AY666" s="2">
        <f t="shared" si="81"/>
        <v>88</v>
      </c>
      <c r="AZ666" s="2">
        <f t="shared" si="82"/>
        <v>180</v>
      </c>
      <c r="BA666" s="2">
        <f t="shared" si="83"/>
        <v>2</v>
      </c>
      <c r="BB666" s="2">
        <f t="shared" si="75"/>
        <v>270</v>
      </c>
      <c r="BC666" s="2">
        <f t="shared" si="74"/>
        <v>2</v>
      </c>
    </row>
    <row r="667" spans="1:55">
      <c r="A667" s="89">
        <v>42940</v>
      </c>
      <c r="B667" s="2" t="s">
        <v>1842</v>
      </c>
      <c r="C667" s="2" t="s">
        <v>1450</v>
      </c>
      <c r="D667" s="2" t="s">
        <v>1575</v>
      </c>
      <c r="E667" s="2">
        <v>82</v>
      </c>
      <c r="F667" s="2">
        <v>2</v>
      </c>
      <c r="G667" s="10" t="str">
        <f t="shared" si="78"/>
        <v>82-2</v>
      </c>
      <c r="H667" s="2">
        <v>19</v>
      </c>
      <c r="I667" s="2">
        <v>25.5</v>
      </c>
      <c r="J667" s="14">
        <f>(VLOOKUP($G667,Depth_Lookup_CCL!$A$3:$Z$549,11,FALSE))+(H667/100)</f>
        <v>204.23499999999999</v>
      </c>
      <c r="K667" s="14">
        <f>(VLOOKUP($G667,Depth_Lookup_CCL!$A$3:$Z$549,11,FALSE))+(I667/100)</f>
        <v>204.29999999999998</v>
      </c>
      <c r="L667" s="90">
        <v>57</v>
      </c>
      <c r="M667" s="90" t="s">
        <v>1846</v>
      </c>
      <c r="N667" s="14"/>
      <c r="Q667" s="2"/>
      <c r="R667" s="110"/>
      <c r="S667" s="2" t="s">
        <v>1366</v>
      </c>
      <c r="T667" s="35" t="s">
        <v>1391</v>
      </c>
      <c r="U667" s="2" t="s">
        <v>1368</v>
      </c>
      <c r="V667" s="2" t="s">
        <v>238</v>
      </c>
      <c r="W667" s="5">
        <f>VLOOKUP(V667,definitions_list_lookup!$V$12:$W$15,2,FALSE)</f>
        <v>2</v>
      </c>
      <c r="X667" s="35" t="s">
        <v>1457</v>
      </c>
      <c r="Y667" s="41">
        <f>VLOOKUP(X667,definitions_list_lookup!$AT$3:$AU$5,2,FALSE)</f>
        <v>2</v>
      </c>
      <c r="Z667" s="41">
        <v>6.5</v>
      </c>
      <c r="AA667" s="41" t="s">
        <v>2864</v>
      </c>
      <c r="AB667" s="2"/>
      <c r="AC667" s="2"/>
      <c r="AD667" s="5" t="e">
        <f>VLOOKUP(AC667,definitions_list_lookup!$Y$12:$Z$15,2,FALSE)</f>
        <v>#N/A</v>
      </c>
      <c r="AE667" s="35"/>
      <c r="AF667" s="41" t="e">
        <f>VLOOKUP(AE667,definitions_list_lookup!$AT$3:$AU$5,2,FALSE)</f>
        <v>#N/A</v>
      </c>
      <c r="AH667" s="2"/>
      <c r="AI667" s="2"/>
      <c r="AJ667" s="14"/>
      <c r="AK667" s="14"/>
      <c r="AL667" s="14"/>
      <c r="AM667" s="14"/>
      <c r="AN667" s="14"/>
      <c r="AO667" s="14"/>
      <c r="AP667" s="14"/>
      <c r="AQ667" s="14"/>
      <c r="AR667" s="14"/>
      <c r="AS667" s="49"/>
      <c r="AT667" s="49"/>
      <c r="AU667" s="49"/>
      <c r="AV667" s="49"/>
      <c r="AW667" s="2"/>
      <c r="AX667" s="2"/>
      <c r="AY667" s="2"/>
      <c r="AZ667" s="2"/>
      <c r="BA667" s="2"/>
    </row>
    <row r="668" spans="1:55">
      <c r="A668" s="89">
        <v>42940</v>
      </c>
      <c r="B668" s="2" t="s">
        <v>1842</v>
      </c>
      <c r="C668" s="2" t="s">
        <v>1450</v>
      </c>
      <c r="D668" s="2" t="s">
        <v>1575</v>
      </c>
      <c r="E668" s="2">
        <v>82</v>
      </c>
      <c r="F668" s="2">
        <v>2</v>
      </c>
      <c r="G668" s="10" t="str">
        <f t="shared" si="78"/>
        <v>82-2</v>
      </c>
      <c r="H668" s="2">
        <v>25.5</v>
      </c>
      <c r="I668" s="2">
        <v>27</v>
      </c>
      <c r="J668" s="14">
        <f>(VLOOKUP($G668,Depth_Lookup_CCL!$A$3:$Z$549,11,FALSE))+(H668/100)</f>
        <v>204.29999999999998</v>
      </c>
      <c r="K668" s="14">
        <f>(VLOOKUP($G668,Depth_Lookup_CCL!$A$3:$Z$549,11,FALSE))+(I668/100)</f>
        <v>204.315</v>
      </c>
      <c r="L668" s="90">
        <v>57</v>
      </c>
      <c r="M668" s="90" t="s">
        <v>1846</v>
      </c>
      <c r="N668" s="14"/>
      <c r="Q668" s="2"/>
      <c r="R668" s="110"/>
      <c r="S668" s="2" t="s">
        <v>1379</v>
      </c>
      <c r="T668" s="35" t="s">
        <v>1391</v>
      </c>
      <c r="U668" s="2" t="s">
        <v>1368</v>
      </c>
      <c r="V668" s="2" t="s">
        <v>238</v>
      </c>
      <c r="W668" s="5">
        <f>VLOOKUP(V668,definitions_list_lookup!$V$12:$W$15,2,FALSE)</f>
        <v>2</v>
      </c>
      <c r="X668" s="35" t="s">
        <v>1457</v>
      </c>
      <c r="Y668" s="41">
        <f>VLOOKUP(X668,definitions_list_lookup!$AT$3:$AU$5,2,FALSE)</f>
        <v>2</v>
      </c>
      <c r="Z668" s="41">
        <v>1.5</v>
      </c>
      <c r="AA668" s="41"/>
      <c r="AB668" s="2"/>
      <c r="AC668" s="2"/>
      <c r="AD668" s="5" t="e">
        <f>VLOOKUP(AC668,definitions_list_lookup!$Y$12:$Z$15,2,FALSE)</f>
        <v>#N/A</v>
      </c>
      <c r="AE668" s="35"/>
      <c r="AF668" s="41" t="e">
        <f>VLOOKUP(AE668,definitions_list_lookup!$AT$3:$AU$5,2,FALSE)</f>
        <v>#N/A</v>
      </c>
      <c r="AH668" s="2"/>
      <c r="AI668" s="2"/>
      <c r="AJ668" s="14"/>
      <c r="AK668" s="14"/>
      <c r="AL668" s="14"/>
      <c r="AM668" s="14"/>
      <c r="AN668" s="14"/>
      <c r="AO668" s="14"/>
      <c r="AP668" s="14"/>
      <c r="AQ668" s="14"/>
      <c r="AR668" s="14"/>
      <c r="AS668" s="49"/>
      <c r="AT668" s="49"/>
      <c r="AU668" s="49"/>
      <c r="AV668" s="49"/>
      <c r="AW668" s="2"/>
      <c r="AX668" s="2"/>
      <c r="AY668" s="2"/>
      <c r="AZ668" s="2"/>
      <c r="BA668" s="2"/>
    </row>
    <row r="669" spans="1:55">
      <c r="A669" s="89">
        <v>42940</v>
      </c>
      <c r="B669" s="2" t="s">
        <v>1842</v>
      </c>
      <c r="C669" s="2" t="s">
        <v>1450</v>
      </c>
      <c r="D669" s="2" t="s">
        <v>1575</v>
      </c>
      <c r="E669" s="2">
        <v>82</v>
      </c>
      <c r="F669" s="2">
        <v>2</v>
      </c>
      <c r="G669" s="10" t="str">
        <f t="shared" si="78"/>
        <v>82-2</v>
      </c>
      <c r="H669" s="2">
        <v>27</v>
      </c>
      <c r="I669" s="2">
        <v>31.5</v>
      </c>
      <c r="J669" s="14">
        <f>(VLOOKUP($G669,Depth_Lookup_CCL!$A$3:$Z$549,11,FALSE))+(H669/100)</f>
        <v>204.315</v>
      </c>
      <c r="K669" s="14">
        <f>(VLOOKUP($G669,Depth_Lookup_CCL!$A$3:$Z$549,11,FALSE))+(I669/100)</f>
        <v>204.35999999999999</v>
      </c>
      <c r="L669" s="90">
        <v>57</v>
      </c>
      <c r="M669" s="90" t="s">
        <v>1846</v>
      </c>
      <c r="N669" s="14"/>
      <c r="Q669" s="2"/>
      <c r="R669" s="110"/>
      <c r="S669" s="2" t="s">
        <v>1379</v>
      </c>
      <c r="T669" s="35" t="s">
        <v>1391</v>
      </c>
      <c r="U669" s="2" t="s">
        <v>1368</v>
      </c>
      <c r="V669" s="2" t="s">
        <v>238</v>
      </c>
      <c r="W669" s="5">
        <f>VLOOKUP(V669,definitions_list_lookup!$V$12:$W$15,2,FALSE)</f>
        <v>2</v>
      </c>
      <c r="X669" s="35" t="s">
        <v>1457</v>
      </c>
      <c r="Y669" s="41">
        <f>VLOOKUP(X669,definitions_list_lookup!$AT$3:$AU$5,2,FALSE)</f>
        <v>2</v>
      </c>
      <c r="Z669" s="41"/>
      <c r="AA669" s="41"/>
      <c r="AB669" s="2"/>
      <c r="AC669" s="2"/>
      <c r="AD669" s="5" t="e">
        <f>VLOOKUP(AC669,definitions_list_lookup!$Y$12:$Z$15,2,FALSE)</f>
        <v>#N/A</v>
      </c>
      <c r="AE669" s="35"/>
      <c r="AF669" s="41" t="e">
        <f>VLOOKUP(AE669,definitions_list_lookup!$AT$3:$AU$5,2,FALSE)</f>
        <v>#N/A</v>
      </c>
      <c r="AH669" s="2"/>
      <c r="AI669" s="2"/>
      <c r="AJ669" s="14"/>
      <c r="AK669" s="14"/>
      <c r="AL669" s="14"/>
      <c r="AM669" s="14"/>
      <c r="AN669" s="14"/>
      <c r="AO669" s="14"/>
      <c r="AP669" s="14"/>
      <c r="AQ669" s="14"/>
      <c r="AR669" s="14"/>
      <c r="AS669" s="49"/>
      <c r="AT669" s="49"/>
      <c r="AU669" s="49"/>
      <c r="AV669" s="49"/>
      <c r="AW669" s="2"/>
      <c r="AX669" s="2"/>
      <c r="AY669" s="2"/>
      <c r="AZ669" s="2"/>
      <c r="BA669" s="2"/>
    </row>
    <row r="670" spans="1:55">
      <c r="A670" s="89">
        <v>42940</v>
      </c>
      <c r="B670" s="2" t="s">
        <v>1842</v>
      </c>
      <c r="C670" s="2" t="s">
        <v>1450</v>
      </c>
      <c r="D670" s="2" t="s">
        <v>1575</v>
      </c>
      <c r="E670" s="2">
        <v>82</v>
      </c>
      <c r="F670" s="2">
        <v>2</v>
      </c>
      <c r="G670" s="10" t="str">
        <f t="shared" si="78"/>
        <v>82-2</v>
      </c>
      <c r="H670" s="2">
        <v>31.5</v>
      </c>
      <c r="I670" s="2">
        <v>66</v>
      </c>
      <c r="J670" s="14">
        <f>(VLOOKUP($G670,Depth_Lookup_CCL!$A$3:$Z$549,11,FALSE))+(H670/100)</f>
        <v>204.35999999999999</v>
      </c>
      <c r="K670" s="14">
        <f>(VLOOKUP($G670,Depth_Lookup_CCL!$A$3:$Z$549,11,FALSE))+(I670/100)</f>
        <v>204.70499999999998</v>
      </c>
      <c r="L670" s="90">
        <v>57</v>
      </c>
      <c r="M670" s="90" t="s">
        <v>1846</v>
      </c>
      <c r="N670" s="14" t="s">
        <v>1442</v>
      </c>
      <c r="Q670" s="2"/>
      <c r="R670" s="110" t="s">
        <v>2945</v>
      </c>
      <c r="S670" s="2" t="s">
        <v>1366</v>
      </c>
      <c r="T670" s="35" t="s">
        <v>1391</v>
      </c>
      <c r="U670" s="2" t="s">
        <v>1368</v>
      </c>
      <c r="V670" s="2" t="s">
        <v>238</v>
      </c>
      <c r="W670" s="5">
        <f>VLOOKUP(V670,definitions_list_lookup!$V$12:$W$15,2,FALSE)</f>
        <v>2</v>
      </c>
      <c r="X670" s="35" t="s">
        <v>1457</v>
      </c>
      <c r="Y670" s="41">
        <f>VLOOKUP(X670,definitions_list_lookup!$AT$3:$AU$5,2,FALSE)</f>
        <v>2</v>
      </c>
      <c r="Z670" s="41"/>
      <c r="AA670" s="41" t="s">
        <v>3078</v>
      </c>
      <c r="AB670" s="2"/>
      <c r="AC670" s="2"/>
      <c r="AD670" s="5" t="e">
        <f>VLOOKUP(AC670,definitions_list_lookup!$Y$12:$Z$15,2,FALSE)</f>
        <v>#N/A</v>
      </c>
      <c r="AE670" s="35"/>
      <c r="AF670" s="41" t="e">
        <f>VLOOKUP(AE670,definitions_list_lookup!$AT$3:$AU$5,2,FALSE)</f>
        <v>#N/A</v>
      </c>
      <c r="AH670" s="2"/>
      <c r="AI670" s="2"/>
      <c r="AJ670" s="14"/>
      <c r="AK670" s="14"/>
      <c r="AL670" s="14"/>
      <c r="AM670" s="14"/>
      <c r="AN670" s="14"/>
      <c r="AO670" s="14"/>
      <c r="AP670" s="14"/>
      <c r="AQ670" s="14"/>
      <c r="AR670" s="14"/>
      <c r="AS670" s="49">
        <v>0.1</v>
      </c>
      <c r="AT670" s="49">
        <v>90</v>
      </c>
      <c r="AU670" s="49">
        <v>0</v>
      </c>
      <c r="AV670" s="49">
        <v>360</v>
      </c>
      <c r="AW670" s="49">
        <f t="shared" si="79"/>
        <v>-90.000000000000014</v>
      </c>
      <c r="AX670" s="49">
        <f t="shared" si="80"/>
        <v>270</v>
      </c>
      <c r="AY670" s="49">
        <f t="shared" si="81"/>
        <v>89.9</v>
      </c>
      <c r="AZ670" s="49">
        <f t="shared" si="82"/>
        <v>360</v>
      </c>
      <c r="BA670" s="49">
        <f t="shared" si="83"/>
        <v>9.9999999999994316E-2</v>
      </c>
      <c r="BB670" s="49">
        <f t="shared" si="75"/>
        <v>90</v>
      </c>
      <c r="BC670" s="60">
        <f t="shared" si="74"/>
        <v>9.9999999999994316E-2</v>
      </c>
    </row>
    <row r="671" spans="1:55">
      <c r="A671" s="89">
        <v>42940</v>
      </c>
      <c r="B671" s="2" t="s">
        <v>1842</v>
      </c>
      <c r="C671" s="2" t="s">
        <v>1450</v>
      </c>
      <c r="D671" s="2" t="s">
        <v>1575</v>
      </c>
      <c r="E671" s="2">
        <v>82</v>
      </c>
      <c r="F671" s="2">
        <v>3</v>
      </c>
      <c r="G671" s="10" t="str">
        <f t="shared" si="78"/>
        <v>82-3</v>
      </c>
      <c r="H671" s="2">
        <v>0</v>
      </c>
      <c r="I671" s="2">
        <v>20.5</v>
      </c>
      <c r="J671" s="14">
        <f>(VLOOKUP($G671,Depth_Lookup_CCL!$A$3:$Z$549,11,FALSE))+(H671/100)</f>
        <v>204.63499999999999</v>
      </c>
      <c r="K671" s="14">
        <f>(VLOOKUP($G671,Depth_Lookup_CCL!$A$3:$Z$549,11,FALSE))+(I671/100)</f>
        <v>204.84</v>
      </c>
      <c r="L671" s="90">
        <v>57</v>
      </c>
      <c r="M671" s="90" t="s">
        <v>1846</v>
      </c>
      <c r="N671" s="14"/>
      <c r="Q671" s="2"/>
      <c r="R671" s="110"/>
      <c r="T671" s="35"/>
      <c r="U671" s="2"/>
      <c r="V671" s="2"/>
      <c r="W671" s="5" t="e">
        <f>VLOOKUP(V671,definitions_list_lookup!$V$12:$W$15,2,FALSE)</f>
        <v>#N/A</v>
      </c>
      <c r="X671" s="35"/>
      <c r="Y671" s="41" t="e">
        <f>VLOOKUP(X671,definitions_list_lookup!$AT$3:$AU$5,2,FALSE)</f>
        <v>#N/A</v>
      </c>
      <c r="Z671" s="41"/>
      <c r="AA671" s="41"/>
      <c r="AB671" s="2" t="s">
        <v>1385</v>
      </c>
      <c r="AC671" s="2" t="s">
        <v>1374</v>
      </c>
      <c r="AD671" s="5">
        <f>VLOOKUP(AC671,definitions_list_lookup!$Y$12:$Z$15,2,FALSE)</f>
        <v>1</v>
      </c>
      <c r="AE671" s="35" t="s">
        <v>1456</v>
      </c>
      <c r="AF671" s="41">
        <f>VLOOKUP(AE671,definitions_list_lookup!$AT$3:$AU$5,2,FALSE)</f>
        <v>1</v>
      </c>
      <c r="AH671" s="2" t="s">
        <v>1494</v>
      </c>
      <c r="AI671" s="2" t="s">
        <v>3056</v>
      </c>
      <c r="AJ671" s="14"/>
      <c r="AK671" s="14"/>
      <c r="AL671" s="14"/>
      <c r="AM671" s="14"/>
      <c r="AN671" s="14"/>
      <c r="AO671" s="14"/>
      <c r="AP671" s="14"/>
      <c r="AQ671" s="14"/>
      <c r="AR671" s="14"/>
      <c r="AS671" s="49">
        <v>1</v>
      </c>
      <c r="AT671" s="49">
        <v>270</v>
      </c>
      <c r="AU671" s="49">
        <v>0</v>
      </c>
      <c r="AV671" s="49">
        <v>180</v>
      </c>
      <c r="AW671" s="49">
        <f t="shared" si="79"/>
        <v>90</v>
      </c>
      <c r="AX671" s="49">
        <f t="shared" si="80"/>
        <v>90</v>
      </c>
      <c r="AY671" s="49">
        <f t="shared" si="81"/>
        <v>89</v>
      </c>
      <c r="AZ671" s="49">
        <f t="shared" si="82"/>
        <v>180</v>
      </c>
      <c r="BA671" s="49">
        <f t="shared" si="83"/>
        <v>1</v>
      </c>
      <c r="BB671" s="49">
        <f t="shared" si="75"/>
        <v>270</v>
      </c>
      <c r="BC671" s="60">
        <f t="shared" si="74"/>
        <v>1</v>
      </c>
    </row>
    <row r="672" spans="1:55">
      <c r="A672" s="89">
        <v>42940</v>
      </c>
      <c r="B672" s="2" t="s">
        <v>1842</v>
      </c>
      <c r="C672" s="2" t="s">
        <v>1450</v>
      </c>
      <c r="D672" s="2" t="s">
        <v>1575</v>
      </c>
      <c r="E672" s="2">
        <v>82</v>
      </c>
      <c r="F672" s="2">
        <v>3</v>
      </c>
      <c r="G672" s="10" t="str">
        <f t="shared" si="78"/>
        <v>82-3</v>
      </c>
      <c r="H672" s="2">
        <v>20.5</v>
      </c>
      <c r="I672" s="2">
        <v>40</v>
      </c>
      <c r="J672" s="14">
        <f>(VLOOKUP($G672,Depth_Lookup_CCL!$A$3:$Z$549,11,FALSE))+(H672/100)</f>
        <v>204.84</v>
      </c>
      <c r="K672" s="14">
        <f>(VLOOKUP($G672,Depth_Lookup_CCL!$A$3:$Z$549,11,FALSE))+(I672/100)</f>
        <v>205.035</v>
      </c>
      <c r="L672" s="90">
        <v>57</v>
      </c>
      <c r="M672" s="90" t="s">
        <v>1846</v>
      </c>
      <c r="N672" s="14"/>
      <c r="Q672" s="2"/>
      <c r="R672" s="110"/>
      <c r="S672" s="2" t="s">
        <v>1379</v>
      </c>
      <c r="T672" s="35" t="s">
        <v>1391</v>
      </c>
      <c r="U672" s="2" t="s">
        <v>1368</v>
      </c>
      <c r="V672" s="2" t="s">
        <v>238</v>
      </c>
      <c r="W672" s="5">
        <f>VLOOKUP(V672,definitions_list_lookup!$V$12:$W$15,2,FALSE)</f>
        <v>2</v>
      </c>
      <c r="X672" s="35" t="s">
        <v>1457</v>
      </c>
      <c r="Y672" s="41">
        <f>VLOOKUP(X672,definitions_list_lookup!$AT$3:$AU$5,2,FALSE)</f>
        <v>2</v>
      </c>
      <c r="Z672" s="41">
        <v>20.5</v>
      </c>
      <c r="AA672" s="41" t="s">
        <v>2864</v>
      </c>
      <c r="AB672" s="2"/>
      <c r="AC672" s="2"/>
      <c r="AD672" s="5" t="e">
        <f>VLOOKUP(AC672,definitions_list_lookup!$Y$12:$Z$15,2,FALSE)</f>
        <v>#N/A</v>
      </c>
      <c r="AE672" s="35"/>
      <c r="AF672" s="41" t="e">
        <f>VLOOKUP(AE672,definitions_list_lookup!$AT$3:$AU$5,2,FALSE)</f>
        <v>#N/A</v>
      </c>
      <c r="AH672" s="2"/>
      <c r="AI672" s="2"/>
      <c r="AJ672" s="14"/>
      <c r="AK672" s="14"/>
      <c r="AL672" s="14"/>
      <c r="AM672" s="14"/>
      <c r="AN672" s="14"/>
      <c r="AO672" s="14"/>
      <c r="AP672" s="14"/>
      <c r="AQ672" s="14"/>
      <c r="AR672" s="14"/>
      <c r="AS672" s="49">
        <v>2</v>
      </c>
      <c r="AT672" s="49">
        <v>90</v>
      </c>
      <c r="AU672" s="49">
        <v>1</v>
      </c>
      <c r="AV672" s="49">
        <v>180</v>
      </c>
      <c r="AW672" s="49">
        <f t="shared" si="79"/>
        <v>-63.441931983418911</v>
      </c>
      <c r="AX672" s="49">
        <f t="shared" si="80"/>
        <v>296.5580680165811</v>
      </c>
      <c r="AY672" s="49">
        <f t="shared" si="81"/>
        <v>87.764295062177567</v>
      </c>
      <c r="AZ672" s="49">
        <f t="shared" si="82"/>
        <v>26.558068016581089</v>
      </c>
      <c r="BA672" s="49">
        <f t="shared" si="83"/>
        <v>2.2357049378224332</v>
      </c>
      <c r="BB672" s="49">
        <f t="shared" si="75"/>
        <v>116.5580680165811</v>
      </c>
      <c r="BC672" s="60">
        <f t="shared" si="74"/>
        <v>2.2357049378224332</v>
      </c>
    </row>
    <row r="673" spans="1:55">
      <c r="A673" s="89">
        <v>42940</v>
      </c>
      <c r="B673" s="2" t="s">
        <v>1842</v>
      </c>
      <c r="C673" s="2" t="s">
        <v>1450</v>
      </c>
      <c r="D673" s="2" t="s">
        <v>1575</v>
      </c>
      <c r="E673" s="2">
        <v>82</v>
      </c>
      <c r="F673" s="2">
        <v>3</v>
      </c>
      <c r="G673" s="10" t="str">
        <f t="shared" si="78"/>
        <v>82-3</v>
      </c>
      <c r="H673" s="2">
        <v>40</v>
      </c>
      <c r="I673" s="2">
        <v>68</v>
      </c>
      <c r="J673" s="14">
        <f>(VLOOKUP($G673,Depth_Lookup_CCL!$A$3:$Z$549,11,FALSE))+(H673/100)</f>
        <v>205.035</v>
      </c>
      <c r="K673" s="14">
        <f>(VLOOKUP($G673,Depth_Lookup_CCL!$A$3:$Z$549,11,FALSE))+(I673/100)</f>
        <v>205.315</v>
      </c>
      <c r="L673" s="90">
        <v>57</v>
      </c>
      <c r="M673" s="90" t="s">
        <v>1846</v>
      </c>
      <c r="N673" s="14"/>
      <c r="Q673" s="2"/>
      <c r="R673" s="110"/>
      <c r="S673" s="2" t="s">
        <v>1379</v>
      </c>
      <c r="T673" s="35" t="s">
        <v>1391</v>
      </c>
      <c r="U673" s="2" t="s">
        <v>1368</v>
      </c>
      <c r="V673" s="2" t="s">
        <v>238</v>
      </c>
      <c r="W673" s="5">
        <f>VLOOKUP(V673,definitions_list_lookup!$V$12:$W$15,2,FALSE)</f>
        <v>2</v>
      </c>
      <c r="X673" s="35" t="s">
        <v>1457</v>
      </c>
      <c r="Y673" s="41">
        <f>VLOOKUP(X673,definitions_list_lookup!$AT$3:$AU$5,2,FALSE)</f>
        <v>2</v>
      </c>
      <c r="Z673" s="41"/>
      <c r="AA673" s="41"/>
      <c r="AB673" s="2"/>
      <c r="AC673" s="2"/>
      <c r="AD673" s="5" t="e">
        <f>VLOOKUP(AC673,definitions_list_lookup!$Y$12:$Z$15,2,FALSE)</f>
        <v>#N/A</v>
      </c>
      <c r="AE673" s="35"/>
      <c r="AF673" s="41" t="e">
        <f>VLOOKUP(AE673,definitions_list_lookup!$AT$3:$AU$5,2,FALSE)</f>
        <v>#N/A</v>
      </c>
      <c r="AH673" s="2"/>
      <c r="AI673" s="2"/>
      <c r="AJ673" s="14"/>
      <c r="AK673" s="14"/>
      <c r="AL673" s="14"/>
      <c r="AM673" s="14"/>
      <c r="AN673" s="14"/>
      <c r="AO673" s="14"/>
      <c r="AP673" s="14"/>
      <c r="AQ673" s="14"/>
      <c r="AR673" s="14"/>
      <c r="AS673" s="49"/>
      <c r="AT673" s="49"/>
      <c r="AU673" s="49"/>
      <c r="AV673" s="49"/>
      <c r="AW673" s="49"/>
      <c r="AX673" s="49"/>
      <c r="AY673" s="49"/>
      <c r="AZ673" s="49"/>
      <c r="BA673" s="49"/>
      <c r="BB673" s="49"/>
      <c r="BC673" s="60"/>
    </row>
    <row r="674" spans="1:55">
      <c r="A674" s="89">
        <v>42940</v>
      </c>
      <c r="B674" s="2" t="s">
        <v>1842</v>
      </c>
      <c r="C674" s="2" t="s">
        <v>1450</v>
      </c>
      <c r="D674" s="2" t="s">
        <v>1575</v>
      </c>
      <c r="E674" s="2">
        <v>82</v>
      </c>
      <c r="F674" s="2">
        <v>3</v>
      </c>
      <c r="G674" s="10" t="str">
        <f t="shared" si="78"/>
        <v>82-3</v>
      </c>
      <c r="H674" s="2">
        <v>68</v>
      </c>
      <c r="I674" s="2">
        <v>81</v>
      </c>
      <c r="J674" s="14">
        <f>(VLOOKUP($G674,Depth_Lookup_CCL!$A$3:$Z$549,11,FALSE))+(H674/100)</f>
        <v>205.315</v>
      </c>
      <c r="K674" s="14">
        <f>(VLOOKUP($G674,Depth_Lookup_CCL!$A$3:$Z$549,11,FALSE))+(I674/100)</f>
        <v>205.44499999999999</v>
      </c>
      <c r="L674" s="90">
        <v>57</v>
      </c>
      <c r="M674" s="90" t="s">
        <v>1846</v>
      </c>
      <c r="N674" s="14" t="s">
        <v>1442</v>
      </c>
      <c r="Q674" s="2"/>
      <c r="R674" s="110" t="s">
        <v>2948</v>
      </c>
      <c r="S674" s="2" t="s">
        <v>1366</v>
      </c>
      <c r="T674" s="35" t="s">
        <v>1363</v>
      </c>
      <c r="U674" s="2" t="s">
        <v>1368</v>
      </c>
      <c r="V674" s="2" t="s">
        <v>238</v>
      </c>
      <c r="W674" s="5">
        <f>VLOOKUP(V674,definitions_list_lookup!$V$12:$W$15,2,FALSE)</f>
        <v>2</v>
      </c>
      <c r="X674" s="35" t="s">
        <v>1457</v>
      </c>
      <c r="Y674" s="41">
        <f>VLOOKUP(X674,definitions_list_lookup!$AT$3:$AU$5,2,FALSE)</f>
        <v>2</v>
      </c>
      <c r="Z674" s="41"/>
      <c r="AA674" s="41"/>
      <c r="AB674" s="2"/>
      <c r="AC674" s="2"/>
      <c r="AD674" s="5" t="e">
        <f>VLOOKUP(AC674,definitions_list_lookup!$Y$12:$Z$15,2,FALSE)</f>
        <v>#N/A</v>
      </c>
      <c r="AE674" s="35"/>
      <c r="AF674" s="41" t="e">
        <f>VLOOKUP(AE674,definitions_list_lookup!$AT$3:$AU$5,2,FALSE)</f>
        <v>#N/A</v>
      </c>
      <c r="AH674" s="2"/>
      <c r="AI674" s="2"/>
      <c r="AJ674" s="14"/>
      <c r="AK674" s="14"/>
      <c r="AL674" s="14"/>
      <c r="AM674" s="14"/>
      <c r="AN674" s="14"/>
      <c r="AO674" s="14"/>
      <c r="AP674" s="14"/>
      <c r="AQ674" s="14"/>
      <c r="AR674" s="14"/>
      <c r="AS674" s="49"/>
      <c r="AT674" s="49"/>
      <c r="AU674" s="49"/>
      <c r="AV674" s="49"/>
      <c r="AW674" s="49" t="e">
        <f t="shared" si="79"/>
        <v>#DIV/0!</v>
      </c>
      <c r="AX674" s="49" t="e">
        <f t="shared" si="80"/>
        <v>#DIV/0!</v>
      </c>
      <c r="AY674" s="49" t="e">
        <f t="shared" si="81"/>
        <v>#DIV/0!</v>
      </c>
      <c r="AZ674" s="49" t="e">
        <f t="shared" si="82"/>
        <v>#DIV/0!</v>
      </c>
      <c r="BA674" s="49" t="e">
        <f t="shared" si="83"/>
        <v>#DIV/0!</v>
      </c>
      <c r="BB674" s="49" t="e">
        <f t="shared" si="75"/>
        <v>#DIV/0!</v>
      </c>
      <c r="BC674" s="60" t="e">
        <f t="shared" si="74"/>
        <v>#DIV/0!</v>
      </c>
    </row>
    <row r="675" spans="1:55">
      <c r="A675" s="89">
        <v>42940</v>
      </c>
      <c r="B675" s="2" t="s">
        <v>1842</v>
      </c>
      <c r="C675" s="2" t="s">
        <v>1450</v>
      </c>
      <c r="D675" s="2" t="s">
        <v>1575</v>
      </c>
      <c r="E675" s="2">
        <v>82</v>
      </c>
      <c r="F675" s="2">
        <v>4</v>
      </c>
      <c r="G675" s="10" t="str">
        <f t="shared" si="78"/>
        <v>82-4</v>
      </c>
      <c r="H675" s="2">
        <v>0</v>
      </c>
      <c r="I675" s="2">
        <v>7</v>
      </c>
      <c r="J675" s="14">
        <f>(VLOOKUP($G675,Depth_Lookup_CCL!$A$3:$Z$549,11,FALSE))+(H675/100)</f>
        <v>205.44499999999999</v>
      </c>
      <c r="K675" s="14">
        <f>(VLOOKUP($G675,Depth_Lookup_CCL!$A$3:$Z$549,11,FALSE))+(I675/100)</f>
        <v>205.51499999999999</v>
      </c>
      <c r="L675" s="90">
        <v>57</v>
      </c>
      <c r="M675" s="90" t="s">
        <v>1846</v>
      </c>
      <c r="N675" s="14"/>
      <c r="Q675" s="2"/>
      <c r="R675" s="110"/>
      <c r="T675" s="35"/>
      <c r="U675" s="2"/>
      <c r="V675" s="2"/>
      <c r="W675" s="5" t="e">
        <f>VLOOKUP(V675,definitions_list_lookup!$V$12:$W$15,2,FALSE)</f>
        <v>#N/A</v>
      </c>
      <c r="X675" s="35"/>
      <c r="Y675" s="41" t="e">
        <f>VLOOKUP(X675,definitions_list_lookup!$AT$3:$AU$5,2,FALSE)</f>
        <v>#N/A</v>
      </c>
      <c r="Z675" s="41">
        <v>7</v>
      </c>
      <c r="AA675" s="41" t="s">
        <v>3079</v>
      </c>
      <c r="AB675" s="2" t="s">
        <v>1385</v>
      </c>
      <c r="AC675" s="2" t="s">
        <v>1374</v>
      </c>
      <c r="AD675" s="5">
        <f>VLOOKUP(AC675,definitions_list_lookup!$Y$12:$Z$15,2,FALSE)</f>
        <v>1</v>
      </c>
      <c r="AE675" s="35" t="s">
        <v>1456</v>
      </c>
      <c r="AF675" s="41">
        <f>VLOOKUP(AE675,definitions_list_lookup!$AT$3:$AU$5,2,FALSE)</f>
        <v>1</v>
      </c>
      <c r="AH675" s="2" t="s">
        <v>1494</v>
      </c>
      <c r="AI675" s="2" t="s">
        <v>3056</v>
      </c>
      <c r="AJ675" s="14"/>
      <c r="AK675" s="14"/>
      <c r="AL675" s="14"/>
      <c r="AM675" s="14"/>
      <c r="AN675" s="14"/>
      <c r="AO675" s="14"/>
      <c r="AP675" s="14"/>
      <c r="AQ675" s="14"/>
      <c r="AR675" s="14"/>
      <c r="AS675" s="49">
        <v>2</v>
      </c>
      <c r="AT675" s="49">
        <v>90</v>
      </c>
      <c r="AU675" s="49">
        <v>1</v>
      </c>
      <c r="AV675" s="49">
        <v>180</v>
      </c>
      <c r="AW675" s="49">
        <f t="shared" si="79"/>
        <v>-63.441931983418911</v>
      </c>
      <c r="AX675" s="49">
        <f t="shared" si="80"/>
        <v>296.5580680165811</v>
      </c>
      <c r="AY675" s="49">
        <f t="shared" si="81"/>
        <v>87.764295062177567</v>
      </c>
      <c r="AZ675" s="49">
        <f t="shared" si="82"/>
        <v>26.558068016581089</v>
      </c>
      <c r="BA675" s="49">
        <f t="shared" si="83"/>
        <v>2.2357049378224332</v>
      </c>
      <c r="BB675" s="49">
        <f t="shared" si="75"/>
        <v>116.5580680165811</v>
      </c>
      <c r="BC675" s="60">
        <f t="shared" si="74"/>
        <v>2.2357049378224332</v>
      </c>
    </row>
    <row r="676" spans="1:55">
      <c r="A676" s="89">
        <v>42940</v>
      </c>
      <c r="B676" s="2" t="s">
        <v>1842</v>
      </c>
      <c r="C676" s="2" t="s">
        <v>1450</v>
      </c>
      <c r="D676" s="2" t="s">
        <v>1575</v>
      </c>
      <c r="E676" s="2">
        <v>82</v>
      </c>
      <c r="F676" s="2">
        <v>4</v>
      </c>
      <c r="G676" s="10" t="str">
        <f t="shared" si="78"/>
        <v>82-4</v>
      </c>
      <c r="H676" s="2">
        <v>7</v>
      </c>
      <c r="I676" s="2">
        <v>25</v>
      </c>
      <c r="J676" s="14">
        <f>(VLOOKUP($G676,Depth_Lookup_CCL!$A$3:$Z$549,11,FALSE))+(H676/100)</f>
        <v>205.51499999999999</v>
      </c>
      <c r="K676" s="14">
        <f>(VLOOKUP($G676,Depth_Lookup_CCL!$A$3:$Z$549,11,FALSE))+(I676/100)</f>
        <v>205.69499999999999</v>
      </c>
      <c r="L676" s="90">
        <v>57</v>
      </c>
      <c r="M676" s="90" t="s">
        <v>1846</v>
      </c>
      <c r="N676" s="14"/>
      <c r="Q676" s="2"/>
      <c r="R676" s="110"/>
      <c r="S676" s="2" t="s">
        <v>1366</v>
      </c>
      <c r="T676" s="35" t="s">
        <v>1391</v>
      </c>
      <c r="U676" s="2" t="s">
        <v>1368</v>
      </c>
      <c r="V676" s="2" t="s">
        <v>1375</v>
      </c>
      <c r="W676" s="5">
        <f>VLOOKUP(V676,definitions_list_lookup!$V$12:$W$15,2,FALSE)</f>
        <v>3</v>
      </c>
      <c r="X676" s="35" t="s">
        <v>1457</v>
      </c>
      <c r="Y676" s="41">
        <f>VLOOKUP(X676,definitions_list_lookup!$AT$3:$AU$5,2,FALSE)</f>
        <v>2</v>
      </c>
      <c r="Z676" s="41">
        <v>18</v>
      </c>
      <c r="AA676" s="41"/>
      <c r="AB676" s="2"/>
      <c r="AC676" s="2"/>
      <c r="AD676" s="5" t="e">
        <f>VLOOKUP(AC676,definitions_list_lookup!$Y$12:$Z$15,2,FALSE)</f>
        <v>#N/A</v>
      </c>
      <c r="AE676" s="35"/>
      <c r="AF676" s="41" t="e">
        <f>VLOOKUP(AE676,definitions_list_lookup!$AT$3:$AU$5,2,FALSE)</f>
        <v>#N/A</v>
      </c>
      <c r="AH676" s="2"/>
      <c r="AI676" s="2"/>
      <c r="AJ676" s="14"/>
      <c r="AK676" s="14"/>
      <c r="AL676" s="14"/>
      <c r="AM676" s="14"/>
      <c r="AN676" s="14"/>
      <c r="AO676" s="14"/>
      <c r="AP676" s="14"/>
      <c r="AQ676" s="14"/>
      <c r="AR676" s="14"/>
      <c r="AS676" s="49"/>
      <c r="AT676" s="49"/>
      <c r="AU676" s="49"/>
      <c r="AV676" s="49"/>
      <c r="AW676" s="49" t="e">
        <f t="shared" si="79"/>
        <v>#DIV/0!</v>
      </c>
      <c r="AX676" s="49" t="e">
        <f t="shared" si="80"/>
        <v>#DIV/0!</v>
      </c>
      <c r="AY676" s="49" t="e">
        <f t="shared" si="81"/>
        <v>#DIV/0!</v>
      </c>
      <c r="AZ676" s="49" t="e">
        <f t="shared" si="82"/>
        <v>#DIV/0!</v>
      </c>
      <c r="BA676" s="49" t="e">
        <f t="shared" si="83"/>
        <v>#DIV/0!</v>
      </c>
      <c r="BB676" s="49" t="e">
        <f t="shared" si="75"/>
        <v>#DIV/0!</v>
      </c>
      <c r="BC676" s="60" t="e">
        <f t="shared" si="74"/>
        <v>#DIV/0!</v>
      </c>
    </row>
    <row r="677" spans="1:55">
      <c r="A677" s="89">
        <v>42940</v>
      </c>
      <c r="B677" s="2" t="s">
        <v>1842</v>
      </c>
      <c r="C677" s="2" t="s">
        <v>1450</v>
      </c>
      <c r="D677" s="2" t="s">
        <v>1575</v>
      </c>
      <c r="E677" s="2">
        <v>82</v>
      </c>
      <c r="F677" s="2">
        <v>4</v>
      </c>
      <c r="G677" s="10" t="str">
        <f t="shared" si="78"/>
        <v>82-4</v>
      </c>
      <c r="H677" s="2">
        <v>25</v>
      </c>
      <c r="I677" s="2">
        <v>45</v>
      </c>
      <c r="J677" s="14">
        <f>(VLOOKUP($G677,Depth_Lookup_CCL!$A$3:$Z$549,11,FALSE))+(H677/100)</f>
        <v>205.69499999999999</v>
      </c>
      <c r="K677" s="14">
        <f>(VLOOKUP($G677,Depth_Lookup_CCL!$A$3:$Z$549,11,FALSE))+(I677/100)</f>
        <v>205.89499999999998</v>
      </c>
      <c r="L677" s="90">
        <v>57</v>
      </c>
      <c r="M677" s="90" t="s">
        <v>1846</v>
      </c>
      <c r="N677" s="14"/>
      <c r="Q677" s="2"/>
      <c r="R677" s="110"/>
      <c r="S677" s="2" t="s">
        <v>1366</v>
      </c>
      <c r="T677" s="35" t="s">
        <v>1391</v>
      </c>
      <c r="U677" s="2" t="s">
        <v>1368</v>
      </c>
      <c r="V677" s="2" t="s">
        <v>238</v>
      </c>
      <c r="W677" s="5">
        <f>VLOOKUP(V677,definitions_list_lookup!$V$12:$W$15,2,FALSE)</f>
        <v>2</v>
      </c>
      <c r="X677" s="35" t="s">
        <v>1457</v>
      </c>
      <c r="Y677" s="41">
        <f>VLOOKUP(X677,definitions_list_lookup!$AT$3:$AU$5,2,FALSE)</f>
        <v>2</v>
      </c>
      <c r="Z677" s="41">
        <v>20</v>
      </c>
      <c r="AA677" s="41" t="s">
        <v>3080</v>
      </c>
      <c r="AB677" s="2"/>
      <c r="AC677" s="2"/>
      <c r="AD677" s="5" t="e">
        <f>VLOOKUP(AC677,definitions_list_lookup!$Y$12:$Z$15,2,FALSE)</f>
        <v>#N/A</v>
      </c>
      <c r="AE677" s="35"/>
      <c r="AF677" s="41" t="e">
        <f>VLOOKUP(AE677,definitions_list_lookup!$AT$3:$AU$5,2,FALSE)</f>
        <v>#N/A</v>
      </c>
      <c r="AH677" s="2"/>
      <c r="AI677" s="2"/>
      <c r="AJ677" s="14"/>
      <c r="AK677" s="14"/>
      <c r="AL677" s="14"/>
      <c r="AM677" s="14"/>
      <c r="AN677" s="14"/>
      <c r="AO677" s="14"/>
      <c r="AP677" s="14"/>
      <c r="AQ677" s="14"/>
      <c r="AR677" s="14"/>
      <c r="AS677" s="49">
        <v>4</v>
      </c>
      <c r="AT677" s="49">
        <v>270</v>
      </c>
      <c r="AU677" s="49">
        <v>2</v>
      </c>
      <c r="AV677" s="49">
        <v>180</v>
      </c>
      <c r="AW677" s="49">
        <f t="shared" si="79"/>
        <v>63.462903606419218</v>
      </c>
      <c r="AX677" s="49">
        <f t="shared" si="80"/>
        <v>63.462903606419218</v>
      </c>
      <c r="AY677" s="49">
        <f t="shared" si="81"/>
        <v>85.530762667528776</v>
      </c>
      <c r="AZ677" s="49">
        <f t="shared" si="82"/>
        <v>153.46290360641922</v>
      </c>
      <c r="BA677" s="49">
        <f t="shared" si="83"/>
        <v>4.4692373324712236</v>
      </c>
      <c r="BB677" s="49">
        <f t="shared" si="75"/>
        <v>243.46290360641922</v>
      </c>
      <c r="BC677" s="60">
        <f t="shared" si="74"/>
        <v>4.4692373324712236</v>
      </c>
    </row>
    <row r="678" spans="1:55">
      <c r="A678" s="89">
        <v>42940</v>
      </c>
      <c r="B678" s="2" t="s">
        <v>1842</v>
      </c>
      <c r="C678" s="2" t="s">
        <v>1450</v>
      </c>
      <c r="D678" s="2" t="s">
        <v>1575</v>
      </c>
      <c r="E678" s="2">
        <v>82</v>
      </c>
      <c r="F678" s="2">
        <v>4</v>
      </c>
      <c r="G678" s="10" t="str">
        <f t="shared" si="78"/>
        <v>82-4</v>
      </c>
      <c r="H678" s="2">
        <v>45</v>
      </c>
      <c r="I678" s="2">
        <v>51</v>
      </c>
      <c r="J678" s="14">
        <f>(VLOOKUP($G678,Depth_Lookup_CCL!$A$3:$Z$549,11,FALSE))+(H678/100)</f>
        <v>205.89499999999998</v>
      </c>
      <c r="K678" s="14">
        <f>(VLOOKUP($G678,Depth_Lookup_CCL!$A$3:$Z$549,11,FALSE))+(I678/100)</f>
        <v>205.95499999999998</v>
      </c>
      <c r="L678" s="90">
        <v>57</v>
      </c>
      <c r="M678" s="90" t="s">
        <v>1846</v>
      </c>
      <c r="N678" s="14"/>
      <c r="Q678" s="2"/>
      <c r="R678" s="110"/>
      <c r="S678" s="2" t="s">
        <v>1366</v>
      </c>
      <c r="T678" s="35" t="s">
        <v>1391</v>
      </c>
      <c r="U678" s="2" t="s">
        <v>1368</v>
      </c>
      <c r="V678" s="2" t="s">
        <v>238</v>
      </c>
      <c r="W678" s="5">
        <f>VLOOKUP(V678,definitions_list_lookup!$V$12:$W$15,2,FALSE)</f>
        <v>2</v>
      </c>
      <c r="X678" s="35" t="s">
        <v>1457</v>
      </c>
      <c r="Y678" s="41">
        <f>VLOOKUP(X678,definitions_list_lookup!$AT$3:$AU$5,2,FALSE)</f>
        <v>2</v>
      </c>
      <c r="Z678" s="41">
        <v>6</v>
      </c>
      <c r="AA678" s="41" t="s">
        <v>3081</v>
      </c>
      <c r="AB678" s="2"/>
      <c r="AC678" s="2"/>
      <c r="AD678" s="5" t="e">
        <f>VLOOKUP(AC678,definitions_list_lookup!$Y$12:$Z$15,2,FALSE)</f>
        <v>#N/A</v>
      </c>
      <c r="AE678" s="35"/>
      <c r="AF678" s="41" t="e">
        <f>VLOOKUP(AE678,definitions_list_lookup!$AT$3:$AU$5,2,FALSE)</f>
        <v>#N/A</v>
      </c>
      <c r="AH678" s="2"/>
      <c r="AI678" s="2"/>
      <c r="AJ678" s="14"/>
      <c r="AK678" s="14"/>
      <c r="AL678" s="14"/>
      <c r="AM678" s="14"/>
      <c r="AN678" s="14"/>
      <c r="AO678" s="14"/>
      <c r="AP678" s="14"/>
      <c r="AQ678" s="14"/>
      <c r="AR678" s="14"/>
      <c r="AS678" s="49"/>
      <c r="AT678" s="49"/>
      <c r="AU678" s="49"/>
      <c r="AV678" s="49"/>
      <c r="AW678" s="49" t="e">
        <f t="shared" si="79"/>
        <v>#DIV/0!</v>
      </c>
      <c r="AX678" s="49" t="e">
        <f t="shared" si="80"/>
        <v>#DIV/0!</v>
      </c>
      <c r="AY678" s="49" t="e">
        <f t="shared" si="81"/>
        <v>#DIV/0!</v>
      </c>
      <c r="AZ678" s="49" t="e">
        <f t="shared" si="82"/>
        <v>#DIV/0!</v>
      </c>
      <c r="BA678" s="49" t="e">
        <f t="shared" si="83"/>
        <v>#DIV/0!</v>
      </c>
      <c r="BB678" s="49" t="e">
        <f t="shared" si="75"/>
        <v>#DIV/0!</v>
      </c>
      <c r="BC678" s="60" t="e">
        <f t="shared" si="74"/>
        <v>#DIV/0!</v>
      </c>
    </row>
    <row r="679" spans="1:55">
      <c r="A679" s="89">
        <v>42940</v>
      </c>
      <c r="B679" s="2" t="s">
        <v>1842</v>
      </c>
      <c r="C679" s="2" t="s">
        <v>1450</v>
      </c>
      <c r="D679" s="2" t="s">
        <v>1575</v>
      </c>
      <c r="E679" s="2">
        <v>82</v>
      </c>
      <c r="F679" s="2">
        <v>4</v>
      </c>
      <c r="G679" s="10" t="str">
        <f t="shared" si="78"/>
        <v>82-4</v>
      </c>
      <c r="H679" s="2">
        <v>51</v>
      </c>
      <c r="I679" s="2">
        <v>53</v>
      </c>
      <c r="J679" s="14">
        <f>(VLOOKUP($G679,Depth_Lookup_CCL!$A$3:$Z$549,11,FALSE))+(H679/100)</f>
        <v>205.95499999999998</v>
      </c>
      <c r="K679" s="14">
        <f>(VLOOKUP($G679,Depth_Lookup_CCL!$A$3:$Z$549,11,FALSE))+(I679/100)</f>
        <v>205.97499999999999</v>
      </c>
      <c r="L679" s="90">
        <v>57</v>
      </c>
      <c r="M679" s="90" t="s">
        <v>1846</v>
      </c>
      <c r="N679" s="14"/>
      <c r="Q679" s="2"/>
      <c r="R679" s="110"/>
      <c r="T679" s="35"/>
      <c r="U679" s="2"/>
      <c r="V679" s="2"/>
      <c r="W679" s="5" t="e">
        <f>VLOOKUP(V679,definitions_list_lookup!$V$12:$W$15,2,FALSE)</f>
        <v>#N/A</v>
      </c>
      <c r="X679" s="35"/>
      <c r="Y679" s="41" t="e">
        <f>VLOOKUP(X679,definitions_list_lookup!$AT$3:$AU$5,2,FALSE)</f>
        <v>#N/A</v>
      </c>
      <c r="Z679" s="41">
        <v>2</v>
      </c>
      <c r="AA679" s="41" t="s">
        <v>3082</v>
      </c>
      <c r="AB679" s="2" t="s">
        <v>1385</v>
      </c>
      <c r="AC679" s="2" t="s">
        <v>1374</v>
      </c>
      <c r="AD679" s="5">
        <f>VLOOKUP(AC679,definitions_list_lookup!$Y$12:$Z$15,2,FALSE)</f>
        <v>1</v>
      </c>
      <c r="AE679" s="35" t="s">
        <v>1456</v>
      </c>
      <c r="AF679" s="41">
        <f>VLOOKUP(AE679,definitions_list_lookup!$AT$3:$AU$5,2,FALSE)</f>
        <v>1</v>
      </c>
      <c r="AH679" s="2" t="s">
        <v>1494</v>
      </c>
      <c r="AI679" s="2" t="s">
        <v>3083</v>
      </c>
      <c r="AJ679" s="14"/>
      <c r="AK679" s="14"/>
      <c r="AL679" s="14"/>
      <c r="AM679" s="14"/>
      <c r="AN679" s="14"/>
      <c r="AO679" s="14"/>
      <c r="AP679" s="14"/>
      <c r="AQ679" s="14"/>
      <c r="AR679" s="14"/>
      <c r="AS679" s="49">
        <v>18</v>
      </c>
      <c r="AT679" s="49">
        <v>270</v>
      </c>
      <c r="AU679" s="49">
        <v>2</v>
      </c>
      <c r="AV679" s="49">
        <v>180</v>
      </c>
      <c r="AW679" s="49">
        <f t="shared" si="79"/>
        <v>83.865678311692363</v>
      </c>
      <c r="AX679" s="49">
        <f t="shared" si="80"/>
        <v>83.865678311692363</v>
      </c>
      <c r="AY679" s="49">
        <f t="shared" si="81"/>
        <v>71.903080992548652</v>
      </c>
      <c r="AZ679" s="49">
        <f t="shared" si="82"/>
        <v>173.86567831169236</v>
      </c>
      <c r="BA679" s="49">
        <f t="shared" si="83"/>
        <v>18.096919007451348</v>
      </c>
      <c r="BB679" s="49">
        <f t="shared" si="75"/>
        <v>263.86567831169236</v>
      </c>
      <c r="BC679" s="60">
        <f t="shared" si="74"/>
        <v>18.096919007451348</v>
      </c>
    </row>
    <row r="680" spans="1:55">
      <c r="A680" s="89">
        <v>42940</v>
      </c>
      <c r="B680" s="2" t="s">
        <v>1842</v>
      </c>
      <c r="C680" s="2" t="s">
        <v>1450</v>
      </c>
      <c r="D680" s="2" t="s">
        <v>1575</v>
      </c>
      <c r="E680" s="2">
        <v>82</v>
      </c>
      <c r="F680" s="2">
        <v>4</v>
      </c>
      <c r="G680" s="10" t="str">
        <f t="shared" si="78"/>
        <v>82-4</v>
      </c>
      <c r="H680" s="2">
        <v>53</v>
      </c>
      <c r="I680" s="2">
        <v>65</v>
      </c>
      <c r="J680" s="14">
        <f>(VLOOKUP($G680,Depth_Lookup_CCL!$A$3:$Z$549,11,FALSE))+(H680/100)</f>
        <v>205.97499999999999</v>
      </c>
      <c r="K680" s="14">
        <f>(VLOOKUP($G680,Depth_Lookup_CCL!$A$3:$Z$549,11,FALSE))+(I680/100)</f>
        <v>206.095</v>
      </c>
      <c r="L680" s="90">
        <v>57</v>
      </c>
      <c r="M680" s="90" t="s">
        <v>1846</v>
      </c>
      <c r="N680" s="14"/>
      <c r="Q680" s="2"/>
      <c r="R680" s="110"/>
      <c r="S680" s="2" t="s">
        <v>1366</v>
      </c>
      <c r="T680" s="35" t="s">
        <v>1363</v>
      </c>
      <c r="U680" s="2" t="s">
        <v>1368</v>
      </c>
      <c r="V680" s="2" t="s">
        <v>1375</v>
      </c>
      <c r="W680" s="5">
        <f>VLOOKUP(V680,definitions_list_lookup!$V$12:$W$15,2,FALSE)</f>
        <v>3</v>
      </c>
      <c r="X680" s="35" t="s">
        <v>1457</v>
      </c>
      <c r="Y680" s="41">
        <f>VLOOKUP(X680,definitions_list_lookup!$AT$3:$AU$5,2,FALSE)</f>
        <v>2</v>
      </c>
      <c r="Z680" s="41">
        <v>12</v>
      </c>
      <c r="AA680" s="41"/>
      <c r="AB680" s="2"/>
      <c r="AC680" s="2"/>
      <c r="AD680" s="5" t="e">
        <f>VLOOKUP(AC680,definitions_list_lookup!$Y$12:$Z$15,2,FALSE)</f>
        <v>#N/A</v>
      </c>
      <c r="AE680" s="35"/>
      <c r="AF680" s="41" t="e">
        <f>VLOOKUP(AE680,definitions_list_lookup!$AT$3:$AU$5,2,FALSE)</f>
        <v>#N/A</v>
      </c>
      <c r="AH680" s="2"/>
      <c r="AI680" s="2"/>
      <c r="AJ680" s="14"/>
      <c r="AK680" s="14"/>
      <c r="AL680" s="14"/>
      <c r="AM680" s="14"/>
      <c r="AN680" s="14"/>
      <c r="AO680" s="14"/>
      <c r="AP680" s="14"/>
      <c r="AQ680" s="14"/>
      <c r="AR680" s="14"/>
      <c r="AS680" s="49">
        <v>14</v>
      </c>
      <c r="AT680" s="49">
        <v>270</v>
      </c>
      <c r="AU680" s="49">
        <v>1</v>
      </c>
      <c r="AV680" s="49">
        <v>180</v>
      </c>
      <c r="AW680" s="49">
        <f t="shared" si="79"/>
        <v>85.995345749498028</v>
      </c>
      <c r="AX680" s="49">
        <f t="shared" si="80"/>
        <v>85.995345749498028</v>
      </c>
      <c r="AY680" s="49">
        <f t="shared" si="81"/>
        <v>75.967086100880636</v>
      </c>
      <c r="AZ680" s="49">
        <f t="shared" si="82"/>
        <v>175.99534574949803</v>
      </c>
      <c r="BA680" s="49">
        <f t="shared" si="83"/>
        <v>14.032913899119364</v>
      </c>
      <c r="BB680" s="49">
        <f t="shared" si="75"/>
        <v>265.99534574949803</v>
      </c>
      <c r="BC680" s="60">
        <f t="shared" si="74"/>
        <v>14.032913899119364</v>
      </c>
    </row>
    <row r="681" spans="1:55">
      <c r="A681" s="89">
        <v>42940</v>
      </c>
      <c r="B681" s="2" t="s">
        <v>1842</v>
      </c>
      <c r="C681" s="2" t="s">
        <v>1450</v>
      </c>
      <c r="D681" s="2" t="s">
        <v>1575</v>
      </c>
      <c r="E681" s="2">
        <v>82</v>
      </c>
      <c r="F681" s="2">
        <v>4</v>
      </c>
      <c r="G681" s="10" t="str">
        <f t="shared" si="78"/>
        <v>82-4</v>
      </c>
      <c r="H681" s="2">
        <v>65</v>
      </c>
      <c r="I681" s="2">
        <v>81</v>
      </c>
      <c r="J681" s="14">
        <f>(VLOOKUP($G681,Depth_Lookup_CCL!$A$3:$Z$549,11,FALSE))+(H681/100)</f>
        <v>206.095</v>
      </c>
      <c r="K681" s="14">
        <f>(VLOOKUP($G681,Depth_Lookup_CCL!$A$3:$Z$549,11,FALSE))+(I681/100)</f>
        <v>206.255</v>
      </c>
      <c r="L681" s="90">
        <v>57</v>
      </c>
      <c r="M681" s="90" t="s">
        <v>1846</v>
      </c>
      <c r="N681" s="14"/>
      <c r="Q681" s="2"/>
      <c r="R681" s="110"/>
      <c r="S681" s="2" t="s">
        <v>1366</v>
      </c>
      <c r="T681" s="35" t="s">
        <v>1391</v>
      </c>
      <c r="U681" s="2" t="s">
        <v>1368</v>
      </c>
      <c r="V681" s="2" t="s">
        <v>1375</v>
      </c>
      <c r="W681" s="5">
        <f>VLOOKUP(V681,definitions_list_lookup!$V$12:$W$15,2,FALSE)</f>
        <v>3</v>
      </c>
      <c r="X681" s="35" t="s">
        <v>1457</v>
      </c>
      <c r="Y681" s="41">
        <f>VLOOKUP(X681,definitions_list_lookup!$AT$3:$AU$5,2,FALSE)</f>
        <v>2</v>
      </c>
      <c r="Z681" s="41">
        <v>26</v>
      </c>
      <c r="AA681" s="41"/>
      <c r="AB681" s="2"/>
      <c r="AC681" s="2"/>
      <c r="AD681" s="5" t="e">
        <f>VLOOKUP(AC681,definitions_list_lookup!$Y$12:$Z$15,2,FALSE)</f>
        <v>#N/A</v>
      </c>
      <c r="AE681" s="35"/>
      <c r="AF681" s="41" t="e">
        <f>VLOOKUP(AE681,definitions_list_lookup!$AT$3:$AU$5,2,FALSE)</f>
        <v>#N/A</v>
      </c>
      <c r="AH681" s="2"/>
      <c r="AI681" s="2"/>
      <c r="AJ681" s="14"/>
      <c r="AK681" s="14"/>
      <c r="AL681" s="14"/>
      <c r="AM681" s="14"/>
      <c r="AN681" s="14"/>
      <c r="AO681" s="14"/>
      <c r="AP681" s="14"/>
      <c r="AQ681" s="14"/>
      <c r="AR681" s="14"/>
      <c r="AS681" s="49">
        <v>14</v>
      </c>
      <c r="AT681" s="49">
        <v>270</v>
      </c>
      <c r="AU681" s="49">
        <v>2</v>
      </c>
      <c r="AV681" s="49">
        <v>180</v>
      </c>
      <c r="AW681" s="49">
        <f t="shared" si="79"/>
        <v>82.027042895202669</v>
      </c>
      <c r="AX681" s="49">
        <f t="shared" si="80"/>
        <v>82.027042895202669</v>
      </c>
      <c r="AY681" s="49">
        <f t="shared" si="81"/>
        <v>75.868799862943689</v>
      </c>
      <c r="AZ681" s="49">
        <f t="shared" si="82"/>
        <v>172.02704289520267</v>
      </c>
      <c r="BA681" s="49">
        <f t="shared" si="83"/>
        <v>14.131200137056311</v>
      </c>
      <c r="BB681" s="49">
        <f t="shared" si="75"/>
        <v>262.02704289520267</v>
      </c>
      <c r="BC681" s="60">
        <f t="shared" si="74"/>
        <v>14.131200137056311</v>
      </c>
    </row>
    <row r="682" spans="1:55">
      <c r="A682" s="89">
        <v>42940</v>
      </c>
      <c r="B682" s="2" t="s">
        <v>1842</v>
      </c>
      <c r="C682" s="2" t="s">
        <v>1450</v>
      </c>
      <c r="D682" s="2" t="s">
        <v>1575</v>
      </c>
      <c r="E682" s="2">
        <v>82</v>
      </c>
      <c r="F682" s="2">
        <v>4</v>
      </c>
      <c r="G682" s="10" t="str">
        <f t="shared" si="78"/>
        <v>82-4</v>
      </c>
      <c r="H682" s="2">
        <v>81</v>
      </c>
      <c r="I682" s="2">
        <v>88</v>
      </c>
      <c r="J682" s="14">
        <f>(VLOOKUP($G682,Depth_Lookup_CCL!$A$3:$Z$549,11,FALSE))+(H682/100)</f>
        <v>206.255</v>
      </c>
      <c r="K682" s="14">
        <f>(VLOOKUP($G682,Depth_Lookup_CCL!$A$3:$Z$549,11,FALSE))+(I682/100)</f>
        <v>206.32499999999999</v>
      </c>
      <c r="L682" s="90">
        <v>57</v>
      </c>
      <c r="M682" s="90" t="s">
        <v>1846</v>
      </c>
      <c r="N682" s="14" t="s">
        <v>1442</v>
      </c>
      <c r="Q682" s="2"/>
      <c r="R682" s="110"/>
      <c r="S682" s="2" t="s">
        <v>1366</v>
      </c>
      <c r="T682" s="35" t="s">
        <v>1391</v>
      </c>
      <c r="U682" s="2" t="s">
        <v>1368</v>
      </c>
      <c r="V682" s="2" t="s">
        <v>1375</v>
      </c>
      <c r="W682" s="5">
        <f>VLOOKUP(V682,definitions_list_lookup!$V$12:$W$15,2,FALSE)</f>
        <v>3</v>
      </c>
      <c r="X682" s="35" t="s">
        <v>1457</v>
      </c>
      <c r="Y682" s="41">
        <f>VLOOKUP(X682,definitions_list_lookup!$AT$3:$AU$5,2,FALSE)</f>
        <v>2</v>
      </c>
      <c r="Z682" s="41">
        <v>13.5</v>
      </c>
      <c r="AA682" s="41" t="s">
        <v>2951</v>
      </c>
      <c r="AB682" s="2"/>
      <c r="AC682" s="2"/>
      <c r="AD682" s="5" t="e">
        <f>VLOOKUP(AC682,definitions_list_lookup!$Y$12:$Z$15,2,FALSE)</f>
        <v>#N/A</v>
      </c>
      <c r="AE682" s="35"/>
      <c r="AF682" s="41" t="e">
        <f>VLOOKUP(AE682,definitions_list_lookup!$AT$3:$AU$5,2,FALSE)</f>
        <v>#N/A</v>
      </c>
      <c r="AH682" s="2"/>
      <c r="AI682" s="2"/>
      <c r="AJ682" s="14"/>
      <c r="AK682" s="14"/>
      <c r="AL682" s="14"/>
      <c r="AM682" s="14"/>
      <c r="AN682" s="14"/>
      <c r="AO682" s="14"/>
      <c r="AP682" s="14"/>
      <c r="AQ682" s="14"/>
      <c r="AR682" s="14"/>
      <c r="AS682" s="49">
        <v>3</v>
      </c>
      <c r="AT682" s="49">
        <v>270</v>
      </c>
      <c r="AU682" s="49">
        <v>1</v>
      </c>
      <c r="AV682" s="49">
        <v>180</v>
      </c>
      <c r="AW682" s="49">
        <f t="shared" si="79"/>
        <v>71.579019200274956</v>
      </c>
      <c r="AX682" s="49">
        <f t="shared" si="80"/>
        <v>71.579019200274956</v>
      </c>
      <c r="AY682" s="49">
        <f t="shared" si="81"/>
        <v>86.838299513294629</v>
      </c>
      <c r="AZ682" s="49">
        <f t="shared" si="82"/>
        <v>161.57901920027496</v>
      </c>
      <c r="BA682" s="49">
        <f t="shared" si="83"/>
        <v>3.1617004867053708</v>
      </c>
      <c r="BB682" s="49">
        <f t="shared" si="75"/>
        <v>251.57901920027496</v>
      </c>
      <c r="BC682" s="60">
        <f t="shared" si="74"/>
        <v>3.1617004867053708</v>
      </c>
    </row>
    <row r="683" spans="1:55">
      <c r="A683" s="89">
        <v>42940</v>
      </c>
      <c r="B683" s="2" t="s">
        <v>1842</v>
      </c>
      <c r="C683" s="2" t="s">
        <v>1450</v>
      </c>
      <c r="D683" s="2" t="s">
        <v>1575</v>
      </c>
      <c r="E683" s="2">
        <v>83</v>
      </c>
      <c r="F683" s="2">
        <v>1</v>
      </c>
      <c r="G683" s="10" t="str">
        <f t="shared" si="78"/>
        <v>83-1</v>
      </c>
      <c r="H683" s="2">
        <v>0</v>
      </c>
      <c r="I683" s="2">
        <v>6.5</v>
      </c>
      <c r="J683" s="14">
        <f>(VLOOKUP($G683,Depth_Lookup_CCL!$A$3:$Z$549,11,FALSE))+(H683/100)</f>
        <v>206.2</v>
      </c>
      <c r="K683" s="14">
        <f>(VLOOKUP($G683,Depth_Lookup_CCL!$A$3:$Z$549,11,FALSE))+(I683/100)</f>
        <v>206.26499999999999</v>
      </c>
      <c r="L683" s="90">
        <v>57</v>
      </c>
      <c r="M683" s="90" t="s">
        <v>1846</v>
      </c>
      <c r="N683" s="14"/>
      <c r="Q683" s="2"/>
      <c r="R683" s="110"/>
      <c r="S683" s="2" t="s">
        <v>1366</v>
      </c>
      <c r="T683" s="35" t="s">
        <v>1391</v>
      </c>
      <c r="U683" s="2" t="s">
        <v>1368</v>
      </c>
      <c r="V683" s="2" t="s">
        <v>238</v>
      </c>
      <c r="W683" s="5">
        <f>VLOOKUP(V683,definitions_list_lookup!$V$12:$W$15,2,FALSE)</f>
        <v>2</v>
      </c>
      <c r="X683" s="35" t="s">
        <v>1456</v>
      </c>
      <c r="Y683" s="41">
        <f>VLOOKUP(X683,definitions_list_lookup!$AT$3:$AU$5,2,FALSE)</f>
        <v>1</v>
      </c>
      <c r="Z683" s="41"/>
      <c r="AA683" s="41"/>
      <c r="AB683" s="2"/>
      <c r="AC683" s="2"/>
      <c r="AD683" s="5" t="e">
        <f>VLOOKUP(AC683,definitions_list_lookup!$Y$12:$Z$15,2,FALSE)</f>
        <v>#N/A</v>
      </c>
      <c r="AE683" s="35"/>
      <c r="AF683" s="41" t="e">
        <f>VLOOKUP(AE683,definitions_list_lookup!$AT$3:$AU$5,2,FALSE)</f>
        <v>#N/A</v>
      </c>
      <c r="AH683" s="2"/>
      <c r="AI683" s="2"/>
      <c r="AJ683" s="14"/>
      <c r="AK683" s="14"/>
      <c r="AL683" s="14"/>
      <c r="AM683" s="14"/>
      <c r="AN683" s="14"/>
      <c r="AO683" s="14"/>
      <c r="AP683" s="14"/>
      <c r="AQ683" s="14"/>
      <c r="AR683" s="14"/>
      <c r="AS683" s="49">
        <v>7</v>
      </c>
      <c r="AT683" s="49">
        <v>270</v>
      </c>
      <c r="AU683" s="49">
        <v>1</v>
      </c>
      <c r="AV683" s="49">
        <v>180</v>
      </c>
      <c r="AW683" s="49">
        <f t="shared" si="79"/>
        <v>81.909040562701989</v>
      </c>
      <c r="AX683" s="49">
        <f t="shared" si="80"/>
        <v>81.909040562701989</v>
      </c>
      <c r="AY683" s="49">
        <f t="shared" si="81"/>
        <v>82.930329264025247</v>
      </c>
      <c r="AZ683" s="49">
        <f t="shared" si="82"/>
        <v>171.90904056270199</v>
      </c>
      <c r="BA683" s="49">
        <f t="shared" si="83"/>
        <v>7.0696707359747535</v>
      </c>
      <c r="BB683" s="49">
        <f t="shared" si="75"/>
        <v>261.90904056270199</v>
      </c>
      <c r="BC683" s="60">
        <f t="shared" si="74"/>
        <v>7.0696707359747535</v>
      </c>
    </row>
    <row r="684" spans="1:55">
      <c r="A684" s="89">
        <v>42940</v>
      </c>
      <c r="B684" s="2" t="s">
        <v>1842</v>
      </c>
      <c r="C684" s="2" t="s">
        <v>1450</v>
      </c>
      <c r="D684" s="2" t="s">
        <v>1575</v>
      </c>
      <c r="E684" s="2">
        <v>83</v>
      </c>
      <c r="F684" s="2">
        <v>1</v>
      </c>
      <c r="G684" s="10" t="str">
        <f t="shared" si="78"/>
        <v>83-1</v>
      </c>
      <c r="H684" s="2">
        <v>6.5</v>
      </c>
      <c r="I684" s="2">
        <v>13</v>
      </c>
      <c r="J684" s="14">
        <f>(VLOOKUP($G684,Depth_Lookup_CCL!$A$3:$Z$549,11,FALSE))+(H684/100)</f>
        <v>206.26499999999999</v>
      </c>
      <c r="K684" s="14">
        <f>(VLOOKUP($G684,Depth_Lookup_CCL!$A$3:$Z$549,11,FALSE))+(I684/100)</f>
        <v>206.32999999999998</v>
      </c>
      <c r="L684" s="90">
        <v>57</v>
      </c>
      <c r="M684" s="90" t="s">
        <v>1846</v>
      </c>
      <c r="N684" s="14"/>
      <c r="Q684" s="2"/>
      <c r="R684" s="110"/>
      <c r="S684" s="2" t="s">
        <v>1366</v>
      </c>
      <c r="T684" s="35" t="s">
        <v>1391</v>
      </c>
      <c r="U684" s="2" t="s">
        <v>1368</v>
      </c>
      <c r="V684" s="2" t="s">
        <v>238</v>
      </c>
      <c r="W684" s="5">
        <f>VLOOKUP(V684,definitions_list_lookup!$V$12:$W$15,2,FALSE)</f>
        <v>2</v>
      </c>
      <c r="X684" s="35" t="s">
        <v>1456</v>
      </c>
      <c r="Y684" s="41">
        <f>VLOOKUP(X684,definitions_list_lookup!$AT$3:$AU$5,2,FALSE)</f>
        <v>1</v>
      </c>
      <c r="Z684" s="41">
        <v>5.5</v>
      </c>
      <c r="AA684" s="41" t="s">
        <v>3081</v>
      </c>
      <c r="AB684" s="2"/>
      <c r="AC684" s="2"/>
      <c r="AD684" s="5" t="e">
        <f>VLOOKUP(AC684,definitions_list_lookup!$Y$12:$Z$15,2,FALSE)</f>
        <v>#N/A</v>
      </c>
      <c r="AE684" s="35"/>
      <c r="AF684" s="41" t="e">
        <f>VLOOKUP(AE684,definitions_list_lookup!$AT$3:$AU$5,2,FALSE)</f>
        <v>#N/A</v>
      </c>
      <c r="AH684" s="2"/>
      <c r="AI684" s="2"/>
      <c r="AJ684" s="14"/>
      <c r="AK684" s="14"/>
      <c r="AL684" s="14"/>
      <c r="AM684" s="14"/>
      <c r="AN684" s="14"/>
      <c r="AO684" s="14"/>
      <c r="AP684" s="14"/>
      <c r="AQ684" s="14"/>
      <c r="AR684" s="14"/>
      <c r="AS684" s="49">
        <v>7</v>
      </c>
      <c r="AT684" s="49">
        <v>270</v>
      </c>
      <c r="AU684" s="49">
        <v>2</v>
      </c>
      <c r="AV684" s="49">
        <v>180</v>
      </c>
      <c r="AW684" s="49">
        <f t="shared" si="79"/>
        <v>74.123885217907429</v>
      </c>
      <c r="AX684" s="49">
        <f t="shared" si="80"/>
        <v>74.123885217907429</v>
      </c>
      <c r="AY684" s="49">
        <f t="shared" si="81"/>
        <v>82.725317082150795</v>
      </c>
      <c r="AZ684" s="49">
        <f t="shared" si="82"/>
        <v>164.12388521790743</v>
      </c>
      <c r="BA684" s="49">
        <f t="shared" si="83"/>
        <v>7.274682917849205</v>
      </c>
      <c r="BB684" s="49">
        <f t="shared" si="75"/>
        <v>254.12388521790743</v>
      </c>
      <c r="BC684" s="60">
        <f t="shared" si="74"/>
        <v>7.274682917849205</v>
      </c>
    </row>
    <row r="685" spans="1:55">
      <c r="A685" s="89">
        <v>42940</v>
      </c>
      <c r="B685" s="2" t="s">
        <v>1842</v>
      </c>
      <c r="C685" s="2" t="s">
        <v>1450</v>
      </c>
      <c r="D685" s="2" t="s">
        <v>1575</v>
      </c>
      <c r="E685" s="2">
        <v>83</v>
      </c>
      <c r="F685" s="2">
        <v>1</v>
      </c>
      <c r="G685" s="10" t="str">
        <f t="shared" si="78"/>
        <v>83-1</v>
      </c>
      <c r="H685" s="2">
        <v>13</v>
      </c>
      <c r="I685" s="2">
        <v>26</v>
      </c>
      <c r="J685" s="14">
        <f>(VLOOKUP($G685,Depth_Lookup_CCL!$A$3:$Z$549,11,FALSE))+(H685/100)</f>
        <v>206.32999999999998</v>
      </c>
      <c r="K685" s="14">
        <f>(VLOOKUP($G685,Depth_Lookup_CCL!$A$3:$Z$549,11,FALSE))+(I685/100)</f>
        <v>206.45999999999998</v>
      </c>
      <c r="L685" s="90">
        <v>57</v>
      </c>
      <c r="M685" s="90" t="s">
        <v>1846</v>
      </c>
      <c r="N685" s="14"/>
      <c r="Q685" s="2"/>
      <c r="R685" s="110"/>
      <c r="S685" s="2" t="s">
        <v>1366</v>
      </c>
      <c r="T685" s="35" t="s">
        <v>1391</v>
      </c>
      <c r="U685" s="2" t="s">
        <v>1368</v>
      </c>
      <c r="V685" s="2" t="s">
        <v>238</v>
      </c>
      <c r="W685" s="5">
        <f>VLOOKUP(V685,definitions_list_lookup!$V$12:$W$15,2,FALSE)</f>
        <v>2</v>
      </c>
      <c r="X685" s="35" t="s">
        <v>1456</v>
      </c>
      <c r="Y685" s="41">
        <f>VLOOKUP(X685,definitions_list_lookup!$AT$3:$AU$5,2,FALSE)</f>
        <v>1</v>
      </c>
      <c r="Z685" s="41">
        <v>13</v>
      </c>
      <c r="AA685" s="41"/>
      <c r="AB685" s="2"/>
      <c r="AC685" s="2"/>
      <c r="AD685" s="5" t="e">
        <f>VLOOKUP(AC685,definitions_list_lookup!$Y$12:$Z$15,2,FALSE)</f>
        <v>#N/A</v>
      </c>
      <c r="AE685" s="35"/>
      <c r="AF685" s="41" t="e">
        <f>VLOOKUP(AE685,definitions_list_lookup!$AT$3:$AU$5,2,FALSE)</f>
        <v>#N/A</v>
      </c>
      <c r="AH685" s="2"/>
      <c r="AI685" s="2"/>
      <c r="AJ685" s="14"/>
      <c r="AK685" s="14"/>
      <c r="AL685" s="14"/>
      <c r="AM685" s="14"/>
      <c r="AN685" s="14"/>
      <c r="AO685" s="14"/>
      <c r="AP685" s="14"/>
      <c r="AQ685" s="14"/>
      <c r="AR685" s="14"/>
      <c r="AS685" s="49"/>
      <c r="AT685" s="49"/>
      <c r="AU685" s="49"/>
      <c r="AV685" s="49"/>
      <c r="AW685" s="49" t="e">
        <f t="shared" si="79"/>
        <v>#DIV/0!</v>
      </c>
      <c r="AX685" s="49" t="e">
        <f t="shared" si="80"/>
        <v>#DIV/0!</v>
      </c>
      <c r="AY685" s="49" t="e">
        <f t="shared" si="81"/>
        <v>#DIV/0!</v>
      </c>
      <c r="AZ685" s="49" t="e">
        <f t="shared" si="82"/>
        <v>#DIV/0!</v>
      </c>
      <c r="BA685" s="49" t="e">
        <f t="shared" si="83"/>
        <v>#DIV/0!</v>
      </c>
      <c r="BB685" s="49" t="e">
        <f t="shared" si="75"/>
        <v>#DIV/0!</v>
      </c>
      <c r="BC685" s="60" t="e">
        <f t="shared" si="74"/>
        <v>#DIV/0!</v>
      </c>
    </row>
    <row r="686" spans="1:55">
      <c r="A686" s="89">
        <v>42940</v>
      </c>
      <c r="B686" s="2" t="s">
        <v>1842</v>
      </c>
      <c r="C686" s="2" t="s">
        <v>1450</v>
      </c>
      <c r="D686" s="2" t="s">
        <v>1575</v>
      </c>
      <c r="E686" s="2">
        <v>83</v>
      </c>
      <c r="F686" s="2">
        <v>1</v>
      </c>
      <c r="G686" s="10" t="str">
        <f t="shared" si="78"/>
        <v>83-1</v>
      </c>
      <c r="H686" s="2">
        <v>26</v>
      </c>
      <c r="I686" s="2">
        <v>41.5</v>
      </c>
      <c r="J686" s="14">
        <f>(VLOOKUP($G686,Depth_Lookup_CCL!$A$3:$Z$549,11,FALSE))+(H686/100)</f>
        <v>206.45999999999998</v>
      </c>
      <c r="K686" s="14">
        <f>(VLOOKUP($G686,Depth_Lookup_CCL!$A$3:$Z$549,11,FALSE))+(I686/100)</f>
        <v>206.61499999999998</v>
      </c>
      <c r="L686" s="90">
        <v>57</v>
      </c>
      <c r="M686" s="90" t="s">
        <v>1846</v>
      </c>
      <c r="N686" s="14"/>
      <c r="Q686" s="2"/>
      <c r="R686" s="110"/>
      <c r="T686" s="35"/>
      <c r="U686" s="2"/>
      <c r="V686" s="2"/>
      <c r="W686" s="5" t="e">
        <f>VLOOKUP(V686,definitions_list_lookup!$V$12:$W$15,2,FALSE)</f>
        <v>#N/A</v>
      </c>
      <c r="X686" s="35"/>
      <c r="Y686" s="41" t="e">
        <f>VLOOKUP(X686,definitions_list_lookup!$AT$3:$AU$5,2,FALSE)</f>
        <v>#N/A</v>
      </c>
      <c r="Z686" s="41">
        <v>15.5</v>
      </c>
      <c r="AA686" s="41"/>
      <c r="AB686" s="2" t="s">
        <v>1385</v>
      </c>
      <c r="AC686" s="2" t="s">
        <v>238</v>
      </c>
      <c r="AD686" s="5">
        <f>VLOOKUP(AC686,definitions_list_lookup!$Y$12:$Z$15,2,FALSE)</f>
        <v>2</v>
      </c>
      <c r="AE686" s="35" t="s">
        <v>1457</v>
      </c>
      <c r="AF686" s="41">
        <f>VLOOKUP(AE686,definitions_list_lookup!$AT$3:$AU$5,2,FALSE)</f>
        <v>2</v>
      </c>
      <c r="AH686" s="2" t="s">
        <v>1492</v>
      </c>
      <c r="AI686" s="2" t="s">
        <v>3084</v>
      </c>
      <c r="AJ686" s="14"/>
      <c r="AK686" s="14"/>
      <c r="AL686" s="14"/>
      <c r="AM686" s="14"/>
      <c r="AN686" s="14"/>
      <c r="AO686" s="14"/>
      <c r="AP686" s="14"/>
      <c r="AQ686" s="14"/>
      <c r="AR686" s="14"/>
      <c r="AS686" s="49">
        <v>1</v>
      </c>
      <c r="AT686" s="49">
        <v>270</v>
      </c>
      <c r="AU686" s="49">
        <v>1</v>
      </c>
      <c r="AV686" s="49">
        <v>180</v>
      </c>
      <c r="AW686" s="49">
        <f t="shared" si="79"/>
        <v>45</v>
      </c>
      <c r="AX686" s="49">
        <f t="shared" si="80"/>
        <v>45</v>
      </c>
      <c r="AY686" s="49">
        <f t="shared" si="81"/>
        <v>88.58593000067151</v>
      </c>
      <c r="AZ686" s="49">
        <f t="shared" si="82"/>
        <v>135</v>
      </c>
      <c r="BA686" s="49">
        <f t="shared" si="83"/>
        <v>1.4140699993284898</v>
      </c>
      <c r="BB686" s="49">
        <f t="shared" si="75"/>
        <v>225</v>
      </c>
      <c r="BC686" s="60">
        <f t="shared" si="74"/>
        <v>1.4140699993284898</v>
      </c>
    </row>
    <row r="687" spans="1:55">
      <c r="A687" s="89">
        <v>42940</v>
      </c>
      <c r="B687" s="2" t="s">
        <v>1842</v>
      </c>
      <c r="C687" s="2" t="s">
        <v>1450</v>
      </c>
      <c r="D687" s="2" t="s">
        <v>1575</v>
      </c>
      <c r="E687" s="2">
        <v>83</v>
      </c>
      <c r="F687" s="2">
        <v>1</v>
      </c>
      <c r="G687" s="10" t="str">
        <f t="shared" si="78"/>
        <v>83-1</v>
      </c>
      <c r="H687" s="2">
        <v>41.5</v>
      </c>
      <c r="I687" s="2">
        <v>52</v>
      </c>
      <c r="J687" s="14">
        <f>(VLOOKUP($G687,Depth_Lookup_CCL!$A$3:$Z$549,11,FALSE))+(H687/100)</f>
        <v>206.61499999999998</v>
      </c>
      <c r="K687" s="14">
        <f>(VLOOKUP($G687,Depth_Lookup_CCL!$A$3:$Z$549,11,FALSE))+(I687/100)</f>
        <v>206.72</v>
      </c>
      <c r="L687" s="90">
        <v>57</v>
      </c>
      <c r="M687" s="90" t="s">
        <v>1846</v>
      </c>
      <c r="N687" s="14"/>
      <c r="Q687" s="2"/>
      <c r="R687" s="110"/>
      <c r="T687" s="35"/>
      <c r="U687" s="2"/>
      <c r="V687" s="2"/>
      <c r="W687" s="5" t="e">
        <f>VLOOKUP(V687,definitions_list_lookup!$V$12:$W$15,2,FALSE)</f>
        <v>#N/A</v>
      </c>
      <c r="X687" s="35"/>
      <c r="Y687" s="41" t="e">
        <f>VLOOKUP(X687,definitions_list_lookup!$AT$3:$AU$5,2,FALSE)</f>
        <v>#N/A</v>
      </c>
      <c r="Z687" s="41">
        <v>10.5</v>
      </c>
      <c r="AA687" s="41"/>
      <c r="AB687" s="2" t="s">
        <v>1385</v>
      </c>
      <c r="AC687" s="2" t="s">
        <v>238</v>
      </c>
      <c r="AD687" s="5">
        <f>VLOOKUP(AC687,definitions_list_lookup!$Y$12:$Z$15,2,FALSE)</f>
        <v>2</v>
      </c>
      <c r="AE687" s="35" t="s">
        <v>1457</v>
      </c>
      <c r="AF687" s="41">
        <f>VLOOKUP(AE687,definitions_list_lookup!$AT$3:$AU$5,2,FALSE)</f>
        <v>2</v>
      </c>
      <c r="AH687" s="2" t="s">
        <v>1492</v>
      </c>
      <c r="AI687" s="2" t="s">
        <v>3085</v>
      </c>
      <c r="AJ687" s="14"/>
      <c r="AK687" s="14"/>
      <c r="AL687" s="14"/>
      <c r="AM687" s="14"/>
      <c r="AN687" s="14"/>
      <c r="AO687" s="14"/>
      <c r="AP687" s="14"/>
      <c r="AQ687" s="14"/>
      <c r="AR687" s="14"/>
      <c r="AS687" s="49">
        <v>3</v>
      </c>
      <c r="AT687" s="49">
        <v>270</v>
      </c>
      <c r="AU687" s="49">
        <v>2</v>
      </c>
      <c r="AV687" s="49">
        <v>180</v>
      </c>
      <c r="AW687" s="49">
        <f t="shared" si="79"/>
        <v>56.323369186251568</v>
      </c>
      <c r="AX687" s="49">
        <f t="shared" si="80"/>
        <v>56.323369186251568</v>
      </c>
      <c r="AY687" s="49">
        <f t="shared" si="81"/>
        <v>86.396473075212924</v>
      </c>
      <c r="AZ687" s="49">
        <f t="shared" si="82"/>
        <v>146.32336918625157</v>
      </c>
      <c r="BA687" s="49">
        <f t="shared" si="83"/>
        <v>3.6035269247870758</v>
      </c>
      <c r="BB687" s="49">
        <f t="shared" si="75"/>
        <v>236.32336918625157</v>
      </c>
      <c r="BC687" s="60">
        <f t="shared" si="74"/>
        <v>3.6035269247870758</v>
      </c>
    </row>
    <row r="688" spans="1:55">
      <c r="A688" s="89">
        <v>42940</v>
      </c>
      <c r="B688" s="2" t="s">
        <v>1842</v>
      </c>
      <c r="C688" s="2" t="s">
        <v>1450</v>
      </c>
      <c r="D688" s="2" t="s">
        <v>1575</v>
      </c>
      <c r="E688" s="2">
        <v>83</v>
      </c>
      <c r="F688" s="2">
        <v>1</v>
      </c>
      <c r="G688" s="10" t="str">
        <f t="shared" si="78"/>
        <v>83-1</v>
      </c>
      <c r="H688" s="2">
        <v>52</v>
      </c>
      <c r="I688" s="2">
        <v>75</v>
      </c>
      <c r="J688" s="14">
        <f>(VLOOKUP($G688,Depth_Lookup_CCL!$A$3:$Z$549,11,FALSE))+(H688/100)</f>
        <v>206.72</v>
      </c>
      <c r="K688" s="14">
        <f>(VLOOKUP($G688,Depth_Lookup_CCL!$A$3:$Z$549,11,FALSE))+(I688/100)</f>
        <v>206.95</v>
      </c>
      <c r="L688" s="90">
        <v>57</v>
      </c>
      <c r="M688" s="90" t="s">
        <v>1846</v>
      </c>
      <c r="N688" s="14"/>
      <c r="Q688" s="2"/>
      <c r="R688" s="110"/>
      <c r="S688" s="2" t="s">
        <v>1366</v>
      </c>
      <c r="T688" s="35" t="s">
        <v>1391</v>
      </c>
      <c r="U688" s="2" t="s">
        <v>1368</v>
      </c>
      <c r="V688" s="2" t="s">
        <v>238</v>
      </c>
      <c r="W688" s="5">
        <f>VLOOKUP(V688,definitions_list_lookup!$V$12:$W$15,2,FALSE)</f>
        <v>2</v>
      </c>
      <c r="X688" s="35" t="s">
        <v>1456</v>
      </c>
      <c r="Y688" s="41">
        <f>VLOOKUP(X688,definitions_list_lookup!$AT$3:$AU$5,2,FALSE)</f>
        <v>1</v>
      </c>
      <c r="Z688" s="41">
        <v>23</v>
      </c>
      <c r="AA688" s="41"/>
      <c r="AB688" s="2"/>
      <c r="AC688" s="2"/>
      <c r="AD688" s="5" t="e">
        <f>VLOOKUP(AC688,definitions_list_lookup!$Y$12:$Z$15,2,FALSE)</f>
        <v>#N/A</v>
      </c>
      <c r="AE688" s="35"/>
      <c r="AF688" s="41" t="e">
        <f>VLOOKUP(AE688,definitions_list_lookup!$AT$3:$AU$5,2,FALSE)</f>
        <v>#N/A</v>
      </c>
      <c r="AH688" s="2"/>
      <c r="AI688" s="2"/>
      <c r="AJ688" s="14"/>
      <c r="AK688" s="14"/>
      <c r="AL688" s="14"/>
      <c r="AM688" s="14"/>
      <c r="AN688" s="14"/>
      <c r="AO688" s="14"/>
      <c r="AP688" s="14"/>
      <c r="AQ688" s="14"/>
      <c r="AR688" s="14"/>
      <c r="AS688" s="49">
        <v>3</v>
      </c>
      <c r="AT688" s="49">
        <v>270</v>
      </c>
      <c r="AU688" s="49">
        <v>2</v>
      </c>
      <c r="AV688" s="49">
        <v>180</v>
      </c>
      <c r="AW688" s="49">
        <f t="shared" si="79"/>
        <v>56.323369186251568</v>
      </c>
      <c r="AX688" s="49">
        <f t="shared" si="80"/>
        <v>56.323369186251568</v>
      </c>
      <c r="AY688" s="49">
        <f t="shared" si="81"/>
        <v>86.396473075212924</v>
      </c>
      <c r="AZ688" s="49">
        <f t="shared" si="82"/>
        <v>146.32336918625157</v>
      </c>
      <c r="BA688" s="49">
        <f t="shared" si="83"/>
        <v>3.6035269247870758</v>
      </c>
      <c r="BB688" s="49">
        <f t="shared" si="75"/>
        <v>236.32336918625157</v>
      </c>
      <c r="BC688" s="60">
        <f t="shared" si="74"/>
        <v>3.6035269247870758</v>
      </c>
    </row>
    <row r="689" spans="1:55">
      <c r="A689" s="89">
        <v>42940</v>
      </c>
      <c r="B689" s="2" t="s">
        <v>1842</v>
      </c>
      <c r="C689" s="2" t="s">
        <v>1450</v>
      </c>
      <c r="D689" s="2" t="s">
        <v>1575</v>
      </c>
      <c r="E689" s="2">
        <v>83</v>
      </c>
      <c r="F689" s="2">
        <v>1</v>
      </c>
      <c r="G689" s="10" t="str">
        <f t="shared" si="78"/>
        <v>83-1</v>
      </c>
      <c r="H689" s="2">
        <v>75</v>
      </c>
      <c r="I689" s="2">
        <v>81</v>
      </c>
      <c r="J689" s="14">
        <f>(VLOOKUP($G689,Depth_Lookup_CCL!$A$3:$Z$549,11,FALSE))+(H689/100)</f>
        <v>206.95</v>
      </c>
      <c r="K689" s="14">
        <f>(VLOOKUP($G689,Depth_Lookup_CCL!$A$3:$Z$549,11,FALSE))+(I689/100)</f>
        <v>207.01</v>
      </c>
      <c r="L689" s="90">
        <v>57</v>
      </c>
      <c r="M689" s="90" t="s">
        <v>1846</v>
      </c>
      <c r="N689" s="14" t="s">
        <v>1442</v>
      </c>
      <c r="Q689" s="2"/>
      <c r="R689" s="110" t="s">
        <v>2954</v>
      </c>
      <c r="S689" s="2" t="s">
        <v>1366</v>
      </c>
      <c r="T689" s="35" t="s">
        <v>1391</v>
      </c>
      <c r="U689" s="2" t="s">
        <v>1368</v>
      </c>
      <c r="V689" s="2" t="s">
        <v>238</v>
      </c>
      <c r="W689" s="5">
        <f>VLOOKUP(V689,definitions_list_lookup!$V$12:$W$15,2,FALSE)</f>
        <v>2</v>
      </c>
      <c r="X689" s="35" t="s">
        <v>1456</v>
      </c>
      <c r="Y689" s="41">
        <f>VLOOKUP(X689,definitions_list_lookup!$AT$3:$AU$5,2,FALSE)</f>
        <v>1</v>
      </c>
      <c r="Z689" s="41">
        <v>16</v>
      </c>
      <c r="AA689" s="41" t="s">
        <v>3080</v>
      </c>
      <c r="AB689" s="2"/>
      <c r="AC689" s="2"/>
      <c r="AD689" s="5" t="e">
        <f>VLOOKUP(AC689,definitions_list_lookup!$Y$12:$Z$15,2,FALSE)</f>
        <v>#N/A</v>
      </c>
      <c r="AE689" s="35"/>
      <c r="AF689" s="41" t="e">
        <f>VLOOKUP(AE689,definitions_list_lookup!$AT$3:$AU$5,2,FALSE)</f>
        <v>#N/A</v>
      </c>
      <c r="AH689" s="2"/>
      <c r="AI689" s="2"/>
      <c r="AJ689" s="14"/>
      <c r="AK689" s="14"/>
      <c r="AL689" s="14"/>
      <c r="AM689" s="14"/>
      <c r="AN689" s="14"/>
      <c r="AO689" s="14"/>
      <c r="AP689" s="14"/>
      <c r="AQ689" s="14"/>
      <c r="AR689" s="14"/>
      <c r="AS689" s="49"/>
      <c r="AT689" s="49"/>
      <c r="AU689" s="49"/>
      <c r="AV689" s="49"/>
      <c r="AW689" s="49" t="e">
        <f t="shared" si="79"/>
        <v>#DIV/0!</v>
      </c>
      <c r="AX689" s="49" t="e">
        <f t="shared" si="80"/>
        <v>#DIV/0!</v>
      </c>
      <c r="AY689" s="49" t="e">
        <f t="shared" si="81"/>
        <v>#DIV/0!</v>
      </c>
      <c r="AZ689" s="49" t="e">
        <f t="shared" si="82"/>
        <v>#DIV/0!</v>
      </c>
      <c r="BA689" s="49" t="e">
        <f t="shared" si="83"/>
        <v>#DIV/0!</v>
      </c>
      <c r="BB689" s="49" t="e">
        <f t="shared" si="75"/>
        <v>#DIV/0!</v>
      </c>
      <c r="BC689" s="60" t="e">
        <f t="shared" si="74"/>
        <v>#DIV/0!</v>
      </c>
    </row>
    <row r="690" spans="1:55">
      <c r="A690" s="89">
        <v>42940</v>
      </c>
      <c r="B690" s="2" t="s">
        <v>1842</v>
      </c>
      <c r="C690" s="2" t="s">
        <v>1450</v>
      </c>
      <c r="D690" s="2" t="s">
        <v>1575</v>
      </c>
      <c r="E690" s="2">
        <v>83</v>
      </c>
      <c r="F690" s="2">
        <v>2</v>
      </c>
      <c r="G690" s="10" t="str">
        <f t="shared" si="78"/>
        <v>83-2</v>
      </c>
      <c r="H690" s="2">
        <v>0</v>
      </c>
      <c r="I690" s="2">
        <v>10</v>
      </c>
      <c r="J690" s="14">
        <f>(VLOOKUP($G690,Depth_Lookup_CCL!$A$3:$Z$549,11,FALSE))+(H690/100)</f>
        <v>207.01</v>
      </c>
      <c r="K690" s="14">
        <f>(VLOOKUP($G690,Depth_Lookup_CCL!$A$3:$Z$549,11,FALSE))+(I690/100)</f>
        <v>207.10999999999999</v>
      </c>
      <c r="L690" s="90">
        <v>57</v>
      </c>
      <c r="M690" s="90" t="s">
        <v>1888</v>
      </c>
      <c r="N690" s="14" t="s">
        <v>1442</v>
      </c>
      <c r="Q690" s="2"/>
      <c r="R690" s="110"/>
      <c r="S690" s="2" t="s">
        <v>1366</v>
      </c>
      <c r="T690" s="35" t="s">
        <v>1391</v>
      </c>
      <c r="U690" s="2" t="s">
        <v>1368</v>
      </c>
      <c r="V690" s="2" t="s">
        <v>238</v>
      </c>
      <c r="W690" s="5">
        <f>VLOOKUP(V690,definitions_list_lookup!$V$12:$W$15,2,FALSE)</f>
        <v>2</v>
      </c>
      <c r="X690" s="35" t="s">
        <v>1457</v>
      </c>
      <c r="Y690" s="41">
        <f>VLOOKUP(X690,definitions_list_lookup!$AT$3:$AU$5,2,FALSE)</f>
        <v>2</v>
      </c>
      <c r="Z690" s="41"/>
      <c r="AA690" s="41" t="s">
        <v>3086</v>
      </c>
      <c r="AB690" s="2"/>
      <c r="AC690" s="2"/>
      <c r="AD690" s="5" t="e">
        <f>VLOOKUP(AC690,definitions_list_lookup!$Y$12:$Z$15,2,FALSE)</f>
        <v>#N/A</v>
      </c>
      <c r="AE690" s="35"/>
      <c r="AF690" s="41" t="e">
        <f>VLOOKUP(AE690,definitions_list_lookup!$AT$3:$AU$5,2,FALSE)</f>
        <v>#N/A</v>
      </c>
      <c r="AH690" s="2"/>
      <c r="AI690" s="2"/>
      <c r="AJ690" s="14"/>
      <c r="AK690" s="14"/>
      <c r="AL690" s="14"/>
      <c r="AM690" s="14"/>
      <c r="AN690" s="14"/>
      <c r="AO690" s="14"/>
      <c r="AP690" s="14"/>
      <c r="AQ690" s="14"/>
      <c r="AR690" s="14"/>
      <c r="AS690" s="49"/>
      <c r="AT690" s="49"/>
      <c r="AU690" s="49"/>
      <c r="AV690" s="49"/>
      <c r="AW690" s="49"/>
      <c r="AX690" s="49"/>
      <c r="AY690" s="49"/>
      <c r="AZ690" s="49"/>
      <c r="BA690" s="49"/>
      <c r="BB690" s="49"/>
      <c r="BC690" s="60"/>
    </row>
    <row r="691" spans="1:55">
      <c r="A691" s="89">
        <v>42940</v>
      </c>
      <c r="B691" s="2" t="s">
        <v>1842</v>
      </c>
      <c r="C691" s="2" t="s">
        <v>1450</v>
      </c>
      <c r="D691" s="2" t="s">
        <v>1575</v>
      </c>
      <c r="E691" s="2">
        <v>83</v>
      </c>
      <c r="F691" s="2">
        <v>2</v>
      </c>
      <c r="G691" s="10" t="str">
        <f t="shared" si="78"/>
        <v>83-2</v>
      </c>
      <c r="H691" s="2">
        <v>10</v>
      </c>
      <c r="I691" s="2">
        <v>24</v>
      </c>
      <c r="J691" s="14">
        <f>(VLOOKUP($G691,Depth_Lookup_CCL!$A$3:$Z$549,11,FALSE))+(H691/100)</f>
        <v>207.10999999999999</v>
      </c>
      <c r="K691" s="14">
        <f>(VLOOKUP($G691,Depth_Lookup_CCL!$A$3:$Z$549,11,FALSE))+(I691/100)</f>
        <v>207.25</v>
      </c>
      <c r="L691" s="90">
        <v>57</v>
      </c>
      <c r="M691" s="90" t="s">
        <v>1888</v>
      </c>
      <c r="N691" s="14" t="s">
        <v>1442</v>
      </c>
      <c r="Q691" s="2"/>
      <c r="R691" s="110"/>
      <c r="T691" s="35"/>
      <c r="U691" s="2"/>
      <c r="V691" s="2"/>
      <c r="W691" s="5" t="e">
        <f>VLOOKUP(V691,definitions_list_lookup!$V$12:$W$15,2,FALSE)</f>
        <v>#N/A</v>
      </c>
      <c r="X691" s="35"/>
      <c r="Y691" s="41" t="e">
        <f>VLOOKUP(X691,definitions_list_lookup!$AT$3:$AU$5,2,FALSE)</f>
        <v>#N/A</v>
      </c>
      <c r="Z691" s="41">
        <v>14</v>
      </c>
      <c r="AA691" s="41" t="s">
        <v>3087</v>
      </c>
      <c r="AB691" s="2" t="s">
        <v>1385</v>
      </c>
      <c r="AC691" s="2" t="s">
        <v>238</v>
      </c>
      <c r="AD691" s="5">
        <f>VLOOKUP(AC691,definitions_list_lookup!$Y$12:$Z$15,2,FALSE)</f>
        <v>2</v>
      </c>
      <c r="AE691" s="35" t="s">
        <v>1457</v>
      </c>
      <c r="AF691" s="41">
        <f>VLOOKUP(AE691,definitions_list_lookup!$AT$3:$AU$5,2,FALSE)</f>
        <v>2</v>
      </c>
      <c r="AH691" s="2" t="s">
        <v>1492</v>
      </c>
      <c r="AI691" s="2" t="s">
        <v>3088</v>
      </c>
      <c r="AJ691" s="14"/>
      <c r="AK691" s="14"/>
      <c r="AL691" s="14"/>
      <c r="AM691" s="14"/>
      <c r="AN691" s="14"/>
      <c r="AO691" s="14"/>
      <c r="AP691" s="14"/>
      <c r="AQ691" s="14"/>
      <c r="AR691" s="14"/>
      <c r="AS691" s="49">
        <v>5</v>
      </c>
      <c r="AT691" s="49">
        <v>270</v>
      </c>
      <c r="AU691" s="49">
        <v>5</v>
      </c>
      <c r="AV691" s="49">
        <v>360</v>
      </c>
      <c r="AW691" s="49">
        <f t="shared" si="79"/>
        <v>135</v>
      </c>
      <c r="AX691" s="49">
        <f t="shared" si="80"/>
        <v>135</v>
      </c>
      <c r="AY691" s="49">
        <f t="shared" si="81"/>
        <v>82.946773343201372</v>
      </c>
      <c r="AZ691" s="49">
        <f t="shared" si="82"/>
        <v>225</v>
      </c>
      <c r="BA691" s="49">
        <f t="shared" si="83"/>
        <v>7.0532266567986284</v>
      </c>
      <c r="BB691" s="49">
        <f t="shared" si="75"/>
        <v>315</v>
      </c>
      <c r="BC691" s="60">
        <f t="shared" si="74"/>
        <v>7.0532266567986284</v>
      </c>
    </row>
    <row r="692" spans="1:55">
      <c r="A692" s="89">
        <v>42940</v>
      </c>
      <c r="B692" s="2" t="s">
        <v>1842</v>
      </c>
      <c r="C692" s="2" t="s">
        <v>1450</v>
      </c>
      <c r="D692" s="2" t="s">
        <v>1575</v>
      </c>
      <c r="E692" s="2">
        <v>83</v>
      </c>
      <c r="F692" s="2">
        <v>2</v>
      </c>
      <c r="G692" s="10" t="str">
        <f t="shared" si="78"/>
        <v>83-2</v>
      </c>
      <c r="H692" s="2">
        <v>24</v>
      </c>
      <c r="I692" s="2">
        <v>30.5</v>
      </c>
      <c r="J692" s="14">
        <f>(VLOOKUP($G692,Depth_Lookup_CCL!$A$3:$Z$549,11,FALSE))+(H692/100)</f>
        <v>207.25</v>
      </c>
      <c r="K692" s="14">
        <f>(VLOOKUP($G692,Depth_Lookup_CCL!$A$3:$Z$549,11,FALSE))+(I692/100)</f>
        <v>207.315</v>
      </c>
      <c r="L692" s="90">
        <v>57</v>
      </c>
      <c r="M692" s="90" t="s">
        <v>1888</v>
      </c>
      <c r="N692" s="14" t="s">
        <v>1442</v>
      </c>
      <c r="Q692" s="2"/>
      <c r="R692" s="110"/>
      <c r="S692" s="2" t="s">
        <v>1366</v>
      </c>
      <c r="T692" s="35" t="s">
        <v>1391</v>
      </c>
      <c r="U692" s="2" t="s">
        <v>1368</v>
      </c>
      <c r="V692" s="2" t="s">
        <v>238</v>
      </c>
      <c r="W692" s="5">
        <f>VLOOKUP(V692,definitions_list_lookup!$V$12:$W$15,2,FALSE)</f>
        <v>2</v>
      </c>
      <c r="X692" s="35" t="s">
        <v>1457</v>
      </c>
      <c r="Y692" s="41">
        <f>VLOOKUP(X692,definitions_list_lookup!$AT$3:$AU$5,2,FALSE)</f>
        <v>2</v>
      </c>
      <c r="Z692" s="41">
        <v>6.5</v>
      </c>
      <c r="AA692" s="41" t="s">
        <v>3089</v>
      </c>
      <c r="AB692" s="2"/>
      <c r="AC692" s="2"/>
      <c r="AD692" s="5" t="e">
        <f>VLOOKUP(AC692,definitions_list_lookup!$Y$12:$Z$15,2,FALSE)</f>
        <v>#N/A</v>
      </c>
      <c r="AE692" s="35"/>
      <c r="AF692" s="41" t="e">
        <f>VLOOKUP(AE692,definitions_list_lookup!$AT$3:$AU$5,2,FALSE)</f>
        <v>#N/A</v>
      </c>
      <c r="AH692" s="2"/>
      <c r="AI692" s="2"/>
      <c r="AJ692" s="14"/>
      <c r="AK692" s="14"/>
      <c r="AL692" s="14"/>
      <c r="AM692" s="14"/>
      <c r="AN692" s="14"/>
      <c r="AO692" s="14"/>
      <c r="AP692" s="14"/>
      <c r="AQ692" s="14"/>
      <c r="AR692" s="14"/>
      <c r="AS692" s="49"/>
      <c r="AT692" s="49"/>
      <c r="AU692" s="49"/>
      <c r="AV692" s="49"/>
      <c r="AW692" s="49"/>
      <c r="AX692" s="49"/>
      <c r="AY692" s="49"/>
      <c r="AZ692" s="49"/>
      <c r="BA692" s="49"/>
      <c r="BB692" s="49"/>
      <c r="BC692" s="60"/>
    </row>
    <row r="693" spans="1:55">
      <c r="A693" s="89">
        <v>42940</v>
      </c>
      <c r="B693" s="2" t="s">
        <v>1842</v>
      </c>
      <c r="C693" s="2" t="s">
        <v>1450</v>
      </c>
      <c r="D693" s="2" t="s">
        <v>1575</v>
      </c>
      <c r="E693" s="2">
        <v>83</v>
      </c>
      <c r="F693" s="2">
        <v>2</v>
      </c>
      <c r="G693" s="10" t="str">
        <f t="shared" si="78"/>
        <v>83-2</v>
      </c>
      <c r="H693" s="2">
        <v>30.5</v>
      </c>
      <c r="I693" s="2">
        <v>39</v>
      </c>
      <c r="J693" s="14">
        <f>(VLOOKUP($G693,Depth_Lookup_CCL!$A$3:$Z$549,11,FALSE))+(H693/100)</f>
        <v>207.315</v>
      </c>
      <c r="K693" s="14">
        <f>(VLOOKUP($G693,Depth_Lookup_CCL!$A$3:$Z$549,11,FALSE))+(I693/100)</f>
        <v>207.39999999999998</v>
      </c>
      <c r="L693" s="90">
        <v>57</v>
      </c>
      <c r="M693" s="90" t="s">
        <v>1888</v>
      </c>
      <c r="N693" s="14" t="s">
        <v>1442</v>
      </c>
      <c r="Q693" s="2"/>
      <c r="R693" s="110"/>
      <c r="S693" s="2" t="s">
        <v>1366</v>
      </c>
      <c r="T693" s="35" t="s">
        <v>1391</v>
      </c>
      <c r="U693" s="2" t="s">
        <v>1368</v>
      </c>
      <c r="V693" s="2" t="s">
        <v>238</v>
      </c>
      <c r="W693" s="5">
        <f>VLOOKUP(V693,definitions_list_lookup!$V$12:$W$15,2,FALSE)</f>
        <v>2</v>
      </c>
      <c r="X693" s="35" t="s">
        <v>1457</v>
      </c>
      <c r="Y693" s="41">
        <f>VLOOKUP(X693,definitions_list_lookup!$AT$3:$AU$5,2,FALSE)</f>
        <v>2</v>
      </c>
      <c r="Z693" s="41">
        <v>8.5</v>
      </c>
      <c r="AA693" s="41" t="s">
        <v>3087</v>
      </c>
      <c r="AB693" s="2"/>
      <c r="AC693" s="2"/>
      <c r="AD693" s="5" t="e">
        <f>VLOOKUP(AC693,definitions_list_lookup!$Y$12:$Z$15,2,FALSE)</f>
        <v>#N/A</v>
      </c>
      <c r="AE693" s="35"/>
      <c r="AF693" s="41" t="e">
        <f>VLOOKUP(AE693,definitions_list_lookup!$AT$3:$AU$5,2,FALSE)</f>
        <v>#N/A</v>
      </c>
      <c r="AH693" s="2"/>
      <c r="AI693" s="2"/>
      <c r="AJ693" s="14"/>
      <c r="AK693" s="14"/>
      <c r="AL693" s="14"/>
      <c r="AM693" s="14"/>
      <c r="AN693" s="14"/>
      <c r="AO693" s="14"/>
      <c r="AP693" s="14"/>
      <c r="AQ693" s="14"/>
      <c r="AR693" s="14"/>
      <c r="AS693" s="49"/>
      <c r="AT693" s="49"/>
      <c r="AU693" s="49"/>
      <c r="AV693" s="49"/>
      <c r="AW693" s="49"/>
      <c r="AX693" s="49"/>
      <c r="AY693" s="49"/>
      <c r="AZ693" s="49"/>
      <c r="BA693" s="49"/>
      <c r="BB693" s="49"/>
      <c r="BC693" s="60"/>
    </row>
    <row r="694" spans="1:55">
      <c r="A694" s="89">
        <v>42940</v>
      </c>
      <c r="B694" s="2" t="s">
        <v>1842</v>
      </c>
      <c r="C694" s="2" t="s">
        <v>1450</v>
      </c>
      <c r="D694" s="2" t="s">
        <v>1575</v>
      </c>
      <c r="E694" s="2">
        <v>83</v>
      </c>
      <c r="F694" s="2">
        <v>2</v>
      </c>
      <c r="G694" s="10" t="str">
        <f t="shared" si="78"/>
        <v>83-2</v>
      </c>
      <c r="H694" s="2">
        <v>39</v>
      </c>
      <c r="I694" s="2">
        <v>49</v>
      </c>
      <c r="J694" s="14">
        <f>(VLOOKUP($G694,Depth_Lookup_CCL!$A$3:$Z$549,11,FALSE))+(H694/100)</f>
        <v>207.39999999999998</v>
      </c>
      <c r="K694" s="14">
        <f>(VLOOKUP($G694,Depth_Lookup_CCL!$A$3:$Z$549,11,FALSE))+(I694/100)</f>
        <v>207.5</v>
      </c>
      <c r="L694" s="90">
        <v>57</v>
      </c>
      <c r="M694" s="90" t="s">
        <v>1888</v>
      </c>
      <c r="N694" s="14" t="s">
        <v>1442</v>
      </c>
      <c r="Q694" s="2"/>
      <c r="R694" s="110"/>
      <c r="S694" s="2" t="s">
        <v>1366</v>
      </c>
      <c r="T694" s="35" t="s">
        <v>1391</v>
      </c>
      <c r="U694" s="2" t="s">
        <v>1368</v>
      </c>
      <c r="V694" s="2" t="s">
        <v>238</v>
      </c>
      <c r="W694" s="5">
        <f>VLOOKUP(V694,definitions_list_lookup!$V$12:$W$15,2,FALSE)</f>
        <v>2</v>
      </c>
      <c r="X694" s="35" t="s">
        <v>1457</v>
      </c>
      <c r="Y694" s="41">
        <f>VLOOKUP(X694,definitions_list_lookup!$AT$3:$AU$5,2,FALSE)</f>
        <v>2</v>
      </c>
      <c r="Z694" s="41">
        <v>32.5</v>
      </c>
      <c r="AA694" s="41" t="s">
        <v>3086</v>
      </c>
      <c r="AB694" s="2"/>
      <c r="AC694" s="2"/>
      <c r="AD694" s="5" t="e">
        <f>VLOOKUP(AC694,definitions_list_lookup!$Y$12:$Z$15,2,FALSE)</f>
        <v>#N/A</v>
      </c>
      <c r="AE694" s="35"/>
      <c r="AF694" s="41" t="e">
        <f>VLOOKUP(AE694,definitions_list_lookup!$AT$3:$AU$5,2,FALSE)</f>
        <v>#N/A</v>
      </c>
      <c r="AH694" s="2"/>
      <c r="AI694" s="2"/>
      <c r="AJ694" s="14"/>
      <c r="AK694" s="14"/>
      <c r="AL694" s="14"/>
      <c r="AM694" s="14"/>
      <c r="AN694" s="14"/>
      <c r="AO694" s="14"/>
      <c r="AP694" s="14"/>
      <c r="AQ694" s="14"/>
      <c r="AR694" s="14"/>
      <c r="AS694" s="49"/>
      <c r="AT694" s="49"/>
      <c r="AU694" s="49"/>
      <c r="AV694" s="49"/>
      <c r="AW694" s="49"/>
      <c r="AX694" s="49"/>
      <c r="AY694" s="49"/>
      <c r="AZ694" s="49"/>
      <c r="BA694" s="49"/>
      <c r="BB694" s="49"/>
      <c r="BC694" s="60"/>
    </row>
    <row r="695" spans="1:55">
      <c r="A695" s="89">
        <v>42940</v>
      </c>
      <c r="B695" s="2" t="s">
        <v>1842</v>
      </c>
      <c r="C695" s="2" t="s">
        <v>1450</v>
      </c>
      <c r="D695" s="2" t="s">
        <v>1575</v>
      </c>
      <c r="E695" s="2">
        <v>83</v>
      </c>
      <c r="F695" s="2">
        <v>3</v>
      </c>
      <c r="G695" s="10" t="str">
        <f t="shared" si="78"/>
        <v>83-3</v>
      </c>
      <c r="H695" s="2">
        <v>0</v>
      </c>
      <c r="I695" s="2">
        <v>24</v>
      </c>
      <c r="J695" s="14">
        <f>(VLOOKUP($G695,Depth_Lookup_CCL!$A$3:$Z$549,11,FALSE))+(H695/100)</f>
        <v>207.5</v>
      </c>
      <c r="K695" s="14">
        <f>(VLOOKUP($G695,Depth_Lookup_CCL!$A$3:$Z$549,11,FALSE))+(I695/100)</f>
        <v>207.74</v>
      </c>
      <c r="L695" s="90">
        <v>57</v>
      </c>
      <c r="M695" s="90" t="s">
        <v>1846</v>
      </c>
      <c r="N695" s="14"/>
      <c r="Q695" s="2"/>
      <c r="R695" s="110"/>
      <c r="T695" s="35"/>
      <c r="U695" s="2"/>
      <c r="V695" s="2"/>
      <c r="W695" s="5" t="e">
        <f>VLOOKUP(V695,definitions_list_lookup!$V$12:$W$15,2,FALSE)</f>
        <v>#N/A</v>
      </c>
      <c r="X695" s="35"/>
      <c r="Y695" s="41" t="e">
        <f>VLOOKUP(X695,definitions_list_lookup!$AT$3:$AU$5,2,FALSE)</f>
        <v>#N/A</v>
      </c>
      <c r="Z695" s="41"/>
      <c r="AA695" s="41"/>
      <c r="AB695" s="2" t="s">
        <v>1385</v>
      </c>
      <c r="AC695" s="2" t="s">
        <v>1375</v>
      </c>
      <c r="AD695" s="5">
        <f>VLOOKUP(AC695,definitions_list_lookup!$Y$12:$Z$15,2,FALSE)</f>
        <v>3</v>
      </c>
      <c r="AE695" s="35" t="s">
        <v>1456</v>
      </c>
      <c r="AF695" s="41">
        <f>VLOOKUP(AE695,definitions_list_lookup!$AT$3:$AU$5,2,FALSE)</f>
        <v>1</v>
      </c>
      <c r="AH695" s="2" t="s">
        <v>1492</v>
      </c>
      <c r="AI695" s="2" t="s">
        <v>3090</v>
      </c>
      <c r="AJ695" s="14"/>
      <c r="AK695" s="14"/>
      <c r="AL695" s="14"/>
      <c r="AM695" s="14"/>
      <c r="AN695" s="14"/>
      <c r="AO695" s="14"/>
      <c r="AP695" s="14"/>
      <c r="AQ695" s="14"/>
      <c r="AR695" s="14"/>
      <c r="AS695" s="49">
        <v>0.1</v>
      </c>
      <c r="AT695" s="49">
        <v>90</v>
      </c>
      <c r="AU695" s="49">
        <v>2</v>
      </c>
      <c r="AV695" s="49">
        <v>360</v>
      </c>
      <c r="AW695" s="49">
        <f>+(IF($AT695&lt;$AV695,((MIN($AV695,$AT695)+(DEGREES(ATAN((TAN(RADIANS($AU695))/((TAN(RADIANS($AS695))*SIN(RADIANS(ABS($AT695-$AV695))))))-(COS(RADIANS(ABS($AT695-$AV695)))/SIN(RADIANS(ABS($AT695-$AV695)))))))-180)),((MAX($AV695,$AT695)-(DEGREES(ATAN((TAN(RADIANS($AU695))/((TAN(RADIANS($AS695))*SIN(RADIANS(ABS($AT695-$AV695))))))-(COS(RADIANS(ABS($AT695-$AV695)))/SIN(RADIANS(ABS($AT695-$AV695)))))))-180))))</f>
        <v>-177.13875262010387</v>
      </c>
      <c r="AX695" s="49">
        <f>IF($AW695&gt;0,$AW695,360+$AW695)</f>
        <v>182.86124737989613</v>
      </c>
      <c r="AY695" s="49">
        <f>+ABS(DEGREES(ATAN((COS(RADIANS(ABS($AW695+180-(IF($AT695&gt;$AV695,MAX($AU695,$AT695),MIN($AT695,$AV695))))))/(TAN(RADIANS($AS695)))))))</f>
        <v>87.997505614657825</v>
      </c>
      <c r="AZ695" s="49">
        <f>+IF(($AW695+90)&gt;0,$AW695+90,$AW695+450)</f>
        <v>272.8612473798961</v>
      </c>
      <c r="BA695" s="49">
        <f>-$AY695+90</f>
        <v>2.0024943853421746</v>
      </c>
      <c r="BB695" s="49">
        <f>IF(($AX695&lt;180),$AX695+180,$AX695-180)</f>
        <v>2.8612473798961275</v>
      </c>
      <c r="BC695" s="60">
        <f>-$AY695+90</f>
        <v>2.0024943853421746</v>
      </c>
    </row>
    <row r="696" spans="1:55">
      <c r="A696" s="89">
        <v>42940</v>
      </c>
      <c r="B696" s="2" t="s">
        <v>1842</v>
      </c>
      <c r="C696" s="2" t="s">
        <v>1450</v>
      </c>
      <c r="D696" s="2" t="s">
        <v>1575</v>
      </c>
      <c r="E696" s="2">
        <v>83</v>
      </c>
      <c r="F696" s="2">
        <v>3</v>
      </c>
      <c r="G696" s="10" t="str">
        <f t="shared" si="78"/>
        <v>83-3</v>
      </c>
      <c r="H696" s="2">
        <v>24</v>
      </c>
      <c r="I696" s="2">
        <v>24.5</v>
      </c>
      <c r="J696" s="14">
        <f>(VLOOKUP($G696,Depth_Lookup_CCL!$A$3:$Z$549,11,FALSE))+(H696/100)</f>
        <v>207.74</v>
      </c>
      <c r="K696" s="14">
        <f>(VLOOKUP($G696,Depth_Lookup_CCL!$A$3:$Z$549,11,FALSE))+(I696/100)</f>
        <v>207.745</v>
      </c>
      <c r="L696" s="90">
        <v>57</v>
      </c>
      <c r="M696" s="90" t="s">
        <v>1846</v>
      </c>
      <c r="N696" s="14"/>
      <c r="Q696" s="2"/>
      <c r="R696" s="110"/>
      <c r="S696" s="2" t="s">
        <v>1379</v>
      </c>
      <c r="T696" s="35" t="s">
        <v>1391</v>
      </c>
      <c r="U696" s="2" t="s">
        <v>1368</v>
      </c>
      <c r="V696" s="2" t="s">
        <v>238</v>
      </c>
      <c r="W696" s="5">
        <f>VLOOKUP(V696,definitions_list_lookup!$V$12:$W$15,2,FALSE)</f>
        <v>2</v>
      </c>
      <c r="X696" s="35" t="s">
        <v>1457</v>
      </c>
      <c r="Y696" s="41">
        <f>VLOOKUP(X696,definitions_list_lookup!$AT$3:$AU$5,2,FALSE)</f>
        <v>2</v>
      </c>
      <c r="Z696" s="41">
        <v>6.5</v>
      </c>
      <c r="AA696" s="41" t="s">
        <v>3091</v>
      </c>
      <c r="AB696" s="2"/>
      <c r="AC696" s="2"/>
      <c r="AD696" s="5" t="e">
        <f>VLOOKUP(AC696,definitions_list_lookup!$Y$12:$Z$15,2,FALSE)</f>
        <v>#N/A</v>
      </c>
      <c r="AE696" s="35"/>
      <c r="AF696" s="41" t="e">
        <f>VLOOKUP(AE696,definitions_list_lookup!$AT$3:$AU$5,2,FALSE)</f>
        <v>#N/A</v>
      </c>
      <c r="AH696" s="2"/>
      <c r="AI696" s="2"/>
      <c r="AJ696" s="14"/>
      <c r="AK696" s="14"/>
      <c r="AL696" s="14"/>
      <c r="AM696" s="14"/>
      <c r="AN696" s="14"/>
      <c r="AO696" s="14"/>
      <c r="AP696" s="14"/>
      <c r="AQ696" s="14"/>
      <c r="AR696" s="14"/>
      <c r="AS696" s="2"/>
      <c r="AT696" s="2"/>
      <c r="AU696" s="2"/>
      <c r="AV696" s="2"/>
      <c r="AW696" s="2"/>
      <c r="AX696" s="2"/>
      <c r="AY696" s="2"/>
      <c r="AZ696" s="2"/>
      <c r="BA696" s="2"/>
    </row>
    <row r="697" spans="1:55">
      <c r="A697" s="89">
        <v>42940</v>
      </c>
      <c r="B697" s="2" t="s">
        <v>1842</v>
      </c>
      <c r="C697" s="2" t="s">
        <v>1450</v>
      </c>
      <c r="D697" s="2" t="s">
        <v>1575</v>
      </c>
      <c r="E697" s="2">
        <v>83</v>
      </c>
      <c r="F697" s="2">
        <v>3</v>
      </c>
      <c r="G697" s="10" t="str">
        <f t="shared" si="78"/>
        <v>83-3</v>
      </c>
      <c r="H697" s="2">
        <v>24.5</v>
      </c>
      <c r="I697" s="2">
        <v>30.5</v>
      </c>
      <c r="J697" s="14">
        <f>(VLOOKUP($G697,Depth_Lookup_CCL!$A$3:$Z$549,11,FALSE))+(H697/100)</f>
        <v>207.745</v>
      </c>
      <c r="K697" s="14">
        <f>(VLOOKUP($G697,Depth_Lookup_CCL!$A$3:$Z$549,11,FALSE))+(I697/100)</f>
        <v>207.80500000000001</v>
      </c>
      <c r="L697" s="90">
        <v>57</v>
      </c>
      <c r="M697" s="90" t="s">
        <v>1846</v>
      </c>
      <c r="N697" s="14"/>
      <c r="Q697" s="2"/>
      <c r="R697" s="110"/>
      <c r="S697" s="2" t="s">
        <v>1366</v>
      </c>
      <c r="T697" s="35" t="s">
        <v>1391</v>
      </c>
      <c r="U697" s="2" t="s">
        <v>1368</v>
      </c>
      <c r="V697" s="2" t="s">
        <v>238</v>
      </c>
      <c r="W697" s="5">
        <f>VLOOKUP(V697,definitions_list_lookup!$V$12:$W$15,2,FALSE)</f>
        <v>2</v>
      </c>
      <c r="X697" s="35" t="s">
        <v>1457</v>
      </c>
      <c r="Y697" s="41">
        <f>VLOOKUP(X697,definitions_list_lookup!$AT$3:$AU$5,2,FALSE)</f>
        <v>2</v>
      </c>
      <c r="Z697" s="41">
        <v>1</v>
      </c>
      <c r="AA697" s="41" t="s">
        <v>3092</v>
      </c>
      <c r="AB697" s="2"/>
      <c r="AC697" s="2"/>
      <c r="AD697" s="5" t="e">
        <f>VLOOKUP(AC697,definitions_list_lookup!$Y$12:$Z$15,2,FALSE)</f>
        <v>#N/A</v>
      </c>
      <c r="AE697" s="35"/>
      <c r="AF697" s="41" t="e">
        <f>VLOOKUP(AE697,definitions_list_lookup!$AT$3:$AU$5,2,FALSE)</f>
        <v>#N/A</v>
      </c>
      <c r="AH697" s="2"/>
      <c r="AI697" s="2"/>
      <c r="AJ697" s="14"/>
      <c r="AK697" s="14"/>
      <c r="AL697" s="14"/>
      <c r="AM697" s="14"/>
      <c r="AN697" s="14"/>
      <c r="AO697" s="14"/>
      <c r="AP697" s="14"/>
      <c r="AQ697" s="14"/>
      <c r="AR697" s="14"/>
      <c r="AS697" s="49">
        <v>8</v>
      </c>
      <c r="AT697" s="49">
        <v>90</v>
      </c>
      <c r="AU697" s="49">
        <v>2</v>
      </c>
      <c r="AV697" s="49">
        <v>180</v>
      </c>
      <c r="AW697" s="49">
        <f t="shared" si="79"/>
        <v>-76.04606622060129</v>
      </c>
      <c r="AX697" s="49">
        <f t="shared" si="80"/>
        <v>283.95393377939871</v>
      </c>
      <c r="AY697" s="49">
        <f t="shared" si="81"/>
        <v>81.760032831371518</v>
      </c>
      <c r="AZ697" s="49">
        <f t="shared" si="82"/>
        <v>13.95393377939871</v>
      </c>
      <c r="BA697" s="49">
        <f t="shared" si="83"/>
        <v>8.2399671686284819</v>
      </c>
      <c r="BB697" s="49">
        <f t="shared" si="75"/>
        <v>103.95393377939871</v>
      </c>
      <c r="BC697" s="60">
        <f t="shared" si="74"/>
        <v>8.2399671686284819</v>
      </c>
    </row>
    <row r="698" spans="1:55">
      <c r="A698" s="89">
        <v>42940</v>
      </c>
      <c r="B698" s="2" t="s">
        <v>1842</v>
      </c>
      <c r="C698" s="2" t="s">
        <v>1450</v>
      </c>
      <c r="D698" s="2" t="s">
        <v>1575</v>
      </c>
      <c r="E698" s="2">
        <v>83</v>
      </c>
      <c r="F698" s="2">
        <v>3</v>
      </c>
      <c r="G698" s="10" t="str">
        <f t="shared" si="78"/>
        <v>83-3</v>
      </c>
      <c r="H698" s="2">
        <v>30.5</v>
      </c>
      <c r="I698" s="2">
        <v>45</v>
      </c>
      <c r="J698" s="14">
        <f>(VLOOKUP($G698,Depth_Lookup_CCL!$A$3:$Z$549,11,FALSE))+(H698/100)</f>
        <v>207.80500000000001</v>
      </c>
      <c r="K698" s="14">
        <f>(VLOOKUP($G698,Depth_Lookup_CCL!$A$3:$Z$549,11,FALSE))+(I698/100)</f>
        <v>207.95</v>
      </c>
      <c r="L698" s="90">
        <v>57</v>
      </c>
      <c r="M698" s="90" t="s">
        <v>1846</v>
      </c>
      <c r="N698" s="14"/>
      <c r="Q698" s="2"/>
      <c r="R698" s="110"/>
      <c r="S698" s="2" t="s">
        <v>1379</v>
      </c>
      <c r="T698" s="35" t="s">
        <v>1391</v>
      </c>
      <c r="U698" s="2" t="s">
        <v>1368</v>
      </c>
      <c r="V698" s="2" t="s">
        <v>238</v>
      </c>
      <c r="W698" s="5">
        <f>VLOOKUP(V698,definitions_list_lookup!$V$12:$W$15,2,FALSE)</f>
        <v>2</v>
      </c>
      <c r="X698" s="35" t="s">
        <v>1457</v>
      </c>
      <c r="Y698" s="41">
        <f>VLOOKUP(X698,definitions_list_lookup!$AT$3:$AU$5,2,FALSE)</f>
        <v>2</v>
      </c>
      <c r="Z698" s="41">
        <v>14.5</v>
      </c>
      <c r="AA698" s="41" t="s">
        <v>3080</v>
      </c>
      <c r="AB698" s="2"/>
      <c r="AC698" s="2"/>
      <c r="AD698" s="5" t="e">
        <f>VLOOKUP(AC698,definitions_list_lookup!$Y$12:$Z$15,2,FALSE)</f>
        <v>#N/A</v>
      </c>
      <c r="AE698" s="35"/>
      <c r="AF698" s="41" t="e">
        <f>VLOOKUP(AE698,definitions_list_lookup!$AT$3:$AU$5,2,FALSE)</f>
        <v>#N/A</v>
      </c>
      <c r="AH698" s="2"/>
      <c r="AI698" s="2"/>
      <c r="AJ698" s="14"/>
      <c r="AK698" s="14"/>
      <c r="AL698" s="14"/>
      <c r="AM698" s="14"/>
      <c r="AN698" s="14"/>
      <c r="AO698" s="14"/>
      <c r="AP698" s="14"/>
      <c r="AQ698" s="14"/>
      <c r="AR698" s="14"/>
      <c r="AS698" s="49"/>
      <c r="AT698" s="49"/>
      <c r="AU698" s="49"/>
      <c r="AV698" s="49"/>
      <c r="AW698" s="49"/>
      <c r="AX698" s="49"/>
      <c r="AY698" s="49"/>
      <c r="AZ698" s="49"/>
      <c r="BA698" s="49"/>
      <c r="BB698" s="49"/>
      <c r="BC698" s="60"/>
    </row>
    <row r="699" spans="1:55">
      <c r="A699" s="89">
        <v>42940</v>
      </c>
      <c r="B699" s="2" t="s">
        <v>1842</v>
      </c>
      <c r="C699" s="2" t="s">
        <v>1450</v>
      </c>
      <c r="D699" s="2" t="s">
        <v>1575</v>
      </c>
      <c r="E699" s="2">
        <v>83</v>
      </c>
      <c r="F699" s="2">
        <v>3</v>
      </c>
      <c r="G699" s="10" t="str">
        <f t="shared" si="78"/>
        <v>83-3</v>
      </c>
      <c r="H699" s="2">
        <v>45</v>
      </c>
      <c r="I699" s="2">
        <v>70</v>
      </c>
      <c r="J699" s="14">
        <f>(VLOOKUP($G699,Depth_Lookup_CCL!$A$3:$Z$549,11,FALSE))+(H699/100)</f>
        <v>207.95</v>
      </c>
      <c r="K699" s="14">
        <f>(VLOOKUP($G699,Depth_Lookup_CCL!$A$3:$Z$549,11,FALSE))+(I699/100)</f>
        <v>208.2</v>
      </c>
      <c r="L699" s="90">
        <v>57</v>
      </c>
      <c r="M699" s="90" t="s">
        <v>1846</v>
      </c>
      <c r="N699" s="14"/>
      <c r="Q699" s="2"/>
      <c r="R699" s="110"/>
      <c r="S699" s="2" t="s">
        <v>1379</v>
      </c>
      <c r="T699" s="35" t="s">
        <v>1391</v>
      </c>
      <c r="U699" s="2" t="s">
        <v>1368</v>
      </c>
      <c r="V699" s="2" t="s">
        <v>238</v>
      </c>
      <c r="W699" s="5">
        <f>VLOOKUP(V699,definitions_list_lookup!$V$12:$W$15,2,FALSE)</f>
        <v>2</v>
      </c>
      <c r="X699" s="35" t="s">
        <v>1457</v>
      </c>
      <c r="Y699" s="41">
        <f>VLOOKUP(X699,definitions_list_lookup!$AT$3:$AU$5,2,FALSE)</f>
        <v>2</v>
      </c>
      <c r="Z699" s="41">
        <v>25</v>
      </c>
      <c r="AA699" s="41" t="s">
        <v>3081</v>
      </c>
      <c r="AB699" s="2"/>
      <c r="AC699" s="2"/>
      <c r="AD699" s="5" t="e">
        <f>VLOOKUP(AC699,definitions_list_lookup!$Y$12:$Z$15,2,FALSE)</f>
        <v>#N/A</v>
      </c>
      <c r="AE699" s="35"/>
      <c r="AF699" s="41" t="e">
        <f>VLOOKUP(AE699,definitions_list_lookup!$AT$3:$AU$5,2,FALSE)</f>
        <v>#N/A</v>
      </c>
      <c r="AH699" s="2"/>
      <c r="AI699" s="2"/>
      <c r="AJ699" s="14"/>
      <c r="AK699" s="14"/>
      <c r="AL699" s="14"/>
      <c r="AM699" s="14"/>
      <c r="AN699" s="14"/>
      <c r="AO699" s="14"/>
      <c r="AP699" s="14"/>
      <c r="AQ699" s="14"/>
      <c r="AR699" s="14"/>
      <c r="AS699" s="49"/>
      <c r="AT699" s="49"/>
      <c r="AU699" s="49"/>
      <c r="AV699" s="49"/>
      <c r="AW699" s="49"/>
      <c r="AX699" s="49"/>
      <c r="AY699" s="49"/>
      <c r="AZ699" s="49"/>
      <c r="BA699" s="49"/>
      <c r="BB699" s="49"/>
      <c r="BC699" s="60"/>
    </row>
    <row r="700" spans="1:55">
      <c r="A700" s="89">
        <v>42940</v>
      </c>
      <c r="B700" s="2" t="s">
        <v>1842</v>
      </c>
      <c r="C700" s="2" t="s">
        <v>1450</v>
      </c>
      <c r="D700" s="2" t="s">
        <v>1575</v>
      </c>
      <c r="E700" s="2">
        <v>83</v>
      </c>
      <c r="F700" s="2">
        <v>3</v>
      </c>
      <c r="G700" s="10" t="str">
        <f t="shared" si="78"/>
        <v>83-3</v>
      </c>
      <c r="H700" s="2">
        <v>70</v>
      </c>
      <c r="I700" s="2">
        <v>83</v>
      </c>
      <c r="J700" s="14">
        <f>(VLOOKUP($G700,Depth_Lookup_CCL!$A$3:$Z$549,11,FALSE))+(H700/100)</f>
        <v>208.2</v>
      </c>
      <c r="K700" s="14">
        <f>(VLOOKUP($G700,Depth_Lookup_CCL!$A$3:$Z$549,11,FALSE))+(I700/100)</f>
        <v>208.33</v>
      </c>
      <c r="L700" s="90">
        <v>57</v>
      </c>
      <c r="M700" s="90" t="s">
        <v>1846</v>
      </c>
      <c r="N700" s="14" t="s">
        <v>1442</v>
      </c>
      <c r="Q700" s="2"/>
      <c r="R700" s="110"/>
      <c r="S700" s="2" t="s">
        <v>1366</v>
      </c>
      <c r="T700" s="35" t="s">
        <v>1391</v>
      </c>
      <c r="U700" s="2" t="s">
        <v>1368</v>
      </c>
      <c r="V700" s="2" t="s">
        <v>238</v>
      </c>
      <c r="W700" s="5">
        <f>VLOOKUP(V700,definitions_list_lookup!$V$12:$W$15,2,FALSE)</f>
        <v>2</v>
      </c>
      <c r="X700" s="35" t="s">
        <v>1457</v>
      </c>
      <c r="Y700" s="41">
        <f>VLOOKUP(X700,definitions_list_lookup!$AT$3:$AU$5,2,FALSE)</f>
        <v>2</v>
      </c>
      <c r="Z700" s="41"/>
      <c r="AA700" s="41" t="s">
        <v>3093</v>
      </c>
      <c r="AB700" s="2"/>
      <c r="AC700" s="2"/>
      <c r="AD700" s="5" t="e">
        <f>VLOOKUP(AC700,definitions_list_lookup!$Y$12:$Z$15,2,FALSE)</f>
        <v>#N/A</v>
      </c>
      <c r="AE700" s="35"/>
      <c r="AF700" s="41" t="e">
        <f>VLOOKUP(AE700,definitions_list_lookup!$AT$3:$AU$5,2,FALSE)</f>
        <v>#N/A</v>
      </c>
      <c r="AH700" s="2"/>
      <c r="AI700" s="2"/>
      <c r="AJ700" s="14"/>
      <c r="AK700" s="14"/>
      <c r="AL700" s="14"/>
      <c r="AM700" s="14"/>
      <c r="AN700" s="14"/>
      <c r="AO700" s="14"/>
      <c r="AP700" s="14"/>
      <c r="AQ700" s="14"/>
      <c r="AR700" s="14"/>
      <c r="AS700" s="49">
        <v>11</v>
      </c>
      <c r="AT700" s="49">
        <v>90</v>
      </c>
      <c r="AU700" s="49">
        <v>2</v>
      </c>
      <c r="AV700" s="49">
        <v>180</v>
      </c>
      <c r="AW700" s="49">
        <f t="shared" si="79"/>
        <v>-79.815352570878204</v>
      </c>
      <c r="AX700" s="49">
        <f t="shared" si="80"/>
        <v>280.18464742912181</v>
      </c>
      <c r="AY700" s="49">
        <f t="shared" si="81"/>
        <v>78.828294483524587</v>
      </c>
      <c r="AZ700" s="49">
        <f t="shared" si="82"/>
        <v>10.184647429121796</v>
      </c>
      <c r="BA700" s="49">
        <f t="shared" si="83"/>
        <v>11.171705516475413</v>
      </c>
      <c r="BB700" s="49">
        <f t="shared" si="75"/>
        <v>100.18464742912181</v>
      </c>
      <c r="BC700" s="60">
        <f t="shared" si="74"/>
        <v>11.171705516475413</v>
      </c>
    </row>
    <row r="701" spans="1:55">
      <c r="A701" s="89">
        <v>42940</v>
      </c>
      <c r="B701" s="2" t="s">
        <v>1842</v>
      </c>
      <c r="C701" s="2" t="s">
        <v>1450</v>
      </c>
      <c r="D701" s="2" t="s">
        <v>1575</v>
      </c>
      <c r="E701" s="2">
        <v>83</v>
      </c>
      <c r="F701" s="2">
        <v>4</v>
      </c>
      <c r="G701" s="10" t="str">
        <f t="shared" si="78"/>
        <v>83-4</v>
      </c>
      <c r="H701" s="2">
        <v>0</v>
      </c>
      <c r="I701" s="2">
        <v>22.5</v>
      </c>
      <c r="J701" s="14">
        <f>(VLOOKUP($G701,Depth_Lookup_CCL!$A$3:$Z$549,11,FALSE))+(H701/100)</f>
        <v>208.32499999999999</v>
      </c>
      <c r="K701" s="14">
        <f>(VLOOKUP($G701,Depth_Lookup_CCL!$A$3:$Z$549,11,FALSE))+(I701/100)</f>
        <v>208.54999999999998</v>
      </c>
      <c r="L701" s="90">
        <v>57</v>
      </c>
      <c r="M701" s="90" t="s">
        <v>1846</v>
      </c>
      <c r="N701" s="14"/>
      <c r="Q701" s="2"/>
      <c r="R701" s="110"/>
      <c r="T701" s="35"/>
      <c r="U701" s="2"/>
      <c r="V701" s="2"/>
      <c r="W701" s="5" t="e">
        <f>VLOOKUP(V701,definitions_list_lookup!$V$12:$W$15,2,FALSE)</f>
        <v>#N/A</v>
      </c>
      <c r="X701" s="35"/>
      <c r="Y701" s="41" t="e">
        <f>VLOOKUP(X701,definitions_list_lookup!$AT$3:$AU$5,2,FALSE)</f>
        <v>#N/A</v>
      </c>
      <c r="Z701" s="41"/>
      <c r="AA701" s="41"/>
      <c r="AB701" s="2" t="s">
        <v>1385</v>
      </c>
      <c r="AC701" s="2" t="s">
        <v>238</v>
      </c>
      <c r="AD701" s="5">
        <f>VLOOKUP(AC701,definitions_list_lookup!$Y$12:$Z$15,2,FALSE)</f>
        <v>2</v>
      </c>
      <c r="AE701" s="35" t="s">
        <v>1456</v>
      </c>
      <c r="AF701" s="41">
        <f>VLOOKUP(AE701,definitions_list_lookup!$AT$3:$AU$5,2,FALSE)</f>
        <v>1</v>
      </c>
      <c r="AH701" s="2" t="s">
        <v>1492</v>
      </c>
      <c r="AI701" s="2" t="s">
        <v>3085</v>
      </c>
      <c r="AJ701" s="14"/>
      <c r="AK701" s="14"/>
      <c r="AL701" s="14"/>
      <c r="AM701" s="14"/>
      <c r="AN701" s="14"/>
      <c r="AO701" s="14"/>
      <c r="AP701" s="14"/>
      <c r="AQ701" s="14"/>
      <c r="AR701" s="14"/>
      <c r="AS701" s="49">
        <v>4</v>
      </c>
      <c r="AT701" s="49">
        <v>90</v>
      </c>
      <c r="AU701" s="49">
        <v>0</v>
      </c>
      <c r="AV701" s="49">
        <v>180</v>
      </c>
      <c r="AW701" s="49">
        <f t="shared" si="79"/>
        <v>-90</v>
      </c>
      <c r="AX701" s="49">
        <f t="shared" si="80"/>
        <v>270</v>
      </c>
      <c r="AY701" s="49">
        <f t="shared" si="81"/>
        <v>86</v>
      </c>
      <c r="AZ701" s="49">
        <f t="shared" si="82"/>
        <v>360</v>
      </c>
      <c r="BA701" s="49">
        <f t="shared" si="83"/>
        <v>4</v>
      </c>
      <c r="BB701" s="49">
        <f t="shared" si="75"/>
        <v>90</v>
      </c>
      <c r="BC701" s="60">
        <f t="shared" si="74"/>
        <v>4</v>
      </c>
    </row>
    <row r="702" spans="1:55">
      <c r="A702" s="89">
        <v>42940</v>
      </c>
      <c r="B702" s="2" t="s">
        <v>1842</v>
      </c>
      <c r="C702" s="2" t="s">
        <v>1450</v>
      </c>
      <c r="D702" s="2" t="s">
        <v>1575</v>
      </c>
      <c r="E702" s="2">
        <v>83</v>
      </c>
      <c r="F702" s="2">
        <v>4</v>
      </c>
      <c r="G702" s="10" t="str">
        <f t="shared" si="78"/>
        <v>83-4</v>
      </c>
      <c r="H702" s="2">
        <v>22.5</v>
      </c>
      <c r="I702" s="2">
        <v>27.5</v>
      </c>
      <c r="J702" s="14">
        <f>(VLOOKUP($G702,Depth_Lookup_CCL!$A$3:$Z$549,11,FALSE))+(H702/100)</f>
        <v>208.54999999999998</v>
      </c>
      <c r="K702" s="14">
        <f>(VLOOKUP($G702,Depth_Lookup_CCL!$A$3:$Z$549,11,FALSE))+(I702/100)</f>
        <v>208.6</v>
      </c>
      <c r="L702" s="90">
        <v>57</v>
      </c>
      <c r="M702" s="90" t="s">
        <v>1846</v>
      </c>
      <c r="N702" s="14"/>
      <c r="Q702" s="2"/>
      <c r="R702" s="110"/>
      <c r="S702" s="2" t="s">
        <v>1366</v>
      </c>
      <c r="T702" s="35" t="s">
        <v>1391</v>
      </c>
      <c r="U702" s="2" t="s">
        <v>1368</v>
      </c>
      <c r="V702" s="2" t="s">
        <v>238</v>
      </c>
      <c r="W702" s="5">
        <f>VLOOKUP(V702,definitions_list_lookup!$V$12:$W$15,2,FALSE)</f>
        <v>2</v>
      </c>
      <c r="X702" s="35" t="s">
        <v>1457</v>
      </c>
      <c r="Y702" s="41">
        <f>VLOOKUP(X702,definitions_list_lookup!$AT$3:$AU$5,2,FALSE)</f>
        <v>2</v>
      </c>
      <c r="Z702" s="41">
        <v>5</v>
      </c>
      <c r="AA702" s="41"/>
      <c r="AB702" s="2"/>
      <c r="AC702" s="2"/>
      <c r="AD702" s="5" t="e">
        <f>VLOOKUP(AC702,definitions_list_lookup!$Y$12:$Z$15,2,FALSE)</f>
        <v>#N/A</v>
      </c>
      <c r="AE702" s="35"/>
      <c r="AF702" s="41" t="e">
        <f>VLOOKUP(AE702,definitions_list_lookup!$AT$3:$AU$5,2,FALSE)</f>
        <v>#N/A</v>
      </c>
      <c r="AH702" s="2"/>
      <c r="AI702" s="2"/>
      <c r="AJ702" s="14"/>
      <c r="AK702" s="14"/>
      <c r="AL702" s="14"/>
      <c r="AM702" s="14"/>
      <c r="AN702" s="14"/>
      <c r="AO702" s="14"/>
      <c r="AP702" s="14"/>
      <c r="AQ702" s="14"/>
      <c r="AR702" s="14"/>
      <c r="AS702" s="49"/>
      <c r="AT702" s="49"/>
      <c r="AU702" s="49"/>
      <c r="AV702" s="49"/>
      <c r="AW702" s="49"/>
      <c r="AX702" s="49"/>
      <c r="AY702" s="49"/>
      <c r="AZ702" s="49"/>
      <c r="BA702" s="49"/>
      <c r="BB702" s="49"/>
      <c r="BC702" s="60"/>
    </row>
    <row r="703" spans="1:55">
      <c r="A703" s="89">
        <v>42940</v>
      </c>
      <c r="B703" s="2" t="s">
        <v>1842</v>
      </c>
      <c r="C703" s="2" t="s">
        <v>1450</v>
      </c>
      <c r="D703" s="2" t="s">
        <v>1575</v>
      </c>
      <c r="E703" s="2">
        <v>83</v>
      </c>
      <c r="F703" s="2">
        <v>4</v>
      </c>
      <c r="G703" s="10" t="str">
        <f t="shared" si="78"/>
        <v>83-4</v>
      </c>
      <c r="H703" s="2">
        <v>27.5</v>
      </c>
      <c r="I703" s="2">
        <v>38</v>
      </c>
      <c r="J703" s="14">
        <f>(VLOOKUP($G703,Depth_Lookup_CCL!$A$3:$Z$549,11,FALSE))+(H703/100)</f>
        <v>208.6</v>
      </c>
      <c r="K703" s="14">
        <f>(VLOOKUP($G703,Depth_Lookup_CCL!$A$3:$Z$549,11,FALSE))+(I703/100)</f>
        <v>208.70499999999998</v>
      </c>
      <c r="L703" s="90">
        <v>57</v>
      </c>
      <c r="M703" s="90" t="s">
        <v>1846</v>
      </c>
      <c r="N703" s="14"/>
      <c r="Q703" s="2"/>
      <c r="R703" s="110"/>
      <c r="S703" s="2" t="s">
        <v>1366</v>
      </c>
      <c r="T703" s="35" t="s">
        <v>1391</v>
      </c>
      <c r="U703" s="2" t="s">
        <v>1368</v>
      </c>
      <c r="V703" s="2" t="s">
        <v>238</v>
      </c>
      <c r="W703" s="5">
        <f>VLOOKUP(V703,definitions_list_lookup!$V$12:$W$15,2,FALSE)</f>
        <v>2</v>
      </c>
      <c r="X703" s="35" t="s">
        <v>1457</v>
      </c>
      <c r="Y703" s="41">
        <f>VLOOKUP(X703,definitions_list_lookup!$AT$3:$AU$5,2,FALSE)</f>
        <v>2</v>
      </c>
      <c r="Z703" s="41">
        <v>10.5</v>
      </c>
      <c r="AA703" s="41"/>
      <c r="AB703" s="2"/>
      <c r="AC703" s="2"/>
      <c r="AD703" s="5" t="e">
        <f>VLOOKUP(AC703,definitions_list_lookup!$Y$12:$Z$15,2,FALSE)</f>
        <v>#N/A</v>
      </c>
      <c r="AE703" s="35"/>
      <c r="AF703" s="41" t="e">
        <f>VLOOKUP(AE703,definitions_list_lookup!$AT$3:$AU$5,2,FALSE)</f>
        <v>#N/A</v>
      </c>
      <c r="AH703" s="2"/>
      <c r="AI703" s="2"/>
      <c r="AJ703" s="14"/>
      <c r="AK703" s="14"/>
      <c r="AL703" s="14"/>
      <c r="AM703" s="14"/>
      <c r="AN703" s="14"/>
      <c r="AO703" s="14"/>
      <c r="AP703" s="14"/>
      <c r="AQ703" s="14"/>
      <c r="AR703" s="14"/>
      <c r="AS703" s="49"/>
      <c r="AT703" s="49"/>
      <c r="AU703" s="49"/>
      <c r="AV703" s="49"/>
      <c r="AW703" s="49"/>
      <c r="AX703" s="49"/>
      <c r="AY703" s="49"/>
      <c r="AZ703" s="49"/>
      <c r="BA703" s="49"/>
      <c r="BB703" s="49"/>
      <c r="BC703" s="60"/>
    </row>
    <row r="704" spans="1:55">
      <c r="A704" s="89">
        <v>42940</v>
      </c>
      <c r="B704" s="2" t="s">
        <v>1842</v>
      </c>
      <c r="C704" s="2" t="s">
        <v>1450</v>
      </c>
      <c r="D704" s="2" t="s">
        <v>1575</v>
      </c>
      <c r="E704" s="2">
        <v>83</v>
      </c>
      <c r="F704" s="2">
        <v>4</v>
      </c>
      <c r="G704" s="10" t="str">
        <f t="shared" si="78"/>
        <v>83-4</v>
      </c>
      <c r="H704" s="2">
        <v>38</v>
      </c>
      <c r="I704" s="2">
        <v>41</v>
      </c>
      <c r="J704" s="14">
        <f>(VLOOKUP($G704,Depth_Lookup_CCL!$A$3:$Z$549,11,FALSE))+(H704/100)</f>
        <v>208.70499999999998</v>
      </c>
      <c r="K704" s="14">
        <f>(VLOOKUP($G704,Depth_Lookup_CCL!$A$3:$Z$549,11,FALSE))+(I704/100)</f>
        <v>208.73499999999999</v>
      </c>
      <c r="L704" s="90">
        <v>57</v>
      </c>
      <c r="M704" s="90" t="s">
        <v>1846</v>
      </c>
      <c r="N704" s="14"/>
      <c r="Q704" s="2"/>
      <c r="R704" s="110"/>
      <c r="S704" s="2" t="s">
        <v>1366</v>
      </c>
      <c r="T704" s="35" t="s">
        <v>1391</v>
      </c>
      <c r="U704" s="2" t="s">
        <v>1368</v>
      </c>
      <c r="V704" s="2" t="s">
        <v>1375</v>
      </c>
      <c r="W704" s="5">
        <f>VLOOKUP(V704,definitions_list_lookup!$V$12:$W$15,2,FALSE)</f>
        <v>3</v>
      </c>
      <c r="X704" s="35" t="s">
        <v>1457</v>
      </c>
      <c r="Y704" s="41">
        <f>VLOOKUP(X704,definitions_list_lookup!$AT$3:$AU$5,2,FALSE)</f>
        <v>2</v>
      </c>
      <c r="Z704" s="41">
        <v>3</v>
      </c>
      <c r="AA704" s="41"/>
      <c r="AB704" s="2"/>
      <c r="AC704" s="2"/>
      <c r="AD704" s="5" t="e">
        <f>VLOOKUP(AC704,definitions_list_lookup!$Y$12:$Z$15,2,FALSE)</f>
        <v>#N/A</v>
      </c>
      <c r="AE704" s="35"/>
      <c r="AF704" s="41" t="e">
        <f>VLOOKUP(AE704,definitions_list_lookup!$AT$3:$AU$5,2,FALSE)</f>
        <v>#N/A</v>
      </c>
      <c r="AH704" s="2"/>
      <c r="AI704" s="2"/>
      <c r="AJ704" s="14"/>
      <c r="AK704" s="14"/>
      <c r="AL704" s="14"/>
      <c r="AM704" s="14"/>
      <c r="AN704" s="14"/>
      <c r="AO704" s="14"/>
      <c r="AP704" s="14"/>
      <c r="AQ704" s="14"/>
      <c r="AR704" s="14"/>
      <c r="AS704" s="49"/>
      <c r="AT704" s="49"/>
      <c r="AU704" s="49"/>
      <c r="AV704" s="49"/>
      <c r="AW704" s="49"/>
      <c r="AX704" s="49"/>
      <c r="AY704" s="49"/>
      <c r="AZ704" s="49"/>
      <c r="BA704" s="49"/>
      <c r="BB704" s="49"/>
      <c r="BC704" s="60"/>
    </row>
    <row r="705" spans="1:55">
      <c r="A705" s="89">
        <v>42940</v>
      </c>
      <c r="B705" s="2" t="s">
        <v>1842</v>
      </c>
      <c r="C705" s="2" t="s">
        <v>1450</v>
      </c>
      <c r="D705" s="2" t="s">
        <v>1575</v>
      </c>
      <c r="E705" s="2">
        <v>83</v>
      </c>
      <c r="F705" s="2">
        <v>4</v>
      </c>
      <c r="G705" s="10" t="str">
        <f t="shared" si="78"/>
        <v>83-4</v>
      </c>
      <c r="H705" s="2">
        <v>41</v>
      </c>
      <c r="I705" s="2">
        <v>58</v>
      </c>
      <c r="J705" s="14">
        <f>(VLOOKUP($G705,Depth_Lookup_CCL!$A$3:$Z$549,11,FALSE))+(H705/100)</f>
        <v>208.73499999999999</v>
      </c>
      <c r="K705" s="14">
        <f>(VLOOKUP($G705,Depth_Lookup_CCL!$A$3:$Z$549,11,FALSE))+(I705/100)</f>
        <v>208.905</v>
      </c>
      <c r="L705" s="90">
        <v>57</v>
      </c>
      <c r="M705" s="90" t="s">
        <v>1846</v>
      </c>
      <c r="N705" s="14"/>
      <c r="Q705" s="2"/>
      <c r="R705" s="110"/>
      <c r="S705" s="2" t="s">
        <v>1366</v>
      </c>
      <c r="T705" s="35" t="s">
        <v>1391</v>
      </c>
      <c r="U705" s="2" t="s">
        <v>1368</v>
      </c>
      <c r="V705" s="2" t="s">
        <v>238</v>
      </c>
      <c r="W705" s="5">
        <f>VLOOKUP(V705,definitions_list_lookup!$V$12:$W$15,2,FALSE)</f>
        <v>2</v>
      </c>
      <c r="X705" s="35" t="s">
        <v>1457</v>
      </c>
      <c r="Y705" s="41">
        <f>VLOOKUP(X705,definitions_list_lookup!$AT$3:$AU$5,2,FALSE)</f>
        <v>2</v>
      </c>
      <c r="Z705" s="41">
        <v>17</v>
      </c>
      <c r="AA705" s="41" t="s">
        <v>3094</v>
      </c>
      <c r="AB705" s="2"/>
      <c r="AC705" s="2"/>
      <c r="AD705" s="5" t="e">
        <f>VLOOKUP(AC705,definitions_list_lookup!$Y$12:$Z$15,2,FALSE)</f>
        <v>#N/A</v>
      </c>
      <c r="AE705" s="35"/>
      <c r="AF705" s="41" t="e">
        <f>VLOOKUP(AE705,definitions_list_lookup!$AT$3:$AU$5,2,FALSE)</f>
        <v>#N/A</v>
      </c>
      <c r="AH705" s="2"/>
      <c r="AI705" s="2"/>
      <c r="AJ705" s="14"/>
      <c r="AK705" s="14"/>
      <c r="AL705" s="14"/>
      <c r="AM705" s="14"/>
      <c r="AN705" s="14"/>
      <c r="AO705" s="14"/>
      <c r="AP705" s="14"/>
      <c r="AQ705" s="14"/>
      <c r="AR705" s="14"/>
      <c r="AS705" s="49">
        <v>2</v>
      </c>
      <c r="AT705" s="49">
        <v>270</v>
      </c>
      <c r="AU705" s="49">
        <v>1</v>
      </c>
      <c r="AV705" s="49">
        <v>360</v>
      </c>
      <c r="AW705" s="49">
        <f t="shared" si="79"/>
        <v>116.5580680165811</v>
      </c>
      <c r="AX705" s="49">
        <f t="shared" si="80"/>
        <v>116.5580680165811</v>
      </c>
      <c r="AY705" s="49">
        <f t="shared" si="81"/>
        <v>87.764295062177567</v>
      </c>
      <c r="AZ705" s="49">
        <f t="shared" si="82"/>
        <v>206.5580680165811</v>
      </c>
      <c r="BA705" s="49">
        <f t="shared" si="83"/>
        <v>2.2357049378224332</v>
      </c>
      <c r="BB705" s="49">
        <f t="shared" si="75"/>
        <v>296.5580680165811</v>
      </c>
      <c r="BC705" s="60">
        <f t="shared" si="74"/>
        <v>2.2357049378224332</v>
      </c>
    </row>
    <row r="706" spans="1:55">
      <c r="A706" s="89">
        <v>42940</v>
      </c>
      <c r="B706" s="2" t="s">
        <v>1842</v>
      </c>
      <c r="C706" s="2" t="s">
        <v>1450</v>
      </c>
      <c r="D706" s="2" t="s">
        <v>1575</v>
      </c>
      <c r="E706" s="2">
        <v>83</v>
      </c>
      <c r="F706" s="2">
        <v>4</v>
      </c>
      <c r="G706" s="10" t="str">
        <f t="shared" si="78"/>
        <v>83-4</v>
      </c>
      <c r="H706" s="2">
        <v>58</v>
      </c>
      <c r="I706" s="2">
        <v>75</v>
      </c>
      <c r="J706" s="14">
        <f>(VLOOKUP($G706,Depth_Lookup_CCL!$A$3:$Z$549,11,FALSE))+(H706/100)</f>
        <v>208.905</v>
      </c>
      <c r="K706" s="14">
        <f>(VLOOKUP($G706,Depth_Lookup_CCL!$A$3:$Z$549,11,FALSE))+(I706/100)</f>
        <v>209.07499999999999</v>
      </c>
      <c r="L706" s="90">
        <v>57</v>
      </c>
      <c r="M706" s="90" t="s">
        <v>1846</v>
      </c>
      <c r="N706" s="14"/>
      <c r="Q706" s="2"/>
      <c r="R706" s="110"/>
      <c r="S706" s="2" t="s">
        <v>1366</v>
      </c>
      <c r="T706" s="35" t="s">
        <v>1391</v>
      </c>
      <c r="U706" s="2" t="s">
        <v>1368</v>
      </c>
      <c r="V706" s="2" t="s">
        <v>238</v>
      </c>
      <c r="W706" s="5">
        <f>VLOOKUP(V706,definitions_list_lookup!$V$12:$W$15,2,FALSE)</f>
        <v>2</v>
      </c>
      <c r="X706" s="35" t="s">
        <v>1457</v>
      </c>
      <c r="Y706" s="41">
        <f>VLOOKUP(X706,definitions_list_lookup!$AT$3:$AU$5,2,FALSE)</f>
        <v>2</v>
      </c>
      <c r="Z706" s="41">
        <v>17</v>
      </c>
      <c r="AA706" s="41" t="s">
        <v>3095</v>
      </c>
      <c r="AB706" s="2"/>
      <c r="AC706" s="2"/>
      <c r="AD706" s="5" t="e">
        <f>VLOOKUP(AC706,definitions_list_lookup!$Y$12:$Z$15,2,FALSE)</f>
        <v>#N/A</v>
      </c>
      <c r="AE706" s="35"/>
      <c r="AF706" s="41" t="e">
        <f>VLOOKUP(AE706,definitions_list_lookup!$AT$3:$AU$5,2,FALSE)</f>
        <v>#N/A</v>
      </c>
      <c r="AH706" s="2"/>
      <c r="AI706" s="2"/>
      <c r="AJ706" s="14"/>
      <c r="AK706" s="14"/>
      <c r="AL706" s="14"/>
      <c r="AM706" s="14"/>
      <c r="AN706" s="14"/>
      <c r="AO706" s="14"/>
      <c r="AP706" s="14"/>
      <c r="AQ706" s="14"/>
      <c r="AR706" s="14"/>
      <c r="AS706" s="49"/>
      <c r="AT706" s="49"/>
      <c r="AU706" s="49"/>
      <c r="AV706" s="49"/>
      <c r="AW706" s="49"/>
      <c r="AX706" s="49"/>
      <c r="AY706" s="49"/>
      <c r="AZ706" s="49"/>
      <c r="BA706" s="49"/>
      <c r="BB706" s="49"/>
      <c r="BC706" s="60"/>
    </row>
    <row r="707" spans="1:55">
      <c r="A707" s="89">
        <v>42940</v>
      </c>
      <c r="B707" s="2" t="s">
        <v>1842</v>
      </c>
      <c r="C707" s="2" t="s">
        <v>1450</v>
      </c>
      <c r="D707" s="2" t="s">
        <v>1575</v>
      </c>
      <c r="E707" s="2">
        <v>83</v>
      </c>
      <c r="F707" s="2">
        <v>4</v>
      </c>
      <c r="G707" s="10" t="str">
        <f t="shared" si="78"/>
        <v>83-4</v>
      </c>
      <c r="H707" s="2">
        <v>75</v>
      </c>
      <c r="I707" s="2">
        <v>96</v>
      </c>
      <c r="J707" s="14">
        <f>(VLOOKUP($G707,Depth_Lookup_CCL!$A$3:$Z$549,11,FALSE))+(H707/100)</f>
        <v>209.07499999999999</v>
      </c>
      <c r="K707" s="14">
        <f>(VLOOKUP($G707,Depth_Lookup_CCL!$A$3:$Z$549,11,FALSE))+(I707/100)</f>
        <v>209.285</v>
      </c>
      <c r="L707" s="90">
        <v>57</v>
      </c>
      <c r="M707" s="90" t="s">
        <v>1846</v>
      </c>
      <c r="N707" s="14" t="s">
        <v>1442</v>
      </c>
      <c r="Q707" s="2"/>
      <c r="R707" s="110"/>
      <c r="S707" s="2" t="s">
        <v>1366</v>
      </c>
      <c r="T707" s="35" t="s">
        <v>1391</v>
      </c>
      <c r="U707" s="2" t="s">
        <v>1368</v>
      </c>
      <c r="V707" s="2" t="s">
        <v>238</v>
      </c>
      <c r="W707" s="5">
        <f>VLOOKUP(V707,definitions_list_lookup!$V$12:$W$15,2,FALSE)</f>
        <v>2</v>
      </c>
      <c r="X707" s="35" t="s">
        <v>1457</v>
      </c>
      <c r="Y707" s="41">
        <f>VLOOKUP(X707,definitions_list_lookup!$AT$3:$AU$5,2,FALSE)</f>
        <v>2</v>
      </c>
      <c r="Z707" s="41">
        <v>21</v>
      </c>
      <c r="AA707" s="41" t="s">
        <v>3095</v>
      </c>
      <c r="AB707" s="2"/>
      <c r="AC707" s="2"/>
      <c r="AD707" s="5" t="e">
        <f>VLOOKUP(AC707,definitions_list_lookup!$Y$12:$Z$15,2,FALSE)</f>
        <v>#N/A</v>
      </c>
      <c r="AE707" s="35"/>
      <c r="AF707" s="41" t="e">
        <f>VLOOKUP(AE707,definitions_list_lookup!$AT$3:$AU$5,2,FALSE)</f>
        <v>#N/A</v>
      </c>
      <c r="AH707" s="2"/>
      <c r="AI707" s="2"/>
      <c r="AJ707" s="14"/>
      <c r="AK707" s="14"/>
      <c r="AL707" s="14"/>
      <c r="AM707" s="14"/>
      <c r="AN707" s="14"/>
      <c r="AO707" s="14"/>
      <c r="AP707" s="14"/>
      <c r="AQ707" s="14"/>
      <c r="AR707" s="14"/>
      <c r="AS707" s="49"/>
      <c r="AT707" s="49"/>
      <c r="AU707" s="49"/>
      <c r="AV707" s="49"/>
      <c r="AW707" s="49" t="e">
        <f t="shared" si="79"/>
        <v>#DIV/0!</v>
      </c>
      <c r="AX707" s="49" t="e">
        <f t="shared" si="80"/>
        <v>#DIV/0!</v>
      </c>
      <c r="AY707" s="49" t="e">
        <f t="shared" si="81"/>
        <v>#DIV/0!</v>
      </c>
      <c r="AZ707" s="49" t="e">
        <f t="shared" si="82"/>
        <v>#DIV/0!</v>
      </c>
      <c r="BA707" s="49" t="e">
        <f t="shared" si="83"/>
        <v>#DIV/0!</v>
      </c>
      <c r="BB707" s="49" t="e">
        <f t="shared" si="75"/>
        <v>#DIV/0!</v>
      </c>
      <c r="BC707" s="60" t="e">
        <f t="shared" si="74"/>
        <v>#DIV/0!</v>
      </c>
    </row>
    <row r="708" spans="1:55">
      <c r="A708" s="89">
        <v>42940</v>
      </c>
      <c r="B708" s="2" t="s">
        <v>1842</v>
      </c>
      <c r="C708" s="2" t="s">
        <v>1450</v>
      </c>
      <c r="D708" s="2" t="s">
        <v>1575</v>
      </c>
      <c r="E708" s="2">
        <v>84</v>
      </c>
      <c r="F708" s="2">
        <v>1</v>
      </c>
      <c r="G708" s="10" t="s">
        <v>3096</v>
      </c>
      <c r="H708" s="2">
        <v>0</v>
      </c>
      <c r="I708" s="2">
        <v>22</v>
      </c>
      <c r="J708" s="14">
        <f>(VLOOKUP($G708,Depth_Lookup_CCL!$A$3:$Z$549,11,FALSE))+(H708/100)</f>
        <v>209.2</v>
      </c>
      <c r="K708" s="14">
        <f>(VLOOKUP($G708,Depth_Lookup_CCL!$A$3:$Z$549,11,FALSE))+(I708/100)</f>
        <v>209.42</v>
      </c>
      <c r="L708" s="90">
        <v>57</v>
      </c>
      <c r="M708" s="90" t="s">
        <v>1846</v>
      </c>
      <c r="N708" s="14"/>
      <c r="Q708" s="2"/>
      <c r="R708" s="110"/>
      <c r="S708" s="2" t="s">
        <v>1379</v>
      </c>
      <c r="T708" s="35" t="s">
        <v>1391</v>
      </c>
      <c r="U708" s="2" t="s">
        <v>1368</v>
      </c>
      <c r="V708" s="2" t="s">
        <v>238</v>
      </c>
      <c r="W708" s="5">
        <f>VLOOKUP(V708,definitions_list_lookup!$V$12:$W$15,2,FALSE)</f>
        <v>2</v>
      </c>
      <c r="X708" s="35" t="s">
        <v>1457</v>
      </c>
      <c r="Y708" s="41">
        <f>VLOOKUP(X708,definitions_list_lookup!$AT$3:$AU$5,2,FALSE)</f>
        <v>2</v>
      </c>
      <c r="Z708" s="41"/>
      <c r="AA708" s="41" t="s">
        <v>3091</v>
      </c>
      <c r="AB708" s="2"/>
      <c r="AC708" s="2"/>
      <c r="AD708" s="5" t="e">
        <f>VLOOKUP(AC708,definitions_list_lookup!$Y$12:$Z$15,2,FALSE)</f>
        <v>#N/A</v>
      </c>
      <c r="AE708" s="35"/>
      <c r="AF708" s="41" t="e">
        <f>VLOOKUP(AE708,definitions_list_lookup!$AT$3:$AU$5,2,FALSE)</f>
        <v>#N/A</v>
      </c>
      <c r="AH708" s="2"/>
      <c r="AI708" s="2"/>
      <c r="AJ708" s="14"/>
      <c r="AK708" s="14"/>
      <c r="AL708" s="14"/>
      <c r="AM708" s="14"/>
      <c r="AN708" s="14"/>
      <c r="AO708" s="14"/>
      <c r="AP708" s="14"/>
      <c r="AQ708" s="14"/>
      <c r="AR708" s="14"/>
      <c r="AS708" s="49"/>
      <c r="AT708" s="49"/>
      <c r="AU708" s="49"/>
      <c r="AV708" s="49"/>
      <c r="AW708" s="49"/>
      <c r="AX708" s="49"/>
      <c r="AY708" s="49"/>
      <c r="AZ708" s="49"/>
      <c r="BA708" s="49"/>
      <c r="BB708" s="49"/>
      <c r="BC708" s="60"/>
    </row>
    <row r="709" spans="1:55">
      <c r="A709" s="89">
        <v>42940</v>
      </c>
      <c r="B709" s="2" t="s">
        <v>1842</v>
      </c>
      <c r="C709" s="2" t="s">
        <v>1450</v>
      </c>
      <c r="D709" s="2" t="s">
        <v>1575</v>
      </c>
      <c r="E709" s="2">
        <v>84</v>
      </c>
      <c r="F709" s="2">
        <v>1</v>
      </c>
      <c r="G709" s="10" t="s">
        <v>3096</v>
      </c>
      <c r="H709" s="2">
        <v>22</v>
      </c>
      <c r="I709" s="2">
        <v>36</v>
      </c>
      <c r="J709" s="14">
        <f>(VLOOKUP($G709,Depth_Lookup_CCL!$A$3:$Z$549,11,FALSE))+(H709/100)</f>
        <v>209.42</v>
      </c>
      <c r="K709" s="14">
        <f>(VLOOKUP($G709,Depth_Lookup_CCL!$A$3:$Z$549,11,FALSE))+(I709/100)</f>
        <v>209.56</v>
      </c>
      <c r="L709" s="90">
        <v>57</v>
      </c>
      <c r="M709" s="90" t="s">
        <v>1846</v>
      </c>
      <c r="N709" s="14"/>
      <c r="Q709" s="2"/>
      <c r="R709" s="110"/>
      <c r="T709" s="35"/>
      <c r="U709" s="2"/>
      <c r="V709" s="2"/>
      <c r="W709" s="5" t="e">
        <f>VLOOKUP(V709,definitions_list_lookup!$V$12:$W$15,2,FALSE)</f>
        <v>#N/A</v>
      </c>
      <c r="X709" s="35"/>
      <c r="Y709" s="41" t="e">
        <f>VLOOKUP(X709,definitions_list_lookup!$AT$3:$AU$5,2,FALSE)</f>
        <v>#N/A</v>
      </c>
      <c r="Z709" s="41">
        <v>14</v>
      </c>
      <c r="AA709" s="41" t="s">
        <v>3097</v>
      </c>
      <c r="AB709" s="2" t="s">
        <v>1385</v>
      </c>
      <c r="AC709" s="2" t="s">
        <v>1375</v>
      </c>
      <c r="AD709" s="5">
        <f>VLOOKUP(AC709,definitions_list_lookup!$Y$12:$Z$15,2,FALSE)</f>
        <v>3</v>
      </c>
      <c r="AE709" s="35" t="s">
        <v>1456</v>
      </c>
      <c r="AF709" s="41">
        <f>VLOOKUP(AE709,definitions_list_lookup!$AT$3:$AU$5,2,FALSE)</f>
        <v>1</v>
      </c>
      <c r="AH709" s="2" t="s">
        <v>1492</v>
      </c>
      <c r="AI709" s="2" t="s">
        <v>3090</v>
      </c>
      <c r="AJ709" s="14"/>
      <c r="AK709" s="14"/>
      <c r="AL709" s="14"/>
      <c r="AM709" s="14"/>
      <c r="AN709" s="14"/>
      <c r="AO709" s="14"/>
      <c r="AP709" s="14"/>
      <c r="AQ709" s="14"/>
      <c r="AR709" s="14"/>
      <c r="AS709" s="49">
        <v>1</v>
      </c>
      <c r="AT709" s="49">
        <v>270</v>
      </c>
      <c r="AU709" s="49">
        <v>4</v>
      </c>
      <c r="AV709" s="49">
        <v>180</v>
      </c>
      <c r="AW709" s="49">
        <f t="shared" si="79"/>
        <v>14.01569916405353</v>
      </c>
      <c r="AX709" s="49">
        <f t="shared" si="80"/>
        <v>14.01569916405353</v>
      </c>
      <c r="AY709" s="49">
        <f t="shared" si="81"/>
        <v>85.87768053918505</v>
      </c>
      <c r="AZ709" s="49">
        <f t="shared" si="82"/>
        <v>104.01569916405353</v>
      </c>
      <c r="BA709" s="49">
        <f t="shared" si="83"/>
        <v>4.1223194608149498</v>
      </c>
      <c r="BB709" s="49">
        <f t="shared" si="75"/>
        <v>194.01569916405353</v>
      </c>
      <c r="BC709" s="60">
        <f t="shared" si="74"/>
        <v>4.1223194608149498</v>
      </c>
    </row>
    <row r="710" spans="1:55">
      <c r="A710" s="89">
        <v>42940</v>
      </c>
      <c r="B710" s="2" t="s">
        <v>1842</v>
      </c>
      <c r="C710" s="2" t="s">
        <v>1450</v>
      </c>
      <c r="D710" s="2" t="s">
        <v>1575</v>
      </c>
      <c r="E710" s="2">
        <v>84</v>
      </c>
      <c r="F710" s="2">
        <v>1</v>
      </c>
      <c r="G710" s="10" t="str">
        <f t="shared" si="78"/>
        <v>84-1</v>
      </c>
      <c r="H710" s="2">
        <v>36</v>
      </c>
      <c r="I710" s="2">
        <v>91</v>
      </c>
      <c r="J710" s="14">
        <f>(VLOOKUP($G710,Depth_Lookup_CCL!$A$3:$Z$549,11,FALSE))+(H710/100)</f>
        <v>209.56</v>
      </c>
      <c r="K710" s="14">
        <f>(VLOOKUP($G710,Depth_Lookup_CCL!$A$3:$Z$549,11,FALSE))+(I710/100)</f>
        <v>210.10999999999999</v>
      </c>
      <c r="L710" s="90">
        <v>57</v>
      </c>
      <c r="M710" s="90" t="s">
        <v>1846</v>
      </c>
      <c r="N710" s="14" t="s">
        <v>1442</v>
      </c>
      <c r="Q710" s="2"/>
      <c r="R710" s="110"/>
      <c r="S710" s="2" t="s">
        <v>1366</v>
      </c>
      <c r="T710" s="35" t="s">
        <v>1391</v>
      </c>
      <c r="U710" s="2" t="s">
        <v>1368</v>
      </c>
      <c r="V710" s="2" t="s">
        <v>1374</v>
      </c>
      <c r="W710" s="5">
        <f>VLOOKUP(V710,definitions_list_lookup!$V$12:$W$15,2,FALSE)</f>
        <v>1</v>
      </c>
      <c r="X710" s="35" t="s">
        <v>1456</v>
      </c>
      <c r="Y710" s="41">
        <f>VLOOKUP(X710,definitions_list_lookup!$AT$3:$AU$5,2,FALSE)</f>
        <v>1</v>
      </c>
      <c r="Z710" s="41">
        <v>2</v>
      </c>
      <c r="AA710" s="41" t="s">
        <v>3091</v>
      </c>
      <c r="AB710" s="2"/>
      <c r="AC710" s="2"/>
      <c r="AD710" s="5" t="e">
        <f>VLOOKUP(AC710,definitions_list_lookup!$Y$12:$Z$15,2,FALSE)</f>
        <v>#N/A</v>
      </c>
      <c r="AE710" s="35"/>
      <c r="AF710" s="41" t="e">
        <f>VLOOKUP(AE710,definitions_list_lookup!$AT$3:$AU$5,2,FALSE)</f>
        <v>#N/A</v>
      </c>
      <c r="AH710" s="2"/>
      <c r="AI710" s="2"/>
      <c r="AJ710" s="14"/>
      <c r="AK710" s="14"/>
      <c r="AL710" s="14"/>
      <c r="AM710" s="14"/>
      <c r="AN710" s="14"/>
      <c r="AO710" s="14"/>
      <c r="AP710" s="14"/>
      <c r="AQ710" s="14"/>
      <c r="AR710" s="14"/>
      <c r="AS710" s="49"/>
      <c r="AT710" s="49"/>
      <c r="AU710" s="49"/>
      <c r="AV710" s="49"/>
      <c r="AW710" s="49" t="e">
        <f t="shared" si="79"/>
        <v>#DIV/0!</v>
      </c>
      <c r="AX710" s="49" t="e">
        <f t="shared" si="80"/>
        <v>#DIV/0!</v>
      </c>
      <c r="AY710" s="49" t="e">
        <f t="shared" si="81"/>
        <v>#DIV/0!</v>
      </c>
      <c r="AZ710" s="49" t="e">
        <f t="shared" si="82"/>
        <v>#DIV/0!</v>
      </c>
      <c r="BA710" s="49" t="e">
        <f t="shared" si="83"/>
        <v>#DIV/0!</v>
      </c>
      <c r="BB710" s="49" t="e">
        <f t="shared" si="75"/>
        <v>#DIV/0!</v>
      </c>
      <c r="BC710" s="60" t="e">
        <f t="shared" si="74"/>
        <v>#DIV/0!</v>
      </c>
    </row>
    <row r="711" spans="1:55">
      <c r="A711" s="89">
        <v>42940</v>
      </c>
      <c r="B711" s="2" t="s">
        <v>1842</v>
      </c>
      <c r="C711" s="2" t="s">
        <v>1450</v>
      </c>
      <c r="D711" s="2" t="s">
        <v>1575</v>
      </c>
      <c r="E711" s="2">
        <v>84</v>
      </c>
      <c r="F711" s="2">
        <v>2</v>
      </c>
      <c r="G711" s="10" t="str">
        <f t="shared" si="78"/>
        <v>84-2</v>
      </c>
      <c r="H711" s="2">
        <v>0</v>
      </c>
      <c r="I711" s="2">
        <v>11</v>
      </c>
      <c r="J711" s="14">
        <f>(VLOOKUP($G711,Depth_Lookup_CCL!$A$3:$Z$549,11,FALSE))+(H711/100)</f>
        <v>210.10999999999999</v>
      </c>
      <c r="K711" s="14">
        <f>(VLOOKUP($G711,Depth_Lookup_CCL!$A$3:$Z$549,11,FALSE))+(I711/100)</f>
        <v>210.22</v>
      </c>
      <c r="L711" s="90">
        <v>57</v>
      </c>
      <c r="M711" s="90" t="s">
        <v>1888</v>
      </c>
      <c r="N711" s="14"/>
      <c r="Q711" s="2"/>
      <c r="R711" s="110"/>
      <c r="T711" s="35"/>
      <c r="U711" s="2"/>
      <c r="V711" s="2"/>
      <c r="W711" s="5" t="e">
        <f>VLOOKUP(V711,definitions_list_lookup!$V$12:$W$15,2,FALSE)</f>
        <v>#N/A</v>
      </c>
      <c r="X711" s="35"/>
      <c r="Y711" s="41" t="e">
        <f>VLOOKUP(X711,definitions_list_lookup!$AT$3:$AU$5,2,FALSE)</f>
        <v>#N/A</v>
      </c>
      <c r="Z711" s="41"/>
      <c r="AA711" s="41"/>
      <c r="AB711" s="2" t="s">
        <v>1385</v>
      </c>
      <c r="AC711" s="2" t="s">
        <v>238</v>
      </c>
      <c r="AD711" s="5">
        <f>VLOOKUP(AC711,definitions_list_lookup!$Y$12:$Z$15,2,FALSE)</f>
        <v>2</v>
      </c>
      <c r="AE711" s="35" t="s">
        <v>1456</v>
      </c>
      <c r="AF711" s="41">
        <f>VLOOKUP(AE711,definitions_list_lookup!$AT$3:$AU$5,2,FALSE)</f>
        <v>1</v>
      </c>
      <c r="AH711" s="2" t="s">
        <v>1492</v>
      </c>
      <c r="AI711" s="2" t="s">
        <v>3085</v>
      </c>
      <c r="AJ711" s="14"/>
      <c r="AK711" s="14"/>
      <c r="AL711" s="14"/>
      <c r="AM711" s="14"/>
      <c r="AN711" s="14"/>
      <c r="AO711" s="14"/>
      <c r="AP711" s="14"/>
      <c r="AQ711" s="14"/>
      <c r="AR711" s="14"/>
      <c r="AS711" s="49">
        <v>0.1</v>
      </c>
      <c r="AT711" s="49">
        <v>90</v>
      </c>
      <c r="AU711" s="49">
        <v>3</v>
      </c>
      <c r="AV711" s="49">
        <v>180</v>
      </c>
      <c r="AW711" s="49">
        <f t="shared" si="79"/>
        <v>-1.9074106556927291</v>
      </c>
      <c r="AX711" s="49">
        <f t="shared" si="80"/>
        <v>358.09258934430727</v>
      </c>
      <c r="AY711" s="49">
        <f t="shared" si="81"/>
        <v>86.99833987693934</v>
      </c>
      <c r="AZ711" s="49">
        <f t="shared" si="82"/>
        <v>88.092589344307271</v>
      </c>
      <c r="BA711" s="49">
        <f t="shared" si="83"/>
        <v>3.0016601230606597</v>
      </c>
      <c r="BB711" s="49">
        <f t="shared" si="75"/>
        <v>178.09258934430727</v>
      </c>
      <c r="BC711" s="60">
        <f t="shared" si="74"/>
        <v>3.0016601230606597</v>
      </c>
    </row>
    <row r="712" spans="1:55">
      <c r="A712" s="89">
        <v>42940</v>
      </c>
      <c r="B712" s="2" t="s">
        <v>1842</v>
      </c>
      <c r="C712" s="2" t="s">
        <v>1450</v>
      </c>
      <c r="D712" s="2" t="s">
        <v>1575</v>
      </c>
      <c r="E712" s="2">
        <v>84</v>
      </c>
      <c r="F712" s="2">
        <v>2</v>
      </c>
      <c r="G712" s="10" t="str">
        <f t="shared" si="78"/>
        <v>84-2</v>
      </c>
      <c r="H712" s="2">
        <v>11</v>
      </c>
      <c r="I712" s="2">
        <v>17</v>
      </c>
      <c r="J712" s="14">
        <f>(VLOOKUP($G712,Depth_Lookup_CCL!$A$3:$Z$549,11,FALSE))+(H712/100)</f>
        <v>210.22</v>
      </c>
      <c r="K712" s="14">
        <f>(VLOOKUP($G712,Depth_Lookup_CCL!$A$3:$Z$549,11,FALSE))+(I712/100)</f>
        <v>210.27999999999997</v>
      </c>
      <c r="L712" s="90">
        <v>57</v>
      </c>
      <c r="M712" s="90" t="s">
        <v>1888</v>
      </c>
      <c r="N712" s="14"/>
      <c r="Q712" s="2"/>
      <c r="R712" s="110"/>
      <c r="S712" s="2" t="s">
        <v>1366</v>
      </c>
      <c r="T712" s="35" t="s">
        <v>1391</v>
      </c>
      <c r="U712" s="2" t="s">
        <v>1368</v>
      </c>
      <c r="V712" s="2" t="s">
        <v>1374</v>
      </c>
      <c r="W712" s="5">
        <f>VLOOKUP(V712,definitions_list_lookup!$V$12:$W$15,2,FALSE)</f>
        <v>1</v>
      </c>
      <c r="X712" s="35" t="s">
        <v>1456</v>
      </c>
      <c r="Y712" s="41">
        <f>VLOOKUP(X712,definitions_list_lookup!$AT$3:$AU$5,2,FALSE)</f>
        <v>1</v>
      </c>
      <c r="Z712" s="41">
        <v>6</v>
      </c>
      <c r="AA712" s="41"/>
      <c r="AB712" s="2"/>
      <c r="AC712" s="2"/>
      <c r="AD712" s="5" t="e">
        <f>VLOOKUP(AC712,definitions_list_lookup!$Y$12:$Z$15,2,FALSE)</f>
        <v>#N/A</v>
      </c>
      <c r="AE712" s="35"/>
      <c r="AF712" s="41" t="e">
        <f>VLOOKUP(AE712,definitions_list_lookup!$AT$3:$AU$5,2,FALSE)</f>
        <v>#N/A</v>
      </c>
      <c r="AH712" s="2"/>
      <c r="AI712" s="2"/>
      <c r="AJ712" s="14"/>
      <c r="AK712" s="14"/>
      <c r="AL712" s="14"/>
      <c r="AM712" s="14"/>
      <c r="AN712" s="14"/>
      <c r="AO712" s="14"/>
      <c r="AP712" s="14"/>
      <c r="AQ712" s="14"/>
      <c r="AR712" s="14"/>
      <c r="AS712" s="49"/>
      <c r="AT712" s="49"/>
      <c r="AU712" s="49"/>
      <c r="AV712" s="49"/>
      <c r="AW712" s="49" t="e">
        <f t="shared" si="79"/>
        <v>#DIV/0!</v>
      </c>
      <c r="AX712" s="49" t="e">
        <f t="shared" si="80"/>
        <v>#DIV/0!</v>
      </c>
      <c r="AY712" s="49" t="e">
        <f t="shared" si="81"/>
        <v>#DIV/0!</v>
      </c>
      <c r="AZ712" s="49" t="e">
        <f t="shared" si="82"/>
        <v>#DIV/0!</v>
      </c>
      <c r="BA712" s="49" t="e">
        <f t="shared" si="83"/>
        <v>#DIV/0!</v>
      </c>
      <c r="BB712" s="49" t="e">
        <f t="shared" si="75"/>
        <v>#DIV/0!</v>
      </c>
      <c r="BC712" s="60" t="e">
        <f t="shared" si="74"/>
        <v>#DIV/0!</v>
      </c>
    </row>
    <row r="713" spans="1:55">
      <c r="A713" s="89">
        <v>42940</v>
      </c>
      <c r="B713" s="2" t="s">
        <v>1842</v>
      </c>
      <c r="C713" s="2" t="s">
        <v>1450</v>
      </c>
      <c r="D713" s="2" t="s">
        <v>1575</v>
      </c>
      <c r="E713" s="2">
        <v>84</v>
      </c>
      <c r="F713" s="2">
        <v>2</v>
      </c>
      <c r="G713" s="10" t="str">
        <f t="shared" si="78"/>
        <v>84-2</v>
      </c>
      <c r="H713" s="2">
        <v>17</v>
      </c>
      <c r="I713" s="2">
        <v>36</v>
      </c>
      <c r="J713" s="14">
        <f>(VLOOKUP($G713,Depth_Lookup_CCL!$A$3:$Z$549,11,FALSE))+(H713/100)</f>
        <v>210.27999999999997</v>
      </c>
      <c r="K713" s="14">
        <f>(VLOOKUP($G713,Depth_Lookup_CCL!$A$3:$Z$549,11,FALSE))+(I713/100)</f>
        <v>210.47</v>
      </c>
      <c r="L713" s="90">
        <v>57</v>
      </c>
      <c r="M713" s="90" t="s">
        <v>1888</v>
      </c>
      <c r="N713" s="14"/>
      <c r="Q713" s="2"/>
      <c r="R713" s="110"/>
      <c r="S713" s="2" t="s">
        <v>1366</v>
      </c>
      <c r="T713" s="35" t="s">
        <v>1391</v>
      </c>
      <c r="U713" s="2" t="s">
        <v>1368</v>
      </c>
      <c r="V713" s="2" t="s">
        <v>1374</v>
      </c>
      <c r="W713" s="5">
        <f>VLOOKUP(V713,definitions_list_lookup!$V$12:$W$15,2,FALSE)</f>
        <v>1</v>
      </c>
      <c r="X713" s="35" t="s">
        <v>1456</v>
      </c>
      <c r="Y713" s="41">
        <f>VLOOKUP(X713,definitions_list_lookup!$AT$3:$AU$5,2,FALSE)</f>
        <v>1</v>
      </c>
      <c r="Z713" s="41">
        <v>19</v>
      </c>
      <c r="AA713" s="41"/>
      <c r="AB713" s="2"/>
      <c r="AC713" s="2"/>
      <c r="AD713" s="5" t="e">
        <f>VLOOKUP(AC713,definitions_list_lookup!$Y$12:$Z$15,2,FALSE)</f>
        <v>#N/A</v>
      </c>
      <c r="AE713" s="35"/>
      <c r="AF713" s="41" t="e">
        <f>VLOOKUP(AE713,definitions_list_lookup!$AT$3:$AU$5,2,FALSE)</f>
        <v>#N/A</v>
      </c>
      <c r="AH713" s="2"/>
      <c r="AI713" s="2"/>
      <c r="AJ713" s="14"/>
      <c r="AK713" s="14"/>
      <c r="AL713" s="14"/>
      <c r="AM713" s="14"/>
      <c r="AN713" s="14"/>
      <c r="AO713" s="14"/>
      <c r="AP713" s="14"/>
      <c r="AQ713" s="14"/>
      <c r="AR713" s="14"/>
      <c r="AS713" s="49">
        <v>1</v>
      </c>
      <c r="AT713" s="49">
        <v>90</v>
      </c>
      <c r="AU713" s="49">
        <v>1</v>
      </c>
      <c r="AV713" s="49">
        <v>180</v>
      </c>
      <c r="AW713" s="49">
        <f t="shared" si="79"/>
        <v>-45</v>
      </c>
      <c r="AX713" s="49">
        <f t="shared" si="80"/>
        <v>315</v>
      </c>
      <c r="AY713" s="49">
        <f t="shared" si="81"/>
        <v>88.58593000067151</v>
      </c>
      <c r="AZ713" s="49">
        <f t="shared" si="82"/>
        <v>45</v>
      </c>
      <c r="BA713" s="49">
        <f t="shared" si="83"/>
        <v>1.4140699993284898</v>
      </c>
      <c r="BB713" s="49">
        <f t="shared" si="75"/>
        <v>135</v>
      </c>
      <c r="BC713" s="60">
        <f t="shared" si="74"/>
        <v>1.4140699993284898</v>
      </c>
    </row>
    <row r="714" spans="1:55">
      <c r="A714" s="89">
        <v>42940</v>
      </c>
      <c r="B714" s="2" t="s">
        <v>1842</v>
      </c>
      <c r="C714" s="2" t="s">
        <v>1450</v>
      </c>
      <c r="D714" s="2" t="s">
        <v>1575</v>
      </c>
      <c r="E714" s="2">
        <v>84</v>
      </c>
      <c r="F714" s="2">
        <v>2</v>
      </c>
      <c r="G714" s="10" t="str">
        <f t="shared" si="78"/>
        <v>84-2</v>
      </c>
      <c r="H714" s="2">
        <v>36</v>
      </c>
      <c r="I714" s="2">
        <v>44</v>
      </c>
      <c r="J714" s="14">
        <f>(VLOOKUP($G714,Depth_Lookup_CCL!$A$3:$Z$549,11,FALSE))+(H714/100)</f>
        <v>210.47</v>
      </c>
      <c r="K714" s="14">
        <f>(VLOOKUP($G714,Depth_Lookup_CCL!$A$3:$Z$549,11,FALSE))+(I714/100)</f>
        <v>210.54999999999998</v>
      </c>
      <c r="L714" s="90">
        <v>57</v>
      </c>
      <c r="M714" s="90" t="s">
        <v>1888</v>
      </c>
      <c r="N714" s="14"/>
      <c r="Q714" s="2"/>
      <c r="R714" s="110"/>
      <c r="S714" s="2" t="s">
        <v>1366</v>
      </c>
      <c r="T714" s="35" t="s">
        <v>1391</v>
      </c>
      <c r="U714" s="2" t="s">
        <v>1368</v>
      </c>
      <c r="V714" s="2" t="s">
        <v>238</v>
      </c>
      <c r="W714" s="5">
        <f>VLOOKUP(V714,definitions_list_lookup!$V$12:$W$15,2,FALSE)</f>
        <v>2</v>
      </c>
      <c r="X714" s="35" t="s">
        <v>1456</v>
      </c>
      <c r="Y714" s="41">
        <f>VLOOKUP(X714,definitions_list_lookup!$AT$3:$AU$5,2,FALSE)</f>
        <v>1</v>
      </c>
      <c r="Z714" s="41">
        <v>8</v>
      </c>
      <c r="AA714" s="41"/>
      <c r="AB714" s="2"/>
      <c r="AC714" s="2"/>
      <c r="AD714" s="5" t="e">
        <f>VLOOKUP(AC714,definitions_list_lookup!$Y$12:$Z$15,2,FALSE)</f>
        <v>#N/A</v>
      </c>
      <c r="AE714" s="35"/>
      <c r="AF714" s="41" t="e">
        <f>VLOOKUP(AE714,definitions_list_lookup!$AT$3:$AU$5,2,FALSE)</f>
        <v>#N/A</v>
      </c>
      <c r="AH714" s="2"/>
      <c r="AI714" s="2"/>
      <c r="AJ714" s="14"/>
      <c r="AK714" s="14"/>
      <c r="AL714" s="14"/>
      <c r="AM714" s="14"/>
      <c r="AN714" s="14"/>
      <c r="AO714" s="14"/>
      <c r="AP714" s="14"/>
      <c r="AQ714" s="14"/>
      <c r="AR714" s="14"/>
      <c r="AS714" s="49"/>
      <c r="AT714" s="49"/>
      <c r="AU714" s="49"/>
      <c r="AV714" s="49"/>
      <c r="AW714" s="49" t="e">
        <f t="shared" si="79"/>
        <v>#DIV/0!</v>
      </c>
      <c r="AX714" s="49" t="e">
        <f t="shared" si="80"/>
        <v>#DIV/0!</v>
      </c>
      <c r="AY714" s="49" t="e">
        <f t="shared" si="81"/>
        <v>#DIV/0!</v>
      </c>
      <c r="AZ714" s="49" t="e">
        <f t="shared" si="82"/>
        <v>#DIV/0!</v>
      </c>
      <c r="BA714" s="49" t="e">
        <f t="shared" si="83"/>
        <v>#DIV/0!</v>
      </c>
      <c r="BB714" s="49" t="e">
        <f t="shared" si="75"/>
        <v>#DIV/0!</v>
      </c>
      <c r="BC714" s="60" t="e">
        <f t="shared" si="74"/>
        <v>#DIV/0!</v>
      </c>
    </row>
    <row r="715" spans="1:55">
      <c r="A715" s="89">
        <v>42940</v>
      </c>
      <c r="B715" s="2" t="s">
        <v>1842</v>
      </c>
      <c r="C715" s="2" t="s">
        <v>1450</v>
      </c>
      <c r="D715" s="2" t="s">
        <v>1575</v>
      </c>
      <c r="E715" s="2">
        <v>84</v>
      </c>
      <c r="F715" s="2">
        <v>2</v>
      </c>
      <c r="G715" s="10" t="str">
        <f t="shared" si="78"/>
        <v>84-2</v>
      </c>
      <c r="H715" s="2">
        <v>44</v>
      </c>
      <c r="I715" s="2">
        <v>51</v>
      </c>
      <c r="J715" s="14">
        <f>(VLOOKUP($G715,Depth_Lookup_CCL!$A$3:$Z$549,11,FALSE))+(H715/100)</f>
        <v>210.54999999999998</v>
      </c>
      <c r="K715" s="14">
        <f>(VLOOKUP($G715,Depth_Lookup_CCL!$A$3:$Z$549,11,FALSE))+(I715/100)</f>
        <v>210.61999999999998</v>
      </c>
      <c r="L715" s="90">
        <v>57</v>
      </c>
      <c r="M715" s="90" t="s">
        <v>1888</v>
      </c>
      <c r="N715" s="14"/>
      <c r="Q715" s="2"/>
      <c r="R715" s="110"/>
      <c r="S715" s="2" t="s">
        <v>1379</v>
      </c>
      <c r="T715" s="35" t="s">
        <v>1391</v>
      </c>
      <c r="U715" s="2" t="s">
        <v>1368</v>
      </c>
      <c r="V715" s="2" t="s">
        <v>1374</v>
      </c>
      <c r="W715" s="5">
        <f>VLOOKUP(V715,definitions_list_lookup!$V$12:$W$15,2,FALSE)</f>
        <v>1</v>
      </c>
      <c r="X715" s="35" t="s">
        <v>1456</v>
      </c>
      <c r="Y715" s="41">
        <f>VLOOKUP(X715,definitions_list_lookup!$AT$3:$AU$5,2,FALSE)</f>
        <v>1</v>
      </c>
      <c r="Z715" s="41">
        <v>7</v>
      </c>
      <c r="AA715" s="41"/>
      <c r="AB715" s="2"/>
      <c r="AC715" s="2"/>
      <c r="AD715" s="5" t="e">
        <f>VLOOKUP(AC715,definitions_list_lookup!$Y$12:$Z$15,2,FALSE)</f>
        <v>#N/A</v>
      </c>
      <c r="AE715" s="35"/>
      <c r="AF715" s="41" t="e">
        <f>VLOOKUP(AE715,definitions_list_lookup!$AT$3:$AU$5,2,FALSE)</f>
        <v>#N/A</v>
      </c>
      <c r="AH715" s="2"/>
      <c r="AI715" s="2"/>
      <c r="AJ715" s="14"/>
      <c r="AK715" s="14"/>
      <c r="AL715" s="14"/>
      <c r="AM715" s="14"/>
      <c r="AN715" s="14"/>
      <c r="AO715" s="14"/>
      <c r="AP715" s="14"/>
      <c r="AQ715" s="14"/>
      <c r="AR715" s="14"/>
      <c r="AS715" s="49"/>
      <c r="AT715" s="49"/>
      <c r="AU715" s="49"/>
      <c r="AV715" s="49"/>
      <c r="AW715" s="49" t="e">
        <f t="shared" si="79"/>
        <v>#DIV/0!</v>
      </c>
      <c r="AX715" s="49" t="e">
        <f t="shared" si="80"/>
        <v>#DIV/0!</v>
      </c>
      <c r="AY715" s="49" t="e">
        <f t="shared" si="81"/>
        <v>#DIV/0!</v>
      </c>
      <c r="AZ715" s="49" t="e">
        <f t="shared" si="82"/>
        <v>#DIV/0!</v>
      </c>
      <c r="BA715" s="49" t="e">
        <f t="shared" si="83"/>
        <v>#DIV/0!</v>
      </c>
      <c r="BB715" s="49" t="e">
        <f t="shared" si="75"/>
        <v>#DIV/0!</v>
      </c>
      <c r="BC715" s="60" t="e">
        <f t="shared" si="74"/>
        <v>#DIV/0!</v>
      </c>
    </row>
    <row r="716" spans="1:55">
      <c r="A716" s="89">
        <v>42940</v>
      </c>
      <c r="B716" s="2" t="s">
        <v>1842</v>
      </c>
      <c r="C716" s="2" t="s">
        <v>1450</v>
      </c>
      <c r="D716" s="2" t="s">
        <v>1575</v>
      </c>
      <c r="E716" s="2">
        <v>84</v>
      </c>
      <c r="F716" s="2">
        <v>2</v>
      </c>
      <c r="G716" s="10" t="str">
        <f t="shared" si="78"/>
        <v>84-2</v>
      </c>
      <c r="H716" s="2">
        <v>51</v>
      </c>
      <c r="I716" s="2">
        <v>52.5</v>
      </c>
      <c r="J716" s="14">
        <f>(VLOOKUP($G716,Depth_Lookup_CCL!$A$3:$Z$549,11,FALSE))+(H716/100)</f>
        <v>210.61999999999998</v>
      </c>
      <c r="K716" s="14">
        <f>(VLOOKUP($G716,Depth_Lookup_CCL!$A$3:$Z$549,11,FALSE))+(I716/100)</f>
        <v>210.63499999999999</v>
      </c>
      <c r="L716" s="90">
        <v>57</v>
      </c>
      <c r="M716" s="90" t="s">
        <v>1888</v>
      </c>
      <c r="N716" s="14"/>
      <c r="Q716" s="2"/>
      <c r="R716" s="110"/>
      <c r="S716" s="2" t="s">
        <v>1366</v>
      </c>
      <c r="T716" s="35" t="s">
        <v>1391</v>
      </c>
      <c r="U716" s="2" t="s">
        <v>1368</v>
      </c>
      <c r="V716" s="2" t="s">
        <v>1374</v>
      </c>
      <c r="W716" s="5">
        <f>VLOOKUP(V716,definitions_list_lookup!$V$12:$W$15,2,FALSE)</f>
        <v>1</v>
      </c>
      <c r="X716" s="35" t="s">
        <v>1456</v>
      </c>
      <c r="Y716" s="41">
        <f>VLOOKUP(X716,definitions_list_lookup!$AT$3:$AU$5,2,FALSE)</f>
        <v>1</v>
      </c>
      <c r="Z716" s="41">
        <v>16</v>
      </c>
      <c r="AA716" s="41"/>
      <c r="AB716" s="2"/>
      <c r="AC716" s="2"/>
      <c r="AD716" s="5" t="e">
        <f>VLOOKUP(AC716,definitions_list_lookup!$Y$12:$Z$15,2,FALSE)</f>
        <v>#N/A</v>
      </c>
      <c r="AE716" s="35"/>
      <c r="AF716" s="41" t="e">
        <f>VLOOKUP(AE716,definitions_list_lookup!$AT$3:$AU$5,2,FALSE)</f>
        <v>#N/A</v>
      </c>
      <c r="AH716" s="2"/>
      <c r="AI716" s="2"/>
      <c r="AJ716" s="14"/>
      <c r="AK716" s="14"/>
      <c r="AL716" s="14"/>
      <c r="AM716" s="14"/>
      <c r="AN716" s="14"/>
      <c r="AO716" s="14"/>
      <c r="AP716" s="14"/>
      <c r="AQ716" s="14"/>
      <c r="AR716" s="14"/>
      <c r="AS716" s="49">
        <v>1</v>
      </c>
      <c r="AT716" s="49">
        <v>90</v>
      </c>
      <c r="AU716" s="49">
        <v>2</v>
      </c>
      <c r="AV716" s="49">
        <v>180</v>
      </c>
      <c r="AW716" s="49">
        <f t="shared" si="79"/>
        <v>-26.558068016581103</v>
      </c>
      <c r="AX716" s="49">
        <f t="shared" si="80"/>
        <v>333.4419319834189</v>
      </c>
      <c r="AY716" s="49">
        <f t="shared" si="81"/>
        <v>87.764295062177567</v>
      </c>
      <c r="AZ716" s="49">
        <f t="shared" si="82"/>
        <v>63.441931983418897</v>
      </c>
      <c r="BA716" s="49">
        <f t="shared" si="83"/>
        <v>2.2357049378224332</v>
      </c>
      <c r="BB716" s="49">
        <f t="shared" si="75"/>
        <v>153.4419319834189</v>
      </c>
      <c r="BC716" s="60">
        <f t="shared" si="74"/>
        <v>2.2357049378224332</v>
      </c>
    </row>
    <row r="717" spans="1:55">
      <c r="A717" s="89">
        <v>42940</v>
      </c>
      <c r="B717" s="2" t="s">
        <v>1842</v>
      </c>
      <c r="C717" s="2" t="s">
        <v>1450</v>
      </c>
      <c r="D717" s="2" t="s">
        <v>1575</v>
      </c>
      <c r="E717" s="2">
        <v>84</v>
      </c>
      <c r="F717" s="2">
        <v>2</v>
      </c>
      <c r="G717" s="10" t="str">
        <f t="shared" si="78"/>
        <v>84-2</v>
      </c>
      <c r="H717" s="2">
        <v>52.5</v>
      </c>
      <c r="I717" s="2">
        <v>67</v>
      </c>
      <c r="J717" s="14">
        <f>(VLOOKUP($G717,Depth_Lookup_CCL!$A$3:$Z$549,11,FALSE))+(H717/100)</f>
        <v>210.63499999999999</v>
      </c>
      <c r="K717" s="14">
        <f>(VLOOKUP($G717,Depth_Lookup_CCL!$A$3:$Z$549,11,FALSE))+(I717/100)</f>
        <v>210.77999999999997</v>
      </c>
      <c r="L717" s="90">
        <v>57</v>
      </c>
      <c r="M717" s="90" t="s">
        <v>1888</v>
      </c>
      <c r="N717" s="14" t="s">
        <v>1442</v>
      </c>
      <c r="Q717" s="2"/>
      <c r="R717" s="110"/>
      <c r="S717" s="2" t="s">
        <v>1366</v>
      </c>
      <c r="T717" s="35" t="s">
        <v>1391</v>
      </c>
      <c r="U717" s="2" t="s">
        <v>1368</v>
      </c>
      <c r="V717" s="2" t="s">
        <v>1374</v>
      </c>
      <c r="W717" s="5">
        <f>VLOOKUP(V717,definitions_list_lookup!$V$12:$W$15,2,FALSE)</f>
        <v>1</v>
      </c>
      <c r="X717" s="35" t="s">
        <v>1456</v>
      </c>
      <c r="Y717" s="41">
        <f>VLOOKUP(X717,definitions_list_lookup!$AT$3:$AU$5,2,FALSE)</f>
        <v>1</v>
      </c>
      <c r="Z717" s="41">
        <v>0.5</v>
      </c>
      <c r="AA717" s="41" t="s">
        <v>3098</v>
      </c>
      <c r="AB717" s="2"/>
      <c r="AC717" s="2"/>
      <c r="AD717" s="5" t="e">
        <f>VLOOKUP(AC717,definitions_list_lookup!$Y$12:$Z$15,2,FALSE)</f>
        <v>#N/A</v>
      </c>
      <c r="AE717" s="35"/>
      <c r="AF717" s="41" t="e">
        <f>VLOOKUP(AE717,definitions_list_lookup!$AT$3:$AU$5,2,FALSE)</f>
        <v>#N/A</v>
      </c>
      <c r="AH717" s="2"/>
      <c r="AI717" s="2"/>
      <c r="AJ717" s="14"/>
      <c r="AK717" s="14"/>
      <c r="AL717" s="14"/>
      <c r="AM717" s="14"/>
      <c r="AN717" s="14"/>
      <c r="AO717" s="14"/>
      <c r="AP717" s="14"/>
      <c r="AQ717" s="14"/>
      <c r="AR717" s="14"/>
      <c r="AS717" s="49"/>
      <c r="AT717" s="49"/>
      <c r="AU717" s="49"/>
      <c r="AV717" s="49"/>
      <c r="AW717" s="49" t="e">
        <f t="shared" si="79"/>
        <v>#DIV/0!</v>
      </c>
      <c r="AX717" s="49" t="e">
        <f t="shared" si="80"/>
        <v>#DIV/0!</v>
      </c>
      <c r="AY717" s="49" t="e">
        <f t="shared" si="81"/>
        <v>#DIV/0!</v>
      </c>
      <c r="AZ717" s="49" t="e">
        <f t="shared" si="82"/>
        <v>#DIV/0!</v>
      </c>
      <c r="BA717" s="49" t="e">
        <f t="shared" si="83"/>
        <v>#DIV/0!</v>
      </c>
      <c r="BB717" s="49" t="e">
        <f t="shared" si="75"/>
        <v>#DIV/0!</v>
      </c>
      <c r="BC717" s="60" t="e">
        <f t="shared" si="74"/>
        <v>#DIV/0!</v>
      </c>
    </row>
    <row r="718" spans="1:55">
      <c r="A718" s="89">
        <v>42940</v>
      </c>
      <c r="B718" s="2" t="s">
        <v>1842</v>
      </c>
      <c r="C718" s="2" t="s">
        <v>1450</v>
      </c>
      <c r="D718" s="2" t="s">
        <v>1575</v>
      </c>
      <c r="E718" s="2">
        <v>84</v>
      </c>
      <c r="F718" s="2">
        <v>3</v>
      </c>
      <c r="G718" s="10" t="str">
        <f t="shared" si="78"/>
        <v>84-3</v>
      </c>
      <c r="H718" s="2">
        <v>0</v>
      </c>
      <c r="I718" s="2">
        <v>2.5</v>
      </c>
      <c r="J718" s="14">
        <f>(VLOOKUP($G718,Depth_Lookup_CCL!$A$3:$Z$549,11,FALSE))+(H718/100)</f>
        <v>210.76999999999998</v>
      </c>
      <c r="K718" s="14">
        <f>(VLOOKUP($G718,Depth_Lookup_CCL!$A$3:$Z$549,11,FALSE))+(I718/100)</f>
        <v>210.79499999999999</v>
      </c>
      <c r="L718" s="90">
        <v>57</v>
      </c>
      <c r="M718" s="90" t="s">
        <v>1846</v>
      </c>
      <c r="N718" s="14"/>
      <c r="Q718" s="2"/>
      <c r="R718" s="110"/>
      <c r="T718" s="35"/>
      <c r="U718" s="2"/>
      <c r="V718" s="2"/>
      <c r="W718" s="5" t="e">
        <f>VLOOKUP(V718,definitions_list_lookup!$V$12:$W$15,2,FALSE)</f>
        <v>#N/A</v>
      </c>
      <c r="X718" s="35"/>
      <c r="Y718" s="41" t="e">
        <f>VLOOKUP(X718,definitions_list_lookup!$AT$3:$AU$5,2,FALSE)</f>
        <v>#N/A</v>
      </c>
      <c r="Z718" s="41"/>
      <c r="AA718" s="41"/>
      <c r="AB718" s="2" t="s">
        <v>1385</v>
      </c>
      <c r="AC718" s="2" t="s">
        <v>238</v>
      </c>
      <c r="AD718" s="5">
        <f>VLOOKUP(AC718,definitions_list_lookup!$Y$12:$Z$15,2,FALSE)</f>
        <v>2</v>
      </c>
      <c r="AE718" s="35" t="s">
        <v>1456</v>
      </c>
      <c r="AF718" s="41">
        <f>VLOOKUP(AE718,definitions_list_lookup!$AT$3:$AU$5,2,FALSE)</f>
        <v>1</v>
      </c>
      <c r="AH718" s="2" t="s">
        <v>1492</v>
      </c>
      <c r="AI718" s="2" t="s">
        <v>3085</v>
      </c>
      <c r="AJ718" s="14"/>
      <c r="AK718" s="14"/>
      <c r="AL718" s="14"/>
      <c r="AM718" s="14"/>
      <c r="AN718" s="14"/>
      <c r="AO718" s="14"/>
      <c r="AP718" s="14"/>
      <c r="AQ718" s="14"/>
      <c r="AR718" s="14"/>
      <c r="AS718" s="49">
        <v>2</v>
      </c>
      <c r="AT718" s="49">
        <v>270</v>
      </c>
      <c r="AU718" s="49">
        <v>13</v>
      </c>
      <c r="AV718" s="49">
        <v>180</v>
      </c>
      <c r="AW718" s="49">
        <f t="shared" si="79"/>
        <v>8.601270946167233</v>
      </c>
      <c r="AX718" s="49">
        <f t="shared" si="80"/>
        <v>8.601270946167233</v>
      </c>
      <c r="AY718" s="49">
        <f t="shared" si="81"/>
        <v>76.857232228509943</v>
      </c>
      <c r="AZ718" s="49">
        <f t="shared" si="82"/>
        <v>98.601270946167233</v>
      </c>
      <c r="BA718" s="49">
        <f t="shared" si="83"/>
        <v>13.142767771490057</v>
      </c>
      <c r="BB718" s="49">
        <f t="shared" si="75"/>
        <v>188.60127094616723</v>
      </c>
      <c r="BC718" s="60">
        <f t="shared" si="74"/>
        <v>13.142767771490057</v>
      </c>
    </row>
    <row r="719" spans="1:55">
      <c r="A719" s="89">
        <v>42940</v>
      </c>
      <c r="B719" s="2" t="s">
        <v>1842</v>
      </c>
      <c r="C719" s="2" t="s">
        <v>1450</v>
      </c>
      <c r="D719" s="2" t="s">
        <v>1575</v>
      </c>
      <c r="E719" s="2">
        <v>84</v>
      </c>
      <c r="F719" s="2">
        <v>3</v>
      </c>
      <c r="G719" s="10" t="str">
        <f t="shared" si="78"/>
        <v>84-3</v>
      </c>
      <c r="H719" s="2">
        <v>2.5</v>
      </c>
      <c r="I719" s="2">
        <v>42</v>
      </c>
      <c r="J719" s="14">
        <f>(VLOOKUP($G719,Depth_Lookup_CCL!$A$3:$Z$549,11,FALSE))+(H719/100)</f>
        <v>210.79499999999999</v>
      </c>
      <c r="K719" s="14">
        <f>(VLOOKUP($G719,Depth_Lookup_CCL!$A$3:$Z$549,11,FALSE))+(I719/100)</f>
        <v>211.18999999999997</v>
      </c>
      <c r="L719" s="90">
        <v>57</v>
      </c>
      <c r="M719" s="90" t="s">
        <v>1846</v>
      </c>
      <c r="N719" s="14"/>
      <c r="Q719" s="2"/>
      <c r="R719" s="110"/>
      <c r="T719" s="35"/>
      <c r="U719" s="2"/>
      <c r="V719" s="2"/>
      <c r="W719" s="5" t="e">
        <f>VLOOKUP(V719,definitions_list_lookup!$V$12:$W$15,2,FALSE)</f>
        <v>#N/A</v>
      </c>
      <c r="X719" s="35"/>
      <c r="Y719" s="41" t="e">
        <f>VLOOKUP(X719,definitions_list_lookup!$AT$3:$AU$5,2,FALSE)</f>
        <v>#N/A</v>
      </c>
      <c r="Z719" s="41">
        <v>1</v>
      </c>
      <c r="AA719" s="41" t="s">
        <v>3099</v>
      </c>
      <c r="AB719" s="2"/>
      <c r="AC719" s="2"/>
      <c r="AD719" s="5" t="e">
        <f>VLOOKUP(AC719,definitions_list_lookup!$Y$12:$Z$15,2,FALSE)</f>
        <v>#N/A</v>
      </c>
      <c r="AE719" s="35"/>
      <c r="AF719" s="41" t="e">
        <f>VLOOKUP(AE719,definitions_list_lookup!$AT$3:$AU$5,2,FALSE)</f>
        <v>#N/A</v>
      </c>
      <c r="AH719" s="2"/>
      <c r="AI719" s="2"/>
      <c r="AJ719" s="14"/>
      <c r="AK719" s="14"/>
      <c r="AL719" s="14"/>
      <c r="AM719" s="14"/>
      <c r="AN719" s="14"/>
      <c r="AO719" s="14"/>
      <c r="AP719" s="14"/>
      <c r="AQ719" s="14"/>
      <c r="AR719" s="14"/>
      <c r="AS719" s="49"/>
      <c r="AT719" s="49"/>
      <c r="AU719" s="49"/>
      <c r="AV719" s="49"/>
      <c r="AW719" s="49"/>
      <c r="AX719" s="49"/>
      <c r="AY719" s="49"/>
      <c r="AZ719" s="49"/>
      <c r="BA719" s="49"/>
      <c r="BB719" s="49"/>
      <c r="BC719" s="60"/>
    </row>
    <row r="720" spans="1:55">
      <c r="A720" s="89">
        <v>42940</v>
      </c>
      <c r="B720" s="2" t="s">
        <v>1842</v>
      </c>
      <c r="C720" s="2" t="s">
        <v>1450</v>
      </c>
      <c r="D720" s="2" t="s">
        <v>1575</v>
      </c>
      <c r="E720" s="2">
        <v>84</v>
      </c>
      <c r="F720" s="2">
        <v>3</v>
      </c>
      <c r="G720" s="10" t="str">
        <f t="shared" si="78"/>
        <v>84-3</v>
      </c>
      <c r="H720" s="2">
        <v>42</v>
      </c>
      <c r="I720" s="2">
        <v>92</v>
      </c>
      <c r="J720" s="14">
        <f>(VLOOKUP($G720,Depth_Lookup_CCL!$A$3:$Z$549,11,FALSE))+(H720/100)</f>
        <v>211.18999999999997</v>
      </c>
      <c r="K720" s="14">
        <f>(VLOOKUP($G720,Depth_Lookup_CCL!$A$3:$Z$549,11,FALSE))+(I720/100)</f>
        <v>211.68999999999997</v>
      </c>
      <c r="L720" s="90">
        <v>57</v>
      </c>
      <c r="M720" s="90" t="s">
        <v>1846</v>
      </c>
      <c r="N720" s="14" t="s">
        <v>1442</v>
      </c>
      <c r="Q720" s="2"/>
      <c r="R720" s="110"/>
      <c r="T720" s="35"/>
      <c r="U720" s="2"/>
      <c r="V720" s="2" t="s">
        <v>1376</v>
      </c>
      <c r="W720" s="5">
        <f>VLOOKUP(V720,definitions_list_lookup!$V$12:$W$15,2,FALSE)</f>
        <v>0</v>
      </c>
      <c r="X720" s="35"/>
      <c r="Y720" s="41" t="e">
        <f>VLOOKUP(X720,definitions_list_lookup!$AT$3:$AU$5,2,FALSE)</f>
        <v>#N/A</v>
      </c>
      <c r="Z720" s="41">
        <v>0.5</v>
      </c>
      <c r="AA720" s="41" t="s">
        <v>3100</v>
      </c>
      <c r="AB720" s="2"/>
      <c r="AC720" s="2"/>
      <c r="AD720" s="5" t="e">
        <f>VLOOKUP(AC720,definitions_list_lookup!$Y$12:$Z$15,2,FALSE)</f>
        <v>#N/A</v>
      </c>
      <c r="AE720" s="35"/>
      <c r="AF720" s="41" t="e">
        <f>VLOOKUP(AE720,definitions_list_lookup!$AT$3:$AU$5,2,FALSE)</f>
        <v>#N/A</v>
      </c>
      <c r="AH720" s="2"/>
      <c r="AI720" s="2"/>
      <c r="AJ720" s="14"/>
      <c r="AK720" s="14"/>
      <c r="AL720" s="14"/>
      <c r="AM720" s="14"/>
      <c r="AN720" s="14"/>
      <c r="AO720" s="14"/>
      <c r="AP720" s="14"/>
      <c r="AQ720" s="14"/>
      <c r="AR720" s="14"/>
      <c r="AS720" s="49">
        <v>2</v>
      </c>
      <c r="AT720" s="49">
        <v>270</v>
      </c>
      <c r="AU720" s="49">
        <v>10</v>
      </c>
      <c r="AV720" s="49">
        <v>180</v>
      </c>
      <c r="AW720" s="49">
        <f t="shared" si="79"/>
        <v>11.202215998811255</v>
      </c>
      <c r="AX720" s="49">
        <f t="shared" si="80"/>
        <v>11.202215998811255</v>
      </c>
      <c r="AY720" s="49">
        <f t="shared" si="81"/>
        <v>79.809808391393588</v>
      </c>
      <c r="AZ720" s="49">
        <f t="shared" si="82"/>
        <v>101.20221599881125</v>
      </c>
      <c r="BA720" s="49">
        <f t="shared" si="83"/>
        <v>10.190191608606412</v>
      </c>
      <c r="BB720" s="49">
        <f t="shared" si="75"/>
        <v>191.20221599881125</v>
      </c>
      <c r="BC720" s="60">
        <f t="shared" si="74"/>
        <v>10.190191608606412</v>
      </c>
    </row>
    <row r="721" spans="1:55">
      <c r="A721" s="89">
        <v>42940</v>
      </c>
      <c r="B721" s="2" t="s">
        <v>1842</v>
      </c>
      <c r="C721" s="2" t="s">
        <v>1450</v>
      </c>
      <c r="D721" s="2" t="s">
        <v>1575</v>
      </c>
      <c r="E721" s="2">
        <v>85</v>
      </c>
      <c r="F721" s="2">
        <v>1</v>
      </c>
      <c r="G721" s="10" t="str">
        <f t="shared" si="78"/>
        <v>85-1</v>
      </c>
      <c r="H721" s="2">
        <v>0</v>
      </c>
      <c r="I721" s="2">
        <v>16</v>
      </c>
      <c r="J721" s="14">
        <f>(VLOOKUP($G721,Depth_Lookup_CCL!$A$3:$Z$549,11,FALSE))+(H721/100)</f>
        <v>211.7</v>
      </c>
      <c r="K721" s="14">
        <f>(VLOOKUP($G721,Depth_Lookup_CCL!$A$3:$Z$549,11,FALSE))+(I721/100)</f>
        <v>211.85999999999999</v>
      </c>
      <c r="L721" s="90">
        <v>57</v>
      </c>
      <c r="M721" s="90" t="s">
        <v>1888</v>
      </c>
      <c r="N721" s="14"/>
      <c r="Q721" s="2"/>
      <c r="R721" s="110"/>
      <c r="S721" s="2" t="s">
        <v>1379</v>
      </c>
      <c r="T721" s="35" t="s">
        <v>1391</v>
      </c>
      <c r="U721" s="2" t="s">
        <v>1368</v>
      </c>
      <c r="V721" s="2" t="s">
        <v>1374</v>
      </c>
      <c r="W721" s="5">
        <f>VLOOKUP(V721,definitions_list_lookup!$V$12:$W$15,2,FALSE)</f>
        <v>1</v>
      </c>
      <c r="X721" s="35" t="s">
        <v>1456</v>
      </c>
      <c r="Y721" s="41">
        <f>VLOOKUP(X721,definitions_list_lookup!$AT$3:$AU$5,2,FALSE)</f>
        <v>1</v>
      </c>
      <c r="Z721" s="41">
        <v>60</v>
      </c>
      <c r="AA721" s="41" t="s">
        <v>3101</v>
      </c>
      <c r="AB721" s="2"/>
      <c r="AC721" s="2"/>
      <c r="AD721" s="5" t="e">
        <f>VLOOKUP(AC721,definitions_list_lookup!$Y$12:$Z$15,2,FALSE)</f>
        <v>#N/A</v>
      </c>
      <c r="AE721" s="35"/>
      <c r="AF721" s="41" t="e">
        <f>VLOOKUP(AE721,definitions_list_lookup!$AT$3:$AU$5,2,FALSE)</f>
        <v>#N/A</v>
      </c>
      <c r="AH721" s="2"/>
      <c r="AI721" s="2"/>
      <c r="AJ721" s="14"/>
      <c r="AK721" s="14"/>
      <c r="AL721" s="14"/>
      <c r="AM721" s="14"/>
      <c r="AN721" s="14"/>
      <c r="AO721" s="14"/>
      <c r="AP721" s="14"/>
      <c r="AQ721" s="14"/>
      <c r="AR721" s="14"/>
      <c r="AS721" s="49"/>
      <c r="AT721" s="49"/>
      <c r="AU721" s="49"/>
      <c r="AV721" s="49"/>
      <c r="AW721" s="49"/>
      <c r="AX721" s="49"/>
      <c r="AY721" s="49"/>
      <c r="AZ721" s="49"/>
      <c r="BA721" s="49"/>
      <c r="BB721" s="49"/>
      <c r="BC721" s="60"/>
    </row>
    <row r="722" spans="1:55">
      <c r="A722" s="89">
        <v>42940</v>
      </c>
      <c r="B722" s="2" t="s">
        <v>1842</v>
      </c>
      <c r="C722" s="2" t="s">
        <v>1450</v>
      </c>
      <c r="D722" s="2" t="s">
        <v>1575</v>
      </c>
      <c r="E722" s="2">
        <v>85</v>
      </c>
      <c r="F722" s="2">
        <v>1</v>
      </c>
      <c r="G722" s="10" t="str">
        <f t="shared" si="78"/>
        <v>85-1</v>
      </c>
      <c r="H722" s="2">
        <v>16</v>
      </c>
      <c r="I722" s="2">
        <v>20</v>
      </c>
      <c r="J722" s="14">
        <f>(VLOOKUP($G722,Depth_Lookup_CCL!$A$3:$Z$549,11,FALSE))+(H722/100)</f>
        <v>211.85999999999999</v>
      </c>
      <c r="K722" s="14">
        <f>(VLOOKUP($G722,Depth_Lookup_CCL!$A$3:$Z$549,11,FALSE))+(I722/100)</f>
        <v>211.89999999999998</v>
      </c>
      <c r="L722" s="90">
        <v>57</v>
      </c>
      <c r="M722" s="90" t="s">
        <v>1888</v>
      </c>
      <c r="N722" s="14"/>
      <c r="Q722" s="2"/>
      <c r="R722" s="110"/>
      <c r="T722" s="35"/>
      <c r="U722" s="2"/>
      <c r="V722" s="2"/>
      <c r="W722" s="5" t="e">
        <f>VLOOKUP(V722,definitions_list_lookup!$V$12:$W$15,2,FALSE)</f>
        <v>#N/A</v>
      </c>
      <c r="X722" s="35"/>
      <c r="Y722" s="41" t="e">
        <f>VLOOKUP(X722,definitions_list_lookup!$AT$3:$AU$5,2,FALSE)</f>
        <v>#N/A</v>
      </c>
      <c r="Z722" s="41">
        <v>0.5</v>
      </c>
      <c r="AA722" s="41" t="s">
        <v>3102</v>
      </c>
      <c r="AB722" s="2"/>
      <c r="AC722" s="2"/>
      <c r="AD722" s="5" t="e">
        <f>VLOOKUP(AC722,definitions_list_lookup!$Y$12:$Z$15,2,FALSE)</f>
        <v>#N/A</v>
      </c>
      <c r="AE722" s="35"/>
      <c r="AF722" s="41" t="e">
        <f>VLOOKUP(AE722,definitions_list_lookup!$AT$3:$AU$5,2,FALSE)</f>
        <v>#N/A</v>
      </c>
      <c r="AH722" s="2"/>
      <c r="AI722" s="2"/>
      <c r="AJ722" s="14"/>
      <c r="AK722" s="14"/>
      <c r="AL722" s="14"/>
      <c r="AM722" s="14"/>
      <c r="AN722" s="14"/>
      <c r="AO722" s="14"/>
      <c r="AP722" s="14"/>
      <c r="AQ722" s="14"/>
      <c r="AR722" s="14"/>
      <c r="AS722" s="49">
        <v>0.1</v>
      </c>
      <c r="AT722" s="49">
        <v>90</v>
      </c>
      <c r="AU722" s="49">
        <v>0</v>
      </c>
      <c r="AV722" s="49">
        <v>180</v>
      </c>
      <c r="AW722" s="49">
        <f t="shared" si="79"/>
        <v>-90</v>
      </c>
      <c r="AX722" s="49">
        <f t="shared" si="80"/>
        <v>270</v>
      </c>
      <c r="AY722" s="49">
        <f t="shared" si="81"/>
        <v>89.9</v>
      </c>
      <c r="AZ722" s="49">
        <f t="shared" si="82"/>
        <v>360</v>
      </c>
      <c r="BA722" s="49">
        <f t="shared" si="83"/>
        <v>9.9999999999994316E-2</v>
      </c>
      <c r="BB722" s="49">
        <f t="shared" si="75"/>
        <v>90</v>
      </c>
      <c r="BC722" s="60">
        <f t="shared" si="74"/>
        <v>9.9999999999994316E-2</v>
      </c>
    </row>
    <row r="723" spans="1:55">
      <c r="A723" s="89">
        <v>42940</v>
      </c>
      <c r="B723" s="2" t="s">
        <v>1842</v>
      </c>
      <c r="C723" s="2" t="s">
        <v>1450</v>
      </c>
      <c r="D723" s="2" t="s">
        <v>1575</v>
      </c>
      <c r="E723" s="2">
        <v>85</v>
      </c>
      <c r="F723" s="2">
        <v>1</v>
      </c>
      <c r="G723" s="10" t="str">
        <f t="shared" si="78"/>
        <v>85-1</v>
      </c>
      <c r="H723" s="2">
        <v>20</v>
      </c>
      <c r="I723" s="2">
        <v>22</v>
      </c>
      <c r="J723" s="14">
        <f>(VLOOKUP($G723,Depth_Lookup_CCL!$A$3:$Z$549,11,FALSE))+(H723/100)</f>
        <v>211.89999999999998</v>
      </c>
      <c r="K723" s="14">
        <f>(VLOOKUP($G723,Depth_Lookup_CCL!$A$3:$Z$549,11,FALSE))+(I723/100)</f>
        <v>211.92</v>
      </c>
      <c r="L723" s="90">
        <v>57</v>
      </c>
      <c r="M723" s="90" t="s">
        <v>1888</v>
      </c>
      <c r="N723" s="14"/>
      <c r="Q723" s="2"/>
      <c r="R723" s="110"/>
      <c r="T723" s="35"/>
      <c r="U723" s="2"/>
      <c r="V723" s="2"/>
      <c r="W723" s="5" t="e">
        <f>VLOOKUP(V723,definitions_list_lookup!$V$12:$W$15,2,FALSE)</f>
        <v>#N/A</v>
      </c>
      <c r="X723" s="35"/>
      <c r="Y723" s="41" t="e">
        <f>VLOOKUP(X723,definitions_list_lookup!$AT$3:$AU$5,2,FALSE)</f>
        <v>#N/A</v>
      </c>
      <c r="Z723" s="41">
        <v>0.5</v>
      </c>
      <c r="AA723" s="41" t="s">
        <v>3103</v>
      </c>
      <c r="AB723" s="2"/>
      <c r="AC723" s="2"/>
      <c r="AD723" s="5" t="e">
        <f>VLOOKUP(AC723,definitions_list_lookup!$Y$12:$Z$15,2,FALSE)</f>
        <v>#N/A</v>
      </c>
      <c r="AE723" s="35"/>
      <c r="AF723" s="41" t="e">
        <f>VLOOKUP(AE723,definitions_list_lookup!$AT$3:$AU$5,2,FALSE)</f>
        <v>#N/A</v>
      </c>
      <c r="AH723" s="2"/>
      <c r="AI723" s="2"/>
      <c r="AJ723" s="14"/>
      <c r="AK723" s="14"/>
      <c r="AL723" s="14"/>
      <c r="AM723" s="14"/>
      <c r="AN723" s="14"/>
      <c r="AO723" s="14"/>
      <c r="AP723" s="14"/>
      <c r="AQ723" s="14"/>
      <c r="AR723" s="14"/>
      <c r="AS723" s="49">
        <v>9</v>
      </c>
      <c r="AT723" s="49">
        <v>90</v>
      </c>
      <c r="AU723" s="49">
        <v>0</v>
      </c>
      <c r="AV723" s="49">
        <v>180</v>
      </c>
      <c r="AW723" s="49">
        <f t="shared" si="79"/>
        <v>-90</v>
      </c>
      <c r="AX723" s="49">
        <f t="shared" si="80"/>
        <v>270</v>
      </c>
      <c r="AY723" s="49">
        <f t="shared" si="81"/>
        <v>81</v>
      </c>
      <c r="AZ723" s="49">
        <f t="shared" si="82"/>
        <v>360</v>
      </c>
      <c r="BA723" s="49">
        <f t="shared" si="83"/>
        <v>9</v>
      </c>
      <c r="BB723" s="49">
        <f t="shared" si="75"/>
        <v>90</v>
      </c>
      <c r="BC723" s="60">
        <f t="shared" si="74"/>
        <v>9</v>
      </c>
    </row>
    <row r="724" spans="1:55">
      <c r="A724" s="89">
        <v>42940</v>
      </c>
      <c r="B724" s="2" t="s">
        <v>1842</v>
      </c>
      <c r="C724" s="2" t="s">
        <v>1450</v>
      </c>
      <c r="D724" s="2" t="s">
        <v>1575</v>
      </c>
      <c r="E724" s="2">
        <v>85</v>
      </c>
      <c r="F724" s="2">
        <v>1</v>
      </c>
      <c r="G724" s="10" t="str">
        <f t="shared" si="78"/>
        <v>85-1</v>
      </c>
      <c r="H724" s="2">
        <v>22</v>
      </c>
      <c r="I724" s="2">
        <v>63</v>
      </c>
      <c r="J724" s="14">
        <f>(VLOOKUP($G724,Depth_Lookup_CCL!$A$3:$Z$549,11,FALSE))+(H724/100)</f>
        <v>211.92</v>
      </c>
      <c r="K724" s="14">
        <f>(VLOOKUP($G724,Depth_Lookup_CCL!$A$3:$Z$549,11,FALSE))+(I724/100)</f>
        <v>212.32999999999998</v>
      </c>
      <c r="L724" s="90">
        <v>57</v>
      </c>
      <c r="M724" s="90" t="s">
        <v>1888</v>
      </c>
      <c r="N724" s="14" t="s">
        <v>1442</v>
      </c>
      <c r="Q724" s="2"/>
      <c r="R724" s="110"/>
      <c r="T724" s="35"/>
      <c r="U724" s="2"/>
      <c r="V724" s="2" t="s">
        <v>1376</v>
      </c>
      <c r="W724" s="5">
        <f>VLOOKUP(V724,definitions_list_lookup!$V$12:$W$15,2,FALSE)</f>
        <v>0</v>
      </c>
      <c r="X724" s="35"/>
      <c r="Y724" s="41" t="e">
        <f>VLOOKUP(X724,definitions_list_lookup!$AT$3:$AU$5,2,FALSE)</f>
        <v>#N/A</v>
      </c>
      <c r="Z724" s="41"/>
      <c r="AA724" s="41"/>
      <c r="AB724" s="2"/>
      <c r="AC724" s="2"/>
      <c r="AD724" s="5" t="e">
        <f>VLOOKUP(AC724,definitions_list_lookup!$Y$12:$Z$15,2,FALSE)</f>
        <v>#N/A</v>
      </c>
      <c r="AE724" s="35"/>
      <c r="AF724" s="41" t="e">
        <f>VLOOKUP(AE724,definitions_list_lookup!$AT$3:$AU$5,2,FALSE)</f>
        <v>#N/A</v>
      </c>
      <c r="AH724" s="2"/>
      <c r="AI724" s="2"/>
      <c r="AJ724" s="14"/>
      <c r="AK724" s="14"/>
      <c r="AL724" s="14"/>
      <c r="AM724" s="14"/>
      <c r="AN724" s="14"/>
      <c r="AO724" s="14"/>
      <c r="AP724" s="14"/>
      <c r="AQ724" s="14"/>
      <c r="AR724" s="14"/>
      <c r="AS724" s="49"/>
      <c r="AT724" s="49"/>
      <c r="AU724" s="49"/>
      <c r="AV724" s="49"/>
      <c r="AW724" s="49" t="e">
        <f t="shared" si="79"/>
        <v>#DIV/0!</v>
      </c>
      <c r="AX724" s="49" t="e">
        <f t="shared" si="80"/>
        <v>#DIV/0!</v>
      </c>
      <c r="AY724" s="49" t="e">
        <f t="shared" si="81"/>
        <v>#DIV/0!</v>
      </c>
      <c r="AZ724" s="49" t="e">
        <f t="shared" si="82"/>
        <v>#DIV/0!</v>
      </c>
      <c r="BA724" s="49" t="e">
        <f t="shared" si="83"/>
        <v>#DIV/0!</v>
      </c>
      <c r="BB724" s="49" t="e">
        <f t="shared" si="75"/>
        <v>#DIV/0!</v>
      </c>
      <c r="BC724" s="60" t="e">
        <f t="shared" si="74"/>
        <v>#DIV/0!</v>
      </c>
    </row>
    <row r="725" spans="1:55">
      <c r="A725" s="89">
        <v>42940</v>
      </c>
      <c r="B725" s="2" t="s">
        <v>1842</v>
      </c>
      <c r="C725" s="2" t="s">
        <v>1450</v>
      </c>
      <c r="D725" s="2" t="s">
        <v>1575</v>
      </c>
      <c r="E725" s="2">
        <v>86</v>
      </c>
      <c r="F725" s="2">
        <v>1</v>
      </c>
      <c r="G725" s="10" t="str">
        <f t="shared" si="78"/>
        <v>86-1</v>
      </c>
      <c r="H725" s="2">
        <v>0</v>
      </c>
      <c r="I725" s="2">
        <v>52</v>
      </c>
      <c r="J725" s="14">
        <f>(VLOOKUP($G725,Depth_Lookup_CCL!$A$3:$Z$549,11,FALSE))+(H725/100)</f>
        <v>212.2</v>
      </c>
      <c r="K725" s="14">
        <f>(VLOOKUP($G725,Depth_Lookup_CCL!$A$3:$Z$549,11,FALSE))+(I725/100)</f>
        <v>212.72</v>
      </c>
      <c r="L725" s="90">
        <v>57</v>
      </c>
      <c r="M725" s="90" t="s">
        <v>1888</v>
      </c>
      <c r="N725" s="14"/>
      <c r="Q725" s="2"/>
      <c r="R725" s="110"/>
      <c r="S725" s="2" t="s">
        <v>1379</v>
      </c>
      <c r="T725" s="35" t="s">
        <v>1391</v>
      </c>
      <c r="U725" s="2" t="s">
        <v>1368</v>
      </c>
      <c r="V725" s="2" t="s">
        <v>1374</v>
      </c>
      <c r="W725" s="5">
        <f>VLOOKUP(V725,definitions_list_lookup!$V$12:$W$15,2,FALSE)</f>
        <v>1</v>
      </c>
      <c r="X725" s="35" t="s">
        <v>1456</v>
      </c>
      <c r="Y725" s="41">
        <f>VLOOKUP(X725,definitions_list_lookup!$AT$3:$AU$5,2,FALSE)</f>
        <v>1</v>
      </c>
      <c r="Z725" s="41"/>
      <c r="AA725" s="41" t="s">
        <v>3104</v>
      </c>
      <c r="AB725" s="2"/>
      <c r="AC725" s="2"/>
      <c r="AD725" s="5" t="e">
        <f>VLOOKUP(AC725,definitions_list_lookup!$Y$12:$Z$15,2,FALSE)</f>
        <v>#N/A</v>
      </c>
      <c r="AE725" s="35"/>
      <c r="AF725" s="41" t="e">
        <f>VLOOKUP(AE725,definitions_list_lookup!$AT$3:$AU$5,2,FALSE)</f>
        <v>#N/A</v>
      </c>
      <c r="AH725" s="2"/>
      <c r="AI725" s="2"/>
      <c r="AJ725" s="14"/>
      <c r="AK725" s="14"/>
      <c r="AL725" s="14"/>
      <c r="AM725" s="14"/>
      <c r="AN725" s="14"/>
      <c r="AO725" s="14"/>
      <c r="AP725" s="14"/>
      <c r="AQ725" s="14"/>
      <c r="AR725" s="14"/>
      <c r="AS725" s="49"/>
      <c r="AT725" s="49"/>
      <c r="AU725" s="49"/>
      <c r="AV725" s="49"/>
      <c r="AW725" s="49" t="e">
        <f t="shared" si="79"/>
        <v>#DIV/0!</v>
      </c>
      <c r="AX725" s="49" t="e">
        <f t="shared" si="80"/>
        <v>#DIV/0!</v>
      </c>
      <c r="AY725" s="49" t="e">
        <f t="shared" si="81"/>
        <v>#DIV/0!</v>
      </c>
      <c r="AZ725" s="49" t="e">
        <f t="shared" si="82"/>
        <v>#DIV/0!</v>
      </c>
      <c r="BA725" s="49" t="e">
        <f t="shared" si="83"/>
        <v>#DIV/0!</v>
      </c>
      <c r="BB725" s="49" t="e">
        <f t="shared" si="75"/>
        <v>#DIV/0!</v>
      </c>
      <c r="BC725" s="60" t="e">
        <f t="shared" si="74"/>
        <v>#DIV/0!</v>
      </c>
    </row>
    <row r="726" spans="1:55">
      <c r="A726" s="89">
        <v>42940</v>
      </c>
      <c r="B726" s="2" t="s">
        <v>1842</v>
      </c>
      <c r="C726" s="2" t="s">
        <v>1450</v>
      </c>
      <c r="D726" s="2" t="s">
        <v>1575</v>
      </c>
      <c r="E726" s="2">
        <v>86</v>
      </c>
      <c r="F726" s="2">
        <v>1</v>
      </c>
      <c r="G726" s="10" t="str">
        <f t="shared" si="78"/>
        <v>86-1</v>
      </c>
      <c r="H726" s="2">
        <v>52</v>
      </c>
      <c r="I726" s="2">
        <v>58</v>
      </c>
      <c r="J726" s="14">
        <f>(VLOOKUP($G726,Depth_Lookup_CCL!$A$3:$Z$549,11,FALSE))+(H726/100)</f>
        <v>212.72</v>
      </c>
      <c r="K726" s="14">
        <f>(VLOOKUP($G726,Depth_Lookup_CCL!$A$3:$Z$549,11,FALSE))+(I726/100)</f>
        <v>212.78</v>
      </c>
      <c r="L726" s="90">
        <v>57</v>
      </c>
      <c r="M726" s="90" t="s">
        <v>1888</v>
      </c>
      <c r="N726" s="14"/>
      <c r="Q726" s="2"/>
      <c r="R726" s="110"/>
      <c r="S726" s="2" t="s">
        <v>1379</v>
      </c>
      <c r="T726" s="35" t="s">
        <v>1391</v>
      </c>
      <c r="U726" s="2" t="s">
        <v>1368</v>
      </c>
      <c r="V726" s="2" t="s">
        <v>1374</v>
      </c>
      <c r="W726" s="5">
        <f>VLOOKUP(V726,definitions_list_lookup!$V$12:$W$15,2,FALSE)</f>
        <v>1</v>
      </c>
      <c r="X726" s="35" t="s">
        <v>1456</v>
      </c>
      <c r="Y726" s="41">
        <f>VLOOKUP(X726,definitions_list_lookup!$AT$3:$AU$5,2,FALSE)</f>
        <v>1</v>
      </c>
      <c r="Z726" s="41">
        <v>0.5</v>
      </c>
      <c r="AA726" s="41" t="s">
        <v>3105</v>
      </c>
      <c r="AB726" s="2"/>
      <c r="AC726" s="2"/>
      <c r="AD726" s="5" t="e">
        <f>VLOOKUP(AC726,definitions_list_lookup!$Y$12:$Z$15,2,FALSE)</f>
        <v>#N/A</v>
      </c>
      <c r="AE726" s="35"/>
      <c r="AF726" s="41" t="e">
        <f>VLOOKUP(AE726,definitions_list_lookup!$AT$3:$AU$5,2,FALSE)</f>
        <v>#N/A</v>
      </c>
      <c r="AH726" s="2"/>
      <c r="AI726" s="2"/>
      <c r="AJ726" s="14"/>
      <c r="AK726" s="14"/>
      <c r="AL726" s="14"/>
      <c r="AM726" s="14"/>
      <c r="AN726" s="14"/>
      <c r="AO726" s="14"/>
      <c r="AP726" s="14"/>
      <c r="AQ726" s="14"/>
      <c r="AR726" s="14"/>
      <c r="AS726" s="49">
        <v>11</v>
      </c>
      <c r="AT726" s="49">
        <v>270</v>
      </c>
      <c r="AU726" s="49">
        <v>0</v>
      </c>
      <c r="AV726" s="49">
        <v>180</v>
      </c>
      <c r="AW726" s="49">
        <f>+(IF($AT726&lt;$AV726,((MIN($AV726,$AT726)+(DEGREES(ATAN((TAN(RADIANS($AU726))/((TAN(RADIANS($AS726))*SIN(RADIANS(ABS($AT726-$AV726))))))-(COS(RADIANS(ABS($AT726-$AV726)))/SIN(RADIANS(ABS($AT726-$AV726)))))))-180)),((MAX($AV726,$AT726)-(DEGREES(ATAN((TAN(RADIANS($AU726))/((TAN(RADIANS($AS726))*SIN(RADIANS(ABS($AT726-$AV726))))))-(COS(RADIANS(ABS($AT726-$AV726)))/SIN(RADIANS(ABS($AT726-$AV726)))))))-180))))</f>
        <v>90</v>
      </c>
      <c r="AX726" s="49">
        <f>IF($AW726&gt;0,$AW726,360+$AW726)</f>
        <v>90</v>
      </c>
      <c r="AY726" s="49">
        <f>+ABS(DEGREES(ATAN((COS(RADIANS(ABS($AW726+180-(IF($AT726&gt;$AV726,MAX($AU726,$AT726),MIN($AT726,$AV726))))))/(TAN(RADIANS($AS726)))))))</f>
        <v>79.000000000000014</v>
      </c>
      <c r="AZ726" s="49">
        <f>+IF(($AW726+90)&gt;0,$AW726+90,$AW726+450)</f>
        <v>180</v>
      </c>
      <c r="BA726" s="49">
        <f>-$AY726+90</f>
        <v>10.999999999999986</v>
      </c>
      <c r="BB726" s="49">
        <f>IF(($AX726&lt;180),$AX726+180,$AX726-180)</f>
        <v>270</v>
      </c>
      <c r="BC726" s="60">
        <f>-$AY726+90</f>
        <v>10.999999999999986</v>
      </c>
    </row>
    <row r="727" spans="1:55">
      <c r="A727" s="89">
        <v>42940</v>
      </c>
      <c r="B727" s="2" t="s">
        <v>1842</v>
      </c>
      <c r="C727" s="2" t="s">
        <v>1450</v>
      </c>
      <c r="D727" s="2" t="s">
        <v>1575</v>
      </c>
      <c r="E727" s="2">
        <v>86</v>
      </c>
      <c r="F727" s="2">
        <v>1</v>
      </c>
      <c r="G727" s="10" t="str">
        <f t="shared" si="78"/>
        <v>86-1</v>
      </c>
      <c r="H727" s="2">
        <v>58</v>
      </c>
      <c r="I727" s="2">
        <v>81</v>
      </c>
      <c r="J727" s="14">
        <f>(VLOOKUP($G727,Depth_Lookup_CCL!$A$3:$Z$549,11,FALSE))+(H727/100)</f>
        <v>212.78</v>
      </c>
      <c r="K727" s="14">
        <f>(VLOOKUP($G727,Depth_Lookup_CCL!$A$3:$Z$549,11,FALSE))+(I727/100)</f>
        <v>213.01</v>
      </c>
      <c r="L727" s="90">
        <v>57</v>
      </c>
      <c r="M727" s="90" t="s">
        <v>1888</v>
      </c>
      <c r="N727" s="14"/>
      <c r="Q727" s="2"/>
      <c r="R727" s="110"/>
      <c r="S727" s="2" t="s">
        <v>1379</v>
      </c>
      <c r="T727" s="35" t="s">
        <v>1391</v>
      </c>
      <c r="U727" s="2" t="s">
        <v>1368</v>
      </c>
      <c r="V727" s="2" t="s">
        <v>1374</v>
      </c>
      <c r="W727" s="5">
        <f>VLOOKUP(V727,definitions_list_lookup!$V$12:$W$15,2,FALSE)</f>
        <v>1</v>
      </c>
      <c r="X727" s="35" t="s">
        <v>1456</v>
      </c>
      <c r="Y727" s="41">
        <f>VLOOKUP(X727,definitions_list_lookup!$AT$3:$AU$5,2,FALSE)</f>
        <v>1</v>
      </c>
      <c r="Z727" s="41">
        <v>23</v>
      </c>
      <c r="AA727" s="41" t="s">
        <v>2507</v>
      </c>
      <c r="AB727" s="2"/>
      <c r="AC727" s="2"/>
      <c r="AD727" s="5" t="e">
        <f>VLOOKUP(AC727,definitions_list_lookup!$Y$12:$Z$15,2,FALSE)</f>
        <v>#N/A</v>
      </c>
      <c r="AE727" s="35"/>
      <c r="AF727" s="41" t="e">
        <f>VLOOKUP(AE727,definitions_list_lookup!$AT$3:$AU$5,2,FALSE)</f>
        <v>#N/A</v>
      </c>
      <c r="AH727" s="2"/>
      <c r="AI727" s="2"/>
      <c r="AJ727" s="14"/>
      <c r="AK727" s="14"/>
      <c r="AL727" s="14"/>
      <c r="AM727" s="14"/>
      <c r="AN727" s="14"/>
      <c r="AO727" s="14"/>
      <c r="AP727" s="14"/>
      <c r="AQ727" s="14"/>
      <c r="AR727" s="14"/>
      <c r="AS727" s="2"/>
      <c r="AT727" s="2"/>
      <c r="AU727" s="2"/>
      <c r="AV727" s="2"/>
      <c r="AW727" s="2"/>
      <c r="AX727" s="2"/>
      <c r="AY727" s="2"/>
      <c r="AZ727" s="2"/>
      <c r="BA727" s="2"/>
    </row>
    <row r="728" spans="1:55">
      <c r="A728" s="89">
        <v>42940</v>
      </c>
      <c r="B728" s="2" t="s">
        <v>1842</v>
      </c>
      <c r="C728" s="2" t="s">
        <v>1450</v>
      </c>
      <c r="D728" s="2" t="s">
        <v>1575</v>
      </c>
      <c r="E728" s="2">
        <v>86</v>
      </c>
      <c r="F728" s="2">
        <v>1</v>
      </c>
      <c r="G728" s="10" t="str">
        <f t="shared" si="78"/>
        <v>86-1</v>
      </c>
      <c r="H728" s="2">
        <v>81</v>
      </c>
      <c r="I728" s="2">
        <v>98</v>
      </c>
      <c r="J728" s="14">
        <f>(VLOOKUP($G728,Depth_Lookup_CCL!$A$3:$Z$549,11,FALSE))+(H728/100)</f>
        <v>213.01</v>
      </c>
      <c r="K728" s="14">
        <f>(VLOOKUP($G728,Depth_Lookup_CCL!$A$3:$Z$549,11,FALSE))+(I728/100)</f>
        <v>213.17999999999998</v>
      </c>
      <c r="L728" s="90">
        <v>57</v>
      </c>
      <c r="M728" s="90" t="s">
        <v>1888</v>
      </c>
      <c r="N728" s="14" t="s">
        <v>1442</v>
      </c>
      <c r="Q728" s="2"/>
      <c r="R728" s="110"/>
      <c r="S728" s="2" t="s">
        <v>1379</v>
      </c>
      <c r="T728" s="35" t="s">
        <v>1391</v>
      </c>
      <c r="U728" s="2" t="s">
        <v>1368</v>
      </c>
      <c r="V728" s="2" t="s">
        <v>1374</v>
      </c>
      <c r="W728" s="5">
        <f>VLOOKUP(V728,definitions_list_lookup!$V$12:$W$15,2,FALSE)</f>
        <v>1</v>
      </c>
      <c r="X728" s="35" t="s">
        <v>1456</v>
      </c>
      <c r="Y728" s="41">
        <f>VLOOKUP(X728,definitions_list_lookup!$AT$3:$AU$5,2,FALSE)</f>
        <v>1</v>
      </c>
      <c r="Z728" s="41">
        <v>6</v>
      </c>
      <c r="AA728" s="41" t="s">
        <v>2706</v>
      </c>
      <c r="AB728" s="2"/>
      <c r="AC728" s="2"/>
      <c r="AD728" s="5" t="e">
        <f>VLOOKUP(AC728,definitions_list_lookup!$Y$12:$Z$15,2,FALSE)</f>
        <v>#N/A</v>
      </c>
      <c r="AE728" s="35"/>
      <c r="AF728" s="41" t="e">
        <f>VLOOKUP(AE728,definitions_list_lookup!$AT$3:$AU$5,2,FALSE)</f>
        <v>#N/A</v>
      </c>
      <c r="AH728" s="2"/>
      <c r="AI728" s="2"/>
      <c r="AJ728" s="14"/>
      <c r="AK728" s="14"/>
      <c r="AL728" s="14"/>
      <c r="AM728" s="14"/>
      <c r="AN728" s="14"/>
      <c r="AO728" s="14"/>
      <c r="AP728" s="14"/>
      <c r="AQ728" s="14"/>
      <c r="AR728" s="14"/>
      <c r="AS728" s="49">
        <v>2</v>
      </c>
      <c r="AT728" s="49">
        <v>270</v>
      </c>
      <c r="AU728" s="49">
        <v>0</v>
      </c>
      <c r="AV728" s="49">
        <v>180</v>
      </c>
      <c r="AW728" s="49">
        <f t="shared" si="79"/>
        <v>90</v>
      </c>
      <c r="AX728" s="49">
        <f t="shared" si="80"/>
        <v>90</v>
      </c>
      <c r="AY728" s="49">
        <f t="shared" si="81"/>
        <v>88</v>
      </c>
      <c r="AZ728" s="49">
        <f t="shared" si="82"/>
        <v>180</v>
      </c>
      <c r="BA728" s="49">
        <f t="shared" si="83"/>
        <v>2</v>
      </c>
      <c r="BB728" s="49">
        <f t="shared" si="75"/>
        <v>270</v>
      </c>
      <c r="BC728" s="60">
        <f t="shared" si="74"/>
        <v>2</v>
      </c>
    </row>
    <row r="729" spans="1:55">
      <c r="A729" s="89">
        <v>42940</v>
      </c>
      <c r="B729" s="2" t="s">
        <v>1842</v>
      </c>
      <c r="C729" s="2" t="s">
        <v>1450</v>
      </c>
      <c r="D729" s="2" t="s">
        <v>1575</v>
      </c>
      <c r="E729" s="2">
        <v>86</v>
      </c>
      <c r="F729" s="2">
        <v>2</v>
      </c>
      <c r="G729" s="10" t="str">
        <f t="shared" si="78"/>
        <v>86-2</v>
      </c>
      <c r="H729" s="2">
        <v>0</v>
      </c>
      <c r="I729" s="2">
        <v>13.5</v>
      </c>
      <c r="J729" s="14">
        <f>(VLOOKUP($G729,Depth_Lookup_CCL!$A$3:$Z$549,11,FALSE))+(H729/100)</f>
        <v>213.17999999999998</v>
      </c>
      <c r="K729" s="14">
        <f>(VLOOKUP($G729,Depth_Lookup_CCL!$A$3:$Z$549,11,FALSE))+(I729/100)</f>
        <v>213.31499999999997</v>
      </c>
      <c r="L729" s="90">
        <v>57</v>
      </c>
      <c r="M729" s="90" t="s">
        <v>1846</v>
      </c>
      <c r="N729" s="14"/>
      <c r="Q729" s="2"/>
      <c r="R729" s="110"/>
      <c r="S729" s="2" t="s">
        <v>1366</v>
      </c>
      <c r="T729" s="35" t="s">
        <v>1391</v>
      </c>
      <c r="U729" s="2" t="s">
        <v>1368</v>
      </c>
      <c r="V729" s="2" t="s">
        <v>238</v>
      </c>
      <c r="W729" s="5">
        <f>VLOOKUP(V729,definitions_list_lookup!$V$12:$W$15,2,FALSE)</f>
        <v>2</v>
      </c>
      <c r="X729" s="35" t="s">
        <v>1456</v>
      </c>
      <c r="Y729" s="41">
        <f>VLOOKUP(X729,definitions_list_lookup!$AT$3:$AU$5,2,FALSE)</f>
        <v>1</v>
      </c>
      <c r="Z729" s="41"/>
      <c r="AA729" s="41" t="s">
        <v>2845</v>
      </c>
      <c r="AB729" s="2"/>
      <c r="AC729" s="2"/>
      <c r="AD729" s="5" t="e">
        <f>VLOOKUP(AC729,definitions_list_lookup!$Y$12:$Z$15,2,FALSE)</f>
        <v>#N/A</v>
      </c>
      <c r="AE729" s="35"/>
      <c r="AF729" s="41" t="e">
        <f>VLOOKUP(AE729,definitions_list_lookup!$AT$3:$AU$5,2,FALSE)</f>
        <v>#N/A</v>
      </c>
      <c r="AH729" s="2"/>
      <c r="AI729" s="2"/>
      <c r="AJ729" s="14"/>
      <c r="AK729" s="14"/>
      <c r="AL729" s="14"/>
      <c r="AM729" s="14"/>
      <c r="AN729" s="14"/>
      <c r="AO729" s="14"/>
      <c r="AP729" s="14"/>
      <c r="AQ729" s="14"/>
      <c r="AR729" s="14"/>
      <c r="AS729" s="49">
        <v>2</v>
      </c>
      <c r="AT729" s="49">
        <v>90</v>
      </c>
      <c r="AU729" s="49">
        <v>1</v>
      </c>
      <c r="AV729" s="49">
        <v>180</v>
      </c>
      <c r="AW729" s="49">
        <f t="shared" si="79"/>
        <v>-63.441931983418911</v>
      </c>
      <c r="AX729" s="49">
        <f t="shared" si="80"/>
        <v>296.5580680165811</v>
      </c>
      <c r="AY729" s="49">
        <f t="shared" si="81"/>
        <v>87.764295062177567</v>
      </c>
      <c r="AZ729" s="49">
        <f t="shared" si="82"/>
        <v>26.558068016581089</v>
      </c>
      <c r="BA729" s="49">
        <f t="shared" si="83"/>
        <v>2.2357049378224332</v>
      </c>
      <c r="BB729" s="49">
        <f t="shared" si="75"/>
        <v>116.5580680165811</v>
      </c>
      <c r="BC729" s="60">
        <f t="shared" si="74"/>
        <v>2.2357049378224332</v>
      </c>
    </row>
    <row r="730" spans="1:55">
      <c r="A730" s="89">
        <v>42940</v>
      </c>
      <c r="B730" s="2" t="s">
        <v>1842</v>
      </c>
      <c r="C730" s="2" t="s">
        <v>1450</v>
      </c>
      <c r="D730" s="2" t="s">
        <v>1575</v>
      </c>
      <c r="E730" s="2">
        <v>86</v>
      </c>
      <c r="F730" s="2">
        <v>2</v>
      </c>
      <c r="G730" s="10" t="str">
        <f t="shared" si="78"/>
        <v>86-2</v>
      </c>
      <c r="H730" s="2">
        <v>13.5</v>
      </c>
      <c r="I730" s="2">
        <v>16</v>
      </c>
      <c r="J730" s="14">
        <f>(VLOOKUP($G730,Depth_Lookup_CCL!$A$3:$Z$549,11,FALSE))+(H730/100)</f>
        <v>213.31499999999997</v>
      </c>
      <c r="K730" s="14">
        <f>(VLOOKUP($G730,Depth_Lookup_CCL!$A$3:$Z$549,11,FALSE))+(I730/100)</f>
        <v>213.33999999999997</v>
      </c>
      <c r="L730" s="90">
        <v>57</v>
      </c>
      <c r="M730" s="90" t="s">
        <v>1846</v>
      </c>
      <c r="N730" s="14"/>
      <c r="Q730" s="2"/>
      <c r="R730" s="110"/>
      <c r="S730" s="2" t="s">
        <v>1366</v>
      </c>
      <c r="T730" s="35" t="s">
        <v>1391</v>
      </c>
      <c r="U730" s="2" t="s">
        <v>1368</v>
      </c>
      <c r="V730" s="2" t="s">
        <v>238</v>
      </c>
      <c r="W730" s="5">
        <f>VLOOKUP(V730,definitions_list_lookup!$V$12:$W$15,2,FALSE)</f>
        <v>2</v>
      </c>
      <c r="X730" s="35" t="s">
        <v>1456</v>
      </c>
      <c r="Y730" s="41">
        <f>VLOOKUP(X730,definitions_list_lookup!$AT$3:$AU$5,2,FALSE)</f>
        <v>1</v>
      </c>
      <c r="Z730" s="41">
        <v>2.5</v>
      </c>
      <c r="AA730" s="41" t="s">
        <v>3106</v>
      </c>
      <c r="AB730" s="2"/>
      <c r="AC730" s="2"/>
      <c r="AD730" s="5" t="e">
        <f>VLOOKUP(AC730,definitions_list_lookup!$Y$12:$Z$15,2,FALSE)</f>
        <v>#N/A</v>
      </c>
      <c r="AE730" s="35"/>
      <c r="AF730" s="41" t="e">
        <f>VLOOKUP(AE730,definitions_list_lookup!$AT$3:$AU$5,2,FALSE)</f>
        <v>#N/A</v>
      </c>
      <c r="AH730" s="2"/>
      <c r="AI730" s="2"/>
      <c r="AJ730" s="14"/>
      <c r="AK730" s="14"/>
      <c r="AL730" s="14"/>
      <c r="AM730" s="14"/>
      <c r="AN730" s="14"/>
      <c r="AO730" s="14"/>
      <c r="AP730" s="14"/>
      <c r="AQ730" s="14"/>
      <c r="AR730" s="14"/>
      <c r="AS730" s="49">
        <v>3</v>
      </c>
      <c r="AT730" s="49">
        <v>270</v>
      </c>
      <c r="AU730" s="49">
        <v>2</v>
      </c>
      <c r="AV730" s="49">
        <v>180</v>
      </c>
      <c r="AW730" s="49">
        <f t="shared" si="79"/>
        <v>56.323369186251568</v>
      </c>
      <c r="AX730" s="49">
        <f t="shared" si="80"/>
        <v>56.323369186251568</v>
      </c>
      <c r="AY730" s="49">
        <f t="shared" si="81"/>
        <v>86.396473075212924</v>
      </c>
      <c r="AZ730" s="49">
        <f t="shared" si="82"/>
        <v>146.32336918625157</v>
      </c>
      <c r="BA730" s="49">
        <f t="shared" si="83"/>
        <v>3.6035269247870758</v>
      </c>
      <c r="BB730" s="49">
        <f t="shared" si="75"/>
        <v>236.32336918625157</v>
      </c>
      <c r="BC730" s="60">
        <f t="shared" si="74"/>
        <v>3.6035269247870758</v>
      </c>
    </row>
    <row r="731" spans="1:55">
      <c r="A731" s="89">
        <v>42940</v>
      </c>
      <c r="B731" s="2" t="s">
        <v>1842</v>
      </c>
      <c r="C731" s="2" t="s">
        <v>1450</v>
      </c>
      <c r="D731" s="2" t="s">
        <v>1575</v>
      </c>
      <c r="E731" s="2">
        <v>86</v>
      </c>
      <c r="F731" s="2">
        <v>2</v>
      </c>
      <c r="G731" s="10" t="str">
        <f t="shared" si="78"/>
        <v>86-2</v>
      </c>
      <c r="H731" s="2">
        <v>16</v>
      </c>
      <c r="I731" s="2">
        <v>24</v>
      </c>
      <c r="J731" s="14">
        <f>(VLOOKUP($G731,Depth_Lookup_CCL!$A$3:$Z$549,11,FALSE))+(H731/100)</f>
        <v>213.33999999999997</v>
      </c>
      <c r="K731" s="14">
        <f>(VLOOKUP($G731,Depth_Lookup_CCL!$A$3:$Z$549,11,FALSE))+(I731/100)</f>
        <v>213.42</v>
      </c>
      <c r="L731" s="90">
        <v>57</v>
      </c>
      <c r="M731" s="90" t="s">
        <v>1846</v>
      </c>
      <c r="N731" s="14"/>
      <c r="Q731" s="2"/>
      <c r="R731" s="110"/>
      <c r="S731" s="2" t="s">
        <v>1366</v>
      </c>
      <c r="T731" s="35" t="s">
        <v>1391</v>
      </c>
      <c r="U731" s="2" t="s">
        <v>1368</v>
      </c>
      <c r="V731" s="2" t="s">
        <v>1374</v>
      </c>
      <c r="W731" s="5">
        <f>VLOOKUP(V731,definitions_list_lookup!$V$12:$W$15,2,FALSE)</f>
        <v>1</v>
      </c>
      <c r="X731" s="35" t="s">
        <v>1456</v>
      </c>
      <c r="Y731" s="41">
        <f>VLOOKUP(X731,definitions_list_lookup!$AT$3:$AU$5,2,FALSE)</f>
        <v>1</v>
      </c>
      <c r="Z731" s="41">
        <v>8</v>
      </c>
      <c r="AA731" s="41" t="s">
        <v>2706</v>
      </c>
      <c r="AB731" s="2"/>
      <c r="AC731" s="2"/>
      <c r="AD731" s="5" t="e">
        <f>VLOOKUP(AC731,definitions_list_lookup!$Y$12:$Z$15,2,FALSE)</f>
        <v>#N/A</v>
      </c>
      <c r="AE731" s="35"/>
      <c r="AF731" s="41" t="e">
        <f>VLOOKUP(AE731,definitions_list_lookup!$AT$3:$AU$5,2,FALSE)</f>
        <v>#N/A</v>
      </c>
      <c r="AH731" s="2"/>
      <c r="AI731" s="2"/>
      <c r="AJ731" s="14"/>
      <c r="AK731" s="14"/>
      <c r="AL731" s="14"/>
      <c r="AM731" s="14"/>
      <c r="AN731" s="14"/>
      <c r="AO731" s="14"/>
      <c r="AP731" s="14"/>
      <c r="AQ731" s="14"/>
      <c r="AR731" s="14"/>
      <c r="AS731" s="49"/>
      <c r="AT731" s="49"/>
      <c r="AU731" s="49"/>
      <c r="AV731" s="49"/>
      <c r="AW731" s="49" t="e">
        <f t="shared" si="79"/>
        <v>#DIV/0!</v>
      </c>
      <c r="AX731" s="49" t="e">
        <f t="shared" si="80"/>
        <v>#DIV/0!</v>
      </c>
      <c r="AY731" s="49" t="e">
        <f t="shared" si="81"/>
        <v>#DIV/0!</v>
      </c>
      <c r="AZ731" s="49" t="e">
        <f t="shared" si="82"/>
        <v>#DIV/0!</v>
      </c>
      <c r="BA731" s="49" t="e">
        <f t="shared" si="83"/>
        <v>#DIV/0!</v>
      </c>
      <c r="BB731" s="49" t="e">
        <f t="shared" si="75"/>
        <v>#DIV/0!</v>
      </c>
      <c r="BC731" s="60" t="e">
        <f t="shared" si="74"/>
        <v>#DIV/0!</v>
      </c>
    </row>
    <row r="732" spans="1:55">
      <c r="A732" s="89">
        <v>42940</v>
      </c>
      <c r="B732" s="2" t="s">
        <v>1842</v>
      </c>
      <c r="C732" s="2" t="s">
        <v>1450</v>
      </c>
      <c r="D732" s="2" t="s">
        <v>1575</v>
      </c>
      <c r="E732" s="2">
        <v>86</v>
      </c>
      <c r="F732" s="2">
        <v>2</v>
      </c>
      <c r="G732" s="10" t="str">
        <f t="shared" si="78"/>
        <v>86-2</v>
      </c>
      <c r="H732" s="2">
        <v>24</v>
      </c>
      <c r="I732" s="2">
        <v>37</v>
      </c>
      <c r="J732" s="14">
        <f>(VLOOKUP($G732,Depth_Lookup_CCL!$A$3:$Z$549,11,FALSE))+(H732/100)</f>
        <v>213.42</v>
      </c>
      <c r="K732" s="14">
        <f>(VLOOKUP($G732,Depth_Lookup_CCL!$A$3:$Z$549,11,FALSE))+(I732/100)</f>
        <v>213.54999999999998</v>
      </c>
      <c r="L732" s="90">
        <v>57</v>
      </c>
      <c r="M732" s="90" t="s">
        <v>1846</v>
      </c>
      <c r="N732" s="14"/>
      <c r="Q732" s="2"/>
      <c r="R732" s="110"/>
      <c r="S732" s="2" t="s">
        <v>1366</v>
      </c>
      <c r="T732" s="35" t="s">
        <v>1391</v>
      </c>
      <c r="U732" s="2" t="s">
        <v>1368</v>
      </c>
      <c r="V732" s="2" t="s">
        <v>238</v>
      </c>
      <c r="W732" s="5">
        <f>VLOOKUP(V732,definitions_list_lookup!$V$12:$W$15,2,FALSE)</f>
        <v>2</v>
      </c>
      <c r="X732" s="35" t="s">
        <v>1456</v>
      </c>
      <c r="Y732" s="41">
        <f>VLOOKUP(X732,definitions_list_lookup!$AT$3:$AU$5,2,FALSE)</f>
        <v>1</v>
      </c>
      <c r="Z732" s="41">
        <v>13</v>
      </c>
      <c r="AA732" s="41" t="s">
        <v>3107</v>
      </c>
      <c r="AB732" s="2"/>
      <c r="AC732" s="2"/>
      <c r="AD732" s="5" t="e">
        <f>VLOOKUP(AC732,definitions_list_lookup!$Y$12:$Z$15,2,FALSE)</f>
        <v>#N/A</v>
      </c>
      <c r="AE732" s="35"/>
      <c r="AF732" s="41" t="e">
        <f>VLOOKUP(AE732,definitions_list_lookup!$AT$3:$AU$5,2,FALSE)</f>
        <v>#N/A</v>
      </c>
      <c r="AH732" s="2"/>
      <c r="AI732" s="2"/>
      <c r="AJ732" s="14"/>
      <c r="AK732" s="14"/>
      <c r="AL732" s="14"/>
      <c r="AM732" s="14"/>
      <c r="AN732" s="14"/>
      <c r="AO732" s="14"/>
      <c r="AP732" s="14"/>
      <c r="AQ732" s="14"/>
      <c r="AR732" s="14"/>
      <c r="AS732" s="49"/>
      <c r="AT732" s="49"/>
      <c r="AU732" s="49"/>
      <c r="AV732" s="49"/>
      <c r="AW732" s="49" t="e">
        <f t="shared" si="79"/>
        <v>#DIV/0!</v>
      </c>
      <c r="AX732" s="49" t="e">
        <f t="shared" si="80"/>
        <v>#DIV/0!</v>
      </c>
      <c r="AY732" s="49" t="e">
        <f t="shared" si="81"/>
        <v>#DIV/0!</v>
      </c>
      <c r="AZ732" s="49" t="e">
        <f t="shared" si="82"/>
        <v>#DIV/0!</v>
      </c>
      <c r="BA732" s="49" t="e">
        <f t="shared" si="83"/>
        <v>#DIV/0!</v>
      </c>
      <c r="BB732" s="49" t="e">
        <f t="shared" si="75"/>
        <v>#DIV/0!</v>
      </c>
      <c r="BC732" s="60" t="e">
        <f t="shared" si="74"/>
        <v>#DIV/0!</v>
      </c>
    </row>
    <row r="733" spans="1:55">
      <c r="A733" s="89">
        <v>42940</v>
      </c>
      <c r="B733" s="2" t="s">
        <v>1842</v>
      </c>
      <c r="C733" s="2" t="s">
        <v>1450</v>
      </c>
      <c r="D733" s="2" t="s">
        <v>1575</v>
      </c>
      <c r="E733" s="2">
        <v>86</v>
      </c>
      <c r="F733" s="2">
        <v>2</v>
      </c>
      <c r="G733" s="10" t="str">
        <f t="shared" si="78"/>
        <v>86-2</v>
      </c>
      <c r="H733" s="2">
        <v>37</v>
      </c>
      <c r="I733" s="2">
        <v>43</v>
      </c>
      <c r="J733" s="14">
        <f>(VLOOKUP($G733,Depth_Lookup_CCL!$A$3:$Z$549,11,FALSE))+(H733/100)</f>
        <v>213.54999999999998</v>
      </c>
      <c r="K733" s="14">
        <f>(VLOOKUP($G733,Depth_Lookup_CCL!$A$3:$Z$549,11,FALSE))+(I733/100)</f>
        <v>213.60999999999999</v>
      </c>
      <c r="L733" s="90">
        <v>57</v>
      </c>
      <c r="M733" s="90" t="s">
        <v>1846</v>
      </c>
      <c r="N733" s="14"/>
      <c r="Q733" s="2"/>
      <c r="R733" s="110"/>
      <c r="S733" s="2" t="s">
        <v>1366</v>
      </c>
      <c r="T733" s="35" t="s">
        <v>1391</v>
      </c>
      <c r="U733" s="2" t="s">
        <v>1368</v>
      </c>
      <c r="V733" s="2" t="s">
        <v>238</v>
      </c>
      <c r="W733" s="5">
        <f>VLOOKUP(V733,definitions_list_lookup!$V$12:$W$15,2,FALSE)</f>
        <v>2</v>
      </c>
      <c r="X733" s="35" t="s">
        <v>1456</v>
      </c>
      <c r="Y733" s="41">
        <f>VLOOKUP(X733,definitions_list_lookup!$AT$3:$AU$5,2,FALSE)</f>
        <v>1</v>
      </c>
      <c r="Z733" s="41">
        <v>6</v>
      </c>
      <c r="AA733" s="41" t="s">
        <v>2845</v>
      </c>
      <c r="AB733" s="2"/>
      <c r="AC733" s="2"/>
      <c r="AD733" s="5" t="e">
        <f>VLOOKUP(AC733,definitions_list_lookup!$Y$12:$Z$15,2,FALSE)</f>
        <v>#N/A</v>
      </c>
      <c r="AE733" s="35"/>
      <c r="AF733" s="41" t="e">
        <f>VLOOKUP(AE733,definitions_list_lookup!$AT$3:$AU$5,2,FALSE)</f>
        <v>#N/A</v>
      </c>
      <c r="AH733" s="2"/>
      <c r="AI733" s="2"/>
      <c r="AJ733" s="14"/>
      <c r="AK733" s="14"/>
      <c r="AL733" s="14"/>
      <c r="AM733" s="14"/>
      <c r="AN733" s="14"/>
      <c r="AO733" s="14"/>
      <c r="AP733" s="14"/>
      <c r="AQ733" s="14"/>
      <c r="AR733" s="14"/>
      <c r="AS733" s="49"/>
      <c r="AT733" s="49"/>
      <c r="AU733" s="49"/>
      <c r="AV733" s="49"/>
      <c r="AW733" s="49" t="e">
        <f t="shared" si="79"/>
        <v>#DIV/0!</v>
      </c>
      <c r="AX733" s="49" t="e">
        <f t="shared" si="80"/>
        <v>#DIV/0!</v>
      </c>
      <c r="AY733" s="49" t="e">
        <f t="shared" si="81"/>
        <v>#DIV/0!</v>
      </c>
      <c r="AZ733" s="49" t="e">
        <f t="shared" si="82"/>
        <v>#DIV/0!</v>
      </c>
      <c r="BA733" s="49" t="e">
        <f t="shared" si="83"/>
        <v>#DIV/0!</v>
      </c>
      <c r="BB733" s="49" t="e">
        <f t="shared" si="75"/>
        <v>#DIV/0!</v>
      </c>
      <c r="BC733" s="60" t="e">
        <f t="shared" si="74"/>
        <v>#DIV/0!</v>
      </c>
    </row>
    <row r="734" spans="1:55">
      <c r="A734" s="89">
        <v>42941</v>
      </c>
      <c r="B734" s="2" t="s">
        <v>1842</v>
      </c>
      <c r="C734" s="2" t="s">
        <v>1450</v>
      </c>
      <c r="D734" s="2" t="s">
        <v>1575</v>
      </c>
      <c r="E734" s="2">
        <v>86</v>
      </c>
      <c r="F734" s="2">
        <v>2</v>
      </c>
      <c r="G734" s="10" t="str">
        <f t="shared" si="78"/>
        <v>86-2</v>
      </c>
      <c r="H734" s="2">
        <v>43</v>
      </c>
      <c r="I734" s="2">
        <v>64</v>
      </c>
      <c r="J734" s="14">
        <f>(VLOOKUP($G734,Depth_Lookup_CCL!$A$3:$Z$549,11,FALSE))+(H734/100)</f>
        <v>213.60999999999999</v>
      </c>
      <c r="K734" s="14">
        <f>(VLOOKUP($G734,Depth_Lookup_CCL!$A$3:$Z$549,11,FALSE))+(I734/100)</f>
        <v>213.81999999999996</v>
      </c>
      <c r="L734" s="90">
        <v>57</v>
      </c>
      <c r="M734" s="90" t="s">
        <v>1846</v>
      </c>
      <c r="N734" s="14"/>
      <c r="Q734" s="2"/>
      <c r="R734" s="110"/>
      <c r="S734" s="2" t="s">
        <v>1378</v>
      </c>
      <c r="T734" s="35" t="s">
        <v>1391</v>
      </c>
      <c r="U734" s="2" t="s">
        <v>1368</v>
      </c>
      <c r="V734" s="2" t="s">
        <v>238</v>
      </c>
      <c r="W734" s="5">
        <f>VLOOKUP(V734,definitions_list_lookup!$V$12:$W$15,2,FALSE)</f>
        <v>2</v>
      </c>
      <c r="X734" s="35" t="s">
        <v>1456</v>
      </c>
      <c r="Y734" s="41">
        <f>VLOOKUP(X734,definitions_list_lookup!$AT$3:$AU$5,2,FALSE)</f>
        <v>1</v>
      </c>
      <c r="Z734" s="41">
        <v>21</v>
      </c>
      <c r="AA734" s="41"/>
      <c r="AB734" s="2"/>
      <c r="AC734" s="2"/>
      <c r="AD734" s="5" t="e">
        <f>VLOOKUP(AC734,definitions_list_lookup!$Y$12:$Z$15,2,FALSE)</f>
        <v>#N/A</v>
      </c>
      <c r="AE734" s="35"/>
      <c r="AF734" s="41" t="e">
        <f>VLOOKUP(AE734,definitions_list_lookup!$AT$3:$AU$5,2,FALSE)</f>
        <v>#N/A</v>
      </c>
      <c r="AH734" s="2"/>
      <c r="AI734" s="2"/>
      <c r="AJ734" s="14"/>
      <c r="AK734" s="14"/>
      <c r="AL734" s="14"/>
      <c r="AM734" s="14"/>
      <c r="AN734" s="14"/>
      <c r="AO734" s="14"/>
      <c r="AP734" s="14"/>
      <c r="AQ734" s="14"/>
      <c r="AR734" s="14"/>
      <c r="AS734" s="49"/>
      <c r="AT734" s="49"/>
      <c r="AU734" s="49"/>
      <c r="AV734" s="49"/>
      <c r="AW734" s="49" t="e">
        <f t="shared" si="79"/>
        <v>#DIV/0!</v>
      </c>
      <c r="AX734" s="49" t="e">
        <f t="shared" si="80"/>
        <v>#DIV/0!</v>
      </c>
      <c r="AY734" s="49" t="e">
        <f t="shared" si="81"/>
        <v>#DIV/0!</v>
      </c>
      <c r="AZ734" s="49" t="e">
        <f t="shared" si="82"/>
        <v>#DIV/0!</v>
      </c>
      <c r="BA734" s="49" t="e">
        <f t="shared" si="83"/>
        <v>#DIV/0!</v>
      </c>
      <c r="BB734" s="49" t="e">
        <f t="shared" si="75"/>
        <v>#DIV/0!</v>
      </c>
      <c r="BC734" s="60" t="e">
        <f t="shared" si="74"/>
        <v>#DIV/0!</v>
      </c>
    </row>
    <row r="735" spans="1:55">
      <c r="A735" s="89">
        <v>42941</v>
      </c>
      <c r="B735" s="2" t="s">
        <v>1842</v>
      </c>
      <c r="C735" s="2" t="s">
        <v>1450</v>
      </c>
      <c r="D735" s="2" t="s">
        <v>1575</v>
      </c>
      <c r="E735" s="2">
        <v>86</v>
      </c>
      <c r="F735" s="2">
        <v>2</v>
      </c>
      <c r="G735" s="10" t="str">
        <f t="shared" si="78"/>
        <v>86-2</v>
      </c>
      <c r="H735" s="2">
        <v>64</v>
      </c>
      <c r="I735" s="2">
        <v>82</v>
      </c>
      <c r="J735" s="14">
        <f>(VLOOKUP($G735,Depth_Lookup_CCL!$A$3:$Z$549,11,FALSE))+(H735/100)</f>
        <v>213.81999999999996</v>
      </c>
      <c r="K735" s="14">
        <f>(VLOOKUP($G735,Depth_Lookup_CCL!$A$3:$Z$549,11,FALSE))+(I735/100)</f>
        <v>213.99999999999997</v>
      </c>
      <c r="L735" s="90">
        <v>57</v>
      </c>
      <c r="M735" s="90" t="s">
        <v>1846</v>
      </c>
      <c r="N735" s="14"/>
      <c r="Q735" s="2"/>
      <c r="R735" s="110"/>
      <c r="S735" s="2" t="s">
        <v>1378</v>
      </c>
      <c r="T735" s="35" t="s">
        <v>1391</v>
      </c>
      <c r="U735" s="2" t="s">
        <v>1368</v>
      </c>
      <c r="V735" s="2" t="s">
        <v>238</v>
      </c>
      <c r="W735" s="5">
        <f>VLOOKUP(V735,definitions_list_lookup!$V$12:$W$15,2,FALSE)</f>
        <v>2</v>
      </c>
      <c r="X735" s="35" t="s">
        <v>1456</v>
      </c>
      <c r="Y735" s="41">
        <f>VLOOKUP(X735,definitions_list_lookup!$AT$3:$AU$5,2,FALSE)</f>
        <v>1</v>
      </c>
      <c r="Z735" s="41">
        <v>18</v>
      </c>
      <c r="AA735" s="41" t="s">
        <v>3108</v>
      </c>
      <c r="AB735" s="2"/>
      <c r="AC735" s="2"/>
      <c r="AD735" s="5" t="e">
        <f>VLOOKUP(AC735,definitions_list_lookup!$Y$12:$Z$15,2,FALSE)</f>
        <v>#N/A</v>
      </c>
      <c r="AE735" s="35"/>
      <c r="AF735" s="41" t="e">
        <f>VLOOKUP(AE735,definitions_list_lookup!$AT$3:$AU$5,2,FALSE)</f>
        <v>#N/A</v>
      </c>
      <c r="AH735" s="2"/>
      <c r="AI735" s="2"/>
      <c r="AJ735" s="14"/>
      <c r="AK735" s="14"/>
      <c r="AL735" s="14"/>
      <c r="AM735" s="14"/>
      <c r="AN735" s="14"/>
      <c r="AO735" s="14"/>
      <c r="AP735" s="14"/>
      <c r="AQ735" s="14"/>
      <c r="AR735" s="14"/>
      <c r="AS735" s="49"/>
      <c r="AT735" s="49"/>
      <c r="AU735" s="49"/>
      <c r="AV735" s="49"/>
      <c r="AW735" s="49" t="e">
        <f t="shared" si="79"/>
        <v>#DIV/0!</v>
      </c>
      <c r="AX735" s="49" t="e">
        <f t="shared" si="80"/>
        <v>#DIV/0!</v>
      </c>
      <c r="AY735" s="49" t="e">
        <f t="shared" si="81"/>
        <v>#DIV/0!</v>
      </c>
      <c r="AZ735" s="49" t="e">
        <f t="shared" si="82"/>
        <v>#DIV/0!</v>
      </c>
      <c r="BA735" s="49" t="e">
        <f t="shared" si="83"/>
        <v>#DIV/0!</v>
      </c>
      <c r="BB735" s="49" t="e">
        <f t="shared" si="75"/>
        <v>#DIV/0!</v>
      </c>
      <c r="BC735" s="60" t="e">
        <f t="shared" si="74"/>
        <v>#DIV/0!</v>
      </c>
    </row>
    <row r="736" spans="1:55">
      <c r="A736" s="89">
        <v>42941</v>
      </c>
      <c r="B736" s="2" t="s">
        <v>1842</v>
      </c>
      <c r="C736" s="2" t="s">
        <v>1450</v>
      </c>
      <c r="D736" s="2" t="s">
        <v>1575</v>
      </c>
      <c r="E736" s="2">
        <v>86</v>
      </c>
      <c r="F736" s="2">
        <v>2</v>
      </c>
      <c r="G736" s="10" t="str">
        <f t="shared" si="78"/>
        <v>86-2</v>
      </c>
      <c r="H736" s="2">
        <v>82</v>
      </c>
      <c r="I736" s="2">
        <v>84</v>
      </c>
      <c r="J736" s="14">
        <f>(VLOOKUP($G736,Depth_Lookup_CCL!$A$3:$Z$549,11,FALSE))+(H736/100)</f>
        <v>213.99999999999997</v>
      </c>
      <c r="K736" s="14">
        <f>(VLOOKUP($G736,Depth_Lookup_CCL!$A$3:$Z$549,11,FALSE))+(I736/100)</f>
        <v>214.01999999999998</v>
      </c>
      <c r="L736" s="90">
        <v>57</v>
      </c>
      <c r="M736" s="90" t="s">
        <v>1846</v>
      </c>
      <c r="N736" s="14" t="s">
        <v>1442</v>
      </c>
      <c r="Q736" s="2"/>
      <c r="R736" s="110"/>
      <c r="S736" s="2" t="s">
        <v>1378</v>
      </c>
      <c r="T736" s="35" t="s">
        <v>1391</v>
      </c>
      <c r="U736" s="2" t="s">
        <v>1368</v>
      </c>
      <c r="V736" s="2" t="s">
        <v>238</v>
      </c>
      <c r="W736" s="5">
        <f>VLOOKUP(V736,definitions_list_lookup!$V$12:$W$15,2,FALSE)</f>
        <v>2</v>
      </c>
      <c r="X736" s="35" t="s">
        <v>1456</v>
      </c>
      <c r="Y736" s="41">
        <f>VLOOKUP(X736,definitions_list_lookup!$AT$3:$AU$5,2,FALSE)</f>
        <v>1</v>
      </c>
      <c r="Z736" s="41">
        <v>10</v>
      </c>
      <c r="AA736" s="41" t="s">
        <v>2843</v>
      </c>
      <c r="AB736" s="2"/>
      <c r="AC736" s="2"/>
      <c r="AD736" s="5" t="e">
        <f>VLOOKUP(AC736,definitions_list_lookup!$Y$12:$Z$15,2,FALSE)</f>
        <v>#N/A</v>
      </c>
      <c r="AE736" s="35"/>
      <c r="AF736" s="41" t="e">
        <f>VLOOKUP(AE736,definitions_list_lookup!$AT$3:$AU$5,2,FALSE)</f>
        <v>#N/A</v>
      </c>
      <c r="AH736" s="2"/>
      <c r="AI736" s="2"/>
      <c r="AJ736" s="14"/>
      <c r="AK736" s="14"/>
      <c r="AL736" s="14"/>
      <c r="AM736" s="14"/>
      <c r="AN736" s="14"/>
      <c r="AO736" s="14"/>
      <c r="AP736" s="14"/>
      <c r="AQ736" s="14"/>
      <c r="AR736" s="14"/>
      <c r="AS736" s="49"/>
      <c r="AT736" s="49"/>
      <c r="AU736" s="49"/>
      <c r="AV736" s="49"/>
      <c r="AW736" s="49" t="e">
        <f t="shared" si="79"/>
        <v>#DIV/0!</v>
      </c>
      <c r="AX736" s="49" t="e">
        <f t="shared" si="80"/>
        <v>#DIV/0!</v>
      </c>
      <c r="AY736" s="49" t="e">
        <f t="shared" si="81"/>
        <v>#DIV/0!</v>
      </c>
      <c r="AZ736" s="49" t="e">
        <f t="shared" si="82"/>
        <v>#DIV/0!</v>
      </c>
      <c r="BA736" s="49" t="e">
        <f t="shared" si="83"/>
        <v>#DIV/0!</v>
      </c>
      <c r="BB736" s="49" t="e">
        <f t="shared" si="75"/>
        <v>#DIV/0!</v>
      </c>
      <c r="BC736" s="60" t="e">
        <f t="shared" si="74"/>
        <v>#DIV/0!</v>
      </c>
    </row>
    <row r="737" spans="1:55">
      <c r="A737" s="89">
        <v>42941</v>
      </c>
      <c r="B737" s="2" t="s">
        <v>1842</v>
      </c>
      <c r="C737" s="2" t="s">
        <v>1450</v>
      </c>
      <c r="D737" s="2" t="s">
        <v>1575</v>
      </c>
      <c r="E737" s="2">
        <v>86</v>
      </c>
      <c r="F737" s="2">
        <v>3</v>
      </c>
      <c r="G737" s="10" t="str">
        <f t="shared" si="78"/>
        <v>86-3</v>
      </c>
      <c r="H737" s="2">
        <v>0</v>
      </c>
      <c r="I737" s="2">
        <v>6</v>
      </c>
      <c r="J737" s="14">
        <f>(VLOOKUP($G737,Depth_Lookup_CCL!$A$3:$Z$549,11,FALSE))+(H737/100)</f>
        <v>214.03499999999997</v>
      </c>
      <c r="K737" s="14">
        <f>(VLOOKUP($G737,Depth_Lookup_CCL!$A$3:$Z$549,11,FALSE))+(I737/100)</f>
        <v>214.09499999999997</v>
      </c>
      <c r="L737" s="90">
        <v>57</v>
      </c>
      <c r="M737" s="90" t="s">
        <v>1846</v>
      </c>
      <c r="N737" s="14"/>
      <c r="Q737" s="2"/>
      <c r="R737" s="110"/>
      <c r="T737" s="35"/>
      <c r="U737" s="2"/>
      <c r="V737" s="2"/>
      <c r="W737" s="5" t="e">
        <f>VLOOKUP(V737,definitions_list_lookup!$V$12:$W$15,2,FALSE)</f>
        <v>#N/A</v>
      </c>
      <c r="X737" s="35"/>
      <c r="Y737" s="41" t="e">
        <f>VLOOKUP(X737,definitions_list_lookup!$AT$3:$AU$5,2,FALSE)</f>
        <v>#N/A</v>
      </c>
      <c r="Z737" s="41"/>
      <c r="AA737" s="41"/>
      <c r="AB737" s="2" t="s">
        <v>1385</v>
      </c>
      <c r="AC737" s="2" t="s">
        <v>1374</v>
      </c>
      <c r="AD737" s="5">
        <f>VLOOKUP(AC737,definitions_list_lookup!$Y$12:$Z$15,2,FALSE)</f>
        <v>1</v>
      </c>
      <c r="AE737" s="35" t="s">
        <v>1456</v>
      </c>
      <c r="AF737" s="41">
        <f>VLOOKUP(AE737,definitions_list_lookup!$AT$3:$AU$5,2,FALSE)</f>
        <v>1</v>
      </c>
      <c r="AH737" s="2" t="s">
        <v>1492</v>
      </c>
      <c r="AI737" s="2" t="s">
        <v>3109</v>
      </c>
      <c r="AJ737" s="14"/>
      <c r="AK737" s="14"/>
      <c r="AL737" s="14"/>
      <c r="AM737" s="14"/>
      <c r="AN737" s="14"/>
      <c r="AO737" s="14"/>
      <c r="AP737" s="14"/>
      <c r="AQ737" s="14"/>
      <c r="AR737" s="14"/>
      <c r="AS737" s="49">
        <v>1</v>
      </c>
      <c r="AT737" s="49">
        <v>90</v>
      </c>
      <c r="AU737" s="49">
        <v>0</v>
      </c>
      <c r="AV737" s="49">
        <v>180</v>
      </c>
      <c r="AW737" s="49">
        <f t="shared" si="79"/>
        <v>-90</v>
      </c>
      <c r="AX737" s="49">
        <f t="shared" si="80"/>
        <v>270</v>
      </c>
      <c r="AY737" s="49">
        <f t="shared" si="81"/>
        <v>89</v>
      </c>
      <c r="AZ737" s="49">
        <f t="shared" si="82"/>
        <v>360</v>
      </c>
      <c r="BA737" s="49">
        <f t="shared" si="83"/>
        <v>1</v>
      </c>
      <c r="BB737" s="49">
        <f t="shared" si="75"/>
        <v>90</v>
      </c>
      <c r="BC737" s="60">
        <f t="shared" si="74"/>
        <v>1</v>
      </c>
    </row>
    <row r="738" spans="1:55">
      <c r="A738" s="89">
        <v>42941</v>
      </c>
      <c r="B738" s="2" t="s">
        <v>1842</v>
      </c>
      <c r="C738" s="2" t="s">
        <v>1450</v>
      </c>
      <c r="D738" s="2" t="s">
        <v>1575</v>
      </c>
      <c r="E738" s="2">
        <v>86</v>
      </c>
      <c r="F738" s="2">
        <v>3</v>
      </c>
      <c r="G738" s="10" t="str">
        <f t="shared" si="78"/>
        <v>86-3</v>
      </c>
      <c r="H738" s="2">
        <v>6</v>
      </c>
      <c r="I738" s="2">
        <v>69</v>
      </c>
      <c r="J738" s="14">
        <f>(VLOOKUP($G738,Depth_Lookup_CCL!$A$3:$Z$549,11,FALSE))+(H738/100)</f>
        <v>214.09499999999997</v>
      </c>
      <c r="K738" s="14">
        <f>(VLOOKUP($G738,Depth_Lookup_CCL!$A$3:$Z$549,11,FALSE))+(I738/100)</f>
        <v>214.72499999999997</v>
      </c>
      <c r="L738" s="90">
        <v>57</v>
      </c>
      <c r="M738" s="90" t="s">
        <v>1846</v>
      </c>
      <c r="N738" s="14" t="s">
        <v>1442</v>
      </c>
      <c r="Q738" s="2"/>
      <c r="R738" s="110"/>
      <c r="S738" s="2" t="s">
        <v>1378</v>
      </c>
      <c r="T738" s="35" t="s">
        <v>1391</v>
      </c>
      <c r="U738" s="2" t="s">
        <v>1368</v>
      </c>
      <c r="V738" s="2" t="s">
        <v>1374</v>
      </c>
      <c r="W738" s="5">
        <f>VLOOKUP(V738,definitions_list_lookup!$V$12:$W$15,2,FALSE)</f>
        <v>1</v>
      </c>
      <c r="X738" s="35" t="s">
        <v>1456</v>
      </c>
      <c r="Y738" s="41">
        <f>VLOOKUP(X738,definitions_list_lookup!$AT$3:$AU$5,2,FALSE)</f>
        <v>1</v>
      </c>
      <c r="Z738" s="41"/>
      <c r="AA738" s="41" t="s">
        <v>2686</v>
      </c>
      <c r="AB738" s="2"/>
      <c r="AC738" s="2"/>
      <c r="AD738" s="5" t="e">
        <f>VLOOKUP(AC738,definitions_list_lookup!$Y$12:$Z$15,2,FALSE)</f>
        <v>#N/A</v>
      </c>
      <c r="AE738" s="35"/>
      <c r="AF738" s="41" t="e">
        <f>VLOOKUP(AE738,definitions_list_lookup!$AT$3:$AU$5,2,FALSE)</f>
        <v>#N/A</v>
      </c>
      <c r="AH738" s="2"/>
      <c r="AI738" s="2"/>
      <c r="AJ738" s="14"/>
      <c r="AK738" s="14"/>
      <c r="AL738" s="14"/>
      <c r="AM738" s="14"/>
      <c r="AN738" s="14"/>
      <c r="AO738" s="14"/>
      <c r="AP738" s="14"/>
      <c r="AQ738" s="14"/>
      <c r="AR738" s="14"/>
      <c r="AS738" s="49"/>
      <c r="AT738" s="49"/>
      <c r="AU738" s="49"/>
      <c r="AV738" s="49"/>
      <c r="AW738" s="49" t="e">
        <f t="shared" si="79"/>
        <v>#DIV/0!</v>
      </c>
      <c r="AX738" s="49" t="e">
        <f t="shared" si="80"/>
        <v>#DIV/0!</v>
      </c>
      <c r="AY738" s="49" t="e">
        <f t="shared" si="81"/>
        <v>#DIV/0!</v>
      </c>
      <c r="AZ738" s="49" t="e">
        <f t="shared" si="82"/>
        <v>#DIV/0!</v>
      </c>
      <c r="BA738" s="49" t="e">
        <f t="shared" si="83"/>
        <v>#DIV/0!</v>
      </c>
      <c r="BB738" s="49" t="e">
        <f t="shared" si="75"/>
        <v>#DIV/0!</v>
      </c>
      <c r="BC738" s="60" t="e">
        <f t="shared" si="74"/>
        <v>#DIV/0!</v>
      </c>
    </row>
    <row r="739" spans="1:55">
      <c r="A739" s="89">
        <v>42941</v>
      </c>
      <c r="B739" s="2" t="s">
        <v>1842</v>
      </c>
      <c r="C739" s="2" t="s">
        <v>1450</v>
      </c>
      <c r="D739" s="2" t="s">
        <v>1575</v>
      </c>
      <c r="E739" s="2">
        <v>86</v>
      </c>
      <c r="F739" s="2">
        <v>4</v>
      </c>
      <c r="G739" s="10" t="s">
        <v>3110</v>
      </c>
      <c r="H739" s="2">
        <v>0</v>
      </c>
      <c r="I739" s="2">
        <v>39</v>
      </c>
      <c r="J739" s="14">
        <f>(VLOOKUP($G739,Depth_Lookup_CCL!$A$3:$Z$549,11,FALSE))+(H739/100)</f>
        <v>214.72499999999997</v>
      </c>
      <c r="K739" s="14">
        <f>(VLOOKUP($G739,Depth_Lookup_CCL!$A$3:$Z$549,11,FALSE))+(I739/100)</f>
        <v>215.11499999999995</v>
      </c>
      <c r="L739" s="90">
        <v>57</v>
      </c>
      <c r="M739" s="90" t="s">
        <v>1846</v>
      </c>
      <c r="N739" s="14"/>
      <c r="Q739" s="2"/>
      <c r="R739" s="110"/>
      <c r="T739" s="35"/>
      <c r="U739" s="2"/>
      <c r="V739" s="2"/>
      <c r="W739" s="5" t="e">
        <f>VLOOKUP(V739,definitions_list_lookup!$V$12:$W$15,2,FALSE)</f>
        <v>#N/A</v>
      </c>
      <c r="X739" s="35"/>
      <c r="Y739" s="41" t="e">
        <f>VLOOKUP(X739,definitions_list_lookup!$AT$3:$AU$5,2,FALSE)</f>
        <v>#N/A</v>
      </c>
      <c r="Z739" s="41"/>
      <c r="AA739" s="41"/>
      <c r="AB739" s="2" t="s">
        <v>1385</v>
      </c>
      <c r="AC739" s="2" t="s">
        <v>238</v>
      </c>
      <c r="AD739" s="5">
        <f>VLOOKUP(AC739,definitions_list_lookup!$Y$12:$Z$15,2,FALSE)</f>
        <v>2</v>
      </c>
      <c r="AE739" s="35" t="s">
        <v>1456</v>
      </c>
      <c r="AF739" s="41">
        <f>VLOOKUP(AE739,definitions_list_lookup!$AT$3:$AU$5,2,FALSE)</f>
        <v>1</v>
      </c>
      <c r="AH739" s="2" t="s">
        <v>1492</v>
      </c>
      <c r="AI739" s="2" t="s">
        <v>3085</v>
      </c>
      <c r="AJ739" s="14"/>
      <c r="AK739" s="14"/>
      <c r="AL739" s="14"/>
      <c r="AM739" s="14"/>
      <c r="AN739" s="14"/>
      <c r="AO739" s="14"/>
      <c r="AP739" s="14"/>
      <c r="AQ739" s="14"/>
      <c r="AR739" s="14"/>
      <c r="AS739" s="49">
        <v>0.1</v>
      </c>
      <c r="AT739" s="49">
        <v>90</v>
      </c>
      <c r="AU739" s="49">
        <v>0</v>
      </c>
      <c r="AV739" s="49">
        <v>180</v>
      </c>
      <c r="AW739" s="49">
        <f t="shared" si="79"/>
        <v>-90</v>
      </c>
      <c r="AX739" s="49">
        <f t="shared" si="80"/>
        <v>270</v>
      </c>
      <c r="AY739" s="49">
        <f t="shared" si="81"/>
        <v>89.9</v>
      </c>
      <c r="AZ739" s="49">
        <f t="shared" si="82"/>
        <v>360</v>
      </c>
      <c r="BA739" s="49">
        <f t="shared" si="83"/>
        <v>9.9999999999994316E-2</v>
      </c>
      <c r="BB739" s="49">
        <f t="shared" si="75"/>
        <v>90</v>
      </c>
      <c r="BC739" s="60">
        <f t="shared" si="74"/>
        <v>9.9999999999994316E-2</v>
      </c>
    </row>
    <row r="740" spans="1:55">
      <c r="A740" s="89">
        <v>42941</v>
      </c>
      <c r="B740" s="2" t="s">
        <v>1842</v>
      </c>
      <c r="C740" s="2" t="s">
        <v>1450</v>
      </c>
      <c r="D740" s="2" t="s">
        <v>1575</v>
      </c>
      <c r="E740" s="2">
        <v>86</v>
      </c>
      <c r="F740" s="2">
        <v>4</v>
      </c>
      <c r="G740" s="10" t="str">
        <f t="shared" si="78"/>
        <v>86-4</v>
      </c>
      <c r="H740" s="2">
        <v>39</v>
      </c>
      <c r="I740" s="2">
        <v>59</v>
      </c>
      <c r="J740" s="14">
        <f>(VLOOKUP($G740,Depth_Lookup_CCL!$A$3:$Z$549,11,FALSE))+(H740/100)</f>
        <v>215.11499999999995</v>
      </c>
      <c r="K740" s="14">
        <f>(VLOOKUP($G740,Depth_Lookup_CCL!$A$3:$Z$549,11,FALSE))+(I740/100)</f>
        <v>215.31499999999997</v>
      </c>
      <c r="L740" s="90">
        <v>57</v>
      </c>
      <c r="M740" s="90" t="s">
        <v>1846</v>
      </c>
      <c r="N740" s="14" t="s">
        <v>1442</v>
      </c>
      <c r="Q740" s="2"/>
      <c r="R740" s="110"/>
      <c r="T740" s="35"/>
      <c r="U740" s="2"/>
      <c r="V740" s="2" t="s">
        <v>1376</v>
      </c>
      <c r="W740" s="5">
        <f>VLOOKUP(V740,definitions_list_lookup!$V$12:$W$15,2,FALSE)</f>
        <v>0</v>
      </c>
      <c r="X740" s="35" t="s">
        <v>1455</v>
      </c>
      <c r="Y740" s="41">
        <f>VLOOKUP(X740,definitions_list_lookup!$AT$3:$AU$5,2,FALSE)</f>
        <v>0</v>
      </c>
      <c r="Z740" s="41"/>
      <c r="AA740" s="41" t="s">
        <v>3111</v>
      </c>
      <c r="AB740" s="2"/>
      <c r="AC740" s="2"/>
      <c r="AD740" s="5" t="e">
        <f>VLOOKUP(AC740,definitions_list_lookup!$Y$12:$Z$15,2,FALSE)</f>
        <v>#N/A</v>
      </c>
      <c r="AE740" s="35"/>
      <c r="AF740" s="41" t="e">
        <f>VLOOKUP(AE740,definitions_list_lookup!$AT$3:$AU$5,2,FALSE)</f>
        <v>#N/A</v>
      </c>
      <c r="AH740" s="2"/>
      <c r="AI740" s="2"/>
      <c r="AJ740" s="14"/>
      <c r="AK740" s="14"/>
      <c r="AL740" s="14"/>
      <c r="AM740" s="14"/>
      <c r="AN740" s="14"/>
      <c r="AO740" s="14"/>
      <c r="AP740" s="14"/>
      <c r="AQ740" s="14"/>
      <c r="AR740" s="14"/>
      <c r="AS740" s="49">
        <v>22</v>
      </c>
      <c r="AT740" s="49">
        <v>90</v>
      </c>
      <c r="AU740" s="49">
        <v>0</v>
      </c>
      <c r="AV740" s="49">
        <v>180</v>
      </c>
      <c r="AW740" s="49">
        <f t="shared" si="79"/>
        <v>-90</v>
      </c>
      <c r="AX740" s="49">
        <f t="shared" si="80"/>
        <v>270</v>
      </c>
      <c r="AY740" s="49">
        <f t="shared" si="81"/>
        <v>68</v>
      </c>
      <c r="AZ740" s="49">
        <f t="shared" si="82"/>
        <v>360</v>
      </c>
      <c r="BA740" s="49">
        <f t="shared" si="83"/>
        <v>22</v>
      </c>
      <c r="BB740" s="49">
        <f t="shared" si="75"/>
        <v>90</v>
      </c>
      <c r="BC740" s="60">
        <f t="shared" si="74"/>
        <v>22</v>
      </c>
    </row>
    <row r="741" spans="1:55">
      <c r="A741" s="89">
        <v>42941</v>
      </c>
      <c r="B741" s="2" t="s">
        <v>1842</v>
      </c>
      <c r="C741" s="2" t="s">
        <v>1450</v>
      </c>
      <c r="D741" s="2" t="s">
        <v>1575</v>
      </c>
      <c r="E741" s="2">
        <v>87</v>
      </c>
      <c r="F741" s="2">
        <v>1</v>
      </c>
      <c r="G741" s="10" t="str">
        <f t="shared" si="78"/>
        <v>87-1</v>
      </c>
      <c r="H741" s="2">
        <v>0</v>
      </c>
      <c r="I741" s="2">
        <v>42</v>
      </c>
      <c r="J741" s="14">
        <f>(VLOOKUP($G741,Depth_Lookup_CCL!$A$3:$Z$549,11,FALSE))+(H741/100)</f>
        <v>215.2</v>
      </c>
      <c r="K741" s="14">
        <f>(VLOOKUP($G741,Depth_Lookup_CCL!$A$3:$Z$549,11,FALSE))+(I741/100)</f>
        <v>215.61999999999998</v>
      </c>
      <c r="L741" s="90">
        <v>57</v>
      </c>
      <c r="M741" s="90" t="s">
        <v>1846</v>
      </c>
      <c r="N741" s="14"/>
      <c r="Q741" s="2"/>
      <c r="R741" s="110"/>
      <c r="T741" s="35"/>
      <c r="U741" s="2"/>
      <c r="V741" s="2"/>
      <c r="W741" s="5" t="e">
        <f>VLOOKUP(V741,definitions_list_lookup!$V$12:$W$15,2,FALSE)</f>
        <v>#N/A</v>
      </c>
      <c r="X741" s="35"/>
      <c r="Y741" s="41" t="e">
        <f>VLOOKUP(X741,definitions_list_lookup!$AT$3:$AU$5,2,FALSE)</f>
        <v>#N/A</v>
      </c>
      <c r="Z741" s="41"/>
      <c r="AA741" s="41"/>
      <c r="AB741" s="2" t="s">
        <v>1385</v>
      </c>
      <c r="AC741" s="2" t="s">
        <v>238</v>
      </c>
      <c r="AD741" s="5">
        <f>VLOOKUP(AC741,definitions_list_lookup!$Y$12:$Z$15,2,FALSE)</f>
        <v>2</v>
      </c>
      <c r="AE741" s="35" t="s">
        <v>1456</v>
      </c>
      <c r="AF741" s="41">
        <f>VLOOKUP(AE741,definitions_list_lookup!$AT$3:$AU$5,2,FALSE)</f>
        <v>1</v>
      </c>
      <c r="AH741" s="2" t="s">
        <v>1492</v>
      </c>
      <c r="AI741" s="2" t="s">
        <v>3085</v>
      </c>
      <c r="AJ741" s="14"/>
      <c r="AK741" s="14"/>
      <c r="AL741" s="14"/>
      <c r="AM741" s="14"/>
      <c r="AN741" s="14"/>
      <c r="AO741" s="14"/>
      <c r="AP741" s="14"/>
      <c r="AQ741" s="14"/>
      <c r="AR741" s="14"/>
      <c r="AS741" s="49">
        <v>24</v>
      </c>
      <c r="AT741" s="49">
        <v>90</v>
      </c>
      <c r="AU741" s="49">
        <v>3</v>
      </c>
      <c r="AV741" s="49">
        <v>360</v>
      </c>
      <c r="AW741" s="49">
        <f t="shared" si="79"/>
        <v>-96.713382482936723</v>
      </c>
      <c r="AX741" s="49">
        <f t="shared" si="80"/>
        <v>263.28661751706329</v>
      </c>
      <c r="AY741" s="49">
        <f t="shared" si="81"/>
        <v>65.853185806295343</v>
      </c>
      <c r="AZ741" s="49">
        <f t="shared" si="82"/>
        <v>353.28661751706329</v>
      </c>
      <c r="BA741" s="49">
        <f t="shared" si="83"/>
        <v>24.146814193704657</v>
      </c>
      <c r="BB741" s="49">
        <f t="shared" si="75"/>
        <v>83.286617517063291</v>
      </c>
      <c r="BC741" s="60">
        <f t="shared" si="74"/>
        <v>24.146814193704657</v>
      </c>
    </row>
    <row r="742" spans="1:55">
      <c r="A742" s="89">
        <v>42941</v>
      </c>
      <c r="B742" s="2" t="s">
        <v>1842</v>
      </c>
      <c r="C742" s="2" t="s">
        <v>1450</v>
      </c>
      <c r="D742" s="2" t="s">
        <v>1575</v>
      </c>
      <c r="E742" s="2">
        <v>87</v>
      </c>
      <c r="F742" s="2">
        <v>1</v>
      </c>
      <c r="G742" s="10" t="str">
        <f t="shared" si="78"/>
        <v>87-1</v>
      </c>
      <c r="H742" s="2">
        <v>42</v>
      </c>
      <c r="I742" s="2">
        <v>52</v>
      </c>
      <c r="J742" s="14">
        <f>(VLOOKUP($G742,Depth_Lookup_CCL!$A$3:$Z$549,11,FALSE))+(H742/100)</f>
        <v>215.61999999999998</v>
      </c>
      <c r="K742" s="14">
        <f>(VLOOKUP($G742,Depth_Lookup_CCL!$A$3:$Z$549,11,FALSE))+(I742/100)</f>
        <v>215.72</v>
      </c>
      <c r="L742" s="90">
        <v>57</v>
      </c>
      <c r="M742" s="90" t="s">
        <v>1846</v>
      </c>
      <c r="N742" s="14"/>
      <c r="Q742" s="2"/>
      <c r="R742" s="110"/>
      <c r="T742" s="35"/>
      <c r="U742" s="2"/>
      <c r="V742" s="2"/>
      <c r="W742" s="5" t="e">
        <f>VLOOKUP(V742,definitions_list_lookup!$V$12:$W$15,2,FALSE)</f>
        <v>#N/A</v>
      </c>
      <c r="X742" s="35"/>
      <c r="Y742" s="41" t="e">
        <f>VLOOKUP(X742,definitions_list_lookup!$AT$3:$AU$5,2,FALSE)</f>
        <v>#N/A</v>
      </c>
      <c r="Z742" s="41"/>
      <c r="AA742" s="41"/>
      <c r="AB742" s="2" t="s">
        <v>1385</v>
      </c>
      <c r="AC742" s="2" t="s">
        <v>238</v>
      </c>
      <c r="AD742" s="5">
        <f>VLOOKUP(AC742,definitions_list_lookup!$Y$12:$Z$15,2,FALSE)</f>
        <v>2</v>
      </c>
      <c r="AE742" s="35" t="s">
        <v>1456</v>
      </c>
      <c r="AF742" s="41">
        <f>VLOOKUP(AE742,definitions_list_lookup!$AT$3:$AU$5,2,FALSE)</f>
        <v>1</v>
      </c>
      <c r="AH742" s="2" t="s">
        <v>1492</v>
      </c>
      <c r="AI742" s="2" t="s">
        <v>3212</v>
      </c>
      <c r="AJ742" s="14"/>
      <c r="AK742" s="14"/>
      <c r="AL742" s="14"/>
      <c r="AM742" s="14"/>
      <c r="AN742" s="14"/>
      <c r="AO742" s="14"/>
      <c r="AP742" s="14"/>
      <c r="AQ742" s="14"/>
      <c r="AR742" s="14"/>
      <c r="AS742" s="49">
        <v>73</v>
      </c>
      <c r="AT742" s="49">
        <v>90</v>
      </c>
      <c r="AU742" s="49">
        <v>68</v>
      </c>
      <c r="AV742" s="49">
        <v>360</v>
      </c>
      <c r="AW742" s="49">
        <f t="shared" si="79"/>
        <v>-127.11515685549627</v>
      </c>
      <c r="AX742" s="49">
        <f t="shared" si="80"/>
        <v>232.88484314450375</v>
      </c>
      <c r="AY742" s="49">
        <f t="shared" si="81"/>
        <v>13.70126339228873</v>
      </c>
      <c r="AZ742" s="49">
        <f t="shared" si="82"/>
        <v>322.88484314450375</v>
      </c>
      <c r="BA742" s="49">
        <f t="shared" si="83"/>
        <v>76.298736607711277</v>
      </c>
      <c r="BB742" s="49">
        <f t="shared" si="75"/>
        <v>52.884843144503748</v>
      </c>
      <c r="BC742" s="60">
        <f t="shared" si="74"/>
        <v>76.298736607711277</v>
      </c>
    </row>
    <row r="743" spans="1:55">
      <c r="A743" s="89">
        <v>42941</v>
      </c>
      <c r="B743" s="2" t="s">
        <v>1842</v>
      </c>
      <c r="C743" s="2" t="s">
        <v>1450</v>
      </c>
      <c r="D743" s="2" t="s">
        <v>1575</v>
      </c>
      <c r="E743" s="2">
        <v>87</v>
      </c>
      <c r="F743" s="2">
        <v>1</v>
      </c>
      <c r="G743" s="10" t="str">
        <f t="shared" si="78"/>
        <v>87-1</v>
      </c>
      <c r="H743" s="2">
        <v>52</v>
      </c>
      <c r="I743" s="2">
        <v>84</v>
      </c>
      <c r="J743" s="14">
        <f>(VLOOKUP($G743,Depth_Lookup_CCL!$A$3:$Z$549,11,FALSE))+(H743/100)</f>
        <v>215.72</v>
      </c>
      <c r="K743" s="14">
        <f>(VLOOKUP($G743,Depth_Lookup_CCL!$A$3:$Z$549,11,FALSE))+(I743/100)</f>
        <v>216.04</v>
      </c>
      <c r="L743" s="90">
        <v>57</v>
      </c>
      <c r="M743" s="90" t="s">
        <v>1846</v>
      </c>
      <c r="N743" s="14" t="s">
        <v>1442</v>
      </c>
      <c r="Q743" s="2"/>
      <c r="R743" s="110"/>
      <c r="T743" s="35"/>
      <c r="U743" s="2"/>
      <c r="V743" s="2"/>
      <c r="W743" s="5" t="e">
        <f>VLOOKUP(V743,definitions_list_lookup!$V$12:$W$15,2,FALSE)</f>
        <v>#N/A</v>
      </c>
      <c r="X743" s="35"/>
      <c r="Y743" s="41" t="e">
        <f>VLOOKUP(X743,definitions_list_lookup!$AT$3:$AU$5,2,FALSE)</f>
        <v>#N/A</v>
      </c>
      <c r="Z743" s="41"/>
      <c r="AA743" s="41"/>
      <c r="AB743" s="2" t="s">
        <v>1385</v>
      </c>
      <c r="AC743" s="2" t="s">
        <v>238</v>
      </c>
      <c r="AD743" s="5">
        <f>VLOOKUP(AC743,definitions_list_lookup!$Y$12:$Z$15,2,FALSE)</f>
        <v>2</v>
      </c>
      <c r="AE743" s="35" t="s">
        <v>1456</v>
      </c>
      <c r="AF743" s="41">
        <f>VLOOKUP(AE743,definitions_list_lookup!$AT$3:$AU$5,2,FALSE)</f>
        <v>1</v>
      </c>
      <c r="AH743" s="2" t="s">
        <v>1492</v>
      </c>
      <c r="AI743" s="2" t="s">
        <v>3213</v>
      </c>
      <c r="AJ743" s="14"/>
      <c r="AK743" s="14"/>
      <c r="AL743" s="14"/>
      <c r="AM743" s="14"/>
      <c r="AN743" s="14"/>
      <c r="AO743" s="14"/>
      <c r="AP743" s="14"/>
      <c r="AQ743" s="14"/>
      <c r="AR743" s="14"/>
      <c r="AS743" s="49">
        <v>50</v>
      </c>
      <c r="AT743" s="49">
        <v>90</v>
      </c>
      <c r="AU743" s="49">
        <v>3</v>
      </c>
      <c r="AV743" s="49">
        <v>360</v>
      </c>
      <c r="AW743" s="49">
        <f t="shared" si="79"/>
        <v>-92.51797957863505</v>
      </c>
      <c r="AX743" s="49">
        <f t="shared" si="80"/>
        <v>267.48202042136495</v>
      </c>
      <c r="AY743" s="49">
        <f t="shared" si="81"/>
        <v>39.972749366830385</v>
      </c>
      <c r="AZ743" s="49">
        <f t="shared" si="82"/>
        <v>357.48202042136495</v>
      </c>
      <c r="BA743" s="49">
        <f t="shared" si="83"/>
        <v>50.027250633169615</v>
      </c>
      <c r="BB743" s="49">
        <f t="shared" si="75"/>
        <v>87.48202042136495</v>
      </c>
      <c r="BC743" s="60">
        <f t="shared" si="74"/>
        <v>50.027250633169615</v>
      </c>
    </row>
    <row r="744" spans="1:55">
      <c r="A744" s="89">
        <v>42941</v>
      </c>
      <c r="B744" s="2" t="s">
        <v>1842</v>
      </c>
      <c r="C744" s="2" t="s">
        <v>1450</v>
      </c>
      <c r="D744" s="2" t="s">
        <v>1575</v>
      </c>
      <c r="E744" s="2">
        <v>87</v>
      </c>
      <c r="F744" s="2">
        <v>2</v>
      </c>
      <c r="G744" s="10" t="str">
        <f t="shared" si="78"/>
        <v>87-2</v>
      </c>
      <c r="H744" s="2">
        <v>0</v>
      </c>
      <c r="I744" s="2">
        <v>23</v>
      </c>
      <c r="J744" s="14">
        <f>(VLOOKUP($G744,Depth_Lookup_CCL!$A$3:$Z$549,11,FALSE))+(H744/100)</f>
        <v>216.035</v>
      </c>
      <c r="K744" s="14">
        <f>(VLOOKUP($G744,Depth_Lookup_CCL!$A$3:$Z$549,11,FALSE))+(I744/100)</f>
        <v>216.26499999999999</v>
      </c>
      <c r="L744" s="90">
        <v>57</v>
      </c>
      <c r="M744" s="90" t="s">
        <v>1846</v>
      </c>
      <c r="N744" s="14"/>
      <c r="Q744" s="2"/>
      <c r="R744" s="110"/>
      <c r="T744" s="35"/>
      <c r="U744" s="2"/>
      <c r="V744" s="2"/>
      <c r="W744" s="5" t="e">
        <f>VLOOKUP(V744,definitions_list_lookup!$V$12:$W$15,2,FALSE)</f>
        <v>#N/A</v>
      </c>
      <c r="X744" s="35"/>
      <c r="Y744" s="41" t="e">
        <f>VLOOKUP(X744,definitions_list_lookup!$AT$3:$AU$5,2,FALSE)</f>
        <v>#N/A</v>
      </c>
      <c r="Z744" s="41"/>
      <c r="AA744" s="41" t="s">
        <v>3214</v>
      </c>
      <c r="AB744" s="2"/>
      <c r="AC744" s="2"/>
      <c r="AD744" s="5" t="e">
        <f>VLOOKUP(AC744,definitions_list_lookup!$Y$12:$Z$15,2,FALSE)</f>
        <v>#N/A</v>
      </c>
      <c r="AE744" s="35"/>
      <c r="AF744" s="41" t="e">
        <f>VLOOKUP(AE744,definitions_list_lookup!$AT$3:$AU$5,2,FALSE)</f>
        <v>#N/A</v>
      </c>
      <c r="AH744" s="2"/>
      <c r="AI744" s="2"/>
      <c r="AJ744" s="14"/>
      <c r="AK744" s="14"/>
      <c r="AL744" s="14"/>
      <c r="AM744" s="14"/>
      <c r="AN744" s="14"/>
      <c r="AO744" s="14"/>
      <c r="AP744" s="14"/>
      <c r="AQ744" s="14"/>
      <c r="AR744" s="14"/>
      <c r="AS744" s="49"/>
      <c r="AT744" s="49"/>
      <c r="AU744" s="49"/>
      <c r="AV744" s="49"/>
      <c r="AW744" s="49"/>
      <c r="AX744" s="49"/>
      <c r="AY744" s="49"/>
      <c r="AZ744" s="49"/>
      <c r="BA744" s="49"/>
      <c r="BB744" s="49"/>
      <c r="BC744" s="60"/>
    </row>
    <row r="745" spans="1:55">
      <c r="A745" s="89">
        <v>42941</v>
      </c>
      <c r="B745" s="2" t="s">
        <v>1842</v>
      </c>
      <c r="C745" s="2" t="s">
        <v>1450</v>
      </c>
      <c r="D745" s="2" t="s">
        <v>1575</v>
      </c>
      <c r="E745" s="2">
        <v>87</v>
      </c>
      <c r="F745" s="2">
        <v>2</v>
      </c>
      <c r="G745" s="10" t="str">
        <f t="shared" si="78"/>
        <v>87-2</v>
      </c>
      <c r="H745" s="2">
        <v>23</v>
      </c>
      <c r="I745" s="2">
        <v>42</v>
      </c>
      <c r="J745" s="14">
        <f>(VLOOKUP($G745,Depth_Lookup_CCL!$A$3:$Z$549,11,FALSE))+(H745/100)</f>
        <v>216.26499999999999</v>
      </c>
      <c r="K745" s="14">
        <f>(VLOOKUP($G745,Depth_Lookup_CCL!$A$3:$Z$549,11,FALSE))+(I745/100)</f>
        <v>216.45499999999998</v>
      </c>
      <c r="L745" s="90">
        <v>57</v>
      </c>
      <c r="M745" s="90" t="s">
        <v>1846</v>
      </c>
      <c r="N745" s="14"/>
      <c r="Q745" s="2"/>
      <c r="R745" s="110"/>
      <c r="T745" s="35"/>
      <c r="U745" s="2"/>
      <c r="V745" s="2"/>
      <c r="W745" s="5" t="e">
        <f>VLOOKUP(V745,definitions_list_lookup!$V$12:$W$15,2,FALSE)</f>
        <v>#N/A</v>
      </c>
      <c r="X745" s="35"/>
      <c r="Y745" s="41" t="e">
        <f>VLOOKUP(X745,definitions_list_lookup!$AT$3:$AU$5,2,FALSE)</f>
        <v>#N/A</v>
      </c>
      <c r="Z745" s="41"/>
      <c r="AA745" s="41" t="s">
        <v>3215</v>
      </c>
      <c r="AB745" s="2"/>
      <c r="AC745" s="2"/>
      <c r="AD745" s="5" t="e">
        <f>VLOOKUP(AC745,definitions_list_lookup!$Y$12:$Z$15,2,FALSE)</f>
        <v>#N/A</v>
      </c>
      <c r="AE745" s="35"/>
      <c r="AF745" s="41" t="e">
        <f>VLOOKUP(AE745,definitions_list_lookup!$AT$3:$AU$5,2,FALSE)</f>
        <v>#N/A</v>
      </c>
      <c r="AH745" s="2"/>
      <c r="AI745" s="2"/>
      <c r="AJ745" s="14"/>
      <c r="AK745" s="14"/>
      <c r="AL745" s="14"/>
      <c r="AM745" s="14"/>
      <c r="AN745" s="14"/>
      <c r="AO745" s="14"/>
      <c r="AP745" s="14"/>
      <c r="AQ745" s="14"/>
      <c r="AR745" s="14"/>
      <c r="AS745" s="49">
        <v>28</v>
      </c>
      <c r="AT745" s="49">
        <v>90</v>
      </c>
      <c r="AU745" s="49">
        <v>19</v>
      </c>
      <c r="AV745" s="49">
        <v>360</v>
      </c>
      <c r="AW745" s="49">
        <f t="shared" si="79"/>
        <v>-122.92653085891503</v>
      </c>
      <c r="AX745" s="49">
        <f t="shared" si="80"/>
        <v>237.07346914108496</v>
      </c>
      <c r="AY745" s="49">
        <f t="shared" si="81"/>
        <v>57.647220367203538</v>
      </c>
      <c r="AZ745" s="49">
        <f t="shared" si="82"/>
        <v>327.07346914108496</v>
      </c>
      <c r="BA745" s="49">
        <f t="shared" si="83"/>
        <v>32.352779632796462</v>
      </c>
      <c r="BB745" s="49">
        <f t="shared" si="75"/>
        <v>57.073469141084956</v>
      </c>
      <c r="BC745" s="60">
        <f t="shared" si="74"/>
        <v>32.352779632796462</v>
      </c>
    </row>
    <row r="746" spans="1:55">
      <c r="A746" s="89">
        <v>42941</v>
      </c>
      <c r="B746" s="2" t="s">
        <v>1842</v>
      </c>
      <c r="C746" s="2" t="s">
        <v>1450</v>
      </c>
      <c r="D746" s="2" t="s">
        <v>1575</v>
      </c>
      <c r="E746" s="2">
        <v>87</v>
      </c>
      <c r="F746" s="2">
        <v>2</v>
      </c>
      <c r="G746" s="10" t="str">
        <f t="shared" si="78"/>
        <v>87-2</v>
      </c>
      <c r="H746" s="2">
        <v>42</v>
      </c>
      <c r="I746" s="2">
        <v>78</v>
      </c>
      <c r="J746" s="14">
        <f>(VLOOKUP($G746,Depth_Lookup_CCL!$A$3:$Z$549,11,FALSE))+(H746/100)</f>
        <v>216.45499999999998</v>
      </c>
      <c r="K746" s="14">
        <f>(VLOOKUP($G746,Depth_Lookup_CCL!$A$3:$Z$549,11,FALSE))+(I746/100)</f>
        <v>216.815</v>
      </c>
      <c r="L746" s="90">
        <v>57</v>
      </c>
      <c r="M746" s="90" t="s">
        <v>1846</v>
      </c>
      <c r="N746" s="14" t="s">
        <v>1442</v>
      </c>
      <c r="Q746" s="2"/>
      <c r="R746" s="110"/>
      <c r="T746" s="35"/>
      <c r="U746" s="2"/>
      <c r="V746" s="2"/>
      <c r="W746" s="5" t="e">
        <f>VLOOKUP(V746,definitions_list_lookup!$V$12:$W$15,2,FALSE)</f>
        <v>#N/A</v>
      </c>
      <c r="X746" s="35"/>
      <c r="Y746" s="41" t="e">
        <f>VLOOKUP(X746,definitions_list_lookup!$AT$3:$AU$5,2,FALSE)</f>
        <v>#N/A</v>
      </c>
      <c r="Z746" s="41"/>
      <c r="AA746" s="41" t="s">
        <v>3080</v>
      </c>
      <c r="AB746" s="2"/>
      <c r="AC746" s="2"/>
      <c r="AD746" s="5" t="e">
        <f>VLOOKUP(AC746,definitions_list_lookup!$Y$12:$Z$15,2,FALSE)</f>
        <v>#N/A</v>
      </c>
      <c r="AE746" s="35"/>
      <c r="AF746" s="41" t="e">
        <f>VLOOKUP(AE746,definitions_list_lookup!$AT$3:$AU$5,2,FALSE)</f>
        <v>#N/A</v>
      </c>
      <c r="AH746" s="2"/>
      <c r="AI746" s="2"/>
      <c r="AJ746" s="14"/>
      <c r="AK746" s="14"/>
      <c r="AL746" s="14"/>
      <c r="AM746" s="14"/>
      <c r="AN746" s="14"/>
      <c r="AO746" s="14"/>
      <c r="AP746" s="14"/>
      <c r="AQ746" s="14"/>
      <c r="AR746" s="14"/>
      <c r="AS746" s="49"/>
      <c r="AT746" s="49"/>
      <c r="AU746" s="49"/>
      <c r="AV746" s="49"/>
      <c r="AW746" s="49" t="e">
        <f t="shared" si="79"/>
        <v>#DIV/0!</v>
      </c>
      <c r="AX746" s="49" t="e">
        <f t="shared" si="80"/>
        <v>#DIV/0!</v>
      </c>
      <c r="AY746" s="49" t="e">
        <f t="shared" si="81"/>
        <v>#DIV/0!</v>
      </c>
      <c r="AZ746" s="49" t="e">
        <f t="shared" si="82"/>
        <v>#DIV/0!</v>
      </c>
      <c r="BA746" s="49" t="e">
        <f t="shared" si="83"/>
        <v>#DIV/0!</v>
      </c>
      <c r="BB746" s="49" t="e">
        <f t="shared" si="75"/>
        <v>#DIV/0!</v>
      </c>
      <c r="BC746" s="60" t="e">
        <f t="shared" si="74"/>
        <v>#DIV/0!</v>
      </c>
    </row>
    <row r="747" spans="1:55">
      <c r="A747" s="89">
        <v>42941</v>
      </c>
      <c r="B747" s="2" t="s">
        <v>1842</v>
      </c>
      <c r="C747" s="2" t="s">
        <v>1450</v>
      </c>
      <c r="D747" s="2" t="s">
        <v>1575</v>
      </c>
      <c r="E747" s="2">
        <v>87</v>
      </c>
      <c r="F747" s="2">
        <v>3</v>
      </c>
      <c r="G747" s="10" t="str">
        <f t="shared" si="78"/>
        <v>87-3</v>
      </c>
      <c r="H747" s="2">
        <v>0</v>
      </c>
      <c r="I747" s="2">
        <v>6</v>
      </c>
      <c r="J747" s="14">
        <f>(VLOOKUP($G747,Depth_Lookup_CCL!$A$3:$Z$549,11,FALSE))+(H747/100)</f>
        <v>216.82</v>
      </c>
      <c r="K747" s="14">
        <f>(VLOOKUP($G747,Depth_Lookup_CCL!$A$3:$Z$549,11,FALSE))+(I747/100)</f>
        <v>216.88</v>
      </c>
      <c r="L747" s="90">
        <v>57</v>
      </c>
      <c r="M747" s="90" t="s">
        <v>1846</v>
      </c>
      <c r="N747" s="14"/>
      <c r="Q747" s="2"/>
      <c r="R747" s="110"/>
      <c r="T747" s="35"/>
      <c r="U747" s="2"/>
      <c r="V747" s="2"/>
      <c r="W747" s="5" t="e">
        <f>VLOOKUP(V747,definitions_list_lookup!$V$12:$W$15,2,FALSE)</f>
        <v>#N/A</v>
      </c>
      <c r="X747" s="35"/>
      <c r="Y747" s="41" t="e">
        <f>VLOOKUP(X747,definitions_list_lookup!$AT$3:$AU$5,2,FALSE)</f>
        <v>#N/A</v>
      </c>
      <c r="Z747" s="41"/>
      <c r="AA747" s="41"/>
      <c r="AB747" s="2"/>
      <c r="AC747" s="2"/>
      <c r="AD747" s="5" t="e">
        <f>VLOOKUP(AC747,definitions_list_lookup!$Y$12:$Z$15,2,FALSE)</f>
        <v>#N/A</v>
      </c>
      <c r="AE747" s="35"/>
      <c r="AF747" s="41" t="e">
        <f>VLOOKUP(AE747,definitions_list_lookup!$AT$3:$AU$5,2,FALSE)</f>
        <v>#N/A</v>
      </c>
      <c r="AH747" s="2"/>
      <c r="AI747" s="2"/>
      <c r="AJ747" s="14"/>
      <c r="AK747" s="14"/>
      <c r="AL747" s="14"/>
      <c r="AM747" s="14"/>
      <c r="AN747" s="14"/>
      <c r="AO747" s="14"/>
      <c r="AP747" s="14"/>
      <c r="AQ747" s="14"/>
      <c r="AR747" s="14"/>
      <c r="AS747" s="49"/>
      <c r="AT747" s="49"/>
      <c r="AU747" s="49"/>
      <c r="AV747" s="49"/>
      <c r="AW747" s="49"/>
      <c r="AX747" s="49"/>
      <c r="AY747" s="49"/>
      <c r="AZ747" s="49"/>
      <c r="BA747" s="49"/>
      <c r="BB747" s="49"/>
      <c r="BC747" s="60"/>
    </row>
    <row r="748" spans="1:55">
      <c r="A748" s="89">
        <v>42941</v>
      </c>
      <c r="B748" s="2" t="s">
        <v>1842</v>
      </c>
      <c r="C748" s="2" t="s">
        <v>1450</v>
      </c>
      <c r="D748" s="2" t="s">
        <v>1575</v>
      </c>
      <c r="E748" s="2">
        <v>87</v>
      </c>
      <c r="F748" s="2">
        <v>3</v>
      </c>
      <c r="G748" s="10" t="str">
        <f t="shared" si="78"/>
        <v>87-3</v>
      </c>
      <c r="H748" s="2">
        <v>6</v>
      </c>
      <c r="I748" s="2">
        <v>14.5</v>
      </c>
      <c r="J748" s="14">
        <f>(VLOOKUP($G748,Depth_Lookup_CCL!$A$3:$Z$549,11,FALSE))+(H748/100)</f>
        <v>216.88</v>
      </c>
      <c r="K748" s="14">
        <f>(VLOOKUP($G748,Depth_Lookup_CCL!$A$3:$Z$549,11,FALSE))+(I748/100)</f>
        <v>216.965</v>
      </c>
      <c r="L748" s="90">
        <v>57</v>
      </c>
      <c r="M748" s="90" t="s">
        <v>1846</v>
      </c>
      <c r="N748" s="14"/>
      <c r="Q748" s="2"/>
      <c r="R748" s="110"/>
      <c r="S748" s="2" t="s">
        <v>1366</v>
      </c>
      <c r="T748" s="35" t="s">
        <v>1391</v>
      </c>
      <c r="U748" s="2" t="s">
        <v>1368</v>
      </c>
      <c r="V748" s="2" t="s">
        <v>238</v>
      </c>
      <c r="W748" s="5">
        <f>VLOOKUP(V748,definitions_list_lookup!$V$12:$W$15,2,FALSE)</f>
        <v>2</v>
      </c>
      <c r="X748" s="35" t="s">
        <v>1456</v>
      </c>
      <c r="Y748" s="41">
        <f>VLOOKUP(X748,definitions_list_lookup!$AT$3:$AU$5,2,FALSE)</f>
        <v>1</v>
      </c>
      <c r="Z748" s="41">
        <v>8.5</v>
      </c>
      <c r="AA748" s="41"/>
      <c r="AB748" s="2"/>
      <c r="AC748" s="2"/>
      <c r="AD748" s="5" t="e">
        <f>VLOOKUP(AC748,definitions_list_lookup!$Y$12:$Z$15,2,FALSE)</f>
        <v>#N/A</v>
      </c>
      <c r="AE748" s="35"/>
      <c r="AF748" s="41" t="e">
        <f>VLOOKUP(AE748,definitions_list_lookup!$AT$3:$AU$5,2,FALSE)</f>
        <v>#N/A</v>
      </c>
      <c r="AH748" s="2"/>
      <c r="AI748" s="2"/>
      <c r="AJ748" s="14"/>
      <c r="AK748" s="14"/>
      <c r="AL748" s="14"/>
      <c r="AM748" s="14"/>
      <c r="AN748" s="14"/>
      <c r="AO748" s="14"/>
      <c r="AP748" s="14"/>
      <c r="AQ748" s="14"/>
      <c r="AR748" s="14"/>
      <c r="AS748" s="49"/>
      <c r="AT748" s="49"/>
      <c r="AU748" s="49"/>
      <c r="AV748" s="49"/>
      <c r="AW748" s="49"/>
      <c r="AX748" s="49"/>
      <c r="AY748" s="49"/>
      <c r="AZ748" s="49"/>
      <c r="BA748" s="49"/>
      <c r="BB748" s="49"/>
      <c r="BC748" s="60"/>
    </row>
    <row r="749" spans="1:55">
      <c r="A749" s="89">
        <v>42941</v>
      </c>
      <c r="B749" s="2" t="s">
        <v>1842</v>
      </c>
      <c r="C749" s="2" t="s">
        <v>1450</v>
      </c>
      <c r="D749" s="2" t="s">
        <v>1575</v>
      </c>
      <c r="E749" s="2">
        <v>87</v>
      </c>
      <c r="F749" s="2">
        <v>3</v>
      </c>
      <c r="G749" s="10" t="str">
        <f t="shared" si="78"/>
        <v>87-3</v>
      </c>
      <c r="H749" s="2">
        <v>14.5</v>
      </c>
      <c r="I749" s="2">
        <v>17</v>
      </c>
      <c r="J749" s="14">
        <f>(VLOOKUP($G749,Depth_Lookup_CCL!$A$3:$Z$549,11,FALSE))+(H749/100)</f>
        <v>216.965</v>
      </c>
      <c r="K749" s="14">
        <f>(VLOOKUP($G749,Depth_Lookup_CCL!$A$3:$Z$549,11,FALSE))+(I749/100)</f>
        <v>216.98999999999998</v>
      </c>
      <c r="L749" s="90">
        <v>57</v>
      </c>
      <c r="M749" s="90" t="s">
        <v>1846</v>
      </c>
      <c r="N749" s="14"/>
      <c r="Q749" s="2"/>
      <c r="R749" s="110"/>
      <c r="S749" s="2" t="s">
        <v>1366</v>
      </c>
      <c r="T749" s="35" t="s">
        <v>1391</v>
      </c>
      <c r="U749" s="2" t="s">
        <v>1368</v>
      </c>
      <c r="V749" s="2" t="s">
        <v>238</v>
      </c>
      <c r="W749" s="5">
        <f>VLOOKUP(V749,definitions_list_lookup!$V$12:$W$15,2,FALSE)</f>
        <v>2</v>
      </c>
      <c r="X749" s="35" t="s">
        <v>1456</v>
      </c>
      <c r="Y749" s="41">
        <f>VLOOKUP(X749,definitions_list_lookup!$AT$3:$AU$5,2,FALSE)</f>
        <v>1</v>
      </c>
      <c r="Z749" s="41">
        <v>2.5</v>
      </c>
      <c r="AA749" s="41" t="s">
        <v>3081</v>
      </c>
      <c r="AB749" s="2"/>
      <c r="AC749" s="2"/>
      <c r="AD749" s="5" t="e">
        <f>VLOOKUP(AC749,definitions_list_lookup!$Y$12:$Z$15,2,FALSE)</f>
        <v>#N/A</v>
      </c>
      <c r="AE749" s="35"/>
      <c r="AF749" s="41" t="e">
        <f>VLOOKUP(AE749,definitions_list_lookup!$AT$3:$AU$5,2,FALSE)</f>
        <v>#N/A</v>
      </c>
      <c r="AH749" s="2"/>
      <c r="AI749" s="2"/>
      <c r="AJ749" s="14"/>
      <c r="AK749" s="14"/>
      <c r="AL749" s="14"/>
      <c r="AM749" s="14"/>
      <c r="AN749" s="14"/>
      <c r="AO749" s="14"/>
      <c r="AP749" s="14"/>
      <c r="AQ749" s="14"/>
      <c r="AR749" s="14"/>
      <c r="AS749" s="49"/>
      <c r="AT749" s="49"/>
      <c r="AU749" s="49"/>
      <c r="AV749" s="49"/>
      <c r="AW749" s="49"/>
      <c r="AX749" s="49"/>
      <c r="AY749" s="49"/>
      <c r="AZ749" s="49"/>
      <c r="BA749" s="49"/>
      <c r="BB749" s="49"/>
      <c r="BC749" s="60"/>
    </row>
    <row r="750" spans="1:55">
      <c r="A750" s="89">
        <v>42941</v>
      </c>
      <c r="B750" s="2" t="s">
        <v>1842</v>
      </c>
      <c r="C750" s="2" t="s">
        <v>1450</v>
      </c>
      <c r="D750" s="2" t="s">
        <v>1575</v>
      </c>
      <c r="E750" s="2">
        <v>87</v>
      </c>
      <c r="F750" s="2">
        <v>3</v>
      </c>
      <c r="G750" s="10" t="str">
        <f t="shared" si="78"/>
        <v>87-3</v>
      </c>
      <c r="H750" s="2">
        <v>17</v>
      </c>
      <c r="I750" s="2">
        <v>35</v>
      </c>
      <c r="J750" s="14">
        <f>(VLOOKUP($G750,Depth_Lookup_CCL!$A$3:$Z$549,11,FALSE))+(H750/100)</f>
        <v>216.98999999999998</v>
      </c>
      <c r="K750" s="14">
        <f>(VLOOKUP($G750,Depth_Lookup_CCL!$A$3:$Z$549,11,FALSE))+(I750/100)</f>
        <v>217.17</v>
      </c>
      <c r="L750" s="90">
        <v>57</v>
      </c>
      <c r="M750" s="90" t="s">
        <v>1846</v>
      </c>
      <c r="N750" s="14"/>
      <c r="Q750" s="2"/>
      <c r="R750" s="110"/>
      <c r="T750" s="35"/>
      <c r="U750" s="2"/>
      <c r="V750" s="2"/>
      <c r="W750" s="5" t="e">
        <f>VLOOKUP(V750,definitions_list_lookup!$V$12:$W$15,2,FALSE)</f>
        <v>#N/A</v>
      </c>
      <c r="X750" s="35"/>
      <c r="Y750" s="41" t="e">
        <f>VLOOKUP(X750,definitions_list_lookup!$AT$3:$AU$5,2,FALSE)</f>
        <v>#N/A</v>
      </c>
      <c r="Z750" s="41">
        <v>18</v>
      </c>
      <c r="AA750" s="41"/>
      <c r="AB750" s="2" t="s">
        <v>1385</v>
      </c>
      <c r="AC750" s="2" t="s">
        <v>1374</v>
      </c>
      <c r="AD750" s="5">
        <f>VLOOKUP(AC750,definitions_list_lookup!$Y$12:$Z$15,2,FALSE)</f>
        <v>1</v>
      </c>
      <c r="AE750" s="35" t="s">
        <v>1456</v>
      </c>
      <c r="AF750" s="41">
        <f>VLOOKUP(AE750,definitions_list_lookup!$AT$3:$AU$5,2,FALSE)</f>
        <v>1</v>
      </c>
      <c r="AH750" s="2" t="s">
        <v>1492</v>
      </c>
      <c r="AI750" s="2" t="s">
        <v>3109</v>
      </c>
      <c r="AJ750" s="14"/>
      <c r="AK750" s="14"/>
      <c r="AL750" s="14"/>
      <c r="AM750" s="14"/>
      <c r="AN750" s="14"/>
      <c r="AO750" s="14"/>
      <c r="AP750" s="14"/>
      <c r="AQ750" s="14"/>
      <c r="AR750" s="14"/>
      <c r="AS750" s="49">
        <v>11</v>
      </c>
      <c r="AT750" s="49">
        <v>90</v>
      </c>
      <c r="AU750" s="49">
        <v>3</v>
      </c>
      <c r="AV750" s="49">
        <v>180</v>
      </c>
      <c r="AW750" s="49">
        <f t="shared" si="79"/>
        <v>-74.911005537545336</v>
      </c>
      <c r="AX750" s="49">
        <f t="shared" si="80"/>
        <v>285.08899446245465</v>
      </c>
      <c r="AY750" s="49">
        <f t="shared" si="81"/>
        <v>78.617290945848211</v>
      </c>
      <c r="AZ750" s="49">
        <f t="shared" si="82"/>
        <v>15.088994462454664</v>
      </c>
      <c r="BA750" s="49">
        <f t="shared" si="83"/>
        <v>11.382709054151789</v>
      </c>
      <c r="BB750" s="49">
        <f t="shared" si="75"/>
        <v>105.08899446245465</v>
      </c>
      <c r="BC750" s="60">
        <f t="shared" si="74"/>
        <v>11.382709054151789</v>
      </c>
    </row>
    <row r="751" spans="1:55">
      <c r="A751" s="89">
        <v>42941</v>
      </c>
      <c r="B751" s="2" t="s">
        <v>1842</v>
      </c>
      <c r="C751" s="2" t="s">
        <v>1450</v>
      </c>
      <c r="D751" s="2" t="s">
        <v>1575</v>
      </c>
      <c r="E751" s="2">
        <v>87</v>
      </c>
      <c r="F751" s="2">
        <v>3</v>
      </c>
      <c r="G751" s="10" t="str">
        <f t="shared" si="78"/>
        <v>87-3</v>
      </c>
      <c r="H751" s="2">
        <v>35</v>
      </c>
      <c r="I751" s="2">
        <v>36</v>
      </c>
      <c r="J751" s="14">
        <f>(VLOOKUP($G751,Depth_Lookup_CCL!$A$3:$Z$549,11,FALSE))+(H751/100)</f>
        <v>217.17</v>
      </c>
      <c r="K751" s="14">
        <f>(VLOOKUP($G751,Depth_Lookup_CCL!$A$3:$Z$549,11,FALSE))+(I751/100)</f>
        <v>217.18</v>
      </c>
      <c r="L751" s="90">
        <v>57</v>
      </c>
      <c r="M751" s="90" t="s">
        <v>1846</v>
      </c>
      <c r="N751" s="14"/>
      <c r="Q751" s="2"/>
      <c r="R751" s="110"/>
      <c r="S751" s="2" t="s">
        <v>1366</v>
      </c>
      <c r="T751" s="35" t="s">
        <v>1391</v>
      </c>
      <c r="U751" s="2" t="s">
        <v>1368</v>
      </c>
      <c r="V751" s="2" t="s">
        <v>238</v>
      </c>
      <c r="W751" s="5">
        <f>VLOOKUP(V751,definitions_list_lookup!$V$12:$W$15,2,FALSE)</f>
        <v>2</v>
      </c>
      <c r="X751" s="35" t="s">
        <v>1456</v>
      </c>
      <c r="Y751" s="41">
        <f>VLOOKUP(X751,definitions_list_lookup!$AT$3:$AU$5,2,FALSE)</f>
        <v>1</v>
      </c>
      <c r="Z751" s="41">
        <v>1</v>
      </c>
      <c r="AA751" s="41" t="s">
        <v>2852</v>
      </c>
      <c r="AB751" s="2"/>
      <c r="AC751" s="2"/>
      <c r="AD751" s="5" t="e">
        <f>VLOOKUP(AC751,definitions_list_lookup!$Y$12:$Z$15,2,FALSE)</f>
        <v>#N/A</v>
      </c>
      <c r="AE751" s="35"/>
      <c r="AF751" s="41" t="e">
        <f>VLOOKUP(AE751,definitions_list_lookup!$AT$3:$AU$5,2,FALSE)</f>
        <v>#N/A</v>
      </c>
      <c r="AH751" s="2"/>
      <c r="AI751" s="2"/>
      <c r="AJ751" s="14"/>
      <c r="AK751" s="14"/>
      <c r="AL751" s="14"/>
      <c r="AM751" s="14"/>
      <c r="AN751" s="14"/>
      <c r="AO751" s="14"/>
      <c r="AP751" s="14"/>
      <c r="AQ751" s="14"/>
      <c r="AR751" s="14"/>
      <c r="AS751" s="49">
        <v>1.5</v>
      </c>
      <c r="AT751" s="49">
        <v>270</v>
      </c>
      <c r="AU751" s="49">
        <v>3</v>
      </c>
      <c r="AV751" s="49">
        <v>180</v>
      </c>
      <c r="AW751" s="49">
        <f t="shared" si="79"/>
        <v>26.549333878558627</v>
      </c>
      <c r="AX751" s="49">
        <f t="shared" si="80"/>
        <v>26.549333878558627</v>
      </c>
      <c r="AY751" s="49">
        <f t="shared" si="81"/>
        <v>86.647122290673167</v>
      </c>
      <c r="AZ751" s="49">
        <f t="shared" si="82"/>
        <v>116.54933387855863</v>
      </c>
      <c r="BA751" s="49">
        <f t="shared" si="83"/>
        <v>3.3528777093268332</v>
      </c>
      <c r="BB751" s="49">
        <f t="shared" si="75"/>
        <v>206.54933387855863</v>
      </c>
      <c r="BC751" s="60">
        <f t="shared" si="74"/>
        <v>3.3528777093268332</v>
      </c>
    </row>
    <row r="752" spans="1:55">
      <c r="A752" s="89">
        <v>42941</v>
      </c>
      <c r="B752" s="2" t="s">
        <v>1842</v>
      </c>
      <c r="C752" s="2" t="s">
        <v>1450</v>
      </c>
      <c r="D752" s="2" t="s">
        <v>1575</v>
      </c>
      <c r="E752" s="2">
        <v>87</v>
      </c>
      <c r="F752" s="2">
        <v>3</v>
      </c>
      <c r="G752" s="10" t="str">
        <f t="shared" si="78"/>
        <v>87-3</v>
      </c>
      <c r="H752" s="2">
        <v>36</v>
      </c>
      <c r="I752" s="2">
        <v>52</v>
      </c>
      <c r="J752" s="14">
        <f>(VLOOKUP($G752,Depth_Lookup_CCL!$A$3:$Z$549,11,FALSE))+(H752/100)</f>
        <v>217.18</v>
      </c>
      <c r="K752" s="14">
        <f>(VLOOKUP($G752,Depth_Lookup_CCL!$A$3:$Z$549,11,FALSE))+(I752/100)</f>
        <v>217.34</v>
      </c>
      <c r="L752" s="90">
        <v>57</v>
      </c>
      <c r="M752" s="90" t="s">
        <v>1846</v>
      </c>
      <c r="N752" s="14"/>
      <c r="Q752" s="2"/>
      <c r="R752" s="110"/>
      <c r="S752" s="2" t="s">
        <v>1366</v>
      </c>
      <c r="T752" s="35" t="s">
        <v>1391</v>
      </c>
      <c r="U752" s="2" t="s">
        <v>1368</v>
      </c>
      <c r="V752" s="2" t="s">
        <v>238</v>
      </c>
      <c r="W752" s="5">
        <f>VLOOKUP(V752,definitions_list_lookup!$V$12:$W$15,2,FALSE)</f>
        <v>2</v>
      </c>
      <c r="X752" s="35" t="s">
        <v>1456</v>
      </c>
      <c r="Y752" s="41">
        <f>VLOOKUP(X752,definitions_list_lookup!$AT$3:$AU$5,2,FALSE)</f>
        <v>1</v>
      </c>
      <c r="Z752" s="41">
        <v>16</v>
      </c>
      <c r="AA752" s="41"/>
      <c r="AB752" s="2"/>
      <c r="AC752" s="2"/>
      <c r="AD752" s="5" t="e">
        <f>VLOOKUP(AC752,definitions_list_lookup!$Y$12:$Z$15,2,FALSE)</f>
        <v>#N/A</v>
      </c>
      <c r="AE752" s="35"/>
      <c r="AF752" s="41" t="e">
        <f>VLOOKUP(AE752,definitions_list_lookup!$AT$3:$AU$5,2,FALSE)</f>
        <v>#N/A</v>
      </c>
      <c r="AH752" s="2"/>
      <c r="AI752" s="2"/>
      <c r="AJ752" s="14"/>
      <c r="AK752" s="14"/>
      <c r="AL752" s="14"/>
      <c r="AM752" s="14"/>
      <c r="AN752" s="14"/>
      <c r="AO752" s="14"/>
      <c r="AP752" s="14"/>
      <c r="AQ752" s="14"/>
      <c r="AR752" s="14"/>
      <c r="AS752" s="49"/>
      <c r="AT752" s="49"/>
      <c r="AU752" s="49"/>
      <c r="AV752" s="49"/>
      <c r="AW752" s="49"/>
      <c r="AX752" s="49"/>
      <c r="AY752" s="49"/>
      <c r="AZ752" s="49"/>
      <c r="BA752" s="49"/>
      <c r="BB752" s="49"/>
      <c r="BC752" s="60"/>
    </row>
    <row r="753" spans="1:55">
      <c r="A753" s="89">
        <v>42941</v>
      </c>
      <c r="B753" s="2" t="s">
        <v>1842</v>
      </c>
      <c r="C753" s="2" t="s">
        <v>1450</v>
      </c>
      <c r="D753" s="2" t="s">
        <v>1575</v>
      </c>
      <c r="E753" s="2">
        <v>87</v>
      </c>
      <c r="F753" s="2">
        <v>3</v>
      </c>
      <c r="G753" s="10" t="str">
        <f t="shared" si="78"/>
        <v>87-3</v>
      </c>
      <c r="H753" s="2">
        <v>52</v>
      </c>
      <c r="I753" s="2">
        <v>57</v>
      </c>
      <c r="J753" s="14">
        <f>(VLOOKUP($G753,Depth_Lookup_CCL!$A$3:$Z$549,11,FALSE))+(H753/100)</f>
        <v>217.34</v>
      </c>
      <c r="K753" s="14">
        <f>(VLOOKUP($G753,Depth_Lookup_CCL!$A$3:$Z$549,11,FALSE))+(I753/100)</f>
        <v>217.39</v>
      </c>
      <c r="L753" s="90">
        <v>57</v>
      </c>
      <c r="M753" s="90" t="s">
        <v>1846</v>
      </c>
      <c r="N753" s="14"/>
      <c r="Q753" s="2"/>
      <c r="R753" s="110"/>
      <c r="S753" s="2" t="s">
        <v>1366</v>
      </c>
      <c r="T753" s="35" t="s">
        <v>1391</v>
      </c>
      <c r="U753" s="2" t="s">
        <v>1368</v>
      </c>
      <c r="V753" s="2" t="s">
        <v>238</v>
      </c>
      <c r="W753" s="5">
        <f>VLOOKUP(V753,definitions_list_lookup!$V$12:$W$15,2,FALSE)</f>
        <v>2</v>
      </c>
      <c r="X753" s="35" t="s">
        <v>1456</v>
      </c>
      <c r="Y753" s="41">
        <f>VLOOKUP(X753,definitions_list_lookup!$AT$3:$AU$5,2,FALSE)</f>
        <v>1</v>
      </c>
      <c r="Z753" s="41">
        <v>5</v>
      </c>
      <c r="AA753" s="41" t="s">
        <v>2845</v>
      </c>
      <c r="AB753" s="2"/>
      <c r="AC753" s="2"/>
      <c r="AD753" s="5" t="e">
        <f>VLOOKUP(AC753,definitions_list_lookup!$Y$12:$Z$15,2,FALSE)</f>
        <v>#N/A</v>
      </c>
      <c r="AE753" s="35"/>
      <c r="AF753" s="41" t="e">
        <f>VLOOKUP(AE753,definitions_list_lookup!$AT$3:$AU$5,2,FALSE)</f>
        <v>#N/A</v>
      </c>
      <c r="AH753" s="2"/>
      <c r="AI753" s="2"/>
      <c r="AJ753" s="14"/>
      <c r="AK753" s="14"/>
      <c r="AL753" s="14"/>
      <c r="AM753" s="14"/>
      <c r="AN753" s="14"/>
      <c r="AO753" s="14"/>
      <c r="AP753" s="14"/>
      <c r="AQ753" s="14"/>
      <c r="AR753" s="14"/>
      <c r="AS753" s="49"/>
      <c r="AT753" s="49"/>
      <c r="AU753" s="49"/>
      <c r="AV753" s="49"/>
      <c r="AW753" s="49"/>
      <c r="AX753" s="49"/>
      <c r="AY753" s="49"/>
      <c r="AZ753" s="49"/>
      <c r="BA753" s="49"/>
      <c r="BB753" s="49"/>
      <c r="BC753" s="60"/>
    </row>
    <row r="754" spans="1:55">
      <c r="A754" s="89">
        <v>42941</v>
      </c>
      <c r="B754" s="2" t="s">
        <v>1842</v>
      </c>
      <c r="C754" s="2" t="s">
        <v>1450</v>
      </c>
      <c r="D754" s="2" t="s">
        <v>1575</v>
      </c>
      <c r="E754" s="2">
        <v>87</v>
      </c>
      <c r="F754" s="2">
        <v>3</v>
      </c>
      <c r="G754" s="10" t="str">
        <f t="shared" si="78"/>
        <v>87-3</v>
      </c>
      <c r="H754" s="2">
        <v>57</v>
      </c>
      <c r="I754" s="2">
        <v>73</v>
      </c>
      <c r="J754" s="14">
        <f>(VLOOKUP($G754,Depth_Lookup_CCL!$A$3:$Z$549,11,FALSE))+(H754/100)</f>
        <v>217.39</v>
      </c>
      <c r="K754" s="14">
        <f>(VLOOKUP($G754,Depth_Lookup_CCL!$A$3:$Z$549,11,FALSE))+(I754/100)</f>
        <v>217.54999999999998</v>
      </c>
      <c r="L754" s="90">
        <v>57</v>
      </c>
      <c r="M754" s="90" t="s">
        <v>1846</v>
      </c>
      <c r="N754" s="14" t="s">
        <v>1442</v>
      </c>
      <c r="Q754" s="2"/>
      <c r="R754" s="110"/>
      <c r="U754" s="2"/>
      <c r="V754" s="2"/>
      <c r="W754" s="5" t="e">
        <f>VLOOKUP(V754,definitions_list_lookup!$V$12:$W$15,2,FALSE)</f>
        <v>#N/A</v>
      </c>
      <c r="X754" s="2"/>
      <c r="Y754" s="41" t="e">
        <f>VLOOKUP(X754,definitions_list_lookup!$AT$3:$AU$5,2,FALSE)</f>
        <v>#N/A</v>
      </c>
      <c r="Z754" s="41">
        <v>15</v>
      </c>
      <c r="AA754" s="41"/>
      <c r="AB754" s="2" t="s">
        <v>1385</v>
      </c>
      <c r="AC754" s="2" t="s">
        <v>238</v>
      </c>
      <c r="AD754" s="5">
        <f>VLOOKUP(AC754,definitions_list_lookup!$Y$12:$Z$15,2,FALSE)</f>
        <v>2</v>
      </c>
      <c r="AE754" s="35" t="s">
        <v>1456</v>
      </c>
      <c r="AF754" s="41">
        <f>VLOOKUP(AE754,definitions_list_lookup!$AT$3:$AU$5,2,FALSE)</f>
        <v>1</v>
      </c>
      <c r="AH754" s="2" t="s">
        <v>1492</v>
      </c>
      <c r="AI754" s="2" t="s">
        <v>3085</v>
      </c>
      <c r="AJ754" s="14"/>
      <c r="AK754" s="14"/>
      <c r="AL754" s="14"/>
      <c r="AM754" s="14"/>
      <c r="AN754" s="14"/>
      <c r="AO754" s="14"/>
      <c r="AP754" s="14"/>
      <c r="AQ754" s="14"/>
      <c r="AR754" s="14"/>
      <c r="AS754" s="49">
        <v>1</v>
      </c>
      <c r="AT754" s="49">
        <v>270</v>
      </c>
      <c r="AU754" s="49">
        <v>3</v>
      </c>
      <c r="AV754" s="49">
        <v>180</v>
      </c>
      <c r="AW754" s="49">
        <f t="shared" si="79"/>
        <v>18.420980799725044</v>
      </c>
      <c r="AX754" s="49">
        <f t="shared" si="80"/>
        <v>18.420980799725044</v>
      </c>
      <c r="AY754" s="49">
        <f t="shared" si="81"/>
        <v>86.838299513294629</v>
      </c>
      <c r="AZ754" s="49">
        <f t="shared" si="82"/>
        <v>108.42098079972504</v>
      </c>
      <c r="BA754" s="49">
        <f t="shared" si="83"/>
        <v>3.1617004867053708</v>
      </c>
      <c r="BB754" s="49">
        <f t="shared" si="75"/>
        <v>198.42098079972504</v>
      </c>
      <c r="BC754" s="60">
        <f t="shared" si="74"/>
        <v>3.1617004867053708</v>
      </c>
    </row>
    <row r="755" spans="1:55">
      <c r="A755" s="89">
        <v>42941</v>
      </c>
      <c r="B755" s="2" t="s">
        <v>1842</v>
      </c>
      <c r="C755" s="2" t="s">
        <v>1450</v>
      </c>
      <c r="D755" s="2" t="s">
        <v>1575</v>
      </c>
      <c r="E755" s="2">
        <v>87</v>
      </c>
      <c r="F755" s="2">
        <v>4</v>
      </c>
      <c r="G755" s="10" t="str">
        <f t="shared" si="78"/>
        <v>87-4</v>
      </c>
      <c r="H755" s="2">
        <v>0</v>
      </c>
      <c r="I755" s="2">
        <v>6</v>
      </c>
      <c r="J755" s="14">
        <f>(VLOOKUP($G755,Depth_Lookup_CCL!$A$3:$Z$549,11,FALSE))+(H755/100)</f>
        <v>217.56</v>
      </c>
      <c r="K755" s="14">
        <f>(VLOOKUP($G755,Depth_Lookup_CCL!$A$3:$Z$549,11,FALSE))+(I755/100)</f>
        <v>217.62</v>
      </c>
      <c r="L755" s="90">
        <v>57</v>
      </c>
      <c r="M755" s="90" t="s">
        <v>1846</v>
      </c>
      <c r="N755" s="14"/>
      <c r="Q755" s="2"/>
      <c r="R755" s="110"/>
      <c r="U755" s="2"/>
      <c r="V755" s="2"/>
      <c r="W755" s="5" t="e">
        <f>VLOOKUP(V755,definitions_list_lookup!$V$12:$W$15,2,FALSE)</f>
        <v>#N/A</v>
      </c>
      <c r="X755" s="2"/>
      <c r="Y755" s="41" t="e">
        <f>VLOOKUP(X755,definitions_list_lookup!$AT$3:$AU$5,2,FALSE)</f>
        <v>#N/A</v>
      </c>
      <c r="Z755" s="41"/>
      <c r="AA755" s="41"/>
      <c r="AB755" s="2" t="s">
        <v>1385</v>
      </c>
      <c r="AC755" s="2" t="s">
        <v>1374</v>
      </c>
      <c r="AD755" s="5">
        <f>VLOOKUP(AC755,definitions_list_lookup!$Y$12:$Z$15,2,FALSE)</f>
        <v>1</v>
      </c>
      <c r="AE755" s="35" t="s">
        <v>1456</v>
      </c>
      <c r="AF755" s="41">
        <f>VLOOKUP(AE755,definitions_list_lookup!$AT$3:$AU$5,2,FALSE)</f>
        <v>1</v>
      </c>
      <c r="AH755" s="2" t="s">
        <v>1492</v>
      </c>
      <c r="AI755" s="2" t="s">
        <v>3109</v>
      </c>
      <c r="AJ755" s="14"/>
      <c r="AK755" s="14"/>
      <c r="AL755" s="14"/>
      <c r="AM755" s="14"/>
      <c r="AN755" s="14"/>
      <c r="AO755" s="14"/>
      <c r="AP755" s="14"/>
      <c r="AQ755" s="14"/>
      <c r="AR755" s="14"/>
      <c r="AS755" s="49">
        <v>10</v>
      </c>
      <c r="AT755" s="49">
        <v>270</v>
      </c>
      <c r="AU755" s="49">
        <v>0</v>
      </c>
      <c r="AV755" s="49">
        <v>180</v>
      </c>
      <c r="AW755" s="49">
        <f t="shared" si="79"/>
        <v>90</v>
      </c>
      <c r="AX755" s="49">
        <f t="shared" si="80"/>
        <v>90</v>
      </c>
      <c r="AY755" s="49">
        <f t="shared" si="81"/>
        <v>80</v>
      </c>
      <c r="AZ755" s="49">
        <f t="shared" si="82"/>
        <v>180</v>
      </c>
      <c r="BA755" s="49">
        <f t="shared" si="83"/>
        <v>10</v>
      </c>
      <c r="BB755" s="49">
        <f t="shared" si="75"/>
        <v>270</v>
      </c>
      <c r="BC755" s="60">
        <f t="shared" si="74"/>
        <v>10</v>
      </c>
    </row>
    <row r="756" spans="1:55">
      <c r="A756" s="89">
        <v>42941</v>
      </c>
      <c r="B756" s="2" t="s">
        <v>1842</v>
      </c>
      <c r="C756" s="2" t="s">
        <v>1450</v>
      </c>
      <c r="D756" s="2" t="s">
        <v>1575</v>
      </c>
      <c r="E756" s="2">
        <v>87</v>
      </c>
      <c r="F756" s="2">
        <v>4</v>
      </c>
      <c r="G756" s="10" t="str">
        <f t="shared" si="78"/>
        <v>87-4</v>
      </c>
      <c r="H756" s="2">
        <v>6</v>
      </c>
      <c r="I756" s="2">
        <v>44</v>
      </c>
      <c r="J756" s="14">
        <f>(VLOOKUP($G756,Depth_Lookup_CCL!$A$3:$Z$549,11,FALSE))+(H756/100)</f>
        <v>217.62</v>
      </c>
      <c r="K756" s="14">
        <f>(VLOOKUP($G756,Depth_Lookup_CCL!$A$3:$Z$549,11,FALSE))+(I756/100)</f>
        <v>218</v>
      </c>
      <c r="L756" s="90">
        <v>57</v>
      </c>
      <c r="M756" s="90" t="s">
        <v>1846</v>
      </c>
      <c r="N756" s="14"/>
      <c r="Q756" s="2"/>
      <c r="R756" s="110"/>
      <c r="S756" s="2" t="s">
        <v>1379</v>
      </c>
      <c r="T756" s="2" t="s">
        <v>1391</v>
      </c>
      <c r="U756" s="2" t="s">
        <v>1385</v>
      </c>
      <c r="V756" s="2" t="s">
        <v>238</v>
      </c>
      <c r="W756" s="5">
        <f>VLOOKUP(V756,definitions_list_lookup!$V$12:$W$15,2,FALSE)</f>
        <v>2</v>
      </c>
      <c r="X756" s="2" t="s">
        <v>1456</v>
      </c>
      <c r="Y756" s="41">
        <f>VLOOKUP(X756,definitions_list_lookup!$AT$3:$AU$5,2,FALSE)</f>
        <v>1</v>
      </c>
      <c r="Z756" s="41">
        <v>38</v>
      </c>
      <c r="AA756" s="41" t="s">
        <v>3216</v>
      </c>
      <c r="AB756" s="2"/>
      <c r="AC756" s="2"/>
      <c r="AD756" s="5" t="e">
        <f>VLOOKUP(AC756,definitions_list_lookup!$Y$12:$Z$15,2,FALSE)</f>
        <v>#N/A</v>
      </c>
      <c r="AE756" s="35"/>
      <c r="AF756" s="41" t="e">
        <f>VLOOKUP(AE756,definitions_list_lookup!$AT$3:$AU$5,2,FALSE)</f>
        <v>#N/A</v>
      </c>
      <c r="AH756" s="2"/>
      <c r="AI756" s="2"/>
      <c r="AJ756" s="14"/>
      <c r="AK756" s="14"/>
      <c r="AL756" s="14"/>
      <c r="AM756" s="14"/>
      <c r="AN756" s="14"/>
      <c r="AO756" s="14"/>
      <c r="AP756" s="14"/>
      <c r="AQ756" s="14"/>
      <c r="AR756" s="14"/>
      <c r="AS756" s="49"/>
      <c r="AT756" s="49"/>
      <c r="AU756" s="49"/>
      <c r="AV756" s="49"/>
      <c r="AW756" s="49"/>
      <c r="AX756" s="49"/>
      <c r="AY756" s="49"/>
      <c r="AZ756" s="49"/>
      <c r="BA756" s="49"/>
      <c r="BB756" s="49"/>
      <c r="BC756" s="60"/>
    </row>
    <row r="757" spans="1:55">
      <c r="A757" s="89">
        <v>42941</v>
      </c>
      <c r="B757" s="2" t="s">
        <v>1842</v>
      </c>
      <c r="C757" s="2" t="s">
        <v>1450</v>
      </c>
      <c r="D757" s="2" t="s">
        <v>1575</v>
      </c>
      <c r="E757" s="2">
        <v>87</v>
      </c>
      <c r="F757" s="2">
        <v>4</v>
      </c>
      <c r="G757" s="10" t="str">
        <f t="shared" si="78"/>
        <v>87-4</v>
      </c>
      <c r="H757" s="2">
        <v>44</v>
      </c>
      <c r="I757" s="2">
        <v>69</v>
      </c>
      <c r="J757" s="14">
        <f>(VLOOKUP($G757,Depth_Lookup_CCL!$A$3:$Z$549,11,FALSE))+(H757/100)</f>
        <v>218</v>
      </c>
      <c r="K757" s="14">
        <f>(VLOOKUP($G757,Depth_Lookup_CCL!$A$3:$Z$549,11,FALSE))+(I757/100)</f>
        <v>218.25</v>
      </c>
      <c r="L757" s="90">
        <v>57</v>
      </c>
      <c r="M757" s="90" t="s">
        <v>1846</v>
      </c>
      <c r="N757" s="14" t="s">
        <v>1442</v>
      </c>
      <c r="Q757" s="2"/>
      <c r="R757" s="110"/>
      <c r="S757" s="2" t="s">
        <v>1366</v>
      </c>
      <c r="T757" s="35" t="s">
        <v>1391</v>
      </c>
      <c r="U757" s="2" t="s">
        <v>1368</v>
      </c>
      <c r="V757" s="2" t="s">
        <v>238</v>
      </c>
      <c r="W757" s="5">
        <f>VLOOKUP(V757,definitions_list_lookup!$V$12:$W$15,2,FALSE)</f>
        <v>2</v>
      </c>
      <c r="X757" s="35" t="s">
        <v>1456</v>
      </c>
      <c r="Y757" s="41">
        <f>VLOOKUP(X757,definitions_list_lookup!$AT$3:$AU$5,2,FALSE)</f>
        <v>1</v>
      </c>
      <c r="Z757" s="41"/>
      <c r="AA757" s="41" t="s">
        <v>3217</v>
      </c>
      <c r="AB757" s="2"/>
      <c r="AC757" s="2"/>
      <c r="AD757" s="5" t="e">
        <f>VLOOKUP(AC757,definitions_list_lookup!$Y$12:$Z$15,2,FALSE)</f>
        <v>#N/A</v>
      </c>
      <c r="AE757" s="35"/>
      <c r="AF757" s="41" t="e">
        <f>VLOOKUP(AE757,definitions_list_lookup!$AT$3:$AU$5,2,FALSE)</f>
        <v>#N/A</v>
      </c>
      <c r="AH757" s="2"/>
      <c r="AI757" s="2"/>
      <c r="AJ757" s="14"/>
      <c r="AK757" s="14"/>
      <c r="AL757" s="14"/>
      <c r="AM757" s="14"/>
      <c r="AN757" s="14"/>
      <c r="AO757" s="14"/>
      <c r="AP757" s="14"/>
      <c r="AQ757" s="14"/>
      <c r="AR757" s="14"/>
      <c r="AS757" s="49"/>
      <c r="AT757" s="49"/>
      <c r="AU757" s="49"/>
      <c r="AV757" s="49"/>
      <c r="AW757" s="49" t="e">
        <f t="shared" si="79"/>
        <v>#DIV/0!</v>
      </c>
      <c r="AX757" s="49" t="e">
        <f t="shared" si="80"/>
        <v>#DIV/0!</v>
      </c>
      <c r="AY757" s="49" t="e">
        <f t="shared" si="81"/>
        <v>#DIV/0!</v>
      </c>
      <c r="AZ757" s="49" t="e">
        <f t="shared" si="82"/>
        <v>#DIV/0!</v>
      </c>
      <c r="BA757" s="49" t="e">
        <f t="shared" si="83"/>
        <v>#DIV/0!</v>
      </c>
      <c r="BB757" s="49" t="e">
        <f t="shared" si="75"/>
        <v>#DIV/0!</v>
      </c>
      <c r="BC757" s="60" t="e">
        <f t="shared" si="74"/>
        <v>#DIV/0!</v>
      </c>
    </row>
    <row r="758" spans="1:55">
      <c r="A758" s="89">
        <v>42941</v>
      </c>
      <c r="B758" s="2" t="s">
        <v>1842</v>
      </c>
      <c r="C758" s="2" t="s">
        <v>1450</v>
      </c>
      <c r="D758" s="2" t="s">
        <v>1575</v>
      </c>
      <c r="E758" s="2">
        <v>88</v>
      </c>
      <c r="F758" s="2">
        <v>1</v>
      </c>
      <c r="G758" s="10" t="str">
        <f t="shared" si="78"/>
        <v>88-1</v>
      </c>
      <c r="H758" s="2">
        <v>0</v>
      </c>
      <c r="I758" s="2">
        <v>23</v>
      </c>
      <c r="J758" s="14">
        <f>(VLOOKUP($G758,Depth_Lookup_CCL!$A$3:$Z$549,11,FALSE))+(H758/100)</f>
        <v>218.2</v>
      </c>
      <c r="K758" s="14">
        <f>(VLOOKUP($G758,Depth_Lookup_CCL!$A$3:$Z$549,11,FALSE))+(I758/100)</f>
        <v>218.42999999999998</v>
      </c>
      <c r="L758" s="90">
        <v>57</v>
      </c>
      <c r="M758" s="90" t="s">
        <v>1846</v>
      </c>
      <c r="N758" s="14"/>
      <c r="Q758" s="2"/>
      <c r="R758" s="110"/>
      <c r="T758" s="35"/>
      <c r="U758" s="2"/>
      <c r="V758" s="2"/>
      <c r="W758" s="5" t="e">
        <f>VLOOKUP(V758,definitions_list_lookup!$V$12:$W$15,2,FALSE)</f>
        <v>#N/A</v>
      </c>
      <c r="X758" s="35"/>
      <c r="Y758" s="41" t="e">
        <f>VLOOKUP(X758,definitions_list_lookup!$AT$3:$AU$5,2,FALSE)</f>
        <v>#N/A</v>
      </c>
      <c r="Z758" s="41"/>
      <c r="AA758" s="41" t="s">
        <v>2857</v>
      </c>
      <c r="AB758" s="41" t="s">
        <v>1385</v>
      </c>
      <c r="AC758" s="2" t="s">
        <v>1374</v>
      </c>
      <c r="AD758" s="5">
        <f>VLOOKUP(AC758,definitions_list_lookup!$Y$12:$Z$15,2,FALSE)</f>
        <v>1</v>
      </c>
      <c r="AE758" s="5" t="s">
        <v>1456</v>
      </c>
      <c r="AF758" s="41">
        <f>VLOOKUP(AE758,definitions_list_lookup!$AT$3:$AU$5,2,FALSE)</f>
        <v>1</v>
      </c>
      <c r="AG758" s="41"/>
      <c r="AH758" s="2" t="s">
        <v>1492</v>
      </c>
      <c r="AI758" s="2" t="s">
        <v>3085</v>
      </c>
      <c r="AJ758" s="14"/>
      <c r="AK758" s="14"/>
      <c r="AL758" s="14"/>
      <c r="AM758" s="14"/>
      <c r="AN758" s="14"/>
      <c r="AO758" s="14"/>
      <c r="AP758" s="14"/>
      <c r="AQ758" s="14"/>
      <c r="AR758" s="14"/>
      <c r="AS758" s="49">
        <v>0.1</v>
      </c>
      <c r="AT758" s="49">
        <v>90</v>
      </c>
      <c r="AU758" s="49">
        <v>14</v>
      </c>
      <c r="AV758" s="49">
        <v>180</v>
      </c>
      <c r="AW758" s="49">
        <f t="shared" si="79"/>
        <v>-0.40107194958630998</v>
      </c>
      <c r="AX758" s="49">
        <f t="shared" si="80"/>
        <v>359.59892805041369</v>
      </c>
      <c r="AY758" s="49">
        <f t="shared" si="81"/>
        <v>75.999670481736828</v>
      </c>
      <c r="AZ758" s="49">
        <f t="shared" si="82"/>
        <v>89.59892805041369</v>
      </c>
      <c r="BA758" s="49">
        <f t="shared" si="83"/>
        <v>14.000329518263172</v>
      </c>
      <c r="BB758" s="49">
        <f t="shared" si="75"/>
        <v>179.59892805041369</v>
      </c>
      <c r="BC758" s="60">
        <f t="shared" si="74"/>
        <v>14.000329518263172</v>
      </c>
    </row>
    <row r="759" spans="1:55">
      <c r="A759" s="89">
        <v>42941</v>
      </c>
      <c r="B759" s="2" t="s">
        <v>1842</v>
      </c>
      <c r="C759" s="2" t="s">
        <v>1450</v>
      </c>
      <c r="D759" s="2" t="s">
        <v>1575</v>
      </c>
      <c r="E759" s="2">
        <v>88</v>
      </c>
      <c r="F759" s="2">
        <v>1</v>
      </c>
      <c r="G759" s="10" t="str">
        <f t="shared" si="78"/>
        <v>88-1</v>
      </c>
      <c r="H759" s="2">
        <v>23</v>
      </c>
      <c r="I759" s="2">
        <v>63</v>
      </c>
      <c r="J759" s="14">
        <f>(VLOOKUP($G759,Depth_Lookup_CCL!$A$3:$Z$549,11,FALSE))+(H759/100)</f>
        <v>218.42999999999998</v>
      </c>
      <c r="K759" s="14">
        <f>(VLOOKUP($G759,Depth_Lookup_CCL!$A$3:$Z$549,11,FALSE))+(I759/100)</f>
        <v>218.82999999999998</v>
      </c>
      <c r="L759" s="90">
        <v>57</v>
      </c>
      <c r="M759" s="90" t="s">
        <v>1846</v>
      </c>
      <c r="N759" s="14"/>
      <c r="Q759" s="2"/>
      <c r="R759" s="110"/>
      <c r="S759" s="2" t="s">
        <v>1379</v>
      </c>
      <c r="T759" s="35" t="s">
        <v>1391</v>
      </c>
      <c r="U759" s="2" t="s">
        <v>1368</v>
      </c>
      <c r="V759" s="2" t="s">
        <v>238</v>
      </c>
      <c r="W759" s="5">
        <f>VLOOKUP(V759,definitions_list_lookup!$V$12:$W$15,2,FALSE)</f>
        <v>2</v>
      </c>
      <c r="X759" s="35" t="s">
        <v>1456</v>
      </c>
      <c r="Y759" s="41">
        <f>VLOOKUP(X759,definitions_list_lookup!$AT$3:$AU$5,2,FALSE)</f>
        <v>1</v>
      </c>
      <c r="Z759" s="41">
        <v>40</v>
      </c>
      <c r="AA759" s="41" t="s">
        <v>2845</v>
      </c>
      <c r="AB759" s="2"/>
      <c r="AC759" s="2"/>
      <c r="AD759" s="5" t="e">
        <f>VLOOKUP(AC759,definitions_list_lookup!$Y$12:$Z$15,2,FALSE)</f>
        <v>#N/A</v>
      </c>
      <c r="AE759" s="35"/>
      <c r="AF759" s="41" t="e">
        <f>VLOOKUP(AE759,definitions_list_lookup!$AT$3:$AU$5,2,FALSE)</f>
        <v>#N/A</v>
      </c>
      <c r="AH759" s="2"/>
      <c r="AI759" s="2"/>
      <c r="AJ759" s="14"/>
      <c r="AK759" s="14"/>
      <c r="AL759" s="14"/>
      <c r="AM759" s="14"/>
      <c r="AN759" s="14"/>
      <c r="AO759" s="14"/>
      <c r="AP759" s="14"/>
      <c r="AQ759" s="14"/>
      <c r="AR759" s="14"/>
      <c r="AS759" s="49"/>
      <c r="AT759" s="49"/>
      <c r="AU759" s="49"/>
      <c r="AV759" s="49"/>
      <c r="AW759" s="49"/>
      <c r="AX759" s="49"/>
      <c r="AY759" s="49"/>
      <c r="AZ759" s="49"/>
      <c r="BA759" s="49"/>
      <c r="BB759" s="49"/>
      <c r="BC759" s="60"/>
    </row>
    <row r="760" spans="1:55">
      <c r="A760" s="89">
        <v>42941</v>
      </c>
      <c r="B760" s="2" t="s">
        <v>1842</v>
      </c>
      <c r="C760" s="2" t="s">
        <v>1450</v>
      </c>
      <c r="D760" s="2" t="s">
        <v>1575</v>
      </c>
      <c r="E760" s="2">
        <v>88</v>
      </c>
      <c r="F760" s="2">
        <v>1</v>
      </c>
      <c r="G760" s="10" t="str">
        <f t="shared" si="78"/>
        <v>88-1</v>
      </c>
      <c r="H760" s="2">
        <v>63</v>
      </c>
      <c r="I760" s="2">
        <v>100</v>
      </c>
      <c r="J760" s="14">
        <f>(VLOOKUP($G760,Depth_Lookup_CCL!$A$3:$Z$549,11,FALSE))+(H760/100)</f>
        <v>218.82999999999998</v>
      </c>
      <c r="K760" s="14">
        <f>(VLOOKUP($G760,Depth_Lookup_CCL!$A$3:$Z$549,11,FALSE))+(I760/100)</f>
        <v>219.2</v>
      </c>
      <c r="L760" s="90">
        <v>57</v>
      </c>
      <c r="M760" s="90" t="s">
        <v>1846</v>
      </c>
      <c r="N760" s="14" t="s">
        <v>1442</v>
      </c>
      <c r="Q760" s="2"/>
      <c r="R760" s="110"/>
      <c r="S760" s="2" t="s">
        <v>1366</v>
      </c>
      <c r="T760" s="35" t="s">
        <v>1391</v>
      </c>
      <c r="U760" s="2" t="s">
        <v>1368</v>
      </c>
      <c r="V760" s="2" t="s">
        <v>238</v>
      </c>
      <c r="W760" s="5">
        <f>VLOOKUP(V760,definitions_list_lookup!$V$12:$W$15,2,FALSE)</f>
        <v>2</v>
      </c>
      <c r="X760" s="35" t="s">
        <v>1456</v>
      </c>
      <c r="Y760" s="41">
        <f>VLOOKUP(X760,definitions_list_lookup!$AT$3:$AU$5,2,FALSE)</f>
        <v>1</v>
      </c>
      <c r="Z760" s="41"/>
      <c r="AA760" s="41" t="s">
        <v>2857</v>
      </c>
      <c r="AB760" s="2"/>
      <c r="AC760" s="2"/>
      <c r="AD760" s="5" t="e">
        <f>VLOOKUP(AC760,definitions_list_lookup!$Y$12:$Z$15,2,FALSE)</f>
        <v>#N/A</v>
      </c>
      <c r="AE760" s="35"/>
      <c r="AF760" s="41" t="e">
        <f>VLOOKUP(AE760,definitions_list_lookup!$AT$3:$AU$5,2,FALSE)</f>
        <v>#N/A</v>
      </c>
      <c r="AH760" s="2"/>
      <c r="AI760" s="2"/>
      <c r="AJ760" s="14"/>
      <c r="AK760" s="14"/>
      <c r="AL760" s="14"/>
      <c r="AM760" s="14"/>
      <c r="AN760" s="14"/>
      <c r="AO760" s="14"/>
      <c r="AP760" s="14"/>
      <c r="AQ760" s="14"/>
      <c r="AR760" s="14"/>
      <c r="AS760" s="49"/>
      <c r="AT760" s="49"/>
      <c r="AU760" s="49"/>
      <c r="AV760" s="49"/>
      <c r="AW760" s="49" t="e">
        <f t="shared" si="79"/>
        <v>#DIV/0!</v>
      </c>
      <c r="AX760" s="49" t="e">
        <f t="shared" si="80"/>
        <v>#DIV/0!</v>
      </c>
      <c r="AY760" s="49" t="e">
        <f t="shared" si="81"/>
        <v>#DIV/0!</v>
      </c>
      <c r="AZ760" s="49" t="e">
        <f t="shared" si="82"/>
        <v>#DIV/0!</v>
      </c>
      <c r="BA760" s="49" t="e">
        <f t="shared" si="83"/>
        <v>#DIV/0!</v>
      </c>
      <c r="BB760" s="49" t="e">
        <f t="shared" si="75"/>
        <v>#DIV/0!</v>
      </c>
      <c r="BC760" s="60" t="e">
        <f t="shared" si="74"/>
        <v>#DIV/0!</v>
      </c>
    </row>
    <row r="761" spans="1:55">
      <c r="A761" s="89">
        <v>42941</v>
      </c>
      <c r="B761" s="2" t="s">
        <v>1842</v>
      </c>
      <c r="C761" s="2" t="s">
        <v>1450</v>
      </c>
      <c r="D761" s="2" t="s">
        <v>1575</v>
      </c>
      <c r="E761" s="2">
        <v>88</v>
      </c>
      <c r="F761" s="2">
        <v>2</v>
      </c>
      <c r="G761" s="10" t="str">
        <f t="shared" si="78"/>
        <v>88-2</v>
      </c>
      <c r="H761" s="2">
        <v>0</v>
      </c>
      <c r="I761" s="2">
        <v>8</v>
      </c>
      <c r="J761" s="14">
        <f>(VLOOKUP($G761,Depth_Lookup_CCL!$A$3:$Z$549,11,FALSE))+(H761/100)</f>
        <v>219.2</v>
      </c>
      <c r="K761" s="14">
        <f>(VLOOKUP($G761,Depth_Lookup_CCL!$A$3:$Z$549,11,FALSE))+(I761/100)</f>
        <v>219.28</v>
      </c>
      <c r="L761" s="90">
        <v>57</v>
      </c>
      <c r="M761" s="90" t="s">
        <v>1846</v>
      </c>
      <c r="N761" s="14"/>
      <c r="Q761" s="2"/>
      <c r="R761" s="110"/>
      <c r="T761" s="35"/>
      <c r="U761" s="2"/>
      <c r="V761" s="2"/>
      <c r="W761" s="5" t="e">
        <f>VLOOKUP(V761,definitions_list_lookup!$V$12:$W$15,2,FALSE)</f>
        <v>#N/A</v>
      </c>
      <c r="X761" s="35"/>
      <c r="Y761" s="41" t="e">
        <f>VLOOKUP(X761,definitions_list_lookup!$AT$3:$AU$5,2,FALSE)</f>
        <v>#N/A</v>
      </c>
      <c r="Z761" s="41"/>
      <c r="AA761" s="41" t="s">
        <v>2857</v>
      </c>
      <c r="AB761" s="2" t="s">
        <v>1385</v>
      </c>
      <c r="AC761" s="2" t="s">
        <v>1374</v>
      </c>
      <c r="AD761" s="5">
        <f>VLOOKUP(AC761,definitions_list_lookup!$Y$12:$Z$15,2,FALSE)</f>
        <v>1</v>
      </c>
      <c r="AE761" s="35" t="s">
        <v>1456</v>
      </c>
      <c r="AF761" s="41">
        <f>VLOOKUP(AE761,definitions_list_lookup!$AT$3:$AU$5,2,FALSE)</f>
        <v>1</v>
      </c>
      <c r="AH761" s="2" t="s">
        <v>1492</v>
      </c>
      <c r="AI761" s="2" t="s">
        <v>3085</v>
      </c>
      <c r="AJ761" s="14"/>
      <c r="AK761" s="14"/>
      <c r="AL761" s="14"/>
      <c r="AM761" s="14"/>
      <c r="AN761" s="14"/>
      <c r="AO761" s="14"/>
      <c r="AP761" s="14"/>
      <c r="AQ761" s="14"/>
      <c r="AR761" s="14"/>
      <c r="AS761" s="49">
        <v>5</v>
      </c>
      <c r="AT761" s="49">
        <v>90</v>
      </c>
      <c r="AU761" s="49">
        <v>15</v>
      </c>
      <c r="AV761" s="49">
        <v>180</v>
      </c>
      <c r="AW761" s="49">
        <f t="shared" si="79"/>
        <v>-18.082488834034962</v>
      </c>
      <c r="AX761" s="49">
        <f t="shared" si="80"/>
        <v>341.91751116596504</v>
      </c>
      <c r="AY761" s="49">
        <f t="shared" si="81"/>
        <v>74.258416161575184</v>
      </c>
      <c r="AZ761" s="49">
        <f t="shared" si="82"/>
        <v>71.917511165965038</v>
      </c>
      <c r="BA761" s="49">
        <f t="shared" si="83"/>
        <v>15.741583838424816</v>
      </c>
      <c r="BB761" s="49">
        <f t="shared" si="75"/>
        <v>161.91751116596504</v>
      </c>
      <c r="BC761" s="60">
        <f t="shared" si="74"/>
        <v>15.741583838424816</v>
      </c>
    </row>
    <row r="762" spans="1:55">
      <c r="A762" s="89">
        <v>42941</v>
      </c>
      <c r="B762" s="2" t="s">
        <v>1842</v>
      </c>
      <c r="C762" s="2" t="s">
        <v>1450</v>
      </c>
      <c r="D762" s="2" t="s">
        <v>1575</v>
      </c>
      <c r="E762" s="2">
        <v>88</v>
      </c>
      <c r="F762" s="2">
        <v>2</v>
      </c>
      <c r="G762" s="10" t="str">
        <f t="shared" si="78"/>
        <v>88-2</v>
      </c>
      <c r="H762" s="2">
        <v>8</v>
      </c>
      <c r="I762" s="2">
        <v>21</v>
      </c>
      <c r="J762" s="14">
        <f>(VLOOKUP($G762,Depth_Lookup_CCL!$A$3:$Z$549,11,FALSE))+(H762/100)</f>
        <v>219.28</v>
      </c>
      <c r="K762" s="14">
        <f>(VLOOKUP($G762,Depth_Lookup_CCL!$A$3:$Z$549,11,FALSE))+(I762/100)</f>
        <v>219.41</v>
      </c>
      <c r="L762" s="90">
        <v>57</v>
      </c>
      <c r="M762" s="90" t="s">
        <v>1846</v>
      </c>
      <c r="N762" s="14"/>
      <c r="Q762" s="2"/>
      <c r="R762" s="110"/>
      <c r="S762" s="2" t="s">
        <v>1366</v>
      </c>
      <c r="T762" s="35" t="s">
        <v>1391</v>
      </c>
      <c r="U762" s="2" t="s">
        <v>1368</v>
      </c>
      <c r="V762" s="2" t="s">
        <v>238</v>
      </c>
      <c r="W762" s="5">
        <f>VLOOKUP(V762,definitions_list_lookup!$V$12:$W$15,2,FALSE)</f>
        <v>2</v>
      </c>
      <c r="X762" s="35" t="s">
        <v>1456</v>
      </c>
      <c r="Y762" s="41">
        <f>VLOOKUP(X762,definitions_list_lookup!$AT$3:$AU$5,2,FALSE)</f>
        <v>1</v>
      </c>
      <c r="Z762" s="41">
        <v>13</v>
      </c>
      <c r="AA762" s="41" t="s">
        <v>2845</v>
      </c>
      <c r="AB762" s="2"/>
      <c r="AC762" s="2"/>
      <c r="AD762" s="5" t="e">
        <f>VLOOKUP(AC762,definitions_list_lookup!$Y$12:$Z$15,2,FALSE)</f>
        <v>#N/A</v>
      </c>
      <c r="AF762" s="41" t="e">
        <f>VLOOKUP(AE762,definitions_list_lookup!$AT$3:$AU$5,2,FALSE)</f>
        <v>#N/A</v>
      </c>
      <c r="AH762" s="2"/>
      <c r="AI762" s="2"/>
      <c r="AJ762" s="14"/>
      <c r="AK762" s="14"/>
      <c r="AL762" s="14"/>
      <c r="AM762" s="14"/>
      <c r="AN762" s="14"/>
      <c r="AO762" s="14"/>
      <c r="AP762" s="14"/>
      <c r="AQ762" s="14"/>
      <c r="AR762" s="14"/>
      <c r="AS762" s="49"/>
      <c r="AT762" s="49"/>
      <c r="AU762" s="49"/>
      <c r="AV762" s="49"/>
      <c r="AW762" s="49"/>
      <c r="AX762" s="49"/>
      <c r="AY762" s="49"/>
      <c r="AZ762" s="49"/>
      <c r="BA762" s="49"/>
      <c r="BB762" s="49"/>
      <c r="BC762" s="60"/>
    </row>
    <row r="763" spans="1:55">
      <c r="A763" s="89">
        <v>42941</v>
      </c>
      <c r="B763" s="2" t="s">
        <v>1842</v>
      </c>
      <c r="C763" s="2" t="s">
        <v>1450</v>
      </c>
      <c r="D763" s="2" t="s">
        <v>1575</v>
      </c>
      <c r="E763" s="2">
        <v>88</v>
      </c>
      <c r="F763" s="2">
        <v>2</v>
      </c>
      <c r="G763" s="10" t="str">
        <f t="shared" si="78"/>
        <v>88-2</v>
      </c>
      <c r="H763" s="2">
        <v>21</v>
      </c>
      <c r="I763" s="2">
        <v>81</v>
      </c>
      <c r="J763" s="14">
        <f>(VLOOKUP($G763,Depth_Lookup_CCL!$A$3:$Z$549,11,FALSE))+(H763/100)</f>
        <v>219.41</v>
      </c>
      <c r="K763" s="14">
        <f>(VLOOKUP($G763,Depth_Lookup_CCL!$A$3:$Z$549,11,FALSE))+(I763/100)</f>
        <v>220.01</v>
      </c>
      <c r="L763" s="90">
        <v>57</v>
      </c>
      <c r="M763" s="90" t="s">
        <v>1846</v>
      </c>
      <c r="N763" s="14" t="s">
        <v>1442</v>
      </c>
      <c r="Q763" s="2"/>
      <c r="R763" s="110"/>
      <c r="U763" s="2"/>
      <c r="V763" s="2"/>
      <c r="W763" s="5" t="e">
        <f>VLOOKUP(V763,definitions_list_lookup!$V$12:$W$15,2,FALSE)</f>
        <v>#N/A</v>
      </c>
      <c r="X763" s="2"/>
      <c r="Y763" s="41" t="e">
        <f>VLOOKUP(X763,definitions_list_lookup!$AT$3:$AU$5,2,FALSE)</f>
        <v>#N/A</v>
      </c>
      <c r="Z763" s="41"/>
      <c r="AA763" s="41" t="s">
        <v>3081</v>
      </c>
      <c r="AB763" s="2" t="s">
        <v>1385</v>
      </c>
      <c r="AC763" s="2" t="s">
        <v>1374</v>
      </c>
      <c r="AD763" s="5">
        <f>VLOOKUP(AC763,definitions_list_lookup!$Y$12:$Z$15,2,FALSE)</f>
        <v>1</v>
      </c>
      <c r="AE763" s="35" t="s">
        <v>1456</v>
      </c>
      <c r="AF763" s="41">
        <f>VLOOKUP(AE763,definitions_list_lookup!$AT$3:$AU$5,2,FALSE)</f>
        <v>1</v>
      </c>
      <c r="AH763" s="2" t="s">
        <v>1492</v>
      </c>
      <c r="AI763" s="2" t="s">
        <v>3085</v>
      </c>
      <c r="AJ763" s="14"/>
      <c r="AK763" s="14"/>
      <c r="AL763" s="14"/>
      <c r="AM763" s="14"/>
      <c r="AN763" s="14"/>
      <c r="AO763" s="14"/>
      <c r="AP763" s="14"/>
      <c r="AQ763" s="14"/>
      <c r="AR763" s="14"/>
      <c r="AS763" s="49">
        <v>4</v>
      </c>
      <c r="AT763" s="49">
        <v>270</v>
      </c>
      <c r="AU763" s="49">
        <v>12</v>
      </c>
      <c r="AV763" s="49">
        <v>180</v>
      </c>
      <c r="AW763" s="49">
        <f t="shared" si="79"/>
        <v>18.210160432102271</v>
      </c>
      <c r="AX763" s="49">
        <f t="shared" si="80"/>
        <v>18.210160432102271</v>
      </c>
      <c r="AY763" s="49">
        <f t="shared" si="81"/>
        <v>77.38707326251307</v>
      </c>
      <c r="AZ763" s="49">
        <f t="shared" si="82"/>
        <v>108.21016043210227</v>
      </c>
      <c r="BA763" s="49">
        <f t="shared" si="83"/>
        <v>12.61292673748693</v>
      </c>
      <c r="BB763" s="49">
        <f t="shared" si="75"/>
        <v>198.21016043210227</v>
      </c>
      <c r="BC763" s="60">
        <f t="shared" si="74"/>
        <v>12.61292673748693</v>
      </c>
    </row>
    <row r="764" spans="1:55">
      <c r="A764" s="89">
        <v>42941</v>
      </c>
      <c r="B764" s="2" t="s">
        <v>1842</v>
      </c>
      <c r="C764" s="2" t="s">
        <v>1450</v>
      </c>
      <c r="D764" s="2" t="s">
        <v>1575</v>
      </c>
      <c r="E764" s="2">
        <v>88</v>
      </c>
      <c r="F764" s="2">
        <v>3</v>
      </c>
      <c r="G764" s="10" t="str">
        <f t="shared" si="78"/>
        <v>88-3</v>
      </c>
      <c r="H764" s="2">
        <v>0</v>
      </c>
      <c r="I764" s="2">
        <v>15</v>
      </c>
      <c r="J764" s="14">
        <f>(VLOOKUP($G764,Depth_Lookup_CCL!$A$3:$Z$549,11,FALSE))+(H764/100)</f>
        <v>220.01999999999998</v>
      </c>
      <c r="K764" s="14">
        <f>(VLOOKUP($G764,Depth_Lookup_CCL!$A$3:$Z$549,11,FALSE))+(I764/100)</f>
        <v>220.17</v>
      </c>
      <c r="L764" s="90">
        <v>57</v>
      </c>
      <c r="M764" s="90" t="s">
        <v>1846</v>
      </c>
      <c r="N764" s="14"/>
      <c r="Q764" s="2"/>
      <c r="R764" s="110"/>
      <c r="S764" s="2" t="s">
        <v>1379</v>
      </c>
      <c r="T764" s="2" t="s">
        <v>1391</v>
      </c>
      <c r="U764" s="2" t="s">
        <v>1368</v>
      </c>
      <c r="V764" s="2" t="s">
        <v>238</v>
      </c>
      <c r="W764" s="5">
        <f>VLOOKUP(V764,definitions_list_lookup!$V$12:$W$15,2,FALSE)</f>
        <v>2</v>
      </c>
      <c r="X764" s="2" t="s">
        <v>1456</v>
      </c>
      <c r="Y764" s="41">
        <f>VLOOKUP(X764,definitions_list_lookup!$AT$3:$AU$5,2,FALSE)</f>
        <v>1</v>
      </c>
      <c r="Z764" s="41"/>
      <c r="AA764" s="41" t="s">
        <v>3218</v>
      </c>
      <c r="AB764" s="2"/>
      <c r="AC764" s="2"/>
      <c r="AD764" s="5" t="e">
        <f>VLOOKUP(AC764,definitions_list_lookup!$Y$12:$Z$15,2,FALSE)</f>
        <v>#N/A</v>
      </c>
      <c r="AE764" s="35"/>
      <c r="AF764" s="41" t="e">
        <f>VLOOKUP(AE764,definitions_list_lookup!$AT$3:$AU$5,2,FALSE)</f>
        <v>#N/A</v>
      </c>
      <c r="AH764" s="2"/>
      <c r="AI764" s="2"/>
      <c r="AJ764" s="14"/>
      <c r="AK764" s="14"/>
      <c r="AL764" s="14"/>
      <c r="AM764" s="14"/>
      <c r="AN764" s="14"/>
      <c r="AO764" s="14"/>
      <c r="AP764" s="14"/>
      <c r="AQ764" s="14"/>
      <c r="AR764" s="14"/>
      <c r="AS764" s="49"/>
      <c r="AT764" s="49"/>
      <c r="AU764" s="49"/>
      <c r="AV764" s="49"/>
      <c r="AW764" s="49"/>
      <c r="AX764" s="49"/>
      <c r="AY764" s="49"/>
      <c r="AZ764" s="49"/>
      <c r="BA764" s="49"/>
      <c r="BB764" s="49"/>
      <c r="BC764" s="60"/>
    </row>
    <row r="765" spans="1:55">
      <c r="A765" s="89">
        <v>42941</v>
      </c>
      <c r="B765" s="2" t="s">
        <v>1842</v>
      </c>
      <c r="C765" s="2" t="s">
        <v>1450</v>
      </c>
      <c r="D765" s="2" t="s">
        <v>1575</v>
      </c>
      <c r="E765" s="2">
        <v>88</v>
      </c>
      <c r="F765" s="2">
        <v>3</v>
      </c>
      <c r="G765" s="10" t="str">
        <f t="shared" si="78"/>
        <v>88-3</v>
      </c>
      <c r="H765" s="2">
        <v>15</v>
      </c>
      <c r="I765" s="2">
        <v>19</v>
      </c>
      <c r="J765" s="14">
        <f>(VLOOKUP($G765,Depth_Lookup_CCL!$A$3:$Z$549,11,FALSE))+(H765/100)</f>
        <v>220.17</v>
      </c>
      <c r="K765" s="14">
        <f>(VLOOKUP($G765,Depth_Lookup_CCL!$A$3:$Z$549,11,FALSE))+(I765/100)</f>
        <v>220.20999999999998</v>
      </c>
      <c r="L765" s="90">
        <v>57</v>
      </c>
      <c r="M765" s="90" t="s">
        <v>1846</v>
      </c>
      <c r="N765" s="14"/>
      <c r="Q765" s="2"/>
      <c r="R765" s="110"/>
      <c r="S765" s="2" t="s">
        <v>1366</v>
      </c>
      <c r="T765" s="2" t="s">
        <v>1391</v>
      </c>
      <c r="U765" s="2" t="s">
        <v>1368</v>
      </c>
      <c r="V765" s="2" t="s">
        <v>238</v>
      </c>
      <c r="W765" s="5">
        <f>VLOOKUP(V765,definitions_list_lookup!$V$12:$W$15,2,FALSE)</f>
        <v>2</v>
      </c>
      <c r="X765" s="2" t="s">
        <v>1456</v>
      </c>
      <c r="Y765" s="41">
        <f>VLOOKUP(X765,definitions_list_lookup!$AT$3:$AU$5,2,FALSE)</f>
        <v>1</v>
      </c>
      <c r="Z765" s="41">
        <v>4</v>
      </c>
      <c r="AA765" s="41" t="s">
        <v>2852</v>
      </c>
      <c r="AB765" s="2"/>
      <c r="AC765" s="2"/>
      <c r="AD765" s="5" t="e">
        <f>VLOOKUP(AC765,definitions_list_lookup!$Y$12:$Z$15,2,FALSE)</f>
        <v>#N/A</v>
      </c>
      <c r="AE765" s="35"/>
      <c r="AF765" s="41" t="e">
        <f>VLOOKUP(AE765,definitions_list_lookup!$AT$3:$AU$5,2,FALSE)</f>
        <v>#N/A</v>
      </c>
      <c r="AH765" s="2"/>
      <c r="AI765" s="2"/>
      <c r="AJ765" s="14"/>
      <c r="AK765" s="14"/>
      <c r="AL765" s="14"/>
      <c r="AM765" s="14"/>
      <c r="AN765" s="14"/>
      <c r="AO765" s="14"/>
      <c r="AP765" s="14"/>
      <c r="AQ765" s="14"/>
      <c r="AR765" s="14"/>
      <c r="AS765" s="49">
        <v>11</v>
      </c>
      <c r="AT765" s="49">
        <v>90</v>
      </c>
      <c r="AU765" s="49">
        <v>0</v>
      </c>
      <c r="AV765" s="49">
        <v>180</v>
      </c>
      <c r="AW765" s="49">
        <f t="shared" si="79"/>
        <v>-90</v>
      </c>
      <c r="AX765" s="49">
        <f t="shared" si="80"/>
        <v>270</v>
      </c>
      <c r="AY765" s="49">
        <f t="shared" si="81"/>
        <v>79.000000000000014</v>
      </c>
      <c r="AZ765" s="49">
        <f t="shared" si="82"/>
        <v>360</v>
      </c>
      <c r="BA765" s="49">
        <f t="shared" si="83"/>
        <v>10.999999999999986</v>
      </c>
      <c r="BB765" s="49">
        <f t="shared" si="75"/>
        <v>90</v>
      </c>
      <c r="BC765" s="60">
        <f t="shared" si="74"/>
        <v>10.999999999999986</v>
      </c>
    </row>
    <row r="766" spans="1:55">
      <c r="A766" s="89">
        <v>42941</v>
      </c>
      <c r="B766" s="2" t="s">
        <v>1842</v>
      </c>
      <c r="C766" s="2" t="s">
        <v>1450</v>
      </c>
      <c r="D766" s="2" t="s">
        <v>1575</v>
      </c>
      <c r="E766" s="2">
        <v>88</v>
      </c>
      <c r="F766" s="2">
        <v>3</v>
      </c>
      <c r="G766" s="10" t="str">
        <f t="shared" si="78"/>
        <v>88-3</v>
      </c>
      <c r="H766" s="2">
        <v>19</v>
      </c>
      <c r="I766" s="2">
        <v>49</v>
      </c>
      <c r="J766" s="14">
        <f>(VLOOKUP($G766,Depth_Lookup_CCL!$A$3:$Z$549,11,FALSE))+(H766/100)</f>
        <v>220.20999999999998</v>
      </c>
      <c r="K766" s="14">
        <f>(VLOOKUP($G766,Depth_Lookup_CCL!$A$3:$Z$549,11,FALSE))+(I766/100)</f>
        <v>220.51</v>
      </c>
      <c r="L766" s="90">
        <v>57</v>
      </c>
      <c r="M766" s="90" t="s">
        <v>1846</v>
      </c>
      <c r="N766" s="14"/>
      <c r="Q766" s="2"/>
      <c r="R766" s="110"/>
      <c r="U766" s="2"/>
      <c r="V766" s="2"/>
      <c r="W766" s="5" t="e">
        <f>VLOOKUP(V766,definitions_list_lookup!$V$12:$W$15,2,FALSE)</f>
        <v>#N/A</v>
      </c>
      <c r="X766" s="2"/>
      <c r="Y766" s="41" t="e">
        <f>VLOOKUP(X766,definitions_list_lookup!$AT$3:$AU$5,2,FALSE)</f>
        <v>#N/A</v>
      </c>
      <c r="Z766" s="41">
        <v>30</v>
      </c>
      <c r="AA766" s="41" t="s">
        <v>3219</v>
      </c>
      <c r="AB766" s="2" t="s">
        <v>1385</v>
      </c>
      <c r="AC766" s="2" t="s">
        <v>1374</v>
      </c>
      <c r="AD766" s="5">
        <f>VLOOKUP(AC766,definitions_list_lookup!$Y$12:$Z$15,2,FALSE)</f>
        <v>1</v>
      </c>
      <c r="AE766" s="35" t="s">
        <v>1456</v>
      </c>
      <c r="AF766" s="41">
        <f>VLOOKUP(AE766,definitions_list_lookup!$AT$3:$AU$5,2,FALSE)</f>
        <v>1</v>
      </c>
      <c r="AH766" s="2" t="s">
        <v>1492</v>
      </c>
      <c r="AI766" s="2" t="s">
        <v>3085</v>
      </c>
      <c r="AJ766" s="14"/>
      <c r="AK766" s="14"/>
      <c r="AL766" s="14"/>
      <c r="AM766" s="14"/>
      <c r="AN766" s="14"/>
      <c r="AO766" s="14"/>
      <c r="AP766" s="14"/>
      <c r="AQ766" s="14"/>
      <c r="AR766" s="14"/>
      <c r="AS766" s="49">
        <v>7</v>
      </c>
      <c r="AT766" s="49">
        <v>90</v>
      </c>
      <c r="AU766" s="49">
        <v>1</v>
      </c>
      <c r="AV766" s="49">
        <v>180</v>
      </c>
      <c r="AW766" s="49">
        <f t="shared" si="79"/>
        <v>-81.909040562702017</v>
      </c>
      <c r="AX766" s="49">
        <f t="shared" si="80"/>
        <v>278.09095943729801</v>
      </c>
      <c r="AY766" s="49">
        <f t="shared" si="81"/>
        <v>82.930329264025247</v>
      </c>
      <c r="AZ766" s="49">
        <f t="shared" si="82"/>
        <v>8.0909594372979825</v>
      </c>
      <c r="BA766" s="49">
        <f t="shared" si="83"/>
        <v>7.0696707359747535</v>
      </c>
      <c r="BB766" s="49">
        <f t="shared" si="75"/>
        <v>98.090959437298011</v>
      </c>
      <c r="BC766" s="60">
        <f t="shared" si="74"/>
        <v>7.0696707359747535</v>
      </c>
    </row>
    <row r="767" spans="1:55">
      <c r="A767" s="89">
        <v>42941</v>
      </c>
      <c r="B767" s="2" t="s">
        <v>1842</v>
      </c>
      <c r="C767" s="2" t="s">
        <v>1450</v>
      </c>
      <c r="D767" s="2" t="s">
        <v>1575</v>
      </c>
      <c r="E767" s="2">
        <v>88</v>
      </c>
      <c r="F767" s="2">
        <v>3</v>
      </c>
      <c r="G767" s="10" t="str">
        <f t="shared" si="78"/>
        <v>88-3</v>
      </c>
      <c r="H767" s="2">
        <v>49</v>
      </c>
      <c r="I767" s="2">
        <v>70</v>
      </c>
      <c r="J767" s="14">
        <f>(VLOOKUP($G767,Depth_Lookup_CCL!$A$3:$Z$549,11,FALSE))+(H767/100)</f>
        <v>220.51</v>
      </c>
      <c r="K767" s="14">
        <f>(VLOOKUP($G767,Depth_Lookup_CCL!$A$3:$Z$549,11,FALSE))+(I767/100)</f>
        <v>220.71999999999997</v>
      </c>
      <c r="L767" s="90">
        <v>57</v>
      </c>
      <c r="M767" s="90" t="s">
        <v>1846</v>
      </c>
      <c r="N767" s="14"/>
      <c r="Q767" s="2"/>
      <c r="R767" s="110"/>
      <c r="S767" s="2" t="s">
        <v>1378</v>
      </c>
      <c r="T767" s="2" t="s">
        <v>1391</v>
      </c>
      <c r="U767" s="2" t="s">
        <v>1368</v>
      </c>
      <c r="V767" s="2" t="s">
        <v>238</v>
      </c>
      <c r="W767" s="5">
        <f>VLOOKUP(V767,definitions_list_lookup!$V$12:$W$15,2,FALSE)</f>
        <v>2</v>
      </c>
      <c r="X767" s="2" t="s">
        <v>1456</v>
      </c>
      <c r="Y767" s="41">
        <f>VLOOKUP(X767,definitions_list_lookup!$AT$3:$AU$5,2,FALSE)</f>
        <v>1</v>
      </c>
      <c r="Z767" s="41">
        <v>21</v>
      </c>
      <c r="AA767" s="41" t="s">
        <v>3220</v>
      </c>
      <c r="AB767" s="2"/>
      <c r="AC767" s="2"/>
      <c r="AD767" s="5" t="e">
        <f>VLOOKUP(AC767,definitions_list_lookup!$Y$12:$Z$15,2,FALSE)</f>
        <v>#N/A</v>
      </c>
      <c r="AE767" s="35"/>
      <c r="AF767" s="41" t="e">
        <f>VLOOKUP(AE767,definitions_list_lookup!$AT$3:$AU$5,2,FALSE)</f>
        <v>#N/A</v>
      </c>
      <c r="AH767" s="2"/>
      <c r="AI767" s="2"/>
      <c r="AJ767" s="14"/>
      <c r="AK767" s="14"/>
      <c r="AL767" s="14"/>
      <c r="AM767" s="14"/>
      <c r="AN767" s="14"/>
      <c r="AO767" s="14"/>
      <c r="AP767" s="14"/>
      <c r="AQ767" s="14"/>
      <c r="AR767" s="14"/>
      <c r="AS767" s="49"/>
      <c r="AT767" s="49"/>
      <c r="AU767" s="49"/>
      <c r="AV767" s="49"/>
      <c r="AW767" s="49"/>
      <c r="AX767" s="49"/>
      <c r="AY767" s="49"/>
      <c r="AZ767" s="49"/>
      <c r="BA767" s="49"/>
      <c r="BB767" s="49"/>
      <c r="BC767" s="60"/>
    </row>
    <row r="768" spans="1:55">
      <c r="A768" s="89">
        <v>42941</v>
      </c>
      <c r="B768" s="2" t="s">
        <v>1842</v>
      </c>
      <c r="C768" s="2" t="s">
        <v>1450</v>
      </c>
      <c r="D768" s="2" t="s">
        <v>1575</v>
      </c>
      <c r="E768" s="2">
        <v>88</v>
      </c>
      <c r="F768" s="2">
        <v>3</v>
      </c>
      <c r="G768" s="10" t="str">
        <f t="shared" si="78"/>
        <v>88-3</v>
      </c>
      <c r="H768" s="2">
        <v>70</v>
      </c>
      <c r="I768" s="2">
        <v>81</v>
      </c>
      <c r="J768" s="14">
        <f>(VLOOKUP($G768,Depth_Lookup_CCL!$A$3:$Z$549,11,FALSE))+(H768/100)</f>
        <v>220.71999999999997</v>
      </c>
      <c r="K768" s="14">
        <f>(VLOOKUP($G768,Depth_Lookup_CCL!$A$3:$Z$549,11,FALSE))+(I768/100)</f>
        <v>220.82999999999998</v>
      </c>
      <c r="L768" s="90">
        <v>57</v>
      </c>
      <c r="M768" s="90" t="s">
        <v>1846</v>
      </c>
      <c r="N768" s="14"/>
      <c r="Q768" s="2"/>
      <c r="R768" s="110"/>
      <c r="U768" s="2"/>
      <c r="V768" s="2"/>
      <c r="W768" s="5" t="e">
        <f>VLOOKUP(V768,definitions_list_lookup!$V$12:$W$15,2,FALSE)</f>
        <v>#N/A</v>
      </c>
      <c r="X768" s="2"/>
      <c r="Y768" s="41" t="e">
        <f>VLOOKUP(X768,definitions_list_lookup!$AT$3:$AU$5,2,FALSE)</f>
        <v>#N/A</v>
      </c>
      <c r="Z768" s="41">
        <v>11</v>
      </c>
      <c r="AA768" s="41"/>
      <c r="AB768" s="2" t="s">
        <v>1385</v>
      </c>
      <c r="AC768" s="2" t="s">
        <v>1374</v>
      </c>
      <c r="AD768" s="5">
        <f>VLOOKUP(AC768,definitions_list_lookup!$Y$12:$Z$15,2,FALSE)</f>
        <v>1</v>
      </c>
      <c r="AE768" s="35" t="s">
        <v>1456</v>
      </c>
      <c r="AF768" s="41">
        <f>VLOOKUP(AE768,definitions_list_lookup!$AT$3:$AU$5,2,FALSE)</f>
        <v>1</v>
      </c>
      <c r="AH768" s="2" t="s">
        <v>1492</v>
      </c>
      <c r="AI768" s="2" t="s">
        <v>3085</v>
      </c>
      <c r="AJ768" s="14"/>
      <c r="AK768" s="14"/>
      <c r="AL768" s="14"/>
      <c r="AM768" s="14"/>
      <c r="AN768" s="14"/>
      <c r="AO768" s="14"/>
      <c r="AP768" s="14"/>
      <c r="AQ768" s="14"/>
      <c r="AR768" s="14"/>
      <c r="AS768" s="49">
        <v>1</v>
      </c>
      <c r="AT768" s="49">
        <v>90</v>
      </c>
      <c r="AU768" s="49">
        <v>2</v>
      </c>
      <c r="AV768" s="49">
        <v>180</v>
      </c>
      <c r="AW768" s="49">
        <f t="shared" si="79"/>
        <v>-26.558068016581103</v>
      </c>
      <c r="AX768" s="49">
        <f t="shared" si="80"/>
        <v>333.4419319834189</v>
      </c>
      <c r="AY768" s="49">
        <f t="shared" si="81"/>
        <v>87.764295062177567</v>
      </c>
      <c r="AZ768" s="49">
        <f t="shared" si="82"/>
        <v>63.441931983418897</v>
      </c>
      <c r="BA768" s="49">
        <f t="shared" si="83"/>
        <v>2.2357049378224332</v>
      </c>
      <c r="BB768" s="49">
        <f t="shared" si="75"/>
        <v>153.4419319834189</v>
      </c>
      <c r="BC768" s="60">
        <f t="shared" si="74"/>
        <v>2.2357049378224332</v>
      </c>
    </row>
    <row r="769" spans="1:55">
      <c r="A769" s="89">
        <v>42941</v>
      </c>
      <c r="B769" s="2" t="s">
        <v>1842</v>
      </c>
      <c r="C769" s="2" t="s">
        <v>1450</v>
      </c>
      <c r="D769" s="2" t="s">
        <v>1575</v>
      </c>
      <c r="E769" s="2">
        <v>88</v>
      </c>
      <c r="F769" s="2">
        <v>3</v>
      </c>
      <c r="G769" s="10" t="str">
        <f t="shared" si="78"/>
        <v>88-3</v>
      </c>
      <c r="H769" s="2">
        <v>81</v>
      </c>
      <c r="I769" s="2">
        <v>92</v>
      </c>
      <c r="J769" s="14">
        <f>(VLOOKUP($G769,Depth_Lookup_CCL!$A$3:$Z$549,11,FALSE))+(H769/100)</f>
        <v>220.82999999999998</v>
      </c>
      <c r="K769" s="14">
        <f>(VLOOKUP($G769,Depth_Lookup_CCL!$A$3:$Z$549,11,FALSE))+(I769/100)</f>
        <v>220.93999999999997</v>
      </c>
      <c r="L769" s="90">
        <v>57</v>
      </c>
      <c r="M769" s="90" t="s">
        <v>1846</v>
      </c>
      <c r="N769" s="14" t="s">
        <v>1442</v>
      </c>
      <c r="Q769" s="2"/>
      <c r="R769" s="110"/>
      <c r="S769" s="2" t="s">
        <v>1378</v>
      </c>
      <c r="T769" s="35" t="s">
        <v>1391</v>
      </c>
      <c r="U769" s="2" t="s">
        <v>1368</v>
      </c>
      <c r="V769" s="2" t="s">
        <v>238</v>
      </c>
      <c r="W769" s="5">
        <f>VLOOKUP(V769,definitions_list_lookup!$V$12:$W$15,2,FALSE)</f>
        <v>2</v>
      </c>
      <c r="X769" s="35" t="s">
        <v>1456</v>
      </c>
      <c r="Y769" s="41">
        <f>VLOOKUP(X769,definitions_list_lookup!$AT$3:$AU$5,2,FALSE)</f>
        <v>1</v>
      </c>
      <c r="Z769" s="41">
        <v>11</v>
      </c>
      <c r="AA769" s="41" t="s">
        <v>3221</v>
      </c>
      <c r="AB769" s="2"/>
      <c r="AC769" s="2"/>
      <c r="AD769" s="5" t="e">
        <f>VLOOKUP(AC769,definitions_list_lookup!$Y$12:$Z$15,2,FALSE)</f>
        <v>#N/A</v>
      </c>
      <c r="AE769" s="35"/>
      <c r="AF769" s="41" t="e">
        <f>VLOOKUP(AE769,definitions_list_lookup!$AT$3:$AU$5,2,FALSE)</f>
        <v>#N/A</v>
      </c>
      <c r="AH769" s="2"/>
      <c r="AI769" s="2"/>
      <c r="AJ769" s="14"/>
      <c r="AK769" s="14"/>
      <c r="AL769" s="14"/>
      <c r="AM769" s="14"/>
      <c r="AN769" s="14"/>
      <c r="AO769" s="14"/>
      <c r="AP769" s="14"/>
      <c r="AQ769" s="14"/>
      <c r="AR769" s="14"/>
      <c r="AS769" s="49"/>
      <c r="AT769" s="49"/>
      <c r="AU769" s="49"/>
      <c r="AV769" s="49"/>
      <c r="AW769" s="2"/>
      <c r="AX769" s="2"/>
      <c r="AY769" s="2"/>
      <c r="AZ769" s="2"/>
      <c r="BA769" s="2"/>
    </row>
    <row r="770" spans="1:55">
      <c r="A770" s="89">
        <v>42941</v>
      </c>
      <c r="B770" s="2" t="s">
        <v>1842</v>
      </c>
      <c r="C770" s="2" t="s">
        <v>1450</v>
      </c>
      <c r="D770" s="2" t="s">
        <v>1575</v>
      </c>
      <c r="E770" s="2">
        <v>88</v>
      </c>
      <c r="F770" s="2">
        <v>4</v>
      </c>
      <c r="G770" s="10" t="str">
        <f t="shared" si="78"/>
        <v>88-4</v>
      </c>
      <c r="H770" s="2">
        <v>0</v>
      </c>
      <c r="I770" s="2">
        <v>17</v>
      </c>
      <c r="J770" s="14">
        <f>(VLOOKUP($G770,Depth_Lookup_CCL!$A$3:$Z$549,11,FALSE))+(H770/100)</f>
        <v>220.92999999999998</v>
      </c>
      <c r="K770" s="14">
        <f>(VLOOKUP($G770,Depth_Lookup_CCL!$A$3:$Z$549,11,FALSE))+(I770/100)</f>
        <v>221.09999999999997</v>
      </c>
      <c r="L770" s="90">
        <v>57</v>
      </c>
      <c r="M770" s="90" t="s">
        <v>1888</v>
      </c>
      <c r="N770" s="14"/>
      <c r="Q770" s="2"/>
      <c r="R770" s="110"/>
      <c r="T770" s="35"/>
      <c r="U770" s="2"/>
      <c r="V770" s="2"/>
      <c r="W770" s="5" t="e">
        <f>VLOOKUP(V770,definitions_list_lookup!$V$12:$W$15,2,FALSE)</f>
        <v>#N/A</v>
      </c>
      <c r="X770" s="35"/>
      <c r="Y770" s="41" t="e">
        <f>VLOOKUP(X770,definitions_list_lookup!$AT$3:$AU$5,2,FALSE)</f>
        <v>#N/A</v>
      </c>
      <c r="Z770" s="41">
        <v>28</v>
      </c>
      <c r="AA770" s="41"/>
      <c r="AB770" s="2" t="s">
        <v>1385</v>
      </c>
      <c r="AC770" s="2" t="s">
        <v>1374</v>
      </c>
      <c r="AD770" s="5">
        <f>VLOOKUP(AC770,definitions_list_lookup!$Y$12:$Z$15,2,FALSE)</f>
        <v>1</v>
      </c>
      <c r="AE770" s="35" t="s">
        <v>1456</v>
      </c>
      <c r="AF770" s="41">
        <f>VLOOKUP(AE770,definitions_list_lookup!$AT$3:$AU$5,2,FALSE)</f>
        <v>1</v>
      </c>
      <c r="AH770" s="2" t="s">
        <v>1492</v>
      </c>
      <c r="AI770" s="2" t="s">
        <v>3085</v>
      </c>
      <c r="AJ770" s="14"/>
      <c r="AK770" s="14"/>
      <c r="AL770" s="14"/>
      <c r="AM770" s="14"/>
      <c r="AN770" s="14"/>
      <c r="AO770" s="14"/>
      <c r="AP770" s="14"/>
      <c r="AQ770" s="14"/>
      <c r="AR770" s="14"/>
      <c r="AS770" s="49">
        <v>1</v>
      </c>
      <c r="AT770" s="49">
        <v>270</v>
      </c>
      <c r="AU770" s="49">
        <v>0</v>
      </c>
      <c r="AV770" s="49">
        <v>180</v>
      </c>
      <c r="AW770" s="49">
        <f t="shared" si="79"/>
        <v>90</v>
      </c>
      <c r="AX770" s="49">
        <f t="shared" si="80"/>
        <v>90</v>
      </c>
      <c r="AY770" s="49">
        <f t="shared" si="81"/>
        <v>89</v>
      </c>
      <c r="AZ770" s="49">
        <f t="shared" si="82"/>
        <v>180</v>
      </c>
      <c r="BA770" s="49">
        <f t="shared" si="83"/>
        <v>1</v>
      </c>
      <c r="BB770" s="49">
        <f t="shared" si="75"/>
        <v>270</v>
      </c>
      <c r="BC770" s="60">
        <f t="shared" si="74"/>
        <v>1</v>
      </c>
    </row>
    <row r="771" spans="1:55">
      <c r="A771" s="89">
        <v>42941</v>
      </c>
      <c r="B771" s="2" t="s">
        <v>1842</v>
      </c>
      <c r="C771" s="2" t="s">
        <v>1450</v>
      </c>
      <c r="D771" s="2" t="s">
        <v>1575</v>
      </c>
      <c r="E771" s="2">
        <v>88</v>
      </c>
      <c r="F771" s="2">
        <v>4</v>
      </c>
      <c r="G771" s="10" t="str">
        <f t="shared" si="78"/>
        <v>88-4</v>
      </c>
      <c r="H771" s="2">
        <v>17</v>
      </c>
      <c r="I771" s="2">
        <v>47</v>
      </c>
      <c r="J771" s="14">
        <f>(VLOOKUP($G771,Depth_Lookup_CCL!$A$3:$Z$549,11,FALSE))+(H771/100)</f>
        <v>221.09999999999997</v>
      </c>
      <c r="K771" s="14">
        <f>(VLOOKUP($G771,Depth_Lookup_CCL!$A$3:$Z$549,11,FALSE))+(I771/100)</f>
        <v>221.39999999999998</v>
      </c>
      <c r="L771" s="90">
        <v>57</v>
      </c>
      <c r="M771" s="90" t="s">
        <v>1888</v>
      </c>
      <c r="N771" s="14" t="s">
        <v>1442</v>
      </c>
      <c r="Q771" s="2"/>
      <c r="R771" s="110"/>
      <c r="S771" s="2" t="s">
        <v>1366</v>
      </c>
      <c r="T771" s="35" t="s">
        <v>1391</v>
      </c>
      <c r="U771" s="2" t="s">
        <v>1368</v>
      </c>
      <c r="V771" s="2" t="s">
        <v>238</v>
      </c>
      <c r="W771" s="5">
        <f>VLOOKUP(V771,definitions_list_lookup!$V$12:$W$15,2,FALSE)</f>
        <v>2</v>
      </c>
      <c r="X771" s="35" t="s">
        <v>1456</v>
      </c>
      <c r="Y771" s="41">
        <f>VLOOKUP(X771,definitions_list_lookup!$AT$3:$AU$5,2,FALSE)</f>
        <v>1</v>
      </c>
      <c r="Z771" s="41"/>
      <c r="AA771" s="41"/>
      <c r="AB771" s="2"/>
      <c r="AC771" s="2"/>
      <c r="AD771" s="5" t="e">
        <f>VLOOKUP(AC771,definitions_list_lookup!$Y$12:$Z$15,2,FALSE)</f>
        <v>#N/A</v>
      </c>
      <c r="AE771" s="35"/>
      <c r="AF771" s="41" t="e">
        <f>VLOOKUP(AE771,definitions_list_lookup!$AT$3:$AU$5,2,FALSE)</f>
        <v>#N/A</v>
      </c>
      <c r="AH771" s="2"/>
      <c r="AI771" s="2"/>
      <c r="AJ771" s="14"/>
      <c r="AK771" s="14"/>
      <c r="AL771" s="14"/>
      <c r="AM771" s="14"/>
      <c r="AN771" s="14"/>
      <c r="AO771" s="14"/>
      <c r="AP771" s="14"/>
      <c r="AQ771" s="14"/>
      <c r="AR771" s="14"/>
      <c r="AS771" s="49"/>
      <c r="AT771" s="49"/>
      <c r="AU771" s="49"/>
      <c r="AV771" s="49"/>
      <c r="AW771" s="49" t="e">
        <f t="shared" si="79"/>
        <v>#DIV/0!</v>
      </c>
      <c r="AX771" s="49" t="e">
        <f t="shared" si="80"/>
        <v>#DIV/0!</v>
      </c>
      <c r="AY771" s="49" t="e">
        <f t="shared" si="81"/>
        <v>#DIV/0!</v>
      </c>
      <c r="AZ771" s="49" t="e">
        <f t="shared" si="82"/>
        <v>#DIV/0!</v>
      </c>
      <c r="BA771" s="49" t="e">
        <f t="shared" si="83"/>
        <v>#DIV/0!</v>
      </c>
      <c r="BB771" s="49" t="e">
        <f t="shared" si="75"/>
        <v>#DIV/0!</v>
      </c>
      <c r="BC771" s="60" t="e">
        <f t="shared" si="74"/>
        <v>#DIV/0!</v>
      </c>
    </row>
    <row r="772" spans="1:55">
      <c r="A772" s="89">
        <v>42941</v>
      </c>
      <c r="B772" s="2" t="s">
        <v>1842</v>
      </c>
      <c r="C772" s="2" t="s">
        <v>1450</v>
      </c>
      <c r="D772" s="2" t="s">
        <v>1575</v>
      </c>
      <c r="E772" s="2">
        <v>89</v>
      </c>
      <c r="F772" s="2">
        <v>1</v>
      </c>
      <c r="G772" s="10" t="str">
        <f t="shared" si="78"/>
        <v>89-1</v>
      </c>
      <c r="H772" s="2">
        <v>0</v>
      </c>
      <c r="I772" s="2">
        <v>89</v>
      </c>
      <c r="J772" s="14">
        <f>(VLOOKUP($G772,Depth_Lookup_CCL!$A$3:$Z$549,11,FALSE))+(H772/100)</f>
        <v>221.2</v>
      </c>
      <c r="K772" s="14">
        <f>(VLOOKUP($G772,Depth_Lookup_CCL!$A$3:$Z$549,11,FALSE))+(I772/100)</f>
        <v>222.08999999999997</v>
      </c>
      <c r="L772" s="90">
        <v>57</v>
      </c>
      <c r="M772" s="90" t="s">
        <v>1846</v>
      </c>
      <c r="N772" s="14" t="s">
        <v>1442</v>
      </c>
      <c r="Q772" s="2"/>
      <c r="R772" s="110"/>
      <c r="T772" s="35"/>
      <c r="U772" s="2"/>
      <c r="V772" s="2"/>
      <c r="W772" s="5" t="e">
        <f>VLOOKUP(V772,definitions_list_lookup!$V$12:$W$15,2,FALSE)</f>
        <v>#N/A</v>
      </c>
      <c r="X772" s="35"/>
      <c r="Y772" s="41" t="e">
        <f>VLOOKUP(X772,definitions_list_lookup!$AT$3:$AU$5,2,FALSE)</f>
        <v>#N/A</v>
      </c>
      <c r="Z772" s="41"/>
      <c r="AA772" s="41" t="s">
        <v>2516</v>
      </c>
      <c r="AB772" s="2" t="s">
        <v>1385</v>
      </c>
      <c r="AC772" s="2" t="s">
        <v>1374</v>
      </c>
      <c r="AD772" s="5">
        <f>VLOOKUP(AC772,definitions_list_lookup!$Y$12:$Z$15,2,FALSE)</f>
        <v>1</v>
      </c>
      <c r="AE772" s="35" t="s">
        <v>1456</v>
      </c>
      <c r="AF772" s="41">
        <f>VLOOKUP(AE772,definitions_list_lookup!$AT$3:$AU$5,2,FALSE)</f>
        <v>1</v>
      </c>
      <c r="AH772" s="2" t="s">
        <v>1492</v>
      </c>
      <c r="AI772" s="2" t="s">
        <v>3085</v>
      </c>
      <c r="AJ772" s="14"/>
      <c r="AK772" s="14"/>
      <c r="AL772" s="14"/>
      <c r="AM772" s="14"/>
      <c r="AN772" s="14"/>
      <c r="AO772" s="14"/>
      <c r="AP772" s="14"/>
      <c r="AQ772" s="14"/>
      <c r="AR772" s="14"/>
      <c r="AS772" s="49">
        <v>2</v>
      </c>
      <c r="AT772" s="49">
        <v>90</v>
      </c>
      <c r="AU772" s="49">
        <v>0</v>
      </c>
      <c r="AV772" s="49">
        <v>180</v>
      </c>
      <c r="AW772" s="49">
        <f t="shared" si="79"/>
        <v>-90</v>
      </c>
      <c r="AX772" s="49">
        <f t="shared" si="80"/>
        <v>270</v>
      </c>
      <c r="AY772" s="49">
        <f t="shared" si="81"/>
        <v>88</v>
      </c>
      <c r="AZ772" s="49">
        <f t="shared" si="82"/>
        <v>360</v>
      </c>
      <c r="BA772" s="49">
        <f t="shared" si="83"/>
        <v>2</v>
      </c>
      <c r="BB772" s="49">
        <f t="shared" si="75"/>
        <v>90</v>
      </c>
      <c r="BC772" s="60">
        <f t="shared" si="74"/>
        <v>2</v>
      </c>
    </row>
    <row r="773" spans="1:55">
      <c r="A773" s="89">
        <v>42941</v>
      </c>
      <c r="B773" s="2" t="s">
        <v>1842</v>
      </c>
      <c r="C773" s="2" t="s">
        <v>1450</v>
      </c>
      <c r="D773" s="2" t="s">
        <v>1575</v>
      </c>
      <c r="E773" s="2">
        <v>89</v>
      </c>
      <c r="F773" s="2">
        <v>2</v>
      </c>
      <c r="G773" s="10" t="str">
        <f t="shared" si="78"/>
        <v>89-2</v>
      </c>
      <c r="H773" s="2">
        <v>0</v>
      </c>
      <c r="I773" s="2">
        <v>11</v>
      </c>
      <c r="J773" s="14">
        <f>(VLOOKUP($G773,Depth_Lookup_CCL!$A$3:$Z$549,11,FALSE))+(H773/100)</f>
        <v>222.07999999999998</v>
      </c>
      <c r="K773" s="14">
        <f>(VLOOKUP($G773,Depth_Lookup_CCL!$A$3:$Z$549,11,FALSE))+(I773/100)</f>
        <v>222.19</v>
      </c>
      <c r="L773" s="90">
        <v>57</v>
      </c>
      <c r="M773" s="90" t="s">
        <v>1846</v>
      </c>
      <c r="N773" s="14"/>
      <c r="Q773" s="2"/>
      <c r="R773" s="110"/>
      <c r="S773" s="2" t="s">
        <v>1366</v>
      </c>
      <c r="T773" s="35" t="s">
        <v>1391</v>
      </c>
      <c r="U773" s="2" t="s">
        <v>1368</v>
      </c>
      <c r="V773" s="2" t="s">
        <v>1374</v>
      </c>
      <c r="W773" s="5">
        <f>VLOOKUP(V773,definitions_list_lookup!$V$12:$W$15,2,FALSE)</f>
        <v>1</v>
      </c>
      <c r="X773" s="35" t="s">
        <v>1456</v>
      </c>
      <c r="Y773" s="41">
        <f>VLOOKUP(X773,definitions_list_lookup!$AT$3:$AU$5,2,FALSE)</f>
        <v>1</v>
      </c>
      <c r="Z773" s="41"/>
      <c r="AA773" s="41" t="s">
        <v>3082</v>
      </c>
      <c r="AB773" s="2"/>
      <c r="AC773" s="2"/>
      <c r="AD773" s="5" t="e">
        <f>VLOOKUP(AC773,definitions_list_lookup!$Y$12:$Z$15,2,FALSE)</f>
        <v>#N/A</v>
      </c>
      <c r="AE773" s="35"/>
      <c r="AF773" s="41" t="e">
        <f>VLOOKUP(AE773,definitions_list_lookup!$AT$3:$AU$5,2,FALSE)</f>
        <v>#N/A</v>
      </c>
      <c r="AH773" s="2"/>
      <c r="AI773" s="2"/>
      <c r="AJ773" s="14"/>
      <c r="AK773" s="14"/>
      <c r="AL773" s="14"/>
      <c r="AM773" s="14"/>
      <c r="AN773" s="14"/>
      <c r="AO773" s="14"/>
      <c r="AP773" s="14"/>
      <c r="AQ773" s="14"/>
      <c r="AR773" s="14"/>
      <c r="AS773" s="49">
        <v>0.1</v>
      </c>
      <c r="AT773" s="49">
        <v>90</v>
      </c>
      <c r="AU773" s="49">
        <v>10</v>
      </c>
      <c r="AV773" s="49">
        <v>360</v>
      </c>
      <c r="AW773" s="49">
        <f t="shared" si="79"/>
        <v>-179.43288976269127</v>
      </c>
      <c r="AX773" s="49">
        <f t="shared" si="80"/>
        <v>180.56711023730873</v>
      </c>
      <c r="AY773" s="49">
        <f t="shared" si="81"/>
        <v>79.99952002223192</v>
      </c>
      <c r="AZ773" s="49">
        <f t="shared" si="82"/>
        <v>270.56711023730873</v>
      </c>
      <c r="BA773" s="49">
        <f t="shared" si="83"/>
        <v>10.00047997776808</v>
      </c>
      <c r="BB773" s="49">
        <f t="shared" si="75"/>
        <v>0.56711023730872512</v>
      </c>
      <c r="BC773" s="60">
        <f t="shared" si="74"/>
        <v>10.00047997776808</v>
      </c>
    </row>
    <row r="774" spans="1:55">
      <c r="A774" s="89">
        <v>42941</v>
      </c>
      <c r="B774" s="2" t="s">
        <v>1842</v>
      </c>
      <c r="C774" s="2" t="s">
        <v>1450</v>
      </c>
      <c r="D774" s="2" t="s">
        <v>1575</v>
      </c>
      <c r="E774" s="2">
        <v>89</v>
      </c>
      <c r="F774" s="2">
        <v>2</v>
      </c>
      <c r="G774" s="10" t="str">
        <f t="shared" si="78"/>
        <v>89-2</v>
      </c>
      <c r="H774" s="2">
        <v>11</v>
      </c>
      <c r="I774" s="2">
        <v>37</v>
      </c>
      <c r="J774" s="14">
        <f>(VLOOKUP($G774,Depth_Lookup_CCL!$A$3:$Z$549,11,FALSE))+(H774/100)</f>
        <v>222.19</v>
      </c>
      <c r="K774" s="14">
        <f>(VLOOKUP($G774,Depth_Lookup_CCL!$A$3:$Z$549,11,FALSE))+(I774/100)</f>
        <v>222.45</v>
      </c>
      <c r="L774" s="90">
        <v>57</v>
      </c>
      <c r="M774" s="90" t="s">
        <v>1846</v>
      </c>
      <c r="N774" s="14"/>
      <c r="Q774" s="2"/>
      <c r="R774" s="110"/>
      <c r="S774" s="2" t="s">
        <v>1366</v>
      </c>
      <c r="T774" s="35" t="s">
        <v>1391</v>
      </c>
      <c r="U774" s="2" t="s">
        <v>1368</v>
      </c>
      <c r="V774" s="2" t="s">
        <v>1374</v>
      </c>
      <c r="W774" s="5">
        <f>VLOOKUP(V774,definitions_list_lookup!$V$12:$W$15,2,FALSE)</f>
        <v>1</v>
      </c>
      <c r="X774" s="35" t="s">
        <v>1456</v>
      </c>
      <c r="Y774" s="41">
        <f>VLOOKUP(X774,definitions_list_lookup!$AT$3:$AU$5,2,FALSE)</f>
        <v>1</v>
      </c>
      <c r="Z774" s="41">
        <v>26</v>
      </c>
      <c r="AA774" s="41" t="s">
        <v>3222</v>
      </c>
      <c r="AB774" s="2"/>
      <c r="AC774" s="2"/>
      <c r="AD774" s="5" t="e">
        <f>VLOOKUP(AC774,definitions_list_lookup!$Y$12:$Z$15,2,FALSE)</f>
        <v>#N/A</v>
      </c>
      <c r="AE774" s="35"/>
      <c r="AF774" s="41" t="e">
        <f>VLOOKUP(AE774,definitions_list_lookup!$AT$3:$AU$5,2,FALSE)</f>
        <v>#N/A</v>
      </c>
      <c r="AH774" s="2"/>
      <c r="AI774" s="2"/>
      <c r="AJ774" s="14"/>
      <c r="AK774" s="14"/>
      <c r="AL774" s="14"/>
      <c r="AM774" s="14"/>
      <c r="AN774" s="14"/>
      <c r="AO774" s="14"/>
      <c r="AP774" s="14"/>
      <c r="AQ774" s="14"/>
      <c r="AR774" s="14"/>
      <c r="AS774" s="49"/>
      <c r="AT774" s="49"/>
      <c r="AU774" s="49"/>
      <c r="AV774" s="49"/>
      <c r="AW774" s="49"/>
      <c r="AX774" s="49"/>
      <c r="AY774" s="49"/>
      <c r="AZ774" s="49"/>
      <c r="BA774" s="49"/>
      <c r="BB774" s="49"/>
      <c r="BC774" s="60"/>
    </row>
    <row r="775" spans="1:55">
      <c r="A775" s="89">
        <v>42941</v>
      </c>
      <c r="B775" s="2" t="s">
        <v>1842</v>
      </c>
      <c r="C775" s="2" t="s">
        <v>1450</v>
      </c>
      <c r="D775" s="2" t="s">
        <v>1575</v>
      </c>
      <c r="E775" s="2">
        <v>89</v>
      </c>
      <c r="F775" s="2">
        <v>2</v>
      </c>
      <c r="G775" s="10" t="str">
        <f t="shared" si="78"/>
        <v>89-2</v>
      </c>
      <c r="H775" s="2">
        <v>37</v>
      </c>
      <c r="I775" s="2">
        <v>44</v>
      </c>
      <c r="J775" s="14">
        <f>(VLOOKUP($G775,Depth_Lookup_CCL!$A$3:$Z$549,11,FALSE))+(H775/100)</f>
        <v>222.45</v>
      </c>
      <c r="K775" s="14">
        <f>(VLOOKUP($G775,Depth_Lookup_CCL!$A$3:$Z$549,11,FALSE))+(I775/100)</f>
        <v>222.51999999999998</v>
      </c>
      <c r="L775" s="90">
        <v>57</v>
      </c>
      <c r="M775" s="90" t="s">
        <v>1846</v>
      </c>
      <c r="N775" s="14"/>
      <c r="Q775" s="2"/>
      <c r="R775" s="110"/>
      <c r="T775" s="35"/>
      <c r="U775" s="2"/>
      <c r="V775" s="2"/>
      <c r="W775" s="5" t="e">
        <f>VLOOKUP(V775,definitions_list_lookup!$V$12:$W$15,2,FALSE)</f>
        <v>#N/A</v>
      </c>
      <c r="X775" s="35"/>
      <c r="Y775" s="41" t="e">
        <f>VLOOKUP(X775,definitions_list_lookup!$AT$3:$AU$5,2,FALSE)</f>
        <v>#N/A</v>
      </c>
      <c r="Z775" s="41">
        <v>7</v>
      </c>
      <c r="AA775" s="41" t="s">
        <v>3220</v>
      </c>
      <c r="AB775" s="2" t="s">
        <v>1385</v>
      </c>
      <c r="AC775" s="2" t="s">
        <v>1374</v>
      </c>
      <c r="AD775" s="5">
        <f>VLOOKUP(AC775,definitions_list_lookup!$Y$12:$Z$15,2,FALSE)</f>
        <v>1</v>
      </c>
      <c r="AE775" s="35" t="s">
        <v>1456</v>
      </c>
      <c r="AF775" s="41">
        <f>VLOOKUP(AE775,definitions_list_lookup!$AT$3:$AU$5,2,FALSE)</f>
        <v>1</v>
      </c>
      <c r="AH775" s="2" t="s">
        <v>1492</v>
      </c>
      <c r="AI775" s="2" t="s">
        <v>3085</v>
      </c>
      <c r="AJ775" s="14"/>
      <c r="AK775" s="14"/>
      <c r="AL775" s="14"/>
      <c r="AM775" s="14"/>
      <c r="AN775" s="14"/>
      <c r="AO775" s="14"/>
      <c r="AP775" s="14"/>
      <c r="AQ775" s="14"/>
      <c r="AR775" s="14"/>
      <c r="AS775" s="49">
        <v>6</v>
      </c>
      <c r="AT775" s="49">
        <v>270</v>
      </c>
      <c r="AU775" s="49">
        <v>8</v>
      </c>
      <c r="AV775" s="49">
        <v>180</v>
      </c>
      <c r="AW775" s="49">
        <f t="shared" si="79"/>
        <v>36.791179108342618</v>
      </c>
      <c r="AX775" s="49">
        <f t="shared" si="80"/>
        <v>36.791179108342618</v>
      </c>
      <c r="AY775" s="49">
        <f t="shared" si="81"/>
        <v>80.04621733697256</v>
      </c>
      <c r="AZ775" s="49">
        <f t="shared" si="82"/>
        <v>126.79117910834262</v>
      </c>
      <c r="BA775" s="49">
        <f t="shared" si="83"/>
        <v>9.9537826630274395</v>
      </c>
      <c r="BB775" s="49">
        <f t="shared" si="75"/>
        <v>216.79117910834262</v>
      </c>
      <c r="BC775" s="60">
        <f t="shared" si="74"/>
        <v>9.9537826630274395</v>
      </c>
    </row>
    <row r="776" spans="1:55">
      <c r="A776" s="89">
        <v>42941</v>
      </c>
      <c r="B776" s="2" t="s">
        <v>1842</v>
      </c>
      <c r="C776" s="2" t="s">
        <v>1450</v>
      </c>
      <c r="D776" s="2" t="s">
        <v>1575</v>
      </c>
      <c r="E776" s="2">
        <v>89</v>
      </c>
      <c r="F776" s="2">
        <v>2</v>
      </c>
      <c r="G776" s="10" t="str">
        <f t="shared" si="78"/>
        <v>89-2</v>
      </c>
      <c r="H776" s="2">
        <v>44</v>
      </c>
      <c r="I776" s="2">
        <v>55</v>
      </c>
      <c r="J776" s="14">
        <f>(VLOOKUP($G776,Depth_Lookup_CCL!$A$3:$Z$549,11,FALSE))+(H776/100)</f>
        <v>222.51999999999998</v>
      </c>
      <c r="K776" s="14">
        <f>(VLOOKUP($G776,Depth_Lookup_CCL!$A$3:$Z$549,11,FALSE))+(I776/100)</f>
        <v>222.63</v>
      </c>
      <c r="L776" s="90">
        <v>57</v>
      </c>
      <c r="M776" s="90" t="s">
        <v>1846</v>
      </c>
      <c r="N776" s="14"/>
      <c r="Q776" s="2"/>
      <c r="R776" s="110"/>
      <c r="S776" s="2" t="s">
        <v>1366</v>
      </c>
      <c r="T776" s="35" t="s">
        <v>1391</v>
      </c>
      <c r="U776" s="2" t="s">
        <v>1368</v>
      </c>
      <c r="V776" s="2" t="s">
        <v>1374</v>
      </c>
      <c r="W776" s="5">
        <f>VLOOKUP(V776,definitions_list_lookup!$V$12:$W$15,2,FALSE)</f>
        <v>1</v>
      </c>
      <c r="X776" s="35" t="s">
        <v>1456</v>
      </c>
      <c r="Y776" s="41">
        <f>VLOOKUP(X776,definitions_list_lookup!$AT$3:$AU$5,2,FALSE)</f>
        <v>1</v>
      </c>
      <c r="Z776" s="41">
        <v>11</v>
      </c>
      <c r="AA776" s="41" t="s">
        <v>3222</v>
      </c>
      <c r="AB776" s="2"/>
      <c r="AC776" s="2"/>
      <c r="AD776" s="5" t="e">
        <f>VLOOKUP(AC776,definitions_list_lookup!$Y$12:$Z$15,2,FALSE)</f>
        <v>#N/A</v>
      </c>
      <c r="AE776" s="35"/>
      <c r="AF776" s="41" t="e">
        <f>VLOOKUP(AE776,definitions_list_lookup!$AT$3:$AU$5,2,FALSE)</f>
        <v>#N/A</v>
      </c>
      <c r="AH776" s="2"/>
      <c r="AI776" s="2"/>
      <c r="AJ776" s="14"/>
      <c r="AK776" s="14"/>
      <c r="AL776" s="14"/>
      <c r="AM776" s="14"/>
      <c r="AN776" s="14"/>
      <c r="AO776" s="14"/>
      <c r="AP776" s="14"/>
      <c r="AQ776" s="14"/>
      <c r="AR776" s="14"/>
      <c r="AS776" s="49"/>
      <c r="AT776" s="49"/>
      <c r="AU776" s="49"/>
      <c r="AV776" s="49"/>
      <c r="AW776" s="49"/>
      <c r="AX776" s="49"/>
      <c r="AY776" s="49"/>
      <c r="AZ776" s="49"/>
      <c r="BA776" s="49"/>
      <c r="BB776" s="49"/>
      <c r="BC776" s="60"/>
    </row>
    <row r="777" spans="1:55">
      <c r="A777" s="89">
        <v>42941</v>
      </c>
      <c r="B777" s="2" t="s">
        <v>1842</v>
      </c>
      <c r="C777" s="2" t="s">
        <v>1450</v>
      </c>
      <c r="D777" s="2" t="s">
        <v>1575</v>
      </c>
      <c r="E777" s="2">
        <v>89</v>
      </c>
      <c r="F777" s="2">
        <v>2</v>
      </c>
      <c r="G777" s="10" t="str">
        <f t="shared" si="78"/>
        <v>89-2</v>
      </c>
      <c r="H777" s="2">
        <v>55</v>
      </c>
      <c r="I777" s="2">
        <v>68</v>
      </c>
      <c r="J777" s="14">
        <f>(VLOOKUP($G777,Depth_Lookup_CCL!$A$3:$Z$549,11,FALSE))+(H777/100)</f>
        <v>222.63</v>
      </c>
      <c r="K777" s="14">
        <f>(VLOOKUP($G777,Depth_Lookup_CCL!$A$3:$Z$549,11,FALSE))+(I777/100)</f>
        <v>222.76</v>
      </c>
      <c r="L777" s="90">
        <v>57</v>
      </c>
      <c r="M777" s="90" t="s">
        <v>1846</v>
      </c>
      <c r="N777" s="14"/>
      <c r="Q777" s="2"/>
      <c r="R777" s="110"/>
      <c r="S777" s="2" t="s">
        <v>1366</v>
      </c>
      <c r="T777" s="35" t="s">
        <v>1391</v>
      </c>
      <c r="U777" s="2" t="s">
        <v>1368</v>
      </c>
      <c r="V777" s="2" t="s">
        <v>1374</v>
      </c>
      <c r="W777" s="5">
        <f>VLOOKUP(V777,definitions_list_lookup!$V$12:$W$15,2,FALSE)</f>
        <v>1</v>
      </c>
      <c r="X777" s="35" t="s">
        <v>1456</v>
      </c>
      <c r="Y777" s="41">
        <f>VLOOKUP(X777,definitions_list_lookup!$AT$3:$AU$5,2,FALSE)</f>
        <v>1</v>
      </c>
      <c r="Z777" s="41">
        <v>13</v>
      </c>
      <c r="AA777" s="41" t="s">
        <v>3223</v>
      </c>
      <c r="AB777" s="2"/>
      <c r="AC777" s="2"/>
      <c r="AD777" s="5" t="e">
        <f>VLOOKUP(AC777,definitions_list_lookup!$Y$12:$Z$15,2,FALSE)</f>
        <v>#N/A</v>
      </c>
      <c r="AE777" s="35"/>
      <c r="AF777" s="41" t="e">
        <f>VLOOKUP(AE777,definitions_list_lookup!$AT$3:$AU$5,2,FALSE)</f>
        <v>#N/A</v>
      </c>
      <c r="AH777" s="2"/>
      <c r="AI777" s="2"/>
      <c r="AJ777" s="14"/>
      <c r="AK777" s="14"/>
      <c r="AL777" s="14"/>
      <c r="AM777" s="14"/>
      <c r="AN777" s="14"/>
      <c r="AO777" s="14"/>
      <c r="AP777" s="14"/>
      <c r="AQ777" s="14"/>
      <c r="AR777" s="14"/>
      <c r="AS777" s="49"/>
      <c r="AT777" s="49"/>
      <c r="AU777" s="49"/>
      <c r="AV777" s="49"/>
      <c r="AW777" s="49"/>
      <c r="AX777" s="49"/>
      <c r="AY777" s="49"/>
      <c r="AZ777" s="49"/>
      <c r="BA777" s="49"/>
      <c r="BB777" s="49"/>
      <c r="BC777" s="60"/>
    </row>
    <row r="778" spans="1:55">
      <c r="A778" s="89">
        <v>42941</v>
      </c>
      <c r="B778" s="2" t="s">
        <v>1842</v>
      </c>
      <c r="C778" s="2" t="s">
        <v>1450</v>
      </c>
      <c r="D778" s="2" t="s">
        <v>1575</v>
      </c>
      <c r="E778" s="2">
        <v>89</v>
      </c>
      <c r="F778" s="2">
        <v>2</v>
      </c>
      <c r="G778" s="10" t="str">
        <f t="shared" si="78"/>
        <v>89-2</v>
      </c>
      <c r="H778" s="2">
        <v>68</v>
      </c>
      <c r="I778" s="2">
        <v>75</v>
      </c>
      <c r="J778" s="14">
        <f>(VLOOKUP($G778,Depth_Lookup_CCL!$A$3:$Z$549,11,FALSE))+(H778/100)</f>
        <v>222.76</v>
      </c>
      <c r="K778" s="14">
        <f>(VLOOKUP($G778,Depth_Lookup_CCL!$A$3:$Z$549,11,FALSE))+(I778/100)</f>
        <v>222.82999999999998</v>
      </c>
      <c r="L778" s="90">
        <v>57</v>
      </c>
      <c r="M778" s="90" t="s">
        <v>1846</v>
      </c>
      <c r="N778" s="14"/>
      <c r="Q778" s="2"/>
      <c r="R778" s="110"/>
      <c r="S778" s="2" t="s">
        <v>1366</v>
      </c>
      <c r="T778" s="35" t="s">
        <v>1391</v>
      </c>
      <c r="U778" s="2" t="s">
        <v>1368</v>
      </c>
      <c r="V778" s="2" t="s">
        <v>1374</v>
      </c>
      <c r="W778" s="5">
        <f>VLOOKUP(V778,definitions_list_lookup!$V$12:$W$15,2,FALSE)</f>
        <v>1</v>
      </c>
      <c r="X778" s="35" t="s">
        <v>1456</v>
      </c>
      <c r="Y778" s="41">
        <f>VLOOKUP(X778,definitions_list_lookup!$AT$3:$AU$5,2,FALSE)</f>
        <v>1</v>
      </c>
      <c r="Z778" s="41">
        <v>41</v>
      </c>
      <c r="AA778" s="41" t="s">
        <v>3222</v>
      </c>
      <c r="AB778" s="2"/>
      <c r="AC778" s="2"/>
      <c r="AD778" s="5" t="e">
        <f>VLOOKUP(AC778,definitions_list_lookup!$Y$12:$Z$15,2,FALSE)</f>
        <v>#N/A</v>
      </c>
      <c r="AE778" s="35"/>
      <c r="AF778" s="41" t="e">
        <f>VLOOKUP(AE778,definitions_list_lookup!$AT$3:$AU$5,2,FALSE)</f>
        <v>#N/A</v>
      </c>
      <c r="AH778" s="2"/>
      <c r="AI778" s="2"/>
      <c r="AJ778" s="14"/>
      <c r="AK778" s="14"/>
      <c r="AL778" s="14"/>
      <c r="AM778" s="14"/>
      <c r="AN778" s="14"/>
      <c r="AO778" s="14"/>
      <c r="AP778" s="14"/>
      <c r="AQ778" s="14"/>
      <c r="AR778" s="14"/>
      <c r="AS778" s="49"/>
      <c r="AT778" s="49"/>
      <c r="AU778" s="49"/>
      <c r="AV778" s="49"/>
      <c r="AW778" s="49"/>
      <c r="AX778" s="49"/>
      <c r="AY778" s="49"/>
      <c r="AZ778" s="49"/>
      <c r="BA778" s="49"/>
      <c r="BB778" s="49"/>
      <c r="BC778" s="60"/>
    </row>
    <row r="779" spans="1:55">
      <c r="A779" s="89">
        <v>42941</v>
      </c>
      <c r="B779" s="2" t="s">
        <v>1842</v>
      </c>
      <c r="C779" s="2" t="s">
        <v>1450</v>
      </c>
      <c r="D779" s="2" t="s">
        <v>1575</v>
      </c>
      <c r="E779" s="2">
        <v>89</v>
      </c>
      <c r="F779" s="2">
        <v>2</v>
      </c>
      <c r="G779" s="10" t="str">
        <f t="shared" si="78"/>
        <v>89-2</v>
      </c>
      <c r="H779" s="2">
        <v>75</v>
      </c>
      <c r="I779" s="2">
        <v>79</v>
      </c>
      <c r="J779" s="14">
        <f>(VLOOKUP($G779,Depth_Lookup_CCL!$A$3:$Z$549,11,FALSE))+(H779/100)</f>
        <v>222.82999999999998</v>
      </c>
      <c r="K779" s="14">
        <f>(VLOOKUP($G779,Depth_Lookup_CCL!$A$3:$Z$549,11,FALSE))+(I779/100)</f>
        <v>222.86999999999998</v>
      </c>
      <c r="L779" s="90">
        <v>57</v>
      </c>
      <c r="M779" s="90" t="s">
        <v>1846</v>
      </c>
      <c r="N779" s="14" t="s">
        <v>1442</v>
      </c>
      <c r="Q779" s="2"/>
      <c r="R779" s="110"/>
      <c r="S779" s="2" t="s">
        <v>1366</v>
      </c>
      <c r="T779" s="35" t="s">
        <v>1391</v>
      </c>
      <c r="U779" s="2" t="s">
        <v>1368</v>
      </c>
      <c r="V779" s="2" t="s">
        <v>1374</v>
      </c>
      <c r="W779" s="5">
        <f>VLOOKUP(V779,definitions_list_lookup!$V$12:$W$15,2,FALSE)</f>
        <v>1</v>
      </c>
      <c r="X779" s="35" t="s">
        <v>1456</v>
      </c>
      <c r="Y779" s="41">
        <f>VLOOKUP(X779,definitions_list_lookup!$AT$3:$AU$5,2,FALSE)</f>
        <v>1</v>
      </c>
      <c r="Z779" s="41">
        <v>1</v>
      </c>
      <c r="AA779" s="41" t="s">
        <v>3224</v>
      </c>
      <c r="AB779" s="2"/>
      <c r="AC779" s="2"/>
      <c r="AD779" s="5" t="e">
        <f>VLOOKUP(AC779,definitions_list_lookup!$Y$12:$Z$15,2,FALSE)</f>
        <v>#N/A</v>
      </c>
      <c r="AE779" s="35"/>
      <c r="AF779" s="41" t="e">
        <f>VLOOKUP(AE779,definitions_list_lookup!$AT$3:$AU$5,2,FALSE)</f>
        <v>#N/A</v>
      </c>
      <c r="AH779" s="2"/>
      <c r="AI779" s="2"/>
      <c r="AJ779" s="14"/>
      <c r="AK779" s="14"/>
      <c r="AL779" s="14"/>
      <c r="AM779" s="14"/>
      <c r="AN779" s="14"/>
      <c r="AO779" s="14"/>
      <c r="AP779" s="14"/>
      <c r="AQ779" s="14"/>
      <c r="AR779" s="14"/>
      <c r="AS779" s="49"/>
      <c r="AT779" s="49"/>
      <c r="AU779" s="49"/>
      <c r="AV779" s="49"/>
      <c r="AW779" s="49" t="e">
        <f t="shared" si="79"/>
        <v>#DIV/0!</v>
      </c>
      <c r="AX779" s="49" t="e">
        <f t="shared" si="80"/>
        <v>#DIV/0!</v>
      </c>
      <c r="AY779" s="49" t="e">
        <f t="shared" si="81"/>
        <v>#DIV/0!</v>
      </c>
      <c r="AZ779" s="49" t="e">
        <f t="shared" si="82"/>
        <v>#DIV/0!</v>
      </c>
      <c r="BA779" s="49" t="e">
        <f t="shared" si="83"/>
        <v>#DIV/0!</v>
      </c>
      <c r="BB779" s="49" t="e">
        <f t="shared" si="75"/>
        <v>#DIV/0!</v>
      </c>
      <c r="BC779" s="60" t="e">
        <f t="shared" si="74"/>
        <v>#DIV/0!</v>
      </c>
    </row>
    <row r="780" spans="1:55">
      <c r="A780" s="89">
        <v>42941</v>
      </c>
      <c r="B780" s="2" t="s">
        <v>1842</v>
      </c>
      <c r="C780" s="2" t="s">
        <v>1450</v>
      </c>
      <c r="D780" s="2" t="s">
        <v>1575</v>
      </c>
      <c r="E780" s="2">
        <v>90</v>
      </c>
      <c r="F780" s="2">
        <v>1</v>
      </c>
      <c r="G780" s="10" t="str">
        <f t="shared" si="78"/>
        <v>90-1</v>
      </c>
      <c r="H780" s="2">
        <v>0</v>
      </c>
      <c r="I780" s="2">
        <v>30</v>
      </c>
      <c r="J780" s="14">
        <f>(VLOOKUP($G780,Depth_Lookup_CCL!$A$3:$Z$549,11,FALSE))+(H780/100)</f>
        <v>222.7</v>
      </c>
      <c r="K780" s="14">
        <f>(VLOOKUP($G780,Depth_Lookup_CCL!$A$3:$Z$549,11,FALSE))+(I780/100)</f>
        <v>223</v>
      </c>
      <c r="L780" s="90">
        <v>57</v>
      </c>
      <c r="M780" s="90" t="s">
        <v>1846</v>
      </c>
      <c r="N780" s="14"/>
      <c r="Q780" s="2"/>
      <c r="R780" s="110"/>
      <c r="T780" s="35"/>
      <c r="U780" s="2"/>
      <c r="V780" s="2"/>
      <c r="W780" s="5" t="e">
        <f>VLOOKUP(V780,definitions_list_lookup!$V$12:$W$15,2,FALSE)</f>
        <v>#N/A</v>
      </c>
      <c r="X780" s="35"/>
      <c r="Y780" s="41" t="e">
        <f>VLOOKUP(X780,definitions_list_lookup!$AT$3:$AU$5,2,FALSE)</f>
        <v>#N/A</v>
      </c>
      <c r="Z780" s="41"/>
      <c r="AA780" s="41" t="s">
        <v>3225</v>
      </c>
      <c r="AB780" s="2" t="s">
        <v>1385</v>
      </c>
      <c r="AC780" s="2" t="s">
        <v>1374</v>
      </c>
      <c r="AD780" s="5">
        <f>VLOOKUP(AC780,definitions_list_lookup!$Y$12:$Z$15,2,FALSE)</f>
        <v>1</v>
      </c>
      <c r="AE780" s="35" t="s">
        <v>1456</v>
      </c>
      <c r="AF780" s="41">
        <f>VLOOKUP(AE780,definitions_list_lookup!$AT$3:$AU$5,2,FALSE)</f>
        <v>1</v>
      </c>
      <c r="AH780" s="2" t="s">
        <v>1492</v>
      </c>
      <c r="AI780" s="2" t="s">
        <v>3109</v>
      </c>
      <c r="AJ780" s="14"/>
      <c r="AK780" s="14"/>
      <c r="AL780" s="14"/>
      <c r="AM780" s="14"/>
      <c r="AN780" s="14"/>
      <c r="AO780" s="14"/>
      <c r="AP780" s="14"/>
      <c r="AQ780" s="14"/>
      <c r="AR780" s="14"/>
      <c r="AS780" s="49">
        <v>2</v>
      </c>
      <c r="AT780" s="49">
        <v>90</v>
      </c>
      <c r="AU780" s="49">
        <v>14</v>
      </c>
      <c r="AV780" s="49">
        <v>180</v>
      </c>
      <c r="AW780" s="49">
        <f t="shared" si="79"/>
        <v>-7.9729571047973025</v>
      </c>
      <c r="AX780" s="49">
        <f t="shared" si="80"/>
        <v>352.02704289520273</v>
      </c>
      <c r="AY780" s="49">
        <f t="shared" si="81"/>
        <v>75.868799862943675</v>
      </c>
      <c r="AZ780" s="49">
        <f t="shared" si="82"/>
        <v>82.027042895202698</v>
      </c>
      <c r="BA780" s="49">
        <f t="shared" si="83"/>
        <v>14.131200137056325</v>
      </c>
      <c r="BB780" s="49">
        <f t="shared" si="75"/>
        <v>172.02704289520273</v>
      </c>
      <c r="BC780" s="60">
        <f t="shared" si="74"/>
        <v>14.131200137056325</v>
      </c>
    </row>
    <row r="781" spans="1:55">
      <c r="A781" s="89">
        <v>42941</v>
      </c>
      <c r="B781" s="2" t="s">
        <v>1842</v>
      </c>
      <c r="C781" s="2" t="s">
        <v>1450</v>
      </c>
      <c r="D781" s="2" t="s">
        <v>1575</v>
      </c>
      <c r="E781" s="2">
        <v>90</v>
      </c>
      <c r="F781" s="2">
        <v>1</v>
      </c>
      <c r="G781" s="10" t="str">
        <f t="shared" si="78"/>
        <v>90-1</v>
      </c>
      <c r="H781" s="2">
        <v>30</v>
      </c>
      <c r="I781" s="2">
        <v>83</v>
      </c>
      <c r="J781" s="14">
        <f>(VLOOKUP($G781,Depth_Lookup_CCL!$A$3:$Z$549,11,FALSE))+(H781/100)</f>
        <v>223</v>
      </c>
      <c r="K781" s="14">
        <f>(VLOOKUP($G781,Depth_Lookup_CCL!$A$3:$Z$549,11,FALSE))+(I781/100)</f>
        <v>223.53</v>
      </c>
      <c r="L781" s="90">
        <v>57</v>
      </c>
      <c r="M781" s="90" t="s">
        <v>1846</v>
      </c>
      <c r="N781" s="14" t="s">
        <v>1442</v>
      </c>
      <c r="Q781" s="2"/>
      <c r="R781" s="110"/>
      <c r="S781" s="2" t="s">
        <v>1378</v>
      </c>
      <c r="T781" s="35" t="s">
        <v>1391</v>
      </c>
      <c r="U781" s="2" t="s">
        <v>1368</v>
      </c>
      <c r="V781" s="2" t="s">
        <v>1374</v>
      </c>
      <c r="W781" s="5">
        <f>VLOOKUP(V781,definitions_list_lookup!$V$12:$W$15,2,FALSE)</f>
        <v>1</v>
      </c>
      <c r="X781" s="35" t="s">
        <v>1456</v>
      </c>
      <c r="Y781" s="41">
        <f>VLOOKUP(X781,definitions_list_lookup!$AT$3:$AU$5,2,FALSE)</f>
        <v>1</v>
      </c>
      <c r="Z781" s="41">
        <v>80</v>
      </c>
      <c r="AA781" s="41" t="s">
        <v>3226</v>
      </c>
      <c r="AB781" s="2"/>
      <c r="AC781" s="2"/>
      <c r="AD781" s="5" t="e">
        <f>VLOOKUP(AC781,definitions_list_lookup!$Y$12:$Z$15,2,FALSE)</f>
        <v>#N/A</v>
      </c>
      <c r="AE781" s="35"/>
      <c r="AF781" s="41" t="e">
        <f>VLOOKUP(AE781,definitions_list_lookup!$AT$3:$AU$5,2,FALSE)</f>
        <v>#N/A</v>
      </c>
      <c r="AH781" s="2"/>
      <c r="AI781" s="2"/>
      <c r="AJ781" s="14"/>
      <c r="AK781" s="14"/>
      <c r="AL781" s="14"/>
      <c r="AM781" s="14"/>
      <c r="AN781" s="14"/>
      <c r="AO781" s="14"/>
      <c r="AP781" s="14"/>
      <c r="AQ781" s="14"/>
      <c r="AR781" s="14"/>
      <c r="AS781" s="49"/>
      <c r="AT781" s="49"/>
      <c r="AU781" s="49"/>
      <c r="AV781" s="49"/>
      <c r="AW781" s="49" t="e">
        <f t="shared" si="79"/>
        <v>#DIV/0!</v>
      </c>
      <c r="AX781" s="49" t="e">
        <f t="shared" si="80"/>
        <v>#DIV/0!</v>
      </c>
      <c r="AY781" s="49" t="e">
        <f t="shared" si="81"/>
        <v>#DIV/0!</v>
      </c>
      <c r="AZ781" s="49" t="e">
        <f t="shared" si="82"/>
        <v>#DIV/0!</v>
      </c>
      <c r="BA781" s="49" t="e">
        <f t="shared" si="83"/>
        <v>#DIV/0!</v>
      </c>
      <c r="BB781" s="49" t="e">
        <f t="shared" si="75"/>
        <v>#DIV/0!</v>
      </c>
      <c r="BC781" s="60" t="e">
        <f t="shared" si="74"/>
        <v>#DIV/0!</v>
      </c>
    </row>
    <row r="782" spans="1:55">
      <c r="A782" s="89">
        <v>42941</v>
      </c>
      <c r="B782" s="2" t="s">
        <v>1842</v>
      </c>
      <c r="C782" s="2" t="s">
        <v>1450</v>
      </c>
      <c r="D782" s="2" t="s">
        <v>1575</v>
      </c>
      <c r="E782" s="2">
        <v>90</v>
      </c>
      <c r="F782" s="2">
        <v>2</v>
      </c>
      <c r="G782" s="10" t="str">
        <f t="shared" si="78"/>
        <v>90-2</v>
      </c>
      <c r="H782" s="2">
        <v>0</v>
      </c>
      <c r="I782" s="2">
        <v>27</v>
      </c>
      <c r="J782" s="14">
        <f>(VLOOKUP($G782,Depth_Lookup_CCL!$A$3:$Z$549,11,FALSE))+(H782/100)</f>
        <v>223.535</v>
      </c>
      <c r="K782" s="14">
        <f>(VLOOKUP($G782,Depth_Lookup_CCL!$A$3:$Z$549,11,FALSE))+(I782/100)</f>
        <v>223.80500000000001</v>
      </c>
      <c r="L782" s="90">
        <v>57</v>
      </c>
      <c r="M782" s="90" t="s">
        <v>1846</v>
      </c>
      <c r="N782" s="14"/>
      <c r="Q782" s="2"/>
      <c r="R782" s="110"/>
      <c r="T782" s="35"/>
      <c r="U782" s="2"/>
      <c r="V782" s="2"/>
      <c r="W782" s="5" t="e">
        <f>VLOOKUP(V782,definitions_list_lookup!$V$12:$W$15,2,FALSE)</f>
        <v>#N/A</v>
      </c>
      <c r="X782" s="35"/>
      <c r="Y782" s="41" t="e">
        <f>VLOOKUP(X782,definitions_list_lookup!$AT$3:$AU$5,2,FALSE)</f>
        <v>#N/A</v>
      </c>
      <c r="Z782" s="41"/>
      <c r="AA782" s="41" t="s">
        <v>3227</v>
      </c>
      <c r="AB782" s="2" t="s">
        <v>1385</v>
      </c>
      <c r="AC782" s="2" t="s">
        <v>1374</v>
      </c>
      <c r="AD782" s="5">
        <f>VLOOKUP(AC782,definitions_list_lookup!$Y$12:$Z$15,2,FALSE)</f>
        <v>1</v>
      </c>
      <c r="AE782" s="35" t="s">
        <v>1456</v>
      </c>
      <c r="AF782" s="41">
        <f>VLOOKUP(AE782,definitions_list_lookup!$AT$3:$AU$5,2,FALSE)</f>
        <v>1</v>
      </c>
      <c r="AH782" s="2" t="s">
        <v>1494</v>
      </c>
      <c r="AI782" s="2" t="s">
        <v>3228</v>
      </c>
      <c r="AJ782" s="14"/>
      <c r="AK782" s="14"/>
      <c r="AL782" s="14"/>
      <c r="AM782" s="14"/>
      <c r="AN782" s="14"/>
      <c r="AO782" s="14"/>
      <c r="AP782" s="14"/>
      <c r="AQ782" s="14"/>
      <c r="AR782" s="14"/>
      <c r="AS782" s="49">
        <v>14</v>
      </c>
      <c r="AT782" s="49">
        <v>270</v>
      </c>
      <c r="AU782" s="49">
        <v>1</v>
      </c>
      <c r="AV782" s="49">
        <v>180</v>
      </c>
      <c r="AW782" s="49">
        <f t="shared" si="79"/>
        <v>85.995345749498028</v>
      </c>
      <c r="AX782" s="49">
        <f t="shared" ref="AX782:AX941" si="84">IF($AW782&gt;0,$AW782,360+$AW782)</f>
        <v>85.995345749498028</v>
      </c>
      <c r="AY782" s="49">
        <f t="shared" si="81"/>
        <v>75.967086100880636</v>
      </c>
      <c r="AZ782" s="49">
        <f t="shared" ref="AZ782:AZ941" si="85">+IF(($AW782+90)&gt;0,$AW782+90,$AW782+450)</f>
        <v>175.99534574949803</v>
      </c>
      <c r="BA782" s="49">
        <f t="shared" ref="BA782:BA941" si="86">-$AY782+90</f>
        <v>14.032913899119364</v>
      </c>
      <c r="BB782" s="49">
        <f t="shared" si="75"/>
        <v>265.99534574949803</v>
      </c>
      <c r="BC782" s="60">
        <f t="shared" ref="BC782:BC941" si="87">-$AY782+90</f>
        <v>14.032913899119364</v>
      </c>
    </row>
    <row r="783" spans="1:55">
      <c r="A783" s="89">
        <v>42941</v>
      </c>
      <c r="B783" s="2" t="s">
        <v>1842</v>
      </c>
      <c r="C783" s="2" t="s">
        <v>1450</v>
      </c>
      <c r="D783" s="2" t="s">
        <v>1575</v>
      </c>
      <c r="E783" s="2">
        <v>90</v>
      </c>
      <c r="F783" s="2">
        <v>2</v>
      </c>
      <c r="G783" s="10" t="str">
        <f t="shared" si="78"/>
        <v>90-2</v>
      </c>
      <c r="H783" s="2">
        <v>27</v>
      </c>
      <c r="I783" s="2">
        <v>53</v>
      </c>
      <c r="J783" s="14">
        <f>(VLOOKUP($G783,Depth_Lookup_CCL!$A$3:$Z$549,11,FALSE))+(H783/100)</f>
        <v>223.80500000000001</v>
      </c>
      <c r="K783" s="14">
        <f>(VLOOKUP($G783,Depth_Lookup_CCL!$A$3:$Z$549,11,FALSE))+(I783/100)</f>
        <v>224.065</v>
      </c>
      <c r="L783" s="90">
        <v>57</v>
      </c>
      <c r="M783" s="90" t="s">
        <v>1846</v>
      </c>
      <c r="N783" s="14" t="s">
        <v>1442</v>
      </c>
      <c r="Q783" s="2"/>
      <c r="R783" s="110"/>
      <c r="S783" s="2" t="s">
        <v>1378</v>
      </c>
      <c r="T783" s="35" t="s">
        <v>1391</v>
      </c>
      <c r="U783" s="2" t="s">
        <v>1368</v>
      </c>
      <c r="V783" s="2" t="s">
        <v>1374</v>
      </c>
      <c r="W783" s="5">
        <f>VLOOKUP(V783,definitions_list_lookup!$V$12:$W$15,2,FALSE)</f>
        <v>1</v>
      </c>
      <c r="X783" s="35" t="s">
        <v>1456</v>
      </c>
      <c r="Y783" s="41">
        <f>VLOOKUP(X783,definitions_list_lookup!$AT$3:$AU$5,2,FALSE)</f>
        <v>1</v>
      </c>
      <c r="Z783" s="41"/>
      <c r="AA783" s="41" t="s">
        <v>3226</v>
      </c>
      <c r="AB783" s="2"/>
      <c r="AC783" s="2"/>
      <c r="AD783" s="5" t="e">
        <f>VLOOKUP(AC783,definitions_list_lookup!$Y$12:$Z$15,2,FALSE)</f>
        <v>#N/A</v>
      </c>
      <c r="AE783" s="35"/>
      <c r="AF783" s="41" t="e">
        <f>VLOOKUP(AE783,definitions_list_lookup!$AT$3:$AU$5,2,FALSE)</f>
        <v>#N/A</v>
      </c>
      <c r="AH783" s="2"/>
      <c r="AI783" s="2"/>
      <c r="AJ783" s="14"/>
      <c r="AK783" s="14"/>
      <c r="AL783" s="14"/>
      <c r="AM783" s="14"/>
      <c r="AN783" s="14"/>
      <c r="AO783" s="14"/>
      <c r="AP783" s="14"/>
      <c r="AQ783" s="14"/>
      <c r="AR783" s="14"/>
      <c r="AS783" s="49"/>
      <c r="AT783" s="49"/>
      <c r="AU783" s="49"/>
      <c r="AV783" s="49"/>
      <c r="AW783" s="49" t="e">
        <f t="shared" si="79"/>
        <v>#DIV/0!</v>
      </c>
      <c r="AX783" s="49" t="e">
        <f t="shared" si="84"/>
        <v>#DIV/0!</v>
      </c>
      <c r="AY783" s="49" t="e">
        <f t="shared" si="81"/>
        <v>#DIV/0!</v>
      </c>
      <c r="AZ783" s="49" t="e">
        <f t="shared" si="85"/>
        <v>#DIV/0!</v>
      </c>
      <c r="BA783" s="49" t="e">
        <f t="shared" si="86"/>
        <v>#DIV/0!</v>
      </c>
      <c r="BB783" s="49" t="e">
        <f t="shared" si="75"/>
        <v>#DIV/0!</v>
      </c>
      <c r="BC783" s="60" t="e">
        <f t="shared" si="87"/>
        <v>#DIV/0!</v>
      </c>
    </row>
    <row r="784" spans="1:55">
      <c r="A784" s="89">
        <v>42941</v>
      </c>
      <c r="B784" s="2" t="s">
        <v>1842</v>
      </c>
      <c r="C784" s="2" t="s">
        <v>1450</v>
      </c>
      <c r="D784" s="2" t="s">
        <v>1575</v>
      </c>
      <c r="E784" s="2">
        <v>91</v>
      </c>
      <c r="F784" s="2">
        <v>1</v>
      </c>
      <c r="G784" s="10" t="str">
        <f t="shared" si="78"/>
        <v>91-1</v>
      </c>
      <c r="H784" s="2">
        <v>0</v>
      </c>
      <c r="I784" s="2">
        <v>31</v>
      </c>
      <c r="J784" s="14">
        <f>(VLOOKUP($G784,Depth_Lookup_CCL!$A$3:$Z$549,11,FALSE))+(H784/100)</f>
        <v>224.2</v>
      </c>
      <c r="K784" s="14">
        <f>(VLOOKUP($G784,Depth_Lookup_CCL!$A$3:$Z$549,11,FALSE))+(I784/100)</f>
        <v>224.51</v>
      </c>
      <c r="L784" s="90">
        <v>57</v>
      </c>
      <c r="M784" s="90" t="s">
        <v>1844</v>
      </c>
      <c r="N784" s="14"/>
      <c r="Q784" s="2"/>
      <c r="R784" s="110"/>
      <c r="T784" s="35"/>
      <c r="U784" s="2"/>
      <c r="V784" s="2"/>
      <c r="W784" s="5" t="e">
        <f>VLOOKUP(V784,definitions_list_lookup!$V$12:$W$15,2,FALSE)</f>
        <v>#N/A</v>
      </c>
      <c r="X784" s="35"/>
      <c r="Y784" s="41" t="e">
        <f>VLOOKUP(X784,definitions_list_lookup!$AT$3:$AU$5,2,FALSE)</f>
        <v>#N/A</v>
      </c>
      <c r="Z784" s="41">
        <v>57</v>
      </c>
      <c r="AA784" s="41" t="s">
        <v>3229</v>
      </c>
      <c r="AB784" s="2" t="s">
        <v>1385</v>
      </c>
      <c r="AC784" s="2" t="s">
        <v>1374</v>
      </c>
      <c r="AD784" s="5">
        <f>VLOOKUP(AC784,definitions_list_lookup!$Y$12:$Z$15,2,FALSE)</f>
        <v>1</v>
      </c>
      <c r="AE784" s="35" t="s">
        <v>1456</v>
      </c>
      <c r="AF784" s="41">
        <f>VLOOKUP(AE784,definitions_list_lookup!$AT$3:$AU$5,2,FALSE)</f>
        <v>1</v>
      </c>
      <c r="AH784" s="2" t="s">
        <v>1494</v>
      </c>
      <c r="AI784" s="2" t="s">
        <v>3228</v>
      </c>
      <c r="AJ784" s="14"/>
      <c r="AK784" s="14"/>
      <c r="AL784" s="14"/>
      <c r="AM784" s="14"/>
      <c r="AN784" s="14"/>
      <c r="AO784" s="14"/>
      <c r="AP784" s="14"/>
      <c r="AQ784" s="14"/>
      <c r="AR784" s="14"/>
      <c r="AS784" s="49">
        <v>8</v>
      </c>
      <c r="AT784" s="49">
        <v>270</v>
      </c>
      <c r="AU784" s="49">
        <v>14</v>
      </c>
      <c r="AV784" s="49">
        <v>180</v>
      </c>
      <c r="AW784" s="49">
        <f t="shared" si="79"/>
        <v>29.409021215184623</v>
      </c>
      <c r="AX784" s="49">
        <f t="shared" si="84"/>
        <v>29.409021215184623</v>
      </c>
      <c r="AY784" s="49">
        <f t="shared" si="81"/>
        <v>74.028347376130142</v>
      </c>
      <c r="AZ784" s="49">
        <f t="shared" si="85"/>
        <v>119.40902121518462</v>
      </c>
      <c r="BA784" s="49">
        <f t="shared" si="86"/>
        <v>15.971652623869858</v>
      </c>
      <c r="BB784" s="49">
        <f t="shared" si="75"/>
        <v>209.40902121518462</v>
      </c>
      <c r="BC784" s="60">
        <f t="shared" si="87"/>
        <v>15.971652623869858</v>
      </c>
    </row>
    <row r="785" spans="1:55">
      <c r="A785" s="89">
        <v>42941</v>
      </c>
      <c r="B785" s="2" t="s">
        <v>1842</v>
      </c>
      <c r="C785" s="2" t="s">
        <v>1450</v>
      </c>
      <c r="D785" s="2" t="s">
        <v>1575</v>
      </c>
      <c r="E785" s="2">
        <v>91</v>
      </c>
      <c r="F785" s="2">
        <v>1</v>
      </c>
      <c r="G785" s="10" t="str">
        <f t="shared" si="78"/>
        <v>91-1</v>
      </c>
      <c r="H785" s="2">
        <v>31</v>
      </c>
      <c r="I785" s="2">
        <v>81</v>
      </c>
      <c r="J785" s="14">
        <f>(VLOOKUP($G785,Depth_Lookup_CCL!$A$3:$Z$549,11,FALSE))+(H785/100)</f>
        <v>224.51</v>
      </c>
      <c r="K785" s="14">
        <f>(VLOOKUP($G785,Depth_Lookup_CCL!$A$3:$Z$549,11,FALSE))+(I785/100)</f>
        <v>225.01</v>
      </c>
      <c r="L785" s="90">
        <v>57</v>
      </c>
      <c r="M785" s="90" t="s">
        <v>1844</v>
      </c>
      <c r="N785" s="14" t="s">
        <v>1442</v>
      </c>
      <c r="Q785" s="2"/>
      <c r="R785" s="110"/>
      <c r="T785" s="35"/>
      <c r="U785" s="2"/>
      <c r="V785" s="2"/>
      <c r="W785" s="5" t="e">
        <f>VLOOKUP(V785,definitions_list_lookup!$V$12:$W$15,2,FALSE)</f>
        <v>#N/A</v>
      </c>
      <c r="X785" s="35"/>
      <c r="Y785" s="41" t="e">
        <f>VLOOKUP(X785,definitions_list_lookup!$AT$3:$AU$5,2,FALSE)</f>
        <v>#N/A</v>
      </c>
      <c r="Z785" s="41">
        <v>58</v>
      </c>
      <c r="AA785" s="41" t="s">
        <v>3230</v>
      </c>
      <c r="AB785" s="2" t="s">
        <v>1385</v>
      </c>
      <c r="AC785" s="2" t="s">
        <v>1374</v>
      </c>
      <c r="AD785" s="5">
        <f>VLOOKUP(AC785,definitions_list_lookup!$Y$12:$Z$15,2,FALSE)</f>
        <v>1</v>
      </c>
      <c r="AE785" s="35" t="s">
        <v>1456</v>
      </c>
      <c r="AF785" s="41">
        <f>VLOOKUP(AE785,definitions_list_lookup!$AT$3:$AU$5,2,FALSE)</f>
        <v>1</v>
      </c>
      <c r="AH785" s="2" t="s">
        <v>1492</v>
      </c>
      <c r="AI785" s="2" t="s">
        <v>3109</v>
      </c>
      <c r="AJ785" s="14"/>
      <c r="AK785" s="14"/>
      <c r="AL785" s="14"/>
      <c r="AM785" s="14"/>
      <c r="AN785" s="14"/>
      <c r="AO785" s="14"/>
      <c r="AP785" s="14"/>
      <c r="AQ785" s="14"/>
      <c r="AR785" s="14"/>
      <c r="AS785" s="49">
        <v>10</v>
      </c>
      <c r="AT785" s="49">
        <v>270</v>
      </c>
      <c r="AU785" s="49">
        <v>13</v>
      </c>
      <c r="AV785" s="49">
        <v>180</v>
      </c>
      <c r="AW785" s="49">
        <f t="shared" si="79"/>
        <v>37.371001225418979</v>
      </c>
      <c r="AX785" s="49">
        <f t="shared" si="84"/>
        <v>37.371001225418979</v>
      </c>
      <c r="AY785" s="49">
        <f t="shared" si="81"/>
        <v>73.80132118109367</v>
      </c>
      <c r="AZ785" s="49">
        <f t="shared" si="85"/>
        <v>127.37100122541898</v>
      </c>
      <c r="BA785" s="49">
        <f t="shared" si="86"/>
        <v>16.19867881890633</v>
      </c>
      <c r="BB785" s="49">
        <f t="shared" si="75"/>
        <v>217.37100122541898</v>
      </c>
      <c r="BC785" s="60">
        <f t="shared" si="87"/>
        <v>16.19867881890633</v>
      </c>
    </row>
    <row r="786" spans="1:55">
      <c r="A786" s="89">
        <v>42941</v>
      </c>
      <c r="B786" s="2" t="s">
        <v>1842</v>
      </c>
      <c r="C786" s="2" t="s">
        <v>1450</v>
      </c>
      <c r="D786" s="2" t="s">
        <v>1575</v>
      </c>
      <c r="E786" s="2">
        <v>91</v>
      </c>
      <c r="F786" s="2">
        <v>2</v>
      </c>
      <c r="G786" s="10" t="str">
        <f t="shared" si="78"/>
        <v>91-2</v>
      </c>
      <c r="H786" s="2">
        <v>0</v>
      </c>
      <c r="I786" s="2">
        <v>8</v>
      </c>
      <c r="J786" s="14">
        <f>(VLOOKUP($G786,Depth_Lookup_CCL!$A$3:$Z$549,11,FALSE))+(H786/100)</f>
        <v>225.01</v>
      </c>
      <c r="K786" s="14">
        <f>(VLOOKUP($G786,Depth_Lookup_CCL!$A$3:$Z$549,11,FALSE))+(I786/100)</f>
        <v>225.09</v>
      </c>
      <c r="L786" s="90">
        <v>57</v>
      </c>
      <c r="M786" s="90" t="s">
        <v>1846</v>
      </c>
      <c r="N786" s="14"/>
      <c r="Q786" s="2"/>
      <c r="R786" s="110"/>
      <c r="S786" s="2" t="s">
        <v>1366</v>
      </c>
      <c r="T786" s="35" t="s">
        <v>1391</v>
      </c>
      <c r="U786" s="2" t="s">
        <v>1368</v>
      </c>
      <c r="V786" s="2" t="s">
        <v>1374</v>
      </c>
      <c r="W786" s="5">
        <f>VLOOKUP(V786,definitions_list_lookup!$V$12:$W$15,2,FALSE)</f>
        <v>1</v>
      </c>
      <c r="X786" s="35" t="s">
        <v>1456</v>
      </c>
      <c r="Y786" s="41">
        <f>VLOOKUP(X786,definitions_list_lookup!$AT$3:$AU$5,2,FALSE)</f>
        <v>1</v>
      </c>
      <c r="Z786" s="41"/>
      <c r="AA786" s="41" t="s">
        <v>3231</v>
      </c>
      <c r="AB786" s="2"/>
      <c r="AC786" s="2"/>
      <c r="AD786" s="5" t="e">
        <f>VLOOKUP(AC786,definitions_list_lookup!$Y$12:$Z$15,2,FALSE)</f>
        <v>#N/A</v>
      </c>
      <c r="AE786" s="35"/>
      <c r="AF786" s="41" t="e">
        <f>VLOOKUP(AE786,definitions_list_lookup!$AT$3:$AU$5,2,FALSE)</f>
        <v>#N/A</v>
      </c>
      <c r="AH786" s="2"/>
      <c r="AI786" s="2"/>
      <c r="AJ786" s="14"/>
      <c r="AK786" s="14"/>
      <c r="AL786" s="14"/>
      <c r="AM786" s="14"/>
      <c r="AN786" s="14"/>
      <c r="AO786" s="14"/>
      <c r="AP786" s="14"/>
      <c r="AQ786" s="14"/>
      <c r="AR786" s="14"/>
      <c r="AS786" s="49"/>
      <c r="AT786" s="49"/>
      <c r="AU786" s="49"/>
      <c r="AV786" s="49"/>
      <c r="AW786" s="49"/>
      <c r="AX786" s="49"/>
      <c r="AY786" s="49"/>
      <c r="AZ786" s="49"/>
      <c r="BA786" s="49"/>
      <c r="BB786" s="49"/>
      <c r="BC786" s="60"/>
    </row>
    <row r="787" spans="1:55">
      <c r="A787" s="89">
        <v>42941</v>
      </c>
      <c r="B787" s="2" t="s">
        <v>1842</v>
      </c>
      <c r="C787" s="2" t="s">
        <v>1450</v>
      </c>
      <c r="D787" s="2" t="s">
        <v>1575</v>
      </c>
      <c r="E787" s="2">
        <v>91</v>
      </c>
      <c r="F787" s="2">
        <v>2</v>
      </c>
      <c r="G787" s="10" t="str">
        <f t="shared" si="78"/>
        <v>91-2</v>
      </c>
      <c r="H787" s="2">
        <v>8</v>
      </c>
      <c r="I787" s="2">
        <v>42</v>
      </c>
      <c r="J787" s="14">
        <f>(VLOOKUP($G787,Depth_Lookup_CCL!$A$3:$Z$549,11,FALSE))+(H787/100)</f>
        <v>225.09</v>
      </c>
      <c r="K787" s="14">
        <f>(VLOOKUP($G787,Depth_Lookup_CCL!$A$3:$Z$549,11,FALSE))+(I787/100)</f>
        <v>225.42999999999998</v>
      </c>
      <c r="L787" s="90">
        <v>57</v>
      </c>
      <c r="M787" s="90" t="s">
        <v>1846</v>
      </c>
      <c r="N787" s="14"/>
      <c r="Q787" s="2"/>
      <c r="R787" s="110"/>
      <c r="S787" s="2" t="s">
        <v>1366</v>
      </c>
      <c r="T787" s="35" t="s">
        <v>1391</v>
      </c>
      <c r="U787" s="2" t="s">
        <v>1368</v>
      </c>
      <c r="V787" s="2" t="s">
        <v>1374</v>
      </c>
      <c r="W787" s="5">
        <f>VLOOKUP(V787,definitions_list_lookup!$V$12:$W$15,2,FALSE)</f>
        <v>1</v>
      </c>
      <c r="X787" s="35" t="s">
        <v>1456</v>
      </c>
      <c r="Y787" s="41">
        <f>VLOOKUP(X787,definitions_list_lookup!$AT$3:$AU$5,2,FALSE)</f>
        <v>1</v>
      </c>
      <c r="Z787" s="41">
        <v>34</v>
      </c>
      <c r="AA787" s="41" t="s">
        <v>3226</v>
      </c>
      <c r="AB787" s="2"/>
      <c r="AC787" s="2"/>
      <c r="AD787" s="5" t="e">
        <f>VLOOKUP(AC787,definitions_list_lookup!$Y$12:$Z$15,2,FALSE)</f>
        <v>#N/A</v>
      </c>
      <c r="AE787" s="35"/>
      <c r="AF787" s="41" t="e">
        <f>VLOOKUP(AE787,definitions_list_lookup!$AT$3:$AU$5,2,FALSE)</f>
        <v>#N/A</v>
      </c>
      <c r="AH787" s="2"/>
      <c r="AI787" s="2"/>
      <c r="AJ787" s="14"/>
      <c r="AK787" s="14"/>
      <c r="AL787" s="14"/>
      <c r="AM787" s="14"/>
      <c r="AN787" s="14"/>
      <c r="AO787" s="14"/>
      <c r="AP787" s="14"/>
      <c r="AQ787" s="14"/>
      <c r="AR787" s="14"/>
      <c r="AS787" s="49"/>
      <c r="AT787" s="49"/>
      <c r="AU787" s="49"/>
      <c r="AV787" s="49"/>
      <c r="AW787" s="49"/>
      <c r="AX787" s="49"/>
      <c r="AY787" s="49"/>
      <c r="AZ787" s="49"/>
      <c r="BA787" s="49"/>
      <c r="BB787" s="49"/>
      <c r="BC787" s="60"/>
    </row>
    <row r="788" spans="1:55">
      <c r="A788" s="89">
        <v>42941</v>
      </c>
      <c r="B788" s="2" t="s">
        <v>1842</v>
      </c>
      <c r="C788" s="2" t="s">
        <v>1450</v>
      </c>
      <c r="D788" s="2" t="s">
        <v>1575</v>
      </c>
      <c r="E788" s="2">
        <v>91</v>
      </c>
      <c r="F788" s="2">
        <v>2</v>
      </c>
      <c r="G788" s="10" t="str">
        <f t="shared" si="78"/>
        <v>91-2</v>
      </c>
      <c r="H788" s="2">
        <v>42</v>
      </c>
      <c r="I788" s="2">
        <v>63</v>
      </c>
      <c r="J788" s="14">
        <f>(VLOOKUP($G788,Depth_Lookup_CCL!$A$3:$Z$549,11,FALSE))+(H788/100)</f>
        <v>225.42999999999998</v>
      </c>
      <c r="K788" s="14">
        <f>(VLOOKUP($G788,Depth_Lookup_CCL!$A$3:$Z$549,11,FALSE))+(I788/100)</f>
        <v>225.64</v>
      </c>
      <c r="L788" s="90">
        <v>57</v>
      </c>
      <c r="M788" s="90" t="s">
        <v>1846</v>
      </c>
      <c r="N788" s="14"/>
      <c r="Q788" s="2"/>
      <c r="R788" s="110"/>
      <c r="S788" s="2" t="s">
        <v>1378</v>
      </c>
      <c r="T788" s="35" t="s">
        <v>1391</v>
      </c>
      <c r="U788" s="2" t="s">
        <v>1368</v>
      </c>
      <c r="V788" s="2" t="s">
        <v>1374</v>
      </c>
      <c r="W788" s="5">
        <f>VLOOKUP(V788,definitions_list_lookup!$V$12:$W$15,2,FALSE)</f>
        <v>1</v>
      </c>
      <c r="X788" s="35" t="s">
        <v>1456</v>
      </c>
      <c r="Y788" s="41">
        <f>VLOOKUP(X788,definitions_list_lookup!$AT$3:$AU$5,2,FALSE)</f>
        <v>1</v>
      </c>
      <c r="Z788" s="41">
        <v>21</v>
      </c>
      <c r="AA788" s="41" t="s">
        <v>3225</v>
      </c>
      <c r="AB788" s="2"/>
      <c r="AC788" s="2"/>
      <c r="AD788" s="5" t="e">
        <f>VLOOKUP(AC788,definitions_list_lookup!$Y$12:$Z$15,2,FALSE)</f>
        <v>#N/A</v>
      </c>
      <c r="AE788" s="35"/>
      <c r="AF788" s="41" t="e">
        <f>VLOOKUP(AE788,definitions_list_lookup!$AT$3:$AU$5,2,FALSE)</f>
        <v>#N/A</v>
      </c>
      <c r="AH788" s="2"/>
      <c r="AI788" s="2"/>
      <c r="AJ788" s="14"/>
      <c r="AK788" s="14"/>
      <c r="AL788" s="14"/>
      <c r="AM788" s="14"/>
      <c r="AN788" s="14"/>
      <c r="AO788" s="14"/>
      <c r="AP788" s="14"/>
      <c r="AQ788" s="14"/>
      <c r="AR788" s="14"/>
      <c r="AS788" s="49">
        <v>6</v>
      </c>
      <c r="AT788" s="49">
        <v>90</v>
      </c>
      <c r="AU788" s="49">
        <v>19</v>
      </c>
      <c r="AV788" s="49">
        <v>180</v>
      </c>
      <c r="AW788" s="49">
        <f t="shared" si="79"/>
        <v>-16.974540613684326</v>
      </c>
      <c r="AX788" s="49">
        <f t="shared" si="84"/>
        <v>343.02545938631567</v>
      </c>
      <c r="AY788" s="49">
        <f t="shared" si="81"/>
        <v>70.200531507862166</v>
      </c>
      <c r="AZ788" s="49">
        <f t="shared" si="85"/>
        <v>73.025459386315674</v>
      </c>
      <c r="BA788" s="49">
        <f t="shared" si="86"/>
        <v>19.799468492137834</v>
      </c>
      <c r="BB788" s="49">
        <f t="shared" si="75"/>
        <v>163.02545938631567</v>
      </c>
      <c r="BC788" s="60">
        <f t="shared" si="87"/>
        <v>19.799468492137834</v>
      </c>
    </row>
    <row r="789" spans="1:55">
      <c r="A789" s="89">
        <v>42941</v>
      </c>
      <c r="B789" s="2" t="s">
        <v>1842</v>
      </c>
      <c r="C789" s="2" t="s">
        <v>1450</v>
      </c>
      <c r="D789" s="2" t="s">
        <v>1575</v>
      </c>
      <c r="E789" s="2">
        <v>91</v>
      </c>
      <c r="F789" s="2">
        <v>2</v>
      </c>
      <c r="G789" s="10" t="str">
        <f t="shared" si="78"/>
        <v>91-2</v>
      </c>
      <c r="H789" s="2">
        <v>63</v>
      </c>
      <c r="I789" s="2">
        <v>84</v>
      </c>
      <c r="J789" s="14">
        <f>(VLOOKUP($G789,Depth_Lookup_CCL!$A$3:$Z$549,11,FALSE))+(H789/100)</f>
        <v>225.64</v>
      </c>
      <c r="K789" s="14">
        <f>(VLOOKUP($G789,Depth_Lookup_CCL!$A$3:$Z$549,11,FALSE))+(I789/100)</f>
        <v>225.85</v>
      </c>
      <c r="L789" s="90">
        <v>57</v>
      </c>
      <c r="M789" s="90" t="s">
        <v>1846</v>
      </c>
      <c r="N789" s="14" t="s">
        <v>1442</v>
      </c>
      <c r="Q789" s="2"/>
      <c r="R789" s="110"/>
      <c r="S789" s="2" t="s">
        <v>1379</v>
      </c>
      <c r="T789" s="35" t="s">
        <v>1391</v>
      </c>
      <c r="U789" s="2" t="s">
        <v>1368</v>
      </c>
      <c r="V789" s="2" t="s">
        <v>1374</v>
      </c>
      <c r="W789" s="5">
        <f>VLOOKUP(V789,definitions_list_lookup!$V$12:$W$15,2,FALSE)</f>
        <v>1</v>
      </c>
      <c r="X789" s="35" t="s">
        <v>1456</v>
      </c>
      <c r="Y789" s="41">
        <f>VLOOKUP(X789,definitions_list_lookup!$AT$3:$AU$5,2,FALSE)</f>
        <v>1</v>
      </c>
      <c r="Z789" s="41">
        <v>60</v>
      </c>
      <c r="AA789" s="41" t="s">
        <v>3232</v>
      </c>
      <c r="AB789" s="2"/>
      <c r="AC789" s="2"/>
      <c r="AD789" s="5" t="e">
        <f>VLOOKUP(AC789,definitions_list_lookup!$Y$12:$Z$15,2,FALSE)</f>
        <v>#N/A</v>
      </c>
      <c r="AE789" s="35"/>
      <c r="AF789" s="41" t="e">
        <f>VLOOKUP(AE789,definitions_list_lookup!$AT$3:$AU$5,2,FALSE)</f>
        <v>#N/A</v>
      </c>
      <c r="AH789" s="2"/>
      <c r="AI789" s="2"/>
      <c r="AJ789" s="14"/>
      <c r="AK789" s="14"/>
      <c r="AL789" s="14"/>
      <c r="AM789" s="14"/>
      <c r="AN789" s="14"/>
      <c r="AO789" s="14"/>
      <c r="AP789" s="14"/>
      <c r="AQ789" s="14"/>
      <c r="AR789" s="14"/>
      <c r="AS789" s="49"/>
      <c r="AT789" s="49"/>
      <c r="AU789" s="49"/>
      <c r="AV789" s="49"/>
      <c r="AW789" s="49" t="e">
        <f t="shared" si="79"/>
        <v>#DIV/0!</v>
      </c>
      <c r="AX789" s="49" t="e">
        <f t="shared" si="84"/>
        <v>#DIV/0!</v>
      </c>
      <c r="AY789" s="49" t="e">
        <f t="shared" si="81"/>
        <v>#DIV/0!</v>
      </c>
      <c r="AZ789" s="49" t="e">
        <f t="shared" si="85"/>
        <v>#DIV/0!</v>
      </c>
      <c r="BA789" s="49" t="e">
        <f t="shared" si="86"/>
        <v>#DIV/0!</v>
      </c>
      <c r="BB789" s="49" t="e">
        <f t="shared" si="75"/>
        <v>#DIV/0!</v>
      </c>
      <c r="BC789" s="60" t="e">
        <f t="shared" si="87"/>
        <v>#DIV/0!</v>
      </c>
    </row>
    <row r="790" spans="1:55">
      <c r="A790" s="89">
        <v>42941</v>
      </c>
      <c r="B790" s="2" t="s">
        <v>1842</v>
      </c>
      <c r="C790" s="2" t="s">
        <v>1450</v>
      </c>
      <c r="D790" s="2" t="s">
        <v>1575</v>
      </c>
      <c r="E790" s="2">
        <v>91</v>
      </c>
      <c r="F790" s="2">
        <v>3</v>
      </c>
      <c r="G790" s="10" t="str">
        <f t="shared" ref="G790:G853" si="88">E790&amp;"-"&amp;F790</f>
        <v>91-3</v>
      </c>
      <c r="H790" s="2">
        <v>0</v>
      </c>
      <c r="I790" s="2">
        <v>39</v>
      </c>
      <c r="J790" s="14">
        <f>(VLOOKUP($G790,Depth_Lookup_CCL!$A$3:$Z$549,11,FALSE))+(H790/100)</f>
        <v>225.845</v>
      </c>
      <c r="K790" s="14">
        <f>(VLOOKUP($G790,Depth_Lookup_CCL!$A$3:$Z$549,11,FALSE))+(I790/100)</f>
        <v>226.23499999999999</v>
      </c>
      <c r="L790" s="90">
        <v>57</v>
      </c>
      <c r="M790" s="90" t="s">
        <v>1888</v>
      </c>
      <c r="N790" s="14"/>
      <c r="Q790" s="2"/>
      <c r="R790" s="110"/>
      <c r="S790" s="2" t="s">
        <v>1379</v>
      </c>
      <c r="T790" s="35" t="s">
        <v>1391</v>
      </c>
      <c r="U790" s="2" t="s">
        <v>1368</v>
      </c>
      <c r="V790" s="2" t="s">
        <v>1374</v>
      </c>
      <c r="W790" s="5">
        <f>VLOOKUP(V790,definitions_list_lookup!$V$12:$W$15,2,FALSE)</f>
        <v>1</v>
      </c>
      <c r="X790" s="35" t="s">
        <v>1456</v>
      </c>
      <c r="Y790" s="41">
        <f>VLOOKUP(X790,definitions_list_lookup!$AT$3:$AU$5,2,FALSE)</f>
        <v>1</v>
      </c>
      <c r="Z790" s="41"/>
      <c r="AA790" s="41" t="s">
        <v>2857</v>
      </c>
      <c r="AB790" s="2"/>
      <c r="AC790" s="2"/>
      <c r="AD790" s="5" t="e">
        <f>VLOOKUP(AC790,definitions_list_lookup!$Y$12:$Z$15,2,FALSE)</f>
        <v>#N/A</v>
      </c>
      <c r="AE790" s="35"/>
      <c r="AF790" s="41" t="e">
        <f>VLOOKUP(AE790,definitions_list_lookup!$AT$3:$AU$5,2,FALSE)</f>
        <v>#N/A</v>
      </c>
      <c r="AH790" s="2"/>
      <c r="AI790" s="2"/>
      <c r="AJ790" s="14"/>
      <c r="AK790" s="14"/>
      <c r="AL790" s="14"/>
      <c r="AM790" s="14"/>
      <c r="AN790" s="14"/>
      <c r="AO790" s="14"/>
      <c r="AP790" s="14"/>
      <c r="AQ790" s="14"/>
      <c r="AR790" s="14"/>
      <c r="AS790" s="49"/>
      <c r="AT790" s="49"/>
      <c r="AU790" s="49"/>
      <c r="AV790" s="49"/>
      <c r="AW790" s="49"/>
      <c r="AX790" s="49"/>
      <c r="AY790" s="49"/>
      <c r="AZ790" s="49"/>
      <c r="BA790" s="49"/>
      <c r="BB790" s="49"/>
      <c r="BC790" s="60"/>
    </row>
    <row r="791" spans="1:55">
      <c r="A791" s="89">
        <v>42941</v>
      </c>
      <c r="B791" s="2" t="s">
        <v>1842</v>
      </c>
      <c r="C791" s="2" t="s">
        <v>1450</v>
      </c>
      <c r="D791" s="2" t="s">
        <v>1575</v>
      </c>
      <c r="E791" s="2">
        <v>91</v>
      </c>
      <c r="F791" s="2">
        <v>3</v>
      </c>
      <c r="G791" s="10" t="str">
        <f t="shared" si="88"/>
        <v>91-3</v>
      </c>
      <c r="H791" s="2">
        <v>39</v>
      </c>
      <c r="I791" s="2">
        <v>66</v>
      </c>
      <c r="J791" s="14">
        <f>(VLOOKUP($G791,Depth_Lookup_CCL!$A$3:$Z$549,11,FALSE))+(H791/100)</f>
        <v>226.23499999999999</v>
      </c>
      <c r="K791" s="14">
        <f>(VLOOKUP($G791,Depth_Lookup_CCL!$A$3:$Z$549,11,FALSE))+(I791/100)</f>
        <v>226.505</v>
      </c>
      <c r="L791" s="90">
        <v>57</v>
      </c>
      <c r="M791" s="90" t="s">
        <v>1888</v>
      </c>
      <c r="N791" s="14"/>
      <c r="Q791" s="2"/>
      <c r="R791" s="110"/>
      <c r="S791" s="2" t="s">
        <v>1379</v>
      </c>
      <c r="T791" s="35" t="s">
        <v>1391</v>
      </c>
      <c r="U791" s="2" t="s">
        <v>1368</v>
      </c>
      <c r="V791" s="2" t="s">
        <v>1374</v>
      </c>
      <c r="W791" s="5">
        <f>VLOOKUP(V791,definitions_list_lookup!$V$12:$W$15,2,FALSE)</f>
        <v>1</v>
      </c>
      <c r="X791" s="35" t="s">
        <v>1456</v>
      </c>
      <c r="Y791" s="41">
        <f>VLOOKUP(X791,definitions_list_lookup!$AT$3:$AU$5,2,FALSE)</f>
        <v>1</v>
      </c>
      <c r="Z791" s="41">
        <v>27</v>
      </c>
      <c r="AA791" s="41" t="s">
        <v>3081</v>
      </c>
      <c r="AB791" s="2"/>
      <c r="AC791" s="2"/>
      <c r="AD791" s="5" t="e">
        <f>VLOOKUP(AC791,definitions_list_lookup!$Y$12:$Z$15,2,FALSE)</f>
        <v>#N/A</v>
      </c>
      <c r="AE791" s="35"/>
      <c r="AF791" s="41" t="e">
        <f>VLOOKUP(AE791,definitions_list_lookup!$AT$3:$AU$5,2,FALSE)</f>
        <v>#N/A</v>
      </c>
      <c r="AH791" s="2"/>
      <c r="AI791" s="2"/>
      <c r="AJ791" s="14"/>
      <c r="AK791" s="14"/>
      <c r="AL791" s="14"/>
      <c r="AM791" s="14"/>
      <c r="AN791" s="14"/>
      <c r="AO791" s="14"/>
      <c r="AP791" s="14"/>
      <c r="AQ791" s="14"/>
      <c r="AR791" s="14"/>
      <c r="AS791" s="49"/>
      <c r="AT791" s="49"/>
      <c r="AU791" s="49"/>
      <c r="AV791" s="49"/>
      <c r="AW791" s="49"/>
      <c r="AX791" s="49"/>
      <c r="AY791" s="49"/>
      <c r="AZ791" s="49"/>
      <c r="BA791" s="49"/>
      <c r="BB791" s="49"/>
      <c r="BC791" s="60"/>
    </row>
    <row r="792" spans="1:55">
      <c r="A792" s="89">
        <v>42941</v>
      </c>
      <c r="B792" s="2" t="s">
        <v>1842</v>
      </c>
      <c r="C792" s="2" t="s">
        <v>1450</v>
      </c>
      <c r="D792" s="2" t="s">
        <v>1575</v>
      </c>
      <c r="E792" s="2">
        <v>91</v>
      </c>
      <c r="F792" s="2">
        <v>3</v>
      </c>
      <c r="G792" s="10" t="str">
        <f t="shared" si="88"/>
        <v>91-3</v>
      </c>
      <c r="H792" s="2">
        <v>66</v>
      </c>
      <c r="I792" s="2">
        <v>88</v>
      </c>
      <c r="J792" s="14">
        <f>(VLOOKUP($G792,Depth_Lookup_CCL!$A$3:$Z$549,11,FALSE))+(H792/100)</f>
        <v>226.505</v>
      </c>
      <c r="K792" s="14">
        <f>(VLOOKUP($G792,Depth_Lookup_CCL!$A$3:$Z$549,11,FALSE))+(I792/100)</f>
        <v>226.72499999999999</v>
      </c>
      <c r="L792" s="90">
        <v>57</v>
      </c>
      <c r="M792" s="90" t="s">
        <v>1888</v>
      </c>
      <c r="N792" s="14" t="s">
        <v>1442</v>
      </c>
      <c r="Q792" s="2"/>
      <c r="R792" s="110"/>
      <c r="S792" s="2" t="s">
        <v>1379</v>
      </c>
      <c r="T792" s="35" t="s">
        <v>1391</v>
      </c>
      <c r="U792" s="2" t="s">
        <v>1368</v>
      </c>
      <c r="V792" s="2" t="s">
        <v>1374</v>
      </c>
      <c r="W792" s="5">
        <f>VLOOKUP(V792,definitions_list_lookup!$V$12:$W$15,2,FALSE)</f>
        <v>1</v>
      </c>
      <c r="X792" s="35" t="s">
        <v>1456</v>
      </c>
      <c r="Y792" s="41">
        <f>VLOOKUP(X792,definitions_list_lookup!$AT$3:$AU$5,2,FALSE)</f>
        <v>1</v>
      </c>
      <c r="Z792" s="41">
        <v>86</v>
      </c>
      <c r="AA792" s="41" t="s">
        <v>2857</v>
      </c>
      <c r="AB792" s="2"/>
      <c r="AC792" s="2"/>
      <c r="AD792" s="5" t="e">
        <f>VLOOKUP(AC792,definitions_list_lookup!$Y$12:$Z$15,2,FALSE)</f>
        <v>#N/A</v>
      </c>
      <c r="AE792" s="35"/>
      <c r="AF792" s="41" t="e">
        <f>VLOOKUP(AE792,definitions_list_lookup!$AT$3:$AU$5,2,FALSE)</f>
        <v>#N/A</v>
      </c>
      <c r="AH792" s="2"/>
      <c r="AI792" s="2"/>
      <c r="AJ792" s="14"/>
      <c r="AK792" s="14"/>
      <c r="AL792" s="14"/>
      <c r="AM792" s="14"/>
      <c r="AN792" s="14"/>
      <c r="AO792" s="14"/>
      <c r="AP792" s="14"/>
      <c r="AQ792" s="14"/>
      <c r="AR792" s="14"/>
      <c r="AS792" s="49"/>
      <c r="AT792" s="49"/>
      <c r="AU792" s="49"/>
      <c r="AV792" s="49"/>
      <c r="AW792" s="49" t="e">
        <f t="shared" ref="AW792:AW948" si="89">+(IF($AT792&lt;$AV792,((MIN($AV792,$AT792)+(DEGREES(ATAN((TAN(RADIANS($AU792))/((TAN(RADIANS($AS792))*SIN(RADIANS(ABS($AT792-$AV792))))))-(COS(RADIANS(ABS($AT792-$AV792)))/SIN(RADIANS(ABS($AT792-$AV792)))))))-180)),((MAX($AV792,$AT792)-(DEGREES(ATAN((TAN(RADIANS($AU792))/((TAN(RADIANS($AS792))*SIN(RADIANS(ABS($AT792-$AV792))))))-(COS(RADIANS(ABS($AT792-$AV792)))/SIN(RADIANS(ABS($AT792-$AV792)))))))-180))))</f>
        <v>#DIV/0!</v>
      </c>
      <c r="AX792" s="49" t="e">
        <f t="shared" si="84"/>
        <v>#DIV/0!</v>
      </c>
      <c r="AY792" s="49" t="e">
        <f t="shared" ref="AY792:AY948" si="90">+ABS(DEGREES(ATAN((COS(RADIANS(ABS($AW792+180-(IF($AT792&gt;$AV792,MAX($AU792,$AT792),MIN($AT792,$AV792))))))/(TAN(RADIANS($AS792)))))))</f>
        <v>#DIV/0!</v>
      </c>
      <c r="AZ792" s="49" t="e">
        <f t="shared" si="85"/>
        <v>#DIV/0!</v>
      </c>
      <c r="BA792" s="49" t="e">
        <f t="shared" si="86"/>
        <v>#DIV/0!</v>
      </c>
      <c r="BB792" s="49" t="e">
        <f t="shared" si="75"/>
        <v>#DIV/0!</v>
      </c>
      <c r="BC792" s="60" t="e">
        <f t="shared" si="87"/>
        <v>#DIV/0!</v>
      </c>
    </row>
    <row r="793" spans="1:55">
      <c r="A793" s="89">
        <v>42941</v>
      </c>
      <c r="B793" s="2" t="s">
        <v>1842</v>
      </c>
      <c r="C793" s="2" t="s">
        <v>1450</v>
      </c>
      <c r="D793" s="2" t="s">
        <v>1575</v>
      </c>
      <c r="E793" s="2">
        <v>91</v>
      </c>
      <c r="F793" s="2">
        <v>4</v>
      </c>
      <c r="G793" s="10" t="str">
        <f t="shared" si="88"/>
        <v>91-4</v>
      </c>
      <c r="H793" s="2">
        <v>0</v>
      </c>
      <c r="I793" s="2">
        <v>64</v>
      </c>
      <c r="J793" s="14">
        <f>(VLOOKUP($G793,Depth_Lookup_CCL!$A$3:$Z$549,11,FALSE))+(H793/100)</f>
        <v>226.72</v>
      </c>
      <c r="K793" s="14">
        <f>(VLOOKUP($G793,Depth_Lookup_CCL!$A$3:$Z$549,11,FALSE))+(I793/100)</f>
        <v>227.35999999999999</v>
      </c>
      <c r="L793" s="90">
        <v>57</v>
      </c>
      <c r="M793" s="90" t="s">
        <v>1846</v>
      </c>
      <c r="N793" s="14"/>
      <c r="Q793" s="2"/>
      <c r="R793" s="110"/>
      <c r="T793" s="35"/>
      <c r="U793" s="2"/>
      <c r="V793" s="2"/>
      <c r="W793" s="5" t="e">
        <f>VLOOKUP(V793,definitions_list_lookup!$V$12:$W$15,2,FALSE)</f>
        <v>#N/A</v>
      </c>
      <c r="X793" s="35"/>
      <c r="Y793" s="41" t="e">
        <f>VLOOKUP(X793,definitions_list_lookup!$AT$3:$AU$5,2,FALSE)</f>
        <v>#N/A</v>
      </c>
      <c r="Z793" s="41"/>
      <c r="AA793" s="41" t="s">
        <v>3229</v>
      </c>
      <c r="AB793" s="2" t="s">
        <v>1385</v>
      </c>
      <c r="AC793" s="2" t="s">
        <v>1374</v>
      </c>
      <c r="AD793" s="5">
        <f>VLOOKUP(AC793,definitions_list_lookup!$Y$12:$Z$15,2,FALSE)</f>
        <v>1</v>
      </c>
      <c r="AE793" s="35" t="s">
        <v>1456</v>
      </c>
      <c r="AF793" s="41">
        <f>VLOOKUP(AE793,definitions_list_lookup!$AT$3:$AU$5,2,FALSE)</f>
        <v>1</v>
      </c>
      <c r="AH793" s="2" t="s">
        <v>1492</v>
      </c>
      <c r="AI793" s="2" t="s">
        <v>3109</v>
      </c>
      <c r="AJ793" s="14"/>
      <c r="AK793" s="14"/>
      <c r="AL793" s="14"/>
      <c r="AM793" s="14"/>
      <c r="AN793" s="14"/>
      <c r="AO793" s="14"/>
      <c r="AP793" s="14"/>
      <c r="AQ793" s="14"/>
      <c r="AR793" s="14"/>
      <c r="AS793" s="49">
        <v>4</v>
      </c>
      <c r="AT793" s="49">
        <v>90</v>
      </c>
      <c r="AU793" s="49">
        <v>18</v>
      </c>
      <c r="AV793" s="49">
        <v>180</v>
      </c>
      <c r="AW793" s="49">
        <f t="shared" si="89"/>
        <v>-12.145522438364026</v>
      </c>
      <c r="AX793" s="49">
        <f t="shared" si="84"/>
        <v>347.85447756163597</v>
      </c>
      <c r="AY793" s="49">
        <f t="shared" si="90"/>
        <v>71.615303621862267</v>
      </c>
      <c r="AZ793" s="49">
        <f t="shared" si="85"/>
        <v>77.854477561635974</v>
      </c>
      <c r="BA793" s="49">
        <f t="shared" si="86"/>
        <v>18.384696378137733</v>
      </c>
      <c r="BB793" s="49">
        <f t="shared" si="75"/>
        <v>167.85447756163597</v>
      </c>
      <c r="BC793" s="60">
        <f t="shared" si="87"/>
        <v>18.384696378137733</v>
      </c>
    </row>
    <row r="794" spans="1:55">
      <c r="A794" s="89">
        <v>42941</v>
      </c>
      <c r="B794" s="2" t="s">
        <v>1842</v>
      </c>
      <c r="C794" s="2" t="s">
        <v>1450</v>
      </c>
      <c r="D794" s="2" t="s">
        <v>1575</v>
      </c>
      <c r="E794" s="2">
        <v>91</v>
      </c>
      <c r="F794" s="2">
        <v>4</v>
      </c>
      <c r="G794" s="10" t="str">
        <f t="shared" si="88"/>
        <v>91-4</v>
      </c>
      <c r="H794" s="2">
        <v>64</v>
      </c>
      <c r="I794" s="2">
        <v>77</v>
      </c>
      <c r="J794" s="14">
        <f>(VLOOKUP($G794,Depth_Lookup_CCL!$A$3:$Z$549,11,FALSE))+(H794/100)</f>
        <v>227.35999999999999</v>
      </c>
      <c r="K794" s="14">
        <f>(VLOOKUP($G794,Depth_Lookup_CCL!$A$3:$Z$549,11,FALSE))+(I794/100)</f>
        <v>227.49</v>
      </c>
      <c r="L794" s="90">
        <v>57</v>
      </c>
      <c r="M794" s="90" t="s">
        <v>1846</v>
      </c>
      <c r="N794" s="14" t="s">
        <v>1442</v>
      </c>
      <c r="Q794" s="2"/>
      <c r="R794" s="110"/>
      <c r="S794" s="2" t="s">
        <v>1366</v>
      </c>
      <c r="T794" s="35" t="s">
        <v>1391</v>
      </c>
      <c r="U794" s="2" t="s">
        <v>1368</v>
      </c>
      <c r="V794" s="2" t="s">
        <v>1374</v>
      </c>
      <c r="W794" s="5">
        <f>VLOOKUP(V794,definitions_list_lookup!$V$12:$W$15,2,FALSE)</f>
        <v>1</v>
      </c>
      <c r="X794" s="35" t="s">
        <v>1456</v>
      </c>
      <c r="Y794" s="41">
        <f>VLOOKUP(X794,definitions_list_lookup!$AT$3:$AU$5,2,FALSE)</f>
        <v>1</v>
      </c>
      <c r="Z794" s="41">
        <v>29</v>
      </c>
      <c r="AA794" s="41" t="s">
        <v>3226</v>
      </c>
      <c r="AB794" s="2"/>
      <c r="AC794" s="2"/>
      <c r="AD794" s="5" t="e">
        <f>VLOOKUP(AC794,definitions_list_lookup!$Y$12:$Z$15,2,FALSE)</f>
        <v>#N/A</v>
      </c>
      <c r="AE794" s="35"/>
      <c r="AF794" s="41" t="e">
        <f>VLOOKUP(AE794,definitions_list_lookup!$AT$3:$AU$5,2,FALSE)</f>
        <v>#N/A</v>
      </c>
      <c r="AH794" s="2"/>
      <c r="AI794" s="2"/>
      <c r="AJ794" s="14"/>
      <c r="AK794" s="14"/>
      <c r="AL794" s="14"/>
      <c r="AM794" s="14"/>
      <c r="AN794" s="14"/>
      <c r="AO794" s="14"/>
      <c r="AP794" s="14"/>
      <c r="AQ794" s="14"/>
      <c r="AR794" s="14"/>
      <c r="AS794" s="49">
        <v>4</v>
      </c>
      <c r="AT794" s="49">
        <v>90</v>
      </c>
      <c r="AU794" s="49">
        <v>16</v>
      </c>
      <c r="AV794" s="49">
        <v>180</v>
      </c>
      <c r="AW794" s="49">
        <f t="shared" si="89"/>
        <v>-13.704870029441906</v>
      </c>
      <c r="AX794" s="49">
        <f t="shared" si="84"/>
        <v>346.29512997055809</v>
      </c>
      <c r="AY794" s="49">
        <f t="shared" si="90"/>
        <v>73.556110421177507</v>
      </c>
      <c r="AZ794" s="49">
        <f t="shared" si="85"/>
        <v>76.295129970558094</v>
      </c>
      <c r="BA794" s="49">
        <f t="shared" si="86"/>
        <v>16.443889578822493</v>
      </c>
      <c r="BB794" s="49">
        <f t="shared" si="75"/>
        <v>166.29512997055809</v>
      </c>
      <c r="BC794" s="60">
        <f t="shared" si="87"/>
        <v>16.443889578822493</v>
      </c>
    </row>
    <row r="795" spans="1:55">
      <c r="A795" s="89">
        <v>42941</v>
      </c>
      <c r="B795" s="2" t="s">
        <v>1842</v>
      </c>
      <c r="C795" s="2" t="s">
        <v>1450</v>
      </c>
      <c r="D795" s="2" t="s">
        <v>1575</v>
      </c>
      <c r="E795" s="2">
        <v>92</v>
      </c>
      <c r="F795" s="2">
        <v>1</v>
      </c>
      <c r="G795" s="10" t="s">
        <v>3233</v>
      </c>
      <c r="H795" s="2">
        <v>0</v>
      </c>
      <c r="I795" s="2">
        <v>16</v>
      </c>
      <c r="J795" s="14">
        <f>(VLOOKUP($G795,Depth_Lookup_CCL!$A$3:$Z$549,11,FALSE))+(H795/100)</f>
        <v>227.2</v>
      </c>
      <c r="K795" s="14">
        <f>(VLOOKUP($G795,Depth_Lookup_CCL!$A$3:$Z$549,11,FALSE))+(I795/100)</f>
        <v>227.35999999999999</v>
      </c>
      <c r="L795" s="90">
        <v>57</v>
      </c>
      <c r="M795" s="90" t="s">
        <v>1846</v>
      </c>
      <c r="N795" s="14"/>
      <c r="Q795" s="2"/>
      <c r="R795" s="110"/>
      <c r="T795" s="35"/>
      <c r="U795" s="2"/>
      <c r="V795" s="2"/>
      <c r="W795" s="5" t="e">
        <f>VLOOKUP(V795,definitions_list_lookup!$V$12:$W$15,2,FALSE)</f>
        <v>#N/A</v>
      </c>
      <c r="X795" s="35"/>
      <c r="Y795" s="41" t="e">
        <f>VLOOKUP(X795,definitions_list_lookup!$AT$3:$AU$5,2,FALSE)</f>
        <v>#N/A</v>
      </c>
      <c r="Z795" s="41"/>
      <c r="AA795" s="41"/>
      <c r="AB795" s="2" t="s">
        <v>1385</v>
      </c>
      <c r="AC795" s="2" t="s">
        <v>1374</v>
      </c>
      <c r="AD795" s="5">
        <f>VLOOKUP(AC795,definitions_list_lookup!$Y$12:$Z$15,2,FALSE)</f>
        <v>1</v>
      </c>
      <c r="AE795" s="35" t="s">
        <v>1456</v>
      </c>
      <c r="AF795" s="41">
        <f>VLOOKUP(AE795,definitions_list_lookup!$AT$3:$AU$5,2,FALSE)</f>
        <v>1</v>
      </c>
      <c r="AH795" s="2" t="s">
        <v>1492</v>
      </c>
      <c r="AI795" s="2" t="s">
        <v>3109</v>
      </c>
      <c r="AJ795" s="14"/>
      <c r="AK795" s="14"/>
      <c r="AL795" s="14"/>
      <c r="AM795" s="14"/>
      <c r="AN795" s="14"/>
      <c r="AO795" s="14"/>
      <c r="AP795" s="14"/>
      <c r="AQ795" s="14"/>
      <c r="AR795" s="14"/>
      <c r="AS795" s="49">
        <v>4</v>
      </c>
      <c r="AT795" s="49">
        <v>90</v>
      </c>
      <c r="AU795" s="49">
        <v>12</v>
      </c>
      <c r="AV795" s="49">
        <v>180</v>
      </c>
      <c r="AW795" s="49">
        <f t="shared" si="89"/>
        <v>-18.210160432102271</v>
      </c>
      <c r="AX795" s="49">
        <f t="shared" si="84"/>
        <v>341.78983956789773</v>
      </c>
      <c r="AY795" s="49">
        <f t="shared" si="90"/>
        <v>77.38707326251307</v>
      </c>
      <c r="AZ795" s="49">
        <f t="shared" si="85"/>
        <v>71.789839567897729</v>
      </c>
      <c r="BA795" s="49">
        <f t="shared" si="86"/>
        <v>12.61292673748693</v>
      </c>
      <c r="BB795" s="49">
        <f t="shared" si="75"/>
        <v>161.78983956789773</v>
      </c>
      <c r="BC795" s="60">
        <f t="shared" si="87"/>
        <v>12.61292673748693</v>
      </c>
    </row>
    <row r="796" spans="1:55">
      <c r="A796" s="89">
        <v>42941</v>
      </c>
      <c r="B796" s="2" t="s">
        <v>1842</v>
      </c>
      <c r="C796" s="2" t="s">
        <v>1450</v>
      </c>
      <c r="D796" s="2" t="s">
        <v>1575</v>
      </c>
      <c r="E796" s="2">
        <v>92</v>
      </c>
      <c r="F796" s="2">
        <v>1</v>
      </c>
      <c r="G796" s="10" t="str">
        <f t="shared" si="88"/>
        <v>92-1</v>
      </c>
      <c r="H796" s="2">
        <v>16</v>
      </c>
      <c r="I796" s="2">
        <v>48</v>
      </c>
      <c r="J796" s="14">
        <f>(VLOOKUP($G796,Depth_Lookup_CCL!$A$3:$Z$549,11,FALSE))+(H796/100)</f>
        <v>227.35999999999999</v>
      </c>
      <c r="K796" s="14">
        <f>(VLOOKUP($G796,Depth_Lookup_CCL!$A$3:$Z$549,11,FALSE))+(I796/100)</f>
        <v>227.67999999999998</v>
      </c>
      <c r="L796" s="90">
        <v>57</v>
      </c>
      <c r="M796" s="90" t="s">
        <v>1846</v>
      </c>
      <c r="N796" s="14" t="s">
        <v>1442</v>
      </c>
      <c r="Q796" s="2"/>
      <c r="R796" s="110"/>
      <c r="S796" s="2" t="s">
        <v>1378</v>
      </c>
      <c r="T796" s="35" t="s">
        <v>1363</v>
      </c>
      <c r="U796" s="2" t="s">
        <v>1368</v>
      </c>
      <c r="V796" s="2" t="s">
        <v>238</v>
      </c>
      <c r="W796" s="5">
        <f>VLOOKUP(V796,definitions_list_lookup!$V$12:$W$15,2,FALSE)</f>
        <v>2</v>
      </c>
      <c r="X796" s="35" t="s">
        <v>1457</v>
      </c>
      <c r="Y796" s="41">
        <f>VLOOKUP(X796,definitions_list_lookup!$AT$3:$AU$5,2,FALSE)</f>
        <v>2</v>
      </c>
      <c r="Z796" s="41">
        <v>32</v>
      </c>
      <c r="AA796" s="41" t="s">
        <v>3134</v>
      </c>
      <c r="AB796" s="2"/>
      <c r="AC796" s="2"/>
      <c r="AD796" s="5" t="e">
        <f>VLOOKUP(AC796,definitions_list_lookup!$Y$12:$Z$15,2,FALSE)</f>
        <v>#N/A</v>
      </c>
      <c r="AE796" s="35"/>
      <c r="AF796" s="41" t="e">
        <f>VLOOKUP(AE796,definitions_list_lookup!$AT$3:$AU$5,2,FALSE)</f>
        <v>#N/A</v>
      </c>
      <c r="AH796" s="2"/>
      <c r="AI796" s="2"/>
      <c r="AJ796" s="14"/>
      <c r="AK796" s="14"/>
      <c r="AL796" s="14"/>
      <c r="AM796" s="14"/>
      <c r="AN796" s="14"/>
      <c r="AO796" s="14"/>
      <c r="AP796" s="14"/>
      <c r="AQ796" s="14"/>
      <c r="AR796" s="14"/>
      <c r="AS796" s="49"/>
      <c r="AT796" s="49"/>
      <c r="AU796" s="49"/>
      <c r="AV796" s="49"/>
      <c r="AW796" s="49" t="e">
        <f t="shared" si="89"/>
        <v>#DIV/0!</v>
      </c>
      <c r="AX796" s="49" t="e">
        <f t="shared" si="84"/>
        <v>#DIV/0!</v>
      </c>
      <c r="AY796" s="49" t="e">
        <f t="shared" si="90"/>
        <v>#DIV/0!</v>
      </c>
      <c r="AZ796" s="49" t="e">
        <f t="shared" si="85"/>
        <v>#DIV/0!</v>
      </c>
      <c r="BA796" s="49" t="e">
        <f t="shared" si="86"/>
        <v>#DIV/0!</v>
      </c>
      <c r="BB796" s="49" t="e">
        <f t="shared" ref="BB796:BB951" si="91">IF(($AX796&lt;180),$AX796+180,$AX796-180)</f>
        <v>#DIV/0!</v>
      </c>
      <c r="BC796" s="60" t="e">
        <f t="shared" si="87"/>
        <v>#DIV/0!</v>
      </c>
    </row>
    <row r="797" spans="1:55">
      <c r="A797" s="89">
        <v>42941</v>
      </c>
      <c r="B797" s="2" t="s">
        <v>1842</v>
      </c>
      <c r="C797" s="2" t="s">
        <v>1450</v>
      </c>
      <c r="D797" s="2" t="s">
        <v>1575</v>
      </c>
      <c r="E797" s="2">
        <v>92</v>
      </c>
      <c r="F797" s="2">
        <v>1</v>
      </c>
      <c r="G797" s="10" t="str">
        <f t="shared" si="88"/>
        <v>92-1</v>
      </c>
      <c r="H797" s="2">
        <v>48</v>
      </c>
      <c r="I797" s="2">
        <v>84</v>
      </c>
      <c r="J797" s="14">
        <f>(VLOOKUP($G797,Depth_Lookup_CCL!$A$3:$Z$549,11,FALSE))+(H797/100)</f>
        <v>227.67999999999998</v>
      </c>
      <c r="K797" s="14">
        <f>(VLOOKUP($G797,Depth_Lookup_CCL!$A$3:$Z$549,11,FALSE))+(I797/100)</f>
        <v>228.04</v>
      </c>
      <c r="L797" s="90">
        <v>58</v>
      </c>
      <c r="M797" s="90" t="s">
        <v>1846</v>
      </c>
      <c r="N797" s="14" t="s">
        <v>3234</v>
      </c>
      <c r="O797" s="2" t="s">
        <v>1363</v>
      </c>
      <c r="P797" s="2" t="s">
        <v>1368</v>
      </c>
      <c r="Q797" s="2"/>
      <c r="R797" s="110"/>
      <c r="S797" s="2" t="s">
        <v>1379</v>
      </c>
      <c r="T797" s="35" t="s">
        <v>1391</v>
      </c>
      <c r="U797" s="2" t="s">
        <v>1368</v>
      </c>
      <c r="V797" s="2" t="s">
        <v>1374</v>
      </c>
      <c r="W797" s="5">
        <f>VLOOKUP(V797,definitions_list_lookup!$V$12:$W$15,2,FALSE)</f>
        <v>1</v>
      </c>
      <c r="X797" s="35" t="s">
        <v>1456</v>
      </c>
      <c r="Y797" s="41">
        <f>VLOOKUP(X797,definitions_list_lookup!$AT$3:$AU$5,2,FALSE)</f>
        <v>1</v>
      </c>
      <c r="Z797" s="41"/>
      <c r="AA797" s="41" t="s">
        <v>2857</v>
      </c>
      <c r="AB797" s="2"/>
      <c r="AC797" s="2"/>
      <c r="AD797" s="5" t="e">
        <f>VLOOKUP(AC797,definitions_list_lookup!$Y$12:$Z$15,2,FALSE)</f>
        <v>#N/A</v>
      </c>
      <c r="AE797" s="35"/>
      <c r="AF797" s="41" t="e">
        <f>VLOOKUP(AE797,definitions_list_lookup!$AT$3:$AU$5,2,FALSE)</f>
        <v>#N/A</v>
      </c>
      <c r="AH797" s="2"/>
      <c r="AI797" s="2"/>
      <c r="AJ797" s="14"/>
      <c r="AK797" s="14"/>
      <c r="AL797" s="14"/>
      <c r="AM797" s="14"/>
      <c r="AN797" s="14"/>
      <c r="AO797" s="14"/>
      <c r="AP797" s="14"/>
      <c r="AQ797" s="14"/>
      <c r="AR797" s="14"/>
      <c r="AS797" s="49"/>
      <c r="AT797" s="49"/>
      <c r="AU797" s="49"/>
      <c r="AV797" s="49"/>
      <c r="AW797" s="49" t="e">
        <f t="shared" si="89"/>
        <v>#DIV/0!</v>
      </c>
      <c r="AX797" s="49" t="e">
        <f t="shared" si="84"/>
        <v>#DIV/0!</v>
      </c>
      <c r="AY797" s="49" t="e">
        <f t="shared" si="90"/>
        <v>#DIV/0!</v>
      </c>
      <c r="AZ797" s="49" t="e">
        <f t="shared" si="85"/>
        <v>#DIV/0!</v>
      </c>
      <c r="BA797" s="49" t="e">
        <f t="shared" si="86"/>
        <v>#DIV/0!</v>
      </c>
      <c r="BB797" s="49" t="e">
        <f t="shared" si="91"/>
        <v>#DIV/0!</v>
      </c>
      <c r="BC797" s="60" t="e">
        <f t="shared" si="87"/>
        <v>#DIV/0!</v>
      </c>
    </row>
    <row r="798" spans="1:55">
      <c r="A798" s="89">
        <v>42941</v>
      </c>
      <c r="B798" s="2" t="s">
        <v>1842</v>
      </c>
      <c r="C798" s="2" t="s">
        <v>1450</v>
      </c>
      <c r="D798" s="2" t="s">
        <v>1575</v>
      </c>
      <c r="E798" s="2">
        <v>92</v>
      </c>
      <c r="F798" s="2">
        <v>2</v>
      </c>
      <c r="G798" s="10" t="str">
        <f t="shared" si="88"/>
        <v>92-2</v>
      </c>
      <c r="H798" s="2">
        <v>0</v>
      </c>
      <c r="I798" s="2">
        <v>34</v>
      </c>
      <c r="J798" s="14">
        <f>(VLOOKUP($G798,Depth_Lookup_CCL!$A$3:$Z$549,11,FALSE))+(H798/100)</f>
        <v>228.04</v>
      </c>
      <c r="K798" s="14">
        <f>(VLOOKUP($G798,Depth_Lookup_CCL!$A$3:$Z$549,11,FALSE))+(I798/100)</f>
        <v>228.38</v>
      </c>
      <c r="L798" s="90">
        <v>58</v>
      </c>
      <c r="M798" s="90" t="s">
        <v>1888</v>
      </c>
      <c r="N798" s="14"/>
      <c r="Q798" s="2"/>
      <c r="R798" s="110"/>
      <c r="T798" s="35"/>
      <c r="U798" s="2"/>
      <c r="V798" s="2"/>
      <c r="W798" s="5" t="e">
        <f>VLOOKUP(V798,definitions_list_lookup!$V$12:$W$15,2,FALSE)</f>
        <v>#N/A</v>
      </c>
      <c r="X798" s="35"/>
      <c r="Y798" s="41" t="e">
        <f>VLOOKUP(X798,definitions_list_lookup!$AT$3:$AU$5,2,FALSE)</f>
        <v>#N/A</v>
      </c>
      <c r="Z798" s="41"/>
      <c r="AA798" s="41" t="s">
        <v>3137</v>
      </c>
      <c r="AB798" s="2"/>
      <c r="AC798" s="2"/>
      <c r="AD798" s="5" t="e">
        <f>VLOOKUP(AC798,definitions_list_lookup!$Y$12:$Z$15,2,FALSE)</f>
        <v>#N/A</v>
      </c>
      <c r="AE798" s="35"/>
      <c r="AF798" s="41" t="e">
        <f>VLOOKUP(AE798,definitions_list_lookup!$AT$3:$AU$5,2,FALSE)</f>
        <v>#N/A</v>
      </c>
      <c r="AH798" s="2"/>
      <c r="AI798" s="2"/>
      <c r="AJ798" s="14"/>
      <c r="AK798" s="14"/>
      <c r="AL798" s="14"/>
      <c r="AM798" s="14"/>
      <c r="AN798" s="14"/>
      <c r="AO798" s="14"/>
      <c r="AP798" s="14"/>
      <c r="AQ798" s="14"/>
      <c r="AR798" s="14"/>
      <c r="AS798" s="49"/>
      <c r="AT798" s="49"/>
      <c r="AU798" s="49"/>
      <c r="AV798" s="49"/>
      <c r="AW798" s="49"/>
      <c r="AX798" s="49"/>
      <c r="AY798" s="49"/>
      <c r="AZ798" s="49"/>
      <c r="BA798" s="49"/>
      <c r="BB798" s="49"/>
      <c r="BC798" s="60"/>
    </row>
    <row r="799" spans="1:55">
      <c r="A799" s="89">
        <v>42941</v>
      </c>
      <c r="B799" s="2" t="s">
        <v>1842</v>
      </c>
      <c r="C799" s="2" t="s">
        <v>1450</v>
      </c>
      <c r="D799" s="2" t="s">
        <v>1575</v>
      </c>
      <c r="E799" s="2">
        <v>92</v>
      </c>
      <c r="F799" s="2">
        <v>2</v>
      </c>
      <c r="G799" s="10" t="str">
        <f t="shared" si="88"/>
        <v>92-2</v>
      </c>
      <c r="H799" s="2">
        <v>34</v>
      </c>
      <c r="I799" s="2">
        <v>93</v>
      </c>
      <c r="J799" s="14">
        <f>(VLOOKUP($G799,Depth_Lookup_CCL!$A$3:$Z$549,11,FALSE))+(H799/100)</f>
        <v>228.38</v>
      </c>
      <c r="K799" s="14">
        <f>(VLOOKUP($G799,Depth_Lookup_CCL!$A$3:$Z$549,11,FALSE))+(I799/100)</f>
        <v>228.97</v>
      </c>
      <c r="L799" s="90">
        <v>58</v>
      </c>
      <c r="M799" s="90" t="s">
        <v>1888</v>
      </c>
      <c r="N799" s="14" t="s">
        <v>1442</v>
      </c>
      <c r="Q799" s="2"/>
      <c r="R799" s="110"/>
      <c r="T799" s="35"/>
      <c r="U799" s="2"/>
      <c r="V799" s="2"/>
      <c r="W799" s="5" t="e">
        <f>VLOOKUP(V799,definitions_list_lookup!$V$12:$W$15,2,FALSE)</f>
        <v>#N/A</v>
      </c>
      <c r="X799" s="35"/>
      <c r="Y799" s="41" t="e">
        <f>VLOOKUP(X799,definitions_list_lookup!$AT$3:$AU$5,2,FALSE)</f>
        <v>#N/A</v>
      </c>
      <c r="Z799" s="41"/>
      <c r="AA799" s="41" t="s">
        <v>3235</v>
      </c>
      <c r="AB799" s="2"/>
      <c r="AC799" s="2"/>
      <c r="AD799" s="5" t="e">
        <f>VLOOKUP(AC799,definitions_list_lookup!$Y$12:$Z$15,2,FALSE)</f>
        <v>#N/A</v>
      </c>
      <c r="AE799" s="35"/>
      <c r="AF799" s="41" t="e">
        <f>VLOOKUP(AE799,definitions_list_lookup!$AT$3:$AU$5,2,FALSE)</f>
        <v>#N/A</v>
      </c>
      <c r="AH799" s="2"/>
      <c r="AI799" s="2"/>
      <c r="AJ799" s="14"/>
      <c r="AK799" s="14"/>
      <c r="AL799" s="14"/>
      <c r="AM799" s="14"/>
      <c r="AN799" s="14"/>
      <c r="AO799" s="14"/>
      <c r="AP799" s="14"/>
      <c r="AQ799" s="14"/>
      <c r="AR799" s="14"/>
      <c r="AS799" s="49">
        <v>10</v>
      </c>
      <c r="AT799" s="49">
        <v>270</v>
      </c>
      <c r="AU799" s="49">
        <v>30</v>
      </c>
      <c r="AV799" s="49">
        <v>360</v>
      </c>
      <c r="AW799" s="49">
        <f t="shared" si="89"/>
        <v>163.01694665403136</v>
      </c>
      <c r="AX799" s="49">
        <f t="shared" si="84"/>
        <v>163.01694665403136</v>
      </c>
      <c r="AY799" s="49">
        <f t="shared" si="90"/>
        <v>58.881633577545294</v>
      </c>
      <c r="AZ799" s="49">
        <f t="shared" si="85"/>
        <v>253.01694665403136</v>
      </c>
      <c r="BA799" s="49">
        <f t="shared" si="86"/>
        <v>31.118366422454706</v>
      </c>
      <c r="BB799" s="49">
        <f t="shared" si="91"/>
        <v>343.01694665403136</v>
      </c>
      <c r="BC799" s="60">
        <f t="shared" si="87"/>
        <v>31.118366422454706</v>
      </c>
    </row>
    <row r="800" spans="1:55">
      <c r="A800" s="89">
        <v>42941</v>
      </c>
      <c r="B800" s="2" t="s">
        <v>1842</v>
      </c>
      <c r="C800" s="2" t="s">
        <v>1450</v>
      </c>
      <c r="D800" s="2" t="s">
        <v>1575</v>
      </c>
      <c r="E800" s="2">
        <v>92</v>
      </c>
      <c r="F800" s="2">
        <v>3</v>
      </c>
      <c r="G800" s="10" t="str">
        <f t="shared" si="88"/>
        <v>92-3</v>
      </c>
      <c r="H800" s="2">
        <v>0</v>
      </c>
      <c r="I800" s="2">
        <v>25</v>
      </c>
      <c r="J800" s="14">
        <f>(VLOOKUP($G800,Depth_Lookup_CCL!$A$3:$Z$549,11,FALSE))+(H800/100)</f>
        <v>228.95999999999998</v>
      </c>
      <c r="K800" s="14">
        <f>(VLOOKUP($G800,Depth_Lookup_CCL!$A$3:$Z$549,11,FALSE))+(I800/100)</f>
        <v>229.20999999999998</v>
      </c>
      <c r="L800" s="90">
        <v>58</v>
      </c>
      <c r="M800" s="90" t="s">
        <v>1888</v>
      </c>
      <c r="N800" s="14"/>
      <c r="Q800" s="2"/>
      <c r="R800" s="110"/>
      <c r="S800" s="2" t="s">
        <v>1379</v>
      </c>
      <c r="T800" s="35" t="s">
        <v>1391</v>
      </c>
      <c r="U800" s="2" t="s">
        <v>1368</v>
      </c>
      <c r="V800" s="2" t="s">
        <v>1374</v>
      </c>
      <c r="W800" s="5">
        <f>VLOOKUP(V800,definitions_list_lookup!$V$12:$W$15,2,FALSE)</f>
        <v>1</v>
      </c>
      <c r="X800" s="35" t="s">
        <v>1456</v>
      </c>
      <c r="Y800" s="41">
        <f>VLOOKUP(X800,definitions_list_lookup!$AT$3:$AU$5,2,FALSE)</f>
        <v>1</v>
      </c>
      <c r="Z800" s="41"/>
      <c r="AA800" s="41" t="s">
        <v>3236</v>
      </c>
      <c r="AB800" s="2"/>
      <c r="AC800" s="2"/>
      <c r="AD800" s="5" t="e">
        <f>VLOOKUP(AC800,definitions_list_lookup!$Y$12:$Z$15,2,FALSE)</f>
        <v>#N/A</v>
      </c>
      <c r="AE800" s="35"/>
      <c r="AF800" s="41" t="e">
        <f>VLOOKUP(AE800,definitions_list_lookup!$AT$3:$AU$5,2,FALSE)</f>
        <v>#N/A</v>
      </c>
      <c r="AH800" s="2"/>
      <c r="AI800" s="2"/>
      <c r="AJ800" s="14"/>
      <c r="AK800" s="14"/>
      <c r="AL800" s="14"/>
      <c r="AM800" s="14"/>
      <c r="AN800" s="14"/>
      <c r="AO800" s="14"/>
      <c r="AP800" s="14"/>
      <c r="AQ800" s="14"/>
      <c r="AR800" s="14"/>
      <c r="AS800" s="49">
        <v>28</v>
      </c>
      <c r="AT800" s="49">
        <v>90</v>
      </c>
      <c r="AU800" s="49">
        <v>28</v>
      </c>
      <c r="AV800" s="49">
        <v>360</v>
      </c>
      <c r="AW800" s="49">
        <f t="shared" si="89"/>
        <v>-135</v>
      </c>
      <c r="AX800" s="49">
        <f t="shared" si="84"/>
        <v>225</v>
      </c>
      <c r="AY800" s="49">
        <f t="shared" si="90"/>
        <v>53.058638888487479</v>
      </c>
      <c r="AZ800" s="49">
        <f t="shared" si="85"/>
        <v>315</v>
      </c>
      <c r="BA800" s="49">
        <f t="shared" si="86"/>
        <v>36.941361111512521</v>
      </c>
      <c r="BB800" s="49">
        <f t="shared" si="91"/>
        <v>45</v>
      </c>
      <c r="BC800" s="60">
        <f t="shared" si="87"/>
        <v>36.941361111512521</v>
      </c>
    </row>
    <row r="801" spans="1:55">
      <c r="A801" s="89">
        <v>42941</v>
      </c>
      <c r="B801" s="2" t="s">
        <v>1842</v>
      </c>
      <c r="C801" s="2" t="s">
        <v>1450</v>
      </c>
      <c r="D801" s="2" t="s">
        <v>1575</v>
      </c>
      <c r="E801" s="2">
        <v>92</v>
      </c>
      <c r="F801" s="2">
        <v>3</v>
      </c>
      <c r="G801" s="10" t="str">
        <f t="shared" si="88"/>
        <v>92-3</v>
      </c>
      <c r="H801" s="2">
        <v>25</v>
      </c>
      <c r="I801" s="2">
        <v>56</v>
      </c>
      <c r="J801" s="14">
        <f>(VLOOKUP($G801,Depth_Lookup_CCL!$A$3:$Z$549,11,FALSE))+(H801/100)</f>
        <v>229.20999999999998</v>
      </c>
      <c r="K801" s="14">
        <f>(VLOOKUP($G801,Depth_Lookup_CCL!$A$3:$Z$549,11,FALSE))+(I801/100)</f>
        <v>229.51999999999998</v>
      </c>
      <c r="L801" s="90">
        <v>58</v>
      </c>
      <c r="M801" s="90" t="s">
        <v>1888</v>
      </c>
      <c r="N801" s="14"/>
      <c r="Q801" s="2"/>
      <c r="R801" s="110"/>
      <c r="S801" s="2" t="s">
        <v>1379</v>
      </c>
      <c r="T801" s="35" t="s">
        <v>1391</v>
      </c>
      <c r="U801" s="2" t="s">
        <v>1368</v>
      </c>
      <c r="V801" s="2" t="s">
        <v>1374</v>
      </c>
      <c r="W801" s="5">
        <f>VLOOKUP(V801,definitions_list_lookup!$V$12:$W$15,2,FALSE)</f>
        <v>1</v>
      </c>
      <c r="X801" s="35" t="s">
        <v>1456</v>
      </c>
      <c r="Y801" s="41">
        <f>VLOOKUP(X801,definitions_list_lookup!$AT$3:$AU$5,2,FALSE)</f>
        <v>1</v>
      </c>
      <c r="Z801" s="41">
        <v>31</v>
      </c>
      <c r="AA801" s="41" t="s">
        <v>3237</v>
      </c>
      <c r="AB801" s="2"/>
      <c r="AC801" s="2"/>
      <c r="AD801" s="5" t="e">
        <f>VLOOKUP(AC801,definitions_list_lookup!$Y$12:$Z$15,2,FALSE)</f>
        <v>#N/A</v>
      </c>
      <c r="AE801" s="35"/>
      <c r="AF801" s="41" t="e">
        <f>VLOOKUP(AE801,definitions_list_lookup!$AT$3:$AU$5,2,FALSE)</f>
        <v>#N/A</v>
      </c>
      <c r="AH801" s="2"/>
      <c r="AI801" s="2"/>
      <c r="AJ801" s="14"/>
      <c r="AK801" s="14"/>
      <c r="AL801" s="14"/>
      <c r="AM801" s="14"/>
      <c r="AN801" s="14"/>
      <c r="AO801" s="14"/>
      <c r="AP801" s="14"/>
      <c r="AQ801" s="14"/>
      <c r="AR801" s="14"/>
      <c r="AS801" s="49">
        <v>30</v>
      </c>
      <c r="AT801" s="49">
        <v>90</v>
      </c>
      <c r="AU801" s="49">
        <v>30</v>
      </c>
      <c r="AV801" s="49">
        <v>360</v>
      </c>
      <c r="AW801" s="49">
        <f t="shared" si="89"/>
        <v>-135</v>
      </c>
      <c r="AX801" s="49">
        <f t="shared" si="84"/>
        <v>225</v>
      </c>
      <c r="AY801" s="49">
        <f t="shared" si="90"/>
        <v>50.768479516407744</v>
      </c>
      <c r="AZ801" s="49">
        <f t="shared" si="85"/>
        <v>315</v>
      </c>
      <c r="BA801" s="49">
        <f t="shared" si="86"/>
        <v>39.231520483592256</v>
      </c>
      <c r="BB801" s="49">
        <f t="shared" si="91"/>
        <v>45</v>
      </c>
      <c r="BC801" s="60">
        <f t="shared" si="87"/>
        <v>39.231520483592256</v>
      </c>
    </row>
    <row r="802" spans="1:55">
      <c r="A802" s="89">
        <v>42941</v>
      </c>
      <c r="B802" s="2" t="s">
        <v>1842</v>
      </c>
      <c r="C802" s="2" t="s">
        <v>1450</v>
      </c>
      <c r="D802" s="2" t="s">
        <v>1575</v>
      </c>
      <c r="E802" s="2">
        <v>92</v>
      </c>
      <c r="F802" s="2">
        <v>3</v>
      </c>
      <c r="G802" s="10" t="str">
        <f t="shared" si="88"/>
        <v>92-3</v>
      </c>
      <c r="H802" s="2">
        <v>56</v>
      </c>
      <c r="I802" s="2">
        <v>83</v>
      </c>
      <c r="J802" s="14">
        <f>(VLOOKUP($G802,Depth_Lookup_CCL!$A$3:$Z$549,11,FALSE))+(H802/100)</f>
        <v>229.51999999999998</v>
      </c>
      <c r="K802" s="14">
        <f>(VLOOKUP($G802,Depth_Lookup_CCL!$A$3:$Z$549,11,FALSE))+(I802/100)</f>
        <v>229.79</v>
      </c>
      <c r="L802" s="90">
        <v>58</v>
      </c>
      <c r="M802" s="90" t="s">
        <v>1888</v>
      </c>
      <c r="N802" s="14" t="s">
        <v>1442</v>
      </c>
      <c r="Q802" s="2"/>
      <c r="R802" s="110"/>
      <c r="S802" s="2" t="s">
        <v>1379</v>
      </c>
      <c r="T802" s="35" t="s">
        <v>1391</v>
      </c>
      <c r="U802" s="2" t="s">
        <v>1368</v>
      </c>
      <c r="V802" s="2" t="s">
        <v>1374</v>
      </c>
      <c r="W802" s="5">
        <f>VLOOKUP(V802,definitions_list_lookup!$V$12:$W$15,2,FALSE)</f>
        <v>1</v>
      </c>
      <c r="X802" s="35" t="s">
        <v>1456</v>
      </c>
      <c r="Y802" s="41">
        <f>VLOOKUP(X802,definitions_list_lookup!$AT$3:$AU$5,2,FALSE)</f>
        <v>1</v>
      </c>
      <c r="Z802" s="41"/>
      <c r="AA802" s="41" t="s">
        <v>3237</v>
      </c>
      <c r="AB802" s="2"/>
      <c r="AC802" s="2"/>
      <c r="AD802" s="5" t="e">
        <f>VLOOKUP(AC802,definitions_list_lookup!$Y$12:$Z$15,2,FALSE)</f>
        <v>#N/A</v>
      </c>
      <c r="AE802" s="35"/>
      <c r="AF802" s="41" t="e">
        <f>VLOOKUP(AE802,definitions_list_lookup!$AT$3:$AU$5,2,FALSE)</f>
        <v>#N/A</v>
      </c>
      <c r="AH802" s="2"/>
      <c r="AI802" s="2"/>
      <c r="AJ802" s="14"/>
      <c r="AK802" s="14"/>
      <c r="AL802" s="14"/>
      <c r="AM802" s="14"/>
      <c r="AN802" s="14"/>
      <c r="AO802" s="14"/>
      <c r="AP802" s="14"/>
      <c r="AQ802" s="14"/>
      <c r="AR802" s="14"/>
      <c r="AS802" s="49"/>
      <c r="AT802" s="49"/>
      <c r="AU802" s="49"/>
      <c r="AV802" s="49"/>
      <c r="AW802" s="49" t="e">
        <f t="shared" si="89"/>
        <v>#DIV/0!</v>
      </c>
      <c r="AX802" s="49" t="e">
        <f t="shared" si="84"/>
        <v>#DIV/0!</v>
      </c>
      <c r="AY802" s="49" t="e">
        <f t="shared" si="90"/>
        <v>#DIV/0!</v>
      </c>
      <c r="AZ802" s="49" t="e">
        <f t="shared" si="85"/>
        <v>#DIV/0!</v>
      </c>
      <c r="BA802" s="49" t="e">
        <f t="shared" si="86"/>
        <v>#DIV/0!</v>
      </c>
      <c r="BB802" s="49" t="e">
        <f t="shared" si="91"/>
        <v>#DIV/0!</v>
      </c>
      <c r="BC802" s="60" t="e">
        <f t="shared" si="87"/>
        <v>#DIV/0!</v>
      </c>
    </row>
    <row r="803" spans="1:55">
      <c r="A803" s="89">
        <v>42941</v>
      </c>
      <c r="B803" s="2" t="s">
        <v>1842</v>
      </c>
      <c r="C803" s="2" t="s">
        <v>1450</v>
      </c>
      <c r="D803" s="2" t="s">
        <v>1575</v>
      </c>
      <c r="E803" s="2">
        <v>92</v>
      </c>
      <c r="F803" s="2">
        <v>4</v>
      </c>
      <c r="G803" s="10" t="str">
        <f t="shared" si="88"/>
        <v>92-4</v>
      </c>
      <c r="H803" s="2">
        <v>0</v>
      </c>
      <c r="I803" s="2">
        <v>53</v>
      </c>
      <c r="J803" s="14">
        <f>(VLOOKUP($G803,Depth_Lookup_CCL!$A$3:$Z$549,11,FALSE))+(H803/100)</f>
        <v>229.79999999999998</v>
      </c>
      <c r="K803" s="14">
        <f>(VLOOKUP($G803,Depth_Lookup_CCL!$A$3:$Z$549,11,FALSE))+(I803/100)</f>
        <v>230.32999999999998</v>
      </c>
      <c r="L803" s="90">
        <v>58</v>
      </c>
      <c r="M803" s="90" t="s">
        <v>1888</v>
      </c>
      <c r="N803" s="14" t="s">
        <v>1442</v>
      </c>
      <c r="Q803" s="2"/>
      <c r="R803" s="110"/>
      <c r="T803" s="35"/>
      <c r="U803" s="2"/>
      <c r="V803" s="2"/>
      <c r="W803" s="5" t="e">
        <f>VLOOKUP(V803,definitions_list_lookup!$V$12:$W$15,2,FALSE)</f>
        <v>#N/A</v>
      </c>
      <c r="X803" s="35"/>
      <c r="Y803" s="41" t="e">
        <f>VLOOKUP(X803,definitions_list_lookup!$AT$3:$AU$5,2,FALSE)</f>
        <v>#N/A</v>
      </c>
      <c r="Z803" s="41"/>
      <c r="AA803" s="41" t="s">
        <v>3238</v>
      </c>
      <c r="AB803" s="2"/>
      <c r="AC803" s="2"/>
      <c r="AD803" s="5" t="e">
        <f>VLOOKUP(AC803,definitions_list_lookup!$Y$12:$Z$15,2,FALSE)</f>
        <v>#N/A</v>
      </c>
      <c r="AE803" s="35"/>
      <c r="AF803" s="41" t="e">
        <f>VLOOKUP(AE803,definitions_list_lookup!$AT$3:$AU$5,2,FALSE)</f>
        <v>#N/A</v>
      </c>
      <c r="AH803" s="2"/>
      <c r="AI803" s="2"/>
      <c r="AJ803" s="14"/>
      <c r="AK803" s="14"/>
      <c r="AL803" s="14"/>
      <c r="AM803" s="14"/>
      <c r="AN803" s="14"/>
      <c r="AO803" s="14"/>
      <c r="AP803" s="14"/>
      <c r="AQ803" s="14"/>
      <c r="AR803" s="14"/>
      <c r="AS803" s="49"/>
      <c r="AT803" s="49"/>
      <c r="AU803" s="49"/>
      <c r="AV803" s="49"/>
      <c r="AW803" s="49" t="e">
        <f t="shared" si="89"/>
        <v>#DIV/0!</v>
      </c>
      <c r="AX803" s="49" t="e">
        <f t="shared" si="84"/>
        <v>#DIV/0!</v>
      </c>
      <c r="AY803" s="49" t="e">
        <f t="shared" si="90"/>
        <v>#DIV/0!</v>
      </c>
      <c r="AZ803" s="49" t="e">
        <f t="shared" si="85"/>
        <v>#DIV/0!</v>
      </c>
      <c r="BA803" s="49" t="e">
        <f t="shared" si="86"/>
        <v>#DIV/0!</v>
      </c>
      <c r="BB803" s="49" t="e">
        <f t="shared" si="91"/>
        <v>#DIV/0!</v>
      </c>
      <c r="BC803" s="60" t="e">
        <f t="shared" si="87"/>
        <v>#DIV/0!</v>
      </c>
    </row>
    <row r="804" spans="1:55">
      <c r="A804" s="89">
        <v>42941</v>
      </c>
      <c r="B804" s="2" t="s">
        <v>1842</v>
      </c>
      <c r="C804" s="2" t="s">
        <v>1450</v>
      </c>
      <c r="D804" s="2" t="s">
        <v>1575</v>
      </c>
      <c r="E804" s="2">
        <v>93</v>
      </c>
      <c r="F804" s="2">
        <v>1</v>
      </c>
      <c r="G804" s="10" t="str">
        <f t="shared" si="88"/>
        <v>93-1</v>
      </c>
      <c r="H804" s="2">
        <v>0</v>
      </c>
      <c r="I804" s="2">
        <v>6</v>
      </c>
      <c r="J804" s="14">
        <f>(VLOOKUP($G804,Depth_Lookup_CCL!$A$3:$Z$549,11,FALSE))+(H804/100)</f>
        <v>230.2</v>
      </c>
      <c r="K804" s="14">
        <f>(VLOOKUP($G804,Depth_Lookup_CCL!$A$3:$Z$549,11,FALSE))+(I804/100)</f>
        <v>230.26</v>
      </c>
      <c r="L804" s="90">
        <v>58</v>
      </c>
      <c r="M804" s="90" t="s">
        <v>1846</v>
      </c>
      <c r="N804" s="14"/>
      <c r="Q804" s="2"/>
      <c r="R804" s="110"/>
      <c r="S804" s="2" t="s">
        <v>1379</v>
      </c>
      <c r="T804" s="35" t="s">
        <v>1391</v>
      </c>
      <c r="U804" s="2" t="s">
        <v>1368</v>
      </c>
      <c r="V804" s="2" t="s">
        <v>1374</v>
      </c>
      <c r="W804" s="5">
        <f>VLOOKUP(V804,definitions_list_lookup!$V$12:$W$15,2,FALSE)</f>
        <v>1</v>
      </c>
      <c r="X804" s="35" t="s">
        <v>1456</v>
      </c>
      <c r="Y804" s="41">
        <f>VLOOKUP(X804,definitions_list_lookup!$AT$3:$AU$5,2,FALSE)</f>
        <v>1</v>
      </c>
      <c r="Z804" s="41"/>
      <c r="AA804" s="41"/>
      <c r="AB804" s="2"/>
      <c r="AC804" s="2"/>
      <c r="AD804" s="5" t="e">
        <f>VLOOKUP(AC804,definitions_list_lookup!$Y$12:$Z$15,2,FALSE)</f>
        <v>#N/A</v>
      </c>
      <c r="AE804" s="35"/>
      <c r="AF804" s="41" t="e">
        <f>VLOOKUP(AE804,definitions_list_lookup!$AT$3:$AU$5,2,FALSE)</f>
        <v>#N/A</v>
      </c>
      <c r="AH804" s="2"/>
      <c r="AI804" s="2"/>
      <c r="AJ804" s="14"/>
      <c r="AK804" s="14"/>
      <c r="AL804" s="14"/>
      <c r="AM804" s="14"/>
      <c r="AN804" s="14"/>
      <c r="AO804" s="14"/>
      <c r="AP804" s="14"/>
      <c r="AQ804" s="14"/>
      <c r="AR804" s="14"/>
      <c r="AS804" s="49"/>
      <c r="AT804" s="49"/>
      <c r="AU804" s="49"/>
      <c r="AV804" s="49"/>
      <c r="AW804" s="49"/>
      <c r="AX804" s="49"/>
      <c r="AY804" s="49"/>
      <c r="AZ804" s="49"/>
      <c r="BA804" s="49"/>
      <c r="BB804" s="49"/>
      <c r="BC804" s="60"/>
    </row>
    <row r="805" spans="1:55">
      <c r="A805" s="89">
        <v>42941</v>
      </c>
      <c r="B805" s="2" t="s">
        <v>1842</v>
      </c>
      <c r="C805" s="2" t="s">
        <v>1450</v>
      </c>
      <c r="D805" s="2" t="s">
        <v>1575</v>
      </c>
      <c r="E805" s="2">
        <v>93</v>
      </c>
      <c r="F805" s="2">
        <v>1</v>
      </c>
      <c r="G805" s="10" t="str">
        <f t="shared" si="88"/>
        <v>93-1</v>
      </c>
      <c r="H805" s="2">
        <v>6</v>
      </c>
      <c r="I805" s="2">
        <v>14</v>
      </c>
      <c r="J805" s="14">
        <f>(VLOOKUP($G805,Depth_Lookup_CCL!$A$3:$Z$549,11,FALSE))+(H805/100)</f>
        <v>230.26</v>
      </c>
      <c r="K805" s="14">
        <f>(VLOOKUP($G805,Depth_Lookup_CCL!$A$3:$Z$549,11,FALSE))+(I805/100)</f>
        <v>230.33999999999997</v>
      </c>
      <c r="L805" s="90">
        <v>58</v>
      </c>
      <c r="M805" s="90" t="s">
        <v>1846</v>
      </c>
      <c r="N805" s="14"/>
      <c r="Q805" s="2"/>
      <c r="R805" s="110"/>
      <c r="S805" s="2" t="s">
        <v>1379</v>
      </c>
      <c r="T805" s="35" t="s">
        <v>1391</v>
      </c>
      <c r="U805" s="2" t="s">
        <v>1368</v>
      </c>
      <c r="V805" s="2" t="s">
        <v>1374</v>
      </c>
      <c r="W805" s="5">
        <f>VLOOKUP(V805,definitions_list_lookup!$V$12:$W$15,2,FALSE)</f>
        <v>1</v>
      </c>
      <c r="X805" s="35" t="s">
        <v>1456</v>
      </c>
      <c r="Y805" s="41">
        <f>VLOOKUP(X805,definitions_list_lookup!$AT$3:$AU$5,2,FALSE)</f>
        <v>1</v>
      </c>
      <c r="Z805" s="41">
        <v>8</v>
      </c>
      <c r="AA805" s="41" t="s">
        <v>3239</v>
      </c>
      <c r="AB805" s="2"/>
      <c r="AC805" s="2"/>
      <c r="AD805" s="5" t="e">
        <f>VLOOKUP(AC805,definitions_list_lookup!$Y$12:$Z$15,2,FALSE)</f>
        <v>#N/A</v>
      </c>
      <c r="AE805" s="35"/>
      <c r="AF805" s="41" t="e">
        <f>VLOOKUP(AE805,definitions_list_lookup!$AT$3:$AU$5,2,FALSE)</f>
        <v>#N/A</v>
      </c>
      <c r="AH805" s="2"/>
      <c r="AI805" s="2"/>
      <c r="AJ805" s="14"/>
      <c r="AK805" s="14"/>
      <c r="AL805" s="14"/>
      <c r="AM805" s="14"/>
      <c r="AN805" s="14"/>
      <c r="AO805" s="14"/>
      <c r="AP805" s="14"/>
      <c r="AQ805" s="14"/>
      <c r="AR805" s="14"/>
      <c r="AS805" s="49">
        <v>21</v>
      </c>
      <c r="AT805" s="49">
        <v>90</v>
      </c>
      <c r="AU805" s="49">
        <v>0</v>
      </c>
      <c r="AV805" s="49">
        <v>360</v>
      </c>
      <c r="AW805" s="49">
        <f t="shared" si="89"/>
        <v>-90.000000000000014</v>
      </c>
      <c r="AX805" s="49">
        <f t="shared" si="84"/>
        <v>270</v>
      </c>
      <c r="AY805" s="49">
        <f t="shared" si="90"/>
        <v>69.000000000000014</v>
      </c>
      <c r="AZ805" s="49">
        <f t="shared" si="85"/>
        <v>360</v>
      </c>
      <c r="BA805" s="49">
        <f t="shared" si="86"/>
        <v>20.999999999999986</v>
      </c>
      <c r="BB805" s="49">
        <f t="shared" si="91"/>
        <v>90</v>
      </c>
      <c r="BC805" s="60">
        <f t="shared" si="87"/>
        <v>20.999999999999986</v>
      </c>
    </row>
    <row r="806" spans="1:55">
      <c r="A806" s="89">
        <v>42941</v>
      </c>
      <c r="B806" s="2" t="s">
        <v>1842</v>
      </c>
      <c r="C806" s="2" t="s">
        <v>1450</v>
      </c>
      <c r="D806" s="2" t="s">
        <v>1575</v>
      </c>
      <c r="E806" s="2">
        <v>93</v>
      </c>
      <c r="F806" s="2">
        <v>1</v>
      </c>
      <c r="G806" s="10" t="str">
        <f t="shared" si="88"/>
        <v>93-1</v>
      </c>
      <c r="H806" s="2">
        <v>14</v>
      </c>
      <c r="I806" s="2">
        <v>27</v>
      </c>
      <c r="J806" s="14">
        <f>(VLOOKUP($G806,Depth_Lookup_CCL!$A$3:$Z$549,11,FALSE))+(H806/100)</f>
        <v>230.33999999999997</v>
      </c>
      <c r="K806" s="14">
        <f>(VLOOKUP($G806,Depth_Lookup_CCL!$A$3:$Z$549,11,FALSE))+(I806/100)</f>
        <v>230.47</v>
      </c>
      <c r="L806" s="90">
        <v>58</v>
      </c>
      <c r="M806" s="90" t="s">
        <v>1846</v>
      </c>
      <c r="N806" s="14"/>
      <c r="Q806" s="2"/>
      <c r="R806" s="110"/>
      <c r="S806" s="2" t="s">
        <v>1379</v>
      </c>
      <c r="T806" s="35" t="s">
        <v>1391</v>
      </c>
      <c r="U806" s="2" t="s">
        <v>1368</v>
      </c>
      <c r="V806" s="2" t="s">
        <v>1374</v>
      </c>
      <c r="W806" s="5">
        <f>VLOOKUP(V806,definitions_list_lookup!$V$12:$W$15,2,FALSE)</f>
        <v>1</v>
      </c>
      <c r="X806" s="35" t="s">
        <v>1456</v>
      </c>
      <c r="Y806" s="41">
        <f>VLOOKUP(X806,definitions_list_lookup!$AT$3:$AU$5,2,FALSE)</f>
        <v>1</v>
      </c>
      <c r="Z806" s="41">
        <v>13</v>
      </c>
      <c r="AA806" s="41" t="s">
        <v>3232</v>
      </c>
      <c r="AB806" s="2"/>
      <c r="AC806" s="2"/>
      <c r="AD806" s="5" t="e">
        <f>VLOOKUP(AC806,definitions_list_lookup!$Y$12:$Z$15,2,FALSE)</f>
        <v>#N/A</v>
      </c>
      <c r="AE806" s="35"/>
      <c r="AF806" s="41" t="e">
        <f>VLOOKUP(AE806,definitions_list_lookup!$AT$3:$AU$5,2,FALSE)</f>
        <v>#N/A</v>
      </c>
      <c r="AH806" s="2"/>
      <c r="AI806" s="2"/>
      <c r="AJ806" s="14"/>
      <c r="AK806" s="14"/>
      <c r="AL806" s="14"/>
      <c r="AM806" s="14"/>
      <c r="AN806" s="14"/>
      <c r="AO806" s="14"/>
      <c r="AP806" s="14"/>
      <c r="AQ806" s="14"/>
      <c r="AR806" s="14"/>
      <c r="AS806" s="49">
        <v>27</v>
      </c>
      <c r="AT806" s="49">
        <v>90</v>
      </c>
      <c r="AU806" s="49">
        <v>0</v>
      </c>
      <c r="AV806" s="49">
        <v>360</v>
      </c>
      <c r="AW806" s="49">
        <f t="shared" si="89"/>
        <v>-90.000000000000014</v>
      </c>
      <c r="AX806" s="49">
        <f t="shared" si="84"/>
        <v>270</v>
      </c>
      <c r="AY806" s="49">
        <f t="shared" si="90"/>
        <v>63</v>
      </c>
      <c r="AZ806" s="49">
        <f t="shared" si="85"/>
        <v>360</v>
      </c>
      <c r="BA806" s="49">
        <f t="shared" si="86"/>
        <v>27</v>
      </c>
      <c r="BB806" s="49">
        <f t="shared" si="91"/>
        <v>90</v>
      </c>
      <c r="BC806" s="60">
        <f t="shared" si="87"/>
        <v>27</v>
      </c>
    </row>
    <row r="807" spans="1:55">
      <c r="A807" s="89">
        <v>42941</v>
      </c>
      <c r="B807" s="2" t="s">
        <v>1842</v>
      </c>
      <c r="C807" s="2" t="s">
        <v>1450</v>
      </c>
      <c r="D807" s="2" t="s">
        <v>1575</v>
      </c>
      <c r="E807" s="2">
        <v>93</v>
      </c>
      <c r="F807" s="2">
        <v>1</v>
      </c>
      <c r="G807" s="10" t="str">
        <f t="shared" si="88"/>
        <v>93-1</v>
      </c>
      <c r="H807" s="2">
        <v>27</v>
      </c>
      <c r="I807" s="2">
        <v>43</v>
      </c>
      <c r="J807" s="14">
        <f>(VLOOKUP($G807,Depth_Lookup_CCL!$A$3:$Z$549,11,FALSE))+(H807/100)</f>
        <v>230.47</v>
      </c>
      <c r="K807" s="14">
        <f>(VLOOKUP($G807,Depth_Lookup_CCL!$A$3:$Z$549,11,FALSE))+(I807/100)</f>
        <v>230.63</v>
      </c>
      <c r="L807" s="90">
        <v>58</v>
      </c>
      <c r="M807" s="90" t="s">
        <v>1846</v>
      </c>
      <c r="N807" s="14"/>
      <c r="Q807" s="2"/>
      <c r="R807" s="110"/>
      <c r="S807" s="2" t="s">
        <v>1378</v>
      </c>
      <c r="T807" s="35" t="s">
        <v>1391</v>
      </c>
      <c r="U807" s="2" t="s">
        <v>1368</v>
      </c>
      <c r="V807" s="2" t="s">
        <v>1374</v>
      </c>
      <c r="W807" s="5">
        <f>VLOOKUP(V807,definitions_list_lookup!$V$12:$W$15,2,FALSE)</f>
        <v>1</v>
      </c>
      <c r="X807" s="35" t="s">
        <v>1456</v>
      </c>
      <c r="Y807" s="41">
        <f>VLOOKUP(X807,definitions_list_lookup!$AT$3:$AU$5,2,FALSE)</f>
        <v>1</v>
      </c>
      <c r="Z807" s="41">
        <v>16</v>
      </c>
      <c r="AA807" s="41" t="s">
        <v>3240</v>
      </c>
      <c r="AB807" s="2"/>
      <c r="AC807" s="2"/>
      <c r="AD807" s="5" t="e">
        <f>VLOOKUP(AC807,definitions_list_lookup!$Y$12:$Z$15,2,FALSE)</f>
        <v>#N/A</v>
      </c>
      <c r="AE807" s="35"/>
      <c r="AF807" s="41" t="e">
        <f>VLOOKUP(AE807,definitions_list_lookup!$AT$3:$AU$5,2,FALSE)</f>
        <v>#N/A</v>
      </c>
      <c r="AH807" s="2"/>
      <c r="AI807" s="2"/>
      <c r="AJ807" s="14"/>
      <c r="AK807" s="14"/>
      <c r="AL807" s="14"/>
      <c r="AM807" s="14"/>
      <c r="AN807" s="14"/>
      <c r="AO807" s="14"/>
      <c r="AP807" s="14"/>
      <c r="AQ807" s="14"/>
      <c r="AR807" s="14"/>
      <c r="AS807" s="49"/>
      <c r="AT807" s="49"/>
      <c r="AU807" s="49"/>
      <c r="AV807" s="49"/>
      <c r="AW807" s="49"/>
      <c r="AX807" s="49"/>
      <c r="AY807" s="49"/>
      <c r="AZ807" s="49"/>
      <c r="BA807" s="49"/>
      <c r="BB807" s="49"/>
      <c r="BC807" s="60"/>
    </row>
    <row r="808" spans="1:55">
      <c r="A808" s="89">
        <v>42941</v>
      </c>
      <c r="B808" s="2" t="s">
        <v>1842</v>
      </c>
      <c r="C808" s="2" t="s">
        <v>1450</v>
      </c>
      <c r="D808" s="2" t="s">
        <v>1575</v>
      </c>
      <c r="E808" s="2">
        <v>93</v>
      </c>
      <c r="F808" s="2">
        <v>1</v>
      </c>
      <c r="G808" s="10" t="str">
        <f t="shared" si="88"/>
        <v>93-1</v>
      </c>
      <c r="H808" s="2">
        <v>43</v>
      </c>
      <c r="I808" s="2">
        <v>84</v>
      </c>
      <c r="J808" s="14">
        <f>(VLOOKUP($G808,Depth_Lookup_CCL!$A$3:$Z$549,11,FALSE))+(H808/100)</f>
        <v>230.63</v>
      </c>
      <c r="K808" s="14">
        <f>(VLOOKUP($G808,Depth_Lookup_CCL!$A$3:$Z$549,11,FALSE))+(I808/100)</f>
        <v>231.04</v>
      </c>
      <c r="L808" s="90">
        <v>58</v>
      </c>
      <c r="M808" s="90" t="s">
        <v>1846</v>
      </c>
      <c r="N808" s="14" t="s">
        <v>1442</v>
      </c>
      <c r="Q808" s="2"/>
      <c r="R808" s="110"/>
      <c r="S808" s="2" t="s">
        <v>1366</v>
      </c>
      <c r="T808" s="35" t="s">
        <v>1391</v>
      </c>
      <c r="U808" s="2" t="s">
        <v>1368</v>
      </c>
      <c r="V808" s="2" t="s">
        <v>1374</v>
      </c>
      <c r="W808" s="5">
        <f>VLOOKUP(V808,definitions_list_lookup!$V$12:$W$15,2,FALSE)</f>
        <v>1</v>
      </c>
      <c r="X808" s="35" t="s">
        <v>1456</v>
      </c>
      <c r="Y808" s="41">
        <f>VLOOKUP(X808,definitions_list_lookup!$AT$3:$AU$5,2,FALSE)</f>
        <v>1</v>
      </c>
      <c r="Z808" s="41">
        <v>41</v>
      </c>
      <c r="AA808" s="41" t="s">
        <v>3241</v>
      </c>
      <c r="AB808" s="2"/>
      <c r="AC808" s="2"/>
      <c r="AD808" s="5" t="e">
        <f>VLOOKUP(AC808,definitions_list_lookup!$Y$12:$Z$15,2,FALSE)</f>
        <v>#N/A</v>
      </c>
      <c r="AE808" s="35"/>
      <c r="AF808" s="41" t="e">
        <f>VLOOKUP(AE808,definitions_list_lookup!$AT$3:$AU$5,2,FALSE)</f>
        <v>#N/A</v>
      </c>
      <c r="AH808" s="2"/>
      <c r="AI808" s="2"/>
      <c r="AJ808" s="14"/>
      <c r="AK808" s="14"/>
      <c r="AL808" s="14"/>
      <c r="AM808" s="14"/>
      <c r="AN808" s="14"/>
      <c r="AO808" s="14"/>
      <c r="AP808" s="14"/>
      <c r="AQ808" s="14"/>
      <c r="AR808" s="14"/>
      <c r="AS808" s="49"/>
      <c r="AT808" s="49"/>
      <c r="AU808" s="49"/>
      <c r="AV808" s="49"/>
      <c r="AW808" s="49" t="e">
        <f t="shared" si="89"/>
        <v>#DIV/0!</v>
      </c>
      <c r="AX808" s="49" t="e">
        <f t="shared" si="84"/>
        <v>#DIV/0!</v>
      </c>
      <c r="AY808" s="49" t="e">
        <f t="shared" si="90"/>
        <v>#DIV/0!</v>
      </c>
      <c r="AZ808" s="49" t="e">
        <f t="shared" si="85"/>
        <v>#DIV/0!</v>
      </c>
      <c r="BA808" s="49" t="e">
        <f t="shared" si="86"/>
        <v>#DIV/0!</v>
      </c>
      <c r="BB808" s="49" t="e">
        <f t="shared" si="91"/>
        <v>#DIV/0!</v>
      </c>
      <c r="BC808" s="60" t="e">
        <f t="shared" si="87"/>
        <v>#DIV/0!</v>
      </c>
    </row>
    <row r="809" spans="1:55">
      <c r="A809" s="89">
        <v>42941</v>
      </c>
      <c r="B809" s="2" t="s">
        <v>1842</v>
      </c>
      <c r="C809" s="2" t="s">
        <v>1450</v>
      </c>
      <c r="D809" s="2" t="s">
        <v>1575</v>
      </c>
      <c r="E809" s="2">
        <v>93</v>
      </c>
      <c r="F809" s="2">
        <v>2</v>
      </c>
      <c r="G809" s="10" t="str">
        <f t="shared" si="88"/>
        <v>93-2</v>
      </c>
      <c r="H809" s="2">
        <v>0</v>
      </c>
      <c r="I809" s="2">
        <v>57</v>
      </c>
      <c r="J809" s="14">
        <f>(VLOOKUP($G809,Depth_Lookup_CCL!$A$3:$Z$549,11,FALSE))+(H809/100)</f>
        <v>231.04499999999999</v>
      </c>
      <c r="K809" s="14">
        <f>(VLOOKUP($G809,Depth_Lookup_CCL!$A$3:$Z$549,11,FALSE))+(I809/100)</f>
        <v>231.61499999999998</v>
      </c>
      <c r="L809" s="90">
        <v>58</v>
      </c>
      <c r="M809" s="90" t="s">
        <v>1846</v>
      </c>
      <c r="N809" s="14"/>
      <c r="Q809" s="2"/>
      <c r="R809" s="110"/>
      <c r="S809" s="2" t="s">
        <v>1378</v>
      </c>
      <c r="T809" s="35" t="s">
        <v>1391</v>
      </c>
      <c r="U809" s="2" t="s">
        <v>1385</v>
      </c>
      <c r="V809" s="2" t="s">
        <v>1374</v>
      </c>
      <c r="W809" s="5">
        <f>VLOOKUP(V809,definitions_list_lookup!$V$12:$W$15,2,FALSE)</f>
        <v>1</v>
      </c>
      <c r="X809" s="35" t="s">
        <v>1456</v>
      </c>
      <c r="Y809" s="41">
        <f>VLOOKUP(X809,definitions_list_lookup!$AT$3:$AU$5,2,FALSE)</f>
        <v>1</v>
      </c>
      <c r="Z809" s="41"/>
      <c r="AA809" s="41"/>
      <c r="AB809" s="2"/>
      <c r="AC809" s="2"/>
      <c r="AD809" s="5" t="e">
        <f>VLOOKUP(AC809,definitions_list_lookup!$Y$12:$Z$15,2,FALSE)</f>
        <v>#N/A</v>
      </c>
      <c r="AE809" s="35"/>
      <c r="AF809" s="41" t="e">
        <f>VLOOKUP(AE809,definitions_list_lookup!$AT$3:$AU$5,2,FALSE)</f>
        <v>#N/A</v>
      </c>
      <c r="AH809" s="2"/>
      <c r="AI809" s="2"/>
      <c r="AJ809" s="14"/>
      <c r="AK809" s="14"/>
      <c r="AL809" s="14"/>
      <c r="AM809" s="14"/>
      <c r="AN809" s="14"/>
      <c r="AO809" s="14"/>
      <c r="AP809" s="14"/>
      <c r="AQ809" s="14"/>
      <c r="AR809" s="14"/>
      <c r="AS809" s="49"/>
      <c r="AT809" s="49"/>
      <c r="AU809" s="49"/>
      <c r="AV809" s="49"/>
      <c r="AW809" s="49"/>
      <c r="AX809" s="49"/>
      <c r="AY809" s="49"/>
      <c r="AZ809" s="49"/>
      <c r="BA809" s="49"/>
      <c r="BB809" s="49"/>
      <c r="BC809" s="60"/>
    </row>
    <row r="810" spans="1:55">
      <c r="A810" s="89">
        <v>42941</v>
      </c>
      <c r="B810" s="2" t="s">
        <v>1842</v>
      </c>
      <c r="C810" s="2" t="s">
        <v>1450</v>
      </c>
      <c r="D810" s="2" t="s">
        <v>1575</v>
      </c>
      <c r="E810" s="2">
        <v>93</v>
      </c>
      <c r="F810" s="2">
        <v>2</v>
      </c>
      <c r="G810" s="10" t="str">
        <f t="shared" si="88"/>
        <v>93-2</v>
      </c>
      <c r="H810" s="2">
        <v>57</v>
      </c>
      <c r="I810" s="2">
        <v>90</v>
      </c>
      <c r="J810" s="14">
        <f>(VLOOKUP($G810,Depth_Lookup_CCL!$A$3:$Z$549,11,FALSE))+(H810/100)</f>
        <v>231.61499999999998</v>
      </c>
      <c r="K810" s="14">
        <f>(VLOOKUP($G810,Depth_Lookup_CCL!$A$3:$Z$549,11,FALSE))+(I810/100)</f>
        <v>231.94499999999999</v>
      </c>
      <c r="L810" s="90">
        <v>58</v>
      </c>
      <c r="M810" s="90" t="s">
        <v>1846</v>
      </c>
      <c r="N810" s="14" t="s">
        <v>1442</v>
      </c>
      <c r="Q810" s="2"/>
      <c r="R810" s="110"/>
      <c r="S810" s="2" t="s">
        <v>1378</v>
      </c>
      <c r="T810" s="35" t="s">
        <v>1391</v>
      </c>
      <c r="U810" s="2" t="s">
        <v>1385</v>
      </c>
      <c r="V810" s="2" t="s">
        <v>1374</v>
      </c>
      <c r="W810" s="5">
        <f>VLOOKUP(V810,definitions_list_lookup!$V$12:$W$15,2,FALSE)</f>
        <v>1</v>
      </c>
      <c r="X810" s="35" t="s">
        <v>1456</v>
      </c>
      <c r="Y810" s="41">
        <f>VLOOKUP(X810,definitions_list_lookup!$AT$3:$AU$5,2,FALSE)</f>
        <v>1</v>
      </c>
      <c r="Z810" s="41"/>
      <c r="AA810" s="41" t="s">
        <v>3082</v>
      </c>
      <c r="AB810" s="2"/>
      <c r="AC810" s="2"/>
      <c r="AD810" s="5" t="e">
        <f>VLOOKUP(AC810,definitions_list_lookup!$Y$12:$Z$15,2,FALSE)</f>
        <v>#N/A</v>
      </c>
      <c r="AE810" s="35"/>
      <c r="AF810" s="41" t="e">
        <f>VLOOKUP(AE810,definitions_list_lookup!$AT$3:$AU$5,2,FALSE)</f>
        <v>#N/A</v>
      </c>
      <c r="AH810" s="2"/>
      <c r="AI810" s="2"/>
      <c r="AJ810" s="14"/>
      <c r="AK810" s="14"/>
      <c r="AL810" s="14"/>
      <c r="AM810" s="14"/>
      <c r="AN810" s="14"/>
      <c r="AO810" s="14"/>
      <c r="AP810" s="14"/>
      <c r="AQ810" s="14"/>
      <c r="AR810" s="14"/>
      <c r="AS810" s="49"/>
      <c r="AT810" s="49"/>
      <c r="AU810" s="49"/>
      <c r="AV810" s="49"/>
      <c r="AW810" s="49" t="e">
        <f t="shared" si="89"/>
        <v>#DIV/0!</v>
      </c>
      <c r="AX810" s="49" t="e">
        <f t="shared" si="84"/>
        <v>#DIV/0!</v>
      </c>
      <c r="AY810" s="49" t="e">
        <f t="shared" si="90"/>
        <v>#DIV/0!</v>
      </c>
      <c r="AZ810" s="49" t="e">
        <f t="shared" si="85"/>
        <v>#DIV/0!</v>
      </c>
      <c r="BA810" s="49" t="e">
        <f t="shared" si="86"/>
        <v>#DIV/0!</v>
      </c>
      <c r="BB810" s="49" t="e">
        <f t="shared" si="91"/>
        <v>#DIV/0!</v>
      </c>
      <c r="BC810" s="60" t="e">
        <f t="shared" si="87"/>
        <v>#DIV/0!</v>
      </c>
    </row>
    <row r="811" spans="1:55">
      <c r="A811" s="89">
        <v>42941</v>
      </c>
      <c r="B811" s="2" t="s">
        <v>1842</v>
      </c>
      <c r="C811" s="2" t="s">
        <v>1450</v>
      </c>
      <c r="D811" s="2" t="s">
        <v>1575</v>
      </c>
      <c r="E811" s="2">
        <v>93</v>
      </c>
      <c r="F811" s="2">
        <v>3</v>
      </c>
      <c r="G811" s="10" t="str">
        <f t="shared" si="88"/>
        <v>93-3</v>
      </c>
      <c r="H811" s="2">
        <v>0</v>
      </c>
      <c r="I811" s="2">
        <v>22</v>
      </c>
      <c r="J811" s="14">
        <f>(VLOOKUP($G811,Depth_Lookup_CCL!$A$3:$Z$549,11,FALSE))+(H811/100)</f>
        <v>231.95</v>
      </c>
      <c r="K811" s="14">
        <f>(VLOOKUP($G811,Depth_Lookup_CCL!$A$3:$Z$549,11,FALSE))+(I811/100)</f>
        <v>232.17</v>
      </c>
      <c r="L811" s="90">
        <v>58</v>
      </c>
      <c r="M811" s="90" t="s">
        <v>1846</v>
      </c>
      <c r="N811" s="14"/>
      <c r="Q811" s="2"/>
      <c r="R811" s="110"/>
      <c r="T811" s="35"/>
      <c r="U811" s="2"/>
      <c r="V811" s="2"/>
      <c r="W811" s="5" t="e">
        <f>VLOOKUP(V811,definitions_list_lookup!$V$12:$W$15,2,FALSE)</f>
        <v>#N/A</v>
      </c>
      <c r="X811" s="35"/>
      <c r="Y811" s="41" t="e">
        <f>VLOOKUP(X811,definitions_list_lookup!$AT$3:$AU$5,2,FALSE)</f>
        <v>#N/A</v>
      </c>
      <c r="Z811" s="41">
        <v>55</v>
      </c>
      <c r="AA811" s="41" t="s">
        <v>3242</v>
      </c>
      <c r="AB811" s="2" t="s">
        <v>1385</v>
      </c>
      <c r="AC811" s="2" t="s">
        <v>1374</v>
      </c>
      <c r="AD811" s="5">
        <f>VLOOKUP(AC811,definitions_list_lookup!$Y$12:$Z$15,2,FALSE)</f>
        <v>1</v>
      </c>
      <c r="AE811" s="35" t="s">
        <v>1456</v>
      </c>
      <c r="AF811" s="41">
        <f>VLOOKUP(AE811,definitions_list_lookup!$AT$3:$AU$5,2,FALSE)</f>
        <v>1</v>
      </c>
      <c r="AH811" s="2" t="s">
        <v>1492</v>
      </c>
      <c r="AI811" s="2" t="s">
        <v>3109</v>
      </c>
      <c r="AJ811" s="14"/>
      <c r="AK811" s="14"/>
      <c r="AL811" s="14"/>
      <c r="AM811" s="14"/>
      <c r="AN811" s="14"/>
      <c r="AO811" s="14"/>
      <c r="AP811" s="14"/>
      <c r="AQ811" s="14"/>
      <c r="AR811" s="14"/>
      <c r="AS811" s="49">
        <v>21</v>
      </c>
      <c r="AT811" s="49">
        <v>90</v>
      </c>
      <c r="AU811" s="49">
        <v>0</v>
      </c>
      <c r="AV811" s="49">
        <v>360</v>
      </c>
      <c r="AW811" s="49">
        <f t="shared" si="89"/>
        <v>-90.000000000000014</v>
      </c>
      <c r="AX811" s="49">
        <f t="shared" si="84"/>
        <v>270</v>
      </c>
      <c r="AY811" s="49">
        <f t="shared" si="90"/>
        <v>69.000000000000014</v>
      </c>
      <c r="AZ811" s="49">
        <f t="shared" si="85"/>
        <v>360</v>
      </c>
      <c r="BA811" s="49">
        <f t="shared" si="86"/>
        <v>20.999999999999986</v>
      </c>
      <c r="BB811" s="49">
        <f t="shared" si="91"/>
        <v>90</v>
      </c>
      <c r="BC811" s="60">
        <f t="shared" si="87"/>
        <v>20.999999999999986</v>
      </c>
    </row>
    <row r="812" spans="1:55">
      <c r="A812" s="89">
        <v>42941</v>
      </c>
      <c r="B812" s="2" t="s">
        <v>1842</v>
      </c>
      <c r="C812" s="2" t="s">
        <v>1450</v>
      </c>
      <c r="D812" s="2" t="s">
        <v>1575</v>
      </c>
      <c r="E812" s="2">
        <v>93</v>
      </c>
      <c r="F812" s="2">
        <v>3</v>
      </c>
      <c r="G812" s="10" t="str">
        <f t="shared" si="88"/>
        <v>93-3</v>
      </c>
      <c r="H812" s="2">
        <v>22</v>
      </c>
      <c r="I812" s="2">
        <v>51</v>
      </c>
      <c r="J812" s="14">
        <f>(VLOOKUP($G812,Depth_Lookup_CCL!$A$3:$Z$549,11,FALSE))+(H812/100)</f>
        <v>232.17</v>
      </c>
      <c r="K812" s="14">
        <f>(VLOOKUP($G812,Depth_Lookup_CCL!$A$3:$Z$549,11,FALSE))+(I812/100)</f>
        <v>232.45999999999998</v>
      </c>
      <c r="L812" s="90">
        <v>58</v>
      </c>
      <c r="M812" s="90" t="s">
        <v>1846</v>
      </c>
      <c r="N812" s="14" t="s">
        <v>1442</v>
      </c>
      <c r="Q812" s="2"/>
      <c r="R812" s="110"/>
      <c r="S812" s="2" t="s">
        <v>1378</v>
      </c>
      <c r="T812" s="35" t="s">
        <v>1391</v>
      </c>
      <c r="U812" s="2" t="s">
        <v>1368</v>
      </c>
      <c r="V812" s="2" t="s">
        <v>238</v>
      </c>
      <c r="W812" s="5">
        <f>VLOOKUP(V812,definitions_list_lookup!$V$12:$W$15,2,FALSE)</f>
        <v>2</v>
      </c>
      <c r="X812" s="35" t="s">
        <v>1457</v>
      </c>
      <c r="Y812" s="41">
        <f>VLOOKUP(X812,definitions_list_lookup!$AT$3:$AU$5,2,FALSE)</f>
        <v>2</v>
      </c>
      <c r="Z812" s="41"/>
      <c r="AA812" s="41" t="s">
        <v>3145</v>
      </c>
      <c r="AB812" s="2"/>
      <c r="AC812" s="2"/>
      <c r="AD812" s="5" t="e">
        <f>VLOOKUP(AC812,definitions_list_lookup!$Y$12:$Z$15,2,FALSE)</f>
        <v>#N/A</v>
      </c>
      <c r="AE812" s="35"/>
      <c r="AF812" s="41" t="e">
        <f>VLOOKUP(AE812,definitions_list_lookup!$AT$3:$AU$5,2,FALSE)</f>
        <v>#N/A</v>
      </c>
      <c r="AH812" s="2"/>
      <c r="AI812" s="2"/>
      <c r="AJ812" s="14"/>
      <c r="AK812" s="14"/>
      <c r="AL812" s="14"/>
      <c r="AM812" s="14"/>
      <c r="AN812" s="14"/>
      <c r="AO812" s="14"/>
      <c r="AP812" s="14"/>
      <c r="AQ812" s="14"/>
      <c r="AR812" s="14"/>
      <c r="AS812" s="49"/>
      <c r="AT812" s="49"/>
      <c r="AU812" s="49"/>
      <c r="AV812" s="49"/>
      <c r="AW812" s="49" t="e">
        <f t="shared" si="89"/>
        <v>#DIV/0!</v>
      </c>
      <c r="AX812" s="49" t="e">
        <f t="shared" si="84"/>
        <v>#DIV/0!</v>
      </c>
      <c r="AY812" s="49" t="e">
        <f t="shared" si="90"/>
        <v>#DIV/0!</v>
      </c>
      <c r="AZ812" s="49" t="e">
        <f t="shared" si="85"/>
        <v>#DIV/0!</v>
      </c>
      <c r="BA812" s="49" t="e">
        <f t="shared" si="86"/>
        <v>#DIV/0!</v>
      </c>
      <c r="BB812" s="49" t="e">
        <f t="shared" si="91"/>
        <v>#DIV/0!</v>
      </c>
      <c r="BC812" s="60" t="e">
        <f t="shared" si="87"/>
        <v>#DIV/0!</v>
      </c>
    </row>
    <row r="813" spans="1:55">
      <c r="A813" s="89">
        <v>42941</v>
      </c>
      <c r="B813" s="2" t="s">
        <v>1842</v>
      </c>
      <c r="C813" s="2" t="s">
        <v>1450</v>
      </c>
      <c r="D813" s="2" t="s">
        <v>1575</v>
      </c>
      <c r="E813" s="2">
        <v>93</v>
      </c>
      <c r="F813" s="2">
        <v>4</v>
      </c>
      <c r="G813" s="10" t="str">
        <f t="shared" si="88"/>
        <v>93-4</v>
      </c>
      <c r="H813" s="2">
        <v>0</v>
      </c>
      <c r="I813" s="2">
        <v>97</v>
      </c>
      <c r="J813" s="14">
        <f>(VLOOKUP($G813,Depth_Lookup_CCL!$A$3:$Z$549,11,FALSE))+(H813/100)</f>
        <v>232.44499999999999</v>
      </c>
      <c r="K813" s="14">
        <f>(VLOOKUP($G813,Depth_Lookup_CCL!$A$3:$Z$549,11,FALSE))+(I813/100)</f>
        <v>233.41499999999999</v>
      </c>
      <c r="L813" s="90">
        <v>58</v>
      </c>
      <c r="M813" s="90" t="s">
        <v>1846</v>
      </c>
      <c r="N813" s="14" t="s">
        <v>1442</v>
      </c>
      <c r="Q813" s="2"/>
      <c r="R813" s="110"/>
      <c r="T813" s="35"/>
      <c r="U813" s="2"/>
      <c r="V813" s="2"/>
      <c r="W813" s="5" t="e">
        <f>VLOOKUP(V813,definitions_list_lookup!$V$12:$W$15,2,FALSE)</f>
        <v>#N/A</v>
      </c>
      <c r="X813" s="35"/>
      <c r="Y813" s="41" t="e">
        <f>VLOOKUP(X813,definitions_list_lookup!$AT$3:$AU$5,2,FALSE)</f>
        <v>#N/A</v>
      </c>
      <c r="Z813" s="41"/>
      <c r="AA813" s="41" t="s">
        <v>3243</v>
      </c>
      <c r="AB813" s="2" t="s">
        <v>1385</v>
      </c>
      <c r="AC813" s="2" t="s">
        <v>1374</v>
      </c>
      <c r="AD813" s="5">
        <f>VLOOKUP(AC813,definitions_list_lookup!$Y$12:$Z$15,2,FALSE)</f>
        <v>1</v>
      </c>
      <c r="AE813" s="35" t="s">
        <v>1456</v>
      </c>
      <c r="AF813" s="41">
        <f>VLOOKUP(AE813,definitions_list_lookup!$AT$3:$AU$5,2,FALSE)</f>
        <v>1</v>
      </c>
      <c r="AH813" s="2" t="s">
        <v>1494</v>
      </c>
      <c r="AI813" s="2" t="s">
        <v>3244</v>
      </c>
      <c r="AJ813" s="14"/>
      <c r="AK813" s="14"/>
      <c r="AL813" s="14"/>
      <c r="AM813" s="14"/>
      <c r="AN813" s="14"/>
      <c r="AO813" s="14"/>
      <c r="AP813" s="14"/>
      <c r="AQ813" s="14"/>
      <c r="AR813" s="14"/>
      <c r="AS813" s="49">
        <v>28</v>
      </c>
      <c r="AT813" s="49">
        <v>90</v>
      </c>
      <c r="AU813" s="49">
        <v>0</v>
      </c>
      <c r="AV813" s="49">
        <v>360</v>
      </c>
      <c r="AW813" s="49">
        <f t="shared" si="89"/>
        <v>-90.000000000000014</v>
      </c>
      <c r="AX813" s="49">
        <f t="shared" si="84"/>
        <v>270</v>
      </c>
      <c r="AY813" s="49">
        <f t="shared" si="90"/>
        <v>62</v>
      </c>
      <c r="AZ813" s="49">
        <f t="shared" si="85"/>
        <v>360</v>
      </c>
      <c r="BA813" s="49">
        <f t="shared" si="86"/>
        <v>28</v>
      </c>
      <c r="BB813" s="49">
        <f t="shared" si="91"/>
        <v>90</v>
      </c>
      <c r="BC813" s="60">
        <f t="shared" si="87"/>
        <v>28</v>
      </c>
    </row>
    <row r="814" spans="1:55">
      <c r="A814" s="89">
        <v>42941</v>
      </c>
      <c r="B814" s="2" t="s">
        <v>1842</v>
      </c>
      <c r="C814" s="2" t="s">
        <v>1450</v>
      </c>
      <c r="D814" s="2" t="s">
        <v>1575</v>
      </c>
      <c r="E814" s="2">
        <v>94</v>
      </c>
      <c r="F814" s="2">
        <v>1</v>
      </c>
      <c r="G814" s="10" t="str">
        <f>E814&amp;"-"&amp;F814</f>
        <v>94-1</v>
      </c>
      <c r="H814" s="2">
        <v>0</v>
      </c>
      <c r="I814" s="2">
        <v>44</v>
      </c>
      <c r="J814" s="14">
        <f>(VLOOKUP($G814,Depth_Lookup_CCL!$A$3:$Z$549,11,FALSE))+(H814/100)</f>
        <v>233.2</v>
      </c>
      <c r="K814" s="14">
        <f>(VLOOKUP($G814,Depth_Lookup_CCL!$A$3:$Z$549,11,FALSE))+(I814/100)</f>
        <v>233.64</v>
      </c>
      <c r="L814" s="90">
        <v>58</v>
      </c>
      <c r="M814" s="90" t="s">
        <v>1846</v>
      </c>
      <c r="N814" s="14"/>
      <c r="Q814" s="2"/>
      <c r="R814" s="110"/>
      <c r="T814" s="35"/>
      <c r="U814" s="2"/>
      <c r="V814" s="2"/>
      <c r="W814" s="5" t="e">
        <f>VLOOKUP(V814,definitions_list_lookup!$V$12:$W$15,2,FALSE)</f>
        <v>#N/A</v>
      </c>
      <c r="X814" s="35"/>
      <c r="Y814" s="41" t="e">
        <f>VLOOKUP(X814,definitions_list_lookup!$AT$3:$AU$5,2,FALSE)</f>
        <v>#N/A</v>
      </c>
      <c r="Z814" s="41"/>
      <c r="AA814" s="41" t="s">
        <v>3245</v>
      </c>
      <c r="AB814" s="2" t="s">
        <v>1385</v>
      </c>
      <c r="AC814" s="2" t="s">
        <v>1374</v>
      </c>
      <c r="AD814" s="5">
        <f>VLOOKUP(AC814,definitions_list_lookup!$Y$12:$Z$15,2,FALSE)</f>
        <v>1</v>
      </c>
      <c r="AE814" s="35" t="s">
        <v>1456</v>
      </c>
      <c r="AF814" s="41">
        <f>VLOOKUP(AE814,definitions_list_lookup!$AT$3:$AU$5,2,FALSE)</f>
        <v>1</v>
      </c>
      <c r="AH814" s="2" t="s">
        <v>1492</v>
      </c>
      <c r="AI814" s="2" t="s">
        <v>3109</v>
      </c>
      <c r="AJ814" s="14"/>
      <c r="AK814" s="14"/>
      <c r="AL814" s="14"/>
      <c r="AM814" s="14"/>
      <c r="AN814" s="14"/>
      <c r="AO814" s="14"/>
      <c r="AP814" s="14"/>
      <c r="AQ814" s="14"/>
      <c r="AR814" s="14"/>
      <c r="AS814" s="49">
        <v>24</v>
      </c>
      <c r="AT814" s="49">
        <v>90</v>
      </c>
      <c r="AU814" s="49">
        <v>6</v>
      </c>
      <c r="AV814" s="49">
        <v>360</v>
      </c>
      <c r="AW814" s="49">
        <f t="shared" si="89"/>
        <v>-103.282525588539</v>
      </c>
      <c r="AX814" s="49">
        <f t="shared" si="84"/>
        <v>256.71747441146101</v>
      </c>
      <c r="AY814" s="49">
        <f t="shared" si="90"/>
        <v>65.417498536647699</v>
      </c>
      <c r="AZ814" s="49">
        <f t="shared" si="85"/>
        <v>346.71747441146101</v>
      </c>
      <c r="BA814" s="49">
        <f t="shared" si="86"/>
        <v>24.582501463352301</v>
      </c>
      <c r="BB814" s="49">
        <f t="shared" si="91"/>
        <v>76.717474411461012</v>
      </c>
      <c r="BC814" s="60">
        <f t="shared" si="87"/>
        <v>24.582501463352301</v>
      </c>
    </row>
    <row r="815" spans="1:55" ht="15">
      <c r="A815" s="89">
        <v>42941</v>
      </c>
      <c r="B815" s="2" t="s">
        <v>1842</v>
      </c>
      <c r="C815" s="139" t="s">
        <v>1450</v>
      </c>
      <c r="D815" s="2" t="s">
        <v>1575</v>
      </c>
      <c r="E815" s="139">
        <v>94</v>
      </c>
      <c r="F815" s="139">
        <v>1</v>
      </c>
      <c r="G815" s="123" t="str">
        <f>E815&amp;"-"&amp;F815</f>
        <v>94-1</v>
      </c>
      <c r="H815" s="139">
        <v>44</v>
      </c>
      <c r="I815" s="139">
        <v>60</v>
      </c>
      <c r="J815" s="14">
        <f>(VLOOKUP($G815,Depth_Lookup_CCL!$A$3:$Z$549,11,FALSE))+(H815/100)</f>
        <v>233.64</v>
      </c>
      <c r="K815" s="14">
        <f>(VLOOKUP($G815,Depth_Lookup_CCL!$A$3:$Z$549,11,FALSE))+(I815/100)</f>
        <v>233.79999999999998</v>
      </c>
      <c r="L815" s="124">
        <v>58</v>
      </c>
      <c r="M815" s="124" t="s">
        <v>1846</v>
      </c>
      <c r="N815" s="14"/>
      <c r="Q815" s="2"/>
      <c r="R815" s="110"/>
      <c r="S815" s="2" t="s">
        <v>1378</v>
      </c>
      <c r="T815" s="35" t="s">
        <v>1391</v>
      </c>
      <c r="U815" s="2" t="s">
        <v>1368</v>
      </c>
      <c r="V815" s="2" t="s">
        <v>238</v>
      </c>
      <c r="W815" s="5">
        <f>VLOOKUP(V815,definitions_list_lookup!$V$12:$W$15,2,FALSE)</f>
        <v>2</v>
      </c>
      <c r="X815" s="35" t="s">
        <v>1456</v>
      </c>
      <c r="Y815" s="41">
        <f>VLOOKUP(X815,definitions_list_lookup!$AT$3:$AU$5,2,FALSE)</f>
        <v>1</v>
      </c>
      <c r="Z815" s="41"/>
      <c r="AA815" s="41" t="s">
        <v>3225</v>
      </c>
      <c r="AB815" s="2"/>
      <c r="AC815" s="2"/>
      <c r="AD815" s="5" t="e">
        <f>VLOOKUP(AC815,definitions_list_lookup!$Y$12:$Z$15,2,FALSE)</f>
        <v>#N/A</v>
      </c>
      <c r="AE815" s="35"/>
      <c r="AF815" s="41" t="e">
        <f>VLOOKUP(AE815,definitions_list_lookup!$AT$3:$AU$5,2,FALSE)</f>
        <v>#N/A</v>
      </c>
      <c r="AH815" s="2"/>
      <c r="AI815" s="2"/>
      <c r="AJ815" s="14"/>
      <c r="AK815" s="14"/>
      <c r="AL815" s="14"/>
      <c r="AM815" s="14"/>
      <c r="AN815" s="14"/>
      <c r="AO815" s="14"/>
      <c r="AP815" s="14"/>
      <c r="AQ815" s="14"/>
      <c r="AR815" s="14"/>
      <c r="AS815" s="49"/>
      <c r="AT815" s="49"/>
      <c r="AU815" s="49"/>
      <c r="AV815" s="49"/>
      <c r="AW815" s="49"/>
      <c r="AX815" s="49"/>
      <c r="AY815" s="49"/>
      <c r="AZ815" s="49"/>
      <c r="BA815" s="49"/>
      <c r="BB815" s="49"/>
      <c r="BC815" s="60"/>
    </row>
    <row r="816" spans="1:55">
      <c r="A816" s="89">
        <v>42941</v>
      </c>
      <c r="B816" s="2" t="s">
        <v>1842</v>
      </c>
      <c r="C816" s="2" t="s">
        <v>1450</v>
      </c>
      <c r="D816" s="2" t="s">
        <v>1575</v>
      </c>
      <c r="E816" s="2">
        <v>94</v>
      </c>
      <c r="F816" s="2">
        <v>1</v>
      </c>
      <c r="G816" s="10" t="str">
        <f>E816&amp;"-"&amp;F816</f>
        <v>94-1</v>
      </c>
      <c r="H816" s="2">
        <v>60</v>
      </c>
      <c r="I816" s="2">
        <v>72</v>
      </c>
      <c r="J816" s="14">
        <f>(VLOOKUP($G816,Depth_Lookup_CCL!$A$3:$Z$549,11,FALSE))+(H816/100)</f>
        <v>233.79999999999998</v>
      </c>
      <c r="K816" s="14">
        <f>(VLOOKUP($G816,Depth_Lookup_CCL!$A$3:$Z$549,11,FALSE))+(I816/100)</f>
        <v>233.92</v>
      </c>
      <c r="L816" s="90">
        <v>58</v>
      </c>
      <c r="M816" s="90" t="s">
        <v>1846</v>
      </c>
      <c r="N816" s="14" t="s">
        <v>1442</v>
      </c>
      <c r="Q816" s="2"/>
      <c r="R816" s="110"/>
      <c r="T816" s="35"/>
      <c r="U816" s="2"/>
      <c r="V816" s="2"/>
      <c r="W816" s="5" t="e">
        <f>VLOOKUP(V816,definitions_list_lookup!$V$12:$W$15,2,FALSE)</f>
        <v>#N/A</v>
      </c>
      <c r="X816" s="35"/>
      <c r="Y816" s="41" t="e">
        <f>VLOOKUP(X816,definitions_list_lookup!$AT$3:$AU$5,2,FALSE)</f>
        <v>#N/A</v>
      </c>
      <c r="Z816" s="41">
        <v>123</v>
      </c>
      <c r="AA816" s="41" t="s">
        <v>3229</v>
      </c>
      <c r="AB816" s="2" t="s">
        <v>1385</v>
      </c>
      <c r="AC816" s="2" t="s">
        <v>1374</v>
      </c>
      <c r="AD816" s="5">
        <f>VLOOKUP(AC816,definitions_list_lookup!$Y$12:$Z$15,2,FALSE)</f>
        <v>1</v>
      </c>
      <c r="AE816" s="35" t="s">
        <v>1456</v>
      </c>
      <c r="AF816" s="41">
        <f>VLOOKUP(AE816,definitions_list_lookup!$AT$3:$AU$5,2,FALSE)</f>
        <v>1</v>
      </c>
      <c r="AH816" s="2" t="s">
        <v>1494</v>
      </c>
      <c r="AI816" s="2" t="s">
        <v>3244</v>
      </c>
      <c r="AJ816" s="14"/>
      <c r="AK816" s="14"/>
      <c r="AL816" s="14"/>
      <c r="AM816" s="14"/>
      <c r="AN816" s="14"/>
      <c r="AO816" s="14"/>
      <c r="AP816" s="14"/>
      <c r="AQ816" s="14"/>
      <c r="AR816" s="14"/>
      <c r="AS816" s="49">
        <v>28</v>
      </c>
      <c r="AT816" s="49">
        <v>90</v>
      </c>
      <c r="AU816" s="49">
        <v>5</v>
      </c>
      <c r="AV816" s="49">
        <v>360</v>
      </c>
      <c r="AW816" s="49">
        <f t="shared" si="89"/>
        <v>-99.34385090339255</v>
      </c>
      <c r="AX816" s="49">
        <f t="shared" si="84"/>
        <v>260.65614909660746</v>
      </c>
      <c r="AY816" s="49">
        <f t="shared" si="90"/>
        <v>61.681586206478514</v>
      </c>
      <c r="AZ816" s="49">
        <f t="shared" si="85"/>
        <v>350.65614909660746</v>
      </c>
      <c r="BA816" s="49">
        <f t="shared" si="86"/>
        <v>28.318413793521486</v>
      </c>
      <c r="BB816" s="49">
        <f t="shared" si="91"/>
        <v>80.656149096607464</v>
      </c>
      <c r="BC816" s="60">
        <f t="shared" si="87"/>
        <v>28.318413793521486</v>
      </c>
    </row>
    <row r="817" spans="1:55">
      <c r="A817" s="89">
        <v>42941</v>
      </c>
      <c r="B817" s="2" t="s">
        <v>1842</v>
      </c>
      <c r="C817" s="2" t="s">
        <v>1450</v>
      </c>
      <c r="D817" s="2" t="s">
        <v>1575</v>
      </c>
      <c r="E817" s="2">
        <v>94</v>
      </c>
      <c r="F817" s="2">
        <v>2</v>
      </c>
      <c r="G817" s="10" t="str">
        <f t="shared" ref="G817:G818" si="92">E817&amp;"-"&amp;F817</f>
        <v>94-2</v>
      </c>
      <c r="H817" s="2">
        <v>0</v>
      </c>
      <c r="I817" s="2">
        <v>57</v>
      </c>
      <c r="J817" s="14">
        <f>(VLOOKUP($G817,Depth_Lookup_CCL!$A$3:$Z$549,11,FALSE))+(H817/100)</f>
        <v>233.92499999999998</v>
      </c>
      <c r="K817" s="14">
        <f>(VLOOKUP($G817,Depth_Lookup_CCL!$A$3:$Z$549,11,FALSE))+(I817/100)</f>
        <v>234.49499999999998</v>
      </c>
      <c r="L817" s="90">
        <v>58</v>
      </c>
      <c r="M817" s="90" t="s">
        <v>1846</v>
      </c>
      <c r="N817" s="14"/>
      <c r="Q817" s="2"/>
      <c r="R817" s="110"/>
      <c r="T817" s="35"/>
      <c r="U817" s="2"/>
      <c r="V817" s="2"/>
      <c r="W817" s="5" t="e">
        <f>VLOOKUP(V817,definitions_list_lookup!$V$12:$W$15,2,FALSE)</f>
        <v>#N/A</v>
      </c>
      <c r="X817" s="35"/>
      <c r="Y817" s="41" t="e">
        <f>VLOOKUP(X817,definitions_list_lookup!$AT$3:$AU$5,2,FALSE)</f>
        <v>#N/A</v>
      </c>
      <c r="Z817" s="41"/>
      <c r="AA817" s="41"/>
      <c r="AB817" s="2"/>
      <c r="AC817" s="2"/>
      <c r="AD817" s="5" t="e">
        <f>VLOOKUP(AC817,definitions_list_lookup!$Y$12:$Z$15,2,FALSE)</f>
        <v>#N/A</v>
      </c>
      <c r="AE817" s="35"/>
      <c r="AF817" s="41" t="e">
        <f>VLOOKUP(AE817,definitions_list_lookup!$AT$3:$AU$5,2,FALSE)</f>
        <v>#N/A</v>
      </c>
      <c r="AH817" s="2"/>
      <c r="AI817" s="2"/>
      <c r="AJ817" s="14"/>
      <c r="AK817" s="14"/>
      <c r="AL817" s="14"/>
      <c r="AM817" s="14"/>
      <c r="AN817" s="14"/>
      <c r="AO817" s="14"/>
      <c r="AP817" s="14"/>
      <c r="AQ817" s="14"/>
      <c r="AR817" s="14"/>
      <c r="AS817" s="49"/>
      <c r="AT817" s="49"/>
      <c r="AU817" s="49"/>
      <c r="AV817" s="49"/>
      <c r="AW817" s="49"/>
      <c r="AX817" s="49"/>
      <c r="AY817" s="49"/>
      <c r="AZ817" s="49"/>
      <c r="BA817" s="49"/>
      <c r="BB817" s="49"/>
      <c r="BC817" s="60"/>
    </row>
    <row r="818" spans="1:55">
      <c r="A818" s="89">
        <v>42941</v>
      </c>
      <c r="B818" s="2" t="s">
        <v>1842</v>
      </c>
      <c r="C818" s="2" t="s">
        <v>1450</v>
      </c>
      <c r="D818" s="2" t="s">
        <v>1575</v>
      </c>
      <c r="E818" s="2">
        <v>94</v>
      </c>
      <c r="F818" s="2">
        <v>2</v>
      </c>
      <c r="G818" s="10" t="str">
        <f t="shared" si="92"/>
        <v>94-2</v>
      </c>
      <c r="H818" s="2">
        <v>57</v>
      </c>
      <c r="I818" s="2">
        <v>72</v>
      </c>
      <c r="J818" s="14">
        <f>(VLOOKUP($G818,Depth_Lookup_CCL!$A$3:$Z$549,11,FALSE))+(H818/100)</f>
        <v>234.49499999999998</v>
      </c>
      <c r="K818" s="14">
        <f>(VLOOKUP($G818,Depth_Lookup_CCL!$A$3:$Z$549,11,FALSE))+(I818/100)</f>
        <v>234.64499999999998</v>
      </c>
      <c r="L818" s="90">
        <v>58</v>
      </c>
      <c r="M818" s="90" t="s">
        <v>1846</v>
      </c>
      <c r="N818" s="14"/>
      <c r="Q818" s="2"/>
      <c r="R818" s="110"/>
      <c r="T818" s="35"/>
      <c r="U818" s="2"/>
      <c r="V818" s="2"/>
      <c r="W818" s="5" t="e">
        <f>VLOOKUP(V818,definitions_list_lookup!$V$12:$W$15,2,FALSE)</f>
        <v>#N/A</v>
      </c>
      <c r="X818" s="35"/>
      <c r="Y818" s="41" t="e">
        <f>VLOOKUP(X818,definitions_list_lookup!$AT$3:$AU$5,2,FALSE)</f>
        <v>#N/A</v>
      </c>
      <c r="Z818" s="41"/>
      <c r="AA818" s="41"/>
      <c r="AB818" s="2"/>
      <c r="AC818" s="2"/>
      <c r="AD818" s="5" t="e">
        <f>VLOOKUP(AC818,definitions_list_lookup!$Y$12:$Z$15,2,FALSE)</f>
        <v>#N/A</v>
      </c>
      <c r="AE818" s="35"/>
      <c r="AF818" s="41" t="e">
        <f>VLOOKUP(AE818,definitions_list_lookup!$AT$3:$AU$5,2,FALSE)</f>
        <v>#N/A</v>
      </c>
      <c r="AH818" s="2"/>
      <c r="AI818" s="2"/>
      <c r="AJ818" s="14" t="s">
        <v>3246</v>
      </c>
      <c r="AK818" s="14" t="s">
        <v>1503</v>
      </c>
      <c r="AL818" s="14" t="s">
        <v>1504</v>
      </c>
      <c r="AM818" s="14">
        <v>3</v>
      </c>
      <c r="AN818" s="98" t="s">
        <v>3247</v>
      </c>
      <c r="AO818" s="14"/>
      <c r="AP818" s="14"/>
      <c r="AQ818" s="14"/>
      <c r="AR818" s="14"/>
      <c r="AS818" s="49">
        <v>83</v>
      </c>
      <c r="AT818" s="49">
        <v>90</v>
      </c>
      <c r="AU818" s="49">
        <v>40</v>
      </c>
      <c r="AV818" s="49">
        <v>180</v>
      </c>
      <c r="AW818" s="49">
        <f t="shared" si="89"/>
        <v>-84.117657777888894</v>
      </c>
      <c r="AX818" s="49">
        <f t="shared" si="84"/>
        <v>275.88234222211111</v>
      </c>
      <c r="AY818" s="49">
        <f t="shared" si="90"/>
        <v>6.9635039777903307</v>
      </c>
      <c r="AZ818" s="49">
        <f t="shared" si="85"/>
        <v>5.8823422221111059</v>
      </c>
      <c r="BA818" s="49">
        <f t="shared" si="86"/>
        <v>83.036496022209676</v>
      </c>
      <c r="BB818" s="49">
        <f t="shared" si="91"/>
        <v>95.882342222111106</v>
      </c>
      <c r="BC818" s="60">
        <f t="shared" si="87"/>
        <v>83.036496022209676</v>
      </c>
    </row>
    <row r="819" spans="1:55">
      <c r="A819" s="89">
        <v>42941</v>
      </c>
      <c r="B819" s="2" t="s">
        <v>1842</v>
      </c>
      <c r="C819" s="2" t="s">
        <v>1450</v>
      </c>
      <c r="D819" s="2" t="s">
        <v>1575</v>
      </c>
      <c r="E819" s="2">
        <v>94</v>
      </c>
      <c r="F819" s="2">
        <v>2</v>
      </c>
      <c r="G819" s="10" t="str">
        <f t="shared" si="88"/>
        <v>94-2</v>
      </c>
      <c r="H819" s="2">
        <v>72</v>
      </c>
      <c r="I819" s="2">
        <v>90</v>
      </c>
      <c r="J819" s="14">
        <f>(VLOOKUP($G819,Depth_Lookup_CCL!$A$3:$Z$549,11,FALSE))+(H819/100)</f>
        <v>234.64499999999998</v>
      </c>
      <c r="K819" s="14">
        <f>(VLOOKUP($G819,Depth_Lookup_CCL!$A$3:$Z$549,11,FALSE))+(I819/100)</f>
        <v>234.82499999999999</v>
      </c>
      <c r="L819" s="90">
        <v>58</v>
      </c>
      <c r="M819" s="90" t="s">
        <v>1846</v>
      </c>
      <c r="N819" s="14" t="s">
        <v>1442</v>
      </c>
      <c r="Q819" s="2"/>
      <c r="R819" s="110"/>
      <c r="T819" s="35"/>
      <c r="U819" s="2"/>
      <c r="V819" s="2"/>
      <c r="W819" s="5" t="e">
        <f>VLOOKUP(V819,definitions_list_lookup!$V$12:$W$15,2,FALSE)</f>
        <v>#N/A</v>
      </c>
      <c r="X819" s="35"/>
      <c r="Y819" s="41" t="e">
        <f>VLOOKUP(X819,definitions_list_lookup!$AT$3:$AU$5,2,FALSE)</f>
        <v>#N/A</v>
      </c>
      <c r="Z819" s="41"/>
      <c r="AA819" s="41"/>
      <c r="AB819" s="2" t="s">
        <v>1385</v>
      </c>
      <c r="AC819" s="2" t="s">
        <v>1374</v>
      </c>
      <c r="AD819" s="5">
        <f>VLOOKUP(AC819,definitions_list_lookup!$Y$12:$Z$15,2,FALSE)</f>
        <v>1</v>
      </c>
      <c r="AE819" s="35" t="s">
        <v>1456</v>
      </c>
      <c r="AF819" s="41">
        <f>VLOOKUP(AE819,definitions_list_lookup!$AT$3:$AU$5,2,FALSE)</f>
        <v>1</v>
      </c>
      <c r="AH819" s="2" t="s">
        <v>1492</v>
      </c>
      <c r="AI819" s="2" t="s">
        <v>3109</v>
      </c>
      <c r="AJ819" s="14"/>
      <c r="AK819" s="14"/>
      <c r="AL819" s="14"/>
      <c r="AM819" s="14"/>
      <c r="AN819" s="14"/>
      <c r="AO819" s="14"/>
      <c r="AP819" s="14"/>
      <c r="AQ819" s="14"/>
      <c r="AR819" s="14"/>
      <c r="AS819" s="49">
        <v>20</v>
      </c>
      <c r="AT819" s="49">
        <v>90</v>
      </c>
      <c r="AU819" s="49">
        <v>20</v>
      </c>
      <c r="AV819" s="49">
        <v>360</v>
      </c>
      <c r="AW819" s="49">
        <f t="shared" si="89"/>
        <v>-135</v>
      </c>
      <c r="AX819" s="49">
        <f t="shared" si="84"/>
        <v>225</v>
      </c>
      <c r="AY819" s="49">
        <f t="shared" si="90"/>
        <v>62.763686524829282</v>
      </c>
      <c r="AZ819" s="49">
        <f t="shared" si="85"/>
        <v>315</v>
      </c>
      <c r="BA819" s="49">
        <f t="shared" si="86"/>
        <v>27.236313475170718</v>
      </c>
      <c r="BB819" s="49">
        <f t="shared" si="91"/>
        <v>45</v>
      </c>
      <c r="BC819" s="60">
        <f t="shared" si="87"/>
        <v>27.236313475170718</v>
      </c>
    </row>
    <row r="820" spans="1:55">
      <c r="A820" s="89">
        <v>42941</v>
      </c>
      <c r="B820" s="2" t="s">
        <v>1842</v>
      </c>
      <c r="C820" s="2" t="s">
        <v>1450</v>
      </c>
      <c r="D820" s="2" t="s">
        <v>1575</v>
      </c>
      <c r="E820" s="2">
        <v>94</v>
      </c>
      <c r="F820" s="2">
        <v>3</v>
      </c>
      <c r="G820" s="10" t="str">
        <f t="shared" si="88"/>
        <v>94-3</v>
      </c>
      <c r="H820" s="2">
        <v>0</v>
      </c>
      <c r="I820" s="2">
        <v>21</v>
      </c>
      <c r="J820" s="14">
        <f>(VLOOKUP($G820,Depth_Lookup_CCL!$A$3:$Z$549,11,FALSE))+(H820/100)</f>
        <v>234.84499999999997</v>
      </c>
      <c r="K820" s="14">
        <f>(VLOOKUP($G820,Depth_Lookup_CCL!$A$3:$Z$549,11,FALSE))+(I820/100)</f>
        <v>235.05499999999998</v>
      </c>
      <c r="L820" s="90">
        <v>58</v>
      </c>
      <c r="M820" s="90" t="s">
        <v>1846</v>
      </c>
      <c r="N820" s="14"/>
      <c r="Q820" s="2"/>
      <c r="R820" s="110"/>
      <c r="T820" s="35"/>
      <c r="U820" s="2"/>
      <c r="V820" s="2"/>
      <c r="W820" s="5" t="e">
        <f>VLOOKUP(V820,definitions_list_lookup!$V$12:$W$15,2,FALSE)</f>
        <v>#N/A</v>
      </c>
      <c r="X820" s="35"/>
      <c r="Y820" s="41" t="e">
        <f>VLOOKUP(X820,definitions_list_lookup!$AT$3:$AU$5,2,FALSE)</f>
        <v>#N/A</v>
      </c>
      <c r="Z820" s="41"/>
      <c r="AA820" s="41"/>
      <c r="AB820" s="2"/>
      <c r="AC820" s="2"/>
      <c r="AD820" s="5" t="e">
        <f>VLOOKUP(AC820,definitions_list_lookup!$Y$12:$Z$15,2,FALSE)</f>
        <v>#N/A</v>
      </c>
      <c r="AE820" s="35"/>
      <c r="AF820" s="41" t="e">
        <f>VLOOKUP(AE820,definitions_list_lookup!$AT$3:$AU$5,2,FALSE)</f>
        <v>#N/A</v>
      </c>
      <c r="AH820" s="2"/>
      <c r="AI820" s="2" t="s">
        <v>3248</v>
      </c>
      <c r="AJ820" s="14"/>
      <c r="AK820" s="14"/>
      <c r="AL820" s="14"/>
      <c r="AM820" s="14"/>
      <c r="AN820" s="14"/>
      <c r="AO820" s="14"/>
      <c r="AP820" s="14"/>
      <c r="AQ820" s="14"/>
      <c r="AR820" s="14"/>
      <c r="AS820" s="49"/>
      <c r="AT820" s="49"/>
      <c r="AU820" s="49"/>
      <c r="AV820" s="49"/>
      <c r="AW820" s="49"/>
      <c r="AX820" s="49"/>
      <c r="AY820" s="49"/>
      <c r="AZ820" s="49"/>
      <c r="BA820" s="49"/>
      <c r="BB820" s="49"/>
      <c r="BC820" s="60"/>
    </row>
    <row r="821" spans="1:55">
      <c r="A821" s="89">
        <v>42941</v>
      </c>
      <c r="B821" s="2" t="s">
        <v>1842</v>
      </c>
      <c r="C821" s="2" t="s">
        <v>1450</v>
      </c>
      <c r="D821" s="2" t="s">
        <v>1575</v>
      </c>
      <c r="E821" s="2">
        <v>94</v>
      </c>
      <c r="F821" s="2">
        <v>3</v>
      </c>
      <c r="G821" s="10" t="str">
        <f t="shared" si="88"/>
        <v>94-3</v>
      </c>
      <c r="H821" s="2">
        <v>21</v>
      </c>
      <c r="I821" s="2">
        <v>37</v>
      </c>
      <c r="J821" s="14">
        <f>(VLOOKUP($G821,Depth_Lookup_CCL!$A$3:$Z$549,11,FALSE))+(H821/100)</f>
        <v>235.05499999999998</v>
      </c>
      <c r="K821" s="14">
        <f>(VLOOKUP($G821,Depth_Lookup_CCL!$A$3:$Z$549,11,FALSE))+(I821/100)</f>
        <v>235.21499999999997</v>
      </c>
      <c r="L821" s="90">
        <v>58</v>
      </c>
      <c r="M821" s="90" t="s">
        <v>1846</v>
      </c>
      <c r="N821" s="14"/>
      <c r="Q821" s="2"/>
      <c r="R821" s="110"/>
      <c r="S821" s="2" t="s">
        <v>1378</v>
      </c>
      <c r="T821" s="35" t="s">
        <v>1391</v>
      </c>
      <c r="U821" s="2" t="s">
        <v>1368</v>
      </c>
      <c r="V821" s="2" t="s">
        <v>1374</v>
      </c>
      <c r="W821" s="5">
        <f>VLOOKUP(V821,definitions_list_lookup!$V$12:$W$15,2,FALSE)</f>
        <v>1</v>
      </c>
      <c r="X821" s="35" t="s">
        <v>1456</v>
      </c>
      <c r="Y821" s="41">
        <f>VLOOKUP(X821,definitions_list_lookup!$AT$3:$AU$5,2,FALSE)</f>
        <v>1</v>
      </c>
      <c r="Z821" s="41">
        <v>16</v>
      </c>
      <c r="AA821" s="41" t="s">
        <v>3249</v>
      </c>
      <c r="AB821" s="2"/>
      <c r="AC821" s="2"/>
      <c r="AD821" s="5" t="e">
        <f>VLOOKUP(AC821,definitions_list_lookup!$Y$12:$Z$15,2,FALSE)</f>
        <v>#N/A</v>
      </c>
      <c r="AE821" s="35"/>
      <c r="AF821" s="41" t="e">
        <f>VLOOKUP(AE821,definitions_list_lookup!$AT$3:$AU$5,2,FALSE)</f>
        <v>#N/A</v>
      </c>
      <c r="AH821" s="2"/>
      <c r="AI821" s="2"/>
      <c r="AJ821" s="14"/>
      <c r="AK821" s="14"/>
      <c r="AL821" s="14"/>
      <c r="AM821" s="14"/>
      <c r="AN821" s="14"/>
      <c r="AO821" s="14"/>
      <c r="AP821" s="14"/>
      <c r="AQ821" s="14"/>
      <c r="AR821" s="14"/>
      <c r="AS821" s="49"/>
      <c r="AT821" s="49"/>
      <c r="AU821" s="49"/>
      <c r="AV821" s="49"/>
      <c r="AW821" s="49"/>
      <c r="AX821" s="49"/>
      <c r="AY821" s="49"/>
      <c r="AZ821" s="49"/>
      <c r="BA821" s="49"/>
      <c r="BB821" s="49"/>
      <c r="BC821" s="60"/>
    </row>
    <row r="822" spans="1:55">
      <c r="A822" s="89">
        <v>42941</v>
      </c>
      <c r="B822" s="2" t="s">
        <v>1842</v>
      </c>
      <c r="C822" s="2" t="s">
        <v>1450</v>
      </c>
      <c r="D822" s="2" t="s">
        <v>1575</v>
      </c>
      <c r="E822" s="2">
        <v>94</v>
      </c>
      <c r="F822" s="2">
        <v>3</v>
      </c>
      <c r="G822" s="10" t="str">
        <f t="shared" si="88"/>
        <v>94-3</v>
      </c>
      <c r="H822" s="2">
        <v>37</v>
      </c>
      <c r="I822" s="2">
        <v>39</v>
      </c>
      <c r="J822" s="14">
        <f>(VLOOKUP($G822,Depth_Lookup_CCL!$A$3:$Z$549,11,FALSE))+(H822/100)</f>
        <v>235.21499999999997</v>
      </c>
      <c r="K822" s="14">
        <f>(VLOOKUP($G822,Depth_Lookup_CCL!$A$3:$Z$549,11,FALSE))+(I822/100)</f>
        <v>235.23499999999996</v>
      </c>
      <c r="L822" s="90">
        <v>58</v>
      </c>
      <c r="M822" s="90" t="s">
        <v>1846</v>
      </c>
      <c r="N822" s="14"/>
      <c r="Q822" s="2"/>
      <c r="R822" s="110"/>
      <c r="S822" s="2" t="s">
        <v>1379</v>
      </c>
      <c r="T822" s="35" t="s">
        <v>1391</v>
      </c>
      <c r="U822" s="2" t="s">
        <v>1368</v>
      </c>
      <c r="V822" s="2" t="s">
        <v>1374</v>
      </c>
      <c r="W822" s="5">
        <f>VLOOKUP(V822,definitions_list_lookup!$V$12:$W$15,2,FALSE)</f>
        <v>1</v>
      </c>
      <c r="X822" s="35" t="s">
        <v>1456</v>
      </c>
      <c r="Y822" s="41">
        <f>VLOOKUP(X822,definitions_list_lookup!$AT$3:$AU$5,2,FALSE)</f>
        <v>1</v>
      </c>
      <c r="Z822" s="41">
        <v>2</v>
      </c>
      <c r="AA822" s="41" t="s">
        <v>3081</v>
      </c>
      <c r="AB822" s="2"/>
      <c r="AC822" s="2"/>
      <c r="AD822" s="5" t="e">
        <f>VLOOKUP(AC822,definitions_list_lookup!$Y$12:$Z$15,2,FALSE)</f>
        <v>#N/A</v>
      </c>
      <c r="AE822" s="35"/>
      <c r="AF822" s="41" t="e">
        <f>VLOOKUP(AE822,definitions_list_lookup!$AT$3:$AU$5,2,FALSE)</f>
        <v>#N/A</v>
      </c>
      <c r="AH822" s="2"/>
      <c r="AI822" s="2"/>
      <c r="AJ822" s="14"/>
      <c r="AK822" s="14"/>
      <c r="AL822" s="14"/>
      <c r="AM822" s="14"/>
      <c r="AN822" s="14"/>
      <c r="AO822" s="14"/>
      <c r="AP822" s="14"/>
      <c r="AQ822" s="14"/>
      <c r="AR822" s="14"/>
      <c r="AS822" s="49"/>
      <c r="AT822" s="49"/>
      <c r="AU822" s="49"/>
      <c r="AV822" s="49"/>
      <c r="AW822" s="49"/>
      <c r="AX822" s="49"/>
      <c r="AY822" s="49"/>
      <c r="AZ822" s="49"/>
      <c r="BA822" s="49"/>
      <c r="BB822" s="49"/>
      <c r="BC822" s="60"/>
    </row>
    <row r="823" spans="1:55">
      <c r="A823" s="89">
        <v>42941</v>
      </c>
      <c r="B823" s="2" t="s">
        <v>1842</v>
      </c>
      <c r="C823" s="2" t="s">
        <v>1450</v>
      </c>
      <c r="D823" s="2" t="s">
        <v>1575</v>
      </c>
      <c r="E823" s="2">
        <v>94</v>
      </c>
      <c r="F823" s="2">
        <v>3</v>
      </c>
      <c r="G823" s="10" t="str">
        <f t="shared" si="88"/>
        <v>94-3</v>
      </c>
      <c r="H823" s="2">
        <v>39</v>
      </c>
      <c r="I823" s="2">
        <v>46</v>
      </c>
      <c r="J823" s="14">
        <f>(VLOOKUP($G823,Depth_Lookup_CCL!$A$3:$Z$549,11,FALSE))+(H823/100)</f>
        <v>235.23499999999996</v>
      </c>
      <c r="K823" s="14">
        <f>(VLOOKUP($G823,Depth_Lookup_CCL!$A$3:$Z$549,11,FALSE))+(I823/100)</f>
        <v>235.30499999999998</v>
      </c>
      <c r="L823" s="90">
        <v>58</v>
      </c>
      <c r="M823" s="90" t="s">
        <v>1846</v>
      </c>
      <c r="N823" s="14"/>
      <c r="Q823" s="2"/>
      <c r="R823" s="110"/>
      <c r="S823" s="2" t="s">
        <v>1379</v>
      </c>
      <c r="T823" s="35" t="s">
        <v>1391</v>
      </c>
      <c r="U823" s="2" t="s">
        <v>1368</v>
      </c>
      <c r="V823" s="2" t="s">
        <v>238</v>
      </c>
      <c r="W823" s="5">
        <f>VLOOKUP(V823,definitions_list_lookup!$V$12:$W$15,2,FALSE)</f>
        <v>2</v>
      </c>
      <c r="X823" s="35" t="s">
        <v>1456</v>
      </c>
      <c r="Y823" s="41">
        <f>VLOOKUP(X823,definitions_list_lookup!$AT$3:$AU$5,2,FALSE)</f>
        <v>1</v>
      </c>
      <c r="Z823" s="41">
        <v>7</v>
      </c>
      <c r="AA823" s="41" t="s">
        <v>2857</v>
      </c>
      <c r="AB823" s="2"/>
      <c r="AC823" s="2"/>
      <c r="AD823" s="5" t="e">
        <f>VLOOKUP(AC823,definitions_list_lookup!$Y$12:$Z$15,2,FALSE)</f>
        <v>#N/A</v>
      </c>
      <c r="AE823" s="35"/>
      <c r="AF823" s="41" t="e">
        <f>VLOOKUP(AE823,definitions_list_lookup!$AT$3:$AU$5,2,FALSE)</f>
        <v>#N/A</v>
      </c>
      <c r="AH823" s="2"/>
      <c r="AI823" s="2"/>
      <c r="AJ823" s="14"/>
      <c r="AK823" s="14"/>
      <c r="AL823" s="14"/>
      <c r="AM823" s="14"/>
      <c r="AN823" s="14"/>
      <c r="AO823" s="14"/>
      <c r="AP823" s="14"/>
      <c r="AQ823" s="14"/>
      <c r="AR823" s="14"/>
      <c r="AS823" s="49">
        <v>28</v>
      </c>
      <c r="AT823" s="49">
        <v>90</v>
      </c>
      <c r="AU823" s="49">
        <v>0</v>
      </c>
      <c r="AV823" s="49">
        <v>360</v>
      </c>
      <c r="AW823" s="49">
        <f t="shared" si="89"/>
        <v>-90.000000000000014</v>
      </c>
      <c r="AX823" s="49">
        <f t="shared" si="84"/>
        <v>270</v>
      </c>
      <c r="AY823" s="49">
        <f t="shared" si="90"/>
        <v>62</v>
      </c>
      <c r="AZ823" s="49">
        <f t="shared" si="85"/>
        <v>360</v>
      </c>
      <c r="BA823" s="49">
        <f t="shared" si="86"/>
        <v>28</v>
      </c>
      <c r="BB823" s="49">
        <f t="shared" si="91"/>
        <v>90</v>
      </c>
      <c r="BC823" s="60">
        <f t="shared" si="87"/>
        <v>28</v>
      </c>
    </row>
    <row r="824" spans="1:55">
      <c r="A824" s="89">
        <v>42941</v>
      </c>
      <c r="B824" s="2" t="s">
        <v>1842</v>
      </c>
      <c r="C824" s="2" t="s">
        <v>1450</v>
      </c>
      <c r="D824" s="2" t="s">
        <v>1575</v>
      </c>
      <c r="E824" s="2">
        <v>94</v>
      </c>
      <c r="F824" s="2">
        <v>3</v>
      </c>
      <c r="G824" s="10" t="str">
        <f t="shared" si="88"/>
        <v>94-3</v>
      </c>
      <c r="H824" s="2">
        <v>46</v>
      </c>
      <c r="I824" s="2">
        <v>47.5</v>
      </c>
      <c r="J824" s="14">
        <f>(VLOOKUP($G824,Depth_Lookup_CCL!$A$3:$Z$549,11,FALSE))+(H824/100)</f>
        <v>235.30499999999998</v>
      </c>
      <c r="K824" s="14">
        <f>(VLOOKUP($G824,Depth_Lookup_CCL!$A$3:$Z$549,11,FALSE))+(I824/100)</f>
        <v>235.31999999999996</v>
      </c>
      <c r="L824" s="90">
        <v>58</v>
      </c>
      <c r="M824" s="90" t="s">
        <v>1846</v>
      </c>
      <c r="N824" s="14"/>
      <c r="Q824" s="2"/>
      <c r="R824" s="110"/>
      <c r="S824" s="2" t="s">
        <v>1379</v>
      </c>
      <c r="T824" s="35" t="s">
        <v>1391</v>
      </c>
      <c r="U824" s="2" t="s">
        <v>1368</v>
      </c>
      <c r="V824" s="2" t="s">
        <v>1374</v>
      </c>
      <c r="W824" s="5">
        <f>VLOOKUP(V824,definitions_list_lookup!$V$12:$W$15,2,FALSE)</f>
        <v>1</v>
      </c>
      <c r="X824" s="35" t="s">
        <v>1456</v>
      </c>
      <c r="Y824" s="41">
        <f>VLOOKUP(X824,definitions_list_lookup!$AT$3:$AU$5,2,FALSE)</f>
        <v>1</v>
      </c>
      <c r="Z824" s="41">
        <v>1.5</v>
      </c>
      <c r="AA824" s="41" t="s">
        <v>3250</v>
      </c>
      <c r="AB824" s="2"/>
      <c r="AC824" s="2"/>
      <c r="AD824" s="5" t="e">
        <f>VLOOKUP(AC824,definitions_list_lookup!$Y$12:$Z$15,2,FALSE)</f>
        <v>#N/A</v>
      </c>
      <c r="AE824" s="35"/>
      <c r="AF824" s="41" t="e">
        <f>VLOOKUP(AE824,definitions_list_lookup!$AT$3:$AU$5,2,FALSE)</f>
        <v>#N/A</v>
      </c>
      <c r="AH824" s="2"/>
      <c r="AI824" s="2"/>
      <c r="AJ824" s="14"/>
      <c r="AK824" s="14"/>
      <c r="AL824" s="14"/>
      <c r="AM824" s="14"/>
      <c r="AN824" s="14"/>
      <c r="AO824" s="14"/>
      <c r="AP824" s="14"/>
      <c r="AQ824" s="14"/>
      <c r="AR824" s="14"/>
      <c r="AS824" s="49"/>
      <c r="AT824" s="49"/>
      <c r="AU824" s="49"/>
      <c r="AV824" s="49"/>
      <c r="AW824" s="49"/>
      <c r="AX824" s="49"/>
      <c r="AY824" s="49"/>
      <c r="AZ824" s="49"/>
      <c r="BA824" s="49"/>
      <c r="BB824" s="49"/>
      <c r="BC824" s="60"/>
    </row>
    <row r="825" spans="1:55">
      <c r="A825" s="89">
        <v>42941</v>
      </c>
      <c r="B825" s="2" t="s">
        <v>1842</v>
      </c>
      <c r="C825" s="2" t="s">
        <v>1450</v>
      </c>
      <c r="D825" s="2" t="s">
        <v>1575</v>
      </c>
      <c r="E825" s="2">
        <v>94</v>
      </c>
      <c r="F825" s="2">
        <v>3</v>
      </c>
      <c r="G825" s="10" t="str">
        <f t="shared" si="88"/>
        <v>94-3</v>
      </c>
      <c r="H825" s="2">
        <v>47.5</v>
      </c>
      <c r="I825" s="2">
        <v>70</v>
      </c>
      <c r="J825" s="14">
        <f>(VLOOKUP($G825,Depth_Lookup_CCL!$A$3:$Z$549,11,FALSE))+(H825/100)</f>
        <v>235.31999999999996</v>
      </c>
      <c r="K825" s="14">
        <f>(VLOOKUP($G825,Depth_Lookup_CCL!$A$3:$Z$549,11,FALSE))+(I825/100)</f>
        <v>235.54499999999996</v>
      </c>
      <c r="L825" s="90">
        <v>58</v>
      </c>
      <c r="M825" s="90" t="s">
        <v>1846</v>
      </c>
      <c r="N825" s="14" t="s">
        <v>1442</v>
      </c>
      <c r="Q825" s="2"/>
      <c r="R825" s="110"/>
      <c r="S825" s="2" t="s">
        <v>1379</v>
      </c>
      <c r="T825" s="35" t="s">
        <v>1391</v>
      </c>
      <c r="U825" s="2" t="s">
        <v>1368</v>
      </c>
      <c r="V825" s="2" t="s">
        <v>1374</v>
      </c>
      <c r="W825" s="5">
        <f>VLOOKUP(V825,definitions_list_lookup!$V$12:$W$15,2,FALSE)</f>
        <v>1</v>
      </c>
      <c r="X825" s="35" t="s">
        <v>1456</v>
      </c>
      <c r="Y825" s="41">
        <f>VLOOKUP(X825,definitions_list_lookup!$AT$3:$AU$5,2,FALSE)</f>
        <v>1</v>
      </c>
      <c r="Z825" s="41">
        <v>36.5</v>
      </c>
      <c r="AA825" s="41" t="s">
        <v>2857</v>
      </c>
      <c r="AB825" s="2"/>
      <c r="AC825" s="2"/>
      <c r="AD825" s="5" t="e">
        <f>VLOOKUP(AC825,definitions_list_lookup!$Y$12:$Z$15,2,FALSE)</f>
        <v>#N/A</v>
      </c>
      <c r="AE825" s="35"/>
      <c r="AF825" s="41" t="e">
        <f>VLOOKUP(AE825,definitions_list_lookup!$AT$3:$AU$5,2,FALSE)</f>
        <v>#N/A</v>
      </c>
      <c r="AH825" s="2"/>
      <c r="AI825" s="2"/>
      <c r="AJ825" s="14"/>
      <c r="AK825" s="14"/>
      <c r="AL825" s="14"/>
      <c r="AM825" s="14"/>
      <c r="AN825" s="14"/>
      <c r="AO825" s="14"/>
      <c r="AP825" s="14"/>
      <c r="AQ825" s="14"/>
      <c r="AR825" s="14"/>
      <c r="AS825" s="49"/>
      <c r="AT825" s="49"/>
      <c r="AU825" s="49"/>
      <c r="AV825" s="49"/>
      <c r="AW825" s="49" t="e">
        <f t="shared" si="89"/>
        <v>#DIV/0!</v>
      </c>
      <c r="AX825" s="49" t="e">
        <f t="shared" si="84"/>
        <v>#DIV/0!</v>
      </c>
      <c r="AY825" s="49" t="e">
        <f t="shared" si="90"/>
        <v>#DIV/0!</v>
      </c>
      <c r="AZ825" s="49" t="e">
        <f t="shared" si="85"/>
        <v>#DIV/0!</v>
      </c>
      <c r="BA825" s="49" t="e">
        <f t="shared" si="86"/>
        <v>#DIV/0!</v>
      </c>
      <c r="BB825" s="49" t="e">
        <f t="shared" si="91"/>
        <v>#DIV/0!</v>
      </c>
      <c r="BC825" s="60" t="e">
        <f t="shared" si="87"/>
        <v>#DIV/0!</v>
      </c>
    </row>
    <row r="826" spans="1:55">
      <c r="A826" s="89">
        <v>42941</v>
      </c>
      <c r="B826" s="2" t="s">
        <v>1842</v>
      </c>
      <c r="C826" s="2" t="s">
        <v>1450</v>
      </c>
      <c r="D826" s="2" t="s">
        <v>1575</v>
      </c>
      <c r="E826" s="2">
        <v>94</v>
      </c>
      <c r="F826" s="2">
        <v>4</v>
      </c>
      <c r="G826" s="10" t="str">
        <f t="shared" si="88"/>
        <v>94-4</v>
      </c>
      <c r="H826" s="2">
        <v>0</v>
      </c>
      <c r="I826" s="2">
        <v>14</v>
      </c>
      <c r="J826" s="14">
        <f>(VLOOKUP($G826,Depth_Lookup_CCL!$A$3:$Z$549,11,FALSE))+(H826/100)</f>
        <v>235.54999999999998</v>
      </c>
      <c r="K826" s="14">
        <f>(VLOOKUP($G826,Depth_Lookup_CCL!$A$3:$Z$549,11,FALSE))+(I826/100)</f>
        <v>235.68999999999997</v>
      </c>
      <c r="L826" s="90">
        <v>58</v>
      </c>
      <c r="M826" s="90" t="s">
        <v>1846</v>
      </c>
      <c r="N826" s="14"/>
      <c r="Q826" s="2"/>
      <c r="R826" s="110"/>
      <c r="S826" s="2" t="s">
        <v>1366</v>
      </c>
      <c r="T826" s="35" t="s">
        <v>1391</v>
      </c>
      <c r="U826" s="2" t="s">
        <v>1368</v>
      </c>
      <c r="V826" s="2" t="s">
        <v>1374</v>
      </c>
      <c r="W826" s="5">
        <f>VLOOKUP(V826,definitions_list_lookup!$V$12:$W$15,2,FALSE)</f>
        <v>1</v>
      </c>
      <c r="X826" s="35" t="s">
        <v>1456</v>
      </c>
      <c r="Y826" s="41">
        <f>VLOOKUP(X826,definitions_list_lookup!$AT$3:$AU$5,2,FALSE)</f>
        <v>1</v>
      </c>
      <c r="Z826" s="41"/>
      <c r="AA826" s="41" t="s">
        <v>3222</v>
      </c>
      <c r="AB826" s="2"/>
      <c r="AC826" s="2"/>
      <c r="AD826" s="5" t="e">
        <f>VLOOKUP(AC826,definitions_list_lookup!$Y$12:$Z$15,2,FALSE)</f>
        <v>#N/A</v>
      </c>
      <c r="AE826" s="35"/>
      <c r="AF826" s="41" t="e">
        <f>VLOOKUP(AE826,definitions_list_lookup!$AT$3:$AU$5,2,FALSE)</f>
        <v>#N/A</v>
      </c>
      <c r="AH826" s="2"/>
      <c r="AI826" s="2"/>
      <c r="AJ826" s="14"/>
      <c r="AK826" s="14"/>
      <c r="AL826" s="14"/>
      <c r="AM826" s="14"/>
      <c r="AN826" s="14"/>
      <c r="AO826" s="14"/>
      <c r="AP826" s="14"/>
      <c r="AQ826" s="14"/>
      <c r="AR826" s="14"/>
      <c r="AS826" s="49"/>
      <c r="AT826" s="49"/>
      <c r="AU826" s="49"/>
      <c r="AV826" s="49"/>
      <c r="AW826" s="49"/>
      <c r="AX826" s="49"/>
      <c r="AY826" s="49"/>
      <c r="AZ826" s="49"/>
      <c r="BA826" s="49"/>
      <c r="BB826" s="49"/>
      <c r="BC826" s="60"/>
    </row>
    <row r="827" spans="1:55">
      <c r="A827" s="89">
        <v>42941</v>
      </c>
      <c r="B827" s="2" t="s">
        <v>1842</v>
      </c>
      <c r="C827" s="2" t="s">
        <v>1450</v>
      </c>
      <c r="D827" s="2" t="s">
        <v>1575</v>
      </c>
      <c r="E827" s="2">
        <v>94</v>
      </c>
      <c r="F827" s="2">
        <v>4</v>
      </c>
      <c r="G827" s="10" t="str">
        <f t="shared" si="88"/>
        <v>94-4</v>
      </c>
      <c r="H827" s="2">
        <v>14</v>
      </c>
      <c r="I827" s="2">
        <v>32</v>
      </c>
      <c r="J827" s="14">
        <f>(VLOOKUP($G827,Depth_Lookup_CCL!$A$3:$Z$549,11,FALSE))+(H827/100)</f>
        <v>235.68999999999997</v>
      </c>
      <c r="K827" s="14">
        <f>(VLOOKUP($G827,Depth_Lookup_CCL!$A$3:$Z$549,11,FALSE))+(I827/100)</f>
        <v>235.86999999999998</v>
      </c>
      <c r="L827" s="90">
        <v>58</v>
      </c>
      <c r="M827" s="90" t="s">
        <v>1846</v>
      </c>
      <c r="N827" s="14"/>
      <c r="Q827" s="2"/>
      <c r="R827" s="110"/>
      <c r="T827" s="35"/>
      <c r="U827" s="2"/>
      <c r="V827" s="2"/>
      <c r="W827" s="5" t="e">
        <f>VLOOKUP(V827,definitions_list_lookup!$V$12:$W$15,2,FALSE)</f>
        <v>#N/A</v>
      </c>
      <c r="X827" s="35"/>
      <c r="Y827" s="41" t="e">
        <f>VLOOKUP(X827,definitions_list_lookup!$AT$3:$AU$5,2,FALSE)</f>
        <v>#N/A</v>
      </c>
      <c r="Z827" s="41">
        <v>8</v>
      </c>
      <c r="AA827" s="41" t="s">
        <v>3223</v>
      </c>
      <c r="AB827" s="2" t="s">
        <v>1385</v>
      </c>
      <c r="AC827" s="2" t="s">
        <v>1374</v>
      </c>
      <c r="AD827" s="5">
        <f>VLOOKUP(AC827,definitions_list_lookup!$Y$12:$Z$15,2,FALSE)</f>
        <v>1</v>
      </c>
      <c r="AE827" s="35" t="s">
        <v>1456</v>
      </c>
      <c r="AF827" s="41">
        <f>VLOOKUP(AE827,definitions_list_lookup!$AT$3:$AU$5,2,FALSE)</f>
        <v>1</v>
      </c>
      <c r="AH827" s="2" t="s">
        <v>1492</v>
      </c>
      <c r="AI827" s="2" t="s">
        <v>3109</v>
      </c>
      <c r="AJ827" s="14"/>
      <c r="AK827" s="14"/>
      <c r="AL827" s="14"/>
      <c r="AM827" s="14"/>
      <c r="AN827" s="14"/>
      <c r="AO827" s="14"/>
      <c r="AP827" s="14"/>
      <c r="AQ827" s="14"/>
      <c r="AR827" s="14"/>
      <c r="AS827" s="49">
        <v>17</v>
      </c>
      <c r="AT827" s="49">
        <v>90</v>
      </c>
      <c r="AU827" s="49">
        <v>3</v>
      </c>
      <c r="AV827" s="49">
        <v>360</v>
      </c>
      <c r="AW827" s="49">
        <f t="shared" si="89"/>
        <v>-99.726996940008007</v>
      </c>
      <c r="AX827" s="49">
        <f t="shared" si="84"/>
        <v>260.27300305999199</v>
      </c>
      <c r="AY827" s="49">
        <f t="shared" si="90"/>
        <v>72.76663352867665</v>
      </c>
      <c r="AZ827" s="49">
        <f t="shared" si="85"/>
        <v>350.27300305999199</v>
      </c>
      <c r="BA827" s="49">
        <f t="shared" si="86"/>
        <v>17.23336647132335</v>
      </c>
      <c r="BB827" s="49">
        <f t="shared" si="91"/>
        <v>80.273003059991993</v>
      </c>
      <c r="BC827" s="60">
        <f t="shared" si="87"/>
        <v>17.23336647132335</v>
      </c>
    </row>
    <row r="828" spans="1:55">
      <c r="A828" s="89">
        <v>42941</v>
      </c>
      <c r="B828" s="2" t="s">
        <v>1842</v>
      </c>
      <c r="C828" s="2" t="s">
        <v>1450</v>
      </c>
      <c r="D828" s="2" t="s">
        <v>1575</v>
      </c>
      <c r="E828" s="2">
        <v>94</v>
      </c>
      <c r="F828" s="2">
        <v>4</v>
      </c>
      <c r="G828" s="10" t="str">
        <f t="shared" si="88"/>
        <v>94-4</v>
      </c>
      <c r="H828" s="2">
        <v>32</v>
      </c>
      <c r="I828" s="2">
        <v>48</v>
      </c>
      <c r="J828" s="14">
        <f>(VLOOKUP($G828,Depth_Lookup_CCL!$A$3:$Z$549,11,FALSE))+(H828/100)</f>
        <v>235.86999999999998</v>
      </c>
      <c r="K828" s="14">
        <f>(VLOOKUP($G828,Depth_Lookup_CCL!$A$3:$Z$549,11,FALSE))+(I828/100)</f>
        <v>236.02999999999997</v>
      </c>
      <c r="L828" s="90">
        <v>58</v>
      </c>
      <c r="M828" s="90" t="s">
        <v>1846</v>
      </c>
      <c r="N828" s="14"/>
      <c r="Q828" s="2"/>
      <c r="R828" s="110"/>
      <c r="S828" s="2" t="s">
        <v>1379</v>
      </c>
      <c r="T828" s="35" t="s">
        <v>1391</v>
      </c>
      <c r="U828" s="2" t="s">
        <v>1368</v>
      </c>
      <c r="V828" s="2" t="s">
        <v>1374</v>
      </c>
      <c r="W828" s="5">
        <f>VLOOKUP(V828,definitions_list_lookup!$V$12:$W$15,2,FALSE)</f>
        <v>1</v>
      </c>
      <c r="X828" s="35" t="s">
        <v>1456</v>
      </c>
      <c r="Y828" s="41">
        <f>VLOOKUP(X828,definitions_list_lookup!$AT$3:$AU$5,2,FALSE)</f>
        <v>1</v>
      </c>
      <c r="Z828" s="41">
        <v>12</v>
      </c>
      <c r="AA828" s="41" t="s">
        <v>3081</v>
      </c>
      <c r="AB828" s="2"/>
      <c r="AC828" s="2"/>
      <c r="AD828" s="5" t="e">
        <f>VLOOKUP(AC828,definitions_list_lookup!$Y$12:$Z$15,2,FALSE)</f>
        <v>#N/A</v>
      </c>
      <c r="AE828" s="35"/>
      <c r="AF828" s="41" t="e">
        <f>VLOOKUP(AE828,definitions_list_lookup!$AT$3:$AU$5,2,FALSE)</f>
        <v>#N/A</v>
      </c>
      <c r="AH828" s="2"/>
      <c r="AI828" s="2"/>
      <c r="AJ828" s="14"/>
      <c r="AK828" s="14"/>
      <c r="AL828" s="14"/>
      <c r="AM828" s="14"/>
      <c r="AN828" s="14"/>
      <c r="AO828" s="14"/>
      <c r="AP828" s="14"/>
      <c r="AQ828" s="14"/>
      <c r="AR828" s="14"/>
      <c r="AS828" s="49"/>
      <c r="AT828" s="49"/>
      <c r="AU828" s="49"/>
      <c r="AV828" s="49"/>
      <c r="AW828" s="49"/>
      <c r="AX828" s="49"/>
      <c r="AY828" s="49"/>
      <c r="AZ828" s="49"/>
      <c r="BA828" s="49"/>
      <c r="BB828" s="49"/>
      <c r="BC828" s="60"/>
    </row>
    <row r="829" spans="1:55">
      <c r="A829" s="89">
        <v>42941</v>
      </c>
      <c r="B829" s="2" t="s">
        <v>1842</v>
      </c>
      <c r="C829" s="2" t="s">
        <v>1450</v>
      </c>
      <c r="D829" s="2" t="s">
        <v>1575</v>
      </c>
      <c r="E829" s="2">
        <v>94</v>
      </c>
      <c r="F829" s="2">
        <v>4</v>
      </c>
      <c r="G829" s="10" t="str">
        <f t="shared" si="88"/>
        <v>94-4</v>
      </c>
      <c r="H829" s="2">
        <v>48</v>
      </c>
      <c r="I829" s="2">
        <v>54</v>
      </c>
      <c r="J829" s="14">
        <f>(VLOOKUP($G829,Depth_Lookup_CCL!$A$3:$Z$549,11,FALSE))+(H829/100)</f>
        <v>236.02999999999997</v>
      </c>
      <c r="K829" s="14">
        <f>(VLOOKUP($G829,Depth_Lookup_CCL!$A$3:$Z$549,11,FALSE))+(I829/100)</f>
        <v>236.08999999999997</v>
      </c>
      <c r="L829" s="90">
        <v>58</v>
      </c>
      <c r="M829" s="90" t="s">
        <v>1846</v>
      </c>
      <c r="N829" s="14"/>
      <c r="Q829" s="2"/>
      <c r="R829" s="110"/>
      <c r="S829" s="2" t="s">
        <v>1366</v>
      </c>
      <c r="T829" s="35" t="s">
        <v>1391</v>
      </c>
      <c r="U829" s="2" t="s">
        <v>1368</v>
      </c>
      <c r="V829" s="2" t="s">
        <v>1374</v>
      </c>
      <c r="W829" s="5">
        <f>VLOOKUP(V829,definitions_list_lookup!$V$12:$W$15,2,FALSE)</f>
        <v>1</v>
      </c>
      <c r="X829" s="35" t="s">
        <v>1456</v>
      </c>
      <c r="Y829" s="41">
        <f>VLOOKUP(X829,definitions_list_lookup!$AT$3:$AU$5,2,FALSE)</f>
        <v>1</v>
      </c>
      <c r="Z829" s="41">
        <v>6</v>
      </c>
      <c r="AA829" s="41" t="s">
        <v>3251</v>
      </c>
      <c r="AB829" s="2"/>
      <c r="AC829" s="2"/>
      <c r="AD829" s="5" t="e">
        <f>VLOOKUP(AC829,definitions_list_lookup!$Y$12:$Z$15,2,FALSE)</f>
        <v>#N/A</v>
      </c>
      <c r="AE829" s="35"/>
      <c r="AF829" s="41" t="e">
        <f>VLOOKUP(AE829,definitions_list_lookup!$AT$3:$AU$5,2,FALSE)</f>
        <v>#N/A</v>
      </c>
      <c r="AH829" s="2"/>
      <c r="AI829" s="2"/>
      <c r="AJ829" s="14"/>
      <c r="AK829" s="14"/>
      <c r="AL829" s="14"/>
      <c r="AM829" s="14"/>
      <c r="AN829" s="14"/>
      <c r="AO829" s="14"/>
      <c r="AP829" s="14"/>
      <c r="AQ829" s="14"/>
      <c r="AR829" s="14"/>
      <c r="AS829" s="49"/>
      <c r="AT829" s="49"/>
      <c r="AU829" s="49"/>
      <c r="AV829" s="49"/>
      <c r="AW829" s="49"/>
      <c r="AX829" s="49"/>
      <c r="AY829" s="49"/>
      <c r="AZ829" s="49"/>
      <c r="BA829" s="49"/>
      <c r="BB829" s="49"/>
      <c r="BC829" s="60"/>
    </row>
    <row r="830" spans="1:55">
      <c r="A830" s="89">
        <v>42941</v>
      </c>
      <c r="B830" s="2" t="s">
        <v>1842</v>
      </c>
      <c r="C830" s="2" t="s">
        <v>1450</v>
      </c>
      <c r="D830" s="2" t="s">
        <v>1575</v>
      </c>
      <c r="E830" s="2">
        <v>94</v>
      </c>
      <c r="F830" s="2">
        <v>4</v>
      </c>
      <c r="G830" s="10" t="str">
        <f t="shared" si="88"/>
        <v>94-4</v>
      </c>
      <c r="H830" s="2">
        <v>54</v>
      </c>
      <c r="I830" s="2">
        <v>58</v>
      </c>
      <c r="J830" s="14">
        <f>(VLOOKUP($G830,Depth_Lookup_CCL!$A$3:$Z$549,11,FALSE))+(H830/100)</f>
        <v>236.08999999999997</v>
      </c>
      <c r="K830" s="14">
        <f>(VLOOKUP($G830,Depth_Lookup_CCL!$A$3:$Z$549,11,FALSE))+(I830/100)</f>
        <v>236.13</v>
      </c>
      <c r="L830" s="90">
        <v>58</v>
      </c>
      <c r="M830" s="90" t="s">
        <v>1846</v>
      </c>
      <c r="N830" s="14"/>
      <c r="Q830" s="2"/>
      <c r="R830" s="110"/>
      <c r="S830" s="2" t="s">
        <v>1379</v>
      </c>
      <c r="T830" s="35" t="s">
        <v>1391</v>
      </c>
      <c r="U830" s="2" t="s">
        <v>1368</v>
      </c>
      <c r="V830" s="2" t="s">
        <v>1374</v>
      </c>
      <c r="W830" s="5">
        <f>VLOOKUP(V830,definitions_list_lookup!$V$12:$W$15,2,FALSE)</f>
        <v>1</v>
      </c>
      <c r="X830" s="35" t="s">
        <v>1456</v>
      </c>
      <c r="Y830" s="41">
        <f>VLOOKUP(X830,definitions_list_lookup!$AT$3:$AU$5,2,FALSE)</f>
        <v>1</v>
      </c>
      <c r="Z830" s="41">
        <v>4</v>
      </c>
      <c r="AA830" s="41" t="s">
        <v>3223</v>
      </c>
      <c r="AB830" s="2"/>
      <c r="AC830" s="2"/>
      <c r="AD830" s="5" t="e">
        <f>VLOOKUP(AC830,definitions_list_lookup!$Y$12:$Z$15,2,FALSE)</f>
        <v>#N/A</v>
      </c>
      <c r="AE830" s="35"/>
      <c r="AF830" s="41" t="e">
        <f>VLOOKUP(AE830,definitions_list_lookup!$AT$3:$AU$5,2,FALSE)</f>
        <v>#N/A</v>
      </c>
      <c r="AH830" s="2"/>
      <c r="AI830" s="2"/>
      <c r="AJ830" s="14"/>
      <c r="AK830" s="14"/>
      <c r="AL830" s="14"/>
      <c r="AM830" s="14"/>
      <c r="AN830" s="14"/>
      <c r="AO830" s="14"/>
      <c r="AP830" s="14"/>
      <c r="AQ830" s="14"/>
      <c r="AR830" s="14"/>
      <c r="AS830" s="49">
        <v>17</v>
      </c>
      <c r="AT830" s="49">
        <v>90</v>
      </c>
      <c r="AU830" s="49">
        <v>3</v>
      </c>
      <c r="AV830" s="49">
        <v>360</v>
      </c>
      <c r="AW830" s="49">
        <f t="shared" si="89"/>
        <v>-99.726996940008007</v>
      </c>
      <c r="AX830" s="49">
        <f t="shared" si="84"/>
        <v>260.27300305999199</v>
      </c>
      <c r="AY830" s="49">
        <f t="shared" si="90"/>
        <v>72.76663352867665</v>
      </c>
      <c r="AZ830" s="49">
        <f t="shared" si="85"/>
        <v>350.27300305999199</v>
      </c>
      <c r="BA830" s="49">
        <f t="shared" si="86"/>
        <v>17.23336647132335</v>
      </c>
      <c r="BB830" s="49">
        <f t="shared" si="91"/>
        <v>80.273003059991993</v>
      </c>
      <c r="BC830" s="60">
        <f t="shared" si="87"/>
        <v>17.23336647132335</v>
      </c>
    </row>
    <row r="831" spans="1:55">
      <c r="A831" s="89">
        <v>42941</v>
      </c>
      <c r="B831" s="2" t="s">
        <v>1842</v>
      </c>
      <c r="C831" s="2" t="s">
        <v>1450</v>
      </c>
      <c r="D831" s="2" t="s">
        <v>1575</v>
      </c>
      <c r="E831" s="2">
        <v>94</v>
      </c>
      <c r="F831" s="2">
        <v>4</v>
      </c>
      <c r="G831" s="10" t="str">
        <f t="shared" si="88"/>
        <v>94-4</v>
      </c>
      <c r="H831" s="2">
        <v>58</v>
      </c>
      <c r="I831" s="2">
        <v>71</v>
      </c>
      <c r="J831" s="14">
        <f>(VLOOKUP($G831,Depth_Lookup_CCL!$A$3:$Z$549,11,FALSE))+(H831/100)</f>
        <v>236.13</v>
      </c>
      <c r="K831" s="14">
        <f>(VLOOKUP($G831,Depth_Lookup_CCL!$A$3:$Z$549,11,FALSE))+(I831/100)</f>
        <v>236.26</v>
      </c>
      <c r="L831" s="90">
        <v>58</v>
      </c>
      <c r="M831" s="90" t="s">
        <v>1846</v>
      </c>
      <c r="N831" s="14" t="s">
        <v>1442</v>
      </c>
      <c r="Q831" s="2"/>
      <c r="R831" s="110"/>
      <c r="S831" s="2" t="s">
        <v>1378</v>
      </c>
      <c r="T831" s="35" t="s">
        <v>1391</v>
      </c>
      <c r="U831" s="2" t="s">
        <v>1368</v>
      </c>
      <c r="V831" s="2" t="s">
        <v>1374</v>
      </c>
      <c r="W831" s="5">
        <f>VLOOKUP(V831,definitions_list_lookup!$V$12:$W$15,2,FALSE)</f>
        <v>1</v>
      </c>
      <c r="X831" s="35" t="s">
        <v>1456</v>
      </c>
      <c r="Y831" s="41">
        <f>VLOOKUP(X831,definitions_list_lookup!$AT$3:$AU$5,2,FALSE)</f>
        <v>1</v>
      </c>
      <c r="Z831" s="41">
        <v>59</v>
      </c>
      <c r="AA831" s="41" t="s">
        <v>3222</v>
      </c>
      <c r="AB831" s="2"/>
      <c r="AC831" s="2"/>
      <c r="AD831" s="5" t="e">
        <f>VLOOKUP(AC831,definitions_list_lookup!$Y$12:$Z$15,2,FALSE)</f>
        <v>#N/A</v>
      </c>
      <c r="AE831" s="35"/>
      <c r="AF831" s="41" t="e">
        <f>VLOOKUP(AE831,definitions_list_lookup!$AT$3:$AU$5,2,FALSE)</f>
        <v>#N/A</v>
      </c>
      <c r="AH831" s="2"/>
      <c r="AI831" s="2"/>
      <c r="AJ831" s="14"/>
      <c r="AK831" s="14"/>
      <c r="AL831" s="14"/>
      <c r="AM831" s="14"/>
      <c r="AN831" s="14"/>
      <c r="AO831" s="14"/>
      <c r="AP831" s="14"/>
      <c r="AQ831" s="14"/>
      <c r="AR831" s="14"/>
      <c r="AS831" s="49">
        <v>11</v>
      </c>
      <c r="AT831" s="49">
        <v>90</v>
      </c>
      <c r="AU831" s="49">
        <v>3</v>
      </c>
      <c r="AV831" s="49">
        <v>360</v>
      </c>
      <c r="AW831" s="49">
        <f t="shared" si="89"/>
        <v>-105.08899446245468</v>
      </c>
      <c r="AX831" s="49">
        <f t="shared" si="84"/>
        <v>254.91100553754532</v>
      </c>
      <c r="AY831" s="49">
        <f t="shared" si="90"/>
        <v>78.617290945848197</v>
      </c>
      <c r="AZ831" s="49">
        <f t="shared" si="85"/>
        <v>344.91100553754529</v>
      </c>
      <c r="BA831" s="49">
        <f t="shared" si="86"/>
        <v>11.382709054151803</v>
      </c>
      <c r="BB831" s="49">
        <f t="shared" si="91"/>
        <v>74.911005537545321</v>
      </c>
      <c r="BC831" s="60">
        <f t="shared" si="87"/>
        <v>11.382709054151803</v>
      </c>
    </row>
    <row r="832" spans="1:55">
      <c r="A832" s="89">
        <v>42941</v>
      </c>
      <c r="B832" s="2" t="s">
        <v>1842</v>
      </c>
      <c r="C832" s="2" t="s">
        <v>1450</v>
      </c>
      <c r="D832" s="2" t="s">
        <v>1575</v>
      </c>
      <c r="E832" s="2">
        <v>95</v>
      </c>
      <c r="F832" s="2">
        <v>1</v>
      </c>
      <c r="G832" s="10" t="str">
        <f t="shared" si="88"/>
        <v>95-1</v>
      </c>
      <c r="H832" s="2">
        <v>0</v>
      </c>
      <c r="I832" s="2">
        <v>46</v>
      </c>
      <c r="J832" s="14">
        <f>(VLOOKUP($G832,Depth_Lookup_CCL!$A$3:$Z$549,11,FALSE))+(H832/100)</f>
        <v>236.2</v>
      </c>
      <c r="K832" s="14">
        <f>(VLOOKUP($G832,Depth_Lookup_CCL!$A$3:$Z$549,11,FALSE))+(I832/100)</f>
        <v>236.66</v>
      </c>
      <c r="L832" s="90">
        <v>58</v>
      </c>
      <c r="M832" s="90" t="s">
        <v>1846</v>
      </c>
      <c r="N832" s="14"/>
      <c r="Q832" s="2"/>
      <c r="R832" s="110"/>
      <c r="S832" s="2" t="s">
        <v>1378</v>
      </c>
      <c r="T832" s="35" t="s">
        <v>1391</v>
      </c>
      <c r="U832" s="2" t="s">
        <v>1368</v>
      </c>
      <c r="V832" s="2" t="s">
        <v>1374</v>
      </c>
      <c r="W832" s="5">
        <f>VLOOKUP(V832,definitions_list_lookup!$V$12:$W$15,2,FALSE)</f>
        <v>1</v>
      </c>
      <c r="X832" s="35" t="s">
        <v>1456</v>
      </c>
      <c r="Y832" s="41">
        <f>VLOOKUP(X832,definitions_list_lookup!$AT$3:$AU$5,2,FALSE)</f>
        <v>1</v>
      </c>
      <c r="Z832" s="41"/>
      <c r="AA832" s="41" t="s">
        <v>3082</v>
      </c>
      <c r="AB832" s="2"/>
      <c r="AC832" s="2"/>
      <c r="AD832" s="5" t="e">
        <f>VLOOKUP(AC832,definitions_list_lookup!$Y$12:$Z$15,2,FALSE)</f>
        <v>#N/A</v>
      </c>
      <c r="AE832" s="35"/>
      <c r="AF832" s="41" t="e">
        <f>VLOOKUP(AE832,definitions_list_lookup!$AT$3:$AU$5,2,FALSE)</f>
        <v>#N/A</v>
      </c>
      <c r="AH832" s="2"/>
      <c r="AI832" s="2"/>
      <c r="AJ832" s="14"/>
      <c r="AK832" s="14"/>
      <c r="AL832" s="14"/>
      <c r="AM832" s="14"/>
      <c r="AN832" s="14"/>
      <c r="AO832" s="14"/>
      <c r="AP832" s="14"/>
      <c r="AQ832" s="14"/>
      <c r="AR832" s="14"/>
      <c r="AS832" s="49"/>
      <c r="AT832" s="49"/>
      <c r="AU832" s="49"/>
      <c r="AV832" s="49"/>
      <c r="AW832" s="49"/>
      <c r="AX832" s="49"/>
      <c r="AY832" s="49"/>
      <c r="AZ832" s="49"/>
      <c r="BA832" s="49"/>
      <c r="BB832" s="49"/>
      <c r="BC832" s="60"/>
    </row>
    <row r="833" spans="1:55">
      <c r="A833" s="89">
        <v>42941</v>
      </c>
      <c r="B833" s="2" t="s">
        <v>1842</v>
      </c>
      <c r="C833" s="2" t="s">
        <v>1450</v>
      </c>
      <c r="D833" s="2" t="s">
        <v>1575</v>
      </c>
      <c r="E833" s="2">
        <v>95</v>
      </c>
      <c r="F833" s="2">
        <v>1</v>
      </c>
      <c r="G833" s="10" t="str">
        <f t="shared" si="88"/>
        <v>95-1</v>
      </c>
      <c r="H833" s="2">
        <v>46</v>
      </c>
      <c r="I833" s="2">
        <v>70</v>
      </c>
      <c r="J833" s="14">
        <f>(VLOOKUP($G833,Depth_Lookup_CCL!$A$3:$Z$549,11,FALSE))+(H833/100)</f>
        <v>236.66</v>
      </c>
      <c r="K833" s="14">
        <f>(VLOOKUP($G833,Depth_Lookup_CCL!$A$3:$Z$549,11,FALSE))+(I833/100)</f>
        <v>236.89999999999998</v>
      </c>
      <c r="L833" s="90">
        <v>58</v>
      </c>
      <c r="M833" s="90" t="s">
        <v>1846</v>
      </c>
      <c r="N833" s="14" t="s">
        <v>1442</v>
      </c>
      <c r="Q833" s="2"/>
      <c r="R833" s="110"/>
      <c r="S833" s="2" t="s">
        <v>1378</v>
      </c>
      <c r="T833" s="35" t="s">
        <v>1391</v>
      </c>
      <c r="U833" s="2" t="s">
        <v>1368</v>
      </c>
      <c r="V833" s="2" t="s">
        <v>1374</v>
      </c>
      <c r="W833" s="5">
        <f>VLOOKUP(V833,definitions_list_lookup!$V$12:$W$15,2,FALSE)</f>
        <v>1</v>
      </c>
      <c r="X833" s="35" t="s">
        <v>1456</v>
      </c>
      <c r="Y833" s="41">
        <f>VLOOKUP(X833,definitions_list_lookup!$AT$3:$AU$5,2,FALSE)</f>
        <v>1</v>
      </c>
      <c r="Z833" s="41">
        <v>62</v>
      </c>
      <c r="AA833" s="41" t="s">
        <v>3223</v>
      </c>
      <c r="AB833" s="2"/>
      <c r="AC833" s="2"/>
      <c r="AD833" s="5" t="e">
        <f>VLOOKUP(AC833,definitions_list_lookup!$Y$12:$Z$15,2,FALSE)</f>
        <v>#N/A</v>
      </c>
      <c r="AE833" s="35"/>
      <c r="AF833" s="41" t="e">
        <f>VLOOKUP(AE833,definitions_list_lookup!$AT$3:$AU$5,2,FALSE)</f>
        <v>#N/A</v>
      </c>
      <c r="AH833" s="2"/>
      <c r="AI833" s="2"/>
      <c r="AJ833" s="14"/>
      <c r="AK833" s="14"/>
      <c r="AL833" s="14"/>
      <c r="AM833" s="14"/>
      <c r="AN833" s="14"/>
      <c r="AO833" s="14"/>
      <c r="AP833" s="14"/>
      <c r="AQ833" s="14"/>
      <c r="AR833" s="14"/>
      <c r="AS833" s="49"/>
      <c r="AT833" s="49"/>
      <c r="AU833" s="49"/>
      <c r="AV833" s="49"/>
      <c r="AW833" s="49"/>
      <c r="AX833" s="49"/>
      <c r="AY833" s="49"/>
      <c r="AZ833" s="49"/>
      <c r="BA833" s="49"/>
      <c r="BB833" s="49"/>
      <c r="BC833" s="60"/>
    </row>
    <row r="834" spans="1:55">
      <c r="A834" s="89">
        <v>42941</v>
      </c>
      <c r="B834" s="2" t="s">
        <v>1842</v>
      </c>
      <c r="C834" s="2" t="s">
        <v>1450</v>
      </c>
      <c r="D834" s="2" t="s">
        <v>1575</v>
      </c>
      <c r="E834" s="2">
        <v>95</v>
      </c>
      <c r="F834" s="2">
        <v>2</v>
      </c>
      <c r="G834" s="10" t="str">
        <f t="shared" si="88"/>
        <v>95-2</v>
      </c>
      <c r="H834" s="2">
        <v>0</v>
      </c>
      <c r="I834" s="2">
        <v>38</v>
      </c>
      <c r="J834" s="14">
        <f>(VLOOKUP($G834,Depth_Lookup_CCL!$A$3:$Z$549,11,FALSE))+(H834/100)</f>
        <v>236.85999999999999</v>
      </c>
      <c r="K834" s="14">
        <f>(VLOOKUP($G834,Depth_Lookup_CCL!$A$3:$Z$549,11,FALSE))+(I834/100)</f>
        <v>237.23999999999998</v>
      </c>
      <c r="L834" s="90">
        <v>58</v>
      </c>
      <c r="M834" s="90" t="s">
        <v>1888</v>
      </c>
      <c r="N834" s="14"/>
      <c r="Q834" s="2"/>
      <c r="R834" s="110"/>
      <c r="S834" s="2" t="s">
        <v>1378</v>
      </c>
      <c r="T834" s="35" t="s">
        <v>1391</v>
      </c>
      <c r="U834" s="2" t="s">
        <v>1368</v>
      </c>
      <c r="V834" s="2" t="s">
        <v>1374</v>
      </c>
      <c r="W834" s="5">
        <f>VLOOKUP(V834,definitions_list_lookup!$V$12:$W$15,2,FALSE)</f>
        <v>1</v>
      </c>
      <c r="X834" s="35" t="s">
        <v>1456</v>
      </c>
      <c r="Y834" s="41">
        <f>VLOOKUP(X834,definitions_list_lookup!$AT$3:$AU$5,2,FALSE)</f>
        <v>1</v>
      </c>
      <c r="Z834" s="41"/>
      <c r="AA834" s="41" t="s">
        <v>2509</v>
      </c>
      <c r="AB834" s="2"/>
      <c r="AC834" s="2"/>
      <c r="AD834" s="5" t="e">
        <f>VLOOKUP(AC834,definitions_list_lookup!$Y$12:$Z$15,2,FALSE)</f>
        <v>#N/A</v>
      </c>
      <c r="AE834" s="35"/>
      <c r="AF834" s="41" t="e">
        <f>VLOOKUP(AE834,definitions_list_lookup!$AT$3:$AU$5,2,FALSE)</f>
        <v>#N/A</v>
      </c>
      <c r="AH834" s="2"/>
      <c r="AI834" s="2"/>
      <c r="AJ834" s="14"/>
      <c r="AK834" s="14"/>
      <c r="AL834" s="14"/>
      <c r="AM834" s="14"/>
      <c r="AN834" s="14"/>
      <c r="AO834" s="14"/>
      <c r="AP834" s="14"/>
      <c r="AQ834" s="14"/>
      <c r="AR834" s="14"/>
      <c r="AS834" s="49">
        <v>17</v>
      </c>
      <c r="AT834" s="49">
        <v>90</v>
      </c>
      <c r="AU834" s="49">
        <v>0</v>
      </c>
      <c r="AV834" s="49">
        <v>360</v>
      </c>
      <c r="AW834" s="49">
        <f t="shared" si="89"/>
        <v>-90.000000000000014</v>
      </c>
      <c r="AX834" s="49">
        <f t="shared" si="84"/>
        <v>270</v>
      </c>
      <c r="AY834" s="49">
        <f t="shared" si="90"/>
        <v>73</v>
      </c>
      <c r="AZ834" s="49">
        <f t="shared" si="85"/>
        <v>360</v>
      </c>
      <c r="BA834" s="49">
        <f t="shared" si="86"/>
        <v>17</v>
      </c>
      <c r="BB834" s="49">
        <f t="shared" si="91"/>
        <v>90</v>
      </c>
      <c r="BC834" s="60">
        <f t="shared" si="87"/>
        <v>17</v>
      </c>
    </row>
    <row r="835" spans="1:55">
      <c r="A835" s="89">
        <v>42941</v>
      </c>
      <c r="B835" s="2" t="s">
        <v>1842</v>
      </c>
      <c r="C835" s="2" t="s">
        <v>1450</v>
      </c>
      <c r="D835" s="2" t="s">
        <v>1575</v>
      </c>
      <c r="E835" s="2">
        <v>95</v>
      </c>
      <c r="F835" s="2">
        <v>2</v>
      </c>
      <c r="G835" s="10" t="str">
        <f t="shared" si="88"/>
        <v>95-2</v>
      </c>
      <c r="H835" s="2">
        <v>38</v>
      </c>
      <c r="I835" s="2">
        <v>42</v>
      </c>
      <c r="J835" s="14">
        <f>(VLOOKUP($G835,Depth_Lookup_CCL!$A$3:$Z$549,11,FALSE))+(H835/100)</f>
        <v>237.23999999999998</v>
      </c>
      <c r="K835" s="14">
        <f>(VLOOKUP($G835,Depth_Lookup_CCL!$A$3:$Z$549,11,FALSE))+(I835/100)</f>
        <v>237.27999999999997</v>
      </c>
      <c r="L835" s="90">
        <v>58</v>
      </c>
      <c r="M835" s="90" t="s">
        <v>1888</v>
      </c>
      <c r="N835" s="14"/>
      <c r="Q835" s="2"/>
      <c r="R835" s="110"/>
      <c r="S835" s="2" t="s">
        <v>1378</v>
      </c>
      <c r="T835" s="35" t="s">
        <v>1391</v>
      </c>
      <c r="U835" s="2" t="s">
        <v>1368</v>
      </c>
      <c r="V835" s="2" t="s">
        <v>1374</v>
      </c>
      <c r="W835" s="5">
        <f>VLOOKUP(V835,definitions_list_lookup!$V$12:$W$15,2,FALSE)</f>
        <v>1</v>
      </c>
      <c r="X835" s="35" t="s">
        <v>1456</v>
      </c>
      <c r="Y835" s="41">
        <f>VLOOKUP(X835,definitions_list_lookup!$AT$3:$AU$5,2,FALSE)</f>
        <v>1</v>
      </c>
      <c r="Z835" s="41">
        <v>4</v>
      </c>
      <c r="AA835" s="41" t="s">
        <v>3252</v>
      </c>
      <c r="AB835" s="2"/>
      <c r="AC835" s="2"/>
      <c r="AD835" s="5" t="e">
        <f>VLOOKUP(AC835,definitions_list_lookup!$Y$12:$Z$15,2,FALSE)</f>
        <v>#N/A</v>
      </c>
      <c r="AE835" s="35"/>
      <c r="AF835" s="41" t="e">
        <f>VLOOKUP(AE835,definitions_list_lookup!$AT$3:$AU$5,2,FALSE)</f>
        <v>#N/A</v>
      </c>
      <c r="AH835" s="2"/>
      <c r="AI835" s="2"/>
      <c r="AJ835" s="14"/>
      <c r="AK835" s="14"/>
      <c r="AL835" s="14"/>
      <c r="AM835" s="14"/>
      <c r="AN835" s="14"/>
      <c r="AO835" s="14"/>
      <c r="AP835" s="14"/>
      <c r="AQ835" s="14"/>
      <c r="AR835" s="14"/>
      <c r="AS835" s="49"/>
      <c r="AT835" s="49"/>
      <c r="AU835" s="49"/>
      <c r="AV835" s="49"/>
      <c r="AW835" s="49"/>
      <c r="AX835" s="49"/>
      <c r="AY835" s="49"/>
      <c r="AZ835" s="49"/>
      <c r="BA835" s="49"/>
      <c r="BB835" s="49"/>
      <c r="BC835" s="60"/>
    </row>
    <row r="836" spans="1:55">
      <c r="A836" s="89">
        <v>42941</v>
      </c>
      <c r="B836" s="2" t="s">
        <v>1842</v>
      </c>
      <c r="C836" s="2" t="s">
        <v>1450</v>
      </c>
      <c r="D836" s="2" t="s">
        <v>1575</v>
      </c>
      <c r="E836" s="2">
        <v>95</v>
      </c>
      <c r="F836" s="2">
        <v>2</v>
      </c>
      <c r="G836" s="10" t="str">
        <f t="shared" si="88"/>
        <v>95-2</v>
      </c>
      <c r="H836" s="2">
        <v>42</v>
      </c>
      <c r="I836" s="2">
        <v>61</v>
      </c>
      <c r="J836" s="14">
        <f>(VLOOKUP($G836,Depth_Lookup_CCL!$A$3:$Z$549,11,FALSE))+(H836/100)</f>
        <v>237.27999999999997</v>
      </c>
      <c r="K836" s="14">
        <f>(VLOOKUP($G836,Depth_Lookup_CCL!$A$3:$Z$549,11,FALSE))+(I836/100)</f>
        <v>237.47</v>
      </c>
      <c r="L836" s="90">
        <v>58</v>
      </c>
      <c r="M836" s="90" t="s">
        <v>1888</v>
      </c>
      <c r="N836" s="14"/>
      <c r="Q836" s="2"/>
      <c r="R836" s="110"/>
      <c r="S836" s="2" t="s">
        <v>1379</v>
      </c>
      <c r="T836" s="35" t="s">
        <v>1391</v>
      </c>
      <c r="U836" s="2" t="s">
        <v>1368</v>
      </c>
      <c r="V836" s="2" t="s">
        <v>1374</v>
      </c>
      <c r="W836" s="5">
        <f>VLOOKUP(V836,definitions_list_lookup!$V$12:$W$15,2,FALSE)</f>
        <v>1</v>
      </c>
      <c r="X836" s="35" t="s">
        <v>1456</v>
      </c>
      <c r="Y836" s="41">
        <f>VLOOKUP(X836,definitions_list_lookup!$AT$3:$AU$5,2,FALSE)</f>
        <v>1</v>
      </c>
      <c r="Z836" s="41">
        <v>19</v>
      </c>
      <c r="AA836" s="41" t="s">
        <v>3219</v>
      </c>
      <c r="AB836" s="2"/>
      <c r="AC836" s="2"/>
      <c r="AD836" s="5" t="e">
        <f>VLOOKUP(AC836,definitions_list_lookup!$Y$12:$Z$15,2,FALSE)</f>
        <v>#N/A</v>
      </c>
      <c r="AE836" s="35"/>
      <c r="AF836" s="41" t="e">
        <f>VLOOKUP(AE836,definitions_list_lookup!$AT$3:$AU$5,2,FALSE)</f>
        <v>#N/A</v>
      </c>
      <c r="AH836" s="2"/>
      <c r="AI836" s="2"/>
      <c r="AJ836" s="14"/>
      <c r="AK836" s="14"/>
      <c r="AL836" s="14"/>
      <c r="AM836" s="14"/>
      <c r="AN836" s="14"/>
      <c r="AO836" s="14"/>
      <c r="AP836" s="14"/>
      <c r="AQ836" s="14"/>
      <c r="AR836" s="14"/>
      <c r="AS836" s="49"/>
      <c r="AT836" s="49"/>
      <c r="AU836" s="49"/>
      <c r="AV836" s="49"/>
      <c r="AW836" s="49"/>
      <c r="AX836" s="49"/>
      <c r="AY836" s="49"/>
      <c r="AZ836" s="49"/>
      <c r="BA836" s="49"/>
      <c r="BB836" s="49"/>
      <c r="BC836" s="60"/>
    </row>
    <row r="837" spans="1:55">
      <c r="A837" s="89">
        <v>42941</v>
      </c>
      <c r="B837" s="2" t="s">
        <v>1842</v>
      </c>
      <c r="C837" s="2" t="s">
        <v>1450</v>
      </c>
      <c r="D837" s="2" t="s">
        <v>1575</v>
      </c>
      <c r="E837" s="2">
        <v>95</v>
      </c>
      <c r="F837" s="2">
        <v>2</v>
      </c>
      <c r="G837" s="10" t="str">
        <f t="shared" si="88"/>
        <v>95-2</v>
      </c>
      <c r="H837" s="2">
        <v>61</v>
      </c>
      <c r="I837" s="2">
        <v>85</v>
      </c>
      <c r="J837" s="14">
        <f>(VLOOKUP($G837,Depth_Lookup_CCL!$A$3:$Z$549,11,FALSE))+(H837/100)</f>
        <v>237.47</v>
      </c>
      <c r="K837" s="14">
        <f>(VLOOKUP($G837,Depth_Lookup_CCL!$A$3:$Z$549,11,FALSE))+(I837/100)</f>
        <v>237.70999999999998</v>
      </c>
      <c r="L837" s="90">
        <v>58</v>
      </c>
      <c r="M837" s="90" t="s">
        <v>1888</v>
      </c>
      <c r="N837" s="14" t="s">
        <v>1442</v>
      </c>
      <c r="Q837" s="2"/>
      <c r="R837" s="110"/>
      <c r="S837" s="2" t="s">
        <v>1378</v>
      </c>
      <c r="T837" s="35" t="s">
        <v>1391</v>
      </c>
      <c r="U837" s="2" t="s">
        <v>1368</v>
      </c>
      <c r="V837" s="2" t="s">
        <v>1374</v>
      </c>
      <c r="W837" s="5">
        <f>VLOOKUP(V837,definitions_list_lookup!$V$12:$W$15,2,FALSE)</f>
        <v>1</v>
      </c>
      <c r="X837" s="35" t="s">
        <v>1456</v>
      </c>
      <c r="Y837" s="41">
        <f>VLOOKUP(X837,definitions_list_lookup!$AT$3:$AU$5,2,FALSE)</f>
        <v>1</v>
      </c>
      <c r="Z837" s="41">
        <v>67</v>
      </c>
      <c r="AA837" s="41" t="s">
        <v>3080</v>
      </c>
      <c r="AB837" s="2"/>
      <c r="AC837" s="2"/>
      <c r="AD837" s="5" t="e">
        <f>VLOOKUP(AC837,definitions_list_lookup!$Y$12:$Z$15,2,FALSE)</f>
        <v>#N/A</v>
      </c>
      <c r="AE837" s="35"/>
      <c r="AF837" s="41" t="e">
        <f>VLOOKUP(AE837,definitions_list_lookup!$AT$3:$AU$5,2,FALSE)</f>
        <v>#N/A</v>
      </c>
      <c r="AH837" s="2"/>
      <c r="AI837" s="2"/>
      <c r="AJ837" s="14"/>
      <c r="AK837" s="14"/>
      <c r="AL837" s="14"/>
      <c r="AM837" s="14"/>
      <c r="AN837" s="14"/>
      <c r="AO837" s="14"/>
      <c r="AP837" s="14"/>
      <c r="AQ837" s="14"/>
      <c r="AR837" s="14"/>
      <c r="AS837" s="49">
        <v>18</v>
      </c>
      <c r="AT837" s="49">
        <v>90</v>
      </c>
      <c r="AU837" s="49">
        <v>0</v>
      </c>
      <c r="AV837" s="49">
        <v>360</v>
      </c>
      <c r="AW837" s="49">
        <f t="shared" si="89"/>
        <v>-90.000000000000014</v>
      </c>
      <c r="AX837" s="49">
        <f t="shared" si="84"/>
        <v>270</v>
      </c>
      <c r="AY837" s="49">
        <f t="shared" si="90"/>
        <v>72</v>
      </c>
      <c r="AZ837" s="49">
        <f t="shared" si="85"/>
        <v>360</v>
      </c>
      <c r="BA837" s="49">
        <f t="shared" si="86"/>
        <v>18</v>
      </c>
      <c r="BB837" s="49">
        <f t="shared" si="91"/>
        <v>90</v>
      </c>
      <c r="BC837" s="60">
        <f t="shared" si="87"/>
        <v>18</v>
      </c>
    </row>
    <row r="838" spans="1:55">
      <c r="A838" s="89">
        <v>42941</v>
      </c>
      <c r="B838" s="2" t="s">
        <v>1842</v>
      </c>
      <c r="C838" s="2" t="s">
        <v>1450</v>
      </c>
      <c r="D838" s="2" t="s">
        <v>1575</v>
      </c>
      <c r="E838" s="2">
        <v>95</v>
      </c>
      <c r="F838" s="2">
        <v>3</v>
      </c>
      <c r="G838" s="10" t="str">
        <f t="shared" si="88"/>
        <v>95-3</v>
      </c>
      <c r="H838" s="2">
        <v>0</v>
      </c>
      <c r="I838" s="2">
        <v>43</v>
      </c>
      <c r="J838" s="14">
        <f>(VLOOKUP($G838,Depth_Lookup_CCL!$A$3:$Z$549,11,FALSE))+(H838/100)</f>
        <v>237.70999999999998</v>
      </c>
      <c r="K838" s="14">
        <f>(VLOOKUP($G838,Depth_Lookup_CCL!$A$3:$Z$549,11,FALSE))+(I838/100)</f>
        <v>238.14</v>
      </c>
      <c r="L838" s="90">
        <v>58</v>
      </c>
      <c r="M838" s="90" t="s">
        <v>1888</v>
      </c>
      <c r="N838" s="14"/>
      <c r="Q838" s="2"/>
      <c r="R838" s="110"/>
      <c r="S838" s="2" t="s">
        <v>1378</v>
      </c>
      <c r="T838" s="35" t="s">
        <v>1391</v>
      </c>
      <c r="U838" s="2" t="s">
        <v>1368</v>
      </c>
      <c r="V838" s="2" t="s">
        <v>1374</v>
      </c>
      <c r="W838" s="5">
        <f>VLOOKUP(V838,definitions_list_lookup!$V$12:$W$15,2,FALSE)</f>
        <v>1</v>
      </c>
      <c r="X838" s="35" t="s">
        <v>1456</v>
      </c>
      <c r="Y838" s="41">
        <f>VLOOKUP(X838,definitions_list_lookup!$AT$3:$AU$5,2,FALSE)</f>
        <v>1</v>
      </c>
      <c r="Z838" s="41"/>
      <c r="AA838" s="41"/>
      <c r="AB838" s="2"/>
      <c r="AC838" s="2"/>
      <c r="AD838" s="5" t="e">
        <f>VLOOKUP(AC838,definitions_list_lookup!$Y$12:$Z$15,2,FALSE)</f>
        <v>#N/A</v>
      </c>
      <c r="AF838" s="41" t="e">
        <f>VLOOKUP(AE838,definitions_list_lookup!$AT$3:$AU$5,2,FALSE)</f>
        <v>#N/A</v>
      </c>
      <c r="AH838" s="2"/>
      <c r="AI838" s="2"/>
      <c r="AJ838" s="2"/>
      <c r="AK838" s="14"/>
      <c r="AL838" s="14"/>
      <c r="AM838" s="14"/>
      <c r="AN838" s="14"/>
      <c r="AO838" s="14"/>
      <c r="AP838" s="14"/>
      <c r="AQ838" s="14"/>
      <c r="AR838" s="14"/>
      <c r="AS838" s="49"/>
      <c r="AT838" s="49"/>
      <c r="AU838" s="49"/>
      <c r="AV838" s="49"/>
      <c r="AW838" s="49"/>
      <c r="AX838" s="49"/>
      <c r="AY838" s="49"/>
      <c r="AZ838" s="49"/>
      <c r="BA838" s="49"/>
      <c r="BB838" s="49"/>
      <c r="BC838" s="60"/>
    </row>
    <row r="839" spans="1:55">
      <c r="A839" s="89">
        <v>42941</v>
      </c>
      <c r="B839" s="2" t="s">
        <v>1842</v>
      </c>
      <c r="C839" s="2" t="s">
        <v>1450</v>
      </c>
      <c r="D839" s="2" t="s">
        <v>1575</v>
      </c>
      <c r="E839" s="2">
        <v>95</v>
      </c>
      <c r="F839" s="2">
        <v>3</v>
      </c>
      <c r="G839" s="10" t="str">
        <f t="shared" si="88"/>
        <v>95-3</v>
      </c>
      <c r="H839" s="2">
        <v>43</v>
      </c>
      <c r="I839" s="2">
        <v>96</v>
      </c>
      <c r="J839" s="14">
        <f>(VLOOKUP($G839,Depth_Lookup_CCL!$A$3:$Z$549,11,FALSE))+(H839/100)</f>
        <v>238.14</v>
      </c>
      <c r="K839" s="14">
        <f>(VLOOKUP($G839,Depth_Lookup_CCL!$A$3:$Z$549,11,FALSE))+(I839/100)</f>
        <v>238.67</v>
      </c>
      <c r="L839" s="90">
        <v>58</v>
      </c>
      <c r="M839" s="90" t="s">
        <v>1888</v>
      </c>
      <c r="N839" s="14" t="s">
        <v>1442</v>
      </c>
      <c r="Q839" s="2"/>
      <c r="R839" s="110"/>
      <c r="T839" s="35"/>
      <c r="U839" s="2"/>
      <c r="V839" s="2"/>
      <c r="W839" s="5" t="e">
        <f>VLOOKUP(V839,definitions_list_lookup!$V$12:$W$15,2,FALSE)</f>
        <v>#N/A</v>
      </c>
      <c r="X839" s="35"/>
      <c r="Y839" s="41" t="e">
        <f>VLOOKUP(X839,definitions_list_lookup!$AT$3:$AU$5,2,FALSE)</f>
        <v>#N/A</v>
      </c>
      <c r="Z839" s="41">
        <v>76</v>
      </c>
      <c r="AA839" s="41"/>
      <c r="AB839" s="2" t="s">
        <v>1385</v>
      </c>
      <c r="AC839" s="2" t="s">
        <v>1374</v>
      </c>
      <c r="AD839" s="5">
        <f>VLOOKUP(AC839,definitions_list_lookup!$Y$12:$Z$15,2,FALSE)</f>
        <v>1</v>
      </c>
      <c r="AE839" s="35" t="s">
        <v>1456</v>
      </c>
      <c r="AF839" s="41">
        <f>VLOOKUP(AE839,definitions_list_lookup!$AT$3:$AU$5,2,FALSE)</f>
        <v>1</v>
      </c>
      <c r="AH839" s="2" t="s">
        <v>1492</v>
      </c>
      <c r="AI839" s="2" t="s">
        <v>3109</v>
      </c>
      <c r="AJ839" s="14"/>
      <c r="AK839" s="14"/>
      <c r="AL839" s="14"/>
      <c r="AM839" s="14"/>
      <c r="AN839" s="14"/>
      <c r="AO839" s="14"/>
      <c r="AP839" s="14"/>
      <c r="AQ839" s="14"/>
      <c r="AR839" s="14"/>
      <c r="AS839" s="49">
        <v>21</v>
      </c>
      <c r="AT839" s="49">
        <v>90</v>
      </c>
      <c r="AU839" s="49">
        <v>10</v>
      </c>
      <c r="AV839" s="49">
        <v>360</v>
      </c>
      <c r="AW839" s="49">
        <f t="shared" si="89"/>
        <v>-114.67156577388448</v>
      </c>
      <c r="AX839" s="49">
        <f t="shared" si="84"/>
        <v>245.32843422611552</v>
      </c>
      <c r="AY839" s="49">
        <f t="shared" si="90"/>
        <v>67.099593143525396</v>
      </c>
      <c r="AZ839" s="49">
        <f t="shared" si="85"/>
        <v>335.32843422611552</v>
      </c>
      <c r="BA839" s="49">
        <f t="shared" si="86"/>
        <v>22.900406856474604</v>
      </c>
      <c r="BB839" s="49">
        <f t="shared" si="91"/>
        <v>65.328434226115519</v>
      </c>
      <c r="BC839" s="60">
        <f t="shared" si="87"/>
        <v>22.900406856474604</v>
      </c>
    </row>
    <row r="840" spans="1:55">
      <c r="A840" s="89">
        <v>42941</v>
      </c>
      <c r="B840" s="2" t="s">
        <v>1842</v>
      </c>
      <c r="C840" s="2" t="s">
        <v>1450</v>
      </c>
      <c r="D840" s="2" t="s">
        <v>1575</v>
      </c>
      <c r="E840" s="2">
        <v>95</v>
      </c>
      <c r="F840" s="2">
        <v>4</v>
      </c>
      <c r="G840" s="10" t="str">
        <f t="shared" si="88"/>
        <v>95-4</v>
      </c>
      <c r="H840" s="2">
        <v>0</v>
      </c>
      <c r="I840" s="2">
        <v>23</v>
      </c>
      <c r="J840" s="14">
        <f>(VLOOKUP($G840,Depth_Lookup_CCL!$A$3:$Z$549,11,FALSE))+(H840/100)</f>
        <v>238.65999999999997</v>
      </c>
      <c r="K840" s="14">
        <f>(VLOOKUP($G840,Depth_Lookup_CCL!$A$3:$Z$549,11,FALSE))+(I840/100)</f>
        <v>238.88999999999996</v>
      </c>
      <c r="L840" s="90">
        <v>58</v>
      </c>
      <c r="M840" s="90" t="s">
        <v>1846</v>
      </c>
      <c r="N840" s="14" t="s">
        <v>1442</v>
      </c>
      <c r="Q840" s="2"/>
      <c r="R840" s="110"/>
      <c r="S840" s="2" t="s">
        <v>1378</v>
      </c>
      <c r="T840" s="35" t="s">
        <v>1391</v>
      </c>
      <c r="U840" s="2" t="s">
        <v>1368</v>
      </c>
      <c r="V840" s="2" t="s">
        <v>1374</v>
      </c>
      <c r="W840" s="5">
        <f>VLOOKUP(V840,definitions_list_lookup!$V$12:$W$15,2,FALSE)</f>
        <v>1</v>
      </c>
      <c r="X840" s="35" t="s">
        <v>1456</v>
      </c>
      <c r="Y840" s="41">
        <f>VLOOKUP(X840,definitions_list_lookup!$AT$3:$AU$5,2,FALSE)</f>
        <v>1</v>
      </c>
      <c r="Z840" s="41"/>
      <c r="AA840" s="41" t="s">
        <v>3253</v>
      </c>
      <c r="AB840" s="2"/>
      <c r="AC840" s="2"/>
      <c r="AD840" s="5" t="e">
        <f>VLOOKUP(AC840,definitions_list_lookup!$Y$12:$Z$15,2,FALSE)</f>
        <v>#N/A</v>
      </c>
      <c r="AE840" s="35"/>
      <c r="AF840" s="41" t="e">
        <f>VLOOKUP(AE840,definitions_list_lookup!$AT$3:$AU$5,2,FALSE)</f>
        <v>#N/A</v>
      </c>
      <c r="AH840" s="2"/>
      <c r="AI840" s="2"/>
      <c r="AJ840" s="14"/>
      <c r="AK840" s="14"/>
      <c r="AL840" s="14"/>
      <c r="AM840" s="14"/>
      <c r="AN840" s="14"/>
      <c r="AO840" s="14"/>
      <c r="AP840" s="14"/>
      <c r="AQ840" s="14"/>
      <c r="AR840" s="14"/>
      <c r="AS840" s="49"/>
      <c r="AT840" s="49"/>
      <c r="AU840" s="49"/>
      <c r="AV840" s="49"/>
      <c r="AW840" s="49"/>
      <c r="AX840" s="49"/>
      <c r="AY840" s="49"/>
      <c r="AZ840" s="49"/>
      <c r="BA840" s="49"/>
      <c r="BB840" s="49"/>
      <c r="BC840" s="60"/>
    </row>
    <row r="841" spans="1:55">
      <c r="A841" s="89">
        <v>42941</v>
      </c>
      <c r="B841" s="2" t="s">
        <v>1842</v>
      </c>
      <c r="C841" s="2" t="s">
        <v>1450</v>
      </c>
      <c r="D841" s="2" t="s">
        <v>1575</v>
      </c>
      <c r="E841" s="2">
        <v>95</v>
      </c>
      <c r="F841" s="2">
        <v>4</v>
      </c>
      <c r="G841" s="10" t="str">
        <f t="shared" si="88"/>
        <v>95-4</v>
      </c>
      <c r="H841" s="2">
        <v>23</v>
      </c>
      <c r="I841" s="2">
        <v>31</v>
      </c>
      <c r="J841" s="14">
        <f>(VLOOKUP($G841,Depth_Lookup_CCL!$A$3:$Z$549,11,FALSE))+(H841/100)</f>
        <v>238.88999999999996</v>
      </c>
      <c r="K841" s="14">
        <f>(VLOOKUP($G841,Depth_Lookup_CCL!$A$3:$Z$549,11,FALSE))+(I841/100)</f>
        <v>238.96999999999997</v>
      </c>
      <c r="L841" s="90">
        <v>58</v>
      </c>
      <c r="M841" s="90" t="s">
        <v>1846</v>
      </c>
      <c r="N841" s="14" t="s">
        <v>1442</v>
      </c>
      <c r="Q841" s="2"/>
      <c r="R841" s="110"/>
      <c r="T841" s="35"/>
      <c r="U841" s="2"/>
      <c r="V841" s="2"/>
      <c r="W841" s="5" t="e">
        <f>VLOOKUP(V841,definitions_list_lookup!$V$12:$W$15,2,FALSE)</f>
        <v>#N/A</v>
      </c>
      <c r="X841" s="35"/>
      <c r="Y841" s="41" t="e">
        <f>VLOOKUP(X841,definitions_list_lookup!$AT$3:$AU$5,2,FALSE)</f>
        <v>#N/A</v>
      </c>
      <c r="Z841" s="41">
        <v>8</v>
      </c>
      <c r="AA841" s="41"/>
      <c r="AB841" s="2" t="s">
        <v>1385</v>
      </c>
      <c r="AC841" s="2" t="s">
        <v>1374</v>
      </c>
      <c r="AD841" s="5">
        <f>VLOOKUP(AC841,definitions_list_lookup!$Y$12:$Z$15,2,FALSE)</f>
        <v>1</v>
      </c>
      <c r="AE841" s="35" t="s">
        <v>1455</v>
      </c>
      <c r="AF841" s="41">
        <f>VLOOKUP(AE841,definitions_list_lookup!$AT$3:$AU$5,2,FALSE)</f>
        <v>0</v>
      </c>
      <c r="AH841" s="2" t="s">
        <v>1494</v>
      </c>
      <c r="AI841" s="2" t="s">
        <v>3254</v>
      </c>
      <c r="AJ841" s="14"/>
      <c r="AK841" s="14"/>
      <c r="AL841" s="14"/>
      <c r="AM841" s="14"/>
      <c r="AN841" s="14"/>
      <c r="AO841" s="14"/>
      <c r="AP841" s="14"/>
      <c r="AQ841" s="14"/>
      <c r="AR841" s="14"/>
      <c r="AS841" s="49">
        <v>20</v>
      </c>
      <c r="AT841" s="49">
        <v>90</v>
      </c>
      <c r="AU841" s="49">
        <v>7</v>
      </c>
      <c r="AV841" s="49">
        <v>360</v>
      </c>
      <c r="AW841" s="49">
        <f t="shared" si="89"/>
        <v>-108.64171015044349</v>
      </c>
      <c r="AX841" s="49">
        <f t="shared" si="84"/>
        <v>251.35828984955651</v>
      </c>
      <c r="AY841" s="49">
        <f t="shared" si="90"/>
        <v>68.98707553179554</v>
      </c>
      <c r="AZ841" s="49">
        <f t="shared" si="85"/>
        <v>341.35828984955651</v>
      </c>
      <c r="BA841" s="49">
        <f t="shared" si="86"/>
        <v>21.01292446820446</v>
      </c>
      <c r="BB841" s="49">
        <f t="shared" si="91"/>
        <v>71.358289849556513</v>
      </c>
      <c r="BC841" s="60">
        <f t="shared" si="87"/>
        <v>21.01292446820446</v>
      </c>
    </row>
    <row r="842" spans="1:55">
      <c r="A842" s="89">
        <v>42941</v>
      </c>
      <c r="B842" s="2" t="s">
        <v>1842</v>
      </c>
      <c r="C842" s="2" t="s">
        <v>1450</v>
      </c>
      <c r="D842" s="2" t="s">
        <v>1575</v>
      </c>
      <c r="E842" s="2">
        <v>95</v>
      </c>
      <c r="F842" s="2">
        <v>4</v>
      </c>
      <c r="G842" s="10" t="str">
        <f t="shared" si="88"/>
        <v>95-4</v>
      </c>
      <c r="H842" s="2">
        <v>31</v>
      </c>
      <c r="I842" s="2">
        <v>65</v>
      </c>
      <c r="J842" s="14">
        <f>(VLOOKUP($G842,Depth_Lookup_CCL!$A$3:$Z$549,11,FALSE))+(H842/100)</f>
        <v>238.96999999999997</v>
      </c>
      <c r="K842" s="14">
        <f>(VLOOKUP($G842,Depth_Lookup_CCL!$A$3:$Z$549,11,FALSE))+(I842/100)</f>
        <v>239.30999999999997</v>
      </c>
      <c r="L842" s="90">
        <v>58</v>
      </c>
      <c r="M842" s="90" t="s">
        <v>1846</v>
      </c>
      <c r="N842" s="14" t="s">
        <v>1442</v>
      </c>
      <c r="Q842" s="2"/>
      <c r="R842" s="110"/>
      <c r="S842" s="2" t="s">
        <v>1378</v>
      </c>
      <c r="T842" s="35" t="s">
        <v>1391</v>
      </c>
      <c r="U842" s="2" t="s">
        <v>1368</v>
      </c>
      <c r="V842" s="2" t="s">
        <v>1374</v>
      </c>
      <c r="W842" s="5">
        <f>VLOOKUP(V842,definitions_list_lookup!$V$12:$W$15,2,FALSE)</f>
        <v>1</v>
      </c>
      <c r="X842" s="35" t="s">
        <v>1456</v>
      </c>
      <c r="Y842" s="41">
        <f>VLOOKUP(X842,definitions_list_lookup!$AT$3:$AU$5,2,FALSE)</f>
        <v>1</v>
      </c>
      <c r="Z842" s="41">
        <v>34</v>
      </c>
      <c r="AB842" s="2"/>
      <c r="AC842" s="2"/>
      <c r="AD842" s="5" t="e">
        <f>VLOOKUP(AC842,definitions_list_lookup!$Y$12:$Z$15,2,FALSE)</f>
        <v>#N/A</v>
      </c>
      <c r="AE842" s="35"/>
      <c r="AF842" s="41" t="e">
        <f>VLOOKUP(AE842,definitions_list_lookup!$AT$3:$AU$5,2,FALSE)</f>
        <v>#N/A</v>
      </c>
      <c r="AH842" s="2"/>
      <c r="AI842" s="2"/>
      <c r="AJ842" s="14"/>
      <c r="AK842" s="14"/>
      <c r="AL842" s="14"/>
      <c r="AM842" s="14"/>
      <c r="AN842" s="14"/>
      <c r="AO842" s="14"/>
      <c r="AP842" s="14"/>
      <c r="AQ842" s="14"/>
      <c r="AR842" s="14"/>
      <c r="AS842" s="49"/>
      <c r="AT842" s="49"/>
      <c r="AU842" s="49"/>
      <c r="AV842" s="49"/>
      <c r="AW842" s="49"/>
      <c r="AX842" s="49"/>
      <c r="AY842" s="49"/>
      <c r="AZ842" s="49"/>
      <c r="BA842" s="49"/>
      <c r="BB842" s="49"/>
      <c r="BC842" s="60"/>
    </row>
    <row r="843" spans="1:55">
      <c r="A843" s="89">
        <v>42941</v>
      </c>
      <c r="B843" s="2" t="s">
        <v>1842</v>
      </c>
      <c r="C843" s="2" t="s">
        <v>1450</v>
      </c>
      <c r="D843" s="2" t="s">
        <v>1575</v>
      </c>
      <c r="E843" s="2">
        <v>95</v>
      </c>
      <c r="F843" s="2">
        <v>4</v>
      </c>
      <c r="G843" s="10" t="str">
        <f t="shared" si="88"/>
        <v>95-4</v>
      </c>
      <c r="H843" s="2">
        <v>65</v>
      </c>
      <c r="I843" s="2">
        <v>82</v>
      </c>
      <c r="J843" s="14">
        <f>(VLOOKUP($G843,Depth_Lookup_CCL!$A$3:$Z$549,11,FALSE))+(H843/100)</f>
        <v>239.30999999999997</v>
      </c>
      <c r="K843" s="14">
        <f>(VLOOKUP($G843,Depth_Lookup_CCL!$A$3:$Z$549,11,FALSE))+(I843/100)</f>
        <v>239.47999999999996</v>
      </c>
      <c r="L843" s="90">
        <v>58</v>
      </c>
      <c r="M843" s="90" t="s">
        <v>1846</v>
      </c>
      <c r="N843" s="14" t="s">
        <v>1442</v>
      </c>
      <c r="Q843" s="2"/>
      <c r="R843" s="110"/>
      <c r="S843" s="2" t="s">
        <v>1378</v>
      </c>
      <c r="T843" s="35" t="s">
        <v>1391</v>
      </c>
      <c r="U843" s="2" t="s">
        <v>1368</v>
      </c>
      <c r="V843" s="2" t="s">
        <v>1374</v>
      </c>
      <c r="W843" s="5">
        <f>VLOOKUP(V843,definitions_list_lookup!$V$12:$W$15,2,FALSE)</f>
        <v>1</v>
      </c>
      <c r="X843" s="35" t="s">
        <v>1456</v>
      </c>
      <c r="Y843" s="41">
        <f>VLOOKUP(X843,definitions_list_lookup!$AT$3:$AU$5,2,FALSE)</f>
        <v>1</v>
      </c>
      <c r="Z843" s="41">
        <v>23</v>
      </c>
      <c r="AA843" s="41" t="s">
        <v>3255</v>
      </c>
      <c r="AB843" s="2"/>
      <c r="AC843" s="2"/>
      <c r="AD843" s="5" t="e">
        <f>VLOOKUP(AC843,definitions_list_lookup!$Y$12:$Z$15,2,FALSE)</f>
        <v>#N/A</v>
      </c>
      <c r="AE843" s="35"/>
      <c r="AF843" s="41" t="e">
        <f>VLOOKUP(AE843,definitions_list_lookup!$AT$3:$AU$5,2,FALSE)</f>
        <v>#N/A</v>
      </c>
      <c r="AH843" s="2"/>
      <c r="AI843" s="2"/>
      <c r="AJ843" s="14"/>
      <c r="AK843" s="14"/>
      <c r="AL843" s="14"/>
      <c r="AM843" s="14"/>
      <c r="AN843" s="14"/>
      <c r="AO843" s="14"/>
      <c r="AP843" s="14"/>
      <c r="AQ843" s="14"/>
      <c r="AR843" s="14"/>
      <c r="AS843" s="14"/>
      <c r="AT843" s="14"/>
      <c r="AU843" s="14"/>
      <c r="AV843" s="14"/>
      <c r="AW843" s="14" t="e">
        <f t="shared" si="89"/>
        <v>#DIV/0!</v>
      </c>
      <c r="AX843" s="14" t="e">
        <f t="shared" si="84"/>
        <v>#DIV/0!</v>
      </c>
      <c r="AY843" s="14" t="e">
        <f t="shared" si="90"/>
        <v>#DIV/0!</v>
      </c>
      <c r="AZ843" s="14" t="e">
        <f t="shared" si="85"/>
        <v>#DIV/0!</v>
      </c>
      <c r="BA843" s="14" t="e">
        <f t="shared" si="86"/>
        <v>#DIV/0!</v>
      </c>
      <c r="BB843" s="14" t="e">
        <f t="shared" si="91"/>
        <v>#DIV/0!</v>
      </c>
      <c r="BC843" s="5" t="e">
        <f t="shared" si="87"/>
        <v>#DIV/0!</v>
      </c>
    </row>
    <row r="844" spans="1:55">
      <c r="A844" s="89">
        <v>42941</v>
      </c>
      <c r="B844" s="2" t="s">
        <v>1842</v>
      </c>
      <c r="C844" s="2" t="s">
        <v>1450</v>
      </c>
      <c r="D844" s="2" t="s">
        <v>1575</v>
      </c>
      <c r="E844" s="2">
        <v>96</v>
      </c>
      <c r="F844" s="2">
        <v>1</v>
      </c>
      <c r="G844" s="10" t="str">
        <f t="shared" si="88"/>
        <v>96-1</v>
      </c>
      <c r="H844" s="2">
        <v>0</v>
      </c>
      <c r="I844" s="2">
        <v>6</v>
      </c>
      <c r="J844" s="14">
        <f>(VLOOKUP($G844,Depth_Lookup_CCL!$A$3:$Z$549,11,FALSE))+(H844/100)</f>
        <v>239.2</v>
      </c>
      <c r="K844" s="14">
        <f>(VLOOKUP($G844,Depth_Lookup_CCL!$A$3:$Z$549,11,FALSE))+(I844/100)</f>
        <v>239.26</v>
      </c>
      <c r="L844" s="90">
        <v>58</v>
      </c>
      <c r="M844" s="90" t="s">
        <v>1846</v>
      </c>
      <c r="N844" s="14"/>
      <c r="Q844" s="2"/>
      <c r="R844" s="110"/>
      <c r="S844" s="2" t="s">
        <v>1378</v>
      </c>
      <c r="T844" s="35" t="s">
        <v>1391</v>
      </c>
      <c r="U844" s="2" t="s">
        <v>1368</v>
      </c>
      <c r="V844" s="2" t="s">
        <v>1374</v>
      </c>
      <c r="W844" s="5">
        <f>VLOOKUP(V844,definitions_list_lookup!$V$12:$W$15,2,FALSE)</f>
        <v>1</v>
      </c>
      <c r="X844" s="35" t="s">
        <v>1456</v>
      </c>
      <c r="Y844" s="41">
        <f>VLOOKUP(X844,definitions_list_lookup!$AT$3:$AU$5,2,FALSE)</f>
        <v>1</v>
      </c>
      <c r="Z844" s="41"/>
      <c r="AA844" s="41" t="s">
        <v>3256</v>
      </c>
      <c r="AB844" s="2"/>
      <c r="AC844" s="2"/>
      <c r="AD844" s="5" t="e">
        <f>VLOOKUP(AC844,definitions_list_lookup!$Y$12:$Z$15,2,FALSE)</f>
        <v>#N/A</v>
      </c>
      <c r="AE844" s="35"/>
      <c r="AF844" s="41" t="e">
        <f>VLOOKUP(AE844,definitions_list_lookup!$AT$3:$AU$5,2,FALSE)</f>
        <v>#N/A</v>
      </c>
      <c r="AH844" s="2"/>
      <c r="AI844" s="2"/>
      <c r="AJ844" s="14"/>
      <c r="AK844" s="14"/>
      <c r="AL844" s="14"/>
      <c r="AM844" s="14"/>
      <c r="AN844" s="14"/>
      <c r="AO844" s="14"/>
      <c r="AP844" s="14"/>
      <c r="AQ844" s="14"/>
      <c r="AR844" s="14"/>
      <c r="AS844" s="14"/>
      <c r="AT844" s="14"/>
      <c r="AU844" s="14"/>
      <c r="AV844" s="14"/>
      <c r="AW844" s="14"/>
      <c r="AX844" s="14"/>
      <c r="AY844" s="14"/>
      <c r="AZ844" s="14"/>
      <c r="BA844" s="14"/>
      <c r="BB844" s="14"/>
      <c r="BC844" s="5"/>
    </row>
    <row r="845" spans="1:55">
      <c r="A845" s="89">
        <v>42941</v>
      </c>
      <c r="B845" s="2" t="s">
        <v>1842</v>
      </c>
      <c r="C845" s="2" t="s">
        <v>1450</v>
      </c>
      <c r="D845" s="2" t="s">
        <v>1575</v>
      </c>
      <c r="E845" s="2">
        <v>96</v>
      </c>
      <c r="F845" s="2">
        <v>1</v>
      </c>
      <c r="G845" s="10" t="str">
        <f t="shared" si="88"/>
        <v>96-1</v>
      </c>
      <c r="H845" s="2">
        <v>6</v>
      </c>
      <c r="I845" s="2">
        <v>35</v>
      </c>
      <c r="J845" s="14">
        <f>(VLOOKUP($G845,Depth_Lookup_CCL!$A$3:$Z$549,11,FALSE))+(H845/100)</f>
        <v>239.26</v>
      </c>
      <c r="K845" s="14">
        <f>(VLOOKUP($G845,Depth_Lookup_CCL!$A$3:$Z$549,11,FALSE))+(I845/100)</f>
        <v>239.54999999999998</v>
      </c>
      <c r="L845" s="90">
        <v>58</v>
      </c>
      <c r="M845" s="90" t="s">
        <v>1846</v>
      </c>
      <c r="N845" s="14"/>
      <c r="Q845" s="2"/>
      <c r="R845" s="110"/>
      <c r="T845" s="35"/>
      <c r="U845" s="2"/>
      <c r="V845" s="2"/>
      <c r="W845" s="5" t="e">
        <f>VLOOKUP(V845,definitions_list_lookup!$V$12:$W$15,2,FALSE)</f>
        <v>#N/A</v>
      </c>
      <c r="X845" s="35"/>
      <c r="Y845" s="41" t="e">
        <f>VLOOKUP(X845,definitions_list_lookup!$AT$3:$AU$5,2,FALSE)</f>
        <v>#N/A</v>
      </c>
      <c r="Z845" s="41">
        <v>29</v>
      </c>
      <c r="AA845" s="41" t="s">
        <v>3081</v>
      </c>
      <c r="AB845" s="2" t="s">
        <v>1385</v>
      </c>
      <c r="AC845" s="2" t="s">
        <v>1374</v>
      </c>
      <c r="AD845" s="5">
        <f>VLOOKUP(AC845,definitions_list_lookup!$Y$12:$Z$15,2,FALSE)</f>
        <v>1</v>
      </c>
      <c r="AE845" s="35" t="s">
        <v>1455</v>
      </c>
      <c r="AF845" s="41">
        <f>VLOOKUP(AE845,definitions_list_lookup!$AT$3:$AU$5,2,FALSE)</f>
        <v>0</v>
      </c>
      <c r="AH845" s="2" t="s">
        <v>1494</v>
      </c>
      <c r="AI845" s="2" t="s">
        <v>3257</v>
      </c>
      <c r="AJ845" s="14"/>
      <c r="AK845" s="14"/>
      <c r="AL845" s="14"/>
      <c r="AM845" s="14"/>
      <c r="AN845" s="14"/>
      <c r="AO845" s="14"/>
      <c r="AP845" s="14"/>
      <c r="AQ845" s="14"/>
      <c r="AR845" s="14"/>
      <c r="AS845" s="49">
        <v>26</v>
      </c>
      <c r="AT845" s="49">
        <v>90</v>
      </c>
      <c r="AU845" s="49">
        <v>4</v>
      </c>
      <c r="AV845" s="49">
        <v>360</v>
      </c>
      <c r="AW845" s="49">
        <f t="shared" si="89"/>
        <v>-98.158965139566035</v>
      </c>
      <c r="AX845" s="49">
        <f t="shared" si="84"/>
        <v>261.84103486043398</v>
      </c>
      <c r="AY845" s="49">
        <f t="shared" si="90"/>
        <v>63.769617733915169</v>
      </c>
      <c r="AZ845" s="49">
        <f t="shared" si="85"/>
        <v>351.84103486043398</v>
      </c>
      <c r="BA845" s="49">
        <f t="shared" si="86"/>
        <v>26.230382266084831</v>
      </c>
      <c r="BB845" s="49">
        <f t="shared" si="91"/>
        <v>81.841034860433979</v>
      </c>
      <c r="BC845" s="60">
        <f t="shared" si="87"/>
        <v>26.230382266084831</v>
      </c>
    </row>
    <row r="846" spans="1:55">
      <c r="A846" s="89">
        <v>42941</v>
      </c>
      <c r="B846" s="2" t="s">
        <v>1842</v>
      </c>
      <c r="C846" s="2" t="s">
        <v>1450</v>
      </c>
      <c r="D846" s="2" t="s">
        <v>1575</v>
      </c>
      <c r="E846" s="2">
        <v>96</v>
      </c>
      <c r="F846" s="2">
        <v>1</v>
      </c>
      <c r="G846" s="10" t="str">
        <f t="shared" si="88"/>
        <v>96-1</v>
      </c>
      <c r="H846" s="2">
        <v>35</v>
      </c>
      <c r="I846" s="2">
        <v>72</v>
      </c>
      <c r="J846" s="14">
        <f>(VLOOKUP($G846,Depth_Lookup_CCL!$A$3:$Z$549,11,FALSE))+(H846/100)</f>
        <v>239.54999999999998</v>
      </c>
      <c r="K846" s="14">
        <f>(VLOOKUP($G846,Depth_Lookup_CCL!$A$3:$Z$549,11,FALSE))+(I846/100)</f>
        <v>239.92</v>
      </c>
      <c r="L846" s="90">
        <v>58</v>
      </c>
      <c r="M846" s="90" t="s">
        <v>1846</v>
      </c>
      <c r="N846" s="14" t="s">
        <v>1442</v>
      </c>
      <c r="Q846" s="2"/>
      <c r="R846" s="110"/>
      <c r="T846" s="35"/>
      <c r="U846" s="2"/>
      <c r="V846" s="2"/>
      <c r="W846" s="5" t="e">
        <f>VLOOKUP(V846,definitions_list_lookup!$V$12:$W$15,2,FALSE)</f>
        <v>#N/A</v>
      </c>
      <c r="X846" s="35"/>
      <c r="Y846" s="41" t="e">
        <f>VLOOKUP(X846,definitions_list_lookup!$AT$3:$AU$5,2,FALSE)</f>
        <v>#N/A</v>
      </c>
      <c r="Z846" s="41">
        <v>56</v>
      </c>
      <c r="AA846" s="41" t="s">
        <v>2857</v>
      </c>
      <c r="AB846" s="2" t="s">
        <v>1385</v>
      </c>
      <c r="AC846" s="2" t="s">
        <v>1374</v>
      </c>
      <c r="AD846" s="5">
        <f>VLOOKUP(AC846,definitions_list_lookup!$Y$12:$Z$15,2,FALSE)</f>
        <v>1</v>
      </c>
      <c r="AE846" s="35" t="s">
        <v>1456</v>
      </c>
      <c r="AF846" s="41">
        <f>VLOOKUP(AE846,definitions_list_lookup!$AT$3:$AU$5,2,FALSE)</f>
        <v>1</v>
      </c>
      <c r="AH846" s="2" t="s">
        <v>1492</v>
      </c>
      <c r="AI846" s="2" t="s">
        <v>3109</v>
      </c>
      <c r="AJ846" s="14"/>
      <c r="AK846" s="14"/>
      <c r="AL846" s="14"/>
      <c r="AM846" s="14"/>
      <c r="AN846" s="14"/>
      <c r="AO846" s="14"/>
      <c r="AP846" s="14"/>
      <c r="AQ846" s="14"/>
      <c r="AR846" s="14"/>
      <c r="AS846" s="49">
        <v>22</v>
      </c>
      <c r="AT846" s="49">
        <v>90</v>
      </c>
      <c r="AU846" s="49">
        <v>3</v>
      </c>
      <c r="AV846" s="49">
        <v>360</v>
      </c>
      <c r="AW846" s="49">
        <f t="shared" si="89"/>
        <v>-97.390786319325315</v>
      </c>
      <c r="AX846" s="49">
        <f t="shared" si="84"/>
        <v>262.60921368067466</v>
      </c>
      <c r="AY846" s="49">
        <f t="shared" si="90"/>
        <v>67.833475012098489</v>
      </c>
      <c r="AZ846" s="49">
        <f t="shared" si="85"/>
        <v>352.60921368067466</v>
      </c>
      <c r="BA846" s="49">
        <f t="shared" si="86"/>
        <v>22.166524987901511</v>
      </c>
      <c r="BB846" s="49">
        <f t="shared" si="91"/>
        <v>82.609213680674657</v>
      </c>
      <c r="BC846" s="60">
        <f t="shared" si="87"/>
        <v>22.166524987901511</v>
      </c>
    </row>
    <row r="847" spans="1:55">
      <c r="A847" s="89">
        <v>42941</v>
      </c>
      <c r="B847" s="2" t="s">
        <v>1842</v>
      </c>
      <c r="C847" s="2" t="s">
        <v>1450</v>
      </c>
      <c r="D847" s="2" t="s">
        <v>1575</v>
      </c>
      <c r="E847" s="2">
        <v>96</v>
      </c>
      <c r="F847" s="2">
        <v>2</v>
      </c>
      <c r="G847" s="10" t="str">
        <f t="shared" si="88"/>
        <v>96-2</v>
      </c>
      <c r="H847" s="2">
        <v>0</v>
      </c>
      <c r="I847" s="2">
        <v>19</v>
      </c>
      <c r="J847" s="14">
        <f>(VLOOKUP($G847,Depth_Lookup_CCL!$A$3:$Z$549,11,FALSE))+(H847/100)</f>
        <v>239.92499999999998</v>
      </c>
      <c r="K847" s="14">
        <f>(VLOOKUP($G847,Depth_Lookup_CCL!$A$3:$Z$549,11,FALSE))+(I847/100)</f>
        <v>240.11499999999998</v>
      </c>
      <c r="L847" s="90">
        <v>58</v>
      </c>
      <c r="M847" s="90" t="s">
        <v>1846</v>
      </c>
      <c r="N847" s="14"/>
      <c r="Q847" s="2"/>
      <c r="R847" s="110"/>
      <c r="S847" s="2" t="s">
        <v>1366</v>
      </c>
      <c r="T847" s="35" t="s">
        <v>1391</v>
      </c>
      <c r="U847" s="2" t="s">
        <v>1368</v>
      </c>
      <c r="V847" s="2" t="s">
        <v>1374</v>
      </c>
      <c r="W847" s="5">
        <f>VLOOKUP(V847,definitions_list_lookup!$V$12:$W$15,2,FALSE)</f>
        <v>1</v>
      </c>
      <c r="X847" s="35" t="s">
        <v>1456</v>
      </c>
      <c r="Y847" s="41">
        <f>VLOOKUP(X847,definitions_list_lookup!$AT$3:$AU$5,2,FALSE)</f>
        <v>1</v>
      </c>
      <c r="Z847" s="41"/>
      <c r="AA847" s="41" t="s">
        <v>2857</v>
      </c>
      <c r="AB847" s="2"/>
      <c r="AC847" s="2"/>
      <c r="AD847" s="5" t="e">
        <f>VLOOKUP(AC847,definitions_list_lookup!$Y$12:$Z$15,2,FALSE)</f>
        <v>#N/A</v>
      </c>
      <c r="AE847" s="35"/>
      <c r="AF847" s="41" t="e">
        <f>VLOOKUP(AE847,definitions_list_lookup!$AT$3:$AU$5,2,FALSE)</f>
        <v>#N/A</v>
      </c>
      <c r="AH847" s="2"/>
      <c r="AI847" s="2" t="s">
        <v>3258</v>
      </c>
      <c r="AJ847" s="14"/>
      <c r="AK847" s="14"/>
      <c r="AL847" s="14"/>
      <c r="AM847" s="14"/>
      <c r="AN847" s="14"/>
      <c r="AO847" s="14"/>
      <c r="AP847" s="14"/>
      <c r="AQ847" s="14"/>
      <c r="AR847" s="14"/>
      <c r="AS847" s="49"/>
      <c r="AT847" s="49"/>
      <c r="AU847" s="49"/>
      <c r="AV847" s="49"/>
      <c r="AW847" s="49"/>
      <c r="AX847" s="49"/>
      <c r="AY847" s="49"/>
      <c r="AZ847" s="49"/>
      <c r="BA847" s="49"/>
      <c r="BB847" s="49"/>
      <c r="BC847" s="60"/>
    </row>
    <row r="848" spans="1:55">
      <c r="A848" s="89">
        <v>42941</v>
      </c>
      <c r="B848" s="2" t="s">
        <v>1842</v>
      </c>
      <c r="C848" s="2" t="s">
        <v>1450</v>
      </c>
      <c r="D848" s="2" t="s">
        <v>1575</v>
      </c>
      <c r="E848" s="2">
        <v>96</v>
      </c>
      <c r="F848" s="2">
        <v>2</v>
      </c>
      <c r="G848" s="10" t="str">
        <f t="shared" si="88"/>
        <v>96-2</v>
      </c>
      <c r="H848" s="2">
        <v>19</v>
      </c>
      <c r="I848" s="2">
        <v>26</v>
      </c>
      <c r="J848" s="14">
        <f>(VLOOKUP($G848,Depth_Lookup_CCL!$A$3:$Z$549,11,FALSE))+(H848/100)</f>
        <v>240.11499999999998</v>
      </c>
      <c r="K848" s="14">
        <f>(VLOOKUP($G848,Depth_Lookup_CCL!$A$3:$Z$549,11,FALSE))+(I848/100)</f>
        <v>240.18499999999997</v>
      </c>
      <c r="L848" s="90">
        <v>58</v>
      </c>
      <c r="M848" s="90" t="s">
        <v>1846</v>
      </c>
      <c r="N848" s="14"/>
      <c r="Q848" s="2"/>
      <c r="R848" s="110"/>
      <c r="S848" s="2" t="s">
        <v>1366</v>
      </c>
      <c r="T848" s="35" t="s">
        <v>1391</v>
      </c>
      <c r="U848" s="2" t="s">
        <v>1368</v>
      </c>
      <c r="V848" s="2" t="s">
        <v>1374</v>
      </c>
      <c r="W848" s="5">
        <f>VLOOKUP(V848,definitions_list_lookup!$V$12:$W$15,2,FALSE)</f>
        <v>1</v>
      </c>
      <c r="X848" s="35" t="s">
        <v>1456</v>
      </c>
      <c r="Y848" s="41">
        <f>VLOOKUP(X848,definitions_list_lookup!$AT$3:$AU$5,2,FALSE)</f>
        <v>1</v>
      </c>
      <c r="Z848" s="41">
        <v>7</v>
      </c>
      <c r="AA848" s="41" t="s">
        <v>3080</v>
      </c>
      <c r="AB848" s="2"/>
      <c r="AC848" s="2"/>
      <c r="AD848" s="5" t="e">
        <f>VLOOKUP(AC848,definitions_list_lookup!$Y$12:$Z$15,2,FALSE)</f>
        <v>#N/A</v>
      </c>
      <c r="AE848" s="35"/>
      <c r="AF848" s="41" t="e">
        <f>VLOOKUP(AE848,definitions_list_lookup!$AT$3:$AU$5,2,FALSE)</f>
        <v>#N/A</v>
      </c>
      <c r="AH848" s="2"/>
      <c r="AI848" s="2"/>
      <c r="AJ848" s="14"/>
      <c r="AK848" s="14"/>
      <c r="AL848" s="14"/>
      <c r="AM848" s="14"/>
      <c r="AN848" s="14"/>
      <c r="AO848" s="14"/>
      <c r="AP848" s="14"/>
      <c r="AQ848" s="14"/>
      <c r="AR848" s="14"/>
      <c r="AS848" s="49"/>
      <c r="AT848" s="49"/>
      <c r="AU848" s="49"/>
      <c r="AV848" s="49"/>
      <c r="AW848" s="49"/>
      <c r="AX848" s="49"/>
      <c r="AY848" s="49"/>
      <c r="AZ848" s="49"/>
      <c r="BA848" s="49"/>
      <c r="BB848" s="49"/>
      <c r="BC848" s="60"/>
    </row>
    <row r="849" spans="1:77">
      <c r="A849" s="89">
        <v>42941</v>
      </c>
      <c r="B849" s="2" t="s">
        <v>1842</v>
      </c>
      <c r="C849" s="2" t="s">
        <v>1450</v>
      </c>
      <c r="D849" s="2" t="s">
        <v>1575</v>
      </c>
      <c r="E849" s="2">
        <v>96</v>
      </c>
      <c r="F849" s="2">
        <v>2</v>
      </c>
      <c r="G849" s="10" t="str">
        <f t="shared" si="88"/>
        <v>96-2</v>
      </c>
      <c r="H849" s="2">
        <v>26</v>
      </c>
      <c r="I849" s="2">
        <v>51</v>
      </c>
      <c r="J849" s="14">
        <f>(VLOOKUP($G849,Depth_Lookup_CCL!$A$3:$Z$549,11,FALSE))+(H849/100)</f>
        <v>240.18499999999997</v>
      </c>
      <c r="K849" s="14">
        <f>(VLOOKUP($G849,Depth_Lookup_CCL!$A$3:$Z$549,11,FALSE))+(I849/100)</f>
        <v>240.43499999999997</v>
      </c>
      <c r="L849" s="90">
        <v>58</v>
      </c>
      <c r="M849" s="90" t="s">
        <v>1846</v>
      </c>
      <c r="N849" s="14"/>
      <c r="Q849" s="2"/>
      <c r="R849" s="110"/>
      <c r="S849" s="2" t="s">
        <v>1366</v>
      </c>
      <c r="T849" s="35" t="s">
        <v>1391</v>
      </c>
      <c r="U849" s="2" t="s">
        <v>1368</v>
      </c>
      <c r="V849" s="2" t="s">
        <v>1374</v>
      </c>
      <c r="W849" s="5">
        <f>VLOOKUP(V849,definitions_list_lookup!$V$12:$W$15,2,FALSE)</f>
        <v>1</v>
      </c>
      <c r="X849" s="35" t="s">
        <v>1456</v>
      </c>
      <c r="Y849" s="41">
        <f>VLOOKUP(X849,definitions_list_lookup!$AT$3:$AU$5,2,FALSE)</f>
        <v>1</v>
      </c>
      <c r="Z849" s="41">
        <v>25</v>
      </c>
      <c r="AA849" s="41" t="s">
        <v>2857</v>
      </c>
      <c r="AB849" s="2"/>
      <c r="AC849" s="2"/>
      <c r="AD849" s="5" t="e">
        <f>VLOOKUP(AC849,definitions_list_lookup!$Y$12:$Z$15,2,FALSE)</f>
        <v>#N/A</v>
      </c>
      <c r="AE849" s="35"/>
      <c r="AF849" s="41" t="e">
        <f>VLOOKUP(AE849,definitions_list_lookup!$AT$3:$AU$5,2,FALSE)</f>
        <v>#N/A</v>
      </c>
      <c r="AH849" s="2"/>
      <c r="AI849" s="2"/>
      <c r="AJ849" s="14"/>
      <c r="AK849" s="14"/>
      <c r="AL849" s="14"/>
      <c r="AM849" s="14"/>
      <c r="AN849" s="14"/>
      <c r="AO849" s="14"/>
      <c r="AP849" s="14"/>
      <c r="AQ849" s="14"/>
      <c r="AR849" s="14"/>
      <c r="AS849" s="49"/>
      <c r="AT849" s="49"/>
      <c r="AU849" s="49"/>
      <c r="AV849" s="49"/>
      <c r="AW849" s="49"/>
      <c r="AX849" s="49"/>
      <c r="AY849" s="49"/>
      <c r="AZ849" s="49"/>
      <c r="BA849" s="49"/>
      <c r="BB849" s="49"/>
      <c r="BC849" s="60"/>
    </row>
    <row r="850" spans="1:77">
      <c r="A850" s="89">
        <v>42941</v>
      </c>
      <c r="B850" s="2" t="s">
        <v>1842</v>
      </c>
      <c r="C850" s="2" t="s">
        <v>1450</v>
      </c>
      <c r="D850" s="2" t="s">
        <v>1575</v>
      </c>
      <c r="E850" s="2">
        <v>96</v>
      </c>
      <c r="F850" s="2">
        <v>2</v>
      </c>
      <c r="G850" s="10" t="str">
        <f t="shared" si="88"/>
        <v>96-2</v>
      </c>
      <c r="H850" s="2">
        <v>51</v>
      </c>
      <c r="I850" s="2">
        <v>84</v>
      </c>
      <c r="J850" s="14">
        <f>(VLOOKUP($G850,Depth_Lookup_CCL!$A$3:$Z$549,11,FALSE))+(H850/100)</f>
        <v>240.43499999999997</v>
      </c>
      <c r="K850" s="14">
        <f>(VLOOKUP($G850,Depth_Lookup_CCL!$A$3:$Z$549,11,FALSE))+(I850/100)</f>
        <v>240.76499999999999</v>
      </c>
      <c r="L850" s="90">
        <v>58</v>
      </c>
      <c r="M850" s="90" t="s">
        <v>1846</v>
      </c>
      <c r="N850" s="14" t="s">
        <v>1442</v>
      </c>
      <c r="Q850" s="2"/>
      <c r="R850" s="110" t="s">
        <v>3160</v>
      </c>
      <c r="S850" s="2" t="s">
        <v>1366</v>
      </c>
      <c r="T850" s="35" t="s">
        <v>1391</v>
      </c>
      <c r="U850" s="2" t="s">
        <v>1368</v>
      </c>
      <c r="V850" s="2" t="s">
        <v>1374</v>
      </c>
      <c r="W850" s="5">
        <f>VLOOKUP(V850,definitions_list_lookup!$V$12:$W$15,2,FALSE)</f>
        <v>1</v>
      </c>
      <c r="X850" s="35" t="s">
        <v>1456</v>
      </c>
      <c r="Y850" s="41">
        <f>VLOOKUP(X850,definitions_list_lookup!$AT$3:$AU$5,2,FALSE)</f>
        <v>1</v>
      </c>
      <c r="Z850" s="41"/>
      <c r="AA850" s="41" t="s">
        <v>3219</v>
      </c>
      <c r="AB850" s="2"/>
      <c r="AC850" s="2"/>
      <c r="AD850" s="5" t="e">
        <f>VLOOKUP(AC850,definitions_list_lookup!$Y$12:$Z$15,2,FALSE)</f>
        <v>#N/A</v>
      </c>
      <c r="AE850" s="35"/>
      <c r="AF850" s="41" t="e">
        <f>VLOOKUP(AE850,definitions_list_lookup!$AT$3:$AU$5,2,FALSE)</f>
        <v>#N/A</v>
      </c>
      <c r="AH850" s="2"/>
      <c r="AI850" s="2"/>
      <c r="AJ850" s="14"/>
      <c r="AK850" s="14"/>
      <c r="AL850" s="14"/>
      <c r="AM850" s="14"/>
      <c r="AN850" s="14"/>
      <c r="AO850" s="14"/>
      <c r="AP850" s="14"/>
      <c r="AQ850" s="14"/>
      <c r="AR850" s="14"/>
      <c r="AS850" s="49"/>
      <c r="AT850" s="49"/>
      <c r="AU850" s="49"/>
      <c r="AV850" s="49"/>
      <c r="AW850" s="49" t="e">
        <f t="shared" si="89"/>
        <v>#DIV/0!</v>
      </c>
      <c r="AX850" s="49" t="e">
        <f t="shared" si="84"/>
        <v>#DIV/0!</v>
      </c>
      <c r="AY850" s="49" t="e">
        <f t="shared" si="90"/>
        <v>#DIV/0!</v>
      </c>
      <c r="AZ850" s="49" t="e">
        <f t="shared" si="85"/>
        <v>#DIV/0!</v>
      </c>
      <c r="BA850" s="49" t="e">
        <f t="shared" si="86"/>
        <v>#DIV/0!</v>
      </c>
      <c r="BB850" s="49" t="e">
        <f t="shared" si="91"/>
        <v>#DIV/0!</v>
      </c>
      <c r="BC850" s="60" t="e">
        <f t="shared" si="87"/>
        <v>#DIV/0!</v>
      </c>
    </row>
    <row r="851" spans="1:77">
      <c r="A851" s="89">
        <v>42941</v>
      </c>
      <c r="B851" s="2" t="s">
        <v>1842</v>
      </c>
      <c r="C851" s="2" t="s">
        <v>1450</v>
      </c>
      <c r="D851" s="2" t="s">
        <v>1575</v>
      </c>
      <c r="E851" s="2">
        <v>96</v>
      </c>
      <c r="F851" s="2">
        <v>3</v>
      </c>
      <c r="G851" s="10" t="str">
        <f t="shared" si="88"/>
        <v>96-3</v>
      </c>
      <c r="H851" s="2">
        <v>0</v>
      </c>
      <c r="I851" s="2">
        <v>79</v>
      </c>
      <c r="J851" s="14">
        <f>(VLOOKUP($G851,Depth_Lookup_CCL!$A$3:$Z$549,11,FALSE))+(H851/100)</f>
        <v>240.76499999999999</v>
      </c>
      <c r="K851" s="14">
        <f>(VLOOKUP($G851,Depth_Lookup_CCL!$A$3:$Z$549,11,FALSE))+(I851/100)</f>
        <v>241.55499999999998</v>
      </c>
      <c r="L851" s="90">
        <v>58</v>
      </c>
      <c r="M851" s="90" t="s">
        <v>1846</v>
      </c>
      <c r="N851" s="14" t="s">
        <v>1442</v>
      </c>
      <c r="Q851" s="2"/>
      <c r="R851" s="110"/>
      <c r="T851" s="35"/>
      <c r="U851" s="2"/>
      <c r="V851" s="2"/>
      <c r="W851" s="5" t="e">
        <f>VLOOKUP(V851,definitions_list_lookup!$V$12:$W$15,2,FALSE)</f>
        <v>#N/A</v>
      </c>
      <c r="X851" s="35"/>
      <c r="Y851" s="41" t="e">
        <f>VLOOKUP(X851,definitions_list_lookup!$AT$3:$AU$5,2,FALSE)</f>
        <v>#N/A</v>
      </c>
      <c r="Z851" s="41"/>
      <c r="AA851" s="41" t="s">
        <v>3259</v>
      </c>
      <c r="AB851" s="2" t="s">
        <v>1385</v>
      </c>
      <c r="AC851" s="2" t="s">
        <v>1374</v>
      </c>
      <c r="AD851" s="5">
        <f>VLOOKUP(AC851,definitions_list_lookup!$Y$12:$Z$15,2,FALSE)</f>
        <v>1</v>
      </c>
      <c r="AE851" s="35" t="s">
        <v>1456</v>
      </c>
      <c r="AF851" s="41">
        <f>VLOOKUP(AE851,definitions_list_lookup!$AT$3:$AU$5,2,FALSE)</f>
        <v>1</v>
      </c>
      <c r="AH851" s="2" t="s">
        <v>1492</v>
      </c>
      <c r="AI851" s="2" t="s">
        <v>3109</v>
      </c>
      <c r="AJ851" s="14"/>
      <c r="AK851" s="14"/>
      <c r="AL851" s="14"/>
      <c r="AM851" s="14"/>
      <c r="AN851" s="14"/>
      <c r="AO851" s="14"/>
      <c r="AP851" s="14"/>
      <c r="AQ851" s="14"/>
      <c r="AR851" s="14"/>
      <c r="AS851" s="49">
        <v>23</v>
      </c>
      <c r="AT851" s="49">
        <v>90</v>
      </c>
      <c r="AU851" s="49">
        <v>5</v>
      </c>
      <c r="AV851" s="49">
        <v>180</v>
      </c>
      <c r="AW851" s="49">
        <f t="shared" si="89"/>
        <v>-78.353833128548899</v>
      </c>
      <c r="AX851" s="49">
        <f t="shared" si="84"/>
        <v>281.6461668714511</v>
      </c>
      <c r="AY851" s="49">
        <f t="shared" si="90"/>
        <v>66.568226316015569</v>
      </c>
      <c r="AZ851" s="49">
        <f t="shared" si="85"/>
        <v>11.646166871451101</v>
      </c>
      <c r="BA851" s="49">
        <f t="shared" si="86"/>
        <v>23.431773683984431</v>
      </c>
      <c r="BB851" s="49">
        <f t="shared" si="91"/>
        <v>101.6461668714511</v>
      </c>
      <c r="BC851" s="60">
        <f t="shared" si="87"/>
        <v>23.431773683984431</v>
      </c>
    </row>
    <row r="852" spans="1:77" s="96" customFormat="1">
      <c r="A852" s="89">
        <v>42941</v>
      </c>
      <c r="B852" s="2" t="s">
        <v>1842</v>
      </c>
      <c r="C852" s="2" t="s">
        <v>1450</v>
      </c>
      <c r="D852" s="2" t="s">
        <v>1575</v>
      </c>
      <c r="E852" s="2">
        <v>96</v>
      </c>
      <c r="F852" s="2">
        <v>4</v>
      </c>
      <c r="G852" s="10" t="str">
        <f t="shared" si="88"/>
        <v>96-4</v>
      </c>
      <c r="H852" s="2">
        <v>0</v>
      </c>
      <c r="I852" s="2">
        <v>75</v>
      </c>
      <c r="J852" s="14">
        <f>(VLOOKUP($G852,Depth_Lookup_CCL!$A$3:$Z$549,11,FALSE))+(H852/100)</f>
        <v>241.55499999999998</v>
      </c>
      <c r="K852" s="14">
        <f>(VLOOKUP($G852,Depth_Lookup_CCL!$A$3:$Z$549,11,FALSE))+(I852/100)</f>
        <v>242.30499999999998</v>
      </c>
      <c r="L852" s="90">
        <v>58</v>
      </c>
      <c r="M852" s="90" t="s">
        <v>1846</v>
      </c>
      <c r="N852" s="14" t="s">
        <v>1442</v>
      </c>
      <c r="O852" s="2"/>
      <c r="P852" s="2"/>
      <c r="Q852" s="2"/>
      <c r="R852" s="110"/>
      <c r="S852" s="2"/>
      <c r="T852" s="35"/>
      <c r="U852" s="2"/>
      <c r="V852" s="2"/>
      <c r="W852" s="5" t="e">
        <f>VLOOKUP(V852,definitions_list_lookup!$V$12:$W$15,2,FALSE)</f>
        <v>#N/A</v>
      </c>
      <c r="X852" s="35"/>
      <c r="Y852" s="41" t="e">
        <f>VLOOKUP(X852,definitions_list_lookup!$AT$3:$AU$5,2,FALSE)</f>
        <v>#N/A</v>
      </c>
      <c r="Z852" s="41"/>
      <c r="AA852" s="41" t="s">
        <v>3260</v>
      </c>
      <c r="AB852" s="2"/>
      <c r="AC852" s="2"/>
      <c r="AD852" s="5" t="e">
        <f>VLOOKUP(AC852,definitions_list_lookup!$Y$12:$Z$15,2,FALSE)</f>
        <v>#N/A</v>
      </c>
      <c r="AE852" s="35"/>
      <c r="AF852" s="41" t="e">
        <f>VLOOKUP(AE852,definitions_list_lookup!$AT$3:$AU$5,2,FALSE)</f>
        <v>#N/A</v>
      </c>
      <c r="AG852" s="2"/>
      <c r="AH852" s="2"/>
      <c r="AI852" s="2"/>
      <c r="AJ852" s="14"/>
      <c r="AK852" s="14"/>
      <c r="AL852" s="14"/>
      <c r="AM852" s="14"/>
      <c r="AN852" s="14"/>
      <c r="AO852" s="14"/>
      <c r="AP852" s="14"/>
      <c r="AQ852" s="14"/>
      <c r="AR852" s="14"/>
      <c r="AS852" s="49">
        <v>27</v>
      </c>
      <c r="AT852" s="49">
        <v>90</v>
      </c>
      <c r="AU852" s="49">
        <v>0</v>
      </c>
      <c r="AV852" s="49">
        <v>360</v>
      </c>
      <c r="AW852" s="49">
        <f t="shared" si="89"/>
        <v>-90.000000000000014</v>
      </c>
      <c r="AX852" s="49">
        <f t="shared" si="84"/>
        <v>270</v>
      </c>
      <c r="AY852" s="49">
        <f t="shared" si="90"/>
        <v>63</v>
      </c>
      <c r="AZ852" s="49">
        <f t="shared" si="85"/>
        <v>360</v>
      </c>
      <c r="BA852" s="49">
        <f t="shared" si="86"/>
        <v>27</v>
      </c>
      <c r="BB852" s="49">
        <f t="shared" si="91"/>
        <v>90</v>
      </c>
      <c r="BC852" s="60">
        <f t="shared" si="87"/>
        <v>27</v>
      </c>
      <c r="BD852" s="2"/>
      <c r="BE852" s="2"/>
      <c r="BF852" s="2"/>
      <c r="BG852" s="2"/>
      <c r="BH852" s="2"/>
      <c r="BI852" s="2"/>
      <c r="BJ852" s="2"/>
      <c r="BK852" s="2"/>
      <c r="BL852" s="2"/>
      <c r="BM852" s="2"/>
      <c r="BN852" s="2"/>
      <c r="BO852" s="2"/>
      <c r="BP852" s="2"/>
      <c r="BQ852" s="2"/>
      <c r="BR852" s="2"/>
      <c r="BS852" s="2"/>
      <c r="BT852" s="2"/>
      <c r="BU852" s="2"/>
      <c r="BV852" s="2"/>
      <c r="BW852" s="2"/>
      <c r="BX852" s="2"/>
      <c r="BY852" s="2"/>
    </row>
    <row r="853" spans="1:77" s="96" customFormat="1">
      <c r="A853" s="89">
        <v>42941</v>
      </c>
      <c r="B853" s="2" t="s">
        <v>1842</v>
      </c>
      <c r="C853" s="2" t="s">
        <v>1450</v>
      </c>
      <c r="D853" s="2" t="s">
        <v>1575</v>
      </c>
      <c r="E853" s="2">
        <v>97</v>
      </c>
      <c r="F853" s="2">
        <v>1</v>
      </c>
      <c r="G853" s="10" t="str">
        <f t="shared" si="88"/>
        <v>97-1</v>
      </c>
      <c r="H853" s="2">
        <v>0</v>
      </c>
      <c r="I853" s="2">
        <v>73</v>
      </c>
      <c r="J853" s="14">
        <f>(VLOOKUP($G853,Depth_Lookup_CCL!$A$3:$Z$549,11,FALSE))+(H853/100)</f>
        <v>242.2</v>
      </c>
      <c r="K853" s="14">
        <f>(VLOOKUP($G853,Depth_Lookup_CCL!$A$3:$Z$549,11,FALSE))+(I853/100)</f>
        <v>242.92999999999998</v>
      </c>
      <c r="L853" s="90">
        <v>58</v>
      </c>
      <c r="M853" s="90" t="s">
        <v>1888</v>
      </c>
      <c r="N853" s="14" t="s">
        <v>1442</v>
      </c>
      <c r="O853" s="2"/>
      <c r="P853" s="2"/>
      <c r="Q853" s="2"/>
      <c r="R853" s="110"/>
      <c r="S853" s="2"/>
      <c r="T853" s="35"/>
      <c r="U853" s="2"/>
      <c r="V853" s="2"/>
      <c r="W853" s="5" t="e">
        <f>VLOOKUP(V853,definitions_list_lookup!$V$12:$W$15,2,FALSE)</f>
        <v>#N/A</v>
      </c>
      <c r="X853" s="35"/>
      <c r="Y853" s="41" t="e">
        <f>VLOOKUP(X853,definitions_list_lookup!$AT$3:$AU$5,2,FALSE)</f>
        <v>#N/A</v>
      </c>
      <c r="Z853" s="41"/>
      <c r="AA853" s="41" t="s">
        <v>3261</v>
      </c>
      <c r="AB853" s="2"/>
      <c r="AC853" s="2"/>
      <c r="AD853" s="5" t="e">
        <f>VLOOKUP(AC853,definitions_list_lookup!$Y$12:$Z$15,2,FALSE)</f>
        <v>#N/A</v>
      </c>
      <c r="AE853" s="35"/>
      <c r="AF853" s="41" t="e">
        <f>VLOOKUP(AE853,definitions_list_lookup!$AT$3:$AU$5,2,FALSE)</f>
        <v>#N/A</v>
      </c>
      <c r="AG853" s="2"/>
      <c r="AH853" s="2"/>
      <c r="AI853" s="2"/>
      <c r="AJ853" s="14"/>
      <c r="AK853" s="14"/>
      <c r="AL853" s="14"/>
      <c r="AM853" s="14"/>
      <c r="AN853" s="14"/>
      <c r="AO853" s="14"/>
      <c r="AP853" s="14"/>
      <c r="AQ853" s="14"/>
      <c r="AR853" s="14"/>
      <c r="AS853" s="49"/>
      <c r="AT853" s="49"/>
      <c r="AU853" s="49"/>
      <c r="AV853" s="49"/>
      <c r="AW853" s="49" t="e">
        <f t="shared" si="89"/>
        <v>#DIV/0!</v>
      </c>
      <c r="AX853" s="49" t="e">
        <f t="shared" si="84"/>
        <v>#DIV/0!</v>
      </c>
      <c r="AY853" s="49" t="e">
        <f t="shared" si="90"/>
        <v>#DIV/0!</v>
      </c>
      <c r="AZ853" s="49" t="e">
        <f t="shared" si="85"/>
        <v>#DIV/0!</v>
      </c>
      <c r="BA853" s="49" t="e">
        <f t="shared" si="86"/>
        <v>#DIV/0!</v>
      </c>
      <c r="BB853" s="49" t="e">
        <f t="shared" si="91"/>
        <v>#DIV/0!</v>
      </c>
      <c r="BC853" s="60" t="e">
        <f t="shared" si="87"/>
        <v>#DIV/0!</v>
      </c>
      <c r="BD853" s="2"/>
      <c r="BE853" s="2"/>
      <c r="BF853" s="2"/>
      <c r="BG853" s="2"/>
      <c r="BH853" s="2"/>
      <c r="BI853" s="2"/>
      <c r="BJ853" s="2"/>
      <c r="BK853" s="2"/>
      <c r="BL853" s="2"/>
      <c r="BM853" s="2"/>
      <c r="BN853" s="2"/>
      <c r="BO853" s="2"/>
      <c r="BP853" s="2"/>
      <c r="BQ853" s="2"/>
      <c r="BR853" s="2"/>
      <c r="BS853" s="2"/>
      <c r="BT853" s="2"/>
      <c r="BU853" s="2"/>
      <c r="BV853" s="2"/>
      <c r="BW853" s="2"/>
      <c r="BX853" s="2"/>
      <c r="BY853" s="2"/>
    </row>
    <row r="854" spans="1:77">
      <c r="A854" s="89">
        <v>42941</v>
      </c>
      <c r="B854" s="2" t="s">
        <v>1842</v>
      </c>
      <c r="C854" s="2" t="s">
        <v>1450</v>
      </c>
      <c r="D854" s="2" t="s">
        <v>1575</v>
      </c>
      <c r="E854" s="2">
        <v>97</v>
      </c>
      <c r="F854" s="2">
        <v>2</v>
      </c>
      <c r="G854" s="10" t="str">
        <f t="shared" ref="G854:G926" si="93">E854&amp;"-"&amp;F854</f>
        <v>97-2</v>
      </c>
      <c r="H854" s="2">
        <v>0</v>
      </c>
      <c r="I854" s="2">
        <v>49</v>
      </c>
      <c r="J854" s="14">
        <f>(VLOOKUP($G854,Depth_Lookup_CCL!$A$3:$Z$549,11,FALSE))+(H854/100)</f>
        <v>242.92</v>
      </c>
      <c r="K854" s="14">
        <f>(VLOOKUP($G854,Depth_Lookup_CCL!$A$3:$Z$549,11,FALSE))+(I854/100)</f>
        <v>243.41</v>
      </c>
      <c r="L854" s="90">
        <v>58</v>
      </c>
      <c r="M854" s="90" t="s">
        <v>1888</v>
      </c>
      <c r="N854" s="14" t="s">
        <v>1442</v>
      </c>
      <c r="Q854" s="2"/>
      <c r="R854" s="110"/>
      <c r="T854" s="35"/>
      <c r="U854" s="2"/>
      <c r="V854" s="2"/>
      <c r="W854" s="5" t="e">
        <f>VLOOKUP(V854,definitions_list_lookup!$V$12:$W$15,2,FALSE)</f>
        <v>#N/A</v>
      </c>
      <c r="X854" s="35"/>
      <c r="Y854" s="41" t="e">
        <f>VLOOKUP(X854,definitions_list_lookup!$AT$3:$AU$5,2,FALSE)</f>
        <v>#N/A</v>
      </c>
      <c r="Z854" s="41"/>
      <c r="AA854" s="41" t="s">
        <v>3262</v>
      </c>
      <c r="AB854" s="2" t="s">
        <v>1385</v>
      </c>
      <c r="AC854" s="2" t="s">
        <v>1374</v>
      </c>
      <c r="AD854" s="5">
        <f>VLOOKUP(AC854,definitions_list_lookup!$Y$12:$Z$15,2,FALSE)</f>
        <v>1</v>
      </c>
      <c r="AE854" s="35" t="s">
        <v>1456</v>
      </c>
      <c r="AF854" s="41">
        <f>VLOOKUP(AE854,definitions_list_lookup!$AT$3:$AU$5,2,FALSE)</f>
        <v>1</v>
      </c>
      <c r="AH854" s="2" t="s">
        <v>1492</v>
      </c>
      <c r="AI854" s="2" t="s">
        <v>3109</v>
      </c>
      <c r="AJ854" s="14"/>
      <c r="AK854" s="14"/>
      <c r="AL854" s="14"/>
      <c r="AM854" s="14"/>
      <c r="AN854" s="14"/>
      <c r="AO854" s="14"/>
      <c r="AP854" s="14"/>
      <c r="AQ854" s="14"/>
      <c r="AR854" s="14"/>
      <c r="AS854" s="49">
        <v>25</v>
      </c>
      <c r="AT854" s="49">
        <v>90</v>
      </c>
      <c r="AU854" s="49">
        <v>0</v>
      </c>
      <c r="AV854" s="49">
        <v>360</v>
      </c>
      <c r="AW854" s="49">
        <f t="shared" si="89"/>
        <v>-90.000000000000014</v>
      </c>
      <c r="AX854" s="49">
        <f t="shared" si="84"/>
        <v>270</v>
      </c>
      <c r="AY854" s="49">
        <f t="shared" si="90"/>
        <v>65</v>
      </c>
      <c r="AZ854" s="49">
        <f t="shared" si="85"/>
        <v>360</v>
      </c>
      <c r="BA854" s="49">
        <f t="shared" si="86"/>
        <v>25</v>
      </c>
      <c r="BB854" s="49">
        <f t="shared" si="91"/>
        <v>90</v>
      </c>
      <c r="BC854" s="60">
        <f t="shared" si="87"/>
        <v>25</v>
      </c>
    </row>
    <row r="855" spans="1:77" s="96" customFormat="1">
      <c r="A855" s="89">
        <v>42941</v>
      </c>
      <c r="B855" s="2" t="s">
        <v>1842</v>
      </c>
      <c r="C855" s="2" t="s">
        <v>1450</v>
      </c>
      <c r="D855" s="2" t="s">
        <v>1575</v>
      </c>
      <c r="E855" s="2">
        <v>97</v>
      </c>
      <c r="F855" s="2">
        <v>3</v>
      </c>
      <c r="G855" s="10" t="str">
        <f t="shared" si="93"/>
        <v>97-3</v>
      </c>
      <c r="H855" s="2">
        <v>0</v>
      </c>
      <c r="I855" s="2">
        <v>96</v>
      </c>
      <c r="J855" s="14">
        <f>(VLOOKUP($G855,Depth_Lookup_CCL!$A$3:$Z$549,11,FALSE))+(H855/100)</f>
        <v>243.41499999999999</v>
      </c>
      <c r="K855" s="14">
        <f>(VLOOKUP($G855,Depth_Lookup_CCL!$A$3:$Z$549,11,FALSE))+(I855/100)</f>
        <v>244.375</v>
      </c>
      <c r="L855" s="90">
        <v>58</v>
      </c>
      <c r="M855" s="90" t="s">
        <v>1888</v>
      </c>
      <c r="N855" s="14" t="s">
        <v>1442</v>
      </c>
      <c r="O855" s="2"/>
      <c r="P855" s="2"/>
      <c r="Q855" s="2"/>
      <c r="R855" s="110"/>
      <c r="S855" s="2"/>
      <c r="T855" s="35"/>
      <c r="U855" s="2"/>
      <c r="V855" s="2"/>
      <c r="W855" s="5" t="e">
        <f>VLOOKUP(V855,definitions_list_lookup!$V$12:$W$15,2,FALSE)</f>
        <v>#N/A</v>
      </c>
      <c r="X855" s="35"/>
      <c r="Y855" s="41" t="e">
        <f>VLOOKUP(X855,definitions_list_lookup!$AT$3:$AU$5,2,FALSE)</f>
        <v>#N/A</v>
      </c>
      <c r="Z855" s="41"/>
      <c r="AA855" s="41" t="s">
        <v>3229</v>
      </c>
      <c r="AB855" s="2"/>
      <c r="AC855" s="2"/>
      <c r="AD855" s="5" t="e">
        <f>VLOOKUP(AC855,definitions_list_lookup!$Y$12:$Z$15,2,FALSE)</f>
        <v>#N/A</v>
      </c>
      <c r="AE855" s="35"/>
      <c r="AF855" s="41" t="e">
        <f>VLOOKUP(AE855,definitions_list_lookup!$AT$3:$AU$5,2,FALSE)</f>
        <v>#N/A</v>
      </c>
      <c r="AG855" s="2"/>
      <c r="AH855" s="2"/>
      <c r="AI855" s="2"/>
      <c r="AJ855" s="14"/>
      <c r="AK855" s="14"/>
      <c r="AL855" s="14"/>
      <c r="AM855" s="14"/>
      <c r="AN855" s="14"/>
      <c r="AO855" s="14"/>
      <c r="AP855" s="14"/>
      <c r="AQ855" s="14"/>
      <c r="AR855" s="14"/>
      <c r="AS855" s="49"/>
      <c r="AT855" s="49"/>
      <c r="AU855" s="49"/>
      <c r="AV855" s="49"/>
      <c r="AW855" s="49" t="e">
        <f t="shared" si="89"/>
        <v>#DIV/0!</v>
      </c>
      <c r="AX855" s="49" t="e">
        <f t="shared" si="84"/>
        <v>#DIV/0!</v>
      </c>
      <c r="AY855" s="49" t="e">
        <f t="shared" si="90"/>
        <v>#DIV/0!</v>
      </c>
      <c r="AZ855" s="49" t="e">
        <f t="shared" si="85"/>
        <v>#DIV/0!</v>
      </c>
      <c r="BA855" s="49" t="e">
        <f t="shared" si="86"/>
        <v>#DIV/0!</v>
      </c>
      <c r="BB855" s="49" t="e">
        <f t="shared" si="91"/>
        <v>#DIV/0!</v>
      </c>
      <c r="BC855" s="60" t="e">
        <f t="shared" si="87"/>
        <v>#DIV/0!</v>
      </c>
      <c r="BD855" s="2"/>
      <c r="BE855" s="2"/>
      <c r="BF855" s="2"/>
      <c r="BG855" s="2"/>
      <c r="BH855" s="2"/>
      <c r="BI855" s="2"/>
      <c r="BJ855" s="2"/>
      <c r="BK855" s="2"/>
      <c r="BL855" s="2"/>
      <c r="BM855" s="2"/>
      <c r="BN855" s="2"/>
      <c r="BO855" s="2"/>
      <c r="BP855" s="2"/>
      <c r="BQ855" s="2"/>
      <c r="BR855" s="2"/>
      <c r="BS855" s="2"/>
      <c r="BT855" s="2"/>
      <c r="BU855" s="2"/>
      <c r="BV855" s="2"/>
      <c r="BW855" s="2"/>
      <c r="BX855" s="2"/>
      <c r="BY855" s="2"/>
    </row>
    <row r="856" spans="1:77" s="96" customFormat="1">
      <c r="A856" s="89">
        <v>42941</v>
      </c>
      <c r="B856" s="2" t="s">
        <v>1842</v>
      </c>
      <c r="C856" s="2" t="s">
        <v>1450</v>
      </c>
      <c r="D856" s="2" t="s">
        <v>1575</v>
      </c>
      <c r="E856" s="2">
        <v>97</v>
      </c>
      <c r="F856" s="2">
        <v>4</v>
      </c>
      <c r="G856" s="10" t="str">
        <f t="shared" si="93"/>
        <v>97-4</v>
      </c>
      <c r="H856" s="2">
        <v>0</v>
      </c>
      <c r="I856" s="2">
        <v>18</v>
      </c>
      <c r="J856" s="14">
        <f>(VLOOKUP($G856,Depth_Lookup_CCL!$A$3:$Z$549,11,FALSE))+(H856/100)</f>
        <v>244.375</v>
      </c>
      <c r="K856" s="14">
        <f>(VLOOKUP($G856,Depth_Lookup_CCL!$A$3:$Z$549,11,FALSE))+(I856/100)</f>
        <v>244.55500000000001</v>
      </c>
      <c r="L856" s="90">
        <v>58</v>
      </c>
      <c r="M856" s="90" t="s">
        <v>1888</v>
      </c>
      <c r="N856" s="14"/>
      <c r="O856" s="2"/>
      <c r="P856" s="2"/>
      <c r="Q856" s="2"/>
      <c r="R856" s="110"/>
      <c r="S856" s="2"/>
      <c r="T856" s="35"/>
      <c r="U856" s="2"/>
      <c r="V856" s="2"/>
      <c r="W856" s="5" t="e">
        <f>VLOOKUP(V856,definitions_list_lookup!$V$12:$W$15,2,FALSE)</f>
        <v>#N/A</v>
      </c>
      <c r="X856" s="35"/>
      <c r="Y856" s="41" t="e">
        <f>VLOOKUP(X856,definitions_list_lookup!$AT$3:$AU$5,2,FALSE)</f>
        <v>#N/A</v>
      </c>
      <c r="Z856" s="41"/>
      <c r="AA856" s="41" t="s">
        <v>3229</v>
      </c>
      <c r="AB856" s="2"/>
      <c r="AC856" s="2"/>
      <c r="AD856" s="5" t="e">
        <f>VLOOKUP(AC856,definitions_list_lookup!$Y$12:$Z$15,2,FALSE)</f>
        <v>#N/A</v>
      </c>
      <c r="AE856" s="35"/>
      <c r="AF856" s="41" t="e">
        <f>VLOOKUP(AE856,definitions_list_lookup!$AT$3:$AU$5,2,FALSE)</f>
        <v>#N/A</v>
      </c>
      <c r="AG856" s="2"/>
      <c r="AH856" s="2"/>
      <c r="AI856" s="2"/>
      <c r="AJ856" s="14"/>
      <c r="AK856" s="14"/>
      <c r="AL856" s="14"/>
      <c r="AM856" s="14"/>
      <c r="AN856" s="14"/>
      <c r="AO856" s="14"/>
      <c r="AP856" s="14"/>
      <c r="AQ856" s="14"/>
      <c r="AR856" s="14"/>
      <c r="AS856" s="49"/>
      <c r="AT856" s="49"/>
      <c r="AU856" s="49"/>
      <c r="AV856" s="49"/>
      <c r="AW856" s="49"/>
      <c r="AX856" s="49"/>
      <c r="AY856" s="49"/>
      <c r="AZ856" s="49"/>
      <c r="BA856" s="49"/>
      <c r="BB856" s="49"/>
      <c r="BC856" s="60"/>
      <c r="BD856" s="2"/>
      <c r="BE856" s="2"/>
      <c r="BF856" s="2"/>
      <c r="BG856" s="2"/>
      <c r="BH856" s="2"/>
      <c r="BI856" s="2"/>
      <c r="BJ856" s="2"/>
      <c r="BK856" s="2"/>
      <c r="BL856" s="2"/>
      <c r="BM856" s="2"/>
      <c r="BN856" s="2"/>
      <c r="BO856" s="2"/>
      <c r="BP856" s="2"/>
      <c r="BQ856" s="2"/>
      <c r="BR856" s="2"/>
      <c r="BS856" s="2"/>
      <c r="BT856" s="2"/>
      <c r="BU856" s="2"/>
      <c r="BV856" s="2"/>
      <c r="BW856" s="2"/>
      <c r="BX856" s="2"/>
      <c r="BY856" s="2"/>
    </row>
    <row r="857" spans="1:77" s="96" customFormat="1">
      <c r="A857" s="89">
        <v>42941</v>
      </c>
      <c r="B857" s="2" t="s">
        <v>1842</v>
      </c>
      <c r="C857" s="2" t="s">
        <v>1450</v>
      </c>
      <c r="D857" s="2" t="s">
        <v>1575</v>
      </c>
      <c r="E857" s="2">
        <v>97</v>
      </c>
      <c r="F857" s="2">
        <v>4</v>
      </c>
      <c r="G857" s="10" t="str">
        <f t="shared" si="93"/>
        <v>97-4</v>
      </c>
      <c r="H857" s="2">
        <v>18</v>
      </c>
      <c r="I857" s="2">
        <v>96</v>
      </c>
      <c r="J857" s="14">
        <f>(VLOOKUP($G857,Depth_Lookup_CCL!$A$3:$Z$549,11,FALSE))+(H857/100)</f>
        <v>244.55500000000001</v>
      </c>
      <c r="K857" s="14">
        <f>(VLOOKUP($G857,Depth_Lookup_CCL!$A$3:$Z$549,11,FALSE))+(I857/100)</f>
        <v>245.33500000000001</v>
      </c>
      <c r="L857" s="90">
        <v>58</v>
      </c>
      <c r="M857" s="90" t="s">
        <v>1888</v>
      </c>
      <c r="N857" s="14" t="s">
        <v>1442</v>
      </c>
      <c r="O857" s="2"/>
      <c r="P857" s="2"/>
      <c r="Q857" s="2"/>
      <c r="R857" s="110"/>
      <c r="S857" s="2"/>
      <c r="T857" s="35"/>
      <c r="U857" s="2"/>
      <c r="V857" s="2"/>
      <c r="W857" s="5" t="e">
        <f>VLOOKUP(V857,definitions_list_lookup!$V$12:$W$15,2,FALSE)</f>
        <v>#N/A</v>
      </c>
      <c r="X857" s="35"/>
      <c r="Y857" s="41" t="e">
        <f>VLOOKUP(X857,definitions_list_lookup!$AT$3:$AU$5,2,FALSE)</f>
        <v>#N/A</v>
      </c>
      <c r="Z857" s="41"/>
      <c r="AA857" s="41" t="s">
        <v>3263</v>
      </c>
      <c r="AB857" s="2" t="s">
        <v>1385</v>
      </c>
      <c r="AC857" s="2" t="s">
        <v>1374</v>
      </c>
      <c r="AD857" s="5">
        <f>VLOOKUP(AC857,definitions_list_lookup!$Y$12:$Z$15,2,FALSE)</f>
        <v>1</v>
      </c>
      <c r="AE857" s="35" t="s">
        <v>1456</v>
      </c>
      <c r="AF857" s="41">
        <f>VLOOKUP(AE857,definitions_list_lookup!$AT$3:$AU$5,2,FALSE)</f>
        <v>1</v>
      </c>
      <c r="AG857" s="2"/>
      <c r="AH857" s="2" t="s">
        <v>1492</v>
      </c>
      <c r="AI857" s="2" t="s">
        <v>3109</v>
      </c>
      <c r="AJ857" s="14"/>
      <c r="AK857" s="14"/>
      <c r="AL857" s="14"/>
      <c r="AM857" s="14"/>
      <c r="AN857" s="14"/>
      <c r="AO857" s="14"/>
      <c r="AP857" s="14"/>
      <c r="AQ857" s="14"/>
      <c r="AR857" s="14"/>
      <c r="AS857" s="49">
        <v>23</v>
      </c>
      <c r="AT857" s="49">
        <v>90</v>
      </c>
      <c r="AU857" s="49">
        <v>0</v>
      </c>
      <c r="AV857" s="49">
        <v>360</v>
      </c>
      <c r="AW857" s="49">
        <f t="shared" si="89"/>
        <v>-90.000000000000014</v>
      </c>
      <c r="AX857" s="49">
        <f t="shared" si="84"/>
        <v>270</v>
      </c>
      <c r="AY857" s="49">
        <f t="shared" si="90"/>
        <v>67</v>
      </c>
      <c r="AZ857" s="49">
        <f t="shared" si="85"/>
        <v>360</v>
      </c>
      <c r="BA857" s="49">
        <f t="shared" si="86"/>
        <v>23</v>
      </c>
      <c r="BB857" s="49">
        <f t="shared" si="91"/>
        <v>90</v>
      </c>
      <c r="BC857" s="60">
        <f t="shared" si="87"/>
        <v>23</v>
      </c>
      <c r="BD857" s="2"/>
      <c r="BE857" s="2"/>
      <c r="BF857" s="2"/>
      <c r="BG857" s="2"/>
      <c r="BH857" s="2"/>
      <c r="BI857" s="2"/>
      <c r="BJ857" s="2"/>
      <c r="BK857" s="2"/>
      <c r="BL857" s="2"/>
      <c r="BM857" s="2"/>
      <c r="BN857" s="2"/>
      <c r="BO857" s="2"/>
      <c r="BP857" s="2"/>
      <c r="BQ857" s="2"/>
      <c r="BR857" s="2"/>
      <c r="BS857" s="2"/>
      <c r="BT857" s="2"/>
      <c r="BU857" s="2"/>
      <c r="BV857" s="2"/>
      <c r="BW857" s="2"/>
      <c r="BX857" s="2"/>
      <c r="BY857" s="2"/>
    </row>
    <row r="858" spans="1:77" s="96" customFormat="1">
      <c r="A858" s="89">
        <v>42941</v>
      </c>
      <c r="B858" s="2" t="s">
        <v>1842</v>
      </c>
      <c r="C858" s="2" t="s">
        <v>1450</v>
      </c>
      <c r="D858" s="2" t="s">
        <v>1575</v>
      </c>
      <c r="E858" s="2">
        <v>98</v>
      </c>
      <c r="F858" s="2">
        <v>1</v>
      </c>
      <c r="G858" s="10" t="str">
        <f t="shared" si="93"/>
        <v>98-1</v>
      </c>
      <c r="H858" s="2">
        <v>0</v>
      </c>
      <c r="I858" s="2">
        <v>54</v>
      </c>
      <c r="J858" s="14">
        <f>(VLOOKUP($G858,Depth_Lookup_CCL!$A$3:$Z$549,11,FALSE))+(H858/100)</f>
        <v>245.2</v>
      </c>
      <c r="K858" s="14">
        <f>(VLOOKUP($G858,Depth_Lookup_CCL!$A$3:$Z$549,11,FALSE))+(I858/100)</f>
        <v>245.73999999999998</v>
      </c>
      <c r="L858" s="90">
        <v>58</v>
      </c>
      <c r="M858" s="90" t="s">
        <v>1888</v>
      </c>
      <c r="N858" s="14" t="s">
        <v>1442</v>
      </c>
      <c r="O858" s="2"/>
      <c r="P858" s="2"/>
      <c r="Q858" s="2"/>
      <c r="R858" s="110"/>
      <c r="S858" s="2"/>
      <c r="T858" s="35"/>
      <c r="U858" s="2"/>
      <c r="V858" s="2"/>
      <c r="W858" s="5" t="e">
        <f>VLOOKUP(V858,definitions_list_lookup!$V$12:$W$15,2,FALSE)</f>
        <v>#N/A</v>
      </c>
      <c r="X858" s="35"/>
      <c r="Y858" s="41" t="e">
        <f>VLOOKUP(X858,definitions_list_lookup!$AT$3:$AU$5,2,FALSE)</f>
        <v>#N/A</v>
      </c>
      <c r="Z858" s="41"/>
      <c r="AA858" s="41" t="s">
        <v>3264</v>
      </c>
      <c r="AB858" s="2"/>
      <c r="AC858" s="2"/>
      <c r="AD858" s="5" t="e">
        <f>VLOOKUP(AC858,definitions_list_lookup!$Y$12:$Z$15,2,FALSE)</f>
        <v>#N/A</v>
      </c>
      <c r="AE858" s="35"/>
      <c r="AF858" s="41" t="e">
        <f>VLOOKUP(AE858,definitions_list_lookup!$AT$3:$AU$5,2,FALSE)</f>
        <v>#N/A</v>
      </c>
      <c r="AG858" s="2"/>
      <c r="AH858" s="2"/>
      <c r="AI858" s="2"/>
      <c r="AJ858" s="14"/>
      <c r="AK858" s="14"/>
      <c r="AL858" s="14"/>
      <c r="AM858" s="14"/>
      <c r="AN858" s="14"/>
      <c r="AO858" s="14"/>
      <c r="AP858" s="14"/>
      <c r="AQ858" s="14"/>
      <c r="AR858" s="14"/>
      <c r="AS858" s="49"/>
      <c r="AT858" s="49"/>
      <c r="AU858" s="49"/>
      <c r="AV858" s="49"/>
      <c r="AW858" s="49" t="e">
        <f t="shared" si="89"/>
        <v>#DIV/0!</v>
      </c>
      <c r="AX858" s="49" t="e">
        <f t="shared" si="84"/>
        <v>#DIV/0!</v>
      </c>
      <c r="AY858" s="49" t="e">
        <f t="shared" si="90"/>
        <v>#DIV/0!</v>
      </c>
      <c r="AZ858" s="49" t="e">
        <f t="shared" si="85"/>
        <v>#DIV/0!</v>
      </c>
      <c r="BA858" s="49" t="e">
        <f t="shared" si="86"/>
        <v>#DIV/0!</v>
      </c>
      <c r="BB858" s="49" t="e">
        <f t="shared" si="91"/>
        <v>#DIV/0!</v>
      </c>
      <c r="BC858" s="60" t="e">
        <f t="shared" si="87"/>
        <v>#DIV/0!</v>
      </c>
      <c r="BD858" s="2"/>
      <c r="BE858" s="2"/>
      <c r="BF858" s="2"/>
      <c r="BG858" s="2"/>
      <c r="BH858" s="2"/>
      <c r="BI858" s="2"/>
      <c r="BJ858" s="2"/>
      <c r="BK858" s="2"/>
      <c r="BL858" s="2"/>
      <c r="BM858" s="2"/>
      <c r="BN858" s="2"/>
      <c r="BO858" s="2"/>
      <c r="BP858" s="2"/>
      <c r="BQ858" s="2"/>
      <c r="BR858" s="2"/>
      <c r="BS858" s="2"/>
      <c r="BT858" s="2"/>
      <c r="BU858" s="2"/>
      <c r="BV858" s="2"/>
      <c r="BW858" s="2"/>
      <c r="BX858" s="2"/>
      <c r="BY858" s="2"/>
    </row>
    <row r="859" spans="1:77">
      <c r="A859" s="89">
        <v>42941</v>
      </c>
      <c r="B859" s="2" t="s">
        <v>1842</v>
      </c>
      <c r="C859" s="2" t="s">
        <v>1450</v>
      </c>
      <c r="D859" s="2" t="s">
        <v>1575</v>
      </c>
      <c r="E859" s="2">
        <v>98</v>
      </c>
      <c r="F859" s="2">
        <v>2</v>
      </c>
      <c r="G859" s="10" t="str">
        <f t="shared" si="93"/>
        <v>98-2</v>
      </c>
      <c r="H859" s="2">
        <v>0</v>
      </c>
      <c r="I859" s="2">
        <v>81</v>
      </c>
      <c r="J859" s="14">
        <f>(VLOOKUP($G859,Depth_Lookup_CCL!$A$3:$Z$549,11,FALSE))+(H859/100)</f>
        <v>245.73</v>
      </c>
      <c r="K859" s="14">
        <f>(VLOOKUP($G859,Depth_Lookup_CCL!$A$3:$Z$549,11,FALSE))+(I859/100)</f>
        <v>246.54</v>
      </c>
      <c r="L859" s="90">
        <v>58</v>
      </c>
      <c r="M859" s="90" t="s">
        <v>1888</v>
      </c>
      <c r="N859" s="14"/>
      <c r="Q859" s="2"/>
      <c r="R859" s="110"/>
      <c r="T859" s="35"/>
      <c r="U859" s="2"/>
      <c r="V859" s="2"/>
      <c r="W859" s="5" t="e">
        <f>VLOOKUP(V859,definitions_list_lookup!$V$12:$W$15,2,FALSE)</f>
        <v>#N/A</v>
      </c>
      <c r="X859" s="35"/>
      <c r="Y859" s="41" t="e">
        <f>VLOOKUP(X859,definitions_list_lookup!$AT$3:$AU$5,2,FALSE)</f>
        <v>#N/A</v>
      </c>
      <c r="Z859" s="41"/>
      <c r="AA859" s="41"/>
      <c r="AB859" s="2"/>
      <c r="AC859" s="2"/>
      <c r="AD859" s="5" t="e">
        <f>VLOOKUP(AC859,definitions_list_lookup!$Y$12:$Z$15,2,FALSE)</f>
        <v>#N/A</v>
      </c>
      <c r="AE859" s="35"/>
      <c r="AF859" s="41" t="e">
        <f>VLOOKUP(AE859,definitions_list_lookup!$AT$3:$AU$5,2,FALSE)</f>
        <v>#N/A</v>
      </c>
      <c r="AH859" s="2"/>
      <c r="AI859" s="2"/>
      <c r="AJ859" s="14"/>
      <c r="AK859" s="14"/>
      <c r="AL859" s="14"/>
      <c r="AM859" s="14"/>
      <c r="AN859" s="14"/>
      <c r="AO859" s="14"/>
      <c r="AP859" s="14"/>
      <c r="AQ859" s="14"/>
      <c r="AR859" s="14"/>
      <c r="AS859" s="49"/>
      <c r="AT859" s="49"/>
      <c r="AU859" s="49"/>
      <c r="AV859" s="49"/>
      <c r="AW859" s="49"/>
      <c r="AX859" s="49"/>
      <c r="AY859" s="49"/>
      <c r="AZ859" s="49"/>
      <c r="BA859" s="49"/>
      <c r="BB859" s="49"/>
      <c r="BC859" s="60"/>
    </row>
    <row r="860" spans="1:77">
      <c r="A860" s="89">
        <v>42942</v>
      </c>
      <c r="B860" s="2" t="s">
        <v>1842</v>
      </c>
      <c r="C860" s="2" t="s">
        <v>1450</v>
      </c>
      <c r="D860" s="2" t="s">
        <v>1575</v>
      </c>
      <c r="E860" s="2">
        <v>98</v>
      </c>
      <c r="F860" s="2">
        <v>2</v>
      </c>
      <c r="G860" s="10" t="str">
        <f t="shared" si="93"/>
        <v>98-2</v>
      </c>
      <c r="H860" s="2">
        <v>81</v>
      </c>
      <c r="I860" s="2">
        <v>87</v>
      </c>
      <c r="J860" s="14">
        <f>(VLOOKUP($G860,Depth_Lookup_CCL!$A$3:$Z$549,11,FALSE))+(H860/100)</f>
        <v>246.54</v>
      </c>
      <c r="K860" s="14">
        <f>(VLOOKUP($G860,Depth_Lookup_CCL!$A$3:$Z$549,11,FALSE))+(I860/100)</f>
        <v>246.6</v>
      </c>
      <c r="L860" s="90">
        <v>58</v>
      </c>
      <c r="M860" s="90" t="s">
        <v>1888</v>
      </c>
      <c r="N860" s="14"/>
      <c r="Q860" s="2"/>
      <c r="R860" s="110"/>
      <c r="T860" s="35"/>
      <c r="U860" s="2"/>
      <c r="V860" s="2"/>
      <c r="W860" s="5" t="e">
        <f>VLOOKUP(V860,definitions_list_lookup!$V$12:$W$15,2,FALSE)</f>
        <v>#N/A</v>
      </c>
      <c r="X860" s="35"/>
      <c r="Y860" s="41" t="e">
        <f>VLOOKUP(X860,definitions_list_lookup!$AT$3:$AU$5,2,FALSE)</f>
        <v>#N/A</v>
      </c>
      <c r="Z860" s="41">
        <v>6</v>
      </c>
      <c r="AA860" s="41" t="s">
        <v>2843</v>
      </c>
      <c r="AB860" s="2"/>
      <c r="AC860" s="2"/>
      <c r="AD860" s="5" t="e">
        <f>VLOOKUP(AC860,definitions_list_lookup!$Y$12:$Z$15,2,FALSE)</f>
        <v>#N/A</v>
      </c>
      <c r="AE860" s="35"/>
      <c r="AF860" s="41" t="e">
        <f>VLOOKUP(AE860,definitions_list_lookup!$AT$3:$AU$5,2,FALSE)</f>
        <v>#N/A</v>
      </c>
      <c r="AH860" s="2"/>
      <c r="AI860" s="2"/>
      <c r="AJ860" s="14"/>
      <c r="AK860" s="14"/>
      <c r="AL860" s="14"/>
      <c r="AM860" s="14"/>
      <c r="AN860" s="14"/>
      <c r="AO860" s="14"/>
      <c r="AP860" s="14"/>
      <c r="AQ860" s="14"/>
      <c r="AR860" s="14"/>
      <c r="AS860" s="49"/>
      <c r="AT860" s="49"/>
      <c r="AU860" s="49"/>
      <c r="AV860" s="49"/>
      <c r="AW860" s="49"/>
      <c r="AX860" s="49"/>
      <c r="AY860" s="49"/>
      <c r="AZ860" s="49"/>
      <c r="BA860" s="49"/>
      <c r="BB860" s="49"/>
      <c r="BC860" s="60"/>
    </row>
    <row r="861" spans="1:77">
      <c r="A861" s="125">
        <v>42942</v>
      </c>
      <c r="B861" s="2" t="s">
        <v>1842</v>
      </c>
      <c r="C861" s="2" t="s">
        <v>1450</v>
      </c>
      <c r="D861" s="2" t="s">
        <v>1575</v>
      </c>
      <c r="E861" s="2">
        <v>98</v>
      </c>
      <c r="F861" s="2">
        <v>2</v>
      </c>
      <c r="G861" s="10" t="str">
        <f t="shared" si="93"/>
        <v>98-2</v>
      </c>
      <c r="H861" s="2">
        <v>87</v>
      </c>
      <c r="I861" s="2">
        <v>91</v>
      </c>
      <c r="J861" s="14">
        <f>(VLOOKUP($G861,Depth_Lookup_CCL!$A$3:$Z$549,11,FALSE))+(H861/100)</f>
        <v>246.6</v>
      </c>
      <c r="K861" s="14">
        <f>(VLOOKUP($G861,Depth_Lookup_CCL!$A$3:$Z$549,11,FALSE))+(I861/100)</f>
        <v>246.64</v>
      </c>
      <c r="L861" s="90">
        <v>58</v>
      </c>
      <c r="M861" s="90" t="s">
        <v>1888</v>
      </c>
      <c r="N861" s="14" t="s">
        <v>1442</v>
      </c>
      <c r="Q861" s="2"/>
      <c r="R861" s="110"/>
      <c r="T861" s="35"/>
      <c r="U861" s="2"/>
      <c r="V861" s="2"/>
      <c r="W861" s="5" t="e">
        <f>VLOOKUP(V861,definitions_list_lookup!$V$12:$W$15,2,FALSE)</f>
        <v>#N/A</v>
      </c>
      <c r="X861" s="35"/>
      <c r="Y861" s="41" t="e">
        <f>VLOOKUP(X861,definitions_list_lookup!$AT$3:$AU$5,2,FALSE)</f>
        <v>#N/A</v>
      </c>
      <c r="Z861" s="41">
        <v>7</v>
      </c>
      <c r="AA861" s="41"/>
      <c r="AB861" s="2"/>
      <c r="AC861" s="2"/>
      <c r="AD861" s="5" t="e">
        <f>VLOOKUP(AC861,definitions_list_lookup!$Y$12:$Z$15,2,FALSE)</f>
        <v>#N/A</v>
      </c>
      <c r="AE861" s="35"/>
      <c r="AF861" s="41" t="e">
        <f>VLOOKUP(AE861,definitions_list_lookup!$AT$3:$AU$5,2,FALSE)</f>
        <v>#N/A</v>
      </c>
      <c r="AH861" s="2"/>
      <c r="AI861" s="2"/>
      <c r="AJ861" s="14"/>
      <c r="AK861" s="14"/>
      <c r="AL861" s="14"/>
      <c r="AM861" s="14"/>
      <c r="AN861" s="14"/>
      <c r="AO861" s="14"/>
      <c r="AP861" s="14"/>
      <c r="AQ861" s="14"/>
      <c r="AR861" s="14"/>
      <c r="AS861" s="49"/>
      <c r="AT861" s="49"/>
      <c r="AU861" s="49"/>
      <c r="AV861" s="49"/>
      <c r="AW861" s="49" t="e">
        <f t="shared" si="89"/>
        <v>#DIV/0!</v>
      </c>
      <c r="AX861" s="49" t="e">
        <f t="shared" si="84"/>
        <v>#DIV/0!</v>
      </c>
      <c r="AY861" s="49" t="e">
        <f t="shared" si="90"/>
        <v>#DIV/0!</v>
      </c>
      <c r="AZ861" s="49" t="e">
        <f t="shared" si="85"/>
        <v>#DIV/0!</v>
      </c>
      <c r="BA861" s="49" t="e">
        <f t="shared" si="86"/>
        <v>#DIV/0!</v>
      </c>
      <c r="BB861" s="49" t="e">
        <f t="shared" si="91"/>
        <v>#DIV/0!</v>
      </c>
      <c r="BC861" s="60" t="e">
        <f t="shared" si="87"/>
        <v>#DIV/0!</v>
      </c>
    </row>
    <row r="862" spans="1:77">
      <c r="A862" s="89">
        <v>42942</v>
      </c>
      <c r="B862" s="2" t="s">
        <v>1842</v>
      </c>
      <c r="C862" s="2" t="s">
        <v>1450</v>
      </c>
      <c r="D862" s="2" t="s">
        <v>1575</v>
      </c>
      <c r="E862" s="2">
        <v>98</v>
      </c>
      <c r="F862" s="2">
        <v>3</v>
      </c>
      <c r="G862" s="10" t="str">
        <f t="shared" si="93"/>
        <v>98-3</v>
      </c>
      <c r="H862" s="2">
        <v>0</v>
      </c>
      <c r="I862" s="2">
        <v>3</v>
      </c>
      <c r="J862" s="14">
        <f>(VLOOKUP($G862,Depth_Lookup_CCL!$A$3:$Z$549,11,FALSE))+(H862/100)</f>
        <v>246.64</v>
      </c>
      <c r="K862" s="14">
        <f>(VLOOKUP($G862,Depth_Lookup_CCL!$A$3:$Z$549,11,FALSE))+(I862/100)</f>
        <v>246.67</v>
      </c>
      <c r="L862" s="90">
        <v>58</v>
      </c>
      <c r="M862" s="90" t="s">
        <v>1888</v>
      </c>
      <c r="N862" s="14"/>
      <c r="Q862" s="2"/>
      <c r="R862" s="110"/>
      <c r="S862" s="2" t="s">
        <v>1366</v>
      </c>
      <c r="T862" s="35" t="s">
        <v>1391</v>
      </c>
      <c r="U862" s="2" t="s">
        <v>1368</v>
      </c>
      <c r="V862" s="2" t="s">
        <v>1374</v>
      </c>
      <c r="W862" s="5">
        <f>VLOOKUP(V862,definitions_list_lookup!$V$12:$W$15,2,FALSE)</f>
        <v>1</v>
      </c>
      <c r="X862" s="35" t="s">
        <v>1456</v>
      </c>
      <c r="Y862" s="41">
        <f>VLOOKUP(X862,definitions_list_lookup!$AT$3:$AU$5,2,FALSE)</f>
        <v>1</v>
      </c>
      <c r="Z862" s="41"/>
      <c r="AA862" s="41" t="s">
        <v>3082</v>
      </c>
      <c r="AB862" s="2"/>
      <c r="AC862" s="2"/>
      <c r="AD862" s="5" t="e">
        <f>VLOOKUP(AC862,definitions_list_lookup!$Y$12:$Z$15,2,FALSE)</f>
        <v>#N/A</v>
      </c>
      <c r="AE862" s="35"/>
      <c r="AF862" s="41" t="e">
        <f>VLOOKUP(AE862,definitions_list_lookup!$AT$3:$AU$5,2,FALSE)</f>
        <v>#N/A</v>
      </c>
      <c r="AH862" s="2"/>
      <c r="AI862" s="2"/>
      <c r="AJ862" s="14"/>
      <c r="AK862" s="14"/>
      <c r="AL862" s="14"/>
      <c r="AM862" s="14"/>
      <c r="AN862" s="14"/>
      <c r="AO862" s="14"/>
      <c r="AP862" s="14"/>
      <c r="AQ862" s="14"/>
      <c r="AR862" s="14"/>
      <c r="AS862" s="49"/>
      <c r="AT862" s="49"/>
      <c r="AU862" s="49"/>
      <c r="AV862" s="49"/>
      <c r="AW862" s="49"/>
      <c r="AX862" s="49"/>
      <c r="AY862" s="49"/>
      <c r="AZ862" s="49"/>
      <c r="BA862" s="49"/>
      <c r="BB862" s="49"/>
      <c r="BC862" s="60"/>
    </row>
    <row r="863" spans="1:77">
      <c r="A863" s="125">
        <v>42942</v>
      </c>
      <c r="B863" s="2" t="s">
        <v>1842</v>
      </c>
      <c r="C863" s="2" t="s">
        <v>1450</v>
      </c>
      <c r="D863" s="2" t="s">
        <v>1575</v>
      </c>
      <c r="E863" s="2">
        <v>98</v>
      </c>
      <c r="F863" s="2">
        <v>3</v>
      </c>
      <c r="G863" s="10" t="str">
        <f t="shared" si="93"/>
        <v>98-3</v>
      </c>
      <c r="H863" s="2">
        <v>3</v>
      </c>
      <c r="I863" s="2">
        <v>23</v>
      </c>
      <c r="J863" s="14">
        <f>(VLOOKUP($G863,Depth_Lookup_CCL!$A$3:$Z$549,11,FALSE))+(H863/100)</f>
        <v>246.67</v>
      </c>
      <c r="K863" s="14">
        <f>(VLOOKUP($G863,Depth_Lookup_CCL!$A$3:$Z$549,11,FALSE))+(I863/100)</f>
        <v>246.86999999999998</v>
      </c>
      <c r="L863" s="90">
        <v>58</v>
      </c>
      <c r="M863" s="90" t="s">
        <v>1888</v>
      </c>
      <c r="N863" s="14" t="s">
        <v>1442</v>
      </c>
      <c r="Q863" s="2"/>
      <c r="R863" s="110"/>
      <c r="S863" s="2" t="s">
        <v>1379</v>
      </c>
      <c r="T863" s="35" t="s">
        <v>1391</v>
      </c>
      <c r="U863" s="2" t="s">
        <v>1368</v>
      </c>
      <c r="V863" s="2" t="s">
        <v>1374</v>
      </c>
      <c r="W863" s="5">
        <f>VLOOKUP(V863,definitions_list_lookup!$V$12:$W$15,2,FALSE)</f>
        <v>1</v>
      </c>
      <c r="X863" s="35" t="s">
        <v>1456</v>
      </c>
      <c r="Y863" s="41">
        <f>VLOOKUP(X863,definitions_list_lookup!$AT$3:$AU$5,2,FALSE)</f>
        <v>1</v>
      </c>
      <c r="Z863" s="41">
        <v>20</v>
      </c>
      <c r="AA863" s="41" t="s">
        <v>3081</v>
      </c>
      <c r="AB863" s="2"/>
      <c r="AC863" s="2"/>
      <c r="AD863" s="5" t="e">
        <f>VLOOKUP(AC863,definitions_list_lookup!$Y$12:$Z$15,2,FALSE)</f>
        <v>#N/A</v>
      </c>
      <c r="AE863" s="35"/>
      <c r="AF863" s="41" t="e">
        <f>VLOOKUP(AE863,definitions_list_lookup!$AT$3:$AU$5,2,FALSE)</f>
        <v>#N/A</v>
      </c>
      <c r="AH863" s="2"/>
      <c r="AI863" s="2"/>
      <c r="AJ863" s="14"/>
      <c r="AK863" s="14"/>
      <c r="AL863" s="14"/>
      <c r="AM863" s="14"/>
      <c r="AN863" s="14"/>
      <c r="AO863" s="14"/>
      <c r="AP863" s="14"/>
      <c r="AQ863" s="14"/>
      <c r="AR863" s="14"/>
      <c r="AS863" s="49"/>
      <c r="AT863" s="49"/>
      <c r="AU863" s="49"/>
      <c r="AV863" s="49"/>
      <c r="AW863" s="49" t="e">
        <f t="shared" si="89"/>
        <v>#DIV/0!</v>
      </c>
      <c r="AX863" s="49" t="e">
        <f t="shared" si="84"/>
        <v>#DIV/0!</v>
      </c>
      <c r="AY863" s="49" t="e">
        <f t="shared" si="90"/>
        <v>#DIV/0!</v>
      </c>
      <c r="AZ863" s="49" t="e">
        <f t="shared" si="85"/>
        <v>#DIV/0!</v>
      </c>
      <c r="BA863" s="49" t="e">
        <f t="shared" si="86"/>
        <v>#DIV/0!</v>
      </c>
      <c r="BB863" s="49" t="e">
        <f t="shared" si="91"/>
        <v>#DIV/0!</v>
      </c>
      <c r="BC863" s="60" t="e">
        <f t="shared" si="87"/>
        <v>#DIV/0!</v>
      </c>
    </row>
    <row r="864" spans="1:77">
      <c r="A864" s="89">
        <v>42942</v>
      </c>
      <c r="B864" s="2" t="s">
        <v>1842</v>
      </c>
      <c r="C864" s="2" t="s">
        <v>1450</v>
      </c>
      <c r="D864" s="2" t="s">
        <v>1575</v>
      </c>
      <c r="E864" s="2">
        <v>98</v>
      </c>
      <c r="F864" s="2">
        <v>3</v>
      </c>
      <c r="G864" s="10" t="str">
        <f t="shared" si="93"/>
        <v>98-3</v>
      </c>
      <c r="H864" s="2">
        <v>23</v>
      </c>
      <c r="I864" s="2">
        <v>80</v>
      </c>
      <c r="J864" s="14">
        <f>(VLOOKUP($G864,Depth_Lookup_CCL!$A$3:$Z$549,11,FALSE))+(H864/100)</f>
        <v>246.86999999999998</v>
      </c>
      <c r="K864" s="14">
        <f>(VLOOKUP($G864,Depth_Lookup_CCL!$A$3:$Z$549,11,FALSE))+(I864/100)</f>
        <v>247.44</v>
      </c>
      <c r="L864" s="90">
        <v>59</v>
      </c>
      <c r="M864" s="90" t="s">
        <v>3265</v>
      </c>
      <c r="N864" s="14" t="s">
        <v>1378</v>
      </c>
      <c r="O864" s="2" t="s">
        <v>1363</v>
      </c>
      <c r="P864" s="2" t="s">
        <v>1368</v>
      </c>
      <c r="Q864" s="2"/>
      <c r="R864" s="110"/>
      <c r="T864" s="35"/>
      <c r="U864" s="2"/>
      <c r="V864" s="2"/>
      <c r="W864" s="5" t="e">
        <f>VLOOKUP(V864,definitions_list_lookup!$V$12:$W$15,2,FALSE)</f>
        <v>#N/A</v>
      </c>
      <c r="X864" s="35"/>
      <c r="Y864" s="41" t="e">
        <f>VLOOKUP(X864,definitions_list_lookup!$AT$3:$AU$5,2,FALSE)</f>
        <v>#N/A</v>
      </c>
      <c r="Z864" s="41">
        <v>102</v>
      </c>
      <c r="AA864" s="41" t="s">
        <v>3364</v>
      </c>
      <c r="AB864" s="2"/>
      <c r="AC864" s="2"/>
      <c r="AD864" s="5" t="e">
        <f>VLOOKUP(AC864,definitions_list_lookup!$Y$12:$Z$15,2,FALSE)</f>
        <v>#N/A</v>
      </c>
      <c r="AE864" s="35"/>
      <c r="AF864" s="41" t="e">
        <f>VLOOKUP(AE864,definitions_list_lookup!$AT$3:$AU$5,2,FALSE)</f>
        <v>#N/A</v>
      </c>
      <c r="AH864" s="2"/>
      <c r="AI864" s="2"/>
      <c r="AJ864" s="14"/>
      <c r="AK864" s="14"/>
      <c r="AL864" s="14"/>
      <c r="AM864" s="14"/>
      <c r="AN864" s="14"/>
      <c r="AO864" s="14"/>
      <c r="AP864" s="14"/>
      <c r="AQ864" s="14"/>
      <c r="AR864" s="14"/>
      <c r="AS864" s="49">
        <v>30</v>
      </c>
      <c r="AT864" s="49">
        <v>90</v>
      </c>
      <c r="AU864" s="49">
        <v>0</v>
      </c>
      <c r="AV864" s="49">
        <v>360</v>
      </c>
      <c r="AW864" s="49">
        <f t="shared" si="89"/>
        <v>-90.000000000000014</v>
      </c>
      <c r="AX864" s="49">
        <f t="shared" si="84"/>
        <v>270</v>
      </c>
      <c r="AY864" s="49">
        <f t="shared" si="90"/>
        <v>60.000000000000007</v>
      </c>
      <c r="AZ864" s="49">
        <f t="shared" si="85"/>
        <v>360</v>
      </c>
      <c r="BA864" s="49">
        <f t="shared" si="86"/>
        <v>29.999999999999993</v>
      </c>
      <c r="BB864" s="49">
        <f t="shared" si="91"/>
        <v>90</v>
      </c>
      <c r="BC864" s="60">
        <f t="shared" si="87"/>
        <v>29.999999999999993</v>
      </c>
    </row>
    <row r="865" spans="1:55">
      <c r="A865" s="125">
        <v>42942</v>
      </c>
      <c r="B865" s="2" t="s">
        <v>1842</v>
      </c>
      <c r="C865" s="2" t="s">
        <v>1450</v>
      </c>
      <c r="D865" s="2" t="s">
        <v>1575</v>
      </c>
      <c r="E865" s="2">
        <v>98</v>
      </c>
      <c r="F865" s="2">
        <v>3</v>
      </c>
      <c r="G865" s="10" t="str">
        <f t="shared" si="93"/>
        <v>98-3</v>
      </c>
      <c r="H865" s="2">
        <v>80</v>
      </c>
      <c r="I865" s="2">
        <v>96</v>
      </c>
      <c r="J865" s="14">
        <f>(VLOOKUP($G865,Depth_Lookup_CCL!$A$3:$Z$549,11,FALSE))+(H865/100)</f>
        <v>247.44</v>
      </c>
      <c r="K865" s="14">
        <f>(VLOOKUP($G865,Depth_Lookup_CCL!$A$3:$Z$549,11,FALSE))+(I865/100)</f>
        <v>247.6</v>
      </c>
      <c r="L865" s="90">
        <v>59</v>
      </c>
      <c r="M865" s="90" t="s">
        <v>3265</v>
      </c>
      <c r="N865" s="14"/>
      <c r="Q865" s="2"/>
      <c r="R865" s="110"/>
      <c r="S865" s="2" t="s">
        <v>1366</v>
      </c>
      <c r="T865" s="35" t="s">
        <v>1391</v>
      </c>
      <c r="U865" s="2" t="s">
        <v>1368</v>
      </c>
      <c r="V865" s="2" t="s">
        <v>1374</v>
      </c>
      <c r="W865" s="5">
        <f>VLOOKUP(V865,definitions_list_lookup!$V$12:$W$15,2,FALSE)</f>
        <v>1</v>
      </c>
      <c r="X865" s="35" t="s">
        <v>1456</v>
      </c>
      <c r="Y865" s="41">
        <f>VLOOKUP(X865,definitions_list_lookup!$AT$3:$AU$5,2,FALSE)</f>
        <v>1</v>
      </c>
      <c r="Z865" s="41"/>
      <c r="AA865" s="41" t="s">
        <v>3229</v>
      </c>
      <c r="AB865" s="2" t="s">
        <v>1385</v>
      </c>
      <c r="AC865" s="2" t="s">
        <v>1374</v>
      </c>
      <c r="AD865" s="5">
        <f>VLOOKUP(AC865,definitions_list_lookup!$Y$12:$Z$15,2,FALSE)</f>
        <v>1</v>
      </c>
      <c r="AE865" s="35" t="s">
        <v>1456</v>
      </c>
      <c r="AF865" s="41">
        <f>VLOOKUP(AE865,definitions_list_lookup!$AT$3:$AU$5,2,FALSE)</f>
        <v>1</v>
      </c>
      <c r="AH865" s="2" t="s">
        <v>1492</v>
      </c>
      <c r="AI865" s="2" t="s">
        <v>3109</v>
      </c>
      <c r="AJ865" s="14"/>
      <c r="AK865" s="14"/>
      <c r="AL865" s="14"/>
      <c r="AM865" s="14"/>
      <c r="AN865" s="14"/>
      <c r="AO865" s="14"/>
      <c r="AP865" s="14"/>
      <c r="AQ865" s="14"/>
      <c r="AR865" s="14"/>
      <c r="AS865" s="49">
        <v>33</v>
      </c>
      <c r="AT865" s="49">
        <v>90</v>
      </c>
      <c r="AU865" s="49">
        <v>0</v>
      </c>
      <c r="AV865" s="49">
        <v>360</v>
      </c>
      <c r="AW865" s="49">
        <f t="shared" si="89"/>
        <v>-90.000000000000014</v>
      </c>
      <c r="AX865" s="49">
        <f t="shared" si="84"/>
        <v>270</v>
      </c>
      <c r="AY865" s="49">
        <f t="shared" si="90"/>
        <v>57</v>
      </c>
      <c r="AZ865" s="49">
        <f t="shared" si="85"/>
        <v>360</v>
      </c>
      <c r="BA865" s="49">
        <f t="shared" si="86"/>
        <v>33</v>
      </c>
      <c r="BB865" s="49">
        <f t="shared" si="91"/>
        <v>90</v>
      </c>
      <c r="BC865" s="60">
        <f t="shared" si="87"/>
        <v>33</v>
      </c>
    </row>
    <row r="866" spans="1:55">
      <c r="A866" s="89">
        <v>42942</v>
      </c>
      <c r="B866" s="2" t="s">
        <v>1842</v>
      </c>
      <c r="C866" s="2" t="s">
        <v>1450</v>
      </c>
      <c r="D866" s="2" t="s">
        <v>1575</v>
      </c>
      <c r="E866" s="2">
        <v>98</v>
      </c>
      <c r="F866" s="2">
        <v>4</v>
      </c>
      <c r="G866" s="10" t="str">
        <f t="shared" si="93"/>
        <v>98-4</v>
      </c>
      <c r="H866" s="2">
        <v>0</v>
      </c>
      <c r="I866" s="2">
        <v>39</v>
      </c>
      <c r="J866" s="14">
        <f>(VLOOKUP($G866,Depth_Lookup_CCL!$A$3:$Z$549,11,FALSE))+(H866/100)</f>
        <v>247.595</v>
      </c>
      <c r="K866" s="14">
        <f>(VLOOKUP($G866,Depth_Lookup_CCL!$A$3:$Z$549,11,FALSE))+(I866/100)</f>
        <v>247.98499999999999</v>
      </c>
      <c r="L866" s="90">
        <v>59</v>
      </c>
      <c r="M866" s="90" t="s">
        <v>1846</v>
      </c>
      <c r="N866" s="14"/>
      <c r="Q866" s="2"/>
      <c r="R866" s="110"/>
      <c r="S866" s="2" t="s">
        <v>1366</v>
      </c>
      <c r="T866" s="35" t="s">
        <v>1391</v>
      </c>
      <c r="U866" s="2" t="s">
        <v>1368</v>
      </c>
      <c r="V866" s="2" t="s">
        <v>1374</v>
      </c>
      <c r="W866" s="5">
        <f>VLOOKUP(V866,definitions_list_lookup!$V$12:$W$15,2,FALSE)</f>
        <v>1</v>
      </c>
      <c r="X866" s="35" t="s">
        <v>1456</v>
      </c>
      <c r="Y866" s="41">
        <f>VLOOKUP(X866,definitions_list_lookup!$AT$3:$AU$5,2,FALSE)</f>
        <v>1</v>
      </c>
      <c r="Z866" s="41"/>
      <c r="AA866" s="41" t="s">
        <v>3229</v>
      </c>
      <c r="AB866" s="2"/>
      <c r="AC866" s="2"/>
      <c r="AD866" s="5" t="e">
        <f>VLOOKUP(AC866,definitions_list_lookup!$Y$12:$Z$15,2,FALSE)</f>
        <v>#N/A</v>
      </c>
      <c r="AE866" s="35"/>
      <c r="AF866" s="41" t="e">
        <f>VLOOKUP(AE866,definitions_list_lookup!$AT$3:$AU$5,2,FALSE)</f>
        <v>#N/A</v>
      </c>
      <c r="AH866" s="2"/>
      <c r="AI866" s="2"/>
      <c r="AJ866" s="14"/>
      <c r="AK866" s="14"/>
      <c r="AL866" s="14"/>
      <c r="AM866" s="14"/>
      <c r="AN866" s="14"/>
      <c r="AO866" s="14"/>
      <c r="AP866" s="14"/>
      <c r="AQ866" s="14"/>
      <c r="AR866" s="14"/>
      <c r="AS866" s="49"/>
      <c r="AT866" s="49"/>
      <c r="AU866" s="49"/>
      <c r="AV866" s="49"/>
      <c r="AW866" s="49"/>
      <c r="AX866" s="49"/>
      <c r="AY866" s="49"/>
      <c r="AZ866" s="49"/>
      <c r="BA866" s="49"/>
      <c r="BB866" s="49"/>
      <c r="BC866" s="60"/>
    </row>
    <row r="867" spans="1:55">
      <c r="A867" s="125">
        <v>42942</v>
      </c>
      <c r="B867" s="2" t="s">
        <v>1842</v>
      </c>
      <c r="C867" s="2" t="s">
        <v>1450</v>
      </c>
      <c r="D867" s="2" t="s">
        <v>1575</v>
      </c>
      <c r="E867" s="2">
        <v>98</v>
      </c>
      <c r="F867" s="2">
        <v>4</v>
      </c>
      <c r="G867" s="10" t="str">
        <f t="shared" si="93"/>
        <v>98-4</v>
      </c>
      <c r="H867" s="2">
        <v>39</v>
      </c>
      <c r="I867" s="2">
        <v>64</v>
      </c>
      <c r="J867" s="14">
        <f>(VLOOKUP($G867,Depth_Lookup_CCL!$A$3:$Z$549,11,FALSE))+(H867/100)</f>
        <v>247.98499999999999</v>
      </c>
      <c r="K867" s="14">
        <f>(VLOOKUP($G867,Depth_Lookup_CCL!$A$3:$Z$549,11,FALSE))+(I867/100)</f>
        <v>248.23499999999999</v>
      </c>
      <c r="L867" s="90">
        <v>59</v>
      </c>
      <c r="M867" s="90" t="s">
        <v>1846</v>
      </c>
      <c r="N867" s="14" t="s">
        <v>1442</v>
      </c>
      <c r="Q867" s="2"/>
      <c r="R867" s="110"/>
      <c r="S867" s="2" t="s">
        <v>1366</v>
      </c>
      <c r="T867" s="35" t="s">
        <v>1391</v>
      </c>
      <c r="U867" s="2" t="s">
        <v>1368</v>
      </c>
      <c r="V867" s="2" t="s">
        <v>1374</v>
      </c>
      <c r="W867" s="5">
        <f>VLOOKUP(V867,definitions_list_lookup!$V$12:$W$15,2,FALSE)</f>
        <v>1</v>
      </c>
      <c r="X867" s="35" t="s">
        <v>1456</v>
      </c>
      <c r="Y867" s="41">
        <f>VLOOKUP(X867,definitions_list_lookup!$AT$3:$AU$5,2,FALSE)</f>
        <v>1</v>
      </c>
      <c r="Z867" s="41">
        <v>25</v>
      </c>
      <c r="AA867" s="41" t="s">
        <v>1555</v>
      </c>
      <c r="AB867" s="2"/>
      <c r="AC867" s="2"/>
      <c r="AD867" s="5" t="e">
        <f>VLOOKUP(AC867,definitions_list_lookup!$Y$12:$Z$15,2,FALSE)</f>
        <v>#N/A</v>
      </c>
      <c r="AE867" s="35"/>
      <c r="AF867" s="41" t="e">
        <f>VLOOKUP(AE867,definitions_list_lookup!$AT$3:$AU$5,2,FALSE)</f>
        <v>#N/A</v>
      </c>
      <c r="AH867" s="2"/>
      <c r="AI867" s="2"/>
      <c r="AJ867" s="14"/>
      <c r="AK867" s="14"/>
      <c r="AL867" s="14"/>
      <c r="AM867" s="14"/>
      <c r="AN867" s="14"/>
      <c r="AO867" s="14"/>
      <c r="AP867" s="14"/>
      <c r="AQ867" s="14"/>
      <c r="AR867" s="14"/>
      <c r="AS867" s="49"/>
      <c r="AT867" s="49"/>
      <c r="AU867" s="49"/>
      <c r="AV867" s="49"/>
      <c r="AW867" s="2"/>
      <c r="AX867" s="2"/>
      <c r="AY867" s="2"/>
      <c r="AZ867" s="2"/>
      <c r="BA867" s="2"/>
    </row>
    <row r="868" spans="1:55">
      <c r="A868" s="89">
        <v>42942</v>
      </c>
      <c r="B868" s="2" t="s">
        <v>1842</v>
      </c>
      <c r="C868" s="2" t="s">
        <v>1450</v>
      </c>
      <c r="D868" s="2" t="s">
        <v>1575</v>
      </c>
      <c r="E868" s="2">
        <v>98</v>
      </c>
      <c r="F868" s="2">
        <v>4</v>
      </c>
      <c r="G868" s="10" t="str">
        <f t="shared" si="93"/>
        <v>98-4</v>
      </c>
      <c r="H868" s="2">
        <v>64</v>
      </c>
      <c r="I868" s="2">
        <v>88</v>
      </c>
      <c r="J868" s="14">
        <f>(VLOOKUP($G868,Depth_Lookup_CCL!$A$3:$Z$549,11,FALSE))+(H868/100)</f>
        <v>248.23499999999999</v>
      </c>
      <c r="K868" s="14">
        <f>(VLOOKUP($G868,Depth_Lookup_CCL!$A$3:$Z$549,11,FALSE))+(I868/100)</f>
        <v>248.47499999999999</v>
      </c>
      <c r="L868" s="90">
        <v>60</v>
      </c>
      <c r="M868" s="90" t="s">
        <v>1846</v>
      </c>
      <c r="N868" s="14" t="s">
        <v>21</v>
      </c>
      <c r="O868" s="2" t="s">
        <v>1363</v>
      </c>
      <c r="P868" s="2" t="s">
        <v>1368</v>
      </c>
      <c r="Q868" s="2"/>
      <c r="R868" s="110"/>
      <c r="T868" s="35"/>
      <c r="U868" s="2"/>
      <c r="V868" s="2"/>
      <c r="W868" s="5" t="e">
        <f>VLOOKUP(V868,definitions_list_lookup!$V$12:$W$15,2,FALSE)</f>
        <v>#N/A</v>
      </c>
      <c r="X868" s="35"/>
      <c r="Y868" s="41" t="e">
        <f>VLOOKUP(X868,definitions_list_lookup!$AT$3:$AU$5,2,FALSE)</f>
        <v>#N/A</v>
      </c>
      <c r="Z868" s="41"/>
      <c r="AA868" s="41" t="s">
        <v>3082</v>
      </c>
      <c r="AB868" s="2"/>
      <c r="AC868" s="2"/>
      <c r="AD868" s="5" t="e">
        <f>VLOOKUP(AC868,definitions_list_lookup!$Y$12:$Z$15,2,FALSE)</f>
        <v>#N/A</v>
      </c>
      <c r="AE868" s="93"/>
      <c r="AF868" s="41" t="e">
        <f>VLOOKUP(AE868,definitions_list_lookup!$AT$3:$AU$5,2,FALSE)</f>
        <v>#N/A</v>
      </c>
      <c r="AH868" s="2"/>
      <c r="AI868" s="2"/>
      <c r="AK868" s="14"/>
      <c r="AL868" s="14"/>
      <c r="AM868" s="14"/>
      <c r="AN868" s="14"/>
      <c r="AO868" s="14"/>
      <c r="AP868" s="14"/>
      <c r="AQ868" s="14"/>
      <c r="AR868" s="14"/>
      <c r="AS868" s="49">
        <v>20</v>
      </c>
      <c r="AT868" s="49">
        <v>90</v>
      </c>
      <c r="AU868" s="49">
        <v>6</v>
      </c>
      <c r="AV868" s="49">
        <v>360</v>
      </c>
      <c r="AW868" s="49">
        <f t="shared" si="89"/>
        <v>-106.10721092616517</v>
      </c>
      <c r="AX868" s="49">
        <f t="shared" si="84"/>
        <v>253.89278907383482</v>
      </c>
      <c r="AY868" s="49">
        <f t="shared" si="90"/>
        <v>69.251209884103943</v>
      </c>
      <c r="AZ868" s="49">
        <f t="shared" si="85"/>
        <v>343.89278907383482</v>
      </c>
      <c r="BA868" s="49">
        <f t="shared" si="86"/>
        <v>20.748790115896057</v>
      </c>
      <c r="BB868" s="49">
        <f t="shared" si="91"/>
        <v>73.89278907383482</v>
      </c>
      <c r="BC868" s="60">
        <f t="shared" si="87"/>
        <v>20.748790115896057</v>
      </c>
    </row>
    <row r="869" spans="1:55">
      <c r="A869" s="125">
        <v>42942</v>
      </c>
      <c r="B869" s="2" t="s">
        <v>1842</v>
      </c>
      <c r="C869" s="2" t="s">
        <v>1450</v>
      </c>
      <c r="D869" s="2" t="s">
        <v>1575</v>
      </c>
      <c r="E869" s="2">
        <v>99</v>
      </c>
      <c r="F869" s="2">
        <v>1</v>
      </c>
      <c r="G869" s="10" t="str">
        <f t="shared" si="93"/>
        <v>99-1</v>
      </c>
      <c r="H869" s="2">
        <v>0</v>
      </c>
      <c r="I869" s="2">
        <v>90</v>
      </c>
      <c r="J869" s="14">
        <f>(VLOOKUP($G869,Depth_Lookup_CCL!$A$3:$Z$549,11,FALSE))+(H869/100)</f>
        <v>248.2</v>
      </c>
      <c r="K869" s="14">
        <f>(VLOOKUP($G869,Depth_Lookup_CCL!$A$3:$Z$549,11,FALSE))+(I869/100)</f>
        <v>249.1</v>
      </c>
      <c r="L869" s="90">
        <v>60</v>
      </c>
      <c r="M869" s="90" t="s">
        <v>1846</v>
      </c>
      <c r="N869" s="14" t="s">
        <v>1442</v>
      </c>
      <c r="Q869" s="2"/>
      <c r="R869" s="110"/>
      <c r="T869" s="35"/>
      <c r="U869" s="2"/>
      <c r="V869" s="2"/>
      <c r="W869" s="5" t="e">
        <f>VLOOKUP(V869,definitions_list_lookup!$V$12:$W$15,2,FALSE)</f>
        <v>#N/A</v>
      </c>
      <c r="X869" s="35"/>
      <c r="Y869" s="41" t="e">
        <f>VLOOKUP(X869,definitions_list_lookup!$AT$3:$AU$5,2,FALSE)</f>
        <v>#N/A</v>
      </c>
      <c r="Z869" s="41"/>
      <c r="AA869" s="41" t="s">
        <v>3365</v>
      </c>
      <c r="AB869" s="2"/>
      <c r="AC869" s="2"/>
      <c r="AD869" s="5" t="e">
        <f>VLOOKUP(AC869,definitions_list_lookup!$Y$12:$Z$15,2,FALSE)</f>
        <v>#N/A</v>
      </c>
      <c r="AE869" s="93"/>
      <c r="AF869" s="41" t="e">
        <f>VLOOKUP(AE869,definitions_list_lookup!$AT$3:$AU$5,2,FALSE)</f>
        <v>#N/A</v>
      </c>
      <c r="AH869" s="2"/>
      <c r="AI869" s="2"/>
      <c r="AK869" s="14"/>
      <c r="AL869" s="14"/>
      <c r="AM869" s="14"/>
      <c r="AN869" s="14"/>
      <c r="AO869" s="14"/>
      <c r="AP869" s="14"/>
      <c r="AQ869" s="14"/>
      <c r="AR869" s="14"/>
      <c r="AS869" s="49">
        <v>15</v>
      </c>
      <c r="AT869" s="49">
        <v>90</v>
      </c>
      <c r="AU869" s="49">
        <v>7</v>
      </c>
      <c r="AV869" s="49">
        <v>360</v>
      </c>
      <c r="AW869" s="49">
        <f t="shared" si="89"/>
        <v>-114.61906107146955</v>
      </c>
      <c r="AX869" s="49">
        <f t="shared" si="84"/>
        <v>245.38093892853044</v>
      </c>
      <c r="AY869" s="49">
        <f t="shared" si="90"/>
        <v>73.577543140447318</v>
      </c>
      <c r="AZ869" s="49">
        <f t="shared" si="85"/>
        <v>335.38093892853044</v>
      </c>
      <c r="BA869" s="49">
        <f t="shared" si="86"/>
        <v>16.422456859552682</v>
      </c>
      <c r="BB869" s="49">
        <f t="shared" si="91"/>
        <v>65.380938928530441</v>
      </c>
      <c r="BC869" s="60">
        <f t="shared" si="87"/>
        <v>16.422456859552682</v>
      </c>
    </row>
    <row r="870" spans="1:55">
      <c r="A870" s="89">
        <v>42942</v>
      </c>
      <c r="B870" s="2" t="s">
        <v>1842</v>
      </c>
      <c r="C870" s="2" t="s">
        <v>1450</v>
      </c>
      <c r="D870" s="2" t="s">
        <v>1575</v>
      </c>
      <c r="E870" s="2">
        <v>99</v>
      </c>
      <c r="F870" s="2">
        <v>2</v>
      </c>
      <c r="G870" s="10" t="str">
        <f t="shared" si="93"/>
        <v>99-2</v>
      </c>
      <c r="H870" s="2">
        <v>0</v>
      </c>
      <c r="I870" s="2">
        <v>79</v>
      </c>
      <c r="J870" s="14">
        <f>(VLOOKUP($G870,Depth_Lookup_CCL!$A$3:$Z$549,11,FALSE))+(H870/100)</f>
        <v>249.1</v>
      </c>
      <c r="K870" s="14">
        <f>(VLOOKUP($G870,Depth_Lookup_CCL!$A$3:$Z$549,11,FALSE))+(I870/100)</f>
        <v>249.89</v>
      </c>
      <c r="L870" s="90">
        <v>60</v>
      </c>
      <c r="M870" s="90" t="s">
        <v>1846</v>
      </c>
      <c r="N870" s="14" t="s">
        <v>1442</v>
      </c>
      <c r="Q870" s="2"/>
      <c r="R870" s="110"/>
      <c r="S870" s="2" t="s">
        <v>1379</v>
      </c>
      <c r="T870" s="35" t="s">
        <v>1391</v>
      </c>
      <c r="U870" s="2" t="s">
        <v>1367</v>
      </c>
      <c r="V870" s="2" t="s">
        <v>1374</v>
      </c>
      <c r="W870" s="5">
        <f>VLOOKUP(V870,definitions_list_lookup!$V$12:$W$15,2,FALSE)</f>
        <v>1</v>
      </c>
      <c r="X870" s="35" t="s">
        <v>1455</v>
      </c>
      <c r="Y870" s="41">
        <f>VLOOKUP(X870,definitions_list_lookup!$AT$3:$AU$5,2,FALSE)</f>
        <v>0</v>
      </c>
      <c r="Z870" s="41"/>
      <c r="AA870" s="41" t="s">
        <v>2509</v>
      </c>
      <c r="AB870" s="2"/>
      <c r="AC870" s="2"/>
      <c r="AD870" s="5" t="e">
        <f>VLOOKUP(AC870,definitions_list_lookup!$Y$12:$Z$15,2,FALSE)</f>
        <v>#N/A</v>
      </c>
      <c r="AE870" s="35"/>
      <c r="AF870" s="41" t="e">
        <f>VLOOKUP(AE870,definitions_list_lookup!$AT$3:$AU$5,2,FALSE)</f>
        <v>#N/A</v>
      </c>
      <c r="AH870" s="2"/>
      <c r="AI870" s="2"/>
      <c r="AJ870" s="14"/>
      <c r="AK870" s="14"/>
      <c r="AL870" s="14"/>
      <c r="AM870" s="14"/>
      <c r="AN870" s="14"/>
      <c r="AO870" s="14"/>
      <c r="AP870" s="14"/>
      <c r="AQ870" s="14"/>
      <c r="AR870" s="14"/>
      <c r="AS870" s="49">
        <v>15</v>
      </c>
      <c r="AT870" s="49">
        <v>90</v>
      </c>
      <c r="AU870" s="49">
        <v>2</v>
      </c>
      <c r="AV870" s="49">
        <v>360</v>
      </c>
      <c r="AW870" s="49">
        <f t="shared" si="89"/>
        <v>-97.425284211401134</v>
      </c>
      <c r="AX870" s="49">
        <f t="shared" si="84"/>
        <v>262.57471578859884</v>
      </c>
      <c r="AY870" s="49">
        <f t="shared" si="90"/>
        <v>74.878935649806706</v>
      </c>
      <c r="AZ870" s="49">
        <f t="shared" si="85"/>
        <v>352.57471578859884</v>
      </c>
      <c r="BA870" s="49">
        <f t="shared" si="86"/>
        <v>15.121064350193294</v>
      </c>
      <c r="BB870" s="49">
        <f t="shared" si="91"/>
        <v>82.574715788598837</v>
      </c>
      <c r="BC870" s="60">
        <f t="shared" si="87"/>
        <v>15.121064350193294</v>
      </c>
    </row>
    <row r="871" spans="1:55">
      <c r="A871" s="125">
        <v>42942</v>
      </c>
      <c r="B871" s="2" t="s">
        <v>1842</v>
      </c>
      <c r="C871" s="2" t="s">
        <v>1450</v>
      </c>
      <c r="D871" s="2" t="s">
        <v>1575</v>
      </c>
      <c r="E871" s="2">
        <v>99</v>
      </c>
      <c r="F871" s="2">
        <v>3</v>
      </c>
      <c r="G871" s="10" t="str">
        <f t="shared" si="93"/>
        <v>99-3</v>
      </c>
      <c r="H871" s="2">
        <v>0</v>
      </c>
      <c r="I871" s="2">
        <v>71</v>
      </c>
      <c r="J871" s="14">
        <f>(VLOOKUP($G871,Depth_Lookup_CCL!$A$3:$Z$549,11,FALSE))+(H871/100)</f>
        <v>249.9</v>
      </c>
      <c r="K871" s="14">
        <f>(VLOOKUP($G871,Depth_Lookup_CCL!$A$3:$Z$549,11,FALSE))+(I871/100)</f>
        <v>250.61</v>
      </c>
      <c r="L871" s="90">
        <v>60</v>
      </c>
      <c r="M871" s="90" t="s">
        <v>1846</v>
      </c>
      <c r="N871" s="14" t="s">
        <v>1442</v>
      </c>
      <c r="Q871" s="2"/>
      <c r="R871" s="110"/>
      <c r="T871" s="35"/>
      <c r="U871" s="2"/>
      <c r="V871" s="2"/>
      <c r="W871" s="5" t="e">
        <f>VLOOKUP(V871,definitions_list_lookup!$V$12:$W$15,2,FALSE)</f>
        <v>#N/A</v>
      </c>
      <c r="X871" s="35"/>
      <c r="Y871" s="41" t="e">
        <f>VLOOKUP(X871,definitions_list_lookup!$AT$3:$AU$5,2,FALSE)</f>
        <v>#N/A</v>
      </c>
      <c r="Z871" s="41"/>
      <c r="AA871" s="41"/>
      <c r="AB871" s="2"/>
      <c r="AC871" s="2"/>
      <c r="AD871" s="5" t="e">
        <f>VLOOKUP(AC871,definitions_list_lookup!$Y$12:$Z$15,2,FALSE)</f>
        <v>#N/A</v>
      </c>
      <c r="AE871" s="35"/>
      <c r="AF871" s="41" t="e">
        <f>VLOOKUP(AE871,definitions_list_lookup!$AT$3:$AU$5,2,FALSE)</f>
        <v>#N/A</v>
      </c>
      <c r="AH871" s="2"/>
      <c r="AI871" s="2"/>
      <c r="AJ871" s="14"/>
      <c r="AK871" s="14"/>
      <c r="AL871" s="14"/>
      <c r="AM871" s="14"/>
      <c r="AN871" s="14"/>
      <c r="AO871" s="14"/>
      <c r="AP871" s="14"/>
      <c r="AQ871" s="14"/>
      <c r="AR871" s="14"/>
      <c r="AS871" s="49"/>
      <c r="AT871" s="49"/>
      <c r="AU871" s="49"/>
      <c r="AV871" s="49"/>
      <c r="AW871" s="49" t="e">
        <f t="shared" si="89"/>
        <v>#DIV/0!</v>
      </c>
      <c r="AX871" s="49" t="e">
        <f t="shared" si="84"/>
        <v>#DIV/0!</v>
      </c>
      <c r="AY871" s="49" t="e">
        <f t="shared" si="90"/>
        <v>#DIV/0!</v>
      </c>
      <c r="AZ871" s="49" t="e">
        <f t="shared" si="85"/>
        <v>#DIV/0!</v>
      </c>
      <c r="BA871" s="49" t="e">
        <f t="shared" si="86"/>
        <v>#DIV/0!</v>
      </c>
      <c r="BB871" s="49" t="e">
        <f t="shared" si="91"/>
        <v>#DIV/0!</v>
      </c>
      <c r="BC871" s="60" t="e">
        <f t="shared" si="87"/>
        <v>#DIV/0!</v>
      </c>
    </row>
    <row r="872" spans="1:55">
      <c r="A872" s="89">
        <v>42942</v>
      </c>
      <c r="B872" s="2" t="s">
        <v>1842</v>
      </c>
      <c r="C872" s="2" t="s">
        <v>1450</v>
      </c>
      <c r="D872" s="2" t="s">
        <v>1575</v>
      </c>
      <c r="E872" s="2">
        <v>99</v>
      </c>
      <c r="F872" s="2">
        <v>4</v>
      </c>
      <c r="G872" s="10" t="str">
        <f t="shared" si="93"/>
        <v>99-4</v>
      </c>
      <c r="H872" s="2">
        <v>0</v>
      </c>
      <c r="I872" s="2">
        <v>71</v>
      </c>
      <c r="J872" s="14">
        <f>(VLOOKUP($G872,Depth_Lookup_CCL!$A$3:$Z$549,11,FALSE))+(H872/100)</f>
        <v>250.60500000000002</v>
      </c>
      <c r="K872" s="14">
        <f>(VLOOKUP($G872,Depth_Lookup_CCL!$A$3:$Z$549,11,FALSE))+(I872/100)</f>
        <v>251.31500000000003</v>
      </c>
      <c r="L872" s="90">
        <v>60</v>
      </c>
      <c r="M872" s="90" t="s">
        <v>1888</v>
      </c>
      <c r="N872" s="14" t="s">
        <v>1442</v>
      </c>
      <c r="Q872" s="2"/>
      <c r="R872" s="110"/>
      <c r="T872" s="35"/>
      <c r="U872" s="2"/>
      <c r="V872" s="2"/>
      <c r="W872" s="5" t="e">
        <f>VLOOKUP(V872,definitions_list_lookup!$V$12:$W$15,2,FALSE)</f>
        <v>#N/A</v>
      </c>
      <c r="X872" s="35"/>
      <c r="Y872" s="41" t="e">
        <f>VLOOKUP(X872,definitions_list_lookup!$AT$3:$AU$5,2,FALSE)</f>
        <v>#N/A</v>
      </c>
      <c r="Z872" s="41"/>
      <c r="AA872" s="41"/>
      <c r="AB872" s="2" t="s">
        <v>1385</v>
      </c>
      <c r="AC872" s="2" t="s">
        <v>1374</v>
      </c>
      <c r="AD872" s="5">
        <f>VLOOKUP(AC872,definitions_list_lookup!$Y$12:$Z$15,2,FALSE)</f>
        <v>1</v>
      </c>
      <c r="AE872" s="35" t="s">
        <v>1456</v>
      </c>
      <c r="AF872" s="41">
        <f>VLOOKUP(AE872,definitions_list_lookup!$AT$3:$AU$5,2,FALSE)</f>
        <v>1</v>
      </c>
      <c r="AH872" s="2" t="s">
        <v>1492</v>
      </c>
      <c r="AI872" s="2" t="s">
        <v>3109</v>
      </c>
      <c r="AJ872" s="14"/>
      <c r="AK872" s="14"/>
      <c r="AL872" s="14"/>
      <c r="AM872" s="14"/>
      <c r="AN872" s="14"/>
      <c r="AO872" s="14"/>
      <c r="AP872" s="14"/>
      <c r="AQ872" s="14"/>
      <c r="AR872" s="14"/>
      <c r="AS872" s="49">
        <v>0.1</v>
      </c>
      <c r="AT872" s="49">
        <v>90</v>
      </c>
      <c r="AU872" s="49">
        <v>0</v>
      </c>
      <c r="AV872" s="49">
        <v>360</v>
      </c>
      <c r="AW872" s="49">
        <f t="shared" si="89"/>
        <v>-90.000000000000014</v>
      </c>
      <c r="AX872" s="49">
        <f t="shared" si="84"/>
        <v>270</v>
      </c>
      <c r="AY872" s="49">
        <f t="shared" si="90"/>
        <v>89.9</v>
      </c>
      <c r="AZ872" s="49">
        <f t="shared" si="85"/>
        <v>360</v>
      </c>
      <c r="BA872" s="49">
        <f t="shared" si="86"/>
        <v>9.9999999999994316E-2</v>
      </c>
      <c r="BB872" s="49">
        <f t="shared" si="91"/>
        <v>90</v>
      </c>
      <c r="BC872" s="60">
        <f t="shared" si="87"/>
        <v>9.9999999999994316E-2</v>
      </c>
    </row>
    <row r="873" spans="1:55">
      <c r="A873" s="125">
        <v>42942</v>
      </c>
      <c r="B873" s="2" t="s">
        <v>1842</v>
      </c>
      <c r="C873" s="2" t="s">
        <v>1450</v>
      </c>
      <c r="D873" s="2" t="s">
        <v>1575</v>
      </c>
      <c r="E873" s="2">
        <v>100</v>
      </c>
      <c r="F873" s="2">
        <v>1</v>
      </c>
      <c r="G873" s="10" t="str">
        <f t="shared" si="93"/>
        <v>100-1</v>
      </c>
      <c r="H873" s="2">
        <v>0</v>
      </c>
      <c r="I873" s="2">
        <v>37</v>
      </c>
      <c r="J873" s="14">
        <f>(VLOOKUP($G873,Depth_Lookup_CCL!$A$3:$Z$549,11,FALSE))+(H873/100)</f>
        <v>251.2</v>
      </c>
      <c r="K873" s="14">
        <f>(VLOOKUP($G873,Depth_Lookup_CCL!$A$3:$Z$549,11,FALSE))+(I873/100)</f>
        <v>251.57</v>
      </c>
      <c r="L873" s="90">
        <v>60</v>
      </c>
      <c r="M873" s="90" t="s">
        <v>1846</v>
      </c>
      <c r="N873" s="14"/>
      <c r="Q873" s="2"/>
      <c r="R873" s="110"/>
      <c r="T873" s="35"/>
      <c r="U873" s="2"/>
      <c r="V873" s="2"/>
      <c r="W873" s="5" t="e">
        <f>VLOOKUP(V873,definitions_list_lookup!$V$12:$W$15,2,FALSE)</f>
        <v>#N/A</v>
      </c>
      <c r="X873" s="35"/>
      <c r="Y873" s="41" t="e">
        <f>VLOOKUP(X873,definitions_list_lookup!$AT$3:$AU$5,2,FALSE)</f>
        <v>#N/A</v>
      </c>
      <c r="Z873" s="41"/>
      <c r="AA873" s="41" t="s">
        <v>3366</v>
      </c>
      <c r="AB873" s="2" t="s">
        <v>1385</v>
      </c>
      <c r="AC873" s="2" t="s">
        <v>1374</v>
      </c>
      <c r="AD873" s="5">
        <f>VLOOKUP(AC873,definitions_list_lookup!$Y$12:$Z$15,2,FALSE)</f>
        <v>1</v>
      </c>
      <c r="AE873" s="35" t="s">
        <v>1455</v>
      </c>
      <c r="AF873" s="41">
        <f>VLOOKUP(AE873,definitions_list_lookup!$AT$3:$AU$5,2,FALSE)</f>
        <v>0</v>
      </c>
      <c r="AH873" s="2" t="s">
        <v>1494</v>
      </c>
      <c r="AI873" s="2" t="s">
        <v>3257</v>
      </c>
      <c r="AJ873" s="14"/>
      <c r="AK873" s="14"/>
      <c r="AL873" s="14"/>
      <c r="AM873" s="14"/>
      <c r="AN873" s="14"/>
      <c r="AO873" s="14"/>
      <c r="AP873" s="14"/>
      <c r="AQ873" s="14"/>
      <c r="AR873" s="14"/>
      <c r="AS873" s="49">
        <v>2</v>
      </c>
      <c r="AT873" s="49">
        <v>270</v>
      </c>
      <c r="AU873" s="49">
        <v>0</v>
      </c>
      <c r="AV873" s="49">
        <v>360</v>
      </c>
      <c r="AW873" s="49">
        <f t="shared" si="89"/>
        <v>90</v>
      </c>
      <c r="AX873" s="49">
        <f t="shared" si="84"/>
        <v>90</v>
      </c>
      <c r="AY873" s="49">
        <f t="shared" si="90"/>
        <v>88</v>
      </c>
      <c r="AZ873" s="49">
        <f t="shared" si="85"/>
        <v>180</v>
      </c>
      <c r="BA873" s="49">
        <f t="shared" si="86"/>
        <v>2</v>
      </c>
      <c r="BB873" s="49">
        <f t="shared" si="91"/>
        <v>270</v>
      </c>
      <c r="BC873" s="60">
        <f t="shared" si="87"/>
        <v>2</v>
      </c>
    </row>
    <row r="874" spans="1:55">
      <c r="A874" s="89">
        <v>42942</v>
      </c>
      <c r="B874" s="2" t="s">
        <v>1842</v>
      </c>
      <c r="C874" s="2" t="s">
        <v>1450</v>
      </c>
      <c r="D874" s="2" t="s">
        <v>1575</v>
      </c>
      <c r="E874" s="2">
        <v>100</v>
      </c>
      <c r="F874" s="2">
        <v>1</v>
      </c>
      <c r="G874" s="10" t="str">
        <f t="shared" si="93"/>
        <v>100-1</v>
      </c>
      <c r="H874" s="2">
        <v>37</v>
      </c>
      <c r="I874" s="2">
        <v>63</v>
      </c>
      <c r="J874" s="14">
        <f>(VLOOKUP($G874,Depth_Lookup_CCL!$A$3:$Z$549,11,FALSE))+(H874/100)</f>
        <v>251.57</v>
      </c>
      <c r="K874" s="14">
        <f>(VLOOKUP($G874,Depth_Lookup_CCL!$A$3:$Z$549,11,FALSE))+(I874/100)</f>
        <v>251.82999999999998</v>
      </c>
      <c r="L874" s="90">
        <v>60</v>
      </c>
      <c r="M874" s="90" t="s">
        <v>1846</v>
      </c>
      <c r="N874" s="14"/>
      <c r="Q874" s="2"/>
      <c r="R874" s="110"/>
      <c r="S874" s="2" t="s">
        <v>1378</v>
      </c>
      <c r="T874" s="35" t="s">
        <v>1391</v>
      </c>
      <c r="U874" s="2" t="s">
        <v>1368</v>
      </c>
      <c r="V874" s="2" t="s">
        <v>1374</v>
      </c>
      <c r="W874" s="5">
        <f>VLOOKUP(V874,definitions_list_lookup!$V$12:$W$15,2,FALSE)</f>
        <v>1</v>
      </c>
      <c r="X874" s="35" t="s">
        <v>1456</v>
      </c>
      <c r="Y874" s="41">
        <f>VLOOKUP(X874,definitions_list_lookup!$AT$3:$AU$5,2,FALSE)</f>
        <v>1</v>
      </c>
      <c r="Z874" s="41">
        <v>26</v>
      </c>
      <c r="AA874" s="41" t="s">
        <v>3223</v>
      </c>
      <c r="AB874" s="2"/>
      <c r="AC874" s="2"/>
      <c r="AD874" s="5" t="e">
        <f>VLOOKUP(AC874,definitions_list_lookup!$Y$12:$Z$15,2,FALSE)</f>
        <v>#N/A</v>
      </c>
      <c r="AE874" s="35"/>
      <c r="AF874" s="41" t="e">
        <f>VLOOKUP(AE874,definitions_list_lookup!$AT$3:$AU$5,2,FALSE)</f>
        <v>#N/A</v>
      </c>
      <c r="AH874" s="2"/>
      <c r="AI874" s="2"/>
      <c r="AJ874" s="14"/>
      <c r="AK874" s="14"/>
      <c r="AL874" s="14"/>
      <c r="AM874" s="14"/>
      <c r="AN874" s="14"/>
      <c r="AO874" s="14"/>
      <c r="AP874" s="14"/>
      <c r="AQ874" s="14"/>
      <c r="AR874" s="14"/>
      <c r="AS874" s="49"/>
      <c r="AT874" s="49"/>
      <c r="AU874" s="49"/>
      <c r="AV874" s="49"/>
      <c r="AW874" s="49"/>
      <c r="AX874" s="49"/>
      <c r="AY874" s="49"/>
      <c r="AZ874" s="49"/>
      <c r="BA874" s="49"/>
      <c r="BB874" s="49"/>
      <c r="BC874" s="60"/>
    </row>
    <row r="875" spans="1:55">
      <c r="A875" s="125">
        <v>42942</v>
      </c>
      <c r="B875" s="2" t="s">
        <v>1842</v>
      </c>
      <c r="C875" s="2" t="s">
        <v>1450</v>
      </c>
      <c r="D875" s="2" t="s">
        <v>1575</v>
      </c>
      <c r="E875" s="2">
        <v>100</v>
      </c>
      <c r="F875" s="2">
        <v>1</v>
      </c>
      <c r="G875" s="10" t="str">
        <f t="shared" si="93"/>
        <v>100-1</v>
      </c>
      <c r="H875" s="2">
        <v>63</v>
      </c>
      <c r="I875" s="2">
        <v>81</v>
      </c>
      <c r="J875" s="14">
        <f>(VLOOKUP($G875,Depth_Lookup_CCL!$A$3:$Z$549,11,FALSE))+(H875/100)</f>
        <v>251.82999999999998</v>
      </c>
      <c r="K875" s="14">
        <f>(VLOOKUP($G875,Depth_Lookup_CCL!$A$3:$Z$549,11,FALSE))+(I875/100)</f>
        <v>252.01</v>
      </c>
      <c r="L875" s="90">
        <v>60</v>
      </c>
      <c r="M875" s="90" t="s">
        <v>1846</v>
      </c>
      <c r="N875" s="14"/>
      <c r="Q875" s="2"/>
      <c r="R875" s="110"/>
      <c r="S875" s="2" t="s">
        <v>1378</v>
      </c>
      <c r="T875" s="35" t="s">
        <v>1391</v>
      </c>
      <c r="U875" s="2" t="s">
        <v>1368</v>
      </c>
      <c r="V875" s="2" t="s">
        <v>1374</v>
      </c>
      <c r="W875" s="5">
        <f>VLOOKUP(V875,definitions_list_lookup!$V$12:$W$15,2,FALSE)</f>
        <v>1</v>
      </c>
      <c r="X875" s="35" t="s">
        <v>1456</v>
      </c>
      <c r="Y875" s="41">
        <f>VLOOKUP(X875,definitions_list_lookup!$AT$3:$AU$5,2,FALSE)</f>
        <v>1</v>
      </c>
      <c r="Z875" s="41">
        <v>18</v>
      </c>
      <c r="AA875" s="41" t="s">
        <v>3082</v>
      </c>
      <c r="AB875" s="2"/>
      <c r="AC875" s="2"/>
      <c r="AD875" s="5" t="e">
        <f>VLOOKUP(AC875,definitions_list_lookup!$Y$12:$Z$15,2,FALSE)</f>
        <v>#N/A</v>
      </c>
      <c r="AE875" s="35"/>
      <c r="AF875" s="41" t="e">
        <f>VLOOKUP(AE875,definitions_list_lookup!$AT$3:$AU$5,2,FALSE)</f>
        <v>#N/A</v>
      </c>
      <c r="AH875" s="2"/>
      <c r="AI875" s="2"/>
      <c r="AJ875" s="14"/>
      <c r="AK875" s="14"/>
      <c r="AL875" s="14"/>
      <c r="AM875" s="14"/>
      <c r="AN875" s="14"/>
      <c r="AO875" s="14"/>
      <c r="AP875" s="14"/>
      <c r="AQ875" s="14"/>
      <c r="AR875" s="14"/>
      <c r="AS875" s="49"/>
      <c r="AT875" s="49"/>
      <c r="AU875" s="49"/>
      <c r="AV875" s="49"/>
      <c r="AW875" s="49"/>
      <c r="AX875" s="49"/>
      <c r="AY875" s="49"/>
      <c r="AZ875" s="49"/>
      <c r="BA875" s="49"/>
      <c r="BB875" s="49"/>
      <c r="BC875" s="60"/>
    </row>
    <row r="876" spans="1:55">
      <c r="A876" s="89">
        <v>42942</v>
      </c>
      <c r="B876" s="2" t="s">
        <v>1842</v>
      </c>
      <c r="C876" s="2" t="s">
        <v>1450</v>
      </c>
      <c r="D876" s="2" t="s">
        <v>1575</v>
      </c>
      <c r="E876" s="2">
        <v>100</v>
      </c>
      <c r="F876" s="2">
        <v>1</v>
      </c>
      <c r="G876" s="10" t="str">
        <f t="shared" si="93"/>
        <v>100-1</v>
      </c>
      <c r="H876" s="2">
        <v>81</v>
      </c>
      <c r="I876" s="2">
        <v>87</v>
      </c>
      <c r="J876" s="14">
        <f>(VLOOKUP($G876,Depth_Lookup_CCL!$A$3:$Z$549,11,FALSE))+(H876/100)</f>
        <v>252.01</v>
      </c>
      <c r="K876" s="14">
        <f>(VLOOKUP($G876,Depth_Lookup_CCL!$A$3:$Z$549,11,FALSE))+(I876/100)</f>
        <v>252.07</v>
      </c>
      <c r="L876" s="90">
        <v>60</v>
      </c>
      <c r="M876" s="90" t="s">
        <v>1846</v>
      </c>
      <c r="N876" s="14"/>
      <c r="Q876" s="2"/>
      <c r="R876" s="110"/>
      <c r="S876" s="2" t="s">
        <v>1378</v>
      </c>
      <c r="T876" s="35" t="s">
        <v>1391</v>
      </c>
      <c r="U876" s="2" t="s">
        <v>1368</v>
      </c>
      <c r="V876" s="2" t="s">
        <v>1374</v>
      </c>
      <c r="W876" s="5">
        <f>VLOOKUP(V876,definitions_list_lookup!$V$12:$W$15,2,FALSE)</f>
        <v>1</v>
      </c>
      <c r="X876" s="35" t="s">
        <v>1456</v>
      </c>
      <c r="Y876" s="41">
        <f>VLOOKUP(X876,definitions_list_lookup!$AT$3:$AU$5,2,FALSE)</f>
        <v>1</v>
      </c>
      <c r="Z876" s="41">
        <v>6</v>
      </c>
      <c r="AA876" s="41" t="s">
        <v>3223</v>
      </c>
      <c r="AB876" s="2"/>
      <c r="AC876" s="2"/>
      <c r="AD876" s="5" t="e">
        <f>VLOOKUP(AC876,definitions_list_lookup!$Y$12:$Z$15,2,FALSE)</f>
        <v>#N/A</v>
      </c>
      <c r="AE876" s="35"/>
      <c r="AF876" s="41" t="e">
        <f>VLOOKUP(AE876,definitions_list_lookup!$AT$3:$AU$5,2,FALSE)</f>
        <v>#N/A</v>
      </c>
      <c r="AH876" s="2"/>
      <c r="AI876" s="2"/>
      <c r="AJ876" s="14"/>
      <c r="AK876" s="14"/>
      <c r="AL876" s="14"/>
      <c r="AM876" s="14"/>
      <c r="AN876" s="14"/>
      <c r="AO876" s="14"/>
      <c r="AP876" s="14"/>
      <c r="AQ876" s="14"/>
      <c r="AR876" s="14"/>
      <c r="AS876" s="49"/>
      <c r="AT876" s="49"/>
      <c r="AU876" s="49"/>
      <c r="AV876" s="49"/>
      <c r="AW876" s="49"/>
      <c r="AX876" s="49"/>
      <c r="AY876" s="49"/>
      <c r="AZ876" s="49"/>
      <c r="BA876" s="49"/>
      <c r="BB876" s="49"/>
      <c r="BC876" s="60"/>
    </row>
    <row r="877" spans="1:55">
      <c r="A877" s="125">
        <v>42942</v>
      </c>
      <c r="B877" s="2" t="s">
        <v>1842</v>
      </c>
      <c r="C877" s="2" t="s">
        <v>1450</v>
      </c>
      <c r="D877" s="2" t="s">
        <v>1575</v>
      </c>
      <c r="E877" s="2">
        <v>100</v>
      </c>
      <c r="F877" s="2">
        <v>1</v>
      </c>
      <c r="G877" s="10" t="str">
        <f t="shared" si="93"/>
        <v>100-1</v>
      </c>
      <c r="H877" s="2">
        <v>87</v>
      </c>
      <c r="I877" s="2">
        <v>91</v>
      </c>
      <c r="J877" s="14">
        <f>(VLOOKUP($G877,Depth_Lookup_CCL!$A$3:$Z$549,11,FALSE))+(H877/100)</f>
        <v>252.07</v>
      </c>
      <c r="K877" s="14">
        <f>(VLOOKUP($G877,Depth_Lookup_CCL!$A$3:$Z$549,11,FALSE))+(I877/100)</f>
        <v>252.10999999999999</v>
      </c>
      <c r="L877" s="90">
        <v>60</v>
      </c>
      <c r="M877" s="90" t="s">
        <v>1846</v>
      </c>
      <c r="N877" s="14" t="s">
        <v>1442</v>
      </c>
      <c r="Q877" s="2"/>
      <c r="R877" s="110"/>
      <c r="S877" s="2" t="s">
        <v>1378</v>
      </c>
      <c r="T877" s="35" t="s">
        <v>1391</v>
      </c>
      <c r="U877" s="2" t="s">
        <v>1368</v>
      </c>
      <c r="V877" s="2" t="s">
        <v>1374</v>
      </c>
      <c r="W877" s="5">
        <f>VLOOKUP(V877,definitions_list_lookup!$V$12:$W$15,2,FALSE)</f>
        <v>1</v>
      </c>
      <c r="X877" s="35" t="s">
        <v>1456</v>
      </c>
      <c r="Y877" s="41">
        <f>VLOOKUP(X877,definitions_list_lookup!$AT$3:$AU$5,2,FALSE)</f>
        <v>1</v>
      </c>
      <c r="Z877" s="41">
        <v>80</v>
      </c>
      <c r="AA877" s="41" t="s">
        <v>3082</v>
      </c>
      <c r="AB877" s="2"/>
      <c r="AC877" s="2"/>
      <c r="AD877" s="5" t="e">
        <f>VLOOKUP(AC877,definitions_list_lookup!$Y$12:$Z$15,2,FALSE)</f>
        <v>#N/A</v>
      </c>
      <c r="AE877" s="35"/>
      <c r="AF877" s="41" t="e">
        <f>VLOOKUP(AE877,definitions_list_lookup!$AT$3:$AU$5,2,FALSE)</f>
        <v>#N/A</v>
      </c>
      <c r="AH877" s="2"/>
      <c r="AI877" s="2"/>
      <c r="AJ877" s="14"/>
      <c r="AK877" s="14"/>
      <c r="AL877" s="14"/>
      <c r="AM877" s="14"/>
      <c r="AN877" s="14"/>
      <c r="AO877" s="14"/>
      <c r="AP877" s="14"/>
      <c r="AQ877" s="14"/>
      <c r="AR877" s="14"/>
      <c r="AS877" s="49"/>
      <c r="AT877" s="49"/>
      <c r="AU877" s="49"/>
      <c r="AV877" s="49"/>
      <c r="AW877" s="49" t="e">
        <f t="shared" si="89"/>
        <v>#DIV/0!</v>
      </c>
      <c r="AX877" s="49" t="e">
        <f t="shared" si="84"/>
        <v>#DIV/0!</v>
      </c>
      <c r="AY877" s="49" t="e">
        <f t="shared" si="90"/>
        <v>#DIV/0!</v>
      </c>
      <c r="AZ877" s="49" t="e">
        <f t="shared" si="85"/>
        <v>#DIV/0!</v>
      </c>
      <c r="BA877" s="49" t="e">
        <f t="shared" si="86"/>
        <v>#DIV/0!</v>
      </c>
      <c r="BB877" s="49" t="e">
        <f t="shared" si="91"/>
        <v>#DIV/0!</v>
      </c>
      <c r="BC877" s="60" t="e">
        <f t="shared" si="87"/>
        <v>#DIV/0!</v>
      </c>
    </row>
    <row r="878" spans="1:55">
      <c r="A878" s="89">
        <v>42942</v>
      </c>
      <c r="B878" s="2" t="s">
        <v>1842</v>
      </c>
      <c r="C878" s="2" t="s">
        <v>1450</v>
      </c>
      <c r="D878" s="2" t="s">
        <v>1575</v>
      </c>
      <c r="E878" s="2">
        <v>100</v>
      </c>
      <c r="F878" s="2">
        <v>2</v>
      </c>
      <c r="G878" s="10" t="str">
        <f t="shared" si="93"/>
        <v>100-2</v>
      </c>
      <c r="H878" s="2">
        <v>0</v>
      </c>
      <c r="I878" s="2">
        <v>78</v>
      </c>
      <c r="J878" s="14">
        <f>(VLOOKUP($G878,Depth_Lookup_CCL!$A$3:$Z$549,11,FALSE))+(H878/100)</f>
        <v>252.14499999999998</v>
      </c>
      <c r="K878" s="14">
        <f>(VLOOKUP($G878,Depth_Lookup_CCL!$A$3:$Z$549,11,FALSE))+(I878/100)</f>
        <v>252.92499999999998</v>
      </c>
      <c r="L878" s="90">
        <v>60</v>
      </c>
      <c r="M878" s="90" t="s">
        <v>1846</v>
      </c>
      <c r="N878" s="14" t="s">
        <v>1442</v>
      </c>
      <c r="Q878" s="2"/>
      <c r="R878" s="110" t="s">
        <v>3309</v>
      </c>
      <c r="T878" s="35"/>
      <c r="U878" s="2"/>
      <c r="V878" s="2"/>
      <c r="W878" s="5" t="e">
        <f>VLOOKUP(V878,definitions_list_lookup!$V$12:$W$15,2,FALSE)</f>
        <v>#N/A</v>
      </c>
      <c r="X878" s="35"/>
      <c r="Y878" s="41" t="e">
        <f>VLOOKUP(X878,definitions_list_lookup!$AT$3:$AU$5,2,FALSE)</f>
        <v>#N/A</v>
      </c>
      <c r="Z878" s="41"/>
      <c r="AA878" s="41"/>
      <c r="AB878" s="2" t="s">
        <v>1385</v>
      </c>
      <c r="AC878" s="2" t="s">
        <v>1374</v>
      </c>
      <c r="AD878" s="5">
        <f>VLOOKUP(AC878,definitions_list_lookup!$Y$12:$Z$15,2,FALSE)</f>
        <v>1</v>
      </c>
      <c r="AE878" s="35" t="s">
        <v>1455</v>
      </c>
      <c r="AF878" s="41">
        <f>VLOOKUP(AE878,definitions_list_lookup!$AT$3:$AU$5,2,FALSE)</f>
        <v>0</v>
      </c>
      <c r="AH878" s="2" t="s">
        <v>1492</v>
      </c>
      <c r="AI878" s="2" t="s">
        <v>3367</v>
      </c>
      <c r="AJ878" s="14"/>
      <c r="AK878" s="14"/>
      <c r="AL878" s="14"/>
      <c r="AM878" s="14"/>
      <c r="AN878" s="14"/>
      <c r="AO878" s="14"/>
      <c r="AP878" s="14"/>
      <c r="AQ878" s="14"/>
      <c r="AR878" s="14"/>
      <c r="AS878" s="49">
        <v>21</v>
      </c>
      <c r="AT878" s="49">
        <v>270</v>
      </c>
      <c r="AU878" s="49">
        <v>0</v>
      </c>
      <c r="AV878" s="49">
        <v>360</v>
      </c>
      <c r="AW878" s="49">
        <f t="shared" si="89"/>
        <v>90</v>
      </c>
      <c r="AX878" s="49">
        <f t="shared" si="84"/>
        <v>90</v>
      </c>
      <c r="AY878" s="49">
        <f t="shared" si="90"/>
        <v>69.000000000000014</v>
      </c>
      <c r="AZ878" s="49">
        <f t="shared" si="85"/>
        <v>180</v>
      </c>
      <c r="BA878" s="49">
        <f t="shared" si="86"/>
        <v>20.999999999999986</v>
      </c>
      <c r="BB878" s="49">
        <f t="shared" si="91"/>
        <v>270</v>
      </c>
      <c r="BC878" s="60">
        <f t="shared" si="87"/>
        <v>20.999999999999986</v>
      </c>
    </row>
    <row r="879" spans="1:55">
      <c r="A879" s="125">
        <v>42942</v>
      </c>
      <c r="B879" s="2" t="s">
        <v>1842</v>
      </c>
      <c r="C879" s="2" t="s">
        <v>1450</v>
      </c>
      <c r="D879" s="2" t="s">
        <v>1575</v>
      </c>
      <c r="E879" s="2">
        <v>100</v>
      </c>
      <c r="F879" s="2">
        <v>3</v>
      </c>
      <c r="G879" s="10" t="str">
        <f t="shared" si="93"/>
        <v>100-3</v>
      </c>
      <c r="H879" s="2">
        <v>0</v>
      </c>
      <c r="I879" s="2">
        <v>14</v>
      </c>
      <c r="J879" s="14">
        <f>(VLOOKUP($G879,Depth_Lookup_CCL!$A$3:$Z$549,11,FALSE))+(H879/100)</f>
        <v>252.92</v>
      </c>
      <c r="K879" s="14">
        <f>(VLOOKUP($G879,Depth_Lookup_CCL!$A$3:$Z$549,11,FALSE))+(I879/100)</f>
        <v>253.05999999999997</v>
      </c>
      <c r="L879" s="90">
        <v>60</v>
      </c>
      <c r="M879" s="90" t="s">
        <v>1888</v>
      </c>
      <c r="N879" s="14"/>
      <c r="Q879" s="2"/>
      <c r="R879" s="110"/>
      <c r="T879" s="35"/>
      <c r="U879" s="2"/>
      <c r="V879" s="2"/>
      <c r="W879" s="5" t="e">
        <f>VLOOKUP(V879,definitions_list_lookup!$V$12:$W$15,2,FALSE)</f>
        <v>#N/A</v>
      </c>
      <c r="X879" s="35"/>
      <c r="Y879" s="41" t="e">
        <f>VLOOKUP(X879,definitions_list_lookup!$AT$3:$AU$5,2,FALSE)</f>
        <v>#N/A</v>
      </c>
      <c r="Z879" s="41"/>
      <c r="AA879" s="41" t="s">
        <v>3082</v>
      </c>
      <c r="AB879" s="2" t="s">
        <v>1385</v>
      </c>
      <c r="AC879" s="2" t="s">
        <v>1374</v>
      </c>
      <c r="AD879" s="5">
        <f>VLOOKUP(AC879,definitions_list_lookup!$Y$12:$Z$15,2,FALSE)</f>
        <v>1</v>
      </c>
      <c r="AE879" s="35" t="s">
        <v>1455</v>
      </c>
      <c r="AF879" s="41">
        <f>VLOOKUP(AE879,definitions_list_lookup!$AT$3:$AU$5,2,FALSE)</f>
        <v>0</v>
      </c>
      <c r="AH879" s="2" t="s">
        <v>1492</v>
      </c>
      <c r="AI879" s="2" t="s">
        <v>3367</v>
      </c>
      <c r="AJ879" s="14"/>
      <c r="AK879" s="14"/>
      <c r="AL879" s="14"/>
      <c r="AM879" s="14"/>
      <c r="AN879" s="14"/>
      <c r="AO879" s="14"/>
      <c r="AP879" s="14"/>
      <c r="AQ879" s="14"/>
      <c r="AR879" s="14"/>
      <c r="AS879" s="49">
        <v>21</v>
      </c>
      <c r="AT879" s="49">
        <v>270</v>
      </c>
      <c r="AU879" s="49">
        <v>0</v>
      </c>
      <c r="AV879" s="49">
        <v>360</v>
      </c>
      <c r="AW879" s="49">
        <f t="shared" si="89"/>
        <v>90</v>
      </c>
      <c r="AX879" s="49">
        <f t="shared" si="84"/>
        <v>90</v>
      </c>
      <c r="AY879" s="49">
        <f t="shared" si="90"/>
        <v>69.000000000000014</v>
      </c>
      <c r="AZ879" s="49">
        <f t="shared" si="85"/>
        <v>180</v>
      </c>
      <c r="BA879" s="49">
        <f t="shared" si="86"/>
        <v>20.999999999999986</v>
      </c>
      <c r="BB879" s="49">
        <f t="shared" si="91"/>
        <v>270</v>
      </c>
      <c r="BC879" s="60">
        <f t="shared" si="87"/>
        <v>20.999999999999986</v>
      </c>
    </row>
    <row r="880" spans="1:55">
      <c r="A880" s="89">
        <v>42942</v>
      </c>
      <c r="B880" s="2" t="s">
        <v>1842</v>
      </c>
      <c r="C880" s="2" t="s">
        <v>1450</v>
      </c>
      <c r="D880" s="2" t="s">
        <v>1575</v>
      </c>
      <c r="E880" s="2">
        <v>100</v>
      </c>
      <c r="F880" s="2">
        <v>3</v>
      </c>
      <c r="G880" s="10" t="str">
        <f t="shared" si="93"/>
        <v>100-3</v>
      </c>
      <c r="H880" s="2">
        <v>14</v>
      </c>
      <c r="I880" s="2">
        <v>30</v>
      </c>
      <c r="J880" s="14">
        <f>(VLOOKUP($G880,Depth_Lookup_CCL!$A$3:$Z$549,11,FALSE))+(H880/100)</f>
        <v>253.05999999999997</v>
      </c>
      <c r="K880" s="14">
        <f>(VLOOKUP($G880,Depth_Lookup_CCL!$A$3:$Z$549,11,FALSE))+(I880/100)</f>
        <v>253.22</v>
      </c>
      <c r="L880" s="90">
        <v>60</v>
      </c>
      <c r="M880" s="90" t="s">
        <v>1888</v>
      </c>
      <c r="N880" s="14"/>
      <c r="Q880" s="2"/>
      <c r="R880" s="110"/>
      <c r="S880" s="2" t="s">
        <v>1378</v>
      </c>
      <c r="T880" s="35" t="s">
        <v>1391</v>
      </c>
      <c r="U880" s="2" t="s">
        <v>1368</v>
      </c>
      <c r="V880" s="2" t="s">
        <v>1374</v>
      </c>
      <c r="W880" s="5">
        <f>VLOOKUP(V880,definitions_list_lookup!$V$12:$W$15,2,FALSE)</f>
        <v>1</v>
      </c>
      <c r="X880" s="35" t="s">
        <v>1456</v>
      </c>
      <c r="Y880" s="41">
        <f>VLOOKUP(X880,definitions_list_lookup!$AT$3:$AU$5,2,FALSE)</f>
        <v>1</v>
      </c>
      <c r="Z880" s="41">
        <v>16</v>
      </c>
      <c r="AA880" s="41" t="s">
        <v>3223</v>
      </c>
      <c r="AB880" s="2"/>
      <c r="AC880" s="2"/>
      <c r="AD880" s="5" t="e">
        <f>VLOOKUP(AC880,definitions_list_lookup!$Y$12:$Z$15,2,FALSE)</f>
        <v>#N/A</v>
      </c>
      <c r="AE880" s="35"/>
      <c r="AF880" s="41" t="e">
        <f>VLOOKUP(AE880,definitions_list_lookup!$AT$3:$AU$5,2,FALSE)</f>
        <v>#N/A</v>
      </c>
      <c r="AH880" s="2"/>
      <c r="AI880" s="2"/>
      <c r="AJ880" s="14"/>
      <c r="AK880" s="14"/>
      <c r="AL880" s="14"/>
      <c r="AM880" s="14"/>
      <c r="AN880" s="14"/>
      <c r="AO880" s="14"/>
      <c r="AP880" s="14"/>
      <c r="AQ880" s="14"/>
      <c r="AR880" s="14"/>
      <c r="AS880" s="49">
        <v>31</v>
      </c>
      <c r="AT880" s="49">
        <v>270</v>
      </c>
      <c r="AU880" s="49">
        <v>13</v>
      </c>
      <c r="AV880" s="49">
        <v>360</v>
      </c>
      <c r="AW880" s="49">
        <f t="shared" si="89"/>
        <v>111.01823284966451</v>
      </c>
      <c r="AX880" s="49">
        <f t="shared" si="84"/>
        <v>111.01823284966451</v>
      </c>
      <c r="AY880" s="49">
        <f t="shared" si="90"/>
        <v>57.231122349544421</v>
      </c>
      <c r="AZ880" s="49">
        <f t="shared" si="85"/>
        <v>201.01823284966451</v>
      </c>
      <c r="BA880" s="49">
        <f t="shared" si="86"/>
        <v>32.768877650455579</v>
      </c>
      <c r="BB880" s="49">
        <f t="shared" si="91"/>
        <v>291.01823284966451</v>
      </c>
      <c r="BC880" s="60">
        <f t="shared" si="87"/>
        <v>32.768877650455579</v>
      </c>
    </row>
    <row r="881" spans="1:55">
      <c r="A881" s="125">
        <v>42942</v>
      </c>
      <c r="B881" s="2" t="s">
        <v>1842</v>
      </c>
      <c r="C881" s="2" t="s">
        <v>1450</v>
      </c>
      <c r="D881" s="2" t="s">
        <v>1575</v>
      </c>
      <c r="E881" s="2">
        <v>100</v>
      </c>
      <c r="F881" s="2">
        <v>3</v>
      </c>
      <c r="G881" s="10" t="str">
        <f t="shared" si="93"/>
        <v>100-3</v>
      </c>
      <c r="H881" s="2">
        <v>30</v>
      </c>
      <c r="I881" s="2">
        <v>64</v>
      </c>
      <c r="J881" s="14">
        <f>(VLOOKUP($G881,Depth_Lookup_CCL!$A$3:$Z$549,11,FALSE))+(H881/100)</f>
        <v>253.22</v>
      </c>
      <c r="K881" s="14">
        <f>(VLOOKUP($G881,Depth_Lookup_CCL!$A$3:$Z$549,11,FALSE))+(I881/100)</f>
        <v>253.55999999999997</v>
      </c>
      <c r="L881" s="90">
        <v>60</v>
      </c>
      <c r="M881" s="90" t="s">
        <v>1888</v>
      </c>
      <c r="N881" s="14" t="s">
        <v>1442</v>
      </c>
      <c r="Q881" s="2"/>
      <c r="R881" s="110" t="s">
        <v>3309</v>
      </c>
      <c r="S881" s="2" t="s">
        <v>1378</v>
      </c>
      <c r="T881" s="35" t="s">
        <v>1391</v>
      </c>
      <c r="U881" s="2" t="s">
        <v>1368</v>
      </c>
      <c r="V881" s="2" t="s">
        <v>1374</v>
      </c>
      <c r="W881" s="5">
        <f>VLOOKUP(V881,definitions_list_lookup!$V$12:$W$15,2,FALSE)</f>
        <v>1</v>
      </c>
      <c r="X881" s="35" t="s">
        <v>1456</v>
      </c>
      <c r="Y881" s="41">
        <f>VLOOKUP(X881,definitions_list_lookup!$AT$3:$AU$5,2,FALSE)</f>
        <v>1</v>
      </c>
      <c r="Z881" s="41">
        <v>110</v>
      </c>
      <c r="AA881" s="41" t="s">
        <v>3229</v>
      </c>
      <c r="AB881" s="2"/>
      <c r="AC881" s="2"/>
      <c r="AD881" s="5" t="e">
        <f>VLOOKUP(AC881,definitions_list_lookup!$Y$12:$Z$15,2,FALSE)</f>
        <v>#N/A</v>
      </c>
      <c r="AE881" s="35"/>
      <c r="AF881" s="41" t="e">
        <f>VLOOKUP(AE881,definitions_list_lookup!$AT$3:$AU$5,2,FALSE)</f>
        <v>#N/A</v>
      </c>
      <c r="AH881" s="2"/>
      <c r="AI881" s="2"/>
      <c r="AJ881" s="14"/>
      <c r="AK881" s="14"/>
      <c r="AL881" s="14"/>
      <c r="AM881" s="14"/>
      <c r="AN881" s="14"/>
      <c r="AO881" s="14"/>
      <c r="AP881" s="14"/>
      <c r="AQ881" s="14"/>
      <c r="AR881" s="14"/>
      <c r="AS881" s="49"/>
      <c r="AT881" s="49"/>
      <c r="AU881" s="49"/>
      <c r="AV881" s="49"/>
      <c r="AW881" s="49" t="e">
        <f t="shared" si="89"/>
        <v>#DIV/0!</v>
      </c>
      <c r="AX881" s="49" t="e">
        <f t="shared" si="84"/>
        <v>#DIV/0!</v>
      </c>
      <c r="AY881" s="49" t="e">
        <f t="shared" si="90"/>
        <v>#DIV/0!</v>
      </c>
      <c r="AZ881" s="49" t="e">
        <f t="shared" si="85"/>
        <v>#DIV/0!</v>
      </c>
      <c r="BA881" s="49" t="e">
        <f t="shared" si="86"/>
        <v>#DIV/0!</v>
      </c>
      <c r="BB881" s="49" t="e">
        <f t="shared" si="91"/>
        <v>#DIV/0!</v>
      </c>
      <c r="BC881" s="60" t="e">
        <f t="shared" si="87"/>
        <v>#DIV/0!</v>
      </c>
    </row>
    <row r="882" spans="1:55">
      <c r="A882" s="89">
        <v>42942</v>
      </c>
      <c r="B882" s="2" t="s">
        <v>1842</v>
      </c>
      <c r="C882" s="2" t="s">
        <v>1450</v>
      </c>
      <c r="D882" s="2" t="s">
        <v>1575</v>
      </c>
      <c r="E882" s="2">
        <v>100</v>
      </c>
      <c r="F882" s="2">
        <v>4</v>
      </c>
      <c r="G882" s="10" t="str">
        <f t="shared" si="93"/>
        <v>100-4</v>
      </c>
      <c r="H882" s="2">
        <v>0</v>
      </c>
      <c r="I882" s="2">
        <v>46</v>
      </c>
      <c r="J882" s="14">
        <f>(VLOOKUP($G882,Depth_Lookup_CCL!$A$3:$Z$549,11,FALSE))+(H882/100)</f>
        <v>253.55999999999997</v>
      </c>
      <c r="K882" s="14">
        <f>(VLOOKUP($G882,Depth_Lookup_CCL!$A$3:$Z$549,11,FALSE))+(I882/100)</f>
        <v>254.01999999999998</v>
      </c>
      <c r="L882" s="90">
        <v>60</v>
      </c>
      <c r="M882" s="90" t="s">
        <v>1846</v>
      </c>
      <c r="N882" s="14"/>
      <c r="Q882" s="2"/>
      <c r="R882" s="110"/>
      <c r="S882" s="2" t="s">
        <v>1379</v>
      </c>
      <c r="T882" s="35" t="s">
        <v>1391</v>
      </c>
      <c r="U882" s="2" t="s">
        <v>1368</v>
      </c>
      <c r="V882" s="2" t="s">
        <v>1374</v>
      </c>
      <c r="W882" s="5">
        <f>VLOOKUP(V882,definitions_list_lookup!$V$12:$W$15,2,FALSE)</f>
        <v>1</v>
      </c>
      <c r="X882" s="35" t="s">
        <v>1456</v>
      </c>
      <c r="Y882" s="41">
        <f>VLOOKUP(X882,definitions_list_lookup!$AT$3:$AU$5,2,FALSE)</f>
        <v>1</v>
      </c>
      <c r="Z882" s="41"/>
      <c r="AA882" s="41" t="s">
        <v>3229</v>
      </c>
      <c r="AB882" s="2"/>
      <c r="AC882" s="2"/>
      <c r="AD882" s="5" t="e">
        <f>VLOOKUP(AC882,definitions_list_lookup!$Y$12:$Z$15,2,FALSE)</f>
        <v>#N/A</v>
      </c>
      <c r="AE882" s="35"/>
      <c r="AF882" s="41" t="e">
        <f>VLOOKUP(AE882,definitions_list_lookup!$AT$3:$AU$5,2,FALSE)</f>
        <v>#N/A</v>
      </c>
      <c r="AH882" s="2"/>
      <c r="AI882" s="2"/>
      <c r="AJ882" s="14"/>
      <c r="AK882" s="14"/>
      <c r="AL882" s="14"/>
      <c r="AM882" s="14"/>
      <c r="AN882" s="14"/>
      <c r="AO882" s="14"/>
      <c r="AP882" s="14"/>
      <c r="AQ882" s="14"/>
      <c r="AR882" s="14"/>
      <c r="AS882" s="49"/>
      <c r="AT882" s="49"/>
      <c r="AU882" s="49"/>
      <c r="AV882" s="49"/>
      <c r="AW882" s="49"/>
      <c r="AX882" s="49"/>
      <c r="AY882" s="49"/>
      <c r="AZ882" s="49"/>
      <c r="BA882" s="49"/>
      <c r="BB882" s="49"/>
      <c r="BC882" s="60"/>
    </row>
    <row r="883" spans="1:55">
      <c r="A883" s="125">
        <v>42942</v>
      </c>
      <c r="B883" s="2" t="s">
        <v>1842</v>
      </c>
      <c r="C883" s="2" t="s">
        <v>1450</v>
      </c>
      <c r="D883" s="2" t="s">
        <v>1575</v>
      </c>
      <c r="E883" s="2">
        <v>100</v>
      </c>
      <c r="F883" s="2">
        <v>4</v>
      </c>
      <c r="G883" s="10" t="str">
        <f t="shared" si="93"/>
        <v>100-4</v>
      </c>
      <c r="H883" s="2">
        <v>46</v>
      </c>
      <c r="I883" s="2">
        <v>52</v>
      </c>
      <c r="J883" s="14">
        <f>(VLOOKUP($G883,Depth_Lookup_CCL!$A$3:$Z$549,11,FALSE))+(H883/100)</f>
        <v>254.01999999999998</v>
      </c>
      <c r="K883" s="14">
        <f>(VLOOKUP($G883,Depth_Lookup_CCL!$A$3:$Z$549,11,FALSE))+(I883/100)</f>
        <v>254.07999999999998</v>
      </c>
      <c r="L883" s="90">
        <v>60</v>
      </c>
      <c r="M883" s="90" t="s">
        <v>1846</v>
      </c>
      <c r="N883" s="14"/>
      <c r="Q883" s="2"/>
      <c r="R883" s="110"/>
      <c r="S883" s="2" t="s">
        <v>1379</v>
      </c>
      <c r="T883" s="35" t="s">
        <v>1391</v>
      </c>
      <c r="U883" s="2" t="s">
        <v>1368</v>
      </c>
      <c r="V883" s="2" t="s">
        <v>1374</v>
      </c>
      <c r="W883" s="5">
        <f>VLOOKUP(V883,definitions_list_lookup!$V$12:$W$15,2,FALSE)</f>
        <v>1</v>
      </c>
      <c r="X883" s="35" t="s">
        <v>1456</v>
      </c>
      <c r="Y883" s="41">
        <f>VLOOKUP(X883,definitions_list_lookup!$AT$3:$AU$5,2,FALSE)</f>
        <v>1</v>
      </c>
      <c r="Z883" s="41">
        <v>6</v>
      </c>
      <c r="AA883" s="41" t="s">
        <v>3368</v>
      </c>
      <c r="AB883" s="2"/>
      <c r="AC883" s="2"/>
      <c r="AD883" s="5" t="e">
        <f>VLOOKUP(AC883,definitions_list_lookup!$Y$12:$Z$15,2,FALSE)</f>
        <v>#N/A</v>
      </c>
      <c r="AE883" s="35"/>
      <c r="AF883" s="41" t="e">
        <f>VLOOKUP(AE883,definitions_list_lookup!$AT$3:$AU$5,2,FALSE)</f>
        <v>#N/A</v>
      </c>
      <c r="AH883" s="2"/>
      <c r="AI883" s="2"/>
      <c r="AJ883" s="14"/>
      <c r="AK883" s="14"/>
      <c r="AL883" s="14"/>
      <c r="AM883" s="14"/>
      <c r="AN883" s="14"/>
      <c r="AO883" s="14"/>
      <c r="AP883" s="14"/>
      <c r="AQ883" s="14"/>
      <c r="AR883" s="14"/>
      <c r="AS883" s="49"/>
      <c r="AT883" s="49"/>
      <c r="AU883" s="49"/>
      <c r="AV883" s="49"/>
      <c r="AW883" s="49"/>
      <c r="AX883" s="49"/>
      <c r="AY883" s="49"/>
      <c r="AZ883" s="49"/>
      <c r="BA883" s="49"/>
      <c r="BB883" s="49"/>
      <c r="BC883" s="60"/>
    </row>
    <row r="884" spans="1:55">
      <c r="A884" s="89">
        <v>42942</v>
      </c>
      <c r="B884" s="2" t="s">
        <v>1842</v>
      </c>
      <c r="C884" s="2" t="s">
        <v>1450</v>
      </c>
      <c r="D884" s="2" t="s">
        <v>1575</v>
      </c>
      <c r="E884" s="2">
        <v>100</v>
      </c>
      <c r="F884" s="2">
        <v>4</v>
      </c>
      <c r="G884" s="10" t="str">
        <f t="shared" si="93"/>
        <v>100-4</v>
      </c>
      <c r="H884" s="2">
        <v>52</v>
      </c>
      <c r="I884" s="2">
        <v>73</v>
      </c>
      <c r="J884" s="14">
        <f>(VLOOKUP($G884,Depth_Lookup_CCL!$A$3:$Z$549,11,FALSE))+(H884/100)</f>
        <v>254.07999999999998</v>
      </c>
      <c r="K884" s="14">
        <f>(VLOOKUP($G884,Depth_Lookup_CCL!$A$3:$Z$549,11,FALSE))+(I884/100)</f>
        <v>254.28999999999996</v>
      </c>
      <c r="L884" s="90">
        <v>60</v>
      </c>
      <c r="M884" s="90" t="s">
        <v>1846</v>
      </c>
      <c r="N884" s="14" t="s">
        <v>1442</v>
      </c>
      <c r="Q884" s="2"/>
      <c r="R884" s="110"/>
      <c r="S884" s="2" t="s">
        <v>1378</v>
      </c>
      <c r="T884" s="35" t="s">
        <v>1391</v>
      </c>
      <c r="U884" s="2" t="s">
        <v>1368</v>
      </c>
      <c r="V884" s="2" t="s">
        <v>238</v>
      </c>
      <c r="W884" s="5">
        <f>VLOOKUP(V884,definitions_list_lookup!$V$12:$W$15,2,FALSE)</f>
        <v>2</v>
      </c>
      <c r="X884" s="35" t="s">
        <v>1456</v>
      </c>
      <c r="Y884" s="41">
        <f>VLOOKUP(X884,definitions_list_lookup!$AT$3:$AU$5,2,FALSE)</f>
        <v>1</v>
      </c>
      <c r="Z884" s="41">
        <v>0.5</v>
      </c>
      <c r="AA884" s="41" t="s">
        <v>3369</v>
      </c>
      <c r="AB884" s="2"/>
      <c r="AC884" s="2"/>
      <c r="AD884" s="5" t="e">
        <f>VLOOKUP(AC884,definitions_list_lookup!$Y$12:$Z$15,2,FALSE)</f>
        <v>#N/A</v>
      </c>
      <c r="AE884" s="35"/>
      <c r="AF884" s="41" t="e">
        <f>VLOOKUP(AE884,definitions_list_lookup!$AT$3:$AU$5,2,FALSE)</f>
        <v>#N/A</v>
      </c>
      <c r="AH884" s="2"/>
      <c r="AI884" s="2"/>
      <c r="AJ884" s="14"/>
      <c r="AK884" s="14"/>
      <c r="AL884" s="14"/>
      <c r="AM884" s="14"/>
      <c r="AN884" s="14"/>
      <c r="AO884" s="14"/>
      <c r="AP884" s="14"/>
      <c r="AQ884" s="14"/>
      <c r="AR884" s="14"/>
      <c r="AS884" s="49">
        <v>15</v>
      </c>
      <c r="AT884" s="49">
        <v>270</v>
      </c>
      <c r="AU884" s="49">
        <v>6</v>
      </c>
      <c r="AV884" s="49">
        <v>360</v>
      </c>
      <c r="AW884" s="49">
        <f t="shared" si="89"/>
        <v>111.417810229569</v>
      </c>
      <c r="AX884" s="49">
        <f t="shared" si="84"/>
        <v>111.417810229569</v>
      </c>
      <c r="AY884" s="49">
        <f t="shared" si="90"/>
        <v>73.942818309404387</v>
      </c>
      <c r="AZ884" s="49">
        <f t="shared" si="85"/>
        <v>201.417810229569</v>
      </c>
      <c r="BA884" s="49">
        <f t="shared" si="86"/>
        <v>16.057181690595613</v>
      </c>
      <c r="BB884" s="49">
        <f t="shared" si="91"/>
        <v>291.417810229569</v>
      </c>
      <c r="BC884" s="60">
        <f t="shared" si="87"/>
        <v>16.057181690595613</v>
      </c>
    </row>
    <row r="885" spans="1:55">
      <c r="A885" s="125">
        <v>42942</v>
      </c>
      <c r="B885" s="2" t="s">
        <v>1842</v>
      </c>
      <c r="C885" s="2" t="s">
        <v>1450</v>
      </c>
      <c r="D885" s="2" t="s">
        <v>1575</v>
      </c>
      <c r="E885" s="2">
        <v>101</v>
      </c>
      <c r="F885" s="2">
        <v>1</v>
      </c>
      <c r="G885" s="10" t="str">
        <f t="shared" si="93"/>
        <v>101-1</v>
      </c>
      <c r="H885" s="2">
        <v>0</v>
      </c>
      <c r="I885" s="2">
        <v>30</v>
      </c>
      <c r="J885" s="14">
        <f>(VLOOKUP($G885,Depth_Lookup_CCL!$A$3:$Z$549,11,FALSE))+(H885/100)</f>
        <v>254.2</v>
      </c>
      <c r="K885" s="14">
        <f>(VLOOKUP($G885,Depth_Lookup_CCL!$A$3:$Z$549,11,FALSE))+(I885/100)</f>
        <v>254.5</v>
      </c>
      <c r="L885" s="90">
        <v>60</v>
      </c>
      <c r="M885" s="90" t="s">
        <v>1888</v>
      </c>
      <c r="N885" s="14"/>
      <c r="Q885" s="2"/>
      <c r="R885" s="110"/>
      <c r="T885" s="35"/>
      <c r="U885" s="2"/>
      <c r="V885" s="2"/>
      <c r="W885" s="5" t="e">
        <f>VLOOKUP(V885,definitions_list_lookup!$V$12:$W$15,2,FALSE)</f>
        <v>#N/A</v>
      </c>
      <c r="X885" s="35"/>
      <c r="Y885" s="41" t="e">
        <f>VLOOKUP(X885,definitions_list_lookup!$AT$3:$AU$5,2,FALSE)</f>
        <v>#N/A</v>
      </c>
      <c r="Z885" s="41"/>
      <c r="AA885" s="41" t="s">
        <v>3370</v>
      </c>
      <c r="AB885" s="2" t="s">
        <v>1385</v>
      </c>
      <c r="AC885" s="2" t="s">
        <v>1374</v>
      </c>
      <c r="AD885" s="5">
        <f>VLOOKUP(AC885,definitions_list_lookup!$Y$12:$Z$15,2,FALSE)</f>
        <v>1</v>
      </c>
      <c r="AE885" s="35" t="s">
        <v>1455</v>
      </c>
      <c r="AF885" s="41">
        <f>VLOOKUP(AE885,definitions_list_lookup!$AT$3:$AU$5,2,FALSE)</f>
        <v>0</v>
      </c>
      <c r="AH885" s="2" t="s">
        <v>1494</v>
      </c>
      <c r="AI885" s="2" t="s">
        <v>3371</v>
      </c>
      <c r="AJ885" s="14"/>
      <c r="AK885" s="14"/>
      <c r="AL885" s="14"/>
      <c r="AM885" s="14"/>
      <c r="AN885" s="14"/>
      <c r="AO885" s="14"/>
      <c r="AP885" s="14"/>
      <c r="AQ885" s="14"/>
      <c r="AR885" s="14"/>
      <c r="AS885" s="49">
        <v>32</v>
      </c>
      <c r="AT885" s="49">
        <v>270</v>
      </c>
      <c r="AU885" s="49">
        <v>10</v>
      </c>
      <c r="AV885" s="49">
        <v>360</v>
      </c>
      <c r="AW885" s="49">
        <f t="shared" si="89"/>
        <v>105.75811936020273</v>
      </c>
      <c r="AX885" s="49">
        <f t="shared" si="84"/>
        <v>105.75811936020273</v>
      </c>
      <c r="AY885" s="49">
        <f t="shared" si="90"/>
        <v>57.005502582334991</v>
      </c>
      <c r="AZ885" s="49">
        <f t="shared" si="85"/>
        <v>195.75811936020273</v>
      </c>
      <c r="BA885" s="49">
        <f t="shared" si="86"/>
        <v>32.994497417665009</v>
      </c>
      <c r="BB885" s="49">
        <f t="shared" si="91"/>
        <v>285.75811936020273</v>
      </c>
      <c r="BC885" s="60">
        <f t="shared" si="87"/>
        <v>32.994497417665009</v>
      </c>
    </row>
    <row r="886" spans="1:55">
      <c r="A886" s="89">
        <v>42942</v>
      </c>
      <c r="B886" s="2" t="s">
        <v>1842</v>
      </c>
      <c r="C886" s="2" t="s">
        <v>1450</v>
      </c>
      <c r="D886" s="2" t="s">
        <v>1575</v>
      </c>
      <c r="E886" s="2">
        <v>101</v>
      </c>
      <c r="F886" s="2">
        <v>1</v>
      </c>
      <c r="G886" s="10" t="str">
        <f t="shared" si="93"/>
        <v>101-1</v>
      </c>
      <c r="H886" s="2">
        <v>30</v>
      </c>
      <c r="I886" s="2">
        <v>63</v>
      </c>
      <c r="J886" s="14">
        <f>(VLOOKUP($G886,Depth_Lookup_CCL!$A$3:$Z$549,11,FALSE))+(H886/100)</f>
        <v>254.5</v>
      </c>
      <c r="K886" s="14">
        <f>(VLOOKUP($G886,Depth_Lookup_CCL!$A$3:$Z$549,11,FALSE))+(I886/100)</f>
        <v>254.82999999999998</v>
      </c>
      <c r="L886" s="90">
        <v>60</v>
      </c>
      <c r="M886" s="90" t="s">
        <v>1888</v>
      </c>
      <c r="N886" s="14" t="s">
        <v>1442</v>
      </c>
      <c r="Q886" s="2"/>
      <c r="R886" s="110"/>
      <c r="S886" s="2" t="s">
        <v>1378</v>
      </c>
      <c r="T886" s="35" t="s">
        <v>1363</v>
      </c>
      <c r="U886" s="2" t="s">
        <v>1368</v>
      </c>
      <c r="V886" s="2" t="s">
        <v>238</v>
      </c>
      <c r="W886" s="5">
        <f>VLOOKUP(V886,definitions_list_lookup!$V$12:$W$15,2,FALSE)</f>
        <v>2</v>
      </c>
      <c r="X886" s="35"/>
      <c r="Y886" s="41" t="e">
        <f>VLOOKUP(X886,definitions_list_lookup!$AT$3:$AU$5,2,FALSE)</f>
        <v>#N/A</v>
      </c>
      <c r="Z886" s="41">
        <v>83</v>
      </c>
      <c r="AA886" s="41" t="s">
        <v>3082</v>
      </c>
      <c r="AB886" s="2"/>
      <c r="AC886" s="2"/>
      <c r="AD886" s="5" t="e">
        <f>VLOOKUP(AC886,definitions_list_lookup!$Y$12:$Z$15,2,FALSE)</f>
        <v>#N/A</v>
      </c>
      <c r="AE886" s="35"/>
      <c r="AF886" s="41" t="e">
        <f>VLOOKUP(AE886,definitions_list_lookup!$AT$3:$AU$5,2,FALSE)</f>
        <v>#N/A</v>
      </c>
      <c r="AH886" s="2"/>
      <c r="AI886" s="2"/>
      <c r="AJ886" s="14"/>
      <c r="AK886" s="14"/>
      <c r="AL886" s="14"/>
      <c r="AM886" s="14"/>
      <c r="AN886" s="14"/>
      <c r="AO886" s="14"/>
      <c r="AP886" s="14"/>
      <c r="AQ886" s="14"/>
      <c r="AR886" s="14"/>
      <c r="AS886" s="49"/>
      <c r="AT886" s="49"/>
      <c r="AU886" s="49"/>
      <c r="AV886" s="49"/>
      <c r="AW886" s="49" t="e">
        <f t="shared" si="89"/>
        <v>#DIV/0!</v>
      </c>
      <c r="AX886" s="49" t="e">
        <f t="shared" si="84"/>
        <v>#DIV/0!</v>
      </c>
      <c r="AY886" s="49" t="e">
        <f t="shared" si="90"/>
        <v>#DIV/0!</v>
      </c>
      <c r="AZ886" s="49" t="e">
        <f t="shared" si="85"/>
        <v>#DIV/0!</v>
      </c>
      <c r="BA886" s="49" t="e">
        <f t="shared" si="86"/>
        <v>#DIV/0!</v>
      </c>
      <c r="BB886" s="49" t="e">
        <f t="shared" si="91"/>
        <v>#DIV/0!</v>
      </c>
      <c r="BC886" s="60" t="e">
        <f t="shared" si="87"/>
        <v>#DIV/0!</v>
      </c>
    </row>
    <row r="887" spans="1:55">
      <c r="A887" s="125">
        <v>42942</v>
      </c>
      <c r="B887" s="2" t="s">
        <v>1842</v>
      </c>
      <c r="C887" s="2" t="s">
        <v>1450</v>
      </c>
      <c r="D887" s="2" t="s">
        <v>1575</v>
      </c>
      <c r="E887" s="2">
        <v>101</v>
      </c>
      <c r="F887" s="2">
        <v>2</v>
      </c>
      <c r="G887" s="10" t="str">
        <f t="shared" si="93"/>
        <v>101-2</v>
      </c>
      <c r="H887" s="2">
        <v>0</v>
      </c>
      <c r="I887" s="2">
        <v>50</v>
      </c>
      <c r="J887" s="14">
        <f>(VLOOKUP($G887,Depth_Lookup_CCL!$A$3:$Z$549,11,FALSE))+(H887/100)</f>
        <v>254.82999999999998</v>
      </c>
      <c r="K887" s="14">
        <f>(VLOOKUP($G887,Depth_Lookup_CCL!$A$3:$Z$549,11,FALSE))+(I887/100)</f>
        <v>255.32999999999998</v>
      </c>
      <c r="L887" s="90">
        <v>60</v>
      </c>
      <c r="M887" s="90" t="s">
        <v>1888</v>
      </c>
      <c r="N887" s="14"/>
      <c r="Q887" s="2"/>
      <c r="R887" s="110"/>
      <c r="S887" s="2" t="s">
        <v>1379</v>
      </c>
      <c r="T887" s="35" t="s">
        <v>1391</v>
      </c>
      <c r="U887" s="2" t="s">
        <v>1368</v>
      </c>
      <c r="V887" s="2" t="s">
        <v>1374</v>
      </c>
      <c r="W887" s="5">
        <f>VLOOKUP(V887,definitions_list_lookup!$V$12:$W$15,2,FALSE)</f>
        <v>1</v>
      </c>
      <c r="X887" s="35" t="s">
        <v>1456</v>
      </c>
      <c r="Y887" s="41">
        <f>VLOOKUP(X887,definitions_list_lookup!$AT$3:$AU$5,2,FALSE)</f>
        <v>1</v>
      </c>
      <c r="Z887" s="41"/>
      <c r="AA887" s="41" t="s">
        <v>3372</v>
      </c>
      <c r="AB887" s="2"/>
      <c r="AC887" s="2"/>
      <c r="AD887" s="5" t="e">
        <f>VLOOKUP(AC887,definitions_list_lookup!$Y$12:$Z$15,2,FALSE)</f>
        <v>#N/A</v>
      </c>
      <c r="AE887" s="35"/>
      <c r="AF887" s="41" t="e">
        <f>VLOOKUP(AE887,definitions_list_lookup!$AT$3:$AU$5,2,FALSE)</f>
        <v>#N/A</v>
      </c>
      <c r="AH887" s="2"/>
      <c r="AI887" s="2"/>
      <c r="AJ887" s="14"/>
      <c r="AK887" s="14"/>
      <c r="AL887" s="14"/>
      <c r="AM887" s="14"/>
      <c r="AN887" s="14"/>
      <c r="AO887" s="14"/>
      <c r="AP887" s="14"/>
      <c r="AQ887" s="14"/>
      <c r="AR887" s="14"/>
      <c r="AS887" s="49"/>
      <c r="AT887" s="49"/>
      <c r="AU887" s="49"/>
      <c r="AV887" s="49"/>
      <c r="AW887" s="49"/>
      <c r="AX887" s="49"/>
      <c r="AY887" s="49"/>
      <c r="AZ887" s="49"/>
      <c r="BA887" s="49"/>
      <c r="BB887" s="49"/>
      <c r="BC887" s="60"/>
    </row>
    <row r="888" spans="1:55">
      <c r="A888" s="89">
        <v>42942</v>
      </c>
      <c r="B888" s="2" t="s">
        <v>1842</v>
      </c>
      <c r="C888" s="2" t="s">
        <v>1450</v>
      </c>
      <c r="D888" s="2" t="s">
        <v>1575</v>
      </c>
      <c r="E888" s="2">
        <v>101</v>
      </c>
      <c r="F888" s="2">
        <v>2</v>
      </c>
      <c r="G888" s="10" t="str">
        <f t="shared" si="93"/>
        <v>101-2</v>
      </c>
      <c r="H888" s="2">
        <v>50</v>
      </c>
      <c r="I888" s="2">
        <v>65</v>
      </c>
      <c r="J888" s="14">
        <f>(VLOOKUP($G888,Depth_Lookup_CCL!$A$3:$Z$549,11,FALSE))+(H888/100)</f>
        <v>255.32999999999998</v>
      </c>
      <c r="K888" s="14">
        <f>(VLOOKUP($G888,Depth_Lookup_CCL!$A$3:$Z$549,11,FALSE))+(I888/100)</f>
        <v>255.48</v>
      </c>
      <c r="L888" s="90">
        <v>60</v>
      </c>
      <c r="M888" s="90" t="s">
        <v>1888</v>
      </c>
      <c r="N888" s="14" t="s">
        <v>18</v>
      </c>
      <c r="Q888" s="2"/>
      <c r="R888" s="110"/>
      <c r="S888" s="2" t="s">
        <v>1379</v>
      </c>
      <c r="T888" s="35" t="s">
        <v>1391</v>
      </c>
      <c r="U888" s="2" t="s">
        <v>1368</v>
      </c>
      <c r="V888" s="2" t="s">
        <v>1374</v>
      </c>
      <c r="W888" s="5">
        <f>VLOOKUP(V888,definitions_list_lookup!$V$12:$W$15,2,FALSE)</f>
        <v>1</v>
      </c>
      <c r="X888" s="35" t="s">
        <v>1456</v>
      </c>
      <c r="Y888" s="41">
        <f>VLOOKUP(X888,definitions_list_lookup!$AT$3:$AU$5,2,FALSE)</f>
        <v>1</v>
      </c>
      <c r="Z888" s="41">
        <v>41</v>
      </c>
      <c r="AA888" s="41" t="s">
        <v>3373</v>
      </c>
      <c r="AB888" s="2"/>
      <c r="AC888" s="2"/>
      <c r="AD888" s="5" t="e">
        <f>VLOOKUP(AC888,definitions_list_lookup!$Y$12:$Z$15,2,FALSE)</f>
        <v>#N/A</v>
      </c>
      <c r="AE888" s="35"/>
      <c r="AF888" s="41" t="e">
        <f>VLOOKUP(AE888,definitions_list_lookup!$AT$3:$AU$5,2,FALSE)</f>
        <v>#N/A</v>
      </c>
      <c r="AH888" s="2"/>
      <c r="AI888" s="2"/>
      <c r="AJ888" s="14"/>
      <c r="AK888" s="14"/>
      <c r="AL888" s="14"/>
      <c r="AM888" s="14"/>
      <c r="AN888" s="14"/>
      <c r="AO888" s="14"/>
      <c r="AP888" s="14"/>
      <c r="AQ888" s="14"/>
      <c r="AR888" s="14"/>
      <c r="AS888" s="49"/>
      <c r="AT888" s="49"/>
      <c r="AU888" s="49"/>
      <c r="AV888" s="49"/>
      <c r="AW888" s="49" t="e">
        <f t="shared" si="89"/>
        <v>#DIV/0!</v>
      </c>
      <c r="AX888" s="49" t="e">
        <f t="shared" si="84"/>
        <v>#DIV/0!</v>
      </c>
      <c r="AY888" s="49" t="e">
        <f t="shared" si="90"/>
        <v>#DIV/0!</v>
      </c>
      <c r="AZ888" s="49" t="e">
        <f t="shared" si="85"/>
        <v>#DIV/0!</v>
      </c>
      <c r="BA888" s="49" t="e">
        <f t="shared" si="86"/>
        <v>#DIV/0!</v>
      </c>
      <c r="BB888" s="49" t="e">
        <f t="shared" si="91"/>
        <v>#DIV/0!</v>
      </c>
      <c r="BC888" s="60" t="e">
        <f t="shared" si="87"/>
        <v>#DIV/0!</v>
      </c>
    </row>
    <row r="889" spans="1:55">
      <c r="A889" s="125">
        <v>42942</v>
      </c>
      <c r="B889" s="2" t="s">
        <v>1842</v>
      </c>
      <c r="C889" s="2" t="s">
        <v>1450</v>
      </c>
      <c r="D889" s="2" t="s">
        <v>1575</v>
      </c>
      <c r="E889" s="2">
        <v>102</v>
      </c>
      <c r="F889" s="2">
        <v>1</v>
      </c>
      <c r="G889" s="10" t="str">
        <f t="shared" si="93"/>
        <v>102-1</v>
      </c>
      <c r="H889" s="2">
        <v>0</v>
      </c>
      <c r="I889" s="2">
        <v>26</v>
      </c>
      <c r="J889" s="14">
        <f>(VLOOKUP($G889,Depth_Lookup_CCL!$A$3:$Z$549,11,FALSE))+(H889/100)</f>
        <v>255.85</v>
      </c>
      <c r="K889" s="14">
        <f>(VLOOKUP($G889,Depth_Lookup_CCL!$A$3:$Z$549,11,FALSE))+(I889/100)</f>
        <v>256.11</v>
      </c>
      <c r="L889" s="90">
        <v>60</v>
      </c>
      <c r="M889" s="90" t="s">
        <v>1888</v>
      </c>
      <c r="N889" s="14"/>
      <c r="Q889" s="2"/>
      <c r="R889" s="110"/>
      <c r="T889" s="35"/>
      <c r="U889" s="2"/>
      <c r="V889" s="2"/>
      <c r="W889" s="5" t="e">
        <f>VLOOKUP(V889,definitions_list_lookup!$V$12:$W$15,2,FALSE)</f>
        <v>#N/A</v>
      </c>
      <c r="X889" s="35"/>
      <c r="Y889" s="41" t="e">
        <f>VLOOKUP(X889,definitions_list_lookup!$AT$3:$AU$5,2,FALSE)</f>
        <v>#N/A</v>
      </c>
      <c r="Z889" s="41"/>
      <c r="AA889" s="41" t="s">
        <v>3374</v>
      </c>
      <c r="AB889" s="2" t="s">
        <v>1385</v>
      </c>
      <c r="AC889" s="2" t="s">
        <v>1374</v>
      </c>
      <c r="AD889" s="5">
        <f>VLOOKUP(AC889,definitions_list_lookup!$Y$12:$Z$15,2,FALSE)</f>
        <v>1</v>
      </c>
      <c r="AE889" s="35" t="s">
        <v>1455</v>
      </c>
      <c r="AF889" s="41">
        <f>VLOOKUP(AE889,definitions_list_lookup!$AT$3:$AU$5,2,FALSE)</f>
        <v>0</v>
      </c>
      <c r="AH889" s="2" t="s">
        <v>1494</v>
      </c>
      <c r="AI889" s="2" t="s">
        <v>3257</v>
      </c>
      <c r="AJ889" s="14"/>
      <c r="AK889" s="14"/>
      <c r="AL889" s="14"/>
      <c r="AM889" s="14"/>
      <c r="AN889" s="14"/>
      <c r="AO889" s="14"/>
      <c r="AP889" s="14"/>
      <c r="AQ889" s="14"/>
      <c r="AR889" s="14"/>
      <c r="AS889" s="49">
        <v>4</v>
      </c>
      <c r="AT889" s="49">
        <v>270</v>
      </c>
      <c r="AU889" s="49">
        <v>13</v>
      </c>
      <c r="AV889" s="49">
        <v>180</v>
      </c>
      <c r="AW889" s="49">
        <f t="shared" si="89"/>
        <v>16.850841566884981</v>
      </c>
      <c r="AX889" s="49">
        <f t="shared" si="84"/>
        <v>16.850841566884981</v>
      </c>
      <c r="AY889" s="49">
        <f t="shared" si="90"/>
        <v>76.437877814621146</v>
      </c>
      <c r="AZ889" s="49">
        <f t="shared" si="85"/>
        <v>106.85084156688498</v>
      </c>
      <c r="BA889" s="49">
        <f t="shared" si="86"/>
        <v>13.562122185378854</v>
      </c>
      <c r="BB889" s="49">
        <f t="shared" si="91"/>
        <v>196.85084156688498</v>
      </c>
      <c r="BC889" s="60">
        <f t="shared" si="87"/>
        <v>13.562122185378854</v>
      </c>
    </row>
    <row r="890" spans="1:55">
      <c r="A890" s="89">
        <v>42942</v>
      </c>
      <c r="B890" s="2" t="s">
        <v>1842</v>
      </c>
      <c r="C890" s="2" t="s">
        <v>1450</v>
      </c>
      <c r="D890" s="2" t="s">
        <v>1575</v>
      </c>
      <c r="E890" s="2">
        <v>102</v>
      </c>
      <c r="F890" s="2">
        <v>1</v>
      </c>
      <c r="G890" s="10" t="str">
        <f t="shared" si="93"/>
        <v>102-1</v>
      </c>
      <c r="H890" s="2">
        <v>26</v>
      </c>
      <c r="I890" s="2">
        <v>96</v>
      </c>
      <c r="J890" s="14">
        <f>(VLOOKUP($G890,Depth_Lookup_CCL!$A$3:$Z$549,11,FALSE))+(H890/100)</f>
        <v>256.11</v>
      </c>
      <c r="K890" s="14">
        <f>(VLOOKUP($G890,Depth_Lookup_CCL!$A$3:$Z$549,11,FALSE))+(I890/100)</f>
        <v>256.81</v>
      </c>
      <c r="L890" s="90">
        <v>60</v>
      </c>
      <c r="M890" s="90" t="s">
        <v>1888</v>
      </c>
      <c r="N890" s="14" t="s">
        <v>1442</v>
      </c>
      <c r="Q890" s="2"/>
      <c r="R890" s="110"/>
      <c r="S890" s="2" t="s">
        <v>1366</v>
      </c>
      <c r="T890" s="35" t="s">
        <v>1391</v>
      </c>
      <c r="U890" s="2" t="s">
        <v>1368</v>
      </c>
      <c r="V890" s="2" t="s">
        <v>1374</v>
      </c>
      <c r="W890" s="5">
        <f>VLOOKUP(V890,definitions_list_lookup!$V$12:$W$15,2,FALSE)</f>
        <v>1</v>
      </c>
      <c r="X890" s="35" t="s">
        <v>1455</v>
      </c>
      <c r="Y890" s="41">
        <f>VLOOKUP(X890,definitions_list_lookup!$AT$3:$AU$5,2,FALSE)</f>
        <v>0</v>
      </c>
      <c r="Z890" s="41"/>
      <c r="AA890" s="41" t="s">
        <v>3375</v>
      </c>
      <c r="AB890" s="2"/>
      <c r="AC890" s="2"/>
      <c r="AD890" s="5" t="e">
        <f>VLOOKUP(AC890,definitions_list_lookup!$Y$12:$Z$15,2,FALSE)</f>
        <v>#N/A</v>
      </c>
      <c r="AE890" s="35"/>
      <c r="AF890" s="41" t="e">
        <f>VLOOKUP(AE890,definitions_list_lookup!$AT$3:$AU$5,2,FALSE)</f>
        <v>#N/A</v>
      </c>
      <c r="AH890" s="2"/>
      <c r="AI890" s="2"/>
      <c r="AJ890" s="14"/>
      <c r="AK890" s="14"/>
      <c r="AL890" s="14"/>
      <c r="AM890" s="14"/>
      <c r="AN890" s="14"/>
      <c r="AO890" s="14"/>
      <c r="AP890" s="14"/>
      <c r="AQ890" s="14"/>
      <c r="AR890" s="14"/>
      <c r="AS890" s="49"/>
      <c r="AT890" s="49"/>
      <c r="AU890" s="49"/>
      <c r="AV890" s="49"/>
      <c r="AW890" s="49" t="e">
        <f t="shared" si="89"/>
        <v>#DIV/0!</v>
      </c>
      <c r="AX890" s="49" t="e">
        <f t="shared" si="84"/>
        <v>#DIV/0!</v>
      </c>
      <c r="AY890" s="49" t="e">
        <f t="shared" si="90"/>
        <v>#DIV/0!</v>
      </c>
      <c r="AZ890" s="49" t="e">
        <f t="shared" si="85"/>
        <v>#DIV/0!</v>
      </c>
      <c r="BA890" s="49" t="e">
        <f t="shared" si="86"/>
        <v>#DIV/0!</v>
      </c>
      <c r="BB890" s="49" t="e">
        <f t="shared" si="91"/>
        <v>#DIV/0!</v>
      </c>
      <c r="BC890" s="60" t="e">
        <f t="shared" si="87"/>
        <v>#DIV/0!</v>
      </c>
    </row>
    <row r="891" spans="1:55">
      <c r="A891" s="125">
        <v>42942</v>
      </c>
      <c r="B891" s="2" t="s">
        <v>1842</v>
      </c>
      <c r="C891" s="2" t="s">
        <v>1450</v>
      </c>
      <c r="D891" s="2" t="s">
        <v>1575</v>
      </c>
      <c r="E891" s="2">
        <v>102</v>
      </c>
      <c r="F891" s="2">
        <v>2</v>
      </c>
      <c r="G891" s="10" t="str">
        <f t="shared" si="93"/>
        <v>102-2</v>
      </c>
      <c r="H891" s="2">
        <v>0</v>
      </c>
      <c r="I891" s="2">
        <v>83</v>
      </c>
      <c r="J891" s="14">
        <f>(VLOOKUP($G891,Depth_Lookup_CCL!$A$3:$Z$549,11,FALSE))+(H891/100)</f>
        <v>256.80500000000001</v>
      </c>
      <c r="K891" s="14">
        <f>(VLOOKUP($G891,Depth_Lookup_CCL!$A$3:$Z$549,11,FALSE))+(I891/100)</f>
        <v>257.63499999999999</v>
      </c>
      <c r="L891" s="90">
        <v>60</v>
      </c>
      <c r="M891" s="90" t="s">
        <v>1844</v>
      </c>
      <c r="N891" s="14" t="s">
        <v>1442</v>
      </c>
      <c r="Q891" s="2"/>
      <c r="R891" s="110" t="s">
        <v>3319</v>
      </c>
      <c r="T891" s="35"/>
      <c r="U891" s="2"/>
      <c r="V891" s="2"/>
      <c r="W891" s="5" t="e">
        <f>VLOOKUP(V891,definitions_list_lookup!$V$12:$W$15,2,FALSE)</f>
        <v>#N/A</v>
      </c>
      <c r="X891" s="35"/>
      <c r="Y891" s="41" t="e">
        <f>VLOOKUP(X891,definitions_list_lookup!$AT$3:$AU$5,2,FALSE)</f>
        <v>#N/A</v>
      </c>
      <c r="Z891" s="41"/>
      <c r="AA891" s="41" t="s">
        <v>2516</v>
      </c>
      <c r="AB891" s="2"/>
      <c r="AC891" s="2"/>
      <c r="AD891" s="5" t="e">
        <f>VLOOKUP(AC891,definitions_list_lookup!$Y$12:$Z$15,2,FALSE)</f>
        <v>#N/A</v>
      </c>
      <c r="AE891" s="35"/>
      <c r="AF891" s="41" t="e">
        <f>VLOOKUP(AE891,definitions_list_lookup!$AT$3:$AU$5,2,FALSE)</f>
        <v>#N/A</v>
      </c>
      <c r="AH891" s="2"/>
      <c r="AI891" s="2"/>
      <c r="AJ891" s="14"/>
      <c r="AK891" s="14"/>
      <c r="AL891" s="14"/>
      <c r="AM891" s="14"/>
      <c r="AN891" s="14"/>
      <c r="AO891" s="14"/>
      <c r="AP891" s="14"/>
      <c r="AQ891" s="14"/>
      <c r="AR891" s="14"/>
      <c r="AS891" s="49"/>
      <c r="AT891" s="49"/>
      <c r="AU891" s="49"/>
      <c r="AV891" s="49"/>
      <c r="AW891" s="49" t="e">
        <f t="shared" si="89"/>
        <v>#DIV/0!</v>
      </c>
      <c r="AX891" s="49" t="e">
        <f t="shared" si="84"/>
        <v>#DIV/0!</v>
      </c>
      <c r="AY891" s="49" t="e">
        <f t="shared" si="90"/>
        <v>#DIV/0!</v>
      </c>
      <c r="AZ891" s="49" t="e">
        <f t="shared" si="85"/>
        <v>#DIV/0!</v>
      </c>
      <c r="BA891" s="49" t="e">
        <f t="shared" si="86"/>
        <v>#DIV/0!</v>
      </c>
      <c r="BB891" s="49" t="e">
        <f t="shared" si="91"/>
        <v>#DIV/0!</v>
      </c>
      <c r="BC891" s="60" t="e">
        <f t="shared" si="87"/>
        <v>#DIV/0!</v>
      </c>
    </row>
    <row r="892" spans="1:55">
      <c r="A892" s="89">
        <v>42942</v>
      </c>
      <c r="B892" s="2" t="s">
        <v>1842</v>
      </c>
      <c r="C892" s="2" t="s">
        <v>1450</v>
      </c>
      <c r="D892" s="2" t="s">
        <v>1575</v>
      </c>
      <c r="E892" s="2">
        <v>102</v>
      </c>
      <c r="F892" s="2">
        <v>3</v>
      </c>
      <c r="G892" s="10" t="str">
        <f t="shared" si="93"/>
        <v>102-3</v>
      </c>
      <c r="H892" s="2">
        <v>0</v>
      </c>
      <c r="I892" s="2">
        <v>28</v>
      </c>
      <c r="J892" s="14">
        <f>(VLOOKUP($G892,Depth_Lookup_CCL!$A$3:$Z$549,11,FALSE))+(H892/100)</f>
        <v>257.64</v>
      </c>
      <c r="K892" s="14">
        <f>(VLOOKUP($G892,Depth_Lookup_CCL!$A$3:$Z$549,11,FALSE))+(I892/100)</f>
        <v>257.91999999999996</v>
      </c>
      <c r="L892" s="90">
        <v>60</v>
      </c>
      <c r="M892" s="90" t="s">
        <v>1844</v>
      </c>
      <c r="N892" s="14"/>
      <c r="Q892" s="2"/>
      <c r="R892" s="110"/>
      <c r="S892" s="2" t="s">
        <v>1379</v>
      </c>
      <c r="T892" s="35" t="s">
        <v>1391</v>
      </c>
      <c r="U892" s="2" t="s">
        <v>1368</v>
      </c>
      <c r="V892" s="2" t="s">
        <v>1374</v>
      </c>
      <c r="W892" s="5">
        <f>VLOOKUP(V892,definitions_list_lookup!$V$12:$W$15,2,FALSE)</f>
        <v>1</v>
      </c>
      <c r="X892" s="35" t="s">
        <v>1456</v>
      </c>
      <c r="Y892" s="41">
        <f>VLOOKUP(X892,definitions_list_lookup!$AT$3:$AU$5,2,FALSE)</f>
        <v>1</v>
      </c>
      <c r="Z892" s="41"/>
      <c r="AA892" s="41" t="s">
        <v>3372</v>
      </c>
      <c r="AB892" s="2"/>
      <c r="AC892" s="2"/>
      <c r="AD892" s="5" t="e">
        <f>VLOOKUP(AC892,definitions_list_lookup!$Y$12:$Z$15,2,FALSE)</f>
        <v>#N/A</v>
      </c>
      <c r="AE892" s="35"/>
      <c r="AF892" s="41" t="e">
        <f>VLOOKUP(AE892,definitions_list_lookup!$AT$3:$AU$5,2,FALSE)</f>
        <v>#N/A</v>
      </c>
      <c r="AH892" s="2"/>
      <c r="AI892" s="2"/>
      <c r="AJ892" s="14"/>
      <c r="AK892" s="14"/>
      <c r="AL892" s="14"/>
      <c r="AM892" s="14"/>
      <c r="AN892" s="14"/>
      <c r="AO892" s="14"/>
      <c r="AP892" s="14"/>
      <c r="AQ892" s="14"/>
      <c r="AR892" s="14"/>
      <c r="AS892" s="49"/>
      <c r="AT892" s="49"/>
      <c r="AU892" s="49"/>
      <c r="AV892" s="49"/>
      <c r="AW892" s="49"/>
      <c r="AX892" s="49"/>
      <c r="AY892" s="49"/>
      <c r="AZ892" s="49"/>
      <c r="BA892" s="49"/>
      <c r="BB892" s="49"/>
      <c r="BC892" s="60"/>
    </row>
    <row r="893" spans="1:55">
      <c r="A893" s="125">
        <v>42942</v>
      </c>
      <c r="B893" s="2" t="s">
        <v>1842</v>
      </c>
      <c r="C893" s="2" t="s">
        <v>1450</v>
      </c>
      <c r="D893" s="2" t="s">
        <v>1575</v>
      </c>
      <c r="E893" s="2">
        <v>102</v>
      </c>
      <c r="F893" s="2">
        <v>3</v>
      </c>
      <c r="G893" s="10" t="str">
        <f t="shared" si="93"/>
        <v>102-3</v>
      </c>
      <c r="H893" s="2">
        <v>28</v>
      </c>
      <c r="I893" s="2">
        <v>75</v>
      </c>
      <c r="J893" s="14">
        <f>(VLOOKUP($G893,Depth_Lookup_CCL!$A$3:$Z$549,11,FALSE))+(H893/100)</f>
        <v>257.91999999999996</v>
      </c>
      <c r="K893" s="14">
        <f>(VLOOKUP($G893,Depth_Lookup_CCL!$A$3:$Z$549,11,FALSE))+(I893/100)</f>
        <v>258.39</v>
      </c>
      <c r="L893" s="90">
        <v>60</v>
      </c>
      <c r="M893" s="90" t="s">
        <v>1844</v>
      </c>
      <c r="N893" s="14" t="s">
        <v>1442</v>
      </c>
      <c r="Q893" s="2"/>
      <c r="R893" s="110"/>
      <c r="S893" s="2" t="s">
        <v>1379</v>
      </c>
      <c r="T893" s="35" t="s">
        <v>1391</v>
      </c>
      <c r="U893" s="2" t="s">
        <v>1368</v>
      </c>
      <c r="V893" s="2" t="s">
        <v>1374</v>
      </c>
      <c r="W893" s="5">
        <f>VLOOKUP(V893,definitions_list_lookup!$V$12:$W$15,2,FALSE)</f>
        <v>1</v>
      </c>
      <c r="X893" s="35" t="s">
        <v>1456</v>
      </c>
      <c r="Y893" s="41">
        <f>VLOOKUP(X893,definitions_list_lookup!$AT$3:$AU$5,2,FALSE)</f>
        <v>1</v>
      </c>
      <c r="Z893" s="41">
        <v>82</v>
      </c>
      <c r="AA893" s="41" t="s">
        <v>3375</v>
      </c>
      <c r="AB893" s="2"/>
      <c r="AC893" s="2"/>
      <c r="AD893" s="5" t="e">
        <f>VLOOKUP(AC893,definitions_list_lookup!$Y$12:$Z$15,2,FALSE)</f>
        <v>#N/A</v>
      </c>
      <c r="AE893" s="35"/>
      <c r="AF893" s="41" t="e">
        <f>VLOOKUP(AE893,definitions_list_lookup!$AT$3:$AU$5,2,FALSE)</f>
        <v>#N/A</v>
      </c>
      <c r="AH893" s="2"/>
      <c r="AI893" s="2"/>
      <c r="AJ893" s="14"/>
      <c r="AK893" s="14"/>
      <c r="AL893" s="14"/>
      <c r="AM893" s="14"/>
      <c r="AN893" s="14"/>
      <c r="AO893" s="14"/>
      <c r="AP893" s="14"/>
      <c r="AQ893" s="14"/>
      <c r="AR893" s="14"/>
      <c r="AS893" s="49"/>
      <c r="AT893" s="49"/>
      <c r="AU893" s="49"/>
      <c r="AV893" s="49"/>
      <c r="AW893" s="49" t="e">
        <f t="shared" si="89"/>
        <v>#DIV/0!</v>
      </c>
      <c r="AX893" s="49" t="e">
        <f t="shared" si="84"/>
        <v>#DIV/0!</v>
      </c>
      <c r="AY893" s="49" t="e">
        <f t="shared" si="90"/>
        <v>#DIV/0!</v>
      </c>
      <c r="AZ893" s="49" t="e">
        <f t="shared" si="85"/>
        <v>#DIV/0!</v>
      </c>
      <c r="BA893" s="49" t="e">
        <f t="shared" si="86"/>
        <v>#DIV/0!</v>
      </c>
      <c r="BB893" s="49" t="e">
        <f t="shared" si="91"/>
        <v>#DIV/0!</v>
      </c>
      <c r="BC893" s="60" t="e">
        <f t="shared" si="87"/>
        <v>#DIV/0!</v>
      </c>
    </row>
    <row r="894" spans="1:55">
      <c r="A894" s="89">
        <v>42942</v>
      </c>
      <c r="B894" s="2" t="s">
        <v>1842</v>
      </c>
      <c r="C894" s="2" t="s">
        <v>1450</v>
      </c>
      <c r="D894" s="2" t="s">
        <v>1575</v>
      </c>
      <c r="E894" s="2">
        <v>102</v>
      </c>
      <c r="F894" s="2">
        <v>4</v>
      </c>
      <c r="G894" s="10" t="str">
        <f t="shared" si="93"/>
        <v>102-4</v>
      </c>
      <c r="H894" s="2">
        <v>0</v>
      </c>
      <c r="I894" s="2">
        <v>35</v>
      </c>
      <c r="J894" s="14">
        <f>(VLOOKUP($G894,Depth_Lookup_CCL!$A$3:$Z$549,11,FALSE))+(H894/100)</f>
        <v>258.39499999999998</v>
      </c>
      <c r="K894" s="14">
        <f>(VLOOKUP($G894,Depth_Lookup_CCL!$A$3:$Z$549,11,FALSE))+(I894/100)</f>
        <v>258.745</v>
      </c>
      <c r="L894" s="90">
        <v>60</v>
      </c>
      <c r="M894" s="90" t="s">
        <v>1846</v>
      </c>
      <c r="N894" s="14"/>
      <c r="Q894" s="2"/>
      <c r="R894" s="110"/>
      <c r="S894" s="2" t="s">
        <v>1366</v>
      </c>
      <c r="T894" s="35" t="s">
        <v>1391</v>
      </c>
      <c r="U894" s="2" t="s">
        <v>1368</v>
      </c>
      <c r="V894" s="2" t="s">
        <v>1374</v>
      </c>
      <c r="W894" s="5">
        <f>VLOOKUP(V894,definitions_list_lookup!$V$12:$W$15,2,FALSE)</f>
        <v>1</v>
      </c>
      <c r="X894" s="35" t="s">
        <v>1455</v>
      </c>
      <c r="Y894" s="41">
        <f>VLOOKUP(X894,definitions_list_lookup!$AT$3:$AU$5,2,FALSE)</f>
        <v>0</v>
      </c>
      <c r="Z894" s="41"/>
      <c r="AA894" s="41" t="s">
        <v>3223</v>
      </c>
      <c r="AB894" s="2"/>
      <c r="AC894" s="2"/>
      <c r="AD894" s="5" t="e">
        <f>VLOOKUP(AC894,definitions_list_lookup!$Y$12:$Z$15,2,FALSE)</f>
        <v>#N/A</v>
      </c>
      <c r="AE894" s="35"/>
      <c r="AF894" s="41" t="e">
        <f>VLOOKUP(AE894,definitions_list_lookup!$AT$3:$AU$5,2,FALSE)</f>
        <v>#N/A</v>
      </c>
      <c r="AH894" s="2"/>
      <c r="AI894" s="2"/>
      <c r="AJ894" s="14"/>
      <c r="AK894" s="14"/>
      <c r="AL894" s="14"/>
      <c r="AM894" s="14"/>
      <c r="AN894" s="14"/>
      <c r="AO894" s="14"/>
      <c r="AP894" s="14"/>
      <c r="AQ894" s="14"/>
      <c r="AR894" s="14"/>
      <c r="AS894" s="49"/>
      <c r="AT894" s="49"/>
      <c r="AU894" s="49"/>
      <c r="AV894" s="49"/>
      <c r="AW894" s="49"/>
      <c r="AX894" s="49"/>
      <c r="AY894" s="49"/>
      <c r="AZ894" s="49"/>
      <c r="BA894" s="49"/>
      <c r="BB894" s="49"/>
      <c r="BC894" s="60"/>
    </row>
    <row r="895" spans="1:55">
      <c r="A895" s="125">
        <v>42942</v>
      </c>
      <c r="B895" s="2" t="s">
        <v>1842</v>
      </c>
      <c r="C895" s="2" t="s">
        <v>1450</v>
      </c>
      <c r="D895" s="2" t="s">
        <v>1575</v>
      </c>
      <c r="E895" s="2">
        <v>102</v>
      </c>
      <c r="F895" s="2">
        <v>4</v>
      </c>
      <c r="G895" s="10" t="str">
        <f t="shared" si="93"/>
        <v>102-4</v>
      </c>
      <c r="H895" s="2">
        <v>35</v>
      </c>
      <c r="I895" s="2">
        <v>60</v>
      </c>
      <c r="J895" s="14">
        <f>(VLOOKUP($G895,Depth_Lookup_CCL!$A$3:$Z$549,11,FALSE))+(H895/100)</f>
        <v>258.745</v>
      </c>
      <c r="K895" s="14">
        <f>(VLOOKUP($G895,Depth_Lookup_CCL!$A$3:$Z$549,11,FALSE))+(I895/100)</f>
        <v>258.995</v>
      </c>
      <c r="L895" s="90">
        <v>60</v>
      </c>
      <c r="M895" s="90" t="s">
        <v>1846</v>
      </c>
      <c r="N895" s="14" t="s">
        <v>1442</v>
      </c>
      <c r="Q895" s="2"/>
      <c r="R895" s="110"/>
      <c r="S895" s="2" t="s">
        <v>1366</v>
      </c>
      <c r="T895" s="2" t="s">
        <v>1391</v>
      </c>
      <c r="U895" s="2" t="s">
        <v>1368</v>
      </c>
      <c r="V895" s="2" t="s">
        <v>1374</v>
      </c>
      <c r="W895" s="5">
        <f>VLOOKUP(V895,definitions_list_lookup!$V$12:$W$15,2,FALSE)</f>
        <v>1</v>
      </c>
      <c r="X895" s="2" t="s">
        <v>1455</v>
      </c>
      <c r="Y895" s="41">
        <f>VLOOKUP(X895,definitions_list_lookup!$AT$3:$AU$5,2,FALSE)</f>
        <v>0</v>
      </c>
      <c r="Z895" s="41"/>
      <c r="AA895" s="41" t="s">
        <v>3082</v>
      </c>
      <c r="AB895" s="2"/>
      <c r="AC895" s="2"/>
      <c r="AD895" s="5" t="e">
        <f>VLOOKUP(AC895,definitions_list_lookup!$Y$12:$Z$15,2,FALSE)</f>
        <v>#N/A</v>
      </c>
      <c r="AE895" s="35"/>
      <c r="AF895" s="41" t="e">
        <f>VLOOKUP(AE895,definitions_list_lookup!$AT$3:$AU$5,2,FALSE)</f>
        <v>#N/A</v>
      </c>
      <c r="AH895" s="2"/>
      <c r="AI895" s="2"/>
      <c r="AJ895" s="14"/>
      <c r="AK895" s="14"/>
      <c r="AL895" s="14"/>
      <c r="AM895" s="14"/>
      <c r="AN895" s="14"/>
      <c r="AO895" s="14"/>
      <c r="AP895" s="14"/>
      <c r="AQ895" s="14"/>
      <c r="AR895" s="14"/>
      <c r="AS895" s="49"/>
      <c r="AT895" s="49"/>
      <c r="AU895" s="49"/>
      <c r="AV895" s="49"/>
      <c r="AW895" s="49" t="e">
        <f t="shared" si="89"/>
        <v>#DIV/0!</v>
      </c>
      <c r="AX895" s="49" t="e">
        <f t="shared" si="84"/>
        <v>#DIV/0!</v>
      </c>
      <c r="AY895" s="49" t="e">
        <f t="shared" si="90"/>
        <v>#DIV/0!</v>
      </c>
      <c r="AZ895" s="49" t="e">
        <f t="shared" si="85"/>
        <v>#DIV/0!</v>
      </c>
      <c r="BA895" s="49" t="e">
        <f t="shared" si="86"/>
        <v>#DIV/0!</v>
      </c>
      <c r="BB895" s="49" t="e">
        <f t="shared" si="91"/>
        <v>#DIV/0!</v>
      </c>
      <c r="BC895" s="60" t="e">
        <f t="shared" si="87"/>
        <v>#DIV/0!</v>
      </c>
    </row>
    <row r="896" spans="1:55">
      <c r="A896" s="89">
        <v>42942</v>
      </c>
      <c r="B896" s="2" t="s">
        <v>1842</v>
      </c>
      <c r="C896" s="2" t="s">
        <v>1450</v>
      </c>
      <c r="D896" s="2" t="s">
        <v>1575</v>
      </c>
      <c r="E896" s="2">
        <v>103</v>
      </c>
      <c r="F896" s="2">
        <v>1</v>
      </c>
      <c r="G896" s="10" t="str">
        <f t="shared" si="93"/>
        <v>103-1</v>
      </c>
      <c r="H896" s="2">
        <v>0</v>
      </c>
      <c r="I896" s="2">
        <v>20</v>
      </c>
      <c r="J896" s="14">
        <f>(VLOOKUP($G896,Depth_Lookup_CCL!$A$3:$Z$549,11,FALSE))+(H896/100)</f>
        <v>258.64999999999998</v>
      </c>
      <c r="K896" s="14">
        <f>(VLOOKUP($G896,Depth_Lookup_CCL!$A$3:$Z$549,11,FALSE))+(I896/100)</f>
        <v>258.84999999999997</v>
      </c>
      <c r="L896" s="90">
        <v>60</v>
      </c>
      <c r="M896" s="90" t="s">
        <v>1844</v>
      </c>
      <c r="N896" s="14" t="s">
        <v>1442</v>
      </c>
      <c r="Q896" s="2"/>
      <c r="R896" s="110"/>
      <c r="T896" s="35"/>
      <c r="U896" s="2"/>
      <c r="V896" s="2"/>
      <c r="W896" s="5" t="e">
        <f>VLOOKUP(V896,definitions_list_lookup!$V$12:$W$15,2,FALSE)</f>
        <v>#N/A</v>
      </c>
      <c r="X896" s="35"/>
      <c r="Y896" s="41" t="e">
        <f>VLOOKUP(X896,definitions_list_lookup!$AT$3:$AU$5,2,FALSE)</f>
        <v>#N/A</v>
      </c>
      <c r="Z896" s="41"/>
      <c r="AA896" s="41"/>
      <c r="AB896" s="2"/>
      <c r="AC896" s="2"/>
      <c r="AD896" s="5" t="e">
        <f>VLOOKUP(AC896,definitions_list_lookup!$Y$12:$Z$15,2,FALSE)</f>
        <v>#N/A</v>
      </c>
      <c r="AE896" s="35"/>
      <c r="AF896" s="41" t="e">
        <f>VLOOKUP(AE896,definitions_list_lookup!$AT$3:$AU$5,2,FALSE)</f>
        <v>#N/A</v>
      </c>
      <c r="AH896" s="2"/>
      <c r="AI896" s="2"/>
      <c r="AJ896" s="14"/>
      <c r="AK896" s="14"/>
      <c r="AL896" s="14"/>
      <c r="AM896" s="14"/>
      <c r="AN896" s="14"/>
      <c r="AO896" s="14"/>
      <c r="AP896" s="14"/>
      <c r="AQ896" s="14"/>
      <c r="AR896" s="14"/>
      <c r="AS896" s="49"/>
      <c r="AT896" s="49"/>
      <c r="AU896" s="49"/>
      <c r="AV896" s="49"/>
      <c r="AW896" s="49" t="e">
        <f t="shared" si="89"/>
        <v>#DIV/0!</v>
      </c>
      <c r="AX896" s="49" t="e">
        <f t="shared" si="84"/>
        <v>#DIV/0!</v>
      </c>
      <c r="AY896" s="49" t="e">
        <f t="shared" si="90"/>
        <v>#DIV/0!</v>
      </c>
      <c r="AZ896" s="49" t="e">
        <f t="shared" si="85"/>
        <v>#DIV/0!</v>
      </c>
      <c r="BA896" s="49" t="e">
        <f t="shared" si="86"/>
        <v>#DIV/0!</v>
      </c>
      <c r="BB896" s="49" t="e">
        <f t="shared" si="91"/>
        <v>#DIV/0!</v>
      </c>
      <c r="BC896" s="60" t="e">
        <f t="shared" si="87"/>
        <v>#DIV/0!</v>
      </c>
    </row>
    <row r="897" spans="1:55">
      <c r="A897" s="125">
        <v>42942</v>
      </c>
      <c r="B897" s="2" t="s">
        <v>1842</v>
      </c>
      <c r="C897" s="2" t="s">
        <v>1450</v>
      </c>
      <c r="D897" s="2" t="s">
        <v>1575</v>
      </c>
      <c r="E897" s="2">
        <v>104</v>
      </c>
      <c r="F897" s="2">
        <v>1</v>
      </c>
      <c r="G897" s="10" t="str">
        <f t="shared" si="93"/>
        <v>104-1</v>
      </c>
      <c r="H897" s="2">
        <v>0</v>
      </c>
      <c r="I897" s="2">
        <v>58</v>
      </c>
      <c r="J897" s="14">
        <f>(VLOOKUP($G897,Depth_Lookup_CCL!$A$3:$Z$549,11,FALSE))+(H897/100)</f>
        <v>258.89999999999998</v>
      </c>
      <c r="K897" s="14">
        <f>(VLOOKUP($G897,Depth_Lookup_CCL!$A$3:$Z$549,11,FALSE))+(I897/100)</f>
        <v>259.47999999999996</v>
      </c>
      <c r="L897" s="90">
        <v>60</v>
      </c>
      <c r="M897" s="90" t="s">
        <v>1844</v>
      </c>
      <c r="N897" s="14"/>
      <c r="Q897" s="2"/>
      <c r="R897" s="110"/>
      <c r="T897" s="35"/>
      <c r="U897" s="2"/>
      <c r="V897" s="2"/>
      <c r="W897" s="5" t="e">
        <f>VLOOKUP(V897,definitions_list_lookup!$V$12:$W$15,2,FALSE)</f>
        <v>#N/A</v>
      </c>
      <c r="X897" s="35"/>
      <c r="Y897" s="41" t="e">
        <f>VLOOKUP(X897,definitions_list_lookup!$AT$3:$AU$5,2,FALSE)</f>
        <v>#N/A</v>
      </c>
      <c r="Z897" s="41"/>
      <c r="AA897" s="41" t="s">
        <v>2857</v>
      </c>
      <c r="AB897" s="2" t="s">
        <v>1385</v>
      </c>
      <c r="AC897" s="2" t="s">
        <v>1374</v>
      </c>
      <c r="AD897" s="5">
        <f>VLOOKUP(AC897,definitions_list_lookup!$Y$12:$Z$15,2,FALSE)</f>
        <v>1</v>
      </c>
      <c r="AE897" s="35" t="s">
        <v>1455</v>
      </c>
      <c r="AF897" s="41">
        <f>VLOOKUP(AE897,definitions_list_lookup!$AT$3:$AU$5,2,FALSE)</f>
        <v>0</v>
      </c>
      <c r="AH897" s="2" t="s">
        <v>1494</v>
      </c>
      <c r="AI897" s="2" t="s">
        <v>3880</v>
      </c>
      <c r="AJ897" s="14"/>
      <c r="AK897" s="14"/>
      <c r="AL897" s="14"/>
      <c r="AM897" s="14"/>
      <c r="AN897" s="14"/>
      <c r="AO897" s="14"/>
      <c r="AP897" s="14"/>
      <c r="AQ897" s="14"/>
      <c r="AR897" s="14"/>
      <c r="AS897" s="49">
        <v>28</v>
      </c>
      <c r="AT897" s="49">
        <v>270</v>
      </c>
      <c r="AU897" s="49">
        <v>0</v>
      </c>
      <c r="AV897" s="49">
        <v>360</v>
      </c>
      <c r="AW897" s="49">
        <f t="shared" si="89"/>
        <v>90</v>
      </c>
      <c r="AX897" s="49">
        <f t="shared" si="84"/>
        <v>90</v>
      </c>
      <c r="AY897" s="49">
        <f t="shared" si="90"/>
        <v>62</v>
      </c>
      <c r="AZ897" s="49">
        <f t="shared" si="85"/>
        <v>180</v>
      </c>
      <c r="BA897" s="49">
        <f t="shared" si="86"/>
        <v>28</v>
      </c>
      <c r="BB897" s="49">
        <f t="shared" si="91"/>
        <v>270</v>
      </c>
      <c r="BC897" s="60">
        <f t="shared" si="87"/>
        <v>28</v>
      </c>
    </row>
    <row r="898" spans="1:55">
      <c r="A898" s="89">
        <v>42942</v>
      </c>
      <c r="B898" s="2" t="s">
        <v>1842</v>
      </c>
      <c r="C898" s="2" t="s">
        <v>1450</v>
      </c>
      <c r="D898" s="2" t="s">
        <v>1575</v>
      </c>
      <c r="E898" s="2">
        <v>104</v>
      </c>
      <c r="F898" s="2">
        <v>1</v>
      </c>
      <c r="G898" s="10" t="str">
        <f t="shared" si="93"/>
        <v>104-1</v>
      </c>
      <c r="H898" s="2">
        <v>58</v>
      </c>
      <c r="I898" s="2">
        <v>60</v>
      </c>
      <c r="J898" s="14">
        <f>(VLOOKUP($G898,Depth_Lookup_CCL!$A$3:$Z$549,11,FALSE))+(H898/100)</f>
        <v>259.47999999999996</v>
      </c>
      <c r="K898" s="14">
        <f>(VLOOKUP($G898,Depth_Lookup_CCL!$A$3:$Z$549,11,FALSE))+(I898/100)</f>
        <v>259.5</v>
      </c>
      <c r="L898" s="90">
        <v>60</v>
      </c>
      <c r="M898" s="90" t="s">
        <v>1844</v>
      </c>
      <c r="N898" s="14"/>
      <c r="Q898" s="2"/>
      <c r="R898" s="110"/>
      <c r="S898" s="2" t="s">
        <v>1366</v>
      </c>
      <c r="T898" s="35" t="s">
        <v>1363</v>
      </c>
      <c r="U898" s="2" t="s">
        <v>1368</v>
      </c>
      <c r="V898" s="2" t="s">
        <v>238</v>
      </c>
      <c r="W898" s="5">
        <f>VLOOKUP(V898,definitions_list_lookup!$V$12:$W$15,2,FALSE)</f>
        <v>2</v>
      </c>
      <c r="X898" s="35" t="s">
        <v>1456</v>
      </c>
      <c r="Y898" s="41">
        <f>VLOOKUP(X898,definitions_list_lookup!$AT$3:$AU$5,2,FALSE)</f>
        <v>1</v>
      </c>
      <c r="Z898" s="41"/>
      <c r="AA898" s="41" t="s">
        <v>3881</v>
      </c>
      <c r="AB898" s="2"/>
      <c r="AC898" s="2"/>
      <c r="AD898" s="5" t="e">
        <f>VLOOKUP(AC898,definitions_list_lookup!$Y$12:$Z$15,2,FALSE)</f>
        <v>#N/A</v>
      </c>
      <c r="AE898" s="35"/>
      <c r="AF898" s="41" t="e">
        <f>VLOOKUP(AE898,definitions_list_lookup!$AT$3:$AU$5,2,FALSE)</f>
        <v>#N/A</v>
      </c>
      <c r="AH898" s="2"/>
      <c r="AI898" s="2"/>
      <c r="AJ898" s="14"/>
      <c r="AK898" s="14"/>
      <c r="AL898" s="14"/>
      <c r="AM898" s="14"/>
      <c r="AN898" s="14"/>
      <c r="AO898" s="14"/>
      <c r="AP898" s="14"/>
      <c r="AQ898" s="14"/>
      <c r="AR898" s="14"/>
      <c r="AS898" s="49">
        <v>20</v>
      </c>
      <c r="AT898" s="49">
        <v>270</v>
      </c>
      <c r="AU898" s="49">
        <v>0</v>
      </c>
      <c r="AV898" s="49">
        <v>360</v>
      </c>
      <c r="AW898" s="49">
        <f t="shared" si="89"/>
        <v>90</v>
      </c>
      <c r="AX898" s="49">
        <f t="shared" si="84"/>
        <v>90</v>
      </c>
      <c r="AY898" s="49">
        <f t="shared" si="90"/>
        <v>70.000000000000014</v>
      </c>
      <c r="AZ898" s="49">
        <f t="shared" si="85"/>
        <v>180</v>
      </c>
      <c r="BA898" s="49">
        <f t="shared" si="86"/>
        <v>19.999999999999986</v>
      </c>
      <c r="BB898" s="49">
        <f t="shared" si="91"/>
        <v>270</v>
      </c>
      <c r="BC898" s="60">
        <f t="shared" si="87"/>
        <v>19.999999999999986</v>
      </c>
    </row>
    <row r="899" spans="1:55">
      <c r="A899" s="125">
        <v>42942</v>
      </c>
      <c r="B899" s="2" t="s">
        <v>1842</v>
      </c>
      <c r="C899" s="2" t="s">
        <v>1450</v>
      </c>
      <c r="D899" s="2" t="s">
        <v>1575</v>
      </c>
      <c r="E899" s="2">
        <v>104</v>
      </c>
      <c r="F899" s="2">
        <v>1</v>
      </c>
      <c r="G899" s="10" t="str">
        <f t="shared" si="93"/>
        <v>104-1</v>
      </c>
      <c r="H899" s="2">
        <v>60</v>
      </c>
      <c r="I899" s="2">
        <v>80</v>
      </c>
      <c r="J899" s="14">
        <f>(VLOOKUP($G899,Depth_Lookup_CCL!$A$3:$Z$549,11,FALSE))+(H899/100)</f>
        <v>259.5</v>
      </c>
      <c r="K899" s="14">
        <f>(VLOOKUP($G899,Depth_Lookup_CCL!$A$3:$Z$549,11,FALSE))+(I899/100)</f>
        <v>259.7</v>
      </c>
      <c r="L899" s="90">
        <v>60</v>
      </c>
      <c r="M899" s="90" t="s">
        <v>1844</v>
      </c>
      <c r="N899" s="14" t="s">
        <v>1442</v>
      </c>
      <c r="Q899" s="2"/>
      <c r="R899" s="110"/>
      <c r="T899" s="35"/>
      <c r="U899" s="2"/>
      <c r="V899" s="2"/>
      <c r="W899" s="5" t="e">
        <f>VLOOKUP(V899,definitions_list_lookup!$V$12:$W$15,2,FALSE)</f>
        <v>#N/A</v>
      </c>
      <c r="X899" s="35"/>
      <c r="Y899" s="41" t="e">
        <f>VLOOKUP(X899,definitions_list_lookup!$AT$3:$AU$5,2,FALSE)</f>
        <v>#N/A</v>
      </c>
      <c r="Z899" s="41">
        <v>43</v>
      </c>
      <c r="AA899" s="41" t="s">
        <v>3881</v>
      </c>
      <c r="AB899" s="2" t="s">
        <v>1385</v>
      </c>
      <c r="AC899" s="2" t="s">
        <v>1374</v>
      </c>
      <c r="AD899" s="5">
        <f>VLOOKUP(AC899,definitions_list_lookup!$Y$12:$Z$15,2,FALSE)</f>
        <v>1</v>
      </c>
      <c r="AE899" s="35" t="s">
        <v>1455</v>
      </c>
      <c r="AF899" s="41">
        <f>VLOOKUP(AE899,definitions_list_lookup!$AT$3:$AU$5,2,FALSE)</f>
        <v>0</v>
      </c>
      <c r="AH899" s="2" t="s">
        <v>1494</v>
      </c>
      <c r="AI899" s="2" t="s">
        <v>3880</v>
      </c>
      <c r="AJ899" s="14"/>
      <c r="AK899" s="14"/>
      <c r="AL899" s="14"/>
      <c r="AM899" s="14"/>
      <c r="AN899" s="14"/>
      <c r="AO899" s="14"/>
      <c r="AP899" s="14"/>
      <c r="AQ899" s="14"/>
      <c r="AR899" s="14"/>
      <c r="AS899" s="49">
        <v>24</v>
      </c>
      <c r="AT899" s="49">
        <v>270</v>
      </c>
      <c r="AU899" s="49">
        <v>0</v>
      </c>
      <c r="AV899" s="49">
        <v>360</v>
      </c>
      <c r="AW899" s="49">
        <f t="shared" si="89"/>
        <v>90</v>
      </c>
      <c r="AX899" s="49">
        <f t="shared" si="84"/>
        <v>90</v>
      </c>
      <c r="AY899" s="49">
        <f t="shared" si="90"/>
        <v>66</v>
      </c>
      <c r="AZ899" s="49">
        <f t="shared" si="85"/>
        <v>180</v>
      </c>
      <c r="BA899" s="49">
        <f t="shared" si="86"/>
        <v>24</v>
      </c>
      <c r="BB899" s="49">
        <f t="shared" si="91"/>
        <v>270</v>
      </c>
      <c r="BC899" s="60">
        <f t="shared" si="87"/>
        <v>24</v>
      </c>
    </row>
    <row r="900" spans="1:55">
      <c r="A900" s="89">
        <v>42942</v>
      </c>
      <c r="B900" s="2" t="s">
        <v>1842</v>
      </c>
      <c r="C900" s="2" t="s">
        <v>1450</v>
      </c>
      <c r="D900" s="2" t="s">
        <v>1575</v>
      </c>
      <c r="E900" s="2">
        <v>104</v>
      </c>
      <c r="F900" s="2">
        <v>2</v>
      </c>
      <c r="G900" s="10" t="str">
        <f t="shared" si="93"/>
        <v>104-2</v>
      </c>
      <c r="H900" s="2">
        <v>0</v>
      </c>
      <c r="I900" s="2">
        <v>21</v>
      </c>
      <c r="J900" s="14">
        <f>(VLOOKUP($G900,Depth_Lookup_CCL!$A$3:$Z$549,11,FALSE))+(H900/100)</f>
        <v>259.69499999999999</v>
      </c>
      <c r="K900" s="14">
        <f>(VLOOKUP($G900,Depth_Lookup_CCL!$A$3:$Z$549,11,FALSE))+(I900/100)</f>
        <v>259.90499999999997</v>
      </c>
      <c r="L900" s="90">
        <v>60</v>
      </c>
      <c r="M900" s="90" t="s">
        <v>1888</v>
      </c>
      <c r="N900" s="14"/>
      <c r="Q900" s="2"/>
      <c r="R900" s="110"/>
      <c r="S900" s="2" t="s">
        <v>1379</v>
      </c>
      <c r="T900" s="35" t="s">
        <v>1391</v>
      </c>
      <c r="U900" s="2" t="s">
        <v>1368</v>
      </c>
      <c r="V900" s="2" t="s">
        <v>1374</v>
      </c>
      <c r="W900" s="5">
        <f>VLOOKUP(V900,definitions_list_lookup!$V$12:$W$15,2,FALSE)</f>
        <v>1</v>
      </c>
      <c r="X900" s="35" t="s">
        <v>1456</v>
      </c>
      <c r="Y900" s="41">
        <f>VLOOKUP(X900,definitions_list_lookup!$AT$3:$AU$5,2,FALSE)</f>
        <v>1</v>
      </c>
      <c r="Z900" s="41"/>
      <c r="AA900" s="41" t="s">
        <v>3229</v>
      </c>
      <c r="AB900" s="2" t="s">
        <v>1385</v>
      </c>
      <c r="AC900" s="2" t="s">
        <v>1374</v>
      </c>
      <c r="AD900" s="5">
        <f>VLOOKUP(AC900,definitions_list_lookup!$Y$12:$Z$15,2,FALSE)</f>
        <v>1</v>
      </c>
      <c r="AE900" s="35" t="s">
        <v>1455</v>
      </c>
      <c r="AF900" s="41">
        <f>VLOOKUP(AE900,definitions_list_lookup!$AT$3:$AU$5,2,FALSE)</f>
        <v>0</v>
      </c>
      <c r="AH900" s="2" t="s">
        <v>1494</v>
      </c>
      <c r="AI900" s="2" t="s">
        <v>3254</v>
      </c>
      <c r="AJ900" s="14"/>
      <c r="AK900" s="14"/>
      <c r="AL900" s="14"/>
      <c r="AM900" s="14"/>
      <c r="AN900" s="14"/>
      <c r="AO900" s="14"/>
      <c r="AP900" s="14"/>
      <c r="AQ900" s="14"/>
      <c r="AR900" s="14"/>
      <c r="AS900" s="49">
        <v>17</v>
      </c>
      <c r="AT900" s="49">
        <v>270</v>
      </c>
      <c r="AU900" s="49">
        <v>3</v>
      </c>
      <c r="AV900" s="49">
        <v>360</v>
      </c>
      <c r="AW900" s="49">
        <f t="shared" si="89"/>
        <v>99.726996940008007</v>
      </c>
      <c r="AX900" s="49">
        <f t="shared" si="84"/>
        <v>99.726996940008007</v>
      </c>
      <c r="AY900" s="49">
        <f t="shared" si="90"/>
        <v>72.76663352867665</v>
      </c>
      <c r="AZ900" s="49">
        <f t="shared" si="85"/>
        <v>189.72699694000801</v>
      </c>
      <c r="BA900" s="49">
        <f t="shared" si="86"/>
        <v>17.23336647132335</v>
      </c>
      <c r="BB900" s="49">
        <f t="shared" si="91"/>
        <v>279.72699694000801</v>
      </c>
      <c r="BC900" s="60">
        <f t="shared" si="87"/>
        <v>17.23336647132335</v>
      </c>
    </row>
    <row r="901" spans="1:55">
      <c r="A901" s="125">
        <v>42942</v>
      </c>
      <c r="B901" s="2" t="s">
        <v>1842</v>
      </c>
      <c r="C901" s="2" t="s">
        <v>1450</v>
      </c>
      <c r="D901" s="2" t="s">
        <v>1575</v>
      </c>
      <c r="E901" s="2">
        <v>104</v>
      </c>
      <c r="F901" s="2">
        <v>2</v>
      </c>
      <c r="G901" s="10" t="str">
        <f t="shared" si="93"/>
        <v>104-2</v>
      </c>
      <c r="H901" s="2">
        <v>21</v>
      </c>
      <c r="I901" s="2">
        <v>31</v>
      </c>
      <c r="J901" s="14">
        <f>(VLOOKUP($G901,Depth_Lookup_CCL!$A$3:$Z$549,11,FALSE))+(H901/100)</f>
        <v>259.90499999999997</v>
      </c>
      <c r="K901" s="14">
        <f>(VLOOKUP($G901,Depth_Lookup_CCL!$A$3:$Z$549,11,FALSE))+(I901/100)</f>
        <v>260.005</v>
      </c>
      <c r="L901" s="90">
        <v>60</v>
      </c>
      <c r="M901" s="90" t="s">
        <v>1888</v>
      </c>
      <c r="N901" s="14"/>
      <c r="Q901" s="2"/>
      <c r="R901" s="110"/>
      <c r="S901" s="2" t="s">
        <v>1366</v>
      </c>
      <c r="T901" s="35" t="s">
        <v>1391</v>
      </c>
      <c r="U901" s="2" t="s">
        <v>1368</v>
      </c>
      <c r="V901" s="2" t="s">
        <v>1374</v>
      </c>
      <c r="W901" s="5">
        <f>VLOOKUP(V901,definitions_list_lookup!$V$12:$W$15,2,FALSE)</f>
        <v>1</v>
      </c>
      <c r="X901" s="35" t="s">
        <v>1456</v>
      </c>
      <c r="Y901" s="41">
        <f>VLOOKUP(X901,definitions_list_lookup!$AT$3:$AU$5,2,FALSE)</f>
        <v>1</v>
      </c>
      <c r="Z901" s="41">
        <v>10</v>
      </c>
      <c r="AA901" s="41" t="s">
        <v>5</v>
      </c>
      <c r="AB901" s="2"/>
      <c r="AC901" s="2"/>
      <c r="AD901" s="5" t="e">
        <f>VLOOKUP(AC901,definitions_list_lookup!$Y$12:$Z$15,2,FALSE)</f>
        <v>#N/A</v>
      </c>
      <c r="AE901" s="35"/>
      <c r="AF901" s="41" t="e">
        <f>VLOOKUP(AE901,definitions_list_lookup!$AT$3:$AU$5,2,FALSE)</f>
        <v>#N/A</v>
      </c>
      <c r="AH901" s="2"/>
      <c r="AI901" s="2"/>
      <c r="AJ901" s="14"/>
      <c r="AK901" s="14"/>
      <c r="AL901" s="14"/>
      <c r="AM901" s="14"/>
      <c r="AN901" s="14"/>
      <c r="AO901" s="14"/>
      <c r="AP901" s="14"/>
      <c r="AQ901" s="14"/>
      <c r="AR901" s="14"/>
      <c r="AS901" s="49"/>
      <c r="AT901" s="49"/>
      <c r="AU901" s="49"/>
      <c r="AV901" s="49"/>
      <c r="AW901" s="49"/>
      <c r="AX901" s="49"/>
      <c r="AY901" s="49"/>
      <c r="AZ901" s="49"/>
      <c r="BA901" s="49"/>
      <c r="BB901" s="49"/>
      <c r="BC901" s="60"/>
    </row>
    <row r="902" spans="1:55">
      <c r="A902" s="89">
        <v>42942</v>
      </c>
      <c r="B902" s="2" t="s">
        <v>1842</v>
      </c>
      <c r="C902" s="2" t="s">
        <v>1450</v>
      </c>
      <c r="D902" s="2" t="s">
        <v>1575</v>
      </c>
      <c r="E902" s="2">
        <v>104</v>
      </c>
      <c r="F902" s="2">
        <v>2</v>
      </c>
      <c r="G902" s="10" t="str">
        <f t="shared" si="93"/>
        <v>104-2</v>
      </c>
      <c r="H902" s="2">
        <v>31</v>
      </c>
      <c r="I902" s="2">
        <v>40</v>
      </c>
      <c r="J902" s="14">
        <f>(VLOOKUP($G902,Depth_Lookup_CCL!$A$3:$Z$549,11,FALSE))+(H902/100)</f>
        <v>260.005</v>
      </c>
      <c r="K902" s="14">
        <f>(VLOOKUP($G902,Depth_Lookup_CCL!$A$3:$Z$549,11,FALSE))+(I902/100)</f>
        <v>260.09499999999997</v>
      </c>
      <c r="L902" s="90">
        <v>60</v>
      </c>
      <c r="M902" s="90" t="s">
        <v>1888</v>
      </c>
      <c r="N902" s="14"/>
      <c r="Q902" s="2"/>
      <c r="R902" s="110"/>
      <c r="S902" s="2" t="s">
        <v>1366</v>
      </c>
      <c r="T902" s="35" t="s">
        <v>1391</v>
      </c>
      <c r="U902" s="2" t="s">
        <v>1368</v>
      </c>
      <c r="V902" s="2" t="s">
        <v>1374</v>
      </c>
      <c r="W902" s="5">
        <f>VLOOKUP(V902,definitions_list_lookup!$V$12:$W$15,2,FALSE)</f>
        <v>1</v>
      </c>
      <c r="X902" s="35" t="s">
        <v>1455</v>
      </c>
      <c r="Y902" s="41">
        <f>VLOOKUP(X902,definitions_list_lookup!$AT$3:$AU$5,2,FALSE)</f>
        <v>0</v>
      </c>
      <c r="Z902" s="41">
        <v>9</v>
      </c>
      <c r="AA902" s="41" t="s">
        <v>3372</v>
      </c>
      <c r="AB902" s="2"/>
      <c r="AC902" s="2"/>
      <c r="AD902" s="5" t="e">
        <f>VLOOKUP(AC902,definitions_list_lookup!$Y$12:$Z$15,2,FALSE)</f>
        <v>#N/A</v>
      </c>
      <c r="AE902" s="35"/>
      <c r="AF902" s="41" t="e">
        <f>VLOOKUP(AE902,definitions_list_lookup!$AT$3:$AU$5,2,FALSE)</f>
        <v>#N/A</v>
      </c>
      <c r="AH902" s="2"/>
      <c r="AI902" s="2"/>
      <c r="AJ902" s="14"/>
      <c r="AK902" s="14"/>
      <c r="AL902" s="14"/>
      <c r="AM902" s="14"/>
      <c r="AN902" s="14"/>
      <c r="AO902" s="14"/>
      <c r="AP902" s="14"/>
      <c r="AQ902" s="14"/>
      <c r="AR902" s="14"/>
      <c r="AS902" s="49"/>
      <c r="AT902" s="49"/>
      <c r="AU902" s="49"/>
      <c r="AV902" s="49"/>
      <c r="AW902" s="49"/>
      <c r="AX902" s="49"/>
      <c r="AY902" s="49"/>
      <c r="AZ902" s="49"/>
      <c r="BA902" s="49"/>
      <c r="BB902" s="49"/>
      <c r="BC902" s="60"/>
    </row>
    <row r="903" spans="1:55">
      <c r="A903" s="89">
        <v>42943</v>
      </c>
      <c r="B903" s="2" t="s">
        <v>1842</v>
      </c>
      <c r="C903" s="2" t="s">
        <v>1450</v>
      </c>
      <c r="D903" s="2" t="s">
        <v>1575</v>
      </c>
      <c r="E903" s="2">
        <v>104</v>
      </c>
      <c r="F903" s="2">
        <v>2</v>
      </c>
      <c r="G903" s="10" t="str">
        <f t="shared" si="93"/>
        <v>104-2</v>
      </c>
      <c r="H903" s="2">
        <v>40</v>
      </c>
      <c r="I903" s="2">
        <v>53</v>
      </c>
      <c r="J903" s="14">
        <f>(VLOOKUP($G903,Depth_Lookup_CCL!$A$3:$Z$549,11,FALSE))+(H903/100)</f>
        <v>260.09499999999997</v>
      </c>
      <c r="K903" s="14">
        <f>(VLOOKUP($G903,Depth_Lookup_CCL!$A$3:$Z$549,11,FALSE))+(I903/100)</f>
        <v>260.22499999999997</v>
      </c>
      <c r="L903" s="90">
        <v>60</v>
      </c>
      <c r="M903" s="90" t="s">
        <v>1888</v>
      </c>
      <c r="N903" s="14"/>
      <c r="Q903" s="2"/>
      <c r="R903" s="110"/>
      <c r="S903" s="2" t="s">
        <v>1366</v>
      </c>
      <c r="T903" s="35" t="s">
        <v>1391</v>
      </c>
      <c r="U903" s="2" t="s">
        <v>1368</v>
      </c>
      <c r="V903" s="2" t="s">
        <v>1374</v>
      </c>
      <c r="W903" s="5">
        <f>VLOOKUP(V903,definitions_list_lookup!$V$12:$W$15,2,FALSE)</f>
        <v>1</v>
      </c>
      <c r="X903" s="35" t="s">
        <v>1455</v>
      </c>
      <c r="Y903" s="41">
        <f>VLOOKUP(X903,definitions_list_lookup!$AT$3:$AU$5,2,FALSE)</f>
        <v>0</v>
      </c>
      <c r="Z903" s="41">
        <v>13</v>
      </c>
      <c r="AA903" s="41" t="s">
        <v>2857</v>
      </c>
      <c r="AB903" s="2"/>
      <c r="AC903" s="2"/>
      <c r="AD903" s="5" t="e">
        <f>VLOOKUP(AC903,definitions_list_lookup!$Y$12:$Z$15,2,FALSE)</f>
        <v>#N/A</v>
      </c>
      <c r="AE903" s="35"/>
      <c r="AF903" s="41" t="e">
        <f>VLOOKUP(AE903,definitions_list_lookup!$AT$3:$AU$5,2,FALSE)</f>
        <v>#N/A</v>
      </c>
      <c r="AH903" s="2"/>
      <c r="AI903" s="2"/>
      <c r="AJ903" s="14"/>
      <c r="AK903" s="14"/>
      <c r="AL903" s="14"/>
      <c r="AM903" s="14"/>
      <c r="AN903" s="14"/>
      <c r="AO903" s="14"/>
      <c r="AP903" s="14"/>
      <c r="AQ903" s="14"/>
      <c r="AR903" s="14"/>
      <c r="AS903" s="49"/>
      <c r="AT903" s="49"/>
      <c r="AU903" s="49"/>
      <c r="AV903" s="49"/>
      <c r="AW903" s="49"/>
      <c r="AX903" s="49"/>
      <c r="AY903" s="49"/>
      <c r="AZ903" s="49"/>
      <c r="BA903" s="49"/>
      <c r="BB903" s="49"/>
      <c r="BC903" s="60"/>
    </row>
    <row r="904" spans="1:55">
      <c r="A904" s="89">
        <v>42943</v>
      </c>
      <c r="B904" s="2" t="s">
        <v>1842</v>
      </c>
      <c r="C904" s="2" t="s">
        <v>1450</v>
      </c>
      <c r="D904" s="2" t="s">
        <v>1575</v>
      </c>
      <c r="E904" s="2">
        <v>104</v>
      </c>
      <c r="F904" s="2">
        <v>2</v>
      </c>
      <c r="G904" s="10" t="str">
        <f t="shared" si="93"/>
        <v>104-2</v>
      </c>
      <c r="H904" s="2">
        <v>53</v>
      </c>
      <c r="I904" s="2">
        <v>90</v>
      </c>
      <c r="J904" s="14">
        <f>(VLOOKUP($G904,Depth_Lookup_CCL!$A$3:$Z$549,11,FALSE))+(H904/100)</f>
        <v>260.22499999999997</v>
      </c>
      <c r="K904" s="14">
        <f>(VLOOKUP($G904,Depth_Lookup_CCL!$A$3:$Z$549,11,FALSE))+(I904/100)</f>
        <v>260.59499999999997</v>
      </c>
      <c r="L904" s="90">
        <v>60</v>
      </c>
      <c r="M904" s="90" t="s">
        <v>1888</v>
      </c>
      <c r="N904" s="14" t="s">
        <v>1442</v>
      </c>
      <c r="Q904" s="2"/>
      <c r="R904" s="110"/>
      <c r="S904" s="2" t="s">
        <v>1366</v>
      </c>
      <c r="T904" s="35" t="s">
        <v>1363</v>
      </c>
      <c r="U904" s="2" t="s">
        <v>1368</v>
      </c>
      <c r="V904" s="2" t="s">
        <v>238</v>
      </c>
      <c r="W904" s="5">
        <f>VLOOKUP(V904,definitions_list_lookup!$V$12:$W$15,2,FALSE)</f>
        <v>2</v>
      </c>
      <c r="X904" s="35" t="s">
        <v>1457</v>
      </c>
      <c r="Y904" s="41">
        <f>VLOOKUP(X904,definitions_list_lookup!$AT$3:$AU$5,2,FALSE)</f>
        <v>2</v>
      </c>
      <c r="Z904" s="41">
        <v>48</v>
      </c>
      <c r="AA904" s="41" t="s">
        <v>3080</v>
      </c>
      <c r="AB904" s="2"/>
      <c r="AC904" s="2"/>
      <c r="AD904" s="5" t="e">
        <f>VLOOKUP(AC904,definitions_list_lookup!$Y$12:$Z$15,2,FALSE)</f>
        <v>#N/A</v>
      </c>
      <c r="AE904" s="35"/>
      <c r="AF904" s="41" t="e">
        <f>VLOOKUP(AE904,definitions_list_lookup!$AT$3:$AU$5,2,FALSE)</f>
        <v>#N/A</v>
      </c>
      <c r="AH904" s="2"/>
      <c r="AI904" s="2"/>
      <c r="AJ904" s="14"/>
      <c r="AK904" s="14"/>
      <c r="AL904" s="14"/>
      <c r="AM904" s="14"/>
      <c r="AN904" s="14"/>
      <c r="AO904" s="14"/>
      <c r="AP904" s="14"/>
      <c r="AQ904" s="14"/>
      <c r="AR904" s="14"/>
      <c r="AS904" s="14"/>
      <c r="AT904" s="14"/>
      <c r="AU904" s="14"/>
      <c r="AV904" s="14"/>
      <c r="AW904" s="14" t="e">
        <f t="shared" si="89"/>
        <v>#DIV/0!</v>
      </c>
      <c r="AX904" s="14" t="e">
        <f t="shared" si="84"/>
        <v>#DIV/0!</v>
      </c>
      <c r="AY904" s="14" t="e">
        <f t="shared" si="90"/>
        <v>#DIV/0!</v>
      </c>
      <c r="AZ904" s="14" t="e">
        <f t="shared" si="85"/>
        <v>#DIV/0!</v>
      </c>
      <c r="BA904" s="14" t="e">
        <f t="shared" si="86"/>
        <v>#DIV/0!</v>
      </c>
      <c r="BB904" s="14" t="e">
        <f t="shared" si="91"/>
        <v>#DIV/0!</v>
      </c>
      <c r="BC904" s="5" t="e">
        <f t="shared" si="87"/>
        <v>#DIV/0!</v>
      </c>
    </row>
    <row r="905" spans="1:55">
      <c r="A905" s="89">
        <v>42943</v>
      </c>
      <c r="B905" s="2" t="s">
        <v>1842</v>
      </c>
      <c r="C905" s="2" t="s">
        <v>1450</v>
      </c>
      <c r="D905" s="2" t="s">
        <v>1575</v>
      </c>
      <c r="E905" s="2">
        <v>104</v>
      </c>
      <c r="F905" s="2">
        <v>3</v>
      </c>
      <c r="G905" s="10" t="str">
        <f t="shared" si="93"/>
        <v>104-3</v>
      </c>
      <c r="H905" s="2">
        <v>0</v>
      </c>
      <c r="I905" s="2">
        <v>11</v>
      </c>
      <c r="J905" s="14">
        <f>(VLOOKUP($G905,Depth_Lookup_CCL!$A$3:$Z$549,11,FALSE))+(H905/100)</f>
        <v>260.58999999999997</v>
      </c>
      <c r="K905" s="14">
        <f>(VLOOKUP($G905,Depth_Lookup_CCL!$A$3:$Z$549,11,FALSE))+(I905/100)</f>
        <v>260.7</v>
      </c>
      <c r="L905" s="90">
        <v>60</v>
      </c>
      <c r="M905" s="90" t="s">
        <v>1888</v>
      </c>
      <c r="N905" s="14"/>
      <c r="Q905" s="2"/>
      <c r="R905" s="110"/>
      <c r="T905" s="35"/>
      <c r="U905" s="2"/>
      <c r="V905" s="2"/>
      <c r="W905" s="5" t="e">
        <f>VLOOKUP(V905,definitions_list_lookup!$V$12:$W$15,2,FALSE)</f>
        <v>#N/A</v>
      </c>
      <c r="X905" s="35"/>
      <c r="Y905" s="41" t="e">
        <f>VLOOKUP(X905,definitions_list_lookup!$AT$3:$AU$5,2,FALSE)</f>
        <v>#N/A</v>
      </c>
      <c r="Z905" s="41"/>
      <c r="AA905" s="41" t="s">
        <v>3882</v>
      </c>
      <c r="AB905" s="2" t="s">
        <v>1385</v>
      </c>
      <c r="AC905" s="2" t="s">
        <v>1374</v>
      </c>
      <c r="AD905" s="5">
        <f>VLOOKUP(AC905,definitions_list_lookup!$Y$12:$Z$15,2,FALSE)</f>
        <v>1</v>
      </c>
      <c r="AE905" s="35" t="s">
        <v>1455</v>
      </c>
      <c r="AF905" s="41">
        <f>VLOOKUP(AE905,definitions_list_lookup!$AT$3:$AU$5,2,FALSE)</f>
        <v>0</v>
      </c>
      <c r="AH905" s="2" t="s">
        <v>1494</v>
      </c>
      <c r="AI905" s="2" t="s">
        <v>3254</v>
      </c>
      <c r="AJ905" s="14"/>
      <c r="AK905" s="14"/>
      <c r="AL905" s="14"/>
      <c r="AM905" s="14"/>
      <c r="AN905" s="14"/>
      <c r="AO905" s="14"/>
      <c r="AP905" s="14"/>
      <c r="AQ905" s="14"/>
      <c r="AR905" s="14"/>
      <c r="AS905" s="49">
        <v>9</v>
      </c>
      <c r="AT905" s="49">
        <v>270</v>
      </c>
      <c r="AU905" s="49">
        <v>6</v>
      </c>
      <c r="AV905" s="49">
        <v>360</v>
      </c>
      <c r="AW905" s="49">
        <f t="shared" si="89"/>
        <v>123.56833248217686</v>
      </c>
      <c r="AX905" s="49">
        <f t="shared" si="84"/>
        <v>123.56833248217686</v>
      </c>
      <c r="AY905" s="49">
        <f t="shared" si="90"/>
        <v>79.237299950629392</v>
      </c>
      <c r="AZ905" s="49">
        <f t="shared" si="85"/>
        <v>213.56833248217686</v>
      </c>
      <c r="BA905" s="49">
        <f t="shared" si="86"/>
        <v>10.762700049370608</v>
      </c>
      <c r="BB905" s="49">
        <f t="shared" si="91"/>
        <v>303.56833248217686</v>
      </c>
      <c r="BC905" s="60">
        <f t="shared" si="87"/>
        <v>10.762700049370608</v>
      </c>
    </row>
    <row r="906" spans="1:55">
      <c r="A906" s="89">
        <v>42943</v>
      </c>
      <c r="B906" s="2" t="s">
        <v>1842</v>
      </c>
      <c r="C906" s="2" t="s">
        <v>1450</v>
      </c>
      <c r="D906" s="2" t="s">
        <v>1575</v>
      </c>
      <c r="E906" s="2">
        <v>104</v>
      </c>
      <c r="F906" s="2">
        <v>3</v>
      </c>
      <c r="G906" s="10" t="str">
        <f t="shared" si="93"/>
        <v>104-3</v>
      </c>
      <c r="H906" s="2">
        <v>11</v>
      </c>
      <c r="I906" s="2">
        <v>50</v>
      </c>
      <c r="J906" s="14">
        <f>(VLOOKUP($G906,Depth_Lookup_CCL!$A$3:$Z$549,11,FALSE))+(H906/100)</f>
        <v>260.7</v>
      </c>
      <c r="K906" s="14">
        <f>(VLOOKUP($G906,Depth_Lookup_CCL!$A$3:$Z$549,11,FALSE))+(I906/100)</f>
        <v>261.08999999999997</v>
      </c>
      <c r="L906" s="90">
        <v>60</v>
      </c>
      <c r="M906" s="90" t="s">
        <v>1888</v>
      </c>
      <c r="N906" s="14"/>
      <c r="Q906" s="2"/>
      <c r="R906" s="110"/>
      <c r="S906" s="2" t="s">
        <v>1366</v>
      </c>
      <c r="T906" s="35" t="s">
        <v>1391</v>
      </c>
      <c r="U906" s="2" t="s">
        <v>1368</v>
      </c>
      <c r="V906" s="2" t="s">
        <v>238</v>
      </c>
      <c r="W906" s="5">
        <f>VLOOKUP(V906,definitions_list_lookup!$V$12:$W$15,2,FALSE)</f>
        <v>2</v>
      </c>
      <c r="X906" s="35" t="s">
        <v>1457</v>
      </c>
      <c r="Y906" s="41">
        <f>VLOOKUP(X906,definitions_list_lookup!$AT$3:$AU$5,2,FALSE)</f>
        <v>2</v>
      </c>
      <c r="Z906" s="41">
        <v>39</v>
      </c>
      <c r="AA906" s="41" t="s">
        <v>3883</v>
      </c>
      <c r="AB906" s="2"/>
      <c r="AC906" s="2"/>
      <c r="AD906" s="5" t="e">
        <f>VLOOKUP(AC906,definitions_list_lookup!$Y$12:$Z$15,2,FALSE)</f>
        <v>#N/A</v>
      </c>
      <c r="AE906" s="35"/>
      <c r="AF906" s="41" t="e">
        <f>VLOOKUP(AE906,definitions_list_lookup!$AT$3:$AU$5,2,FALSE)</f>
        <v>#N/A</v>
      </c>
      <c r="AH906" s="2"/>
      <c r="AI906" s="2"/>
      <c r="AJ906" s="14"/>
      <c r="AK906" s="14"/>
      <c r="AL906" s="14"/>
      <c r="AM906" s="14"/>
      <c r="AN906" s="14"/>
      <c r="AO906" s="14"/>
      <c r="AP906" s="14"/>
      <c r="AQ906" s="14"/>
      <c r="AR906" s="14"/>
      <c r="AS906" s="14"/>
      <c r="AT906" s="14"/>
      <c r="AU906" s="14"/>
      <c r="AV906" s="14"/>
      <c r="AW906" s="14"/>
      <c r="AX906" s="14"/>
      <c r="AY906" s="14"/>
      <c r="AZ906" s="14"/>
      <c r="BA906" s="14"/>
      <c r="BB906" s="14"/>
      <c r="BC906" s="5"/>
    </row>
    <row r="907" spans="1:55">
      <c r="A907" s="89">
        <v>42943</v>
      </c>
      <c r="B907" s="2" t="s">
        <v>1842</v>
      </c>
      <c r="C907" s="2" t="s">
        <v>1450</v>
      </c>
      <c r="D907" s="2" t="s">
        <v>1575</v>
      </c>
      <c r="E907" s="2">
        <v>104</v>
      </c>
      <c r="F907" s="2">
        <v>3</v>
      </c>
      <c r="G907" s="10" t="str">
        <f t="shared" si="93"/>
        <v>104-3</v>
      </c>
      <c r="H907" s="2">
        <v>50</v>
      </c>
      <c r="I907" s="2">
        <v>85</v>
      </c>
      <c r="J907" s="14">
        <f>(VLOOKUP($G907,Depth_Lookup_CCL!$A$3:$Z$549,11,FALSE))+(H907/100)</f>
        <v>261.08999999999997</v>
      </c>
      <c r="K907" s="14">
        <f>(VLOOKUP($G907,Depth_Lookup_CCL!$A$3:$Z$549,11,FALSE))+(I907/100)</f>
        <v>261.44</v>
      </c>
      <c r="L907" s="90">
        <v>60</v>
      </c>
      <c r="M907" s="90" t="s">
        <v>1888</v>
      </c>
      <c r="N907" s="14" t="s">
        <v>1442</v>
      </c>
      <c r="Q907" s="2"/>
      <c r="R907" s="110"/>
      <c r="S907" s="2" t="s">
        <v>1366</v>
      </c>
      <c r="T907" s="35" t="s">
        <v>1391</v>
      </c>
      <c r="U907" s="2" t="s">
        <v>1368</v>
      </c>
      <c r="V907" s="2" t="s">
        <v>238</v>
      </c>
      <c r="W907" s="5">
        <f>VLOOKUP(V907,definitions_list_lookup!$V$12:$W$15,2,FALSE)</f>
        <v>2</v>
      </c>
      <c r="X907" s="35" t="s">
        <v>1457</v>
      </c>
      <c r="Y907" s="41">
        <f>VLOOKUP(X907,definitions_list_lookup!$AT$3:$AU$5,2,FALSE)</f>
        <v>2</v>
      </c>
      <c r="Z907" s="41">
        <v>47</v>
      </c>
      <c r="AA907" s="41" t="s">
        <v>3375</v>
      </c>
      <c r="AB907" s="2"/>
      <c r="AC907" s="2"/>
      <c r="AD907" s="5" t="e">
        <f>VLOOKUP(AC907,definitions_list_lookup!$Y$12:$Z$15,2,FALSE)</f>
        <v>#N/A</v>
      </c>
      <c r="AE907" s="35"/>
      <c r="AF907" s="41" t="e">
        <f>VLOOKUP(AE907,definitions_list_lookup!$AT$3:$AU$5,2,FALSE)</f>
        <v>#N/A</v>
      </c>
      <c r="AH907" s="2"/>
      <c r="AI907" s="2"/>
      <c r="AJ907" s="14"/>
      <c r="AK907" s="14"/>
      <c r="AL907" s="14"/>
      <c r="AM907" s="14"/>
      <c r="AN907" s="14"/>
      <c r="AO907" s="14"/>
      <c r="AP907" s="14"/>
      <c r="AQ907" s="14"/>
      <c r="AR907" s="14"/>
      <c r="AS907" s="14"/>
      <c r="AT907" s="14"/>
      <c r="AU907" s="14"/>
      <c r="AV907" s="14"/>
      <c r="AW907" s="14" t="e">
        <f t="shared" si="89"/>
        <v>#DIV/0!</v>
      </c>
      <c r="AX907" s="14" t="e">
        <f t="shared" si="84"/>
        <v>#DIV/0!</v>
      </c>
      <c r="AY907" s="14" t="e">
        <f t="shared" si="90"/>
        <v>#DIV/0!</v>
      </c>
      <c r="AZ907" s="14" t="e">
        <f t="shared" si="85"/>
        <v>#DIV/0!</v>
      </c>
      <c r="BA907" s="14" t="e">
        <f t="shared" si="86"/>
        <v>#DIV/0!</v>
      </c>
      <c r="BB907" s="14" t="e">
        <f t="shared" si="91"/>
        <v>#DIV/0!</v>
      </c>
      <c r="BC907" s="5" t="e">
        <f t="shared" si="87"/>
        <v>#DIV/0!</v>
      </c>
    </row>
    <row r="908" spans="1:55">
      <c r="A908" s="89">
        <v>42943</v>
      </c>
      <c r="B908" s="2" t="s">
        <v>1842</v>
      </c>
      <c r="C908" s="2" t="s">
        <v>1450</v>
      </c>
      <c r="D908" s="2" t="s">
        <v>1575</v>
      </c>
      <c r="E908" s="2">
        <v>104</v>
      </c>
      <c r="F908" s="2">
        <v>4</v>
      </c>
      <c r="G908" s="10" t="str">
        <f t="shared" si="93"/>
        <v>104-4</v>
      </c>
      <c r="H908" s="2">
        <v>0</v>
      </c>
      <c r="I908" s="2">
        <v>12</v>
      </c>
      <c r="J908" s="14">
        <f>(VLOOKUP($G908,Depth_Lookup_CCL!$A$3:$Z$549,11,FALSE))+(H908/100)</f>
        <v>261.435</v>
      </c>
      <c r="K908" s="14">
        <f>(VLOOKUP($G908,Depth_Lookup_CCL!$A$3:$Z$549,11,FALSE))+(I908/100)</f>
        <v>261.55500000000001</v>
      </c>
      <c r="L908" s="90">
        <v>60</v>
      </c>
      <c r="M908" s="90" t="s">
        <v>1888</v>
      </c>
      <c r="N908" s="14"/>
      <c r="Q908" s="2"/>
      <c r="R908" s="110"/>
      <c r="S908" s="2" t="s">
        <v>1366</v>
      </c>
      <c r="T908" s="35" t="s">
        <v>1391</v>
      </c>
      <c r="U908" s="2" t="s">
        <v>1368</v>
      </c>
      <c r="V908" s="2" t="s">
        <v>238</v>
      </c>
      <c r="W908" s="5">
        <f>VLOOKUP(V908,definitions_list_lookup!$V$12:$W$15,2,FALSE)</f>
        <v>2</v>
      </c>
      <c r="X908" s="35" t="s">
        <v>1456</v>
      </c>
      <c r="Y908" s="41">
        <f>VLOOKUP(X908,definitions_list_lookup!$AT$3:$AU$5,2,FALSE)</f>
        <v>1</v>
      </c>
      <c r="Z908" s="41"/>
      <c r="AA908" s="41" t="s">
        <v>3229</v>
      </c>
      <c r="AB908" s="2"/>
      <c r="AC908" s="2"/>
      <c r="AD908" s="5" t="e">
        <f>VLOOKUP(AC908,definitions_list_lookup!$Y$12:$Z$15,2,FALSE)</f>
        <v>#N/A</v>
      </c>
      <c r="AE908" s="35"/>
      <c r="AF908" s="41" t="e">
        <f>VLOOKUP(AE908,definitions_list_lookup!$AT$3:$AU$5,2,FALSE)</f>
        <v>#N/A</v>
      </c>
      <c r="AH908" s="2"/>
      <c r="AI908" s="2"/>
      <c r="AJ908" s="14"/>
      <c r="AK908" s="14"/>
      <c r="AL908" s="14"/>
      <c r="AM908" s="14"/>
      <c r="AN908" s="14"/>
      <c r="AO908" s="14"/>
      <c r="AP908" s="14"/>
      <c r="AQ908" s="14"/>
      <c r="AR908" s="14"/>
      <c r="AS908" s="14"/>
      <c r="AT908" s="14"/>
      <c r="AU908" s="14"/>
      <c r="AV908" s="14"/>
      <c r="AW908" s="14"/>
      <c r="AX908" s="14"/>
      <c r="AY908" s="14"/>
      <c r="AZ908" s="14"/>
      <c r="BA908" s="14"/>
      <c r="BB908" s="14"/>
      <c r="BC908" s="5"/>
    </row>
    <row r="909" spans="1:55">
      <c r="A909" s="89">
        <v>42943</v>
      </c>
      <c r="B909" s="2" t="s">
        <v>1842</v>
      </c>
      <c r="C909" s="2" t="s">
        <v>1450</v>
      </c>
      <c r="D909" s="2" t="s">
        <v>1575</v>
      </c>
      <c r="E909" s="2">
        <v>104</v>
      </c>
      <c r="F909" s="2">
        <v>4</v>
      </c>
      <c r="G909" s="10" t="str">
        <f t="shared" si="93"/>
        <v>104-4</v>
      </c>
      <c r="H909" s="2">
        <v>12</v>
      </c>
      <c r="I909" s="2">
        <v>42</v>
      </c>
      <c r="J909" s="14">
        <f>(VLOOKUP($G909,Depth_Lookup_CCL!$A$3:$Z$549,11,FALSE))+(H909/100)</f>
        <v>261.55500000000001</v>
      </c>
      <c r="K909" s="14">
        <f>(VLOOKUP($G909,Depth_Lookup_CCL!$A$3:$Z$549,11,FALSE))+(I909/100)</f>
        <v>261.85500000000002</v>
      </c>
      <c r="L909" s="90">
        <v>60</v>
      </c>
      <c r="M909" s="90" t="s">
        <v>1888</v>
      </c>
      <c r="N909" s="14"/>
      <c r="Q909" s="2"/>
      <c r="R909" s="110"/>
      <c r="S909" s="2" t="s">
        <v>1366</v>
      </c>
      <c r="T909" s="35" t="s">
        <v>1391</v>
      </c>
      <c r="U909" s="2" t="s">
        <v>1368</v>
      </c>
      <c r="V909" s="2" t="s">
        <v>1374</v>
      </c>
      <c r="W909" s="5">
        <f>VLOOKUP(V909,definitions_list_lookup!$V$12:$W$15,2,FALSE)</f>
        <v>1</v>
      </c>
      <c r="X909" s="35" t="s">
        <v>1456</v>
      </c>
      <c r="Y909" s="41">
        <f>VLOOKUP(X909,definitions_list_lookup!$AT$3:$AU$5,2,FALSE)</f>
        <v>1</v>
      </c>
      <c r="Z909" s="41">
        <v>30</v>
      </c>
      <c r="AA909" s="41" t="s">
        <v>3082</v>
      </c>
      <c r="AB909" s="2"/>
      <c r="AC909" s="2"/>
      <c r="AD909" s="5" t="e">
        <f>VLOOKUP(AC909,definitions_list_lookup!$Y$12:$Z$15,2,FALSE)</f>
        <v>#N/A</v>
      </c>
      <c r="AE909" s="35"/>
      <c r="AF909" s="41" t="e">
        <f>VLOOKUP(AE909,definitions_list_lookup!$AT$3:$AU$5,2,FALSE)</f>
        <v>#N/A</v>
      </c>
      <c r="AH909" s="2"/>
      <c r="AI909" s="2"/>
      <c r="AJ909" s="14"/>
      <c r="AK909" s="14"/>
      <c r="AL909" s="14"/>
      <c r="AM909" s="14"/>
      <c r="AN909" s="14"/>
      <c r="AO909" s="14"/>
      <c r="AP909" s="14"/>
      <c r="AQ909" s="14"/>
      <c r="AR909" s="14"/>
      <c r="AS909" s="14"/>
      <c r="AT909" s="14"/>
      <c r="AU909" s="14"/>
      <c r="AV909" s="14"/>
      <c r="AW909" s="14"/>
      <c r="AX909" s="14"/>
      <c r="AY909" s="14"/>
      <c r="AZ909" s="14"/>
      <c r="BA909" s="14"/>
      <c r="BB909" s="14"/>
      <c r="BC909" s="5"/>
    </row>
    <row r="910" spans="1:55">
      <c r="A910" s="89">
        <v>42943</v>
      </c>
      <c r="B910" s="2" t="s">
        <v>1842</v>
      </c>
      <c r="C910" s="2" t="s">
        <v>1450</v>
      </c>
      <c r="D910" s="2" t="s">
        <v>1575</v>
      </c>
      <c r="E910" s="2">
        <v>104</v>
      </c>
      <c r="F910" s="2">
        <v>4</v>
      </c>
      <c r="G910" s="10" t="str">
        <f t="shared" si="93"/>
        <v>104-4</v>
      </c>
      <c r="H910" s="2">
        <v>42</v>
      </c>
      <c r="I910" s="2">
        <v>50</v>
      </c>
      <c r="J910" s="14">
        <f>(VLOOKUP($G910,Depth_Lookup_CCL!$A$3:$Z$549,11,FALSE))+(H910/100)</f>
        <v>261.85500000000002</v>
      </c>
      <c r="K910" s="14">
        <f>(VLOOKUP($G910,Depth_Lookup_CCL!$A$3:$Z$549,11,FALSE))+(I910/100)</f>
        <v>261.935</v>
      </c>
      <c r="L910" s="90">
        <v>60</v>
      </c>
      <c r="M910" s="90" t="s">
        <v>1888</v>
      </c>
      <c r="N910" s="14"/>
      <c r="Q910" s="2"/>
      <c r="R910" s="110"/>
      <c r="T910" s="35"/>
      <c r="U910" s="2"/>
      <c r="V910" s="2"/>
      <c r="W910" s="5" t="e">
        <f>VLOOKUP(V910,definitions_list_lookup!$V$12:$W$15,2,FALSE)</f>
        <v>#N/A</v>
      </c>
      <c r="X910" s="35"/>
      <c r="Y910" s="41" t="e">
        <f>VLOOKUP(X910,definitions_list_lookup!$AT$3:$AU$5,2,FALSE)</f>
        <v>#N/A</v>
      </c>
      <c r="Z910" s="41">
        <v>8</v>
      </c>
      <c r="AA910" s="41" t="s">
        <v>3884</v>
      </c>
      <c r="AB910" s="2" t="s">
        <v>1385</v>
      </c>
      <c r="AC910" s="2" t="s">
        <v>1374</v>
      </c>
      <c r="AD910" s="5">
        <f>VLOOKUP(AC910,definitions_list_lookup!$Y$12:$Z$15,2,FALSE)</f>
        <v>1</v>
      </c>
      <c r="AE910" s="35" t="s">
        <v>1455</v>
      </c>
      <c r="AF910" s="41">
        <f>VLOOKUP(AE910,definitions_list_lookup!$AT$3:$AU$5,2,FALSE)</f>
        <v>0</v>
      </c>
      <c r="AH910" s="2" t="s">
        <v>1492</v>
      </c>
      <c r="AI910" s="2" t="s">
        <v>3367</v>
      </c>
      <c r="AJ910" s="14"/>
      <c r="AK910" s="14"/>
      <c r="AL910" s="14"/>
      <c r="AM910" s="14"/>
      <c r="AN910" s="14"/>
      <c r="AO910" s="14"/>
      <c r="AP910" s="14"/>
      <c r="AQ910" s="14"/>
      <c r="AR910" s="14"/>
      <c r="AS910" s="49">
        <v>26</v>
      </c>
      <c r="AT910" s="49">
        <v>270</v>
      </c>
      <c r="AU910" s="49">
        <v>0</v>
      </c>
      <c r="AV910" s="49">
        <v>360</v>
      </c>
      <c r="AW910" s="49">
        <f t="shared" si="89"/>
        <v>90</v>
      </c>
      <c r="AX910" s="49">
        <f t="shared" si="84"/>
        <v>90</v>
      </c>
      <c r="AY910" s="49">
        <f t="shared" si="90"/>
        <v>64</v>
      </c>
      <c r="AZ910" s="49">
        <f t="shared" si="85"/>
        <v>180</v>
      </c>
      <c r="BA910" s="49">
        <f t="shared" si="86"/>
        <v>26</v>
      </c>
      <c r="BB910" s="49">
        <f t="shared" si="91"/>
        <v>270</v>
      </c>
      <c r="BC910" s="5">
        <f t="shared" si="87"/>
        <v>26</v>
      </c>
    </row>
    <row r="911" spans="1:55">
      <c r="A911" s="89">
        <v>42943</v>
      </c>
      <c r="B911" s="2" t="s">
        <v>1842</v>
      </c>
      <c r="C911" s="2" t="s">
        <v>1450</v>
      </c>
      <c r="D911" s="2" t="s">
        <v>1575</v>
      </c>
      <c r="E911" s="2">
        <v>104</v>
      </c>
      <c r="F911" s="2">
        <v>4</v>
      </c>
      <c r="G911" s="10" t="str">
        <f t="shared" si="93"/>
        <v>104-4</v>
      </c>
      <c r="H911" s="2">
        <v>50</v>
      </c>
      <c r="I911" s="2">
        <v>58</v>
      </c>
      <c r="J911" s="14">
        <f>(VLOOKUP($G911,Depth_Lookup_CCL!$A$3:$Z$549,11,FALSE))+(H911/100)</f>
        <v>261.935</v>
      </c>
      <c r="K911" s="14">
        <f>(VLOOKUP($G911,Depth_Lookup_CCL!$A$3:$Z$549,11,FALSE))+(I911/100)</f>
        <v>262.01499999999999</v>
      </c>
      <c r="L911" s="90">
        <v>60</v>
      </c>
      <c r="M911" s="90" t="s">
        <v>1888</v>
      </c>
      <c r="N911" s="14" t="s">
        <v>1442</v>
      </c>
      <c r="Q911" s="2"/>
      <c r="R911" s="110"/>
      <c r="S911" s="2" t="s">
        <v>1366</v>
      </c>
      <c r="T911" s="35" t="s">
        <v>1391</v>
      </c>
      <c r="U911" s="2" t="s">
        <v>1368</v>
      </c>
      <c r="V911" s="2" t="s">
        <v>238</v>
      </c>
      <c r="W911" s="5">
        <f>VLOOKUP(V911,definitions_list_lookup!$V$12:$W$15,2,FALSE)</f>
        <v>2</v>
      </c>
      <c r="X911" s="35" t="s">
        <v>1456</v>
      </c>
      <c r="Y911" s="41">
        <f>VLOOKUP(X911,definitions_list_lookup!$AT$3:$AU$5,2,FALSE)</f>
        <v>1</v>
      </c>
      <c r="Z911" s="41">
        <v>20</v>
      </c>
      <c r="AA911" s="41" t="s">
        <v>3372</v>
      </c>
      <c r="AB911" s="2"/>
      <c r="AC911" s="2"/>
      <c r="AD911" s="5" t="e">
        <f>VLOOKUP(AC911,definitions_list_lookup!$Y$12:$Z$15,2,FALSE)</f>
        <v>#N/A</v>
      </c>
      <c r="AE911" s="35"/>
      <c r="AF911" s="41" t="e">
        <f>VLOOKUP(AE911,definitions_list_lookup!$AT$3:$AU$5,2,FALSE)</f>
        <v>#N/A</v>
      </c>
      <c r="AH911" s="2"/>
      <c r="AI911" s="2"/>
      <c r="AJ911" s="14"/>
      <c r="AK911" s="14"/>
      <c r="AL911" s="14"/>
      <c r="AM911" s="14"/>
      <c r="AN911" s="14"/>
      <c r="AO911" s="14"/>
      <c r="AP911" s="14"/>
      <c r="AQ911" s="14"/>
      <c r="AR911" s="14"/>
      <c r="AS911" s="49">
        <v>20</v>
      </c>
      <c r="AT911" s="49">
        <v>270</v>
      </c>
      <c r="AU911" s="49">
        <v>0</v>
      </c>
      <c r="AV911" s="49">
        <v>360</v>
      </c>
      <c r="AW911" s="49">
        <f t="shared" si="89"/>
        <v>90</v>
      </c>
      <c r="AX911" s="49">
        <f t="shared" si="84"/>
        <v>90</v>
      </c>
      <c r="AY911" s="49">
        <f t="shared" si="90"/>
        <v>70.000000000000014</v>
      </c>
      <c r="AZ911" s="49">
        <f t="shared" si="85"/>
        <v>180</v>
      </c>
      <c r="BA911" s="49">
        <f t="shared" si="86"/>
        <v>19.999999999999986</v>
      </c>
      <c r="BB911" s="49">
        <f t="shared" si="91"/>
        <v>270</v>
      </c>
      <c r="BC911" s="5">
        <f t="shared" si="87"/>
        <v>19.999999999999986</v>
      </c>
    </row>
    <row r="912" spans="1:55">
      <c r="A912" s="89">
        <v>42943</v>
      </c>
      <c r="B912" s="2" t="s">
        <v>1842</v>
      </c>
      <c r="C912" s="2" t="s">
        <v>1450</v>
      </c>
      <c r="D912" s="2" t="s">
        <v>1575</v>
      </c>
      <c r="E912" s="2">
        <v>105</v>
      </c>
      <c r="F912" s="2">
        <v>1</v>
      </c>
      <c r="G912" s="10" t="str">
        <f t="shared" si="93"/>
        <v>105-1</v>
      </c>
      <c r="H912" s="2">
        <v>0</v>
      </c>
      <c r="I912" s="2">
        <v>12</v>
      </c>
      <c r="J912" s="14">
        <f>(VLOOKUP($G912,Depth_Lookup_CCL!$A$3:$Z$549,11,FALSE))+(H912/100)</f>
        <v>261.95</v>
      </c>
      <c r="K912" s="14">
        <f>(VLOOKUP($G912,Depth_Lookup_CCL!$A$3:$Z$549,11,FALSE))+(I912/100)</f>
        <v>262.07</v>
      </c>
      <c r="L912" s="90">
        <v>60</v>
      </c>
      <c r="M912" s="90" t="s">
        <v>1888</v>
      </c>
      <c r="N912" s="14"/>
      <c r="Q912" s="2"/>
      <c r="R912" s="110"/>
      <c r="S912" s="2" t="s">
        <v>1366</v>
      </c>
      <c r="T912" s="35" t="s">
        <v>1391</v>
      </c>
      <c r="U912" s="2" t="s">
        <v>1368</v>
      </c>
      <c r="V912" s="2" t="s">
        <v>238</v>
      </c>
      <c r="W912" s="5">
        <f>VLOOKUP(V912,definitions_list_lookup!$V$12:$W$15,2,FALSE)</f>
        <v>2</v>
      </c>
      <c r="X912" s="35" t="s">
        <v>1456</v>
      </c>
      <c r="Y912" s="41">
        <f>VLOOKUP(X912,definitions_list_lookup!$AT$3:$AU$5,2,FALSE)</f>
        <v>1</v>
      </c>
      <c r="Z912" s="41"/>
      <c r="AA912" s="41" t="s">
        <v>3229</v>
      </c>
      <c r="AB912" s="2"/>
      <c r="AC912" s="2"/>
      <c r="AD912" s="5" t="e">
        <f>VLOOKUP(AC912,definitions_list_lookup!$Y$12:$Z$15,2,FALSE)</f>
        <v>#N/A</v>
      </c>
      <c r="AE912" s="35"/>
      <c r="AF912" s="41" t="e">
        <f>VLOOKUP(AE912,definitions_list_lookup!$AT$3:$AU$5,2,FALSE)</f>
        <v>#N/A</v>
      </c>
      <c r="AH912" s="2"/>
      <c r="AI912" s="2"/>
      <c r="AJ912" s="14"/>
      <c r="AK912" s="14"/>
      <c r="AL912" s="14"/>
      <c r="AM912" s="14"/>
      <c r="AN912" s="14"/>
      <c r="AO912" s="14"/>
      <c r="AP912" s="14"/>
      <c r="AQ912" s="14"/>
      <c r="AR912" s="14"/>
      <c r="AS912" s="49"/>
      <c r="AT912" s="49"/>
      <c r="AU912" s="49"/>
      <c r="AV912" s="49"/>
      <c r="AW912" s="49"/>
      <c r="AX912" s="49"/>
      <c r="AY912" s="49"/>
      <c r="AZ912" s="49"/>
      <c r="BA912" s="49"/>
      <c r="BB912" s="49"/>
      <c r="BC912" s="5"/>
    </row>
    <row r="913" spans="1:55">
      <c r="A913" s="89">
        <v>42943</v>
      </c>
      <c r="B913" s="2" t="s">
        <v>1842</v>
      </c>
      <c r="C913" s="2" t="s">
        <v>1450</v>
      </c>
      <c r="D913" s="2" t="s">
        <v>1575</v>
      </c>
      <c r="E913" s="2">
        <v>105</v>
      </c>
      <c r="F913" s="2">
        <v>1</v>
      </c>
      <c r="G913" s="10" t="str">
        <f t="shared" si="93"/>
        <v>105-1</v>
      </c>
      <c r="H913" s="2">
        <v>12</v>
      </c>
      <c r="I913" s="2">
        <v>52.5</v>
      </c>
      <c r="J913" s="14">
        <f>(VLOOKUP($G913,Depth_Lookup_CCL!$A$3:$Z$549,11,FALSE))+(H913/100)</f>
        <v>262.07</v>
      </c>
      <c r="K913" s="14">
        <f>(VLOOKUP($G913,Depth_Lookup_CCL!$A$3:$Z$549,11,FALSE))+(I913/100)</f>
        <v>262.47499999999997</v>
      </c>
      <c r="L913" s="90">
        <v>60</v>
      </c>
      <c r="M913" s="90" t="s">
        <v>1888</v>
      </c>
      <c r="N913" s="14"/>
      <c r="Q913" s="2"/>
      <c r="R913" s="110"/>
      <c r="S913" s="2" t="s">
        <v>1379</v>
      </c>
      <c r="T913" s="35" t="s">
        <v>1391</v>
      </c>
      <c r="U913" s="2" t="s">
        <v>1368</v>
      </c>
      <c r="V913" s="2" t="s">
        <v>1374</v>
      </c>
      <c r="W913" s="5">
        <f>VLOOKUP(V913,definitions_list_lookup!$V$12:$W$15,2,FALSE)</f>
        <v>1</v>
      </c>
      <c r="X913" s="35" t="s">
        <v>1456</v>
      </c>
      <c r="Y913" s="41">
        <f>VLOOKUP(X913,definitions_list_lookup!$AT$3:$AU$5,2,FALSE)</f>
        <v>1</v>
      </c>
      <c r="Z913" s="41">
        <v>40.5</v>
      </c>
      <c r="AA913" s="41" t="s">
        <v>3885</v>
      </c>
      <c r="AB913" s="2"/>
      <c r="AC913" s="2"/>
      <c r="AD913" s="5" t="e">
        <f>VLOOKUP(AC913,definitions_list_lookup!$Y$12:$Z$15,2,FALSE)</f>
        <v>#N/A</v>
      </c>
      <c r="AE913" s="35"/>
      <c r="AF913" s="41" t="e">
        <f>VLOOKUP(AE913,definitions_list_lookup!$AT$3:$AU$5,2,FALSE)</f>
        <v>#N/A</v>
      </c>
      <c r="AH913" s="2"/>
      <c r="AI913" s="2"/>
      <c r="AJ913" s="14"/>
      <c r="AK913" s="14"/>
      <c r="AL913" s="14"/>
      <c r="AM913" s="14"/>
      <c r="AN913" s="14"/>
      <c r="AO913" s="14"/>
      <c r="AP913" s="14"/>
      <c r="AQ913" s="14"/>
      <c r="AR913" s="14"/>
      <c r="AS913" s="49"/>
      <c r="AT913" s="49"/>
      <c r="AU913" s="49"/>
      <c r="AV913" s="49"/>
      <c r="AW913" s="49"/>
      <c r="AX913" s="49"/>
      <c r="AY913" s="49"/>
      <c r="AZ913" s="49"/>
      <c r="BA913" s="49"/>
      <c r="BB913" s="49"/>
      <c r="BC913" s="5"/>
    </row>
    <row r="914" spans="1:55">
      <c r="A914" s="89">
        <v>42943</v>
      </c>
      <c r="B914" s="2" t="s">
        <v>1842</v>
      </c>
      <c r="C914" s="2" t="s">
        <v>1450</v>
      </c>
      <c r="D914" s="2" t="s">
        <v>1575</v>
      </c>
      <c r="E914" s="2">
        <v>105</v>
      </c>
      <c r="F914" s="2">
        <v>1</v>
      </c>
      <c r="G914" s="10" t="str">
        <f t="shared" si="93"/>
        <v>105-1</v>
      </c>
      <c r="H914" s="2">
        <v>52.5</v>
      </c>
      <c r="I914" s="2">
        <v>70</v>
      </c>
      <c r="J914" s="14">
        <f>(VLOOKUP($G914,Depth_Lookup_CCL!$A$3:$Z$549,11,FALSE))+(H914/100)</f>
        <v>262.47499999999997</v>
      </c>
      <c r="K914" s="14">
        <f>(VLOOKUP($G914,Depth_Lookup_CCL!$A$3:$Z$549,11,FALSE))+(I914/100)</f>
        <v>262.64999999999998</v>
      </c>
      <c r="L914" s="90">
        <v>60</v>
      </c>
      <c r="M914" s="90" t="s">
        <v>1888</v>
      </c>
      <c r="N914" s="14"/>
      <c r="Q914" s="2"/>
      <c r="R914" s="110"/>
      <c r="S914" s="2" t="s">
        <v>1366</v>
      </c>
      <c r="T914" s="35" t="s">
        <v>1391</v>
      </c>
      <c r="U914" s="2" t="s">
        <v>1368</v>
      </c>
      <c r="V914" s="2" t="s">
        <v>1374</v>
      </c>
      <c r="W914" s="5">
        <f>VLOOKUP(V914,definitions_list_lookup!$V$12:$W$15,2,FALSE)</f>
        <v>1</v>
      </c>
      <c r="X914" s="35" t="s">
        <v>1456</v>
      </c>
      <c r="Y914" s="41">
        <f>VLOOKUP(X914,definitions_list_lookup!$AT$3:$AU$5,2,FALSE)</f>
        <v>1</v>
      </c>
      <c r="Z914" s="41">
        <v>17.5</v>
      </c>
      <c r="AA914" s="41" t="s">
        <v>3886</v>
      </c>
      <c r="AB914" s="2"/>
      <c r="AC914" s="2"/>
      <c r="AD914" s="5" t="e">
        <f>VLOOKUP(AC914,definitions_list_lookup!$Y$12:$Z$15,2,FALSE)</f>
        <v>#N/A</v>
      </c>
      <c r="AE914" s="35"/>
      <c r="AF914" s="41" t="e">
        <f>VLOOKUP(AE914,definitions_list_lookup!$AT$3:$AU$5,2,FALSE)</f>
        <v>#N/A</v>
      </c>
      <c r="AH914" s="2"/>
      <c r="AI914" s="2"/>
      <c r="AJ914" s="14"/>
      <c r="AK914" s="14"/>
      <c r="AL914" s="14"/>
      <c r="AM914" s="14"/>
      <c r="AN914" s="14"/>
      <c r="AO914" s="14"/>
      <c r="AP914" s="14"/>
      <c r="AQ914" s="14"/>
      <c r="AR914" s="14"/>
      <c r="AS914" s="49">
        <v>1</v>
      </c>
      <c r="AT914" s="49">
        <v>270</v>
      </c>
      <c r="AU914" s="49">
        <v>13</v>
      </c>
      <c r="AV914" s="49">
        <v>180</v>
      </c>
      <c r="AW914" s="49">
        <f t="shared" si="89"/>
        <v>4.3236897657095312</v>
      </c>
      <c r="AX914" s="49">
        <f t="shared" si="84"/>
        <v>4.3236897657095312</v>
      </c>
      <c r="AY914" s="49">
        <f t="shared" si="90"/>
        <v>76.964162537488761</v>
      </c>
      <c r="AZ914" s="49">
        <f t="shared" si="85"/>
        <v>94.323689765709531</v>
      </c>
      <c r="BA914" s="49">
        <f t="shared" si="86"/>
        <v>13.035837462511239</v>
      </c>
      <c r="BB914" s="49">
        <f t="shared" si="91"/>
        <v>184.32368976570953</v>
      </c>
      <c r="BC914" s="60">
        <f t="shared" si="87"/>
        <v>13.035837462511239</v>
      </c>
    </row>
    <row r="915" spans="1:55">
      <c r="A915" s="89">
        <v>42943</v>
      </c>
      <c r="B915" s="2" t="s">
        <v>1842</v>
      </c>
      <c r="C915" s="2" t="s">
        <v>1450</v>
      </c>
      <c r="D915" s="2" t="s">
        <v>1575</v>
      </c>
      <c r="E915" s="2">
        <v>105</v>
      </c>
      <c r="F915" s="2">
        <v>1</v>
      </c>
      <c r="G915" s="10" t="str">
        <f t="shared" si="93"/>
        <v>105-1</v>
      </c>
      <c r="H915" s="2">
        <v>70</v>
      </c>
      <c r="I915" s="2">
        <v>77</v>
      </c>
      <c r="J915" s="14">
        <f>(VLOOKUP($G915,Depth_Lookup_CCL!$A$3:$Z$549,11,FALSE))+(H915/100)</f>
        <v>262.64999999999998</v>
      </c>
      <c r="K915" s="14">
        <f>(VLOOKUP($G915,Depth_Lookup_CCL!$A$3:$Z$549,11,FALSE))+(I915/100)</f>
        <v>262.71999999999997</v>
      </c>
      <c r="L915" s="90">
        <v>60</v>
      </c>
      <c r="M915" s="90" t="s">
        <v>1888</v>
      </c>
      <c r="N915" s="14"/>
      <c r="Q915" s="2"/>
      <c r="R915" s="110"/>
      <c r="S915" s="2" t="s">
        <v>1366</v>
      </c>
      <c r="T915" s="35" t="s">
        <v>1391</v>
      </c>
      <c r="U915" s="2" t="s">
        <v>1368</v>
      </c>
      <c r="V915" s="2" t="s">
        <v>1374</v>
      </c>
      <c r="W915" s="5">
        <f>VLOOKUP(V915,definitions_list_lookup!$V$12:$W$15,2,FALSE)</f>
        <v>1</v>
      </c>
      <c r="X915" s="35" t="s">
        <v>1456</v>
      </c>
      <c r="Y915" s="41">
        <f>VLOOKUP(X915,definitions_list_lookup!$AT$3:$AU$5,2,FALSE)</f>
        <v>1</v>
      </c>
      <c r="Z915" s="41">
        <v>7</v>
      </c>
      <c r="AA915" s="41" t="s">
        <v>3887</v>
      </c>
      <c r="AB915" s="2"/>
      <c r="AC915" s="2"/>
      <c r="AD915" s="5" t="e">
        <f>VLOOKUP(AC915,definitions_list_lookup!$Y$12:$Z$15,2,FALSE)</f>
        <v>#N/A</v>
      </c>
      <c r="AE915" s="35"/>
      <c r="AF915" s="41" t="e">
        <f>VLOOKUP(AE915,definitions_list_lookup!$AT$3:$AU$5,2,FALSE)</f>
        <v>#N/A</v>
      </c>
      <c r="AH915" s="2"/>
      <c r="AI915" s="2"/>
      <c r="AJ915" s="14"/>
      <c r="AK915" s="14"/>
      <c r="AL915" s="14"/>
      <c r="AM915" s="14"/>
      <c r="AN915" s="14"/>
      <c r="AO915" s="14"/>
      <c r="AP915" s="14"/>
      <c r="AQ915" s="14"/>
      <c r="AR915" s="14"/>
      <c r="AS915" s="49">
        <v>5</v>
      </c>
      <c r="AT915" s="49">
        <v>270</v>
      </c>
      <c r="AU915" s="49">
        <v>3</v>
      </c>
      <c r="AV915" s="49">
        <v>180</v>
      </c>
      <c r="AW915" s="49">
        <f t="shared" si="89"/>
        <v>59.077393730072089</v>
      </c>
      <c r="AX915" s="49">
        <f t="shared" si="84"/>
        <v>59.077393730072089</v>
      </c>
      <c r="AY915" s="49">
        <f t="shared" si="90"/>
        <v>84.17685049823568</v>
      </c>
      <c r="AZ915" s="49">
        <f t="shared" si="85"/>
        <v>149.07739373007209</v>
      </c>
      <c r="BA915" s="49">
        <f t="shared" si="86"/>
        <v>5.8231495017643198</v>
      </c>
      <c r="BB915" s="49">
        <f t="shared" si="91"/>
        <v>239.07739373007209</v>
      </c>
      <c r="BC915" s="60">
        <f t="shared" si="87"/>
        <v>5.8231495017643198</v>
      </c>
    </row>
    <row r="916" spans="1:55">
      <c r="A916" s="89">
        <v>42943</v>
      </c>
      <c r="B916" s="2" t="s">
        <v>1842</v>
      </c>
      <c r="C916" s="2" t="s">
        <v>1450</v>
      </c>
      <c r="D916" s="2" t="s">
        <v>1575</v>
      </c>
      <c r="E916" s="2">
        <v>105</v>
      </c>
      <c r="F916" s="2">
        <v>1</v>
      </c>
      <c r="G916" s="10" t="str">
        <f t="shared" si="93"/>
        <v>105-1</v>
      </c>
      <c r="H916" s="2">
        <v>77</v>
      </c>
      <c r="I916" s="2">
        <v>97</v>
      </c>
      <c r="J916" s="14">
        <f>(VLOOKUP($G916,Depth_Lookup_CCL!$A$3:$Z$549,11,FALSE))+(H916/100)</f>
        <v>262.71999999999997</v>
      </c>
      <c r="K916" s="14">
        <f>(VLOOKUP($G916,Depth_Lookup_CCL!$A$3:$Z$549,11,FALSE))+(I916/100)</f>
        <v>262.92</v>
      </c>
      <c r="L916" s="90">
        <v>60</v>
      </c>
      <c r="M916" s="90" t="s">
        <v>1888</v>
      </c>
      <c r="N916" s="14" t="s">
        <v>1442</v>
      </c>
      <c r="Q916" s="2"/>
      <c r="R916" s="110"/>
      <c r="S916" s="2" t="s">
        <v>1366</v>
      </c>
      <c r="T916" s="35" t="s">
        <v>1391</v>
      </c>
      <c r="U916" s="2" t="s">
        <v>1368</v>
      </c>
      <c r="V916" s="2" t="s">
        <v>238</v>
      </c>
      <c r="W916" s="5">
        <f>VLOOKUP(V916,definitions_list_lookup!$V$12:$W$15,2,FALSE)</f>
        <v>2</v>
      </c>
      <c r="X916" s="35" t="s">
        <v>1456</v>
      </c>
      <c r="Y916" s="41">
        <f>VLOOKUP(X916,definitions_list_lookup!$AT$3:$AU$5,2,FALSE)</f>
        <v>1</v>
      </c>
      <c r="Z916" s="41"/>
      <c r="AA916" s="41" t="s">
        <v>3888</v>
      </c>
      <c r="AB916" s="2"/>
      <c r="AC916" s="2"/>
      <c r="AD916" s="5" t="e">
        <f>VLOOKUP(AC916,definitions_list_lookup!$Y$12:$Z$15,2,FALSE)</f>
        <v>#N/A</v>
      </c>
      <c r="AE916" s="35"/>
      <c r="AF916" s="41" t="e">
        <f>VLOOKUP(AE916,definitions_list_lookup!$AT$3:$AU$5,2,FALSE)</f>
        <v>#N/A</v>
      </c>
      <c r="AH916" s="2"/>
      <c r="AI916" s="2"/>
      <c r="AJ916" s="14"/>
      <c r="AK916" s="14"/>
      <c r="AL916" s="14"/>
      <c r="AM916" s="14"/>
      <c r="AN916" s="14"/>
      <c r="AO916" s="14"/>
      <c r="AP916" s="14"/>
      <c r="AQ916" s="14"/>
      <c r="AR916" s="14"/>
      <c r="AS916" s="49"/>
      <c r="AT916" s="49"/>
      <c r="AU916" s="49"/>
      <c r="AV916" s="49"/>
      <c r="AW916" s="49" t="e">
        <f t="shared" si="89"/>
        <v>#DIV/0!</v>
      </c>
      <c r="AX916" s="49" t="e">
        <f t="shared" si="84"/>
        <v>#DIV/0!</v>
      </c>
      <c r="AY916" s="49" t="e">
        <f t="shared" si="90"/>
        <v>#DIV/0!</v>
      </c>
      <c r="AZ916" s="49" t="e">
        <f t="shared" si="85"/>
        <v>#DIV/0!</v>
      </c>
      <c r="BA916" s="49" t="e">
        <f t="shared" si="86"/>
        <v>#DIV/0!</v>
      </c>
      <c r="BB916" s="49" t="e">
        <f t="shared" si="91"/>
        <v>#DIV/0!</v>
      </c>
      <c r="BC916" s="60" t="e">
        <f t="shared" si="87"/>
        <v>#DIV/0!</v>
      </c>
    </row>
    <row r="917" spans="1:55">
      <c r="A917" s="89">
        <v>42943</v>
      </c>
      <c r="B917" s="2" t="s">
        <v>1842</v>
      </c>
      <c r="C917" s="2" t="s">
        <v>1450</v>
      </c>
      <c r="D917" s="2" t="s">
        <v>1575</v>
      </c>
      <c r="E917" s="2">
        <v>105</v>
      </c>
      <c r="F917" s="2">
        <v>2</v>
      </c>
      <c r="G917" s="10" t="str">
        <f t="shared" si="93"/>
        <v>105-2</v>
      </c>
      <c r="H917" s="2">
        <v>0</v>
      </c>
      <c r="I917" s="2">
        <v>60</v>
      </c>
      <c r="J917" s="14">
        <f>(VLOOKUP($G917,Depth_Lookup_CCL!$A$3:$Z$549,11,FALSE))+(H917/100)</f>
        <v>262.92</v>
      </c>
      <c r="K917" s="14">
        <f>(VLOOKUP($G917,Depth_Lookup_CCL!$A$3:$Z$549,11,FALSE))+(I917/100)</f>
        <v>263.52000000000004</v>
      </c>
      <c r="L917" s="90">
        <v>60</v>
      </c>
      <c r="M917" s="90" t="s">
        <v>1846</v>
      </c>
      <c r="N917" s="14" t="s">
        <v>1442</v>
      </c>
      <c r="Q917" s="2"/>
      <c r="R917" s="110"/>
      <c r="T917" s="35"/>
      <c r="U917" s="2"/>
      <c r="V917" s="2"/>
      <c r="W917" s="5" t="e">
        <f>VLOOKUP(V917,definitions_list_lookup!$V$12:$W$15,2,FALSE)</f>
        <v>#N/A</v>
      </c>
      <c r="X917" s="35"/>
      <c r="Y917" s="41" t="e">
        <f>VLOOKUP(X917,definitions_list_lookup!$AT$3:$AU$5,2,FALSE)</f>
        <v>#N/A</v>
      </c>
      <c r="Z917" s="41"/>
      <c r="AA917" s="41" t="s">
        <v>2516</v>
      </c>
      <c r="AB917" s="2" t="s">
        <v>1385</v>
      </c>
      <c r="AC917" s="2" t="s">
        <v>1374</v>
      </c>
      <c r="AD917" s="5">
        <f>VLOOKUP(AC917,definitions_list_lookup!$Y$12:$Z$15,2,FALSE)</f>
        <v>1</v>
      </c>
      <c r="AE917" s="35" t="s">
        <v>1455</v>
      </c>
      <c r="AF917" s="41">
        <f>VLOOKUP(AE917,definitions_list_lookup!$AT$3:$AU$5,2,FALSE)</f>
        <v>0</v>
      </c>
      <c r="AH917" s="2" t="s">
        <v>1492</v>
      </c>
      <c r="AI917" s="2" t="s">
        <v>3367</v>
      </c>
      <c r="AJ917" s="14"/>
      <c r="AK917" s="14"/>
      <c r="AL917" s="14"/>
      <c r="AM917" s="14"/>
      <c r="AN917" s="14"/>
      <c r="AO917" s="14"/>
      <c r="AP917" s="14"/>
      <c r="AQ917" s="14"/>
      <c r="AR917" s="14"/>
      <c r="AS917" s="49">
        <v>13</v>
      </c>
      <c r="AT917" s="49">
        <v>270</v>
      </c>
      <c r="AU917" s="49">
        <v>3</v>
      </c>
      <c r="AV917" s="49">
        <v>180</v>
      </c>
      <c r="AW917" s="49">
        <f t="shared" si="89"/>
        <v>77.21042825530543</v>
      </c>
      <c r="AX917" s="49">
        <f t="shared" si="84"/>
        <v>77.21042825530543</v>
      </c>
      <c r="AY917" s="49">
        <f t="shared" si="90"/>
        <v>76.680908711104792</v>
      </c>
      <c r="AZ917" s="49">
        <f t="shared" si="85"/>
        <v>167.21042825530543</v>
      </c>
      <c r="BA917" s="49">
        <f t="shared" si="86"/>
        <v>13.319091288895208</v>
      </c>
      <c r="BB917" s="49">
        <f t="shared" si="91"/>
        <v>257.21042825530543</v>
      </c>
      <c r="BC917" s="60">
        <f t="shared" si="87"/>
        <v>13.319091288895208</v>
      </c>
    </row>
    <row r="918" spans="1:55">
      <c r="A918" s="89">
        <v>42943</v>
      </c>
      <c r="B918" s="2" t="s">
        <v>1842</v>
      </c>
      <c r="C918" s="2" t="s">
        <v>1450</v>
      </c>
      <c r="D918" s="2" t="s">
        <v>1575</v>
      </c>
      <c r="E918" s="2">
        <v>105</v>
      </c>
      <c r="F918" s="2">
        <v>3</v>
      </c>
      <c r="G918" s="10" t="str">
        <f t="shared" si="93"/>
        <v>105-3</v>
      </c>
      <c r="H918" s="2">
        <v>0</v>
      </c>
      <c r="I918" s="2">
        <v>66</v>
      </c>
      <c r="J918" s="14">
        <f>(VLOOKUP($G918,Depth_Lookup_CCL!$A$3:$Z$549,11,FALSE))+(H918/100)</f>
        <v>263.51500000000004</v>
      </c>
      <c r="K918" s="14">
        <f>(VLOOKUP($G918,Depth_Lookup_CCL!$A$3:$Z$549,11,FALSE))+(I918/100)</f>
        <v>264.17500000000007</v>
      </c>
      <c r="L918" s="90">
        <v>60</v>
      </c>
      <c r="M918" s="90" t="s">
        <v>1846</v>
      </c>
      <c r="N918" s="14" t="s">
        <v>1442</v>
      </c>
      <c r="Q918" s="2"/>
      <c r="R918" s="110"/>
      <c r="T918" s="35"/>
      <c r="U918" s="2"/>
      <c r="V918" s="2"/>
      <c r="W918" s="5" t="e">
        <f>VLOOKUP(V918,definitions_list_lookup!$V$12:$W$15,2,FALSE)</f>
        <v>#N/A</v>
      </c>
      <c r="X918" s="35"/>
      <c r="Y918" s="41" t="e">
        <f>VLOOKUP(X918,definitions_list_lookup!$AT$3:$AU$5,2,FALSE)</f>
        <v>#N/A</v>
      </c>
      <c r="Z918" s="41"/>
      <c r="AA918" s="41" t="s">
        <v>2516</v>
      </c>
      <c r="AB918" s="2"/>
      <c r="AC918" s="2"/>
      <c r="AD918" s="5" t="e">
        <f>VLOOKUP(AC918,definitions_list_lookup!$Y$12:$Z$15,2,FALSE)</f>
        <v>#N/A</v>
      </c>
      <c r="AE918" s="35"/>
      <c r="AF918" s="41" t="e">
        <f>VLOOKUP(AE918,definitions_list_lookup!$AT$3:$AU$5,2,FALSE)</f>
        <v>#N/A</v>
      </c>
      <c r="AH918" s="2"/>
      <c r="AI918" s="2"/>
      <c r="AJ918" s="14"/>
      <c r="AK918" s="14"/>
      <c r="AL918" s="14"/>
      <c r="AM918" s="14"/>
      <c r="AN918" s="14"/>
      <c r="AO918" s="14"/>
      <c r="AP918" s="14"/>
      <c r="AQ918" s="14"/>
      <c r="AR918" s="14"/>
      <c r="AS918" s="49"/>
      <c r="AT918" s="49"/>
      <c r="AU918" s="49"/>
      <c r="AV918" s="49"/>
      <c r="AW918" s="49" t="e">
        <f t="shared" si="89"/>
        <v>#DIV/0!</v>
      </c>
      <c r="AX918" s="49" t="e">
        <f t="shared" si="84"/>
        <v>#DIV/0!</v>
      </c>
      <c r="AY918" s="49" t="e">
        <f t="shared" si="90"/>
        <v>#DIV/0!</v>
      </c>
      <c r="AZ918" s="49" t="e">
        <f t="shared" si="85"/>
        <v>#DIV/0!</v>
      </c>
      <c r="BA918" s="49" t="e">
        <f t="shared" si="86"/>
        <v>#DIV/0!</v>
      </c>
      <c r="BB918" s="49" t="e">
        <f t="shared" si="91"/>
        <v>#DIV/0!</v>
      </c>
      <c r="BC918" s="60" t="e">
        <f t="shared" si="87"/>
        <v>#DIV/0!</v>
      </c>
    </row>
    <row r="919" spans="1:55">
      <c r="A919" s="89">
        <v>42943</v>
      </c>
      <c r="B919" s="2" t="s">
        <v>1842</v>
      </c>
      <c r="C919" s="2" t="s">
        <v>1450</v>
      </c>
      <c r="D919" s="2" t="s">
        <v>1575</v>
      </c>
      <c r="E919" s="2">
        <v>105</v>
      </c>
      <c r="F919" s="2">
        <v>4</v>
      </c>
      <c r="G919" s="10" t="str">
        <f t="shared" si="93"/>
        <v>105-4</v>
      </c>
      <c r="H919" s="2">
        <v>0</v>
      </c>
      <c r="I919" s="2">
        <v>8</v>
      </c>
      <c r="J919" s="14">
        <f>(VLOOKUP($G919,Depth_Lookup_CCL!$A$3:$Z$549,11,FALSE))+(H919/100)</f>
        <v>264.17</v>
      </c>
      <c r="K919" s="14">
        <f>(VLOOKUP($G919,Depth_Lookup_CCL!$A$3:$Z$549,11,FALSE))+(I919/100)</f>
        <v>264.25</v>
      </c>
      <c r="L919" s="90">
        <v>60</v>
      </c>
      <c r="M919" s="90" t="s">
        <v>1846</v>
      </c>
      <c r="N919" s="14"/>
      <c r="Q919" s="2"/>
      <c r="R919" s="110"/>
      <c r="S919" s="2" t="s">
        <v>1378</v>
      </c>
      <c r="T919" s="35" t="s">
        <v>1391</v>
      </c>
      <c r="U919" s="2" t="s">
        <v>1368</v>
      </c>
      <c r="V919" s="2" t="s">
        <v>1374</v>
      </c>
      <c r="W919" s="5">
        <f>VLOOKUP(V919,definitions_list_lookup!$V$12:$W$15,2,FALSE)</f>
        <v>1</v>
      </c>
      <c r="X919" s="35" t="s">
        <v>1455</v>
      </c>
      <c r="Y919" s="41">
        <f>VLOOKUP(X919,definitions_list_lookup!$AT$3:$AU$5,2,FALSE)</f>
        <v>0</v>
      </c>
      <c r="Z919" s="41">
        <v>8</v>
      </c>
      <c r="AA919" s="41" t="s">
        <v>3078</v>
      </c>
      <c r="AB919" s="2"/>
      <c r="AC919" s="2"/>
      <c r="AD919" s="5" t="e">
        <f>VLOOKUP(AC919,definitions_list_lookup!$Y$12:$Z$15,2,FALSE)</f>
        <v>#N/A</v>
      </c>
      <c r="AE919" s="35"/>
      <c r="AF919" s="41" t="e">
        <f>VLOOKUP(AE919,definitions_list_lookup!$AT$3:$AU$5,2,FALSE)</f>
        <v>#N/A</v>
      </c>
      <c r="AH919" s="2"/>
      <c r="AI919" s="2"/>
      <c r="AJ919" s="14"/>
      <c r="AK919" s="14"/>
      <c r="AL919" s="14"/>
      <c r="AM919" s="14"/>
      <c r="AN919" s="14"/>
      <c r="AO919" s="14"/>
      <c r="AP919" s="14"/>
      <c r="AQ919" s="14"/>
      <c r="AR919" s="14"/>
      <c r="AS919" s="49"/>
      <c r="AT919" s="49"/>
      <c r="AU919" s="49"/>
      <c r="AV919" s="49"/>
      <c r="AW919" s="49"/>
      <c r="AX919" s="49"/>
      <c r="AY919" s="49"/>
      <c r="AZ919" s="49"/>
      <c r="BA919" s="49"/>
      <c r="BB919" s="49"/>
      <c r="BC919" s="60"/>
    </row>
    <row r="920" spans="1:55">
      <c r="A920" s="89">
        <v>42943</v>
      </c>
      <c r="B920" s="2" t="s">
        <v>1842</v>
      </c>
      <c r="C920" s="2" t="s">
        <v>1450</v>
      </c>
      <c r="D920" s="2" t="s">
        <v>1575</v>
      </c>
      <c r="E920" s="2">
        <v>105</v>
      </c>
      <c r="F920" s="2">
        <v>4</v>
      </c>
      <c r="G920" s="10" t="str">
        <f t="shared" si="93"/>
        <v>105-4</v>
      </c>
      <c r="H920" s="2">
        <v>8</v>
      </c>
      <c r="I920" s="2">
        <v>20</v>
      </c>
      <c r="J920" s="14">
        <f>(VLOOKUP($G920,Depth_Lookup_CCL!$A$3:$Z$549,11,FALSE))+(H920/100)</f>
        <v>264.25</v>
      </c>
      <c r="K920" s="14">
        <f>(VLOOKUP($G920,Depth_Lookup_CCL!$A$3:$Z$549,11,FALSE))+(I920/100)</f>
        <v>264.37</v>
      </c>
      <c r="L920" s="90">
        <v>60</v>
      </c>
      <c r="M920" s="90" t="s">
        <v>1846</v>
      </c>
      <c r="N920" s="14"/>
      <c r="Q920" s="2"/>
      <c r="R920" s="110"/>
      <c r="S920" s="2" t="s">
        <v>1378</v>
      </c>
      <c r="T920" s="35" t="s">
        <v>1391</v>
      </c>
      <c r="U920" s="2" t="s">
        <v>1368</v>
      </c>
      <c r="V920" s="2" t="s">
        <v>1374</v>
      </c>
      <c r="W920" s="5">
        <f>VLOOKUP(V920,definitions_list_lookup!$V$12:$W$15,2,FALSE)</f>
        <v>1</v>
      </c>
      <c r="X920" s="35" t="s">
        <v>1455</v>
      </c>
      <c r="Y920" s="41">
        <f>VLOOKUP(X920,definitions_list_lookup!$AT$3:$AU$5,2,FALSE)</f>
        <v>0</v>
      </c>
      <c r="Z920" s="41">
        <v>12</v>
      </c>
      <c r="AA920" s="41" t="s">
        <v>3080</v>
      </c>
      <c r="AB920" s="2"/>
      <c r="AC920" s="2"/>
      <c r="AD920" s="5" t="e">
        <f>VLOOKUP(AC920,definitions_list_lookup!$Y$12:$Z$15,2,FALSE)</f>
        <v>#N/A</v>
      </c>
      <c r="AE920" s="35"/>
      <c r="AF920" s="41" t="e">
        <f>VLOOKUP(AE920,definitions_list_lookup!$AT$3:$AU$5,2,FALSE)</f>
        <v>#N/A</v>
      </c>
      <c r="AH920" s="2"/>
      <c r="AI920" s="2"/>
      <c r="AJ920" s="14"/>
      <c r="AK920" s="14"/>
      <c r="AL920" s="14"/>
      <c r="AM920" s="14"/>
      <c r="AN920" s="14"/>
      <c r="AO920" s="14"/>
      <c r="AP920" s="14"/>
      <c r="AQ920" s="14"/>
      <c r="AR920" s="14"/>
      <c r="AS920" s="49">
        <v>20</v>
      </c>
      <c r="AT920" s="49">
        <v>270</v>
      </c>
      <c r="AU920" s="49">
        <v>11</v>
      </c>
      <c r="AV920" s="49">
        <v>180</v>
      </c>
      <c r="AW920" s="49">
        <f t="shared" si="89"/>
        <v>61.895308265397716</v>
      </c>
      <c r="AX920" s="49">
        <f t="shared" si="84"/>
        <v>61.895308265397716</v>
      </c>
      <c r="AY920" s="49">
        <f t="shared" si="90"/>
        <v>67.577812629572108</v>
      </c>
      <c r="AZ920" s="49">
        <f t="shared" si="85"/>
        <v>151.89530826539772</v>
      </c>
      <c r="BA920" s="49">
        <f t="shared" si="86"/>
        <v>22.422187370427892</v>
      </c>
      <c r="BB920" s="49">
        <f t="shared" si="91"/>
        <v>241.89530826539772</v>
      </c>
      <c r="BC920" s="60">
        <f t="shared" si="87"/>
        <v>22.422187370427892</v>
      </c>
    </row>
    <row r="921" spans="1:55">
      <c r="A921" s="89">
        <v>42943</v>
      </c>
      <c r="B921" s="2" t="s">
        <v>1842</v>
      </c>
      <c r="C921" s="2" t="s">
        <v>1450</v>
      </c>
      <c r="D921" s="2" t="s">
        <v>1575</v>
      </c>
      <c r="E921" s="2">
        <v>105</v>
      </c>
      <c r="F921" s="2">
        <v>4</v>
      </c>
      <c r="G921" s="10" t="str">
        <f t="shared" si="93"/>
        <v>105-4</v>
      </c>
      <c r="H921" s="2">
        <v>20</v>
      </c>
      <c r="I921" s="2">
        <v>22</v>
      </c>
      <c r="J921" s="14">
        <f>(VLOOKUP($G921,Depth_Lookup_CCL!$A$3:$Z$549,11,FALSE))+(H921/100)</f>
        <v>264.37</v>
      </c>
      <c r="K921" s="14">
        <f>(VLOOKUP($G921,Depth_Lookup_CCL!$A$3:$Z$549,11,FALSE))+(I921/100)</f>
        <v>264.39000000000004</v>
      </c>
      <c r="L921" s="90">
        <v>60</v>
      </c>
      <c r="M921" s="90" t="s">
        <v>1846</v>
      </c>
      <c r="N921" s="14"/>
      <c r="Q921" s="2"/>
      <c r="R921" s="110"/>
      <c r="S921" s="2" t="s">
        <v>1378</v>
      </c>
      <c r="T921" s="35" t="s">
        <v>1391</v>
      </c>
      <c r="U921" s="2" t="s">
        <v>1368</v>
      </c>
      <c r="V921" s="2" t="s">
        <v>1374</v>
      </c>
      <c r="W921" s="5">
        <f>VLOOKUP(V921,definitions_list_lookup!$V$12:$W$15,2,FALSE)</f>
        <v>1</v>
      </c>
      <c r="X921" s="35" t="s">
        <v>1455</v>
      </c>
      <c r="Y921" s="41">
        <f>VLOOKUP(X921,definitions_list_lookup!$AT$3:$AU$5,2,FALSE)</f>
        <v>0</v>
      </c>
      <c r="Z921" s="41">
        <v>2</v>
      </c>
      <c r="AA921" s="41" t="s">
        <v>3078</v>
      </c>
      <c r="AB921" s="2"/>
      <c r="AC921" s="2"/>
      <c r="AD921" s="5" t="e">
        <f>VLOOKUP(AC921,definitions_list_lookup!$Y$12:$Z$15,2,FALSE)</f>
        <v>#N/A</v>
      </c>
      <c r="AE921" s="35"/>
      <c r="AF921" s="41" t="e">
        <f>VLOOKUP(AE921,definitions_list_lookup!$AT$3:$AU$5,2,FALSE)</f>
        <v>#N/A</v>
      </c>
      <c r="AH921" s="2"/>
      <c r="AI921" s="2"/>
      <c r="AJ921" s="14"/>
      <c r="AK921" s="14"/>
      <c r="AL921" s="14"/>
      <c r="AM921" s="14"/>
      <c r="AN921" s="14"/>
      <c r="AO921" s="14"/>
      <c r="AP921" s="14"/>
      <c r="AQ921" s="14"/>
      <c r="AR921" s="14"/>
      <c r="AS921" s="49">
        <v>21</v>
      </c>
      <c r="AT921" s="49">
        <v>270</v>
      </c>
      <c r="AU921" s="49">
        <v>11</v>
      </c>
      <c r="AV921" s="49">
        <v>180</v>
      </c>
      <c r="AW921" s="49">
        <f t="shared" si="89"/>
        <v>63.143348481982343</v>
      </c>
      <c r="AX921" s="49">
        <f t="shared" si="84"/>
        <v>63.143348481982343</v>
      </c>
      <c r="AY921" s="49">
        <f t="shared" si="90"/>
        <v>66.719070459310444</v>
      </c>
      <c r="AZ921" s="49">
        <f t="shared" si="85"/>
        <v>153.14334848198234</v>
      </c>
      <c r="BA921" s="49">
        <f t="shared" si="86"/>
        <v>23.280929540689556</v>
      </c>
      <c r="BB921" s="49">
        <f t="shared" si="91"/>
        <v>243.14334848198234</v>
      </c>
      <c r="BC921" s="60">
        <f t="shared" si="87"/>
        <v>23.280929540689556</v>
      </c>
    </row>
    <row r="922" spans="1:55">
      <c r="A922" s="89">
        <v>42943</v>
      </c>
      <c r="B922" s="2" t="s">
        <v>1842</v>
      </c>
      <c r="C922" s="2" t="s">
        <v>1450</v>
      </c>
      <c r="D922" s="2" t="s">
        <v>1575</v>
      </c>
      <c r="E922" s="2">
        <v>105</v>
      </c>
      <c r="F922" s="2">
        <v>4</v>
      </c>
      <c r="G922" s="10" t="str">
        <f t="shared" si="93"/>
        <v>105-4</v>
      </c>
      <c r="H922" s="2">
        <v>22</v>
      </c>
      <c r="I922" s="2">
        <v>87</v>
      </c>
      <c r="J922" s="14">
        <f>(VLOOKUP($G922,Depth_Lookup_CCL!$A$3:$Z$549,11,FALSE))+(H922/100)</f>
        <v>264.39000000000004</v>
      </c>
      <c r="K922" s="14">
        <f>(VLOOKUP($G922,Depth_Lookup_CCL!$A$3:$Z$549,11,FALSE))+(I922/100)</f>
        <v>265.04000000000002</v>
      </c>
      <c r="L922" s="90">
        <v>60</v>
      </c>
      <c r="M922" s="90" t="s">
        <v>1846</v>
      </c>
      <c r="N922" s="14" t="s">
        <v>1442</v>
      </c>
      <c r="Q922" s="2"/>
      <c r="R922" s="110"/>
      <c r="S922" s="2" t="s">
        <v>1378</v>
      </c>
      <c r="T922" s="35" t="s">
        <v>1391</v>
      </c>
      <c r="U922" s="2" t="s">
        <v>1368</v>
      </c>
      <c r="V922" s="2" t="s">
        <v>1374</v>
      </c>
      <c r="W922" s="5">
        <f>VLOOKUP(V922,definitions_list_lookup!$V$12:$W$15,2,FALSE)</f>
        <v>1</v>
      </c>
      <c r="X922" s="35" t="s">
        <v>1455</v>
      </c>
      <c r="Y922" s="41">
        <f>VLOOKUP(X922,definitions_list_lookup!$AT$3:$AU$5,2,FALSE)</f>
        <v>0</v>
      </c>
      <c r="Z922" s="41">
        <v>143.5</v>
      </c>
      <c r="AA922" s="41" t="s">
        <v>5</v>
      </c>
      <c r="AB922" s="2" t="s">
        <v>1385</v>
      </c>
      <c r="AC922" s="2" t="s">
        <v>1374</v>
      </c>
      <c r="AD922" s="5">
        <f>VLOOKUP(AC922,definitions_list_lookup!$Y$12:$Z$15,2,FALSE)</f>
        <v>1</v>
      </c>
      <c r="AE922" s="35" t="s">
        <v>1455</v>
      </c>
      <c r="AF922" s="41">
        <f>VLOOKUP(AE922,definitions_list_lookup!$AT$3:$AU$5,2,FALSE)</f>
        <v>0</v>
      </c>
      <c r="AH922" s="2" t="s">
        <v>1494</v>
      </c>
      <c r="AI922" s="2" t="s">
        <v>3254</v>
      </c>
      <c r="AJ922" s="14"/>
      <c r="AK922" s="14"/>
      <c r="AL922" s="14"/>
      <c r="AM922" s="14"/>
      <c r="AN922" s="14"/>
      <c r="AO922" s="14"/>
      <c r="AP922" s="14"/>
      <c r="AQ922" s="14"/>
      <c r="AR922" s="14"/>
      <c r="AS922" s="49">
        <v>21</v>
      </c>
      <c r="AT922" s="49">
        <v>270</v>
      </c>
      <c r="AU922" s="49">
        <v>11</v>
      </c>
      <c r="AV922" s="49">
        <v>180</v>
      </c>
      <c r="AW922" s="49">
        <f t="shared" si="89"/>
        <v>63.143348481982343</v>
      </c>
      <c r="AX922" s="49">
        <f t="shared" si="84"/>
        <v>63.143348481982343</v>
      </c>
      <c r="AY922" s="49">
        <f t="shared" si="90"/>
        <v>66.719070459310444</v>
      </c>
      <c r="AZ922" s="49">
        <f t="shared" si="85"/>
        <v>153.14334848198234</v>
      </c>
      <c r="BA922" s="49">
        <f t="shared" si="86"/>
        <v>23.280929540689556</v>
      </c>
      <c r="BB922" s="49">
        <f t="shared" si="91"/>
        <v>243.14334848198234</v>
      </c>
      <c r="BC922" s="60">
        <f t="shared" si="87"/>
        <v>23.280929540689556</v>
      </c>
    </row>
    <row r="923" spans="1:55">
      <c r="A923" s="89">
        <v>42943</v>
      </c>
      <c r="B923" s="2" t="s">
        <v>1842</v>
      </c>
      <c r="C923" s="2" t="s">
        <v>1450</v>
      </c>
      <c r="D923" s="2" t="s">
        <v>1575</v>
      </c>
      <c r="E923" s="2">
        <v>106</v>
      </c>
      <c r="F923" s="2">
        <v>1</v>
      </c>
      <c r="G923" s="10" t="str">
        <f t="shared" si="93"/>
        <v>106-1</v>
      </c>
      <c r="H923" s="2">
        <v>0</v>
      </c>
      <c r="I923" s="2">
        <v>78.5</v>
      </c>
      <c r="J923" s="14">
        <f>(VLOOKUP($G923,Depth_Lookup_CCL!$A$3:$Z$549,11,FALSE))+(H923/100)</f>
        <v>265</v>
      </c>
      <c r="K923" s="14">
        <f>(VLOOKUP($G923,Depth_Lookup_CCL!$A$3:$Z$549,11,FALSE))+(I923/100)</f>
        <v>265.78500000000003</v>
      </c>
      <c r="L923" s="90">
        <v>60</v>
      </c>
      <c r="M923" s="90" t="s">
        <v>1846</v>
      </c>
      <c r="N923" s="14"/>
      <c r="Q923" s="2"/>
      <c r="R923" s="110"/>
      <c r="S923" s="2" t="s">
        <v>1378</v>
      </c>
      <c r="T923" s="35" t="s">
        <v>1391</v>
      </c>
      <c r="U923" s="2" t="s">
        <v>1368</v>
      </c>
      <c r="V923" s="2" t="s">
        <v>1374</v>
      </c>
      <c r="W923" s="5">
        <f>VLOOKUP(V923,definitions_list_lookup!$V$12:$W$15,2,FALSE)</f>
        <v>1</v>
      </c>
      <c r="X923" s="35" t="s">
        <v>1456</v>
      </c>
      <c r="Y923" s="41">
        <f>VLOOKUP(X923,definitions_list_lookup!$AT$3:$AU$5,2,FALSE)</f>
        <v>1</v>
      </c>
      <c r="Z923" s="41"/>
      <c r="AA923" s="41" t="s">
        <v>3229</v>
      </c>
      <c r="AB923" s="2"/>
      <c r="AC923" s="2"/>
      <c r="AD923" s="5" t="e">
        <f>VLOOKUP(AC923,definitions_list_lookup!$Y$12:$Z$15,2,FALSE)</f>
        <v>#N/A</v>
      </c>
      <c r="AE923" s="35"/>
      <c r="AF923" s="41" t="e">
        <f>VLOOKUP(AE923,definitions_list_lookup!$AT$3:$AU$5,2,FALSE)</f>
        <v>#N/A</v>
      </c>
      <c r="AH923" s="2"/>
      <c r="AI923" s="2"/>
      <c r="AJ923" s="14"/>
      <c r="AK923" s="14"/>
      <c r="AL923" s="14"/>
      <c r="AM923" s="14"/>
      <c r="AN923" s="14"/>
      <c r="AO923" s="14"/>
      <c r="AP923" s="14"/>
      <c r="AQ923" s="14"/>
      <c r="AR923" s="14"/>
      <c r="AS923" s="49"/>
      <c r="AT923" s="49"/>
      <c r="AU923" s="49"/>
      <c r="AV923" s="49"/>
      <c r="AW923" s="49"/>
      <c r="AX923" s="49"/>
      <c r="AY923" s="49"/>
      <c r="AZ923" s="49"/>
      <c r="BA923" s="49"/>
      <c r="BB923" s="49"/>
      <c r="BC923" s="60"/>
    </row>
    <row r="924" spans="1:55">
      <c r="A924" s="89">
        <v>42943</v>
      </c>
      <c r="B924" s="2" t="s">
        <v>1842</v>
      </c>
      <c r="C924" s="2" t="s">
        <v>1450</v>
      </c>
      <c r="D924" s="2" t="s">
        <v>1575</v>
      </c>
      <c r="E924" s="2">
        <v>106</v>
      </c>
      <c r="F924" s="2">
        <v>1</v>
      </c>
      <c r="G924" s="10" t="str">
        <f t="shared" si="93"/>
        <v>106-1</v>
      </c>
      <c r="H924" s="2">
        <v>78.5</v>
      </c>
      <c r="I924" s="2">
        <v>79.5</v>
      </c>
      <c r="J924" s="14">
        <f>(VLOOKUP($G924,Depth_Lookup_CCL!$A$3:$Z$549,11,FALSE))+(H924/100)</f>
        <v>265.78500000000003</v>
      </c>
      <c r="K924" s="14">
        <f>(VLOOKUP($G924,Depth_Lookup_CCL!$A$3:$Z$549,11,FALSE))+(I924/100)</f>
        <v>265.79500000000002</v>
      </c>
      <c r="L924" s="90">
        <v>60</v>
      </c>
      <c r="M924" s="90" t="s">
        <v>1846</v>
      </c>
      <c r="N924" s="14"/>
      <c r="Q924" s="2"/>
      <c r="R924" s="110"/>
      <c r="S924" s="2" t="s">
        <v>1378</v>
      </c>
      <c r="T924" s="35" t="s">
        <v>1391</v>
      </c>
      <c r="U924" s="2" t="s">
        <v>1368</v>
      </c>
      <c r="V924" s="2" t="s">
        <v>1374</v>
      </c>
      <c r="W924" s="5">
        <f>VLOOKUP(V924,definitions_list_lookup!$V$12:$W$15,2,FALSE)</f>
        <v>1</v>
      </c>
      <c r="X924" s="35" t="s">
        <v>1455</v>
      </c>
      <c r="Y924" s="41">
        <f>VLOOKUP(X924,definitions_list_lookup!$AT$3:$AU$5,2,FALSE)</f>
        <v>0</v>
      </c>
      <c r="Z924" s="41">
        <v>1</v>
      </c>
      <c r="AA924" s="41" t="s">
        <v>3889</v>
      </c>
      <c r="AB924" s="2"/>
      <c r="AC924" s="2"/>
      <c r="AD924" s="5" t="e">
        <f>VLOOKUP(AC924,definitions_list_lookup!$Y$12:$Z$15,2,FALSE)</f>
        <v>#N/A</v>
      </c>
      <c r="AE924" s="35"/>
      <c r="AF924" s="41" t="e">
        <f>VLOOKUP(AE924,definitions_list_lookup!$AT$3:$AU$5,2,FALSE)</f>
        <v>#N/A</v>
      </c>
      <c r="AH924" s="2"/>
      <c r="AI924" s="2"/>
      <c r="AJ924" s="14"/>
      <c r="AK924" s="14"/>
      <c r="AL924" s="14"/>
      <c r="AM924" s="14"/>
      <c r="AN924" s="14"/>
      <c r="AO924" s="14"/>
      <c r="AP924" s="14"/>
      <c r="AQ924" s="14"/>
      <c r="AR924" s="14"/>
      <c r="AS924" s="49"/>
      <c r="AT924" s="49"/>
      <c r="AU924" s="49"/>
      <c r="AV924" s="49"/>
      <c r="AW924" s="49"/>
      <c r="AX924" s="49"/>
      <c r="AY924" s="49"/>
      <c r="AZ924" s="49"/>
      <c r="BA924" s="49"/>
      <c r="BB924" s="49"/>
      <c r="BC924" s="60"/>
    </row>
    <row r="925" spans="1:55">
      <c r="A925" s="89">
        <v>42943</v>
      </c>
      <c r="B925" s="2" t="s">
        <v>1842</v>
      </c>
      <c r="C925" s="2" t="s">
        <v>1450</v>
      </c>
      <c r="D925" s="2" t="s">
        <v>1575</v>
      </c>
      <c r="E925" s="2">
        <v>106</v>
      </c>
      <c r="F925" s="2">
        <v>1</v>
      </c>
      <c r="G925" s="10" t="str">
        <f t="shared" si="93"/>
        <v>106-1</v>
      </c>
      <c r="H925" s="2">
        <v>79.5</v>
      </c>
      <c r="I925" s="2">
        <v>83</v>
      </c>
      <c r="J925" s="14">
        <f>(VLOOKUP($G925,Depth_Lookup_CCL!$A$3:$Z$549,11,FALSE))+(H925/100)</f>
        <v>265.79500000000002</v>
      </c>
      <c r="K925" s="14">
        <f>(VLOOKUP($G925,Depth_Lookup_CCL!$A$3:$Z$549,11,FALSE))+(I925/100)</f>
        <v>265.83</v>
      </c>
      <c r="L925" s="90">
        <v>60</v>
      </c>
      <c r="M925" s="90" t="s">
        <v>1846</v>
      </c>
      <c r="N925" s="14"/>
      <c r="Q925" s="2"/>
      <c r="R925" s="110"/>
      <c r="S925" s="2" t="s">
        <v>1378</v>
      </c>
      <c r="T925" s="35" t="s">
        <v>1391</v>
      </c>
      <c r="U925" s="2" t="s">
        <v>1368</v>
      </c>
      <c r="V925" s="2" t="s">
        <v>1374</v>
      </c>
      <c r="W925" s="5">
        <f>VLOOKUP(V925,definitions_list_lookup!$V$12:$W$15,2,FALSE)</f>
        <v>1</v>
      </c>
      <c r="X925" s="35" t="s">
        <v>1455</v>
      </c>
      <c r="Y925" s="41">
        <f>VLOOKUP(X925,definitions_list_lookup!$AT$3:$AU$5,2,FALSE)</f>
        <v>0</v>
      </c>
      <c r="Z925" s="41">
        <v>3.5</v>
      </c>
      <c r="AA925" s="41" t="s">
        <v>5</v>
      </c>
      <c r="AB925" s="2"/>
      <c r="AC925" s="2"/>
      <c r="AD925" s="5" t="e">
        <f>VLOOKUP(AC925,definitions_list_lookup!$Y$12:$Z$15,2,FALSE)</f>
        <v>#N/A</v>
      </c>
      <c r="AE925" s="35"/>
      <c r="AF925" s="41" t="e">
        <f>VLOOKUP(AE925,definitions_list_lookup!$AT$3:$AU$5,2,FALSE)</f>
        <v>#N/A</v>
      </c>
      <c r="AH925" s="2"/>
      <c r="AI925" s="2"/>
      <c r="AJ925" s="14"/>
      <c r="AK925" s="14"/>
      <c r="AL925" s="14"/>
      <c r="AM925" s="14"/>
      <c r="AN925" s="14"/>
      <c r="AO925" s="14"/>
      <c r="AP925" s="14"/>
      <c r="AQ925" s="14"/>
      <c r="AR925" s="14"/>
      <c r="AS925" s="49"/>
      <c r="AT925" s="49"/>
      <c r="AU925" s="49"/>
      <c r="AV925" s="49"/>
      <c r="AW925" s="49"/>
      <c r="AX925" s="49"/>
      <c r="AY925" s="49"/>
      <c r="AZ925" s="49"/>
      <c r="BA925" s="49"/>
      <c r="BB925" s="49"/>
      <c r="BC925" s="60"/>
    </row>
    <row r="926" spans="1:55">
      <c r="A926" s="89">
        <v>42943</v>
      </c>
      <c r="B926" s="2" t="s">
        <v>1842</v>
      </c>
      <c r="C926" s="2" t="s">
        <v>1450</v>
      </c>
      <c r="D926" s="2" t="s">
        <v>1575</v>
      </c>
      <c r="E926" s="2">
        <v>106</v>
      </c>
      <c r="F926" s="2">
        <v>1</v>
      </c>
      <c r="G926" s="10" t="str">
        <f t="shared" si="93"/>
        <v>106-1</v>
      </c>
      <c r="H926" s="2">
        <v>83</v>
      </c>
      <c r="I926" s="2">
        <v>89</v>
      </c>
      <c r="J926" s="14">
        <f>(VLOOKUP($G926,Depth_Lookup_CCL!$A$3:$Z$549,11,FALSE))+(H926/100)</f>
        <v>265.83</v>
      </c>
      <c r="K926" s="14">
        <f>(VLOOKUP($G926,Depth_Lookup_CCL!$A$3:$Z$549,11,FALSE))+(I926/100)</f>
        <v>265.89</v>
      </c>
      <c r="L926" s="90">
        <v>60</v>
      </c>
      <c r="M926" s="90" t="s">
        <v>1846</v>
      </c>
      <c r="N926" s="14"/>
      <c r="Q926" s="2"/>
      <c r="R926" s="110"/>
      <c r="S926" s="2" t="s">
        <v>1379</v>
      </c>
      <c r="T926" s="35" t="s">
        <v>1391</v>
      </c>
      <c r="U926" s="2" t="s">
        <v>1368</v>
      </c>
      <c r="V926" s="2" t="s">
        <v>1374</v>
      </c>
      <c r="W926" s="5">
        <f>VLOOKUP(V926,definitions_list_lookup!$V$12:$W$15,2,FALSE)</f>
        <v>1</v>
      </c>
      <c r="X926" s="35" t="s">
        <v>1455</v>
      </c>
      <c r="Y926" s="41">
        <f>VLOOKUP(X926,definitions_list_lookup!$AT$3:$AU$5,2,FALSE)</f>
        <v>0</v>
      </c>
      <c r="Z926" s="41">
        <v>6</v>
      </c>
      <c r="AA926" s="41" t="s">
        <v>3368</v>
      </c>
      <c r="AB926" s="2"/>
      <c r="AC926" s="2"/>
      <c r="AD926" s="5" t="e">
        <f>VLOOKUP(AC926,definitions_list_lookup!$Y$12:$Z$15,2,FALSE)</f>
        <v>#N/A</v>
      </c>
      <c r="AE926" s="35"/>
      <c r="AF926" s="41" t="e">
        <f>VLOOKUP(AE926,definitions_list_lookup!$AT$3:$AU$5,2,FALSE)</f>
        <v>#N/A</v>
      </c>
      <c r="AH926" s="2"/>
      <c r="AI926" s="2"/>
      <c r="AJ926" s="14"/>
      <c r="AK926" s="14"/>
      <c r="AL926" s="14"/>
      <c r="AM926" s="14"/>
      <c r="AN926" s="14"/>
      <c r="AO926" s="14"/>
      <c r="AP926" s="14"/>
      <c r="AQ926" s="14"/>
      <c r="AR926" s="14"/>
      <c r="AS926" s="49">
        <v>18</v>
      </c>
      <c r="AT926" s="49">
        <v>270</v>
      </c>
      <c r="AU926" s="49">
        <v>4</v>
      </c>
      <c r="AV926" s="49">
        <v>360</v>
      </c>
      <c r="AW926" s="49">
        <f t="shared" si="89"/>
        <v>102.14552243836403</v>
      </c>
      <c r="AX926" s="49">
        <f t="shared" si="84"/>
        <v>102.14552243836403</v>
      </c>
      <c r="AY926" s="49">
        <f t="shared" si="90"/>
        <v>71.615303621862253</v>
      </c>
      <c r="AZ926" s="49">
        <f t="shared" si="85"/>
        <v>192.14552243836403</v>
      </c>
      <c r="BA926" s="49">
        <f t="shared" si="86"/>
        <v>18.384696378137747</v>
      </c>
      <c r="BB926" s="49">
        <f t="shared" si="91"/>
        <v>282.14552243836403</v>
      </c>
      <c r="BC926" s="60">
        <f t="shared" si="87"/>
        <v>18.384696378137747</v>
      </c>
    </row>
    <row r="927" spans="1:55">
      <c r="A927" s="89">
        <v>42943</v>
      </c>
      <c r="B927" s="2" t="s">
        <v>1842</v>
      </c>
      <c r="C927" s="2" t="s">
        <v>1450</v>
      </c>
      <c r="D927" s="2" t="s">
        <v>1575</v>
      </c>
      <c r="E927" s="2">
        <v>106</v>
      </c>
      <c r="F927" s="2">
        <v>1</v>
      </c>
      <c r="G927" s="10" t="str">
        <f t="shared" ref="G927:G990" si="94">E927&amp;"-"&amp;F927</f>
        <v>106-1</v>
      </c>
      <c r="H927" s="2">
        <v>89</v>
      </c>
      <c r="I927" s="2">
        <v>92</v>
      </c>
      <c r="J927" s="14">
        <f>(VLOOKUP($G927,Depth_Lookup_CCL!$A$3:$Z$549,11,FALSE))+(H927/100)</f>
        <v>265.89</v>
      </c>
      <c r="K927" s="14">
        <f>(VLOOKUP($G927,Depth_Lookup_CCL!$A$3:$Z$549,11,FALSE))+(I927/100)</f>
        <v>265.92</v>
      </c>
      <c r="L927" s="90">
        <v>60</v>
      </c>
      <c r="M927" s="90" t="s">
        <v>1846</v>
      </c>
      <c r="N927" s="14"/>
      <c r="Q927" s="2"/>
      <c r="R927" s="110"/>
      <c r="S927" s="2" t="s">
        <v>1378</v>
      </c>
      <c r="T927" s="35" t="s">
        <v>1391</v>
      </c>
      <c r="U927" s="2" t="s">
        <v>1368</v>
      </c>
      <c r="V927" s="2" t="s">
        <v>1374</v>
      </c>
      <c r="W927" s="5">
        <f>VLOOKUP(V927,definitions_list_lookup!$V$12:$W$15,2,FALSE)</f>
        <v>1</v>
      </c>
      <c r="X927" s="35" t="s">
        <v>1455</v>
      </c>
      <c r="Y927" s="41">
        <f>VLOOKUP(X927,definitions_list_lookup!$AT$3:$AU$5,2,FALSE)</f>
        <v>0</v>
      </c>
      <c r="Z927" s="41">
        <v>3</v>
      </c>
      <c r="AA927" s="41" t="s">
        <v>5</v>
      </c>
      <c r="AB927" s="2"/>
      <c r="AC927" s="2"/>
      <c r="AD927" s="5" t="e">
        <f>VLOOKUP(AC927,definitions_list_lookup!$Y$12:$Z$15,2,FALSE)</f>
        <v>#N/A</v>
      </c>
      <c r="AE927" s="35"/>
      <c r="AF927" s="41" t="e">
        <f>VLOOKUP(AE927,definitions_list_lookup!$AT$3:$AU$5,2,FALSE)</f>
        <v>#N/A</v>
      </c>
      <c r="AH927" s="2"/>
      <c r="AI927" s="2"/>
      <c r="AJ927" s="14"/>
      <c r="AK927" s="14"/>
      <c r="AL927" s="14"/>
      <c r="AM927" s="14"/>
      <c r="AN927" s="14"/>
      <c r="AO927" s="14"/>
      <c r="AP927" s="14"/>
      <c r="AQ927" s="14"/>
      <c r="AR927" s="14"/>
      <c r="AS927" s="49">
        <v>18</v>
      </c>
      <c r="AT927" s="49">
        <v>270</v>
      </c>
      <c r="AU927" s="49">
        <v>4</v>
      </c>
      <c r="AV927" s="49">
        <v>360</v>
      </c>
      <c r="AW927" s="49">
        <f t="shared" si="89"/>
        <v>102.14552243836403</v>
      </c>
      <c r="AX927" s="49">
        <f t="shared" si="84"/>
        <v>102.14552243836403</v>
      </c>
      <c r="AY927" s="49">
        <f t="shared" si="90"/>
        <v>71.615303621862253</v>
      </c>
      <c r="AZ927" s="49">
        <f t="shared" si="85"/>
        <v>192.14552243836403</v>
      </c>
      <c r="BA927" s="49">
        <f t="shared" si="86"/>
        <v>18.384696378137747</v>
      </c>
      <c r="BB927" s="49">
        <f t="shared" si="91"/>
        <v>282.14552243836403</v>
      </c>
      <c r="BC927" s="60">
        <f t="shared" si="87"/>
        <v>18.384696378137747</v>
      </c>
    </row>
    <row r="928" spans="1:55">
      <c r="A928" s="89">
        <v>42943</v>
      </c>
      <c r="B928" s="2" t="s">
        <v>1842</v>
      </c>
      <c r="C928" s="2" t="s">
        <v>1450</v>
      </c>
      <c r="D928" s="2" t="s">
        <v>1575</v>
      </c>
      <c r="E928" s="2">
        <v>106</v>
      </c>
      <c r="F928" s="2">
        <v>1</v>
      </c>
      <c r="G928" s="10" t="str">
        <f t="shared" si="94"/>
        <v>106-1</v>
      </c>
      <c r="H928" s="2">
        <v>92</v>
      </c>
      <c r="I928" s="2">
        <v>95</v>
      </c>
      <c r="J928" s="14">
        <f>(VLOOKUP($G928,Depth_Lookup_CCL!$A$3:$Z$549,11,FALSE))+(H928/100)</f>
        <v>265.92</v>
      </c>
      <c r="K928" s="14">
        <f>(VLOOKUP($G928,Depth_Lookup_CCL!$A$3:$Z$549,11,FALSE))+(I928/100)</f>
        <v>265.95</v>
      </c>
      <c r="L928" s="90">
        <v>60</v>
      </c>
      <c r="M928" s="90" t="s">
        <v>1846</v>
      </c>
      <c r="N928" s="14" t="s">
        <v>1442</v>
      </c>
      <c r="Q928" s="2"/>
      <c r="R928" s="110"/>
      <c r="S928" s="2" t="s">
        <v>1378</v>
      </c>
      <c r="T928" s="35" t="s">
        <v>1363</v>
      </c>
      <c r="U928" s="2" t="s">
        <v>1368</v>
      </c>
      <c r="V928" s="2" t="s">
        <v>1374</v>
      </c>
      <c r="W928" s="5">
        <f>VLOOKUP(V928,definitions_list_lookup!$V$12:$W$15,2,FALSE)</f>
        <v>1</v>
      </c>
      <c r="X928" s="35" t="s">
        <v>1455</v>
      </c>
      <c r="Y928" s="41">
        <f>VLOOKUP(X928,definitions_list_lookup!$AT$3:$AU$5,2,FALSE)</f>
        <v>0</v>
      </c>
      <c r="Z928" s="41">
        <v>3</v>
      </c>
      <c r="AA928" s="41" t="s">
        <v>3252</v>
      </c>
      <c r="AB928" s="2"/>
      <c r="AC928" s="2"/>
      <c r="AD928" s="5" t="e">
        <f>VLOOKUP(AC928,definitions_list_lookup!$Y$12:$Z$15,2,FALSE)</f>
        <v>#N/A</v>
      </c>
      <c r="AE928" s="35"/>
      <c r="AF928" s="41" t="e">
        <f>VLOOKUP(AE928,definitions_list_lookup!$AT$3:$AU$5,2,FALSE)</f>
        <v>#N/A</v>
      </c>
      <c r="AH928" s="2"/>
      <c r="AI928" s="2"/>
      <c r="AJ928" s="14"/>
      <c r="AK928" s="14"/>
      <c r="AL928" s="14"/>
      <c r="AM928" s="14"/>
      <c r="AN928" s="14"/>
      <c r="AO928" s="14"/>
      <c r="AP928" s="14"/>
      <c r="AQ928" s="14"/>
      <c r="AR928" s="14"/>
      <c r="AS928" s="49"/>
      <c r="AT928" s="49"/>
      <c r="AU928" s="49"/>
      <c r="AV928" s="49"/>
      <c r="AW928" s="49" t="e">
        <f t="shared" si="89"/>
        <v>#DIV/0!</v>
      </c>
      <c r="AX928" s="49" t="e">
        <f t="shared" si="84"/>
        <v>#DIV/0!</v>
      </c>
      <c r="AY928" s="49" t="e">
        <f t="shared" si="90"/>
        <v>#DIV/0!</v>
      </c>
      <c r="AZ928" s="49" t="e">
        <f t="shared" si="85"/>
        <v>#DIV/0!</v>
      </c>
      <c r="BA928" s="49" t="e">
        <f t="shared" si="86"/>
        <v>#DIV/0!</v>
      </c>
      <c r="BB928" s="49" t="e">
        <f t="shared" si="91"/>
        <v>#DIV/0!</v>
      </c>
      <c r="BC928" s="60" t="e">
        <f t="shared" si="87"/>
        <v>#DIV/0!</v>
      </c>
    </row>
    <row r="929" spans="1:55">
      <c r="A929" s="89">
        <v>42943</v>
      </c>
      <c r="B929" s="2" t="s">
        <v>1842</v>
      </c>
      <c r="C929" s="2" t="s">
        <v>1450</v>
      </c>
      <c r="D929" s="2" t="s">
        <v>1575</v>
      </c>
      <c r="E929" s="2">
        <v>106</v>
      </c>
      <c r="F929" s="2">
        <v>2</v>
      </c>
      <c r="G929" s="10" t="str">
        <f t="shared" si="94"/>
        <v>106-2</v>
      </c>
      <c r="H929" s="2">
        <v>0</v>
      </c>
      <c r="I929" s="2">
        <v>93</v>
      </c>
      <c r="J929" s="14">
        <f>(VLOOKUP($G929,Depth_Lookup_CCL!$A$3:$Z$549,11,FALSE))+(H929/100)</f>
        <v>265.95</v>
      </c>
      <c r="K929" s="14">
        <f>(VLOOKUP($G929,Depth_Lookup_CCL!$A$3:$Z$549,11,FALSE))+(I929/100)</f>
        <v>266.88</v>
      </c>
      <c r="L929" s="90">
        <v>60</v>
      </c>
      <c r="M929" s="90" t="s">
        <v>1846</v>
      </c>
      <c r="N929" s="14"/>
      <c r="Q929" s="2"/>
      <c r="R929" s="110"/>
      <c r="S929" s="2" t="s">
        <v>1366</v>
      </c>
      <c r="T929" s="35" t="s">
        <v>1391</v>
      </c>
      <c r="U929" s="2" t="s">
        <v>1368</v>
      </c>
      <c r="V929" s="2" t="s">
        <v>1374</v>
      </c>
      <c r="W929" s="5">
        <f>VLOOKUP(V929,definitions_list_lookup!$V$12:$W$15,2,FALSE)</f>
        <v>1</v>
      </c>
      <c r="X929" s="35" t="s">
        <v>1456</v>
      </c>
      <c r="Y929" s="41">
        <f>VLOOKUP(X929,definitions_list_lookup!$AT$3:$AU$5,2,FALSE)</f>
        <v>1</v>
      </c>
      <c r="Z929" s="41">
        <v>93</v>
      </c>
      <c r="AA929" s="41" t="s">
        <v>3890</v>
      </c>
      <c r="AB929" s="2"/>
      <c r="AC929" s="2"/>
      <c r="AD929" s="5" t="e">
        <f>VLOOKUP(AC929,definitions_list_lookup!$Y$12:$Z$15,2,FALSE)</f>
        <v>#N/A</v>
      </c>
      <c r="AE929" s="35"/>
      <c r="AF929" s="41" t="e">
        <f>VLOOKUP(AE929,definitions_list_lookup!$AT$3:$AU$5,2,FALSE)</f>
        <v>#N/A</v>
      </c>
      <c r="AH929" s="2"/>
      <c r="AI929" s="2"/>
      <c r="AJ929" s="14"/>
      <c r="AK929" s="14"/>
      <c r="AL929" s="14"/>
      <c r="AM929" s="14"/>
      <c r="AN929" s="14"/>
      <c r="AO929" s="14"/>
      <c r="AP929" s="14"/>
      <c r="AQ929" s="14"/>
      <c r="AR929" s="14"/>
      <c r="AS929" s="49"/>
      <c r="AT929" s="49"/>
      <c r="AU929" s="49"/>
      <c r="AV929" s="49"/>
      <c r="AW929" s="49"/>
      <c r="AX929" s="49"/>
      <c r="AY929" s="49"/>
      <c r="AZ929" s="49"/>
      <c r="BA929" s="49"/>
      <c r="BB929" s="49"/>
      <c r="BC929" s="60"/>
    </row>
    <row r="930" spans="1:55">
      <c r="A930" s="89">
        <v>42943</v>
      </c>
      <c r="B930" s="2" t="s">
        <v>1842</v>
      </c>
      <c r="C930" s="2" t="s">
        <v>1450</v>
      </c>
      <c r="D930" s="2" t="s">
        <v>1575</v>
      </c>
      <c r="E930" s="2">
        <v>106</v>
      </c>
      <c r="F930" s="2">
        <v>2</v>
      </c>
      <c r="G930" s="10" t="str">
        <f t="shared" si="94"/>
        <v>106-2</v>
      </c>
      <c r="H930" s="2">
        <v>93</v>
      </c>
      <c r="I930" s="2">
        <v>96</v>
      </c>
      <c r="J930" s="14">
        <f>(VLOOKUP($G930,Depth_Lookup_CCL!$A$3:$Z$549,11,FALSE))+(H930/100)</f>
        <v>266.88</v>
      </c>
      <c r="K930" s="14">
        <f>(VLOOKUP($G930,Depth_Lookup_CCL!$A$3:$Z$549,11,FALSE))+(I930/100)</f>
        <v>266.90999999999997</v>
      </c>
      <c r="L930" s="90">
        <v>60</v>
      </c>
      <c r="M930" s="90" t="s">
        <v>1846</v>
      </c>
      <c r="N930" s="14" t="s">
        <v>1442</v>
      </c>
      <c r="Q930" s="2"/>
      <c r="R930" s="110"/>
      <c r="S930" s="2" t="s">
        <v>1366</v>
      </c>
      <c r="T930" s="35" t="s">
        <v>1391</v>
      </c>
      <c r="U930" s="2" t="s">
        <v>1368</v>
      </c>
      <c r="V930" s="2" t="s">
        <v>1374</v>
      </c>
      <c r="W930" s="5">
        <f>VLOOKUP(V930,definitions_list_lookup!$V$12:$W$15,2,FALSE)</f>
        <v>1</v>
      </c>
      <c r="X930" s="35" t="s">
        <v>1456</v>
      </c>
      <c r="Y930" s="41">
        <f>VLOOKUP(X930,definitions_list_lookup!$AT$3:$AU$5,2,FALSE)</f>
        <v>1</v>
      </c>
      <c r="Z930" s="41">
        <v>9</v>
      </c>
      <c r="AA930" s="41" t="s">
        <v>3082</v>
      </c>
      <c r="AB930" s="2"/>
      <c r="AC930" s="2"/>
      <c r="AD930" s="5" t="e">
        <f>VLOOKUP(AC930,definitions_list_lookup!$Y$12:$Z$15,2,FALSE)</f>
        <v>#N/A</v>
      </c>
      <c r="AE930" s="35"/>
      <c r="AF930" s="41" t="e">
        <f>VLOOKUP(AE930,definitions_list_lookup!$AT$3:$AU$5,2,FALSE)</f>
        <v>#N/A</v>
      </c>
      <c r="AH930" s="2"/>
      <c r="AI930" s="2"/>
      <c r="AJ930" s="14"/>
      <c r="AK930" s="14"/>
      <c r="AL930" s="14"/>
      <c r="AM930" s="14"/>
      <c r="AN930" s="14"/>
      <c r="AO930" s="14"/>
      <c r="AP930" s="14"/>
      <c r="AQ930" s="14"/>
      <c r="AR930" s="14"/>
      <c r="AS930" s="49">
        <v>11</v>
      </c>
      <c r="AT930" s="49">
        <v>270</v>
      </c>
      <c r="AU930" s="49">
        <v>2</v>
      </c>
      <c r="AV930" s="49">
        <v>360</v>
      </c>
      <c r="AW930" s="49">
        <f t="shared" si="89"/>
        <v>100.18464742912181</v>
      </c>
      <c r="AX930" s="49">
        <f t="shared" si="84"/>
        <v>100.18464742912181</v>
      </c>
      <c r="AY930" s="49">
        <f t="shared" si="90"/>
        <v>78.828294483524587</v>
      </c>
      <c r="AZ930" s="49">
        <f t="shared" si="85"/>
        <v>190.18464742912181</v>
      </c>
      <c r="BA930" s="49">
        <f t="shared" si="86"/>
        <v>11.171705516475413</v>
      </c>
      <c r="BB930" s="49">
        <f t="shared" si="91"/>
        <v>280.18464742912181</v>
      </c>
      <c r="BC930" s="60">
        <f t="shared" si="87"/>
        <v>11.171705516475413</v>
      </c>
    </row>
    <row r="931" spans="1:55">
      <c r="A931" s="89">
        <v>42943</v>
      </c>
      <c r="B931" s="2" t="s">
        <v>1842</v>
      </c>
      <c r="C931" s="2" t="s">
        <v>1450</v>
      </c>
      <c r="D931" s="2" t="s">
        <v>1575</v>
      </c>
      <c r="E931" s="2">
        <v>106</v>
      </c>
      <c r="F931" s="2">
        <v>3</v>
      </c>
      <c r="G931" s="10" t="str">
        <f t="shared" si="94"/>
        <v>106-3</v>
      </c>
      <c r="H931" s="2">
        <v>0</v>
      </c>
      <c r="I931" s="2">
        <v>6</v>
      </c>
      <c r="J931" s="14">
        <f>(VLOOKUP($G931,Depth_Lookup_CCL!$A$3:$Z$549,11,FALSE))+(H931/100)</f>
        <v>266.91499999999996</v>
      </c>
      <c r="K931" s="14">
        <f>(VLOOKUP($G931,Depth_Lookup_CCL!$A$3:$Z$549,11,FALSE))+(I931/100)</f>
        <v>266.97499999999997</v>
      </c>
      <c r="L931" s="90">
        <v>60</v>
      </c>
      <c r="M931" s="90" t="s">
        <v>1846</v>
      </c>
      <c r="N931" s="14"/>
      <c r="Q931" s="2"/>
      <c r="R931" s="110"/>
      <c r="S931" s="2" t="s">
        <v>1378</v>
      </c>
      <c r="T931" s="35" t="s">
        <v>1391</v>
      </c>
      <c r="U931" s="2" t="s">
        <v>1368</v>
      </c>
      <c r="V931" s="2" t="s">
        <v>1374</v>
      </c>
      <c r="W931" s="5">
        <f>VLOOKUP(V931,definitions_list_lookup!$V$12:$W$15,2,FALSE)</f>
        <v>1</v>
      </c>
      <c r="X931" s="35" t="s">
        <v>1455</v>
      </c>
      <c r="Y931" s="41">
        <f>VLOOKUP(X931,definitions_list_lookup!$AT$3:$AU$5,2,FALSE)</f>
        <v>0</v>
      </c>
      <c r="Z931" s="41"/>
      <c r="AA931" s="41" t="s">
        <v>3229</v>
      </c>
      <c r="AB931" s="2"/>
      <c r="AC931" s="2"/>
      <c r="AD931" s="5" t="e">
        <f>VLOOKUP(AC931,definitions_list_lookup!$Y$12:$Z$15,2,FALSE)</f>
        <v>#N/A</v>
      </c>
      <c r="AE931" s="35"/>
      <c r="AF931" s="41" t="e">
        <f>VLOOKUP(AE931,definitions_list_lookup!$AT$3:$AU$5,2,FALSE)</f>
        <v>#N/A</v>
      </c>
      <c r="AH931" s="2"/>
      <c r="AI931" s="2"/>
      <c r="AJ931" s="14"/>
      <c r="AK931" s="14"/>
      <c r="AL931" s="14"/>
      <c r="AM931" s="14"/>
      <c r="AN931" s="14"/>
      <c r="AO931" s="14"/>
      <c r="AP931" s="14"/>
      <c r="AQ931" s="14"/>
      <c r="AR931" s="14"/>
      <c r="AS931" s="49"/>
      <c r="AT931" s="49"/>
      <c r="AU931" s="49"/>
      <c r="AV931" s="49"/>
      <c r="AW931" s="49"/>
      <c r="AX931" s="49"/>
      <c r="AY931" s="49"/>
      <c r="AZ931" s="49"/>
      <c r="BA931" s="49"/>
      <c r="BB931" s="49"/>
      <c r="BC931" s="60"/>
    </row>
    <row r="932" spans="1:55">
      <c r="A932" s="89">
        <v>42943</v>
      </c>
      <c r="B932" s="2" t="s">
        <v>1842</v>
      </c>
      <c r="C932" s="2" t="s">
        <v>1450</v>
      </c>
      <c r="D932" s="2" t="s">
        <v>1575</v>
      </c>
      <c r="E932" s="2">
        <v>106</v>
      </c>
      <c r="F932" s="2">
        <v>3</v>
      </c>
      <c r="G932" s="10" t="str">
        <f t="shared" si="94"/>
        <v>106-3</v>
      </c>
      <c r="H932" s="2">
        <v>6</v>
      </c>
      <c r="I932" s="2">
        <v>43</v>
      </c>
      <c r="J932" s="14">
        <f>(VLOOKUP($G932,Depth_Lookup_CCL!$A$3:$Z$549,11,FALSE))+(H932/100)</f>
        <v>266.97499999999997</v>
      </c>
      <c r="K932" s="14">
        <f>(VLOOKUP($G932,Depth_Lookup_CCL!$A$3:$Z$549,11,FALSE))+(I932/100)</f>
        <v>267.34499999999997</v>
      </c>
      <c r="L932" s="90">
        <v>60</v>
      </c>
      <c r="M932" s="90" t="s">
        <v>1846</v>
      </c>
      <c r="N932" s="14"/>
      <c r="Q932" s="2"/>
      <c r="R932" s="110"/>
      <c r="S932" s="2" t="s">
        <v>1366</v>
      </c>
      <c r="T932" s="35" t="s">
        <v>1391</v>
      </c>
      <c r="U932" s="2" t="s">
        <v>1368</v>
      </c>
      <c r="V932" s="2" t="s">
        <v>1374</v>
      </c>
      <c r="W932" s="5">
        <f>VLOOKUP(V932,definitions_list_lookup!$V$12:$W$15,2,FALSE)</f>
        <v>1</v>
      </c>
      <c r="X932" s="35" t="s">
        <v>1455</v>
      </c>
      <c r="Y932" s="41">
        <f>VLOOKUP(X932,definitions_list_lookup!$AT$3:$AU$5,2,FALSE)</f>
        <v>0</v>
      </c>
      <c r="Z932" s="41">
        <v>37</v>
      </c>
      <c r="AA932" s="41" t="s">
        <v>3891</v>
      </c>
      <c r="AB932" s="2"/>
      <c r="AC932" s="2"/>
      <c r="AD932" s="5" t="e">
        <f>VLOOKUP(AC932,definitions_list_lookup!$Y$12:$Z$15,2,FALSE)</f>
        <v>#N/A</v>
      </c>
      <c r="AE932" s="35"/>
      <c r="AF932" s="41" t="e">
        <f>VLOOKUP(AE932,definitions_list_lookup!$AT$3:$AU$5,2,FALSE)</f>
        <v>#N/A</v>
      </c>
      <c r="AH932" s="2"/>
      <c r="AI932" s="2"/>
      <c r="AJ932" s="14"/>
      <c r="AK932" s="14"/>
      <c r="AL932" s="14"/>
      <c r="AM932" s="14"/>
      <c r="AN932" s="14"/>
      <c r="AO932" s="14"/>
      <c r="AP932" s="14"/>
      <c r="AQ932" s="14"/>
      <c r="AR932" s="14"/>
      <c r="AS932" s="49">
        <v>1</v>
      </c>
      <c r="AT932" s="49">
        <v>270</v>
      </c>
      <c r="AU932" s="49">
        <v>3</v>
      </c>
      <c r="AV932" s="49">
        <v>180</v>
      </c>
      <c r="AW932" s="49">
        <f t="shared" si="89"/>
        <v>18.420980799725044</v>
      </c>
      <c r="AX932" s="49">
        <f t="shared" si="84"/>
        <v>18.420980799725044</v>
      </c>
      <c r="AY932" s="49">
        <f t="shared" si="90"/>
        <v>86.838299513294629</v>
      </c>
      <c r="AZ932" s="49">
        <f t="shared" si="85"/>
        <v>108.42098079972504</v>
      </c>
      <c r="BA932" s="49">
        <f t="shared" si="86"/>
        <v>3.1617004867053708</v>
      </c>
      <c r="BB932" s="49">
        <f t="shared" si="91"/>
        <v>198.42098079972504</v>
      </c>
      <c r="BC932" s="60">
        <f t="shared" si="87"/>
        <v>3.1617004867053708</v>
      </c>
    </row>
    <row r="933" spans="1:55">
      <c r="A933" s="89">
        <v>42943</v>
      </c>
      <c r="B933" s="2" t="s">
        <v>1842</v>
      </c>
      <c r="C933" s="2" t="s">
        <v>1450</v>
      </c>
      <c r="D933" s="2" t="s">
        <v>1575</v>
      </c>
      <c r="E933" s="2">
        <v>106</v>
      </c>
      <c r="F933" s="2">
        <v>3</v>
      </c>
      <c r="G933" s="10" t="str">
        <f t="shared" si="94"/>
        <v>106-3</v>
      </c>
      <c r="H933" s="2">
        <v>43</v>
      </c>
      <c r="I933" s="2">
        <v>45</v>
      </c>
      <c r="J933" s="14">
        <f>(VLOOKUP($G933,Depth_Lookup_CCL!$A$3:$Z$549,11,FALSE))+(H933/100)</f>
        <v>267.34499999999997</v>
      </c>
      <c r="K933" s="14">
        <f>(VLOOKUP($G933,Depth_Lookup_CCL!$A$3:$Z$549,11,FALSE))+(I933/100)</f>
        <v>267.36499999999995</v>
      </c>
      <c r="L933" s="90">
        <v>60</v>
      </c>
      <c r="M933" s="90" t="s">
        <v>1846</v>
      </c>
      <c r="N933" s="14"/>
      <c r="Q933" s="2"/>
      <c r="R933" s="110"/>
      <c r="S933" s="2" t="s">
        <v>1379</v>
      </c>
      <c r="T933" s="35" t="s">
        <v>1391</v>
      </c>
      <c r="U933" s="2" t="s">
        <v>1368</v>
      </c>
      <c r="V933" s="2" t="s">
        <v>1374</v>
      </c>
      <c r="W933" s="5">
        <f>VLOOKUP(V933,definitions_list_lookup!$V$12:$W$15,2,FALSE)</f>
        <v>1</v>
      </c>
      <c r="X933" s="35" t="s">
        <v>1455</v>
      </c>
      <c r="Y933" s="41">
        <f>VLOOKUP(X933,definitions_list_lookup!$AT$3:$AU$5,2,FALSE)</f>
        <v>0</v>
      </c>
      <c r="Z933" s="41">
        <v>2</v>
      </c>
      <c r="AA933" s="41" t="s">
        <v>3081</v>
      </c>
      <c r="AB933" s="2"/>
      <c r="AC933" s="2"/>
      <c r="AD933" s="5" t="e">
        <f>VLOOKUP(AC933,definitions_list_lookup!$Y$12:$Z$15,2,FALSE)</f>
        <v>#N/A</v>
      </c>
      <c r="AE933" s="35"/>
      <c r="AF933" s="41" t="e">
        <f>VLOOKUP(AE933,definitions_list_lookup!$AT$3:$AU$5,2,FALSE)</f>
        <v>#N/A</v>
      </c>
      <c r="AH933" s="2"/>
      <c r="AI933" s="2"/>
      <c r="AJ933" s="14"/>
      <c r="AK933" s="14"/>
      <c r="AL933" s="14"/>
      <c r="AM933" s="14"/>
      <c r="AN933" s="14"/>
      <c r="AO933" s="14"/>
      <c r="AP933" s="14"/>
      <c r="AQ933" s="14"/>
      <c r="AR933" s="14"/>
      <c r="AS933" s="49"/>
      <c r="AT933" s="49"/>
      <c r="AU933" s="49"/>
      <c r="AV933" s="49"/>
      <c r="AW933" s="49"/>
      <c r="AX933" s="49"/>
      <c r="AY933" s="49"/>
      <c r="AZ933" s="49"/>
      <c r="BA933" s="49"/>
      <c r="BB933" s="49"/>
      <c r="BC933" s="60"/>
    </row>
    <row r="934" spans="1:55">
      <c r="A934" s="89">
        <v>42943</v>
      </c>
      <c r="B934" s="2" t="s">
        <v>1842</v>
      </c>
      <c r="C934" s="2" t="s">
        <v>1450</v>
      </c>
      <c r="D934" s="2" t="s">
        <v>1575</v>
      </c>
      <c r="E934" s="2">
        <v>106</v>
      </c>
      <c r="F934" s="2">
        <v>3</v>
      </c>
      <c r="G934" s="10" t="str">
        <f t="shared" si="94"/>
        <v>106-3</v>
      </c>
      <c r="H934" s="2">
        <v>45</v>
      </c>
      <c r="I934" s="2">
        <v>62</v>
      </c>
      <c r="J934" s="14">
        <f>(VLOOKUP($G934,Depth_Lookup_CCL!$A$3:$Z$549,11,FALSE))+(H934/100)</f>
        <v>267.36499999999995</v>
      </c>
      <c r="K934" s="14">
        <f>(VLOOKUP($G934,Depth_Lookup_CCL!$A$3:$Z$549,11,FALSE))+(I934/100)</f>
        <v>267.53499999999997</v>
      </c>
      <c r="L934" s="90">
        <v>60</v>
      </c>
      <c r="M934" s="90" t="s">
        <v>1846</v>
      </c>
      <c r="N934" s="14"/>
      <c r="Q934" s="2"/>
      <c r="R934" s="110"/>
      <c r="S934" s="2" t="s">
        <v>1366</v>
      </c>
      <c r="T934" s="35" t="s">
        <v>1391</v>
      </c>
      <c r="U934" s="2" t="s">
        <v>1368</v>
      </c>
      <c r="V934" s="2" t="s">
        <v>1374</v>
      </c>
      <c r="W934" s="5">
        <f>VLOOKUP(V934,definitions_list_lookup!$V$12:$W$15,2,FALSE)</f>
        <v>1</v>
      </c>
      <c r="X934" s="35" t="s">
        <v>1455</v>
      </c>
      <c r="Y934" s="41">
        <f>VLOOKUP(X934,definitions_list_lookup!$AT$3:$AU$5,2,FALSE)</f>
        <v>0</v>
      </c>
      <c r="Z934" s="41">
        <v>17</v>
      </c>
      <c r="AA934" s="41" t="s">
        <v>3892</v>
      </c>
      <c r="AB934" s="2"/>
      <c r="AC934" s="2"/>
      <c r="AD934" s="5" t="e">
        <f>VLOOKUP(AC934,definitions_list_lookup!$Y$12:$Z$15,2,FALSE)</f>
        <v>#N/A</v>
      </c>
      <c r="AE934" s="35"/>
      <c r="AF934" s="41" t="e">
        <f>VLOOKUP(AE934,definitions_list_lookup!$AT$3:$AU$5,2,FALSE)</f>
        <v>#N/A</v>
      </c>
      <c r="AH934" s="2"/>
      <c r="AI934" s="2"/>
      <c r="AJ934" s="14"/>
      <c r="AK934" s="14"/>
      <c r="AL934" s="14"/>
      <c r="AM934" s="14"/>
      <c r="AN934" s="14"/>
      <c r="AO934" s="14"/>
      <c r="AP934" s="14"/>
      <c r="AQ934" s="14"/>
      <c r="AR934" s="14"/>
      <c r="AS934" s="49"/>
      <c r="AT934" s="49"/>
      <c r="AU934" s="49"/>
      <c r="AV934" s="49"/>
      <c r="AW934" s="49"/>
      <c r="AX934" s="49"/>
      <c r="AY934" s="49"/>
      <c r="AZ934" s="49"/>
      <c r="BA934" s="49"/>
      <c r="BB934" s="49"/>
      <c r="BC934" s="60"/>
    </row>
    <row r="935" spans="1:55">
      <c r="A935" s="89">
        <v>42943</v>
      </c>
      <c r="B935" s="2" t="s">
        <v>1842</v>
      </c>
      <c r="C935" s="2" t="s">
        <v>1450</v>
      </c>
      <c r="D935" s="2" t="s">
        <v>1575</v>
      </c>
      <c r="E935" s="2">
        <v>106</v>
      </c>
      <c r="F935" s="2">
        <v>3</v>
      </c>
      <c r="G935" s="10" t="str">
        <f t="shared" si="94"/>
        <v>106-3</v>
      </c>
      <c r="H935" s="2">
        <v>62</v>
      </c>
      <c r="I935" s="2">
        <v>71</v>
      </c>
      <c r="J935" s="14">
        <f>(VLOOKUP($G935,Depth_Lookup_CCL!$A$3:$Z$549,11,FALSE))+(H935/100)</f>
        <v>267.53499999999997</v>
      </c>
      <c r="K935" s="14">
        <f>(VLOOKUP($G935,Depth_Lookup_CCL!$A$3:$Z$549,11,FALSE))+(I935/100)</f>
        <v>267.62499999999994</v>
      </c>
      <c r="L935" s="90">
        <v>60</v>
      </c>
      <c r="M935" s="90" t="s">
        <v>1846</v>
      </c>
      <c r="N935" s="14"/>
      <c r="Q935" s="2"/>
      <c r="R935" s="110"/>
      <c r="S935" s="2" t="s">
        <v>1378</v>
      </c>
      <c r="T935" s="35" t="s">
        <v>1363</v>
      </c>
      <c r="U935" s="2" t="s">
        <v>1368</v>
      </c>
      <c r="V935" s="2" t="s">
        <v>1374</v>
      </c>
      <c r="W935" s="5">
        <f>VLOOKUP(V935,definitions_list_lookup!$V$12:$W$15,2,FALSE)</f>
        <v>1</v>
      </c>
      <c r="X935" s="35" t="s">
        <v>1455</v>
      </c>
      <c r="Y935" s="41">
        <f>VLOOKUP(X935,definitions_list_lookup!$AT$3:$AU$5,2,FALSE)</f>
        <v>0</v>
      </c>
      <c r="Z935" s="41">
        <v>9</v>
      </c>
      <c r="AA935" s="41" t="s">
        <v>3375</v>
      </c>
      <c r="AB935" s="2"/>
      <c r="AC935" s="2"/>
      <c r="AD935" s="5" t="e">
        <f>VLOOKUP(AC935,definitions_list_lookup!$Y$12:$Z$15,2,FALSE)</f>
        <v>#N/A</v>
      </c>
      <c r="AE935" s="35"/>
      <c r="AF935" s="41" t="e">
        <f>VLOOKUP(AE935,definitions_list_lookup!$AT$3:$AU$5,2,FALSE)</f>
        <v>#N/A</v>
      </c>
      <c r="AH935" s="2"/>
      <c r="AI935" s="2"/>
      <c r="AJ935" s="14"/>
      <c r="AK935" s="14"/>
      <c r="AL935" s="14"/>
      <c r="AM935" s="14"/>
      <c r="AN935" s="14"/>
      <c r="AO935" s="14"/>
      <c r="AP935" s="14"/>
      <c r="AQ935" s="14"/>
      <c r="AR935" s="14"/>
      <c r="AS935" s="49"/>
      <c r="AT935" s="49"/>
      <c r="AU935" s="49"/>
      <c r="AV935" s="49"/>
      <c r="AW935" s="49"/>
      <c r="AX935" s="49"/>
      <c r="AY935" s="49"/>
      <c r="AZ935" s="49"/>
      <c r="BA935" s="49"/>
      <c r="BB935" s="49"/>
      <c r="BC935" s="60"/>
    </row>
    <row r="936" spans="1:55">
      <c r="A936" s="89">
        <v>42943</v>
      </c>
      <c r="B936" s="2" t="s">
        <v>1842</v>
      </c>
      <c r="C936" s="2" t="s">
        <v>1450</v>
      </c>
      <c r="D936" s="2" t="s">
        <v>1575</v>
      </c>
      <c r="E936" s="2">
        <v>106</v>
      </c>
      <c r="F936" s="2">
        <v>3</v>
      </c>
      <c r="G936" s="10" t="str">
        <f t="shared" si="94"/>
        <v>106-3</v>
      </c>
      <c r="H936" s="2">
        <v>71</v>
      </c>
      <c r="I936" s="2">
        <v>82</v>
      </c>
      <c r="J936" s="14">
        <f>(VLOOKUP($G936,Depth_Lookup_CCL!$A$3:$Z$549,11,FALSE))+(H936/100)</f>
        <v>267.62499999999994</v>
      </c>
      <c r="K936" s="14">
        <f>(VLOOKUP($G936,Depth_Lookup_CCL!$A$3:$Z$549,11,FALSE))+(I936/100)</f>
        <v>267.73499999999996</v>
      </c>
      <c r="L936" s="90">
        <v>60</v>
      </c>
      <c r="M936" s="90" t="s">
        <v>1846</v>
      </c>
      <c r="N936" s="14"/>
      <c r="Q936" s="2"/>
      <c r="R936" s="110"/>
      <c r="S936" s="2" t="s">
        <v>1379</v>
      </c>
      <c r="T936" s="35" t="s">
        <v>1391</v>
      </c>
      <c r="U936" s="2" t="s">
        <v>1368</v>
      </c>
      <c r="V936" s="2" t="s">
        <v>1374</v>
      </c>
      <c r="W936" s="5">
        <f>VLOOKUP(V936,definitions_list_lookup!$V$12:$W$15,2,FALSE)</f>
        <v>1</v>
      </c>
      <c r="X936" s="35" t="s">
        <v>1456</v>
      </c>
      <c r="Y936" s="41">
        <f>VLOOKUP(X936,definitions_list_lookup!$AT$3:$AU$5,2,FALSE)</f>
        <v>1</v>
      </c>
      <c r="Z936" s="41">
        <v>11</v>
      </c>
      <c r="AA936" s="41" t="s">
        <v>3219</v>
      </c>
      <c r="AB936" s="2"/>
      <c r="AC936" s="2"/>
      <c r="AD936" s="5" t="e">
        <f>VLOOKUP(AC936,definitions_list_lookup!$Y$12:$Z$15,2,FALSE)</f>
        <v>#N/A</v>
      </c>
      <c r="AE936" s="35"/>
      <c r="AF936" s="41" t="e">
        <f>VLOOKUP(AE936,definitions_list_lookup!$AT$3:$AU$5,2,FALSE)</f>
        <v>#N/A</v>
      </c>
      <c r="AH936" s="2"/>
      <c r="AI936" s="2"/>
      <c r="AJ936" s="14"/>
      <c r="AK936" s="14"/>
      <c r="AL936" s="14"/>
      <c r="AM936" s="14"/>
      <c r="AN936" s="14"/>
      <c r="AO936" s="14"/>
      <c r="AP936" s="14"/>
      <c r="AQ936" s="14"/>
      <c r="AR936" s="14"/>
      <c r="AS936" s="49"/>
      <c r="AT936" s="49"/>
      <c r="AU936" s="49"/>
      <c r="AV936" s="49"/>
      <c r="AW936" s="49"/>
      <c r="AX936" s="49"/>
      <c r="AY936" s="49"/>
      <c r="AZ936" s="49"/>
      <c r="BA936" s="49"/>
      <c r="BB936" s="49"/>
      <c r="BC936" s="60"/>
    </row>
    <row r="937" spans="1:55">
      <c r="A937" s="89">
        <v>42943</v>
      </c>
      <c r="B937" s="2" t="s">
        <v>1842</v>
      </c>
      <c r="C937" s="2" t="s">
        <v>1450</v>
      </c>
      <c r="D937" s="2" t="s">
        <v>1575</v>
      </c>
      <c r="E937" s="2">
        <v>106</v>
      </c>
      <c r="F937" s="2">
        <v>3</v>
      </c>
      <c r="G937" s="10" t="str">
        <f t="shared" si="94"/>
        <v>106-3</v>
      </c>
      <c r="H937" s="2">
        <v>82</v>
      </c>
      <c r="I937" s="2">
        <v>85</v>
      </c>
      <c r="J937" s="14">
        <f>(VLOOKUP($G937,Depth_Lookup_CCL!$A$3:$Z$549,11,FALSE))+(H937/100)</f>
        <v>267.73499999999996</v>
      </c>
      <c r="K937" s="14">
        <f>(VLOOKUP($G937,Depth_Lookup_CCL!$A$3:$Z$549,11,FALSE))+(I937/100)</f>
        <v>267.76499999999999</v>
      </c>
      <c r="L937" s="90">
        <v>60</v>
      </c>
      <c r="M937" s="90" t="s">
        <v>1846</v>
      </c>
      <c r="N937" s="14"/>
      <c r="Q937" s="2"/>
      <c r="R937" s="110"/>
      <c r="S937" s="2" t="s">
        <v>1379</v>
      </c>
      <c r="T937" s="35" t="s">
        <v>1391</v>
      </c>
      <c r="U937" s="2" t="s">
        <v>1368</v>
      </c>
      <c r="V937" s="2" t="s">
        <v>1374</v>
      </c>
      <c r="W937" s="5">
        <f>VLOOKUP(V937,definitions_list_lookup!$V$12:$W$15,2,FALSE)</f>
        <v>1</v>
      </c>
      <c r="X937" s="35" t="s">
        <v>1456</v>
      </c>
      <c r="Y937" s="41">
        <f>VLOOKUP(X937,definitions_list_lookup!$AT$3:$AU$5,2,FALSE)</f>
        <v>1</v>
      </c>
      <c r="Z937" s="41">
        <v>3</v>
      </c>
      <c r="AA937" s="41" t="s">
        <v>3081</v>
      </c>
      <c r="AB937" s="2"/>
      <c r="AC937" s="2"/>
      <c r="AD937" s="5" t="e">
        <f>VLOOKUP(AC937,definitions_list_lookup!$Y$12:$Z$15,2,FALSE)</f>
        <v>#N/A</v>
      </c>
      <c r="AE937" s="35"/>
      <c r="AF937" s="41" t="e">
        <f>VLOOKUP(AE937,definitions_list_lookup!$AT$3:$AU$5,2,FALSE)</f>
        <v>#N/A</v>
      </c>
      <c r="AH937" s="2"/>
      <c r="AI937" s="2"/>
      <c r="AJ937" s="14"/>
      <c r="AK937" s="14"/>
      <c r="AL937" s="14"/>
      <c r="AM937" s="14"/>
      <c r="AN937" s="14"/>
      <c r="AO937" s="14"/>
      <c r="AP937" s="14"/>
      <c r="AQ937" s="14"/>
      <c r="AR937" s="14"/>
      <c r="AS937" s="49">
        <v>4</v>
      </c>
      <c r="AT937" s="49">
        <v>180</v>
      </c>
      <c r="AU937" s="49">
        <v>8</v>
      </c>
      <c r="AV937" s="49">
        <v>270</v>
      </c>
      <c r="AW937" s="49">
        <f t="shared" si="89"/>
        <v>63.547123403141455</v>
      </c>
      <c r="AX937" s="49">
        <f t="shared" si="84"/>
        <v>63.547123403141455</v>
      </c>
      <c r="AY937" s="49">
        <f t="shared" si="90"/>
        <v>81.078736277080395</v>
      </c>
      <c r="AZ937" s="49">
        <f t="shared" si="85"/>
        <v>153.54712340314146</v>
      </c>
      <c r="BA937" s="49">
        <f t="shared" si="86"/>
        <v>8.9212637229196048</v>
      </c>
      <c r="BB937" s="49">
        <f t="shared" si="91"/>
        <v>243.54712340314146</v>
      </c>
      <c r="BC937" s="60">
        <f t="shared" si="87"/>
        <v>8.9212637229196048</v>
      </c>
    </row>
    <row r="938" spans="1:55">
      <c r="A938" s="89">
        <v>42943</v>
      </c>
      <c r="B938" s="2" t="s">
        <v>1842</v>
      </c>
      <c r="C938" s="2" t="s">
        <v>1450</v>
      </c>
      <c r="D938" s="2" t="s">
        <v>1575</v>
      </c>
      <c r="E938" s="2">
        <v>106</v>
      </c>
      <c r="F938" s="2">
        <v>3</v>
      </c>
      <c r="G938" s="10" t="str">
        <f t="shared" si="94"/>
        <v>106-3</v>
      </c>
      <c r="H938" s="2">
        <v>85</v>
      </c>
      <c r="I938" s="2">
        <v>92</v>
      </c>
      <c r="J938" s="14">
        <f>(VLOOKUP($G938,Depth_Lookup_CCL!$A$3:$Z$549,11,FALSE))+(H938/100)</f>
        <v>267.76499999999999</v>
      </c>
      <c r="K938" s="14">
        <f>(VLOOKUP($G938,Depth_Lookup_CCL!$A$3:$Z$549,11,FALSE))+(I938/100)</f>
        <v>267.83499999999998</v>
      </c>
      <c r="L938" s="90">
        <v>60</v>
      </c>
      <c r="M938" s="90" t="s">
        <v>1846</v>
      </c>
      <c r="N938" s="14" t="s">
        <v>1442</v>
      </c>
      <c r="Q938" s="2"/>
      <c r="R938" s="110"/>
      <c r="S938" s="2" t="s">
        <v>1366</v>
      </c>
      <c r="T938" s="35" t="s">
        <v>1391</v>
      </c>
      <c r="U938" s="2" t="s">
        <v>1368</v>
      </c>
      <c r="V938" s="2" t="s">
        <v>1374</v>
      </c>
      <c r="W938" s="5">
        <f>VLOOKUP(V938,definitions_list_lookup!$V$12:$W$15,2,FALSE)</f>
        <v>1</v>
      </c>
      <c r="X938" s="35" t="s">
        <v>1456</v>
      </c>
      <c r="Y938" s="41">
        <f>VLOOKUP(X938,definitions_list_lookup!$AT$3:$AU$5,2,FALSE)</f>
        <v>1</v>
      </c>
      <c r="Z938" s="41">
        <f>VLOOKUP(X938,[17]definitions_list_lookup!$AT$3:$AU$5,2,FALSE)</f>
        <v>1</v>
      </c>
      <c r="AA938" s="41" t="s">
        <v>3331</v>
      </c>
      <c r="AB938" s="2"/>
      <c r="AC938" s="2"/>
      <c r="AD938" s="5" t="e">
        <f>VLOOKUP(AC938,definitions_list_lookup!$Y$12:$Z$15,2,FALSE)</f>
        <v>#N/A</v>
      </c>
      <c r="AE938" s="35"/>
      <c r="AF938" s="41" t="e">
        <f>VLOOKUP(AE938,definitions_list_lookup!$AT$3:$AU$5,2,FALSE)</f>
        <v>#N/A</v>
      </c>
      <c r="AH938" s="2"/>
      <c r="AI938" s="2"/>
      <c r="AJ938" s="14"/>
      <c r="AK938" s="14"/>
      <c r="AL938" s="14"/>
      <c r="AM938" s="14"/>
      <c r="AN938" s="14"/>
      <c r="AO938" s="14"/>
      <c r="AP938" s="14"/>
      <c r="AQ938" s="14"/>
      <c r="AR938" s="14"/>
      <c r="AS938" s="49">
        <v>1</v>
      </c>
      <c r="AT938" s="49">
        <v>270</v>
      </c>
      <c r="AU938" s="49">
        <v>4</v>
      </c>
      <c r="AV938" s="49">
        <v>180</v>
      </c>
      <c r="AW938" s="49">
        <f t="shared" si="89"/>
        <v>14.01569916405353</v>
      </c>
      <c r="AX938" s="49">
        <f t="shared" si="84"/>
        <v>14.01569916405353</v>
      </c>
      <c r="AY938" s="49">
        <f t="shared" si="90"/>
        <v>85.87768053918505</v>
      </c>
      <c r="AZ938" s="49">
        <f t="shared" si="85"/>
        <v>104.01569916405353</v>
      </c>
      <c r="BA938" s="49">
        <f t="shared" si="86"/>
        <v>4.1223194608149498</v>
      </c>
      <c r="BB938" s="49">
        <f t="shared" si="91"/>
        <v>194.01569916405353</v>
      </c>
      <c r="BC938" s="60">
        <f t="shared" si="87"/>
        <v>4.1223194608149498</v>
      </c>
    </row>
    <row r="939" spans="1:55">
      <c r="A939" s="89">
        <v>42943</v>
      </c>
      <c r="B939" s="2" t="s">
        <v>1842</v>
      </c>
      <c r="C939" s="2" t="s">
        <v>1450</v>
      </c>
      <c r="D939" s="2" t="s">
        <v>1575</v>
      </c>
      <c r="E939" s="2">
        <v>106</v>
      </c>
      <c r="F939" s="2">
        <v>4</v>
      </c>
      <c r="G939" s="10" t="str">
        <f t="shared" si="94"/>
        <v>106-4</v>
      </c>
      <c r="H939" s="2">
        <v>0</v>
      </c>
      <c r="I939" s="2">
        <v>26</v>
      </c>
      <c r="J939" s="14">
        <f>(VLOOKUP($G939,Depth_Lookup_CCL!$A$3:$Z$549,11,FALSE))+(H939/100)</f>
        <v>267.84999999999997</v>
      </c>
      <c r="K939" s="14">
        <f>(VLOOKUP($G939,Depth_Lookup_CCL!$A$3:$Z$549,11,FALSE))+(I939/100)</f>
        <v>268.10999999999996</v>
      </c>
      <c r="L939" s="90">
        <v>60</v>
      </c>
      <c r="M939" s="90" t="s">
        <v>1846</v>
      </c>
      <c r="N939" s="14" t="s">
        <v>1442</v>
      </c>
      <c r="Q939" s="2"/>
      <c r="R939" s="110"/>
      <c r="T939" s="35"/>
      <c r="U939" s="2"/>
      <c r="V939" s="2"/>
      <c r="W939" s="5" t="e">
        <f>VLOOKUP(V939,definitions_list_lookup!$V$12:$W$15,2,FALSE)</f>
        <v>#N/A</v>
      </c>
      <c r="X939" s="35"/>
      <c r="Y939" s="41" t="e">
        <f>VLOOKUP(X939,definitions_list_lookup!$AT$3:$AU$5,2,FALSE)</f>
        <v>#N/A</v>
      </c>
      <c r="Z939" s="41"/>
      <c r="AA939" s="41"/>
      <c r="AB939" s="2" t="s">
        <v>1385</v>
      </c>
      <c r="AC939" s="2" t="s">
        <v>1374</v>
      </c>
      <c r="AD939" s="5">
        <f>VLOOKUP(AC939,definitions_list_lookup!$Y$12:$Z$15,2,FALSE)</f>
        <v>1</v>
      </c>
      <c r="AE939" s="35" t="s">
        <v>1455</v>
      </c>
      <c r="AF939" s="41">
        <f>VLOOKUP(AE939,definitions_list_lookup!$AT$3:$AU$5,2,FALSE)</f>
        <v>0</v>
      </c>
      <c r="AH939" s="2" t="s">
        <v>1492</v>
      </c>
      <c r="AI939" s="2" t="s">
        <v>3367</v>
      </c>
      <c r="AJ939" s="14"/>
      <c r="AK939" s="14"/>
      <c r="AL939" s="14"/>
      <c r="AM939" s="14"/>
      <c r="AN939" s="14"/>
      <c r="AO939" s="14"/>
      <c r="AP939" s="14"/>
      <c r="AQ939" s="14"/>
      <c r="AR939" s="14"/>
      <c r="AS939" s="49">
        <v>8</v>
      </c>
      <c r="AT939" s="49">
        <v>270</v>
      </c>
      <c r="AU939" s="49">
        <v>16</v>
      </c>
      <c r="AV939" s="49">
        <v>180</v>
      </c>
      <c r="AW939" s="49">
        <f t="shared" si="89"/>
        <v>26.110589168389083</v>
      </c>
      <c r="AX939" s="49">
        <f t="shared" si="84"/>
        <v>26.110589168389083</v>
      </c>
      <c r="AY939" s="49">
        <f t="shared" si="90"/>
        <v>72.289913799453828</v>
      </c>
      <c r="AZ939" s="49">
        <f t="shared" si="85"/>
        <v>116.11058916838908</v>
      </c>
      <c r="BA939" s="49">
        <f t="shared" si="86"/>
        <v>17.710086200546172</v>
      </c>
      <c r="BB939" s="49">
        <f t="shared" si="91"/>
        <v>206.11058916838908</v>
      </c>
      <c r="BC939" s="60">
        <f t="shared" si="87"/>
        <v>17.710086200546172</v>
      </c>
    </row>
    <row r="940" spans="1:55">
      <c r="A940" s="89">
        <v>42943</v>
      </c>
      <c r="B940" s="2" t="s">
        <v>1842</v>
      </c>
      <c r="C940" s="2" t="s">
        <v>1450</v>
      </c>
      <c r="D940" s="2" t="s">
        <v>1575</v>
      </c>
      <c r="E940" s="2">
        <v>107</v>
      </c>
      <c r="F940" s="2">
        <v>1</v>
      </c>
      <c r="G940" s="10" t="str">
        <f t="shared" si="94"/>
        <v>107-1</v>
      </c>
      <c r="H940" s="2">
        <v>0</v>
      </c>
      <c r="I940" s="2">
        <v>29</v>
      </c>
      <c r="J940" s="14">
        <f>(VLOOKUP($G940,Depth_Lookup_CCL!$A$3:$Z$549,11,FALSE))+(H940/100)</f>
        <v>268.05</v>
      </c>
      <c r="K940" s="14">
        <f>(VLOOKUP($G940,Depth_Lookup_CCL!$A$3:$Z$549,11,FALSE))+(I940/100)</f>
        <v>268.34000000000003</v>
      </c>
      <c r="L940" s="90">
        <v>60</v>
      </c>
      <c r="M940" s="90" t="s">
        <v>1846</v>
      </c>
      <c r="N940" s="14"/>
      <c r="Q940" s="2"/>
      <c r="R940" s="110"/>
      <c r="T940" s="35"/>
      <c r="U940" s="2"/>
      <c r="V940" s="2"/>
      <c r="W940" s="5" t="e">
        <f>VLOOKUP(V940,definitions_list_lookup!$V$12:$W$15,2,FALSE)</f>
        <v>#N/A</v>
      </c>
      <c r="X940" s="35"/>
      <c r="Y940" s="41" t="e">
        <f>VLOOKUP(X940,definitions_list_lookup!$AT$3:$AU$5,2,FALSE)</f>
        <v>#N/A</v>
      </c>
      <c r="Z940" s="41"/>
      <c r="AA940" s="41" t="s">
        <v>3893</v>
      </c>
      <c r="AB940" s="2"/>
      <c r="AC940" s="2"/>
      <c r="AD940" s="5" t="e">
        <f>VLOOKUP(AC940,definitions_list_lookup!$Y$12:$Z$15,2,FALSE)</f>
        <v>#N/A</v>
      </c>
      <c r="AE940" s="35"/>
      <c r="AF940" s="41" t="e">
        <f>VLOOKUP(AE940,definitions_list_lookup!$AT$3:$AU$5,2,FALSE)</f>
        <v>#N/A</v>
      </c>
      <c r="AH940" s="2"/>
      <c r="AI940" s="2"/>
      <c r="AJ940" s="14"/>
      <c r="AK940" s="14"/>
      <c r="AL940" s="14"/>
      <c r="AM940" s="14"/>
      <c r="AN940" s="14"/>
      <c r="AO940" s="14"/>
      <c r="AP940" s="14"/>
      <c r="AQ940" s="14"/>
      <c r="AR940" s="14"/>
      <c r="AS940" s="49"/>
      <c r="AT940" s="49"/>
      <c r="AU940" s="49"/>
      <c r="AV940" s="49"/>
      <c r="AW940" s="49"/>
      <c r="AX940" s="49"/>
      <c r="AY940" s="49"/>
      <c r="AZ940" s="49"/>
      <c r="BA940" s="49"/>
      <c r="BB940" s="49"/>
      <c r="BC940" s="60"/>
    </row>
    <row r="941" spans="1:55">
      <c r="A941" s="89">
        <v>42943</v>
      </c>
      <c r="B941" s="2" t="s">
        <v>1842</v>
      </c>
      <c r="C941" s="2" t="s">
        <v>1450</v>
      </c>
      <c r="D941" s="2" t="s">
        <v>1575</v>
      </c>
      <c r="E941" s="2">
        <v>107</v>
      </c>
      <c r="F941" s="2">
        <v>1</v>
      </c>
      <c r="G941" s="10" t="str">
        <f t="shared" si="94"/>
        <v>107-1</v>
      </c>
      <c r="H941" s="2">
        <v>29</v>
      </c>
      <c r="I941" s="2">
        <v>96</v>
      </c>
      <c r="J941" s="14">
        <f>(VLOOKUP($G941,Depth_Lookup_CCL!$A$3:$Z$549,11,FALSE))+(H941/100)</f>
        <v>268.34000000000003</v>
      </c>
      <c r="K941" s="14">
        <f>(VLOOKUP($G941,Depth_Lookup_CCL!$A$3:$Z$549,11,FALSE))+(I941/100)</f>
        <v>269.01</v>
      </c>
      <c r="L941" s="90">
        <v>60</v>
      </c>
      <c r="M941" s="90" t="s">
        <v>1846</v>
      </c>
      <c r="N941" s="14" t="s">
        <v>1442</v>
      </c>
      <c r="Q941" s="2"/>
      <c r="R941" s="110"/>
      <c r="S941" s="2" t="s">
        <v>1366</v>
      </c>
      <c r="T941" s="35" t="s">
        <v>1391</v>
      </c>
      <c r="U941" s="2" t="s">
        <v>1368</v>
      </c>
      <c r="V941" s="2" t="s">
        <v>238</v>
      </c>
      <c r="W941" s="5">
        <f>VLOOKUP(V941,definitions_list_lookup!$V$12:$W$15,2,FALSE)</f>
        <v>2</v>
      </c>
      <c r="X941" s="35" t="s">
        <v>1456</v>
      </c>
      <c r="Y941" s="41">
        <f>VLOOKUP(X941,definitions_list_lookup!$AT$3:$AU$5,2,FALSE)</f>
        <v>1</v>
      </c>
      <c r="Z941" s="41">
        <v>80</v>
      </c>
      <c r="AA941" s="41" t="s">
        <v>1555</v>
      </c>
      <c r="AB941" s="2"/>
      <c r="AC941" s="2"/>
      <c r="AD941" s="5" t="e">
        <f>VLOOKUP(AC941,definitions_list_lookup!$Y$12:$Z$15,2,FALSE)</f>
        <v>#N/A</v>
      </c>
      <c r="AE941" s="35"/>
      <c r="AF941" s="41" t="e">
        <f>VLOOKUP(AE941,definitions_list_lookup!$AT$3:$AU$5,2,FALSE)</f>
        <v>#N/A</v>
      </c>
      <c r="AH941" s="2"/>
      <c r="AI941" s="2"/>
      <c r="AJ941" s="14"/>
      <c r="AK941" s="14"/>
      <c r="AL941" s="14"/>
      <c r="AM941" s="14"/>
      <c r="AN941" s="14"/>
      <c r="AO941" s="14"/>
      <c r="AP941" s="14"/>
      <c r="AQ941" s="14"/>
      <c r="AR941" s="14"/>
      <c r="AS941" s="49"/>
      <c r="AT941" s="49"/>
      <c r="AU941" s="49"/>
      <c r="AV941" s="49"/>
      <c r="AW941" s="49" t="e">
        <f t="shared" si="89"/>
        <v>#DIV/0!</v>
      </c>
      <c r="AX941" s="49" t="e">
        <f t="shared" si="84"/>
        <v>#DIV/0!</v>
      </c>
      <c r="AY941" s="49" t="e">
        <f t="shared" si="90"/>
        <v>#DIV/0!</v>
      </c>
      <c r="AZ941" s="49" t="e">
        <f t="shared" si="85"/>
        <v>#DIV/0!</v>
      </c>
      <c r="BA941" s="49" t="e">
        <f t="shared" si="86"/>
        <v>#DIV/0!</v>
      </c>
      <c r="BB941" s="49" t="e">
        <f t="shared" si="91"/>
        <v>#DIV/0!</v>
      </c>
      <c r="BC941" s="60" t="e">
        <f t="shared" si="87"/>
        <v>#DIV/0!</v>
      </c>
    </row>
    <row r="942" spans="1:55">
      <c r="A942" s="89">
        <v>42944</v>
      </c>
      <c r="B942" s="2" t="s">
        <v>1842</v>
      </c>
      <c r="C942" s="2" t="s">
        <v>1450</v>
      </c>
      <c r="D942" s="2" t="s">
        <v>1575</v>
      </c>
      <c r="E942" s="2">
        <v>107</v>
      </c>
      <c r="F942" s="2">
        <v>2</v>
      </c>
      <c r="G942" s="10" t="str">
        <f t="shared" si="94"/>
        <v>107-2</v>
      </c>
      <c r="H942" s="2">
        <v>0</v>
      </c>
      <c r="I942" s="2">
        <v>13</v>
      </c>
      <c r="J942" s="14">
        <f>(VLOOKUP($G942,Depth_Lookup_CCL!$A$3:$Z$549,11,FALSE))+(H942/100)</f>
        <v>269.01</v>
      </c>
      <c r="K942" s="14">
        <f>(VLOOKUP($G942,Depth_Lookup_CCL!$A$3:$Z$549,11,FALSE))+(I942/100)</f>
        <v>269.14</v>
      </c>
      <c r="L942" s="90">
        <v>60</v>
      </c>
      <c r="M942" s="90" t="s">
        <v>1846</v>
      </c>
      <c r="N942" s="14"/>
      <c r="Q942" s="2"/>
      <c r="R942" s="110"/>
      <c r="S942" s="2" t="s">
        <v>1366</v>
      </c>
      <c r="T942" s="35" t="s">
        <v>1391</v>
      </c>
      <c r="U942" s="2" t="s">
        <v>1368</v>
      </c>
      <c r="V942" s="2" t="s">
        <v>1374</v>
      </c>
      <c r="W942" s="5">
        <f>VLOOKUP(V942,definitions_list_lookup!$V$12:$W$15,2,FALSE)</f>
        <v>1</v>
      </c>
      <c r="X942" s="35" t="s">
        <v>1456</v>
      </c>
      <c r="Y942" s="41">
        <f>VLOOKUP(X942,definitions_list_lookup!$AT$3:$AU$5,2,FALSE)</f>
        <v>1</v>
      </c>
      <c r="Z942" s="41"/>
      <c r="AA942" s="41" t="s">
        <v>3229</v>
      </c>
      <c r="AB942" s="2"/>
      <c r="AC942" s="2"/>
      <c r="AD942" s="5" t="e">
        <f>VLOOKUP(AC942,definitions_list_lookup!$Y$12:$Z$15,2,FALSE)</f>
        <v>#N/A</v>
      </c>
      <c r="AE942" s="35"/>
      <c r="AF942" s="41" t="e">
        <f>VLOOKUP(AE942,definitions_list_lookup!$AT$3:$AU$5,2,FALSE)</f>
        <v>#N/A</v>
      </c>
      <c r="AH942" s="2"/>
      <c r="AI942" s="2"/>
      <c r="AJ942" s="14"/>
      <c r="AK942" s="14"/>
      <c r="AL942" s="14"/>
      <c r="AM942" s="14"/>
      <c r="AN942" s="14"/>
      <c r="AO942" s="14"/>
      <c r="AP942" s="14"/>
      <c r="AQ942" s="14"/>
      <c r="AR942" s="14"/>
      <c r="AS942" s="49"/>
      <c r="AT942" s="49"/>
      <c r="AU942" s="49"/>
      <c r="AV942" s="49"/>
      <c r="AW942" s="49"/>
      <c r="AX942" s="49"/>
      <c r="AY942" s="49"/>
      <c r="AZ942" s="49"/>
      <c r="BA942" s="49"/>
      <c r="BB942" s="49"/>
      <c r="BC942" s="60"/>
    </row>
    <row r="943" spans="1:55">
      <c r="A943" s="89">
        <v>42944</v>
      </c>
      <c r="B943" s="2" t="s">
        <v>1842</v>
      </c>
      <c r="C943" s="2" t="s">
        <v>1450</v>
      </c>
      <c r="D943" s="2" t="s">
        <v>1575</v>
      </c>
      <c r="E943" s="2">
        <v>107</v>
      </c>
      <c r="F943" s="2">
        <v>2</v>
      </c>
      <c r="G943" s="10" t="str">
        <f t="shared" si="94"/>
        <v>107-2</v>
      </c>
      <c r="H943" s="2">
        <v>13</v>
      </c>
      <c r="I943" s="2">
        <v>46</v>
      </c>
      <c r="J943" s="14">
        <f>(VLOOKUP($G943,Depth_Lookup_CCL!$A$3:$Z$549,11,FALSE))+(H943/100)</f>
        <v>269.14</v>
      </c>
      <c r="K943" s="14">
        <f>(VLOOKUP($G943,Depth_Lookup_CCL!$A$3:$Z$549,11,FALSE))+(I943/100)</f>
        <v>269.46999999999997</v>
      </c>
      <c r="L943" s="90">
        <v>60</v>
      </c>
      <c r="M943" s="90" t="s">
        <v>1846</v>
      </c>
      <c r="N943" s="14"/>
      <c r="Q943" s="2"/>
      <c r="R943" s="110"/>
      <c r="S943" s="2" t="s">
        <v>1366</v>
      </c>
      <c r="T943" s="35" t="s">
        <v>1391</v>
      </c>
      <c r="U943" s="2" t="s">
        <v>1368</v>
      </c>
      <c r="V943" s="2" t="s">
        <v>1374</v>
      </c>
      <c r="W943" s="5">
        <f>VLOOKUP(V943,definitions_list_lookup!$V$12:$W$15,2,FALSE)</f>
        <v>1</v>
      </c>
      <c r="X943" s="35" t="s">
        <v>1456</v>
      </c>
      <c r="Y943" s="41">
        <f>VLOOKUP(X943,definitions_list_lookup!$AT$3:$AU$5,2,FALSE)</f>
        <v>1</v>
      </c>
      <c r="Z943" s="41">
        <v>33</v>
      </c>
      <c r="AA943" s="41" t="s">
        <v>3372</v>
      </c>
      <c r="AB943" s="2"/>
      <c r="AC943" s="2"/>
      <c r="AD943" s="5" t="e">
        <f>VLOOKUP(AC943,definitions_list_lookup!$Y$12:$Z$15,2,FALSE)</f>
        <v>#N/A</v>
      </c>
      <c r="AE943" s="35"/>
      <c r="AF943" s="41" t="e">
        <f>VLOOKUP(AE943,definitions_list_lookup!$AT$3:$AU$5,2,FALSE)</f>
        <v>#N/A</v>
      </c>
      <c r="AH943" s="2"/>
      <c r="AI943" s="2"/>
      <c r="AJ943" s="14"/>
      <c r="AK943" s="14"/>
      <c r="AL943" s="14"/>
      <c r="AM943" s="14"/>
      <c r="AN943" s="14"/>
      <c r="AO943" s="14"/>
      <c r="AP943" s="14"/>
      <c r="AQ943" s="14"/>
      <c r="AR943" s="14"/>
      <c r="AS943" s="49"/>
      <c r="AT943" s="49"/>
      <c r="AU943" s="49"/>
      <c r="AV943" s="49"/>
      <c r="AW943" s="49"/>
      <c r="AX943" s="49"/>
      <c r="AY943" s="49"/>
      <c r="AZ943" s="49"/>
      <c r="BA943" s="49"/>
      <c r="BB943" s="49"/>
      <c r="BC943" s="60"/>
    </row>
    <row r="944" spans="1:55">
      <c r="A944" s="89">
        <v>42944</v>
      </c>
      <c r="B944" s="2" t="s">
        <v>1842</v>
      </c>
      <c r="C944" s="2" t="s">
        <v>1450</v>
      </c>
      <c r="D944" s="2" t="s">
        <v>1575</v>
      </c>
      <c r="E944" s="2">
        <v>107</v>
      </c>
      <c r="F944" s="2">
        <v>2</v>
      </c>
      <c r="G944" s="10" t="str">
        <f t="shared" si="94"/>
        <v>107-2</v>
      </c>
      <c r="H944" s="2">
        <v>46</v>
      </c>
      <c r="I944" s="2">
        <v>58</v>
      </c>
      <c r="J944" s="14">
        <f>(VLOOKUP($G944,Depth_Lookup_CCL!$A$3:$Z$549,11,FALSE))+(H944/100)</f>
        <v>269.46999999999997</v>
      </c>
      <c r="K944" s="14">
        <f>(VLOOKUP($G944,Depth_Lookup_CCL!$A$3:$Z$549,11,FALSE))+(I944/100)</f>
        <v>269.58999999999997</v>
      </c>
      <c r="L944" s="90">
        <v>60</v>
      </c>
      <c r="M944" s="90" t="s">
        <v>1846</v>
      </c>
      <c r="N944" s="14"/>
      <c r="Q944" s="2"/>
      <c r="R944" s="110"/>
      <c r="S944" s="2" t="s">
        <v>1366</v>
      </c>
      <c r="T944" s="35" t="s">
        <v>1391</v>
      </c>
      <c r="U944" s="2" t="s">
        <v>1368</v>
      </c>
      <c r="V944" s="2" t="s">
        <v>238</v>
      </c>
      <c r="W944" s="5">
        <f>VLOOKUP(V944,definitions_list_lookup!$V$12:$W$15,2,FALSE)</f>
        <v>2</v>
      </c>
      <c r="X944" s="35" t="s">
        <v>1456</v>
      </c>
      <c r="Y944" s="41">
        <f>VLOOKUP(X944,definitions_list_lookup!$AT$3:$AU$5,2,FALSE)</f>
        <v>1</v>
      </c>
      <c r="Z944" s="41">
        <v>12</v>
      </c>
      <c r="AA944" s="41" t="s">
        <v>3894</v>
      </c>
      <c r="AB944" s="2"/>
      <c r="AC944" s="2"/>
      <c r="AD944" s="5" t="e">
        <f>VLOOKUP(AC944,definitions_list_lookup!$Y$12:$Z$15,2,FALSE)</f>
        <v>#N/A</v>
      </c>
      <c r="AE944" s="35"/>
      <c r="AF944" s="41" t="e">
        <f>VLOOKUP(AE944,definitions_list_lookup!$AT$3:$AU$5,2,FALSE)</f>
        <v>#N/A</v>
      </c>
      <c r="AH944" s="2"/>
      <c r="AI944" s="2"/>
      <c r="AJ944" s="14"/>
      <c r="AK944" s="14"/>
      <c r="AL944" s="14"/>
      <c r="AM944" s="14"/>
      <c r="AN944" s="14"/>
      <c r="AO944" s="14"/>
      <c r="AP944" s="14"/>
      <c r="AQ944" s="14"/>
      <c r="AR944" s="14"/>
      <c r="AS944" s="49"/>
      <c r="AT944" s="49"/>
      <c r="AU944" s="49"/>
      <c r="AV944" s="49"/>
      <c r="AW944" s="49"/>
      <c r="AX944" s="49"/>
      <c r="AY944" s="49"/>
      <c r="AZ944" s="49"/>
      <c r="BA944" s="49"/>
      <c r="BB944" s="49"/>
      <c r="BC944" s="60"/>
    </row>
    <row r="945" spans="1:55">
      <c r="A945" s="89">
        <v>42944</v>
      </c>
      <c r="B945" s="2" t="s">
        <v>1842</v>
      </c>
      <c r="C945" s="2" t="s">
        <v>1450</v>
      </c>
      <c r="D945" s="2" t="s">
        <v>1575</v>
      </c>
      <c r="E945" s="2">
        <v>107</v>
      </c>
      <c r="F945" s="2">
        <v>2</v>
      </c>
      <c r="G945" s="10" t="str">
        <f t="shared" si="94"/>
        <v>107-2</v>
      </c>
      <c r="H945" s="2">
        <v>58</v>
      </c>
      <c r="I945" s="2">
        <v>93</v>
      </c>
      <c r="J945" s="14">
        <f>(VLOOKUP($G945,Depth_Lookup_CCL!$A$3:$Z$549,11,FALSE))+(H945/100)</f>
        <v>269.58999999999997</v>
      </c>
      <c r="K945" s="14">
        <f>(VLOOKUP($G945,Depth_Lookup_CCL!$A$3:$Z$549,11,FALSE))+(I945/100)</f>
        <v>269.94</v>
      </c>
      <c r="L945" s="90">
        <v>60</v>
      </c>
      <c r="M945" s="90" t="s">
        <v>1846</v>
      </c>
      <c r="N945" s="14"/>
      <c r="Q945" s="2"/>
      <c r="R945" s="110"/>
      <c r="S945" s="2" t="s">
        <v>1366</v>
      </c>
      <c r="T945" s="35" t="s">
        <v>1391</v>
      </c>
      <c r="U945" s="2" t="s">
        <v>1368</v>
      </c>
      <c r="V945" s="2" t="s">
        <v>238</v>
      </c>
      <c r="W945" s="5">
        <f>VLOOKUP(V945,definitions_list_lookup!$V$12:$W$15,2,FALSE)</f>
        <v>2</v>
      </c>
      <c r="X945" s="35" t="s">
        <v>1456</v>
      </c>
      <c r="Y945" s="41">
        <f>VLOOKUP(X945,definitions_list_lookup!$AT$3:$AU$5,2,FALSE)</f>
        <v>1</v>
      </c>
      <c r="Z945" s="41">
        <v>35</v>
      </c>
      <c r="AA945" s="41" t="s">
        <v>3879</v>
      </c>
      <c r="AB945" s="2"/>
      <c r="AC945" s="2"/>
      <c r="AD945" s="5" t="e">
        <f>VLOOKUP(AC945,definitions_list_lookup!$Y$12:$Z$15,2,FALSE)</f>
        <v>#N/A</v>
      </c>
      <c r="AE945" s="35"/>
      <c r="AF945" s="41" t="e">
        <f>VLOOKUP(AE945,definitions_list_lookup!$AT$3:$AU$5,2,FALSE)</f>
        <v>#N/A</v>
      </c>
      <c r="AH945" s="2"/>
      <c r="AI945" s="2"/>
      <c r="AJ945" s="14"/>
      <c r="AK945" s="14"/>
      <c r="AL945" s="14"/>
      <c r="AM945" s="14"/>
      <c r="AN945" s="14"/>
      <c r="AO945" s="14"/>
      <c r="AP945" s="14"/>
      <c r="AQ945" s="14"/>
      <c r="AR945" s="14"/>
      <c r="AS945" s="49"/>
      <c r="AT945" s="49"/>
      <c r="AU945" s="49"/>
      <c r="AV945" s="49"/>
      <c r="AW945" s="49"/>
      <c r="AX945" s="49"/>
      <c r="AY945" s="49"/>
      <c r="AZ945" s="49"/>
      <c r="BA945" s="49"/>
      <c r="BB945" s="49"/>
      <c r="BC945" s="60"/>
    </row>
    <row r="946" spans="1:55">
      <c r="A946" s="89">
        <v>42944</v>
      </c>
      <c r="B946" s="2" t="s">
        <v>1842</v>
      </c>
      <c r="C946" s="2" t="s">
        <v>1450</v>
      </c>
      <c r="D946" s="2" t="s">
        <v>1575</v>
      </c>
      <c r="E946" s="2">
        <v>107</v>
      </c>
      <c r="F946" s="2">
        <v>2</v>
      </c>
      <c r="G946" s="10" t="str">
        <f t="shared" si="94"/>
        <v>107-2</v>
      </c>
      <c r="H946" s="2">
        <v>93</v>
      </c>
      <c r="I946" s="2">
        <v>96</v>
      </c>
      <c r="J946" s="14">
        <f>(VLOOKUP($G946,Depth_Lookup_CCL!$A$3:$Z$549,11,FALSE))+(H946/100)</f>
        <v>269.94</v>
      </c>
      <c r="K946" s="14">
        <f>(VLOOKUP($G946,Depth_Lookup_CCL!$A$3:$Z$549,11,FALSE))+(I946/100)</f>
        <v>269.96999999999997</v>
      </c>
      <c r="L946" s="90">
        <v>60</v>
      </c>
      <c r="M946" s="90" t="s">
        <v>1846</v>
      </c>
      <c r="N946" s="14" t="s">
        <v>1442</v>
      </c>
      <c r="Q946" s="2"/>
      <c r="R946" s="110"/>
      <c r="S946" s="2" t="s">
        <v>1366</v>
      </c>
      <c r="T946" s="35" t="s">
        <v>1391</v>
      </c>
      <c r="U946" s="2" t="s">
        <v>1368</v>
      </c>
      <c r="V946" s="2" t="s">
        <v>238</v>
      </c>
      <c r="W946" s="5">
        <f>VLOOKUP(V946,definitions_list_lookup!$V$12:$W$15,2,FALSE)</f>
        <v>2</v>
      </c>
      <c r="X946" s="35" t="s">
        <v>1456</v>
      </c>
      <c r="Y946" s="41">
        <f>VLOOKUP(X946,definitions_list_lookup!$AT$3:$AU$5,2,FALSE)</f>
        <v>1</v>
      </c>
      <c r="Z946" s="41">
        <v>27</v>
      </c>
      <c r="AA946" s="41" t="s">
        <v>3895</v>
      </c>
      <c r="AB946" s="2"/>
      <c r="AC946" s="2"/>
      <c r="AD946" s="5" t="e">
        <f>VLOOKUP(AC946,definitions_list_lookup!$Y$12:$Z$15,2,FALSE)</f>
        <v>#N/A</v>
      </c>
      <c r="AE946" s="35"/>
      <c r="AF946" s="41" t="e">
        <f>VLOOKUP(AE946,definitions_list_lookup!$AT$3:$AU$5,2,FALSE)</f>
        <v>#N/A</v>
      </c>
      <c r="AH946" s="2"/>
      <c r="AI946" s="2"/>
      <c r="AJ946" s="14"/>
      <c r="AK946" s="14"/>
      <c r="AL946" s="14"/>
      <c r="AM946" s="14"/>
      <c r="AN946" s="14"/>
      <c r="AO946" s="14"/>
      <c r="AP946" s="14"/>
      <c r="AQ946" s="14"/>
      <c r="AR946" s="14"/>
      <c r="AS946" s="49"/>
      <c r="AT946" s="49"/>
      <c r="AU946" s="49"/>
      <c r="AV946" s="49"/>
      <c r="AW946" s="49" t="e">
        <f t="shared" si="89"/>
        <v>#DIV/0!</v>
      </c>
      <c r="AX946" s="49" t="e">
        <f t="shared" ref="AX946:AX1096" si="95">IF($AW946&gt;0,$AW946,360+$AW946)</f>
        <v>#DIV/0!</v>
      </c>
      <c r="AY946" s="49" t="e">
        <f t="shared" si="90"/>
        <v>#DIV/0!</v>
      </c>
      <c r="AZ946" s="49" t="e">
        <f t="shared" ref="AZ946:AZ1096" si="96">+IF(($AW946+90)&gt;0,$AW946+90,$AW946+450)</f>
        <v>#DIV/0!</v>
      </c>
      <c r="BA946" s="49" t="e">
        <f t="shared" ref="BA946:BA1096" si="97">-$AY946+90</f>
        <v>#DIV/0!</v>
      </c>
      <c r="BB946" s="49" t="e">
        <f t="shared" si="91"/>
        <v>#DIV/0!</v>
      </c>
      <c r="BC946" s="60" t="e">
        <f t="shared" ref="BC946:BC1096" si="98">-$AY946+90</f>
        <v>#DIV/0!</v>
      </c>
    </row>
    <row r="947" spans="1:55">
      <c r="A947" s="89">
        <v>42944</v>
      </c>
      <c r="B947" s="2" t="s">
        <v>1842</v>
      </c>
      <c r="C947" s="2" t="s">
        <v>1450</v>
      </c>
      <c r="D947" s="2" t="s">
        <v>1575</v>
      </c>
      <c r="E947" s="2">
        <v>107</v>
      </c>
      <c r="F947" s="2">
        <v>3</v>
      </c>
      <c r="G947" s="10" t="str">
        <f t="shared" si="94"/>
        <v>107-3</v>
      </c>
      <c r="H947" s="2">
        <v>0</v>
      </c>
      <c r="I947" s="2">
        <v>24</v>
      </c>
      <c r="J947" s="14">
        <f>(VLOOKUP($G947,Depth_Lookup_CCL!$A$3:$Z$549,11,FALSE))+(H947/100)</f>
        <v>269.98</v>
      </c>
      <c r="K947" s="14">
        <f>(VLOOKUP($G947,Depth_Lookup_CCL!$A$3:$Z$549,11,FALSE))+(I947/100)</f>
        <v>270.22000000000003</v>
      </c>
      <c r="L947" s="90">
        <v>60</v>
      </c>
      <c r="M947" s="90" t="s">
        <v>1846</v>
      </c>
      <c r="N947" s="14" t="s">
        <v>1442</v>
      </c>
      <c r="Q947" s="2"/>
      <c r="R947" s="110"/>
      <c r="T947" s="35"/>
      <c r="U947" s="2"/>
      <c r="V947" s="2"/>
      <c r="W947" s="5" t="e">
        <f>VLOOKUP(V947,definitions_list_lookup!$V$12:$W$15,2,FALSE)</f>
        <v>#N/A</v>
      </c>
      <c r="X947" s="35"/>
      <c r="Y947" s="41" t="e">
        <f>VLOOKUP(X947,definitions_list_lookup!$AT$3:$AU$5,2,FALSE)</f>
        <v>#N/A</v>
      </c>
      <c r="Z947" s="41"/>
      <c r="AA947" s="41" t="s">
        <v>3219</v>
      </c>
      <c r="AB947" s="2"/>
      <c r="AC947" s="2"/>
      <c r="AD947" s="5" t="e">
        <f>VLOOKUP(AC947,definitions_list_lookup!$Y$12:$Z$15,2,FALSE)</f>
        <v>#N/A</v>
      </c>
      <c r="AE947" s="35"/>
      <c r="AF947" s="41" t="e">
        <f>VLOOKUP(AE947,definitions_list_lookup!$AT$3:$AU$5,2,FALSE)</f>
        <v>#N/A</v>
      </c>
      <c r="AH947" s="2"/>
      <c r="AI947" s="2"/>
      <c r="AJ947" s="14"/>
      <c r="AK947" s="14"/>
      <c r="AL947" s="14"/>
      <c r="AM947" s="14"/>
      <c r="AN947" s="14"/>
      <c r="AO947" s="14"/>
      <c r="AP947" s="14"/>
      <c r="AQ947" s="14"/>
      <c r="AR947" s="14"/>
      <c r="AS947" s="49"/>
      <c r="AT947" s="49"/>
      <c r="AU947" s="49"/>
      <c r="AV947" s="49"/>
      <c r="AW947" s="49" t="e">
        <f t="shared" si="89"/>
        <v>#DIV/0!</v>
      </c>
      <c r="AX947" s="49" t="e">
        <f t="shared" si="95"/>
        <v>#DIV/0!</v>
      </c>
      <c r="AY947" s="49" t="e">
        <f t="shared" si="90"/>
        <v>#DIV/0!</v>
      </c>
      <c r="AZ947" s="49" t="e">
        <f t="shared" si="96"/>
        <v>#DIV/0!</v>
      </c>
      <c r="BA947" s="49" t="e">
        <f t="shared" si="97"/>
        <v>#DIV/0!</v>
      </c>
      <c r="BB947" s="49" t="e">
        <f t="shared" si="91"/>
        <v>#DIV/0!</v>
      </c>
      <c r="BC947" s="60" t="e">
        <f t="shared" si="98"/>
        <v>#DIV/0!</v>
      </c>
    </row>
    <row r="948" spans="1:55">
      <c r="A948" s="89">
        <v>42944</v>
      </c>
      <c r="B948" s="2" t="s">
        <v>1842</v>
      </c>
      <c r="C948" s="2" t="s">
        <v>1450</v>
      </c>
      <c r="D948" s="2" t="s">
        <v>1575</v>
      </c>
      <c r="E948" s="2">
        <v>107</v>
      </c>
      <c r="F948" s="2">
        <v>3</v>
      </c>
      <c r="G948" s="10" t="str">
        <f t="shared" si="94"/>
        <v>107-3</v>
      </c>
      <c r="H948" s="2">
        <v>24</v>
      </c>
      <c r="I948" s="2">
        <v>40</v>
      </c>
      <c r="J948" s="14">
        <f>(VLOOKUP($G948,Depth_Lookup_CCL!$A$3:$Z$549,11,FALSE))+(H948/100)</f>
        <v>270.22000000000003</v>
      </c>
      <c r="K948" s="14">
        <f>(VLOOKUP($G948,Depth_Lookup_CCL!$A$3:$Z$549,11,FALSE))+(I948/100)</f>
        <v>270.38</v>
      </c>
      <c r="L948" s="90">
        <v>61</v>
      </c>
      <c r="M948" s="90" t="s">
        <v>3510</v>
      </c>
      <c r="N948" s="14" t="s">
        <v>21</v>
      </c>
      <c r="O948" s="2" t="s">
        <v>1363</v>
      </c>
      <c r="P948" s="2" t="s">
        <v>1367</v>
      </c>
      <c r="Q948" s="2" t="s">
        <v>3896</v>
      </c>
      <c r="R948" s="110"/>
      <c r="T948" s="35"/>
      <c r="U948" s="2"/>
      <c r="V948" s="2"/>
      <c r="W948" s="5" t="e">
        <f>VLOOKUP(V948,definitions_list_lookup!$V$12:$W$15,2,FALSE)</f>
        <v>#N/A</v>
      </c>
      <c r="X948" s="35"/>
      <c r="Y948" s="41" t="e">
        <f>VLOOKUP(X948,definitions_list_lookup!$AT$3:$AU$5,2,FALSE)</f>
        <v>#N/A</v>
      </c>
      <c r="Z948" s="41">
        <v>16</v>
      </c>
      <c r="AA948" s="41" t="s">
        <v>3897</v>
      </c>
      <c r="AB948" s="2"/>
      <c r="AC948" s="2"/>
      <c r="AD948" s="5" t="e">
        <f>VLOOKUP(AC948,definitions_list_lookup!$Y$12:$Z$15,2,FALSE)</f>
        <v>#N/A</v>
      </c>
      <c r="AE948" s="35"/>
      <c r="AF948" s="41" t="e">
        <f>VLOOKUP(AE948,definitions_list_lookup!$AT$3:$AU$5,2,FALSE)</f>
        <v>#N/A</v>
      </c>
      <c r="AH948" s="2"/>
      <c r="AI948" s="2"/>
      <c r="AJ948" s="14"/>
      <c r="AK948" s="14"/>
      <c r="AL948" s="14"/>
      <c r="AM948" s="14"/>
      <c r="AN948" s="14"/>
      <c r="AO948" s="14"/>
      <c r="AP948" s="14"/>
      <c r="AQ948" s="14"/>
      <c r="AR948" s="14"/>
      <c r="AS948" s="49">
        <v>17</v>
      </c>
      <c r="AT948" s="49">
        <v>90</v>
      </c>
      <c r="AU948" s="49">
        <v>20</v>
      </c>
      <c r="AV948" s="49">
        <v>180</v>
      </c>
      <c r="AW948" s="49">
        <f t="shared" si="89"/>
        <v>-40.02986098536141</v>
      </c>
      <c r="AX948" s="49">
        <f t="shared" si="95"/>
        <v>319.97013901463856</v>
      </c>
      <c r="AY948" s="49">
        <f t="shared" si="90"/>
        <v>64.576514194711066</v>
      </c>
      <c r="AZ948" s="49">
        <f t="shared" si="96"/>
        <v>49.97013901463859</v>
      </c>
      <c r="BA948" s="49">
        <f t="shared" si="97"/>
        <v>25.423485805288934</v>
      </c>
      <c r="BB948" s="49">
        <f t="shared" si="91"/>
        <v>139.97013901463856</v>
      </c>
      <c r="BC948" s="60">
        <f t="shared" si="98"/>
        <v>25.423485805288934</v>
      </c>
    </row>
    <row r="949" spans="1:55">
      <c r="A949" s="89">
        <v>42944</v>
      </c>
      <c r="B949" s="2" t="s">
        <v>1842</v>
      </c>
      <c r="C949" s="2" t="s">
        <v>1450</v>
      </c>
      <c r="D949" s="2" t="s">
        <v>1575</v>
      </c>
      <c r="E949" s="2">
        <v>107</v>
      </c>
      <c r="F949" s="2">
        <v>3</v>
      </c>
      <c r="G949" s="10" t="str">
        <f t="shared" si="94"/>
        <v>107-3</v>
      </c>
      <c r="H949" s="2">
        <v>40</v>
      </c>
      <c r="I949" s="2">
        <v>43</v>
      </c>
      <c r="J949" s="14">
        <f>(VLOOKUP($G949,Depth_Lookup_CCL!$A$3:$Z$549,11,FALSE))+(H949/100)</f>
        <v>270.38</v>
      </c>
      <c r="K949" s="14">
        <f>(VLOOKUP($G949,Depth_Lookup_CCL!$A$3:$Z$549,11,FALSE))+(I949/100)</f>
        <v>270.41000000000003</v>
      </c>
      <c r="L949" s="90">
        <v>60</v>
      </c>
      <c r="M949" s="90" t="s">
        <v>1846</v>
      </c>
      <c r="N949" s="14" t="s">
        <v>21</v>
      </c>
      <c r="O949" s="2" t="s">
        <v>1363</v>
      </c>
      <c r="P949" s="2" t="s">
        <v>1367</v>
      </c>
      <c r="Q949" s="2"/>
      <c r="R949" s="110"/>
      <c r="T949" s="35"/>
      <c r="U949" s="2"/>
      <c r="V949" s="2"/>
      <c r="W949" s="5" t="e">
        <f>VLOOKUP(V949,definitions_list_lookup!$V$12:$W$15,2,FALSE)</f>
        <v>#N/A</v>
      </c>
      <c r="X949" s="35"/>
      <c r="Y949" s="41" t="e">
        <f>VLOOKUP(X949,definitions_list_lookup!$AT$3:$AU$5,2,FALSE)</f>
        <v>#N/A</v>
      </c>
      <c r="Z949" s="41">
        <v>35</v>
      </c>
      <c r="AA949" s="41" t="s">
        <v>1555</v>
      </c>
      <c r="AB949" s="2"/>
      <c r="AC949" s="2"/>
      <c r="AD949" s="5" t="e">
        <f>VLOOKUP(AC949,definitions_list_lookup!$Y$12:$Z$15,2,FALSE)</f>
        <v>#N/A</v>
      </c>
      <c r="AE949" s="35"/>
      <c r="AF949" s="41" t="e">
        <f>VLOOKUP(AE949,definitions_list_lookup!$AT$3:$AU$5,2,FALSE)</f>
        <v>#N/A</v>
      </c>
      <c r="AH949" s="2"/>
      <c r="AI949" s="2"/>
      <c r="AJ949" s="14"/>
      <c r="AK949" s="14"/>
      <c r="AL949" s="14"/>
      <c r="AM949" s="14"/>
      <c r="AN949" s="14"/>
      <c r="AO949" s="14"/>
      <c r="AP949" s="14"/>
      <c r="AQ949" s="14"/>
      <c r="AR949" s="14"/>
      <c r="AS949" s="49"/>
      <c r="AT949" s="49"/>
      <c r="AU949" s="49"/>
      <c r="AV949" s="49"/>
      <c r="AW949" s="49" t="e">
        <f t="shared" ref="AW949:AW1100" si="99">+(IF($AT949&lt;$AV949,((MIN($AV949,$AT949)+(DEGREES(ATAN((TAN(RADIANS($AU949))/((TAN(RADIANS($AS949))*SIN(RADIANS(ABS($AT949-$AV949))))))-(COS(RADIANS(ABS($AT949-$AV949)))/SIN(RADIANS(ABS($AT949-$AV949)))))))-180)),((MAX($AV949,$AT949)-(DEGREES(ATAN((TAN(RADIANS($AU949))/((TAN(RADIANS($AS949))*SIN(RADIANS(ABS($AT949-$AV949))))))-(COS(RADIANS(ABS($AT949-$AV949)))/SIN(RADIANS(ABS($AT949-$AV949)))))))-180))))</f>
        <v>#DIV/0!</v>
      </c>
      <c r="AX949" s="49" t="e">
        <f t="shared" si="95"/>
        <v>#DIV/0!</v>
      </c>
      <c r="AY949" s="49" t="e">
        <f t="shared" ref="AY949:AY1100" si="100">+ABS(DEGREES(ATAN((COS(RADIANS(ABS($AW949+180-(IF($AT949&gt;$AV949,MAX($AU949,$AT949),MIN($AT949,$AV949))))))/(TAN(RADIANS($AS949)))))))</f>
        <v>#DIV/0!</v>
      </c>
      <c r="AZ949" s="49" t="e">
        <f t="shared" si="96"/>
        <v>#DIV/0!</v>
      </c>
      <c r="BA949" s="49" t="e">
        <f t="shared" si="97"/>
        <v>#DIV/0!</v>
      </c>
      <c r="BB949" s="49" t="e">
        <f t="shared" si="91"/>
        <v>#DIV/0!</v>
      </c>
      <c r="BC949" s="60" t="e">
        <f t="shared" si="98"/>
        <v>#DIV/0!</v>
      </c>
    </row>
    <row r="950" spans="1:55">
      <c r="A950" s="89">
        <v>42944</v>
      </c>
      <c r="B950" s="2" t="s">
        <v>1842</v>
      </c>
      <c r="C950" s="2" t="s">
        <v>1450</v>
      </c>
      <c r="D950" s="2" t="s">
        <v>1575</v>
      </c>
      <c r="E950" s="2">
        <v>107</v>
      </c>
      <c r="F950" s="2">
        <v>4</v>
      </c>
      <c r="G950" s="10" t="str">
        <f t="shared" si="94"/>
        <v>107-4</v>
      </c>
      <c r="H950" s="2">
        <v>0</v>
      </c>
      <c r="I950" s="2">
        <v>32</v>
      </c>
      <c r="J950" s="14">
        <f>(VLOOKUP($G950,Depth_Lookup_CCL!$A$3:$Z$549,11,FALSE))+(H950/100)</f>
        <v>270.46000000000004</v>
      </c>
      <c r="K950" s="14">
        <f>(VLOOKUP($G950,Depth_Lookup_CCL!$A$3:$Z$549,11,FALSE))+(I950/100)</f>
        <v>270.78000000000003</v>
      </c>
      <c r="L950" s="90">
        <v>60</v>
      </c>
      <c r="M950" s="90" t="s">
        <v>1846</v>
      </c>
      <c r="N950" s="14"/>
      <c r="Q950" s="2"/>
      <c r="R950" s="110"/>
      <c r="S950" s="2" t="s">
        <v>1379</v>
      </c>
      <c r="T950" s="35" t="s">
        <v>1391</v>
      </c>
      <c r="U950" s="2" t="s">
        <v>1368</v>
      </c>
      <c r="V950" s="2" t="s">
        <v>1374</v>
      </c>
      <c r="W950" s="5">
        <f>VLOOKUP(V950,definitions_list_lookup!$V$12:$W$15,2,FALSE)</f>
        <v>1</v>
      </c>
      <c r="X950" s="35" t="s">
        <v>1456</v>
      </c>
      <c r="Y950" s="41">
        <f>VLOOKUP(X950,definitions_list_lookup!$AT$3:$AU$5,2,FALSE)</f>
        <v>1</v>
      </c>
      <c r="Z950" s="41"/>
      <c r="AA950" s="41" t="s">
        <v>3368</v>
      </c>
      <c r="AB950" s="2"/>
      <c r="AC950" s="2"/>
      <c r="AD950" s="5" t="e">
        <f>VLOOKUP(AC950,definitions_list_lookup!$Y$12:$Z$15,2,FALSE)</f>
        <v>#N/A</v>
      </c>
      <c r="AE950" s="35"/>
      <c r="AF950" s="41" t="e">
        <f>VLOOKUP(AE950,definitions_list_lookup!$AT$3:$AU$5,2,FALSE)</f>
        <v>#N/A</v>
      </c>
      <c r="AH950" s="2"/>
      <c r="AI950" s="2"/>
      <c r="AJ950" s="14"/>
      <c r="AK950" s="14"/>
      <c r="AL950" s="14"/>
      <c r="AM950" s="14"/>
      <c r="AN950" s="14"/>
      <c r="AO950" s="14"/>
      <c r="AP950" s="14"/>
      <c r="AQ950" s="14"/>
      <c r="AR950" s="14"/>
      <c r="AS950" s="49"/>
      <c r="AT950" s="49"/>
      <c r="AU950" s="49"/>
      <c r="AV950" s="49"/>
      <c r="AW950" s="49"/>
      <c r="AX950" s="49"/>
      <c r="AY950" s="49"/>
      <c r="AZ950" s="49"/>
      <c r="BA950" s="49"/>
      <c r="BB950" s="49"/>
      <c r="BC950" s="60"/>
    </row>
    <row r="951" spans="1:55">
      <c r="A951" s="89">
        <v>42944</v>
      </c>
      <c r="B951" s="2" t="s">
        <v>1842</v>
      </c>
      <c r="C951" s="2" t="s">
        <v>1450</v>
      </c>
      <c r="D951" s="2" t="s">
        <v>1575</v>
      </c>
      <c r="E951" s="2">
        <v>107</v>
      </c>
      <c r="F951" s="2">
        <v>4</v>
      </c>
      <c r="G951" s="10" t="str">
        <f t="shared" si="94"/>
        <v>107-4</v>
      </c>
      <c r="H951" s="2">
        <v>32</v>
      </c>
      <c r="I951" s="2">
        <v>83</v>
      </c>
      <c r="J951" s="14">
        <f>(VLOOKUP($G951,Depth_Lookup_CCL!$A$3:$Z$549,11,FALSE))+(H951/100)</f>
        <v>270.78000000000003</v>
      </c>
      <c r="K951" s="14">
        <f>(VLOOKUP($G951,Depth_Lookup_CCL!$A$3:$Z$549,11,FALSE))+(I951/100)</f>
        <v>271.29000000000002</v>
      </c>
      <c r="L951" s="90">
        <v>60</v>
      </c>
      <c r="M951" s="90" t="s">
        <v>1846</v>
      </c>
      <c r="N951" s="14" t="s">
        <v>1442</v>
      </c>
      <c r="Q951" s="2"/>
      <c r="R951" s="110"/>
      <c r="T951" s="35"/>
      <c r="U951" s="2"/>
      <c r="V951" s="2"/>
      <c r="W951" s="5" t="e">
        <f>VLOOKUP(V951,definitions_list_lookup!$V$12:$W$15,2,FALSE)</f>
        <v>#N/A</v>
      </c>
      <c r="X951" s="35"/>
      <c r="Y951" s="41" t="e">
        <f>VLOOKUP(X951,definitions_list_lookup!$AT$3:$AU$5,2,FALSE)</f>
        <v>#N/A</v>
      </c>
      <c r="Z951" s="41">
        <v>101</v>
      </c>
      <c r="AA951" s="41" t="s">
        <v>3898</v>
      </c>
      <c r="AB951" s="2" t="s">
        <v>1385</v>
      </c>
      <c r="AC951" s="2" t="s">
        <v>1374</v>
      </c>
      <c r="AD951" s="5">
        <f>VLOOKUP(AC951,definitions_list_lookup!$Y$12:$Z$15,2,FALSE)</f>
        <v>1</v>
      </c>
      <c r="AE951" s="35" t="s">
        <v>1455</v>
      </c>
      <c r="AF951" s="41">
        <f>VLOOKUP(AE951,definitions_list_lookup!$AT$3:$AU$5,2,FALSE)</f>
        <v>0</v>
      </c>
      <c r="AH951" s="2" t="s">
        <v>1494</v>
      </c>
      <c r="AI951" s="2" t="s">
        <v>3254</v>
      </c>
      <c r="AJ951" s="14"/>
      <c r="AK951" s="14"/>
      <c r="AL951" s="14"/>
      <c r="AM951" s="14"/>
      <c r="AN951" s="14"/>
      <c r="AO951" s="14"/>
      <c r="AP951" s="14"/>
      <c r="AQ951" s="14"/>
      <c r="AR951" s="14"/>
      <c r="AS951" s="49">
        <v>16</v>
      </c>
      <c r="AT951" s="49">
        <v>270</v>
      </c>
      <c r="AU951" s="49">
        <v>4</v>
      </c>
      <c r="AV951" s="49">
        <v>360</v>
      </c>
      <c r="AW951" s="49">
        <f t="shared" si="99"/>
        <v>103.70487002944191</v>
      </c>
      <c r="AX951" s="49">
        <f t="shared" si="95"/>
        <v>103.70487002944191</v>
      </c>
      <c r="AY951" s="49">
        <f t="shared" si="100"/>
        <v>73.556110421177479</v>
      </c>
      <c r="AZ951" s="49">
        <f t="shared" si="96"/>
        <v>193.70487002944191</v>
      </c>
      <c r="BA951" s="49">
        <f t="shared" si="97"/>
        <v>16.443889578822521</v>
      </c>
      <c r="BB951" s="49">
        <f t="shared" si="91"/>
        <v>283.70487002944191</v>
      </c>
      <c r="BC951" s="60">
        <f t="shared" si="98"/>
        <v>16.443889578822521</v>
      </c>
    </row>
    <row r="952" spans="1:55">
      <c r="A952" s="89">
        <v>42944</v>
      </c>
      <c r="B952" s="2" t="s">
        <v>1842</v>
      </c>
      <c r="C952" s="2" t="s">
        <v>1450</v>
      </c>
      <c r="D952" s="2" t="s">
        <v>1575</v>
      </c>
      <c r="E952" s="2">
        <v>108</v>
      </c>
      <c r="F952" s="2">
        <v>1</v>
      </c>
      <c r="G952" s="10" t="str">
        <f t="shared" si="94"/>
        <v>108-1</v>
      </c>
      <c r="H952" s="2">
        <v>0</v>
      </c>
      <c r="I952" s="2">
        <v>50</v>
      </c>
      <c r="J952" s="14">
        <f>(VLOOKUP($G952,Depth_Lookup_CCL!$A$3:$Z$549,11,FALSE))+(H952/100)</f>
        <v>271.10000000000002</v>
      </c>
      <c r="K952" s="14">
        <f>(VLOOKUP($G952,Depth_Lookup_CCL!$A$3:$Z$549,11,FALSE))+(I952/100)</f>
        <v>271.60000000000002</v>
      </c>
      <c r="L952" s="90">
        <v>60</v>
      </c>
      <c r="M952" s="90" t="s">
        <v>1846</v>
      </c>
      <c r="N952" s="14"/>
      <c r="Q952" s="2"/>
      <c r="R952" s="110"/>
      <c r="T952" s="35"/>
      <c r="U952" s="2"/>
      <c r="V952" s="2"/>
      <c r="W952" s="5" t="e">
        <f>VLOOKUP(V952,definitions_list_lookup!$V$12:$W$15,2,FALSE)</f>
        <v>#N/A</v>
      </c>
      <c r="X952" s="35"/>
      <c r="Y952" s="41" t="e">
        <f>VLOOKUP(X952,definitions_list_lookup!$AT$3:$AU$5,2,FALSE)</f>
        <v>#N/A</v>
      </c>
      <c r="Z952" s="41"/>
      <c r="AA952" s="41" t="s">
        <v>3229</v>
      </c>
      <c r="AB952" s="2" t="s">
        <v>1385</v>
      </c>
      <c r="AC952" s="2" t="s">
        <v>1374</v>
      </c>
      <c r="AD952" s="5">
        <f>VLOOKUP(AC952,definitions_list_lookup!$Y$12:$Z$15,2,FALSE)</f>
        <v>1</v>
      </c>
      <c r="AE952" s="35" t="s">
        <v>1455</v>
      </c>
      <c r="AF952" s="41">
        <f>VLOOKUP(AE952,definitions_list_lookup!$AT$3:$AU$5,2,FALSE)</f>
        <v>0</v>
      </c>
      <c r="AH952" s="2" t="s">
        <v>1494</v>
      </c>
      <c r="AI952" s="2" t="s">
        <v>3254</v>
      </c>
      <c r="AJ952" s="14"/>
      <c r="AK952" s="14"/>
      <c r="AL952" s="14"/>
      <c r="AM952" s="14"/>
      <c r="AN952" s="14"/>
      <c r="AO952" s="14"/>
      <c r="AP952" s="14"/>
      <c r="AQ952" s="14"/>
      <c r="AR952" s="14"/>
      <c r="AS952" s="49">
        <v>13</v>
      </c>
      <c r="AT952" s="49">
        <v>270</v>
      </c>
      <c r="AU952" s="49">
        <v>4</v>
      </c>
      <c r="AV952" s="49">
        <v>360</v>
      </c>
      <c r="AW952" s="49">
        <f t="shared" si="99"/>
        <v>106.85084156688498</v>
      </c>
      <c r="AX952" s="49">
        <f t="shared" si="95"/>
        <v>106.85084156688498</v>
      </c>
      <c r="AY952" s="49">
        <f t="shared" si="100"/>
        <v>76.43787781462116</v>
      </c>
      <c r="AZ952" s="49">
        <f t="shared" si="96"/>
        <v>196.85084156688498</v>
      </c>
      <c r="BA952" s="49">
        <f t="shared" si="97"/>
        <v>13.56212218537884</v>
      </c>
      <c r="BB952" s="49">
        <f t="shared" ref="BB952:BB1104" si="101">IF(($AX952&lt;180),$AX952+180,$AX952-180)</f>
        <v>286.85084156688498</v>
      </c>
      <c r="BC952" s="60">
        <f t="shared" si="98"/>
        <v>13.56212218537884</v>
      </c>
    </row>
    <row r="953" spans="1:55">
      <c r="A953" s="89">
        <v>42944</v>
      </c>
      <c r="B953" s="2" t="s">
        <v>1842</v>
      </c>
      <c r="C953" s="2" t="s">
        <v>1450</v>
      </c>
      <c r="D953" s="2" t="s">
        <v>1575</v>
      </c>
      <c r="E953" s="2">
        <v>108</v>
      </c>
      <c r="F953" s="2">
        <v>1</v>
      </c>
      <c r="G953" s="10" t="str">
        <f t="shared" si="94"/>
        <v>108-1</v>
      </c>
      <c r="H953" s="2">
        <v>50</v>
      </c>
      <c r="I953" s="2">
        <v>90</v>
      </c>
      <c r="J953" s="14">
        <f>(VLOOKUP($G953,Depth_Lookup_CCL!$A$3:$Z$549,11,FALSE))+(H953/100)</f>
        <v>271.60000000000002</v>
      </c>
      <c r="K953" s="14">
        <f>(VLOOKUP($G953,Depth_Lookup_CCL!$A$3:$Z$549,11,FALSE))+(I953/100)</f>
        <v>272</v>
      </c>
      <c r="L953" s="90">
        <v>60</v>
      </c>
      <c r="M953" s="90" t="s">
        <v>1846</v>
      </c>
      <c r="N953" s="14" t="s">
        <v>1442</v>
      </c>
      <c r="Q953" s="2"/>
      <c r="R953" s="110"/>
      <c r="S953" s="2" t="s">
        <v>1379</v>
      </c>
      <c r="T953" s="35" t="s">
        <v>1391</v>
      </c>
      <c r="U953" s="2" t="s">
        <v>1368</v>
      </c>
      <c r="V953" s="2" t="s">
        <v>238</v>
      </c>
      <c r="W953" s="5">
        <f>VLOOKUP(V953,definitions_list_lookup!$V$12:$W$15,2,FALSE)</f>
        <v>2</v>
      </c>
      <c r="X953" s="35" t="s">
        <v>1456</v>
      </c>
      <c r="Y953" s="41">
        <f>VLOOKUP(X953,definitions_list_lookup!$AT$3:$AU$5,2,FALSE)</f>
        <v>1</v>
      </c>
      <c r="Z953" s="41">
        <v>76</v>
      </c>
      <c r="AA953" s="41" t="s">
        <v>3081</v>
      </c>
      <c r="AB953" s="2"/>
      <c r="AC953" s="2"/>
      <c r="AD953" s="5" t="e">
        <f>VLOOKUP(AC953,definitions_list_lookup!$Y$12:$Z$15,2,FALSE)</f>
        <v>#N/A</v>
      </c>
      <c r="AE953" s="35"/>
      <c r="AF953" s="41" t="e">
        <f>VLOOKUP(AE953,definitions_list_lookup!$AT$3:$AU$5,2,FALSE)</f>
        <v>#N/A</v>
      </c>
      <c r="AH953" s="2"/>
      <c r="AI953" s="2"/>
      <c r="AJ953" s="14"/>
      <c r="AK953" s="14"/>
      <c r="AL953" s="14"/>
      <c r="AM953" s="14"/>
      <c r="AN953" s="14"/>
      <c r="AO953" s="14"/>
      <c r="AP953" s="14"/>
      <c r="AQ953" s="14"/>
      <c r="AR953" s="14"/>
      <c r="AS953" s="49"/>
      <c r="AT953" s="49"/>
      <c r="AU953" s="49"/>
      <c r="AV953" s="49"/>
      <c r="AW953" s="49" t="e">
        <f t="shared" si="99"/>
        <v>#DIV/0!</v>
      </c>
      <c r="AX953" s="49" t="e">
        <f t="shared" si="95"/>
        <v>#DIV/0!</v>
      </c>
      <c r="AY953" s="49" t="e">
        <f t="shared" si="100"/>
        <v>#DIV/0!</v>
      </c>
      <c r="AZ953" s="49" t="e">
        <f t="shared" si="96"/>
        <v>#DIV/0!</v>
      </c>
      <c r="BA953" s="49" t="e">
        <f t="shared" si="97"/>
        <v>#DIV/0!</v>
      </c>
      <c r="BB953" s="49" t="e">
        <f t="shared" si="101"/>
        <v>#DIV/0!</v>
      </c>
      <c r="BC953" s="60" t="e">
        <f t="shared" si="98"/>
        <v>#DIV/0!</v>
      </c>
    </row>
    <row r="954" spans="1:55">
      <c r="A954" s="89">
        <v>42944</v>
      </c>
      <c r="B954" s="2" t="s">
        <v>1842</v>
      </c>
      <c r="C954" s="2" t="s">
        <v>1450</v>
      </c>
      <c r="D954" s="2" t="s">
        <v>1575</v>
      </c>
      <c r="E954" s="2">
        <v>108</v>
      </c>
      <c r="F954" s="2">
        <v>2</v>
      </c>
      <c r="G954" s="10" t="str">
        <f t="shared" si="94"/>
        <v>108-2</v>
      </c>
      <c r="H954" s="2">
        <v>0</v>
      </c>
      <c r="I954" s="2">
        <v>36</v>
      </c>
      <c r="J954" s="14">
        <f>(VLOOKUP($G954,Depth_Lookup_CCL!$A$3:$Z$549,11,FALSE))+(H954/100)</f>
        <v>271.99</v>
      </c>
      <c r="K954" s="14">
        <f>(VLOOKUP($G954,Depth_Lookup_CCL!$A$3:$Z$549,11,FALSE))+(I954/100)</f>
        <v>272.35000000000002</v>
      </c>
      <c r="L954" s="90">
        <v>60</v>
      </c>
      <c r="M954" s="90" t="s">
        <v>1846</v>
      </c>
      <c r="N954" s="14"/>
      <c r="Q954" s="2"/>
      <c r="R954" s="110"/>
      <c r="S954" s="2" t="s">
        <v>1379</v>
      </c>
      <c r="T954" s="35" t="s">
        <v>1391</v>
      </c>
      <c r="U954" s="2" t="s">
        <v>1368</v>
      </c>
      <c r="V954" s="2" t="s">
        <v>1374</v>
      </c>
      <c r="W954" s="5">
        <f>VLOOKUP(V954,definitions_list_lookup!$V$12:$W$15,2,FALSE)</f>
        <v>1</v>
      </c>
      <c r="X954" s="35" t="s">
        <v>1456</v>
      </c>
      <c r="Y954" s="41">
        <f>VLOOKUP(X954,definitions_list_lookup!$AT$3:$AU$5,2,FALSE)</f>
        <v>1</v>
      </c>
      <c r="Z954" s="41"/>
      <c r="AA954" s="41" t="s">
        <v>3229</v>
      </c>
      <c r="AB954" s="2"/>
      <c r="AC954" s="2"/>
      <c r="AD954" s="5" t="e">
        <f>VLOOKUP(AC954,definitions_list_lookup!$Y$12:$Z$15,2,FALSE)</f>
        <v>#N/A</v>
      </c>
      <c r="AE954" s="35"/>
      <c r="AF954" s="41" t="e">
        <f>VLOOKUP(AE954,definitions_list_lookup!$AT$3:$AU$5,2,FALSE)</f>
        <v>#N/A</v>
      </c>
      <c r="AH954" s="2"/>
      <c r="AI954" s="2"/>
      <c r="AJ954" s="14"/>
      <c r="AK954" s="14"/>
      <c r="AL954" s="14"/>
      <c r="AM954" s="14"/>
      <c r="AN954" s="14"/>
      <c r="AO954" s="14"/>
      <c r="AP954" s="14"/>
      <c r="AQ954" s="14"/>
      <c r="AR954" s="14"/>
      <c r="AS954" s="49">
        <v>22</v>
      </c>
      <c r="AT954" s="49">
        <v>90</v>
      </c>
      <c r="AU954" s="49">
        <v>3</v>
      </c>
      <c r="AV954" s="49">
        <v>360</v>
      </c>
      <c r="AW954" s="49">
        <f t="shared" si="99"/>
        <v>-97.390786319325315</v>
      </c>
      <c r="AX954" s="49">
        <f t="shared" si="95"/>
        <v>262.60921368067466</v>
      </c>
      <c r="AY954" s="49">
        <f t="shared" si="100"/>
        <v>67.833475012098489</v>
      </c>
      <c r="AZ954" s="49">
        <f t="shared" si="96"/>
        <v>352.60921368067466</v>
      </c>
      <c r="BA954" s="49">
        <f t="shared" si="97"/>
        <v>22.166524987901511</v>
      </c>
      <c r="BB954" s="49">
        <f t="shared" si="101"/>
        <v>82.609213680674657</v>
      </c>
      <c r="BC954" s="60">
        <f t="shared" si="98"/>
        <v>22.166524987901511</v>
      </c>
    </row>
    <row r="955" spans="1:55">
      <c r="A955" s="89">
        <v>42944</v>
      </c>
      <c r="B955" s="2" t="s">
        <v>1842</v>
      </c>
      <c r="C955" s="2" t="s">
        <v>1450</v>
      </c>
      <c r="D955" s="2" t="s">
        <v>1575</v>
      </c>
      <c r="E955" s="2">
        <v>108</v>
      </c>
      <c r="F955" s="2">
        <v>2</v>
      </c>
      <c r="G955" s="10" t="str">
        <f t="shared" si="94"/>
        <v>108-2</v>
      </c>
      <c r="H955" s="2">
        <v>36</v>
      </c>
      <c r="I955" s="2">
        <v>66</v>
      </c>
      <c r="J955" s="14">
        <f>(VLOOKUP($G955,Depth_Lookup_CCL!$A$3:$Z$549,11,FALSE))+(H955/100)</f>
        <v>272.35000000000002</v>
      </c>
      <c r="K955" s="14">
        <f>(VLOOKUP($G955,Depth_Lookup_CCL!$A$3:$Z$549,11,FALSE))+(I955/100)</f>
        <v>272.65000000000003</v>
      </c>
      <c r="L955" s="90">
        <v>60</v>
      </c>
      <c r="M955" s="90" t="s">
        <v>1846</v>
      </c>
      <c r="N955" s="14" t="s">
        <v>1442</v>
      </c>
      <c r="Q955" s="2"/>
      <c r="R955" s="110"/>
      <c r="S955" s="2" t="s">
        <v>1379</v>
      </c>
      <c r="T955" s="35" t="s">
        <v>1391</v>
      </c>
      <c r="U955" s="2" t="s">
        <v>1368</v>
      </c>
      <c r="V955" s="2" t="s">
        <v>1374</v>
      </c>
      <c r="W955" s="5">
        <f>VLOOKUP(V955,definitions_list_lookup!$V$12:$W$15,2,FALSE)</f>
        <v>1</v>
      </c>
      <c r="X955" s="35" t="s">
        <v>1456</v>
      </c>
      <c r="Y955" s="41">
        <f>VLOOKUP(X955,definitions_list_lookup!$AT$3:$AU$5,2,FALSE)</f>
        <v>1</v>
      </c>
      <c r="Z955" s="41">
        <v>47</v>
      </c>
      <c r="AA955" s="41" t="s">
        <v>3899</v>
      </c>
      <c r="AB955" s="2"/>
      <c r="AC955" s="2"/>
      <c r="AD955" s="5" t="e">
        <f>VLOOKUP(AC955,definitions_list_lookup!$Y$12:$Z$15,2,FALSE)</f>
        <v>#N/A</v>
      </c>
      <c r="AE955" s="35"/>
      <c r="AF955" s="41" t="e">
        <f>VLOOKUP(AE955,definitions_list_lookup!$AT$3:$AU$5,2,FALSE)</f>
        <v>#N/A</v>
      </c>
      <c r="AH955" s="2"/>
      <c r="AI955" s="2"/>
      <c r="AJ955" s="14"/>
      <c r="AK955" s="14"/>
      <c r="AL955" s="14"/>
      <c r="AM955" s="14"/>
      <c r="AN955" s="14"/>
      <c r="AO955" s="14"/>
      <c r="AP955" s="14"/>
      <c r="AQ955" s="14"/>
      <c r="AR955" s="14"/>
      <c r="AS955" s="49"/>
      <c r="AT955" s="49"/>
      <c r="AU955" s="49"/>
      <c r="AV955" s="49"/>
      <c r="AW955" s="49" t="e">
        <f t="shared" si="99"/>
        <v>#DIV/0!</v>
      </c>
      <c r="AX955" s="49" t="e">
        <f t="shared" si="95"/>
        <v>#DIV/0!</v>
      </c>
      <c r="AY955" s="49" t="e">
        <f t="shared" si="100"/>
        <v>#DIV/0!</v>
      </c>
      <c r="AZ955" s="49" t="e">
        <f t="shared" si="96"/>
        <v>#DIV/0!</v>
      </c>
      <c r="BA955" s="49" t="e">
        <f t="shared" si="97"/>
        <v>#DIV/0!</v>
      </c>
      <c r="BB955" s="49" t="e">
        <f t="shared" si="101"/>
        <v>#DIV/0!</v>
      </c>
      <c r="BC955" s="60" t="e">
        <f t="shared" si="98"/>
        <v>#DIV/0!</v>
      </c>
    </row>
    <row r="956" spans="1:55">
      <c r="A956" s="89">
        <v>42944</v>
      </c>
      <c r="B956" s="2" t="s">
        <v>1842</v>
      </c>
      <c r="C956" s="2" t="s">
        <v>1450</v>
      </c>
      <c r="D956" s="2" t="s">
        <v>1575</v>
      </c>
      <c r="E956" s="2">
        <v>108</v>
      </c>
      <c r="F956" s="2">
        <v>3</v>
      </c>
      <c r="G956" s="10" t="str">
        <f t="shared" si="94"/>
        <v>108-3</v>
      </c>
      <c r="H956" s="2">
        <v>0</v>
      </c>
      <c r="I956" s="2">
        <v>17</v>
      </c>
      <c r="J956" s="14">
        <f>(VLOOKUP($G956,Depth_Lookup_CCL!$A$3:$Z$549,11,FALSE))+(H956/100)</f>
        <v>272.64499999999998</v>
      </c>
      <c r="K956" s="14">
        <f>(VLOOKUP($G956,Depth_Lookup_CCL!$A$3:$Z$549,11,FALSE))+(I956/100)</f>
        <v>272.815</v>
      </c>
      <c r="L956" s="90">
        <v>60</v>
      </c>
      <c r="M956" s="90" t="s">
        <v>1846</v>
      </c>
      <c r="N956" s="14"/>
      <c r="Q956" s="2"/>
      <c r="R956" s="110"/>
      <c r="S956" s="2" t="s">
        <v>1379</v>
      </c>
      <c r="T956" s="35" t="s">
        <v>1391</v>
      </c>
      <c r="U956" s="2" t="s">
        <v>1368</v>
      </c>
      <c r="V956" s="2" t="s">
        <v>1374</v>
      </c>
      <c r="W956" s="5">
        <f>VLOOKUP(V956,definitions_list_lookup!$V$12:$W$15,2,FALSE)</f>
        <v>1</v>
      </c>
      <c r="X956" s="35" t="s">
        <v>1456</v>
      </c>
      <c r="Y956" s="41">
        <f>VLOOKUP(X956,definitions_list_lookup!$AT$3:$AU$5,2,FALSE)</f>
        <v>1</v>
      </c>
      <c r="Z956" s="41"/>
      <c r="AA956" s="41" t="s">
        <v>3229</v>
      </c>
      <c r="AB956" s="2"/>
      <c r="AC956" s="2"/>
      <c r="AD956" s="5" t="e">
        <f>VLOOKUP(AC956,definitions_list_lookup!$Y$12:$Z$15,2,FALSE)</f>
        <v>#N/A</v>
      </c>
      <c r="AE956" s="35"/>
      <c r="AF956" s="41" t="e">
        <f>VLOOKUP(AE956,definitions_list_lookup!$AT$3:$AU$5,2,FALSE)</f>
        <v>#N/A</v>
      </c>
      <c r="AH956" s="2"/>
      <c r="AI956" s="2"/>
      <c r="AJ956" s="14"/>
      <c r="AK956" s="14"/>
      <c r="AL956" s="14"/>
      <c r="AM956" s="14"/>
      <c r="AN956" s="14"/>
      <c r="AO956" s="14"/>
      <c r="AP956" s="14"/>
      <c r="AQ956" s="14"/>
      <c r="AR956" s="14"/>
      <c r="AS956" s="49"/>
      <c r="AT956" s="49"/>
      <c r="AU956" s="49"/>
      <c r="AV956" s="49"/>
      <c r="AW956" s="49"/>
      <c r="AX956" s="49"/>
      <c r="AY956" s="49"/>
      <c r="AZ956" s="49"/>
      <c r="BA956" s="49"/>
      <c r="BB956" s="49"/>
      <c r="BC956" s="60"/>
    </row>
    <row r="957" spans="1:55">
      <c r="A957" s="89">
        <v>42944</v>
      </c>
      <c r="B957" s="2" t="s">
        <v>1842</v>
      </c>
      <c r="C957" s="2" t="s">
        <v>1450</v>
      </c>
      <c r="D957" s="2" t="s">
        <v>1575</v>
      </c>
      <c r="E957" s="2">
        <v>108</v>
      </c>
      <c r="F957" s="2">
        <v>3</v>
      </c>
      <c r="G957" s="10" t="str">
        <f t="shared" si="94"/>
        <v>108-3</v>
      </c>
      <c r="H957" s="2">
        <v>17</v>
      </c>
      <c r="I957" s="2">
        <v>21</v>
      </c>
      <c r="J957" s="14">
        <f>(VLOOKUP($G957,Depth_Lookup_CCL!$A$3:$Z$549,11,FALSE))+(H957/100)</f>
        <v>272.815</v>
      </c>
      <c r="K957" s="14">
        <f>(VLOOKUP($G957,Depth_Lookup_CCL!$A$3:$Z$549,11,FALSE))+(I957/100)</f>
        <v>272.85499999999996</v>
      </c>
      <c r="L957" s="90">
        <v>60</v>
      </c>
      <c r="M957" s="90" t="s">
        <v>1846</v>
      </c>
      <c r="N957" s="14"/>
      <c r="Q957" s="2"/>
      <c r="R957" s="110"/>
      <c r="S957" s="2" t="s">
        <v>1366</v>
      </c>
      <c r="T957" s="35" t="s">
        <v>1391</v>
      </c>
      <c r="U957" s="2" t="s">
        <v>1368</v>
      </c>
      <c r="V957" s="2" t="s">
        <v>1374</v>
      </c>
      <c r="W957" s="5">
        <f>VLOOKUP(V957,definitions_list_lookup!$V$12:$W$15,2,FALSE)</f>
        <v>1</v>
      </c>
      <c r="X957" s="35" t="s">
        <v>1456</v>
      </c>
      <c r="Y957" s="41">
        <f>VLOOKUP(X957,definitions_list_lookup!$AT$3:$AU$5,2,FALSE)</f>
        <v>1</v>
      </c>
      <c r="Z957" s="41">
        <v>4</v>
      </c>
      <c r="AA957" s="41" t="s">
        <v>3082</v>
      </c>
      <c r="AB957" s="2"/>
      <c r="AC957" s="2"/>
      <c r="AD957" s="5" t="e">
        <f>VLOOKUP(AC957,definitions_list_lookup!$Y$12:$Z$15,2,FALSE)</f>
        <v>#N/A</v>
      </c>
      <c r="AE957" s="35"/>
      <c r="AF957" s="41" t="e">
        <f>VLOOKUP(AE957,definitions_list_lookup!$AT$3:$AU$5,2,FALSE)</f>
        <v>#N/A</v>
      </c>
      <c r="AH957" s="2"/>
      <c r="AI957" s="2"/>
      <c r="AJ957" s="14"/>
      <c r="AK957" s="14"/>
      <c r="AL957" s="14"/>
      <c r="AM957" s="14"/>
      <c r="AN957" s="14"/>
      <c r="AO957" s="14"/>
      <c r="AP957" s="14"/>
      <c r="AQ957" s="14"/>
      <c r="AR957" s="14"/>
      <c r="AS957" s="49">
        <v>13</v>
      </c>
      <c r="AT957" s="49">
        <v>270</v>
      </c>
      <c r="AU957" s="49">
        <v>20</v>
      </c>
      <c r="AV957" s="49">
        <v>180</v>
      </c>
      <c r="AW957" s="49">
        <f t="shared" si="99"/>
        <v>32.387166314058959</v>
      </c>
      <c r="AX957" s="49">
        <f t="shared" si="95"/>
        <v>32.387166314058959</v>
      </c>
      <c r="AY957" s="49">
        <f t="shared" si="100"/>
        <v>66.683203691101596</v>
      </c>
      <c r="AZ957" s="49">
        <f t="shared" si="96"/>
        <v>122.38716631405896</v>
      </c>
      <c r="BA957" s="49">
        <f t="shared" si="97"/>
        <v>23.316796308898404</v>
      </c>
      <c r="BB957" s="49">
        <f t="shared" si="101"/>
        <v>212.38716631405896</v>
      </c>
      <c r="BC957" s="60">
        <f t="shared" si="98"/>
        <v>23.316796308898404</v>
      </c>
    </row>
    <row r="958" spans="1:55">
      <c r="A958" s="89">
        <v>42944</v>
      </c>
      <c r="B958" s="2" t="s">
        <v>1842</v>
      </c>
      <c r="C958" s="2" t="s">
        <v>1450</v>
      </c>
      <c r="D958" s="2" t="s">
        <v>1575</v>
      </c>
      <c r="E958" s="2">
        <v>108</v>
      </c>
      <c r="F958" s="2">
        <v>3</v>
      </c>
      <c r="G958" s="10" t="str">
        <f t="shared" si="94"/>
        <v>108-3</v>
      </c>
      <c r="H958" s="2">
        <v>21</v>
      </c>
      <c r="I958" s="2">
        <v>31</v>
      </c>
      <c r="J958" s="14">
        <f>(VLOOKUP($G958,Depth_Lookup_CCL!$A$3:$Z$549,11,FALSE))+(H958/100)</f>
        <v>272.85499999999996</v>
      </c>
      <c r="K958" s="14">
        <f>(VLOOKUP($G958,Depth_Lookup_CCL!$A$3:$Z$549,11,FALSE))+(I958/100)</f>
        <v>272.95499999999998</v>
      </c>
      <c r="L958" s="90">
        <v>60</v>
      </c>
      <c r="M958" s="90" t="s">
        <v>1846</v>
      </c>
      <c r="N958" s="14"/>
      <c r="Q958" s="2"/>
      <c r="R958" s="110"/>
      <c r="S958" s="2" t="s">
        <v>1379</v>
      </c>
      <c r="T958" s="35" t="s">
        <v>1391</v>
      </c>
      <c r="U958" s="2" t="s">
        <v>1368</v>
      </c>
      <c r="V958" s="2" t="s">
        <v>1374</v>
      </c>
      <c r="W958" s="5">
        <f>VLOOKUP(V958,definitions_list_lookup!$V$12:$W$15,2,FALSE)</f>
        <v>1</v>
      </c>
      <c r="X958" s="35" t="s">
        <v>1456</v>
      </c>
      <c r="Y958" s="41">
        <f>VLOOKUP(X958,definitions_list_lookup!$AT$3:$AU$5,2,FALSE)</f>
        <v>1</v>
      </c>
      <c r="Z958" s="41">
        <v>10</v>
      </c>
      <c r="AA958" s="41" t="s">
        <v>3368</v>
      </c>
      <c r="AB958" s="2"/>
      <c r="AC958" s="2"/>
      <c r="AD958" s="5" t="e">
        <f>VLOOKUP(AC958,definitions_list_lookup!$Y$12:$Z$15,2,FALSE)</f>
        <v>#N/A</v>
      </c>
      <c r="AE958" s="35"/>
      <c r="AF958" s="41" t="e">
        <f>VLOOKUP(AE958,definitions_list_lookup!$AT$3:$AU$5,2,FALSE)</f>
        <v>#N/A</v>
      </c>
      <c r="AH958" s="2"/>
      <c r="AI958" s="2"/>
      <c r="AJ958" s="14"/>
      <c r="AK958" s="14"/>
      <c r="AL958" s="14"/>
      <c r="AM958" s="14"/>
      <c r="AN958" s="14"/>
      <c r="AO958" s="14"/>
      <c r="AP958" s="14"/>
      <c r="AQ958" s="14"/>
      <c r="AR958" s="14"/>
      <c r="AS958" s="49"/>
      <c r="AT958" s="49"/>
      <c r="AU958" s="49"/>
      <c r="AV958" s="49"/>
      <c r="AW958" s="49"/>
      <c r="AX958" s="49"/>
      <c r="AY958" s="49"/>
      <c r="AZ958" s="49"/>
      <c r="BA958" s="49"/>
      <c r="BB958" s="49"/>
      <c r="BC958" s="60"/>
    </row>
    <row r="959" spans="1:55">
      <c r="A959" s="89">
        <v>42944</v>
      </c>
      <c r="B959" s="2" t="s">
        <v>1842</v>
      </c>
      <c r="C959" s="2" t="s">
        <v>1450</v>
      </c>
      <c r="D959" s="2" t="s">
        <v>1575</v>
      </c>
      <c r="E959" s="2">
        <v>108</v>
      </c>
      <c r="F959" s="2">
        <v>3</v>
      </c>
      <c r="G959" s="10" t="str">
        <f t="shared" si="94"/>
        <v>108-3</v>
      </c>
      <c r="H959" s="2">
        <v>31</v>
      </c>
      <c r="I959" s="2">
        <v>83</v>
      </c>
      <c r="J959" s="14">
        <f>(VLOOKUP($G959,Depth_Lookup_CCL!$A$3:$Z$549,11,FALSE))+(H959/100)</f>
        <v>272.95499999999998</v>
      </c>
      <c r="K959" s="14">
        <f>(VLOOKUP($G959,Depth_Lookup_CCL!$A$3:$Z$549,11,FALSE))+(I959/100)</f>
        <v>273.47499999999997</v>
      </c>
      <c r="L959" s="90">
        <v>60</v>
      </c>
      <c r="M959" s="90" t="s">
        <v>1846</v>
      </c>
      <c r="N959" s="14" t="s">
        <v>1442</v>
      </c>
      <c r="Q959" s="2"/>
      <c r="R959" s="110"/>
      <c r="S959" s="2" t="s">
        <v>1379</v>
      </c>
      <c r="T959" s="35" t="s">
        <v>1391</v>
      </c>
      <c r="U959" s="2" t="s">
        <v>1368</v>
      </c>
      <c r="V959" s="2" t="s">
        <v>1374</v>
      </c>
      <c r="W959" s="5">
        <f>VLOOKUP(V959,definitions_list_lookup!$V$12:$W$15,2,FALSE)</f>
        <v>1</v>
      </c>
      <c r="X959" s="35" t="s">
        <v>1456</v>
      </c>
      <c r="Y959" s="41">
        <f>VLOOKUP(X959,definitions_list_lookup!$AT$3:$AU$5,2,FALSE)</f>
        <v>1</v>
      </c>
      <c r="Z959" s="41"/>
      <c r="AA959" s="41" t="s">
        <v>3900</v>
      </c>
      <c r="AB959" s="2"/>
      <c r="AC959" s="2"/>
      <c r="AD959" s="5" t="e">
        <f>VLOOKUP(AC959,definitions_list_lookup!$Y$12:$Z$15,2,FALSE)</f>
        <v>#N/A</v>
      </c>
      <c r="AE959" s="35"/>
      <c r="AF959" s="41" t="e">
        <f>VLOOKUP(AE959,definitions_list_lookup!$AT$3:$AU$5,2,FALSE)</f>
        <v>#N/A</v>
      </c>
      <c r="AH959" s="2"/>
      <c r="AI959" s="2"/>
      <c r="AJ959" s="14"/>
      <c r="AK959" s="14"/>
      <c r="AL959" s="14"/>
      <c r="AM959" s="14"/>
      <c r="AN959" s="14"/>
      <c r="AO959" s="14"/>
      <c r="AP959" s="14"/>
      <c r="AQ959" s="14"/>
      <c r="AR959" s="14"/>
      <c r="AS959" s="49"/>
      <c r="AT959" s="49"/>
      <c r="AU959" s="49"/>
      <c r="AV959" s="49"/>
      <c r="AW959" s="49" t="e">
        <f t="shared" si="99"/>
        <v>#DIV/0!</v>
      </c>
      <c r="AX959" s="49" t="e">
        <f t="shared" si="95"/>
        <v>#DIV/0!</v>
      </c>
      <c r="AY959" s="49" t="e">
        <f t="shared" si="100"/>
        <v>#DIV/0!</v>
      </c>
      <c r="AZ959" s="49" t="e">
        <f t="shared" si="96"/>
        <v>#DIV/0!</v>
      </c>
      <c r="BA959" s="49" t="e">
        <f t="shared" si="97"/>
        <v>#DIV/0!</v>
      </c>
      <c r="BB959" s="49" t="e">
        <f t="shared" si="101"/>
        <v>#DIV/0!</v>
      </c>
      <c r="BC959" s="60" t="e">
        <f t="shared" si="98"/>
        <v>#DIV/0!</v>
      </c>
    </row>
    <row r="960" spans="1:55">
      <c r="A960" s="89">
        <v>42944</v>
      </c>
      <c r="B960" s="2" t="s">
        <v>1842</v>
      </c>
      <c r="C960" s="2" t="s">
        <v>1450</v>
      </c>
      <c r="D960" s="2" t="s">
        <v>1575</v>
      </c>
      <c r="E960" s="2">
        <v>108</v>
      </c>
      <c r="F960" s="2">
        <v>4</v>
      </c>
      <c r="G960" s="10" t="str">
        <f t="shared" si="94"/>
        <v>108-4</v>
      </c>
      <c r="H960" s="2">
        <v>0</v>
      </c>
      <c r="I960" s="2">
        <v>90</v>
      </c>
      <c r="J960" s="14">
        <f>(VLOOKUP($G960,Depth_Lookup_CCL!$A$3:$Z$549,11,FALSE))+(H960/100)</f>
        <v>273.47499999999997</v>
      </c>
      <c r="K960" s="14">
        <f>(VLOOKUP($G960,Depth_Lookup_CCL!$A$3:$Z$549,11,FALSE))+(I960/100)</f>
        <v>274.37499999999994</v>
      </c>
      <c r="L960" s="90">
        <v>60</v>
      </c>
      <c r="M960" s="90" t="s">
        <v>1846</v>
      </c>
      <c r="N960" s="14" t="s">
        <v>1442</v>
      </c>
      <c r="Q960" s="2"/>
      <c r="R960" s="110"/>
      <c r="T960" s="35"/>
      <c r="U960" s="2"/>
      <c r="V960" s="2"/>
      <c r="W960" s="5" t="e">
        <f>VLOOKUP(V960,definitions_list_lookup!$V$12:$W$15,2,FALSE)</f>
        <v>#N/A</v>
      </c>
      <c r="X960" s="35"/>
      <c r="Y960" s="41" t="e">
        <f>VLOOKUP(X960,definitions_list_lookup!$AT$3:$AU$5,2,FALSE)</f>
        <v>#N/A</v>
      </c>
      <c r="Z960" s="41"/>
      <c r="AA960" s="41" t="s">
        <v>1520</v>
      </c>
      <c r="AB960" s="2"/>
      <c r="AC960" s="2"/>
      <c r="AD960" s="5" t="e">
        <f>VLOOKUP(AC960,definitions_list_lookup!$Y$12:$Z$15,2,FALSE)</f>
        <v>#N/A</v>
      </c>
      <c r="AE960" s="35"/>
      <c r="AF960" s="41" t="e">
        <f>VLOOKUP(AE960,definitions_list_lookup!$AT$3:$AU$5,2,FALSE)</f>
        <v>#N/A</v>
      </c>
      <c r="AH960" s="2"/>
      <c r="AI960" s="2"/>
      <c r="AJ960" s="14"/>
      <c r="AK960" s="14"/>
      <c r="AL960" s="14"/>
      <c r="AM960" s="14"/>
      <c r="AN960" s="14"/>
      <c r="AO960" s="14"/>
      <c r="AP960" s="14"/>
      <c r="AQ960" s="14"/>
      <c r="AR960" s="14"/>
      <c r="AS960" s="49"/>
      <c r="AT960" s="49"/>
      <c r="AU960" s="49"/>
      <c r="AV960" s="49"/>
      <c r="AW960" s="49" t="e">
        <f t="shared" si="99"/>
        <v>#DIV/0!</v>
      </c>
      <c r="AX960" s="49" t="e">
        <f t="shared" si="95"/>
        <v>#DIV/0!</v>
      </c>
      <c r="AY960" s="49" t="e">
        <f t="shared" si="100"/>
        <v>#DIV/0!</v>
      </c>
      <c r="AZ960" s="49" t="e">
        <f t="shared" si="96"/>
        <v>#DIV/0!</v>
      </c>
      <c r="BA960" s="49" t="e">
        <f t="shared" si="97"/>
        <v>#DIV/0!</v>
      </c>
      <c r="BB960" s="49" t="e">
        <f t="shared" si="101"/>
        <v>#DIV/0!</v>
      </c>
      <c r="BC960" s="60" t="e">
        <f t="shared" si="98"/>
        <v>#DIV/0!</v>
      </c>
    </row>
    <row r="961" spans="1:55">
      <c r="A961" s="89">
        <v>42944</v>
      </c>
      <c r="B961" s="2" t="s">
        <v>1842</v>
      </c>
      <c r="C961" s="2" t="s">
        <v>1450</v>
      </c>
      <c r="D961" s="2" t="s">
        <v>1575</v>
      </c>
      <c r="E961" s="2">
        <v>109</v>
      </c>
      <c r="F961" s="2">
        <v>1</v>
      </c>
      <c r="G961" s="10" t="str">
        <f t="shared" si="94"/>
        <v>109-1</v>
      </c>
      <c r="H961" s="2">
        <v>0</v>
      </c>
      <c r="I961" s="2">
        <v>8</v>
      </c>
      <c r="J961" s="14">
        <f>(VLOOKUP($G961,Depth_Lookup_CCL!$A$3:$Z$549,11,FALSE))+(H961/100)</f>
        <v>274.14999999999998</v>
      </c>
      <c r="K961" s="14">
        <f>(VLOOKUP($G961,Depth_Lookup_CCL!$A$3:$Z$549,11,FALSE))+(I961/100)</f>
        <v>274.22999999999996</v>
      </c>
      <c r="L961" s="90">
        <v>60</v>
      </c>
      <c r="M961" s="90" t="s">
        <v>1846</v>
      </c>
      <c r="N961" s="14"/>
      <c r="Q961" s="2"/>
      <c r="R961" s="110"/>
      <c r="S961" s="2" t="s">
        <v>1378</v>
      </c>
      <c r="T961" s="35" t="s">
        <v>1391</v>
      </c>
      <c r="U961" s="2" t="s">
        <v>1368</v>
      </c>
      <c r="V961" s="2" t="s">
        <v>1374</v>
      </c>
      <c r="W961" s="5">
        <f>VLOOKUP(V961,definitions_list_lookup!$V$12:$W$15,2,FALSE)</f>
        <v>1</v>
      </c>
      <c r="X961" s="35" t="s">
        <v>1455</v>
      </c>
      <c r="Y961" s="41">
        <f>VLOOKUP(X961,definitions_list_lookup!$AT$3:$AU$5,2,FALSE)</f>
        <v>0</v>
      </c>
      <c r="Z961" s="41"/>
      <c r="AA961" s="41" t="s">
        <v>3901</v>
      </c>
      <c r="AB961" s="2"/>
      <c r="AC961" s="2"/>
      <c r="AD961" s="5" t="e">
        <f>VLOOKUP(AC961,definitions_list_lookup!$Y$12:$Z$15,2,FALSE)</f>
        <v>#N/A</v>
      </c>
      <c r="AE961" s="35"/>
      <c r="AF961" s="41" t="e">
        <f>VLOOKUP(AE961,definitions_list_lookup!$AT$3:$AU$5,2,FALSE)</f>
        <v>#N/A</v>
      </c>
      <c r="AH961" s="2"/>
      <c r="AI961" s="2"/>
      <c r="AJ961" s="14"/>
      <c r="AK961" s="14"/>
      <c r="AL961" s="14"/>
      <c r="AM961" s="14"/>
      <c r="AN961" s="14"/>
      <c r="AO961" s="14"/>
      <c r="AP961" s="14"/>
      <c r="AQ961" s="14"/>
      <c r="AR961" s="14"/>
      <c r="AS961" s="49"/>
      <c r="AT961" s="49"/>
      <c r="AU961" s="49"/>
      <c r="AV961" s="49"/>
      <c r="AW961" s="49"/>
      <c r="AX961" s="49"/>
      <c r="AY961" s="49"/>
      <c r="AZ961" s="49"/>
      <c r="BA961" s="49"/>
      <c r="BB961" s="49"/>
      <c r="BC961" s="60"/>
    </row>
    <row r="962" spans="1:55">
      <c r="A962" s="89">
        <v>42944</v>
      </c>
      <c r="B962" s="2" t="s">
        <v>1842</v>
      </c>
      <c r="C962" s="2" t="s">
        <v>1450</v>
      </c>
      <c r="D962" s="2" t="s">
        <v>1575</v>
      </c>
      <c r="E962" s="2">
        <v>109</v>
      </c>
      <c r="F962" s="2">
        <v>1</v>
      </c>
      <c r="G962" s="10" t="str">
        <f t="shared" si="94"/>
        <v>109-1</v>
      </c>
      <c r="H962" s="2">
        <v>8</v>
      </c>
      <c r="I962" s="2">
        <v>46</v>
      </c>
      <c r="J962" s="14">
        <f>(VLOOKUP($G962,Depth_Lookup_CCL!$A$3:$Z$549,11,FALSE))+(H962/100)</f>
        <v>274.22999999999996</v>
      </c>
      <c r="K962" s="14">
        <f>(VLOOKUP($G962,Depth_Lookup_CCL!$A$3:$Z$549,11,FALSE))+(I962/100)</f>
        <v>274.60999999999996</v>
      </c>
      <c r="L962" s="90">
        <v>60</v>
      </c>
      <c r="M962" s="90" t="s">
        <v>1846</v>
      </c>
      <c r="N962" s="14"/>
      <c r="Q962" s="2"/>
      <c r="R962" s="110"/>
      <c r="S962" s="2" t="s">
        <v>1379</v>
      </c>
      <c r="T962" s="35" t="s">
        <v>1391</v>
      </c>
      <c r="U962" s="2" t="s">
        <v>1368</v>
      </c>
      <c r="V962" s="2" t="s">
        <v>1374</v>
      </c>
      <c r="W962" s="5">
        <f>VLOOKUP(V962,definitions_list_lookup!$V$12:$W$15,2,FALSE)</f>
        <v>1</v>
      </c>
      <c r="X962" s="35" t="s">
        <v>1455</v>
      </c>
      <c r="Y962" s="41">
        <f>VLOOKUP(X962,definitions_list_lookup!$AT$3:$AU$5,2,FALSE)</f>
        <v>0</v>
      </c>
      <c r="Z962" s="41">
        <v>32</v>
      </c>
      <c r="AA962" s="41" t="s">
        <v>3902</v>
      </c>
      <c r="AB962" s="2"/>
      <c r="AC962" s="2"/>
      <c r="AD962" s="5" t="e">
        <f>VLOOKUP(AC962,definitions_list_lookup!$Y$12:$Z$15,2,FALSE)</f>
        <v>#N/A</v>
      </c>
      <c r="AE962" s="35"/>
      <c r="AF962" s="41" t="e">
        <f>VLOOKUP(AE962,definitions_list_lookup!$AT$3:$AU$5,2,FALSE)</f>
        <v>#N/A</v>
      </c>
      <c r="AH962" s="2"/>
      <c r="AI962" s="2"/>
      <c r="AJ962" s="14"/>
      <c r="AK962" s="14"/>
      <c r="AL962" s="14"/>
      <c r="AM962" s="14"/>
      <c r="AN962" s="14"/>
      <c r="AO962" s="14"/>
      <c r="AP962" s="14"/>
      <c r="AQ962" s="14"/>
      <c r="AR962" s="14"/>
      <c r="AS962" s="49">
        <v>5</v>
      </c>
      <c r="AT962" s="49">
        <v>270</v>
      </c>
      <c r="AU962" s="49">
        <v>8</v>
      </c>
      <c r="AV962" s="49">
        <v>180</v>
      </c>
      <c r="AW962" s="49">
        <f t="shared" si="99"/>
        <v>31.902849662296205</v>
      </c>
      <c r="AX962" s="49">
        <f t="shared" si="95"/>
        <v>31.902849662296205</v>
      </c>
      <c r="AY962" s="49">
        <f t="shared" si="100"/>
        <v>80.600076568026736</v>
      </c>
      <c r="AZ962" s="49">
        <f t="shared" si="96"/>
        <v>121.90284966229621</v>
      </c>
      <c r="BA962" s="49">
        <f t="shared" si="97"/>
        <v>9.3999234319732636</v>
      </c>
      <c r="BB962" s="49">
        <f t="shared" si="101"/>
        <v>211.90284966229621</v>
      </c>
      <c r="BC962" s="60">
        <f t="shared" si="98"/>
        <v>9.3999234319732636</v>
      </c>
    </row>
    <row r="963" spans="1:55">
      <c r="A963" s="89">
        <v>42944</v>
      </c>
      <c r="B963" s="2" t="s">
        <v>1842</v>
      </c>
      <c r="C963" s="2" t="s">
        <v>1450</v>
      </c>
      <c r="D963" s="2" t="s">
        <v>1575</v>
      </c>
      <c r="E963" s="2">
        <v>109</v>
      </c>
      <c r="F963" s="2">
        <v>1</v>
      </c>
      <c r="G963" s="10" t="str">
        <f t="shared" si="94"/>
        <v>109-1</v>
      </c>
      <c r="H963" s="2">
        <v>46</v>
      </c>
      <c r="I963" s="2">
        <v>63</v>
      </c>
      <c r="J963" s="14">
        <f>(VLOOKUP($G963,Depth_Lookup_CCL!$A$3:$Z$549,11,FALSE))+(H963/100)</f>
        <v>274.60999999999996</v>
      </c>
      <c r="K963" s="14">
        <f>(VLOOKUP($G963,Depth_Lookup_CCL!$A$3:$Z$549,11,FALSE))+(I963/100)</f>
        <v>274.77999999999997</v>
      </c>
      <c r="L963" s="90">
        <v>60</v>
      </c>
      <c r="M963" s="90" t="s">
        <v>1846</v>
      </c>
      <c r="N963" s="14"/>
      <c r="Q963" s="2"/>
      <c r="R963" s="110"/>
      <c r="S963" s="2" t="s">
        <v>1366</v>
      </c>
      <c r="T963" s="35" t="s">
        <v>1391</v>
      </c>
      <c r="U963" s="2" t="s">
        <v>1368</v>
      </c>
      <c r="V963" s="2" t="s">
        <v>1374</v>
      </c>
      <c r="W963" s="5">
        <f>VLOOKUP(V963,definitions_list_lookup!$V$12:$W$15,2,FALSE)</f>
        <v>1</v>
      </c>
      <c r="X963" s="35" t="s">
        <v>1455</v>
      </c>
      <c r="Y963" s="41">
        <f>VLOOKUP(X963,definitions_list_lookup!$AT$3:$AU$5,2,FALSE)</f>
        <v>0</v>
      </c>
      <c r="Z963" s="41">
        <v>17</v>
      </c>
      <c r="AA963" s="41" t="s">
        <v>5</v>
      </c>
      <c r="AB963" s="2"/>
      <c r="AC963" s="2"/>
      <c r="AD963" s="5" t="e">
        <f>VLOOKUP(AC963,definitions_list_lookup!$Y$12:$Z$15,2,FALSE)</f>
        <v>#N/A</v>
      </c>
      <c r="AE963" s="35"/>
      <c r="AF963" s="41" t="e">
        <f>VLOOKUP(AE963,definitions_list_lookup!$AT$3:$AU$5,2,FALSE)</f>
        <v>#N/A</v>
      </c>
      <c r="AH963" s="2"/>
      <c r="AI963" s="2"/>
      <c r="AJ963" s="14"/>
      <c r="AK963" s="14"/>
      <c r="AL963" s="14"/>
      <c r="AM963" s="14"/>
      <c r="AN963" s="14"/>
      <c r="AO963" s="14"/>
      <c r="AP963" s="14"/>
      <c r="AQ963" s="14"/>
      <c r="AR963" s="14"/>
      <c r="AS963" s="49"/>
      <c r="AT963" s="49"/>
      <c r="AU963" s="49"/>
      <c r="AV963" s="49"/>
      <c r="AW963" s="49"/>
      <c r="AX963" s="49"/>
      <c r="AY963" s="49"/>
      <c r="AZ963" s="49"/>
      <c r="BA963" s="49"/>
      <c r="BB963" s="49"/>
      <c r="BC963" s="60"/>
    </row>
    <row r="964" spans="1:55">
      <c r="A964" s="89">
        <v>42944</v>
      </c>
      <c r="B964" s="2" t="s">
        <v>1842</v>
      </c>
      <c r="C964" s="2" t="s">
        <v>1450</v>
      </c>
      <c r="D964" s="2" t="s">
        <v>1575</v>
      </c>
      <c r="E964" s="2">
        <v>109</v>
      </c>
      <c r="F964" s="2">
        <v>1</v>
      </c>
      <c r="G964" s="10" t="str">
        <f t="shared" si="94"/>
        <v>109-1</v>
      </c>
      <c r="H964" s="2">
        <v>63</v>
      </c>
      <c r="I964" s="2">
        <v>68</v>
      </c>
      <c r="J964" s="14">
        <f>(VLOOKUP($G964,Depth_Lookup_CCL!$A$3:$Z$549,11,FALSE))+(H964/100)</f>
        <v>274.77999999999997</v>
      </c>
      <c r="K964" s="14">
        <f>(VLOOKUP($G964,Depth_Lookup_CCL!$A$3:$Z$549,11,FALSE))+(I964/100)</f>
        <v>274.83</v>
      </c>
      <c r="L964" s="90">
        <v>60</v>
      </c>
      <c r="M964" s="90" t="s">
        <v>1846</v>
      </c>
      <c r="N964" s="14"/>
      <c r="Q964" s="2"/>
      <c r="R964" s="110"/>
      <c r="S964" s="2" t="s">
        <v>1366</v>
      </c>
      <c r="T964" s="35" t="s">
        <v>1391</v>
      </c>
      <c r="U964" s="2" t="s">
        <v>1368</v>
      </c>
      <c r="V964" s="2" t="s">
        <v>1374</v>
      </c>
      <c r="W964" s="5">
        <f>VLOOKUP(V964,definitions_list_lookup!$V$12:$W$15,2,FALSE)</f>
        <v>1</v>
      </c>
      <c r="X964" s="35" t="s">
        <v>1455</v>
      </c>
      <c r="Y964" s="41">
        <f>VLOOKUP(X964,definitions_list_lookup!$AT$3:$AU$5,2,FALSE)</f>
        <v>0</v>
      </c>
      <c r="Z964" s="41">
        <v>5</v>
      </c>
      <c r="AA964" s="41" t="s">
        <v>3879</v>
      </c>
      <c r="AB964" s="2"/>
      <c r="AC964" s="2"/>
      <c r="AD964" s="5" t="e">
        <f>VLOOKUP(AC964,definitions_list_lookup!$Y$12:$Z$15,2,FALSE)</f>
        <v>#N/A</v>
      </c>
      <c r="AE964" s="35"/>
      <c r="AF964" s="41" t="e">
        <f>VLOOKUP(AE964,definitions_list_lookup!$AT$3:$AU$5,2,FALSE)</f>
        <v>#N/A</v>
      </c>
      <c r="AH964" s="2"/>
      <c r="AI964" s="2"/>
      <c r="AJ964" s="14"/>
      <c r="AK964" s="14"/>
      <c r="AL964" s="14"/>
      <c r="AM964" s="14"/>
      <c r="AN964" s="14"/>
      <c r="AO964" s="14"/>
      <c r="AP964" s="14"/>
      <c r="AQ964" s="14"/>
      <c r="AR964" s="14"/>
      <c r="AS964" s="49"/>
      <c r="AT964" s="49"/>
      <c r="AU964" s="49"/>
      <c r="AV964" s="49"/>
      <c r="AW964" s="49"/>
      <c r="AX964" s="49"/>
      <c r="AY964" s="49"/>
      <c r="AZ964" s="49"/>
      <c r="BA964" s="49"/>
      <c r="BB964" s="49"/>
      <c r="BC964" s="60"/>
    </row>
    <row r="965" spans="1:55">
      <c r="A965" s="89">
        <v>42944</v>
      </c>
      <c r="B965" s="2" t="s">
        <v>1842</v>
      </c>
      <c r="C965" s="2" t="s">
        <v>1450</v>
      </c>
      <c r="D965" s="2" t="s">
        <v>1575</v>
      </c>
      <c r="E965" s="2">
        <v>109</v>
      </c>
      <c r="F965" s="2">
        <v>1</v>
      </c>
      <c r="G965" s="10" t="str">
        <f t="shared" si="94"/>
        <v>109-1</v>
      </c>
      <c r="H965" s="2">
        <v>68</v>
      </c>
      <c r="I965" s="2">
        <v>98</v>
      </c>
      <c r="J965" s="14">
        <f>(VLOOKUP($G965,Depth_Lookup_CCL!$A$3:$Z$549,11,FALSE))+(H965/100)</f>
        <v>274.83</v>
      </c>
      <c r="K965" s="14">
        <f>(VLOOKUP($G965,Depth_Lookup_CCL!$A$3:$Z$549,11,FALSE))+(I965/100)</f>
        <v>275.13</v>
      </c>
      <c r="L965" s="90">
        <v>60</v>
      </c>
      <c r="M965" s="90" t="s">
        <v>1846</v>
      </c>
      <c r="N965" s="14" t="s">
        <v>1442</v>
      </c>
      <c r="Q965" s="2"/>
      <c r="R965" s="110"/>
      <c r="S965" s="2" t="s">
        <v>1378</v>
      </c>
      <c r="T965" s="35" t="s">
        <v>1391</v>
      </c>
      <c r="U965" s="2" t="s">
        <v>1368</v>
      </c>
      <c r="V965" s="2" t="s">
        <v>1374</v>
      </c>
      <c r="W965" s="5">
        <f>VLOOKUP(V965,definitions_list_lookup!$V$12:$W$15,2,FALSE)</f>
        <v>1</v>
      </c>
      <c r="X965" s="35" t="s">
        <v>1455</v>
      </c>
      <c r="Y965" s="41">
        <f>VLOOKUP(X965,definitions_list_lookup!$AT$3:$AU$5,2,FALSE)</f>
        <v>0</v>
      </c>
      <c r="Z965" s="41">
        <v>138</v>
      </c>
      <c r="AA965" s="41" t="s">
        <v>5</v>
      </c>
      <c r="AB965" s="2"/>
      <c r="AC965" s="2"/>
      <c r="AD965" s="5" t="e">
        <f>VLOOKUP(AC965,definitions_list_lookup!$Y$12:$Z$15,2,FALSE)</f>
        <v>#N/A</v>
      </c>
      <c r="AE965" s="35"/>
      <c r="AF965" s="41" t="e">
        <f>VLOOKUP(AE965,definitions_list_lookup!$AT$3:$AU$5,2,FALSE)</f>
        <v>#N/A</v>
      </c>
      <c r="AH965" s="2"/>
      <c r="AI965" s="2"/>
      <c r="AJ965" s="14"/>
      <c r="AK965" s="14"/>
      <c r="AL965" s="14"/>
      <c r="AM965" s="14"/>
      <c r="AN965" s="14"/>
      <c r="AO965" s="14"/>
      <c r="AP965" s="14"/>
      <c r="AQ965" s="14"/>
      <c r="AR965" s="14"/>
      <c r="AS965" s="49"/>
      <c r="AT965" s="49"/>
      <c r="AU965" s="49"/>
      <c r="AV965" s="49"/>
      <c r="AW965" s="49" t="e">
        <f t="shared" si="99"/>
        <v>#DIV/0!</v>
      </c>
      <c r="AX965" s="49" t="e">
        <f t="shared" si="95"/>
        <v>#DIV/0!</v>
      </c>
      <c r="AY965" s="49" t="e">
        <f t="shared" si="100"/>
        <v>#DIV/0!</v>
      </c>
      <c r="AZ965" s="49" t="e">
        <f t="shared" si="96"/>
        <v>#DIV/0!</v>
      </c>
      <c r="BA965" s="49" t="e">
        <f t="shared" si="97"/>
        <v>#DIV/0!</v>
      </c>
      <c r="BB965" s="49" t="e">
        <f t="shared" si="101"/>
        <v>#DIV/0!</v>
      </c>
      <c r="BC965" s="60" t="e">
        <f t="shared" si="98"/>
        <v>#DIV/0!</v>
      </c>
    </row>
    <row r="966" spans="1:55">
      <c r="A966" s="89">
        <v>42944</v>
      </c>
      <c r="B966" s="2" t="s">
        <v>1842</v>
      </c>
      <c r="C966" s="2" t="s">
        <v>1450</v>
      </c>
      <c r="D966" s="2" t="s">
        <v>1575</v>
      </c>
      <c r="E966" s="2">
        <v>109</v>
      </c>
      <c r="F966" s="2">
        <v>2</v>
      </c>
      <c r="G966" s="10" t="str">
        <f t="shared" si="94"/>
        <v>109-2</v>
      </c>
      <c r="H966" s="2">
        <v>0</v>
      </c>
      <c r="I966" s="2">
        <v>53</v>
      </c>
      <c r="J966" s="14">
        <f>(VLOOKUP($G966,Depth_Lookup_CCL!$A$3:$Z$549,11,FALSE))+(H966/100)</f>
        <v>275.125</v>
      </c>
      <c r="K966" s="14">
        <f>(VLOOKUP($G966,Depth_Lookup_CCL!$A$3:$Z$549,11,FALSE))+(I966/100)</f>
        <v>275.65499999999997</v>
      </c>
      <c r="L966" s="90">
        <v>60</v>
      </c>
      <c r="M966" s="90" t="s">
        <v>1846</v>
      </c>
      <c r="N966" s="14" t="s">
        <v>1442</v>
      </c>
      <c r="Q966" s="2"/>
      <c r="R966" s="110"/>
      <c r="S966" s="2" t="s">
        <v>1378</v>
      </c>
      <c r="T966" s="35" t="s">
        <v>1391</v>
      </c>
      <c r="U966" s="2" t="s">
        <v>1368</v>
      </c>
      <c r="V966" s="2" t="s">
        <v>1374</v>
      </c>
      <c r="W966" s="5">
        <f>VLOOKUP(V966,definitions_list_lookup!$V$12:$W$15,2,FALSE)</f>
        <v>1</v>
      </c>
      <c r="X966" s="35" t="s">
        <v>1455</v>
      </c>
      <c r="Y966" s="41">
        <f>VLOOKUP(X966,definitions_list_lookup!$AT$3:$AU$5,2,FALSE)</f>
        <v>0</v>
      </c>
      <c r="Z966" s="41"/>
      <c r="AA966" s="41" t="s">
        <v>3229</v>
      </c>
      <c r="AB966" s="2" t="s">
        <v>1385</v>
      </c>
      <c r="AC966" s="2" t="s">
        <v>1374</v>
      </c>
      <c r="AD966" s="5">
        <f>VLOOKUP(AC966,definitions_list_lookup!$Y$12:$Z$15,2,FALSE)</f>
        <v>1</v>
      </c>
      <c r="AE966" s="35" t="s">
        <v>1455</v>
      </c>
      <c r="AF966" s="41">
        <f>VLOOKUP(AE966,definitions_list_lookup!$AT$3:$AU$5,2,FALSE)</f>
        <v>0</v>
      </c>
      <c r="AH966" s="2" t="s">
        <v>1492</v>
      </c>
      <c r="AI966" s="2" t="s">
        <v>3367</v>
      </c>
      <c r="AJ966" s="14"/>
      <c r="AK966" s="14"/>
      <c r="AL966" s="14"/>
      <c r="AM966" s="14"/>
      <c r="AN966" s="14"/>
      <c r="AO966" s="14"/>
      <c r="AP966" s="14"/>
      <c r="AQ966" s="14"/>
      <c r="AR966" s="14"/>
      <c r="AS966" s="49">
        <v>5</v>
      </c>
      <c r="AT966" s="49">
        <v>90</v>
      </c>
      <c r="AU966" s="49">
        <v>7</v>
      </c>
      <c r="AV966" s="49">
        <v>180</v>
      </c>
      <c r="AW966" s="49">
        <f t="shared" si="99"/>
        <v>-35.471315665952488</v>
      </c>
      <c r="AX966" s="49">
        <f t="shared" si="95"/>
        <v>324.52868433404751</v>
      </c>
      <c r="AY966" s="49">
        <f t="shared" si="100"/>
        <v>81.426329815135006</v>
      </c>
      <c r="AZ966" s="49">
        <f t="shared" si="96"/>
        <v>54.528684334047512</v>
      </c>
      <c r="BA966" s="49">
        <f t="shared" si="97"/>
        <v>8.5736701848649943</v>
      </c>
      <c r="BB966" s="49">
        <f t="shared" si="101"/>
        <v>144.52868433404751</v>
      </c>
      <c r="BC966" s="60">
        <f t="shared" si="98"/>
        <v>8.5736701848649943</v>
      </c>
    </row>
    <row r="967" spans="1:55">
      <c r="A967" s="89">
        <v>42944</v>
      </c>
      <c r="B967" s="2" t="s">
        <v>1842</v>
      </c>
      <c r="C967" s="2" t="s">
        <v>1450</v>
      </c>
      <c r="D967" s="2" t="s">
        <v>1575</v>
      </c>
      <c r="E967" s="2">
        <v>109</v>
      </c>
      <c r="F967" s="2">
        <v>3</v>
      </c>
      <c r="G967" s="10" t="str">
        <f t="shared" si="94"/>
        <v>109-3</v>
      </c>
      <c r="H967" s="2">
        <v>0</v>
      </c>
      <c r="I967" s="2">
        <v>33</v>
      </c>
      <c r="J967" s="14">
        <f>(VLOOKUP($G967,Depth_Lookup_CCL!$A$3:$Z$549,11,FALSE))+(H967/100)</f>
        <v>275.64999999999998</v>
      </c>
      <c r="K967" s="14">
        <f>(VLOOKUP($G967,Depth_Lookup_CCL!$A$3:$Z$549,11,FALSE))+(I967/100)</f>
        <v>275.97999999999996</v>
      </c>
      <c r="L967" s="90">
        <v>60</v>
      </c>
      <c r="M967" s="90" t="s">
        <v>1846</v>
      </c>
      <c r="N967" s="14"/>
      <c r="Q967" s="2"/>
      <c r="R967" s="110"/>
      <c r="S967" s="2" t="s">
        <v>1366</v>
      </c>
      <c r="T967" s="35" t="s">
        <v>1391</v>
      </c>
      <c r="U967" s="2" t="s">
        <v>1368</v>
      </c>
      <c r="V967" s="2" t="s">
        <v>1374</v>
      </c>
      <c r="W967" s="5">
        <f>VLOOKUP(V967,definitions_list_lookup!$V$12:$W$15,2,FALSE)</f>
        <v>1</v>
      </c>
      <c r="X967" s="35" t="s">
        <v>1455</v>
      </c>
      <c r="Y967" s="41">
        <f>VLOOKUP(X967,definitions_list_lookup!$AT$3:$AU$5,2,FALSE)</f>
        <v>0</v>
      </c>
      <c r="Z967" s="41"/>
      <c r="AA967" s="41" t="s">
        <v>3229</v>
      </c>
      <c r="AB967" s="2"/>
      <c r="AC967" s="2"/>
      <c r="AD967" s="5" t="e">
        <f>VLOOKUP(AC967,definitions_list_lookup!$Y$12:$Z$15,2,FALSE)</f>
        <v>#N/A</v>
      </c>
      <c r="AE967" s="35"/>
      <c r="AF967" s="41" t="e">
        <f>VLOOKUP(AE967,definitions_list_lookup!$AT$3:$AU$5,2,FALSE)</f>
        <v>#N/A</v>
      </c>
      <c r="AH967" s="2"/>
      <c r="AI967" s="2"/>
      <c r="AJ967" s="14"/>
      <c r="AK967" s="14"/>
      <c r="AL967" s="14"/>
      <c r="AM967" s="14"/>
      <c r="AN967" s="14"/>
      <c r="AO967" s="14"/>
      <c r="AP967" s="14"/>
      <c r="AQ967" s="14"/>
      <c r="AR967" s="14"/>
      <c r="AS967" s="49"/>
      <c r="AT967" s="49"/>
      <c r="AU967" s="49"/>
      <c r="AV967" s="49"/>
      <c r="AW967" s="49"/>
      <c r="AX967" s="49"/>
      <c r="AY967" s="49"/>
      <c r="AZ967" s="49"/>
      <c r="BA967" s="49"/>
      <c r="BB967" s="49"/>
      <c r="BC967" s="60"/>
    </row>
    <row r="968" spans="1:55">
      <c r="A968" s="89">
        <v>42944</v>
      </c>
      <c r="B968" s="2" t="s">
        <v>1842</v>
      </c>
      <c r="C968" s="2" t="s">
        <v>1450</v>
      </c>
      <c r="D968" s="2" t="s">
        <v>1575</v>
      </c>
      <c r="E968" s="2">
        <v>109</v>
      </c>
      <c r="F968" s="2">
        <v>3</v>
      </c>
      <c r="G968" s="10" t="str">
        <f t="shared" si="94"/>
        <v>109-3</v>
      </c>
      <c r="H968" s="2">
        <v>33</v>
      </c>
      <c r="I968" s="2">
        <v>45</v>
      </c>
      <c r="J968" s="14">
        <f>(VLOOKUP($G968,Depth_Lookup_CCL!$A$3:$Z$549,11,FALSE))+(H968/100)</f>
        <v>275.97999999999996</v>
      </c>
      <c r="K968" s="14">
        <f>(VLOOKUP($G968,Depth_Lookup_CCL!$A$3:$Z$549,11,FALSE))+(I968/100)</f>
        <v>276.09999999999997</v>
      </c>
      <c r="L968" s="90">
        <v>60</v>
      </c>
      <c r="M968" s="90" t="s">
        <v>1846</v>
      </c>
      <c r="N968" s="14"/>
      <c r="Q968" s="2"/>
      <c r="R968" s="110"/>
      <c r="S968" s="2" t="s">
        <v>1366</v>
      </c>
      <c r="T968" s="35" t="s">
        <v>1391</v>
      </c>
      <c r="U968" s="2" t="s">
        <v>1368</v>
      </c>
      <c r="V968" s="2" t="s">
        <v>1374</v>
      </c>
      <c r="W968" s="5">
        <f>VLOOKUP(V968,definitions_list_lookup!$V$12:$W$15,2,FALSE)</f>
        <v>1</v>
      </c>
      <c r="X968" s="35" t="s">
        <v>1455</v>
      </c>
      <c r="Y968" s="41">
        <f>VLOOKUP(X968,definitions_list_lookup!$AT$3:$AU$5,2,FALSE)</f>
        <v>0</v>
      </c>
      <c r="Z968" s="41">
        <v>12</v>
      </c>
      <c r="AA968" s="41" t="s">
        <v>1555</v>
      </c>
      <c r="AB968" s="2"/>
      <c r="AC968" s="2"/>
      <c r="AD968" s="5" t="e">
        <f>VLOOKUP(AC968,definitions_list_lookup!$Y$12:$Z$15,2,FALSE)</f>
        <v>#N/A</v>
      </c>
      <c r="AE968" s="35"/>
      <c r="AF968" s="41" t="e">
        <f>VLOOKUP(AE968,definitions_list_lookup!$AT$3:$AU$5,2,FALSE)</f>
        <v>#N/A</v>
      </c>
      <c r="AH968" s="2"/>
      <c r="AI968" s="2"/>
      <c r="AJ968" s="14"/>
      <c r="AK968" s="14"/>
      <c r="AL968" s="14"/>
      <c r="AM968" s="14"/>
      <c r="AN968" s="14"/>
      <c r="AO968" s="14"/>
      <c r="AP968" s="14"/>
      <c r="AQ968" s="14"/>
      <c r="AR968" s="14"/>
      <c r="AS968" s="49"/>
      <c r="AT968" s="49"/>
      <c r="AU968" s="49"/>
      <c r="AV968" s="49"/>
      <c r="AW968" s="49"/>
      <c r="AX968" s="49"/>
      <c r="AY968" s="49"/>
      <c r="AZ968" s="49"/>
      <c r="BA968" s="49"/>
      <c r="BB968" s="49"/>
      <c r="BC968" s="60"/>
    </row>
    <row r="969" spans="1:55">
      <c r="A969" s="89">
        <v>42944</v>
      </c>
      <c r="B969" s="2" t="s">
        <v>1842</v>
      </c>
      <c r="C969" s="2" t="s">
        <v>1450</v>
      </c>
      <c r="D969" s="2" t="s">
        <v>1575</v>
      </c>
      <c r="E969" s="2">
        <v>109</v>
      </c>
      <c r="F969" s="2">
        <v>3</v>
      </c>
      <c r="G969" s="10" t="str">
        <f t="shared" si="94"/>
        <v>109-3</v>
      </c>
      <c r="H969" s="2">
        <v>45</v>
      </c>
      <c r="I969" s="2">
        <v>82</v>
      </c>
      <c r="J969" s="14">
        <f>(VLOOKUP($G969,Depth_Lookup_CCL!$A$3:$Z$549,11,FALSE))+(H969/100)</f>
        <v>276.09999999999997</v>
      </c>
      <c r="K969" s="14">
        <f>(VLOOKUP($G969,Depth_Lookup_CCL!$A$3:$Z$549,11,FALSE))+(I969/100)</f>
        <v>276.46999999999997</v>
      </c>
      <c r="L969" s="90">
        <v>60</v>
      </c>
      <c r="M969" s="90" t="s">
        <v>1846</v>
      </c>
      <c r="N969" s="14" t="s">
        <v>1442</v>
      </c>
      <c r="Q969" s="2"/>
      <c r="R969" s="110" t="s">
        <v>3522</v>
      </c>
      <c r="S969" s="2" t="s">
        <v>1366</v>
      </c>
      <c r="T969" s="35" t="s">
        <v>1391</v>
      </c>
      <c r="U969" s="2" t="s">
        <v>1368</v>
      </c>
      <c r="V969" s="2" t="s">
        <v>1374</v>
      </c>
      <c r="W969" s="5">
        <f>VLOOKUP(V969,definitions_list_lookup!$V$12:$W$15,2,FALSE)</f>
        <v>1</v>
      </c>
      <c r="X969" s="35" t="s">
        <v>1455</v>
      </c>
      <c r="Y969" s="41">
        <f>VLOOKUP(X969,definitions_list_lookup!$AT$3:$AU$5,2,FALSE)</f>
        <v>0</v>
      </c>
      <c r="Z969" s="41">
        <v>37</v>
      </c>
      <c r="AA969" s="41" t="s">
        <v>3903</v>
      </c>
      <c r="AB969" s="2"/>
      <c r="AC969" s="2"/>
      <c r="AD969" s="5" t="e">
        <f>VLOOKUP(AC969,definitions_list_lookup!$Y$12:$Z$15,2,FALSE)</f>
        <v>#N/A</v>
      </c>
      <c r="AE969" s="35"/>
      <c r="AF969" s="41" t="e">
        <f>VLOOKUP(AE969,definitions_list_lookup!$AT$3:$AU$5,2,FALSE)</f>
        <v>#N/A</v>
      </c>
      <c r="AH969" s="2"/>
      <c r="AI969" s="2"/>
      <c r="AJ969" s="14"/>
      <c r="AK969" s="14"/>
      <c r="AL969" s="14"/>
      <c r="AM969" s="14"/>
      <c r="AN969" s="14"/>
      <c r="AO969" s="14"/>
      <c r="AP969" s="14"/>
      <c r="AQ969" s="14"/>
      <c r="AR969" s="14"/>
      <c r="AS969" s="49"/>
      <c r="AT969" s="49"/>
      <c r="AU969" s="49"/>
      <c r="AV969" s="49"/>
      <c r="AW969" s="49" t="e">
        <f t="shared" si="99"/>
        <v>#DIV/0!</v>
      </c>
      <c r="AX969" s="49" t="e">
        <f t="shared" si="95"/>
        <v>#DIV/0!</v>
      </c>
      <c r="AY969" s="49" t="e">
        <f t="shared" si="100"/>
        <v>#DIV/0!</v>
      </c>
      <c r="AZ969" s="49" t="e">
        <f t="shared" si="96"/>
        <v>#DIV/0!</v>
      </c>
      <c r="BA969" s="49" t="e">
        <f t="shared" si="97"/>
        <v>#DIV/0!</v>
      </c>
      <c r="BB969" s="49" t="e">
        <f t="shared" si="101"/>
        <v>#DIV/0!</v>
      </c>
      <c r="BC969" s="60" t="e">
        <f t="shared" si="98"/>
        <v>#DIV/0!</v>
      </c>
    </row>
    <row r="970" spans="1:55">
      <c r="A970" s="89">
        <v>42944</v>
      </c>
      <c r="B970" s="2" t="s">
        <v>1842</v>
      </c>
      <c r="C970" s="2" t="s">
        <v>1450</v>
      </c>
      <c r="D970" s="2" t="s">
        <v>1575</v>
      </c>
      <c r="E970" s="2">
        <v>110</v>
      </c>
      <c r="F970" s="2">
        <v>1</v>
      </c>
      <c r="G970" s="10" t="str">
        <f t="shared" si="94"/>
        <v>110-1</v>
      </c>
      <c r="H970" s="2">
        <v>0</v>
      </c>
      <c r="I970" s="2">
        <v>8</v>
      </c>
      <c r="J970" s="14">
        <f>(VLOOKUP($G970,Depth_Lookup_CCL!$A$3:$Z$549,11,FALSE))+(H970/100)</f>
        <v>276.35000000000002</v>
      </c>
      <c r="K970" s="14">
        <f>(VLOOKUP($G970,Depth_Lookup_CCL!$A$3:$Z$549,11,FALSE))+(I970/100)</f>
        <v>276.43</v>
      </c>
      <c r="L970" s="90">
        <v>60</v>
      </c>
      <c r="M970" s="90" t="s">
        <v>1846</v>
      </c>
      <c r="N970" s="14"/>
      <c r="Q970" s="2"/>
      <c r="R970" s="110"/>
      <c r="S970" s="2" t="s">
        <v>1366</v>
      </c>
      <c r="T970" s="35" t="s">
        <v>1391</v>
      </c>
      <c r="U970" s="2" t="s">
        <v>1368</v>
      </c>
      <c r="V970" s="2" t="s">
        <v>1374</v>
      </c>
      <c r="W970" s="5">
        <f>VLOOKUP(V970,definitions_list_lookup!$V$12:$W$15,2,FALSE)</f>
        <v>1</v>
      </c>
      <c r="X970" s="35" t="s">
        <v>1455</v>
      </c>
      <c r="Y970" s="41">
        <f>VLOOKUP(X970,definitions_list_lookup!$AT$3:$AU$5,2,FALSE)</f>
        <v>0</v>
      </c>
      <c r="Z970" s="41">
        <v>8</v>
      </c>
      <c r="AA970" s="41" t="s">
        <v>3220</v>
      </c>
      <c r="AB970" s="2"/>
      <c r="AC970" s="2"/>
      <c r="AD970" s="5" t="e">
        <f>VLOOKUP(AC970,definitions_list_lookup!$Y$12:$Z$15,2,FALSE)</f>
        <v>#N/A</v>
      </c>
      <c r="AE970" s="35"/>
      <c r="AF970" s="41" t="e">
        <f>VLOOKUP(AE970,definitions_list_lookup!$AT$3:$AU$5,2,FALSE)</f>
        <v>#N/A</v>
      </c>
      <c r="AH970" s="2"/>
      <c r="AI970" s="2"/>
      <c r="AJ970" s="14"/>
      <c r="AK970" s="14"/>
      <c r="AL970" s="14"/>
      <c r="AM970" s="14"/>
      <c r="AN970" s="14"/>
      <c r="AO970" s="14"/>
      <c r="AP970" s="14"/>
      <c r="AQ970" s="14"/>
      <c r="AR970" s="14"/>
      <c r="AS970" s="49"/>
      <c r="AT970" s="49"/>
      <c r="AU970" s="49"/>
      <c r="AV970" s="49"/>
      <c r="AW970" s="49"/>
      <c r="AX970" s="49"/>
      <c r="AY970" s="49"/>
      <c r="AZ970" s="49"/>
      <c r="BA970" s="49"/>
      <c r="BB970" s="49"/>
      <c r="BC970" s="60"/>
    </row>
    <row r="971" spans="1:55">
      <c r="A971" s="89">
        <v>42944</v>
      </c>
      <c r="B971" s="2" t="s">
        <v>1842</v>
      </c>
      <c r="C971" s="2" t="s">
        <v>1450</v>
      </c>
      <c r="D971" s="2" t="s">
        <v>1575</v>
      </c>
      <c r="E971" s="2">
        <v>110</v>
      </c>
      <c r="F971" s="2">
        <v>1</v>
      </c>
      <c r="G971" s="10" t="str">
        <f t="shared" si="94"/>
        <v>110-1</v>
      </c>
      <c r="H971" s="2">
        <v>8</v>
      </c>
      <c r="I971" s="2">
        <v>17</v>
      </c>
      <c r="J971" s="14">
        <f>(VLOOKUP($G971,Depth_Lookup_CCL!$A$3:$Z$549,11,FALSE))+(H971/100)</f>
        <v>276.43</v>
      </c>
      <c r="K971" s="14">
        <f>(VLOOKUP($G971,Depth_Lookup_CCL!$A$3:$Z$549,11,FALSE))+(I971/100)</f>
        <v>276.52000000000004</v>
      </c>
      <c r="L971" s="90">
        <v>60</v>
      </c>
      <c r="M971" s="90" t="s">
        <v>1846</v>
      </c>
      <c r="N971" s="14"/>
      <c r="Q971" s="2"/>
      <c r="R971" s="110"/>
      <c r="S971" s="2" t="s">
        <v>1378</v>
      </c>
      <c r="T971" s="35" t="s">
        <v>1391</v>
      </c>
      <c r="U971" s="2" t="s">
        <v>1368</v>
      </c>
      <c r="V971" s="2" t="s">
        <v>1374</v>
      </c>
      <c r="W971" s="5">
        <f>VLOOKUP(V971,definitions_list_lookup!$V$12:$W$15,2,FALSE)</f>
        <v>1</v>
      </c>
      <c r="X971" s="35" t="s">
        <v>1455</v>
      </c>
      <c r="Y971" s="41">
        <f>VLOOKUP(X971,definitions_list_lookup!$AT$3:$AU$5,2,FALSE)</f>
        <v>0</v>
      </c>
      <c r="Z971" s="41">
        <v>9</v>
      </c>
      <c r="AA971" s="41" t="s">
        <v>5</v>
      </c>
      <c r="AB971" s="2"/>
      <c r="AC971" s="2"/>
      <c r="AD971" s="5" t="e">
        <f>VLOOKUP(AC971,definitions_list_lookup!$Y$12:$Z$15,2,FALSE)</f>
        <v>#N/A</v>
      </c>
      <c r="AE971" s="35"/>
      <c r="AF971" s="41" t="e">
        <f>VLOOKUP(AE971,definitions_list_lookup!$AT$3:$AU$5,2,FALSE)</f>
        <v>#N/A</v>
      </c>
      <c r="AH971" s="2"/>
      <c r="AI971" s="2"/>
      <c r="AJ971" s="14"/>
      <c r="AK971" s="14"/>
      <c r="AL971" s="14"/>
      <c r="AM971" s="14"/>
      <c r="AN971" s="14"/>
      <c r="AO971" s="14"/>
      <c r="AP971" s="14"/>
      <c r="AQ971" s="14"/>
      <c r="AR971" s="14"/>
      <c r="AS971" s="49">
        <v>25</v>
      </c>
      <c r="AT971" s="49">
        <v>270</v>
      </c>
      <c r="AU971" s="49">
        <v>7</v>
      </c>
      <c r="AV971" s="49">
        <v>180</v>
      </c>
      <c r="AW971" s="49">
        <f t="shared" si="99"/>
        <v>75.248161510662698</v>
      </c>
      <c r="AX971" s="49">
        <f t="shared" si="95"/>
        <v>75.248161510662698</v>
      </c>
      <c r="AY971" s="49">
        <f t="shared" si="100"/>
        <v>64.256536839902722</v>
      </c>
      <c r="AZ971" s="49">
        <f t="shared" si="96"/>
        <v>165.2481615106627</v>
      </c>
      <c r="BA971" s="49">
        <f t="shared" si="97"/>
        <v>25.743463160097278</v>
      </c>
      <c r="BB971" s="49">
        <f t="shared" si="101"/>
        <v>255.2481615106627</v>
      </c>
      <c r="BC971" s="60">
        <f t="shared" si="98"/>
        <v>25.743463160097278</v>
      </c>
    </row>
    <row r="972" spans="1:55">
      <c r="A972" s="89">
        <v>42944</v>
      </c>
      <c r="B972" s="2" t="s">
        <v>1842</v>
      </c>
      <c r="C972" s="2" t="s">
        <v>1450</v>
      </c>
      <c r="D972" s="2" t="s">
        <v>1575</v>
      </c>
      <c r="E972" s="2">
        <v>110</v>
      </c>
      <c r="F972" s="2">
        <v>1</v>
      </c>
      <c r="G972" s="10" t="str">
        <f t="shared" si="94"/>
        <v>110-1</v>
      </c>
      <c r="H972" s="2">
        <v>17</v>
      </c>
      <c r="I972" s="2">
        <v>87</v>
      </c>
      <c r="J972" s="14">
        <f>(VLOOKUP($G972,Depth_Lookup_CCL!$A$3:$Z$549,11,FALSE))+(H972/100)</f>
        <v>276.52000000000004</v>
      </c>
      <c r="K972" s="14">
        <f>(VLOOKUP($G972,Depth_Lookup_CCL!$A$3:$Z$549,11,FALSE))+(I972/100)</f>
        <v>277.22000000000003</v>
      </c>
      <c r="L972" s="90">
        <v>60</v>
      </c>
      <c r="M972" s="90" t="s">
        <v>1846</v>
      </c>
      <c r="N972" s="14" t="s">
        <v>1442</v>
      </c>
      <c r="Q972" s="2"/>
      <c r="R972" s="110"/>
      <c r="S972" s="2" t="s">
        <v>1366</v>
      </c>
      <c r="T972" s="35" t="s">
        <v>1391</v>
      </c>
      <c r="U972" s="2" t="s">
        <v>1368</v>
      </c>
      <c r="V972" s="2" t="s">
        <v>1374</v>
      </c>
      <c r="W972" s="5">
        <f>VLOOKUP(V972,definitions_list_lookup!$V$12:$W$15,2,FALSE)</f>
        <v>1</v>
      </c>
      <c r="X972" s="35" t="s">
        <v>1455</v>
      </c>
      <c r="Y972" s="41">
        <f>VLOOKUP(X972,definitions_list_lookup!$AT$3:$AU$5,2,FALSE)</f>
        <v>0</v>
      </c>
      <c r="Z972" s="41">
        <v>120</v>
      </c>
      <c r="AA972" s="41" t="s">
        <v>3879</v>
      </c>
      <c r="AB972" s="2"/>
      <c r="AC972" s="2"/>
      <c r="AD972" s="5" t="e">
        <f>VLOOKUP(AC972,definitions_list_lookup!$Y$12:$Z$15,2,FALSE)</f>
        <v>#N/A</v>
      </c>
      <c r="AE972" s="35"/>
      <c r="AF972" s="41" t="e">
        <f>VLOOKUP(AE972,definitions_list_lookup!$AT$3:$AU$5,2,FALSE)</f>
        <v>#N/A</v>
      </c>
      <c r="AH972" s="2"/>
      <c r="AI972" s="2"/>
      <c r="AJ972" s="14"/>
      <c r="AK972" s="14"/>
      <c r="AL972" s="14"/>
      <c r="AM972" s="14"/>
      <c r="AN972" s="14"/>
      <c r="AO972" s="14"/>
      <c r="AP972" s="14"/>
      <c r="AQ972" s="14"/>
      <c r="AR972" s="14"/>
      <c r="AS972" s="49"/>
      <c r="AT972" s="49"/>
      <c r="AU972" s="49"/>
      <c r="AV972" s="49"/>
      <c r="AW972" s="49" t="e">
        <f t="shared" si="99"/>
        <v>#DIV/0!</v>
      </c>
      <c r="AX972" s="49" t="e">
        <f t="shared" si="95"/>
        <v>#DIV/0!</v>
      </c>
      <c r="AY972" s="49" t="e">
        <f t="shared" si="100"/>
        <v>#DIV/0!</v>
      </c>
      <c r="AZ972" s="49" t="e">
        <f t="shared" si="96"/>
        <v>#DIV/0!</v>
      </c>
      <c r="BA972" s="49" t="e">
        <f t="shared" si="97"/>
        <v>#DIV/0!</v>
      </c>
      <c r="BB972" s="49" t="e">
        <f t="shared" si="101"/>
        <v>#DIV/0!</v>
      </c>
      <c r="BC972" s="60" t="e">
        <f t="shared" si="98"/>
        <v>#DIV/0!</v>
      </c>
    </row>
    <row r="973" spans="1:55">
      <c r="A973" s="89">
        <v>42944</v>
      </c>
      <c r="B973" s="2" t="s">
        <v>1842</v>
      </c>
      <c r="C973" s="2" t="s">
        <v>1450</v>
      </c>
      <c r="D973" s="2" t="s">
        <v>1575</v>
      </c>
      <c r="E973" s="2">
        <v>111</v>
      </c>
      <c r="F973" s="2">
        <v>1</v>
      </c>
      <c r="G973" s="10" t="str">
        <f t="shared" si="94"/>
        <v>111-1</v>
      </c>
      <c r="H973" s="2">
        <v>0</v>
      </c>
      <c r="I973" s="2">
        <v>50</v>
      </c>
      <c r="J973" s="14">
        <f>(VLOOKUP($G973,Depth_Lookup_CCL!$A$3:$Z$549,11,FALSE))+(H973/100)</f>
        <v>277.2</v>
      </c>
      <c r="K973" s="14">
        <f>(VLOOKUP($G973,Depth_Lookup_CCL!$A$3:$Z$549,11,FALSE))+(I973/100)</f>
        <v>277.7</v>
      </c>
      <c r="L973" s="90">
        <v>60</v>
      </c>
      <c r="M973" s="90" t="s">
        <v>1846</v>
      </c>
      <c r="N973" s="14"/>
      <c r="Q973" s="2"/>
      <c r="R973" s="110"/>
      <c r="S973" s="2" t="s">
        <v>1378</v>
      </c>
      <c r="T973" s="35" t="s">
        <v>1391</v>
      </c>
      <c r="U973" s="2" t="s">
        <v>1368</v>
      </c>
      <c r="V973" s="2" t="s">
        <v>1374</v>
      </c>
      <c r="W973" s="5">
        <f>VLOOKUP(V973,definitions_list_lookup!$V$12:$W$15,2,FALSE)</f>
        <v>1</v>
      </c>
      <c r="X973" s="35" t="s">
        <v>1455</v>
      </c>
      <c r="Y973" s="41">
        <f>VLOOKUP(X973,definitions_list_lookup!$AT$3:$AU$5,2,FALSE)</f>
        <v>0</v>
      </c>
      <c r="Z973" s="41"/>
      <c r="AA973" s="41" t="s">
        <v>3904</v>
      </c>
      <c r="AB973" s="2"/>
      <c r="AC973" s="2"/>
      <c r="AD973" s="5" t="e">
        <f>VLOOKUP(AC973,definitions_list_lookup!$Y$12:$Z$15,2,FALSE)</f>
        <v>#N/A</v>
      </c>
      <c r="AE973" s="35"/>
      <c r="AF973" s="41" t="e">
        <f>VLOOKUP(AE973,definitions_list_lookup!$AT$3:$AU$5,2,FALSE)</f>
        <v>#N/A</v>
      </c>
      <c r="AH973" s="2"/>
      <c r="AI973" s="2"/>
      <c r="AJ973" s="14"/>
      <c r="AK973" s="14"/>
      <c r="AL973" s="14"/>
      <c r="AM973" s="14"/>
      <c r="AN973" s="14"/>
      <c r="AO973" s="14"/>
      <c r="AP973" s="14"/>
      <c r="AQ973" s="14"/>
      <c r="AR973" s="14"/>
      <c r="AS973" s="49">
        <v>32</v>
      </c>
      <c r="AT973" s="49">
        <v>90</v>
      </c>
      <c r="AU973" s="49">
        <v>10</v>
      </c>
      <c r="AV973" s="49">
        <v>180</v>
      </c>
      <c r="AW973" s="49">
        <f t="shared" si="99"/>
        <v>-74.241880639797273</v>
      </c>
      <c r="AX973" s="49">
        <f t="shared" si="95"/>
        <v>285.75811936020273</v>
      </c>
      <c r="AY973" s="49">
        <f t="shared" si="100"/>
        <v>57.005502582334991</v>
      </c>
      <c r="AZ973" s="49">
        <f t="shared" si="96"/>
        <v>15.758119360202727</v>
      </c>
      <c r="BA973" s="49">
        <f t="shared" si="97"/>
        <v>32.994497417665009</v>
      </c>
      <c r="BB973" s="49">
        <f t="shared" si="101"/>
        <v>105.75811936020273</v>
      </c>
      <c r="BC973" s="60">
        <f t="shared" si="98"/>
        <v>32.994497417665009</v>
      </c>
    </row>
    <row r="974" spans="1:55">
      <c r="A974" s="89">
        <v>42944</v>
      </c>
      <c r="B974" s="2" t="s">
        <v>1842</v>
      </c>
      <c r="C974" s="2" t="s">
        <v>1450</v>
      </c>
      <c r="D974" s="2" t="s">
        <v>1575</v>
      </c>
      <c r="E974" s="2">
        <v>111</v>
      </c>
      <c r="F974" s="2">
        <v>1</v>
      </c>
      <c r="G974" s="10" t="str">
        <f t="shared" si="94"/>
        <v>111-1</v>
      </c>
      <c r="H974" s="2">
        <v>50</v>
      </c>
      <c r="I974" s="2">
        <v>60</v>
      </c>
      <c r="J974" s="14">
        <f>(VLOOKUP($G974,Depth_Lookup_CCL!$A$3:$Z$549,11,FALSE))+(H974/100)</f>
        <v>277.7</v>
      </c>
      <c r="K974" s="14">
        <f>(VLOOKUP($G974,Depth_Lookup_CCL!$A$3:$Z$549,11,FALSE))+(I974/100)</f>
        <v>277.8</v>
      </c>
      <c r="L974" s="90">
        <v>60</v>
      </c>
      <c r="M974" s="90" t="s">
        <v>1846</v>
      </c>
      <c r="N974" s="14" t="s">
        <v>1442</v>
      </c>
      <c r="Q974" s="2"/>
      <c r="R974" s="110"/>
      <c r="S974" s="2" t="s">
        <v>1378</v>
      </c>
      <c r="T974" s="35" t="s">
        <v>1391</v>
      </c>
      <c r="U974" s="2" t="s">
        <v>1368</v>
      </c>
      <c r="V974" s="2" t="s">
        <v>1374</v>
      </c>
      <c r="W974" s="5">
        <f>VLOOKUP(V974,definitions_list_lookup!$V$12:$W$15,2,FALSE)</f>
        <v>1</v>
      </c>
      <c r="X974" s="35" t="s">
        <v>1455</v>
      </c>
      <c r="Y974" s="41">
        <f>VLOOKUP(X974,definitions_list_lookup!$AT$3:$AU$5,2,FALSE)</f>
        <v>0</v>
      </c>
      <c r="Z974" s="41">
        <v>27</v>
      </c>
      <c r="AA974" s="41" t="s">
        <v>5</v>
      </c>
      <c r="AB974" s="2"/>
      <c r="AC974" s="2"/>
      <c r="AD974" s="5" t="e">
        <f>VLOOKUP(AC974,definitions_list_lookup!$Y$12:$Z$15,2,FALSE)</f>
        <v>#N/A</v>
      </c>
      <c r="AE974" s="35"/>
      <c r="AF974" s="41" t="e">
        <f>VLOOKUP(AE974,definitions_list_lookup!$AT$3:$AU$5,2,FALSE)</f>
        <v>#N/A</v>
      </c>
      <c r="AH974" s="2"/>
      <c r="AI974" s="2"/>
      <c r="AJ974" s="14"/>
      <c r="AK974" s="14"/>
      <c r="AL974" s="14"/>
      <c r="AM974" s="14"/>
      <c r="AN974" s="14"/>
      <c r="AO974" s="14"/>
      <c r="AP974" s="14"/>
      <c r="AQ974" s="14"/>
      <c r="AR974" s="14"/>
      <c r="AS974" s="49"/>
      <c r="AT974" s="49"/>
      <c r="AU974" s="49"/>
      <c r="AV974" s="49"/>
      <c r="AW974" s="49" t="e">
        <f t="shared" si="99"/>
        <v>#DIV/0!</v>
      </c>
      <c r="AX974" s="49" t="e">
        <f t="shared" si="95"/>
        <v>#DIV/0!</v>
      </c>
      <c r="AY974" s="49" t="e">
        <f t="shared" si="100"/>
        <v>#DIV/0!</v>
      </c>
      <c r="AZ974" s="49" t="e">
        <f t="shared" si="96"/>
        <v>#DIV/0!</v>
      </c>
      <c r="BA974" s="49" t="e">
        <f t="shared" si="97"/>
        <v>#DIV/0!</v>
      </c>
      <c r="BB974" s="49" t="e">
        <f t="shared" si="101"/>
        <v>#DIV/0!</v>
      </c>
      <c r="BC974" s="60" t="e">
        <f t="shared" si="98"/>
        <v>#DIV/0!</v>
      </c>
    </row>
    <row r="975" spans="1:55">
      <c r="A975" s="89">
        <v>42944</v>
      </c>
      <c r="B975" s="2" t="s">
        <v>1842</v>
      </c>
      <c r="C975" s="2" t="s">
        <v>1450</v>
      </c>
      <c r="D975" s="2" t="s">
        <v>1575</v>
      </c>
      <c r="E975" s="2">
        <v>111</v>
      </c>
      <c r="F975" s="2">
        <v>2</v>
      </c>
      <c r="G975" s="10" t="str">
        <f t="shared" si="94"/>
        <v>111-2</v>
      </c>
      <c r="H975" s="2">
        <v>0</v>
      </c>
      <c r="I975" s="2">
        <v>17</v>
      </c>
      <c r="J975" s="14">
        <f>(VLOOKUP($G975,Depth_Lookup_CCL!$A$3:$Z$549,11,FALSE))+(H975/100)</f>
        <v>277.80500000000001</v>
      </c>
      <c r="K975" s="14">
        <f>(VLOOKUP($G975,Depth_Lookup_CCL!$A$3:$Z$549,11,FALSE))+(I975/100)</f>
        <v>277.97500000000002</v>
      </c>
      <c r="L975" s="90">
        <v>60</v>
      </c>
      <c r="M975" s="90" t="s">
        <v>1846</v>
      </c>
      <c r="N975" s="14"/>
      <c r="Q975" s="2"/>
      <c r="R975" s="110"/>
      <c r="T975" s="35"/>
      <c r="U975" s="2"/>
      <c r="V975" s="2"/>
      <c r="W975" s="5" t="e">
        <f>VLOOKUP(V975,definitions_list_lookup!$V$12:$W$15,2,FALSE)</f>
        <v>#N/A</v>
      </c>
      <c r="X975" s="35"/>
      <c r="Y975" s="41" t="e">
        <f>VLOOKUP(X975,definitions_list_lookup!$AT$3:$AU$5,2,FALSE)</f>
        <v>#N/A</v>
      </c>
      <c r="Z975" s="41"/>
      <c r="AA975" s="41" t="s">
        <v>3229</v>
      </c>
      <c r="AB975" s="2" t="s">
        <v>1385</v>
      </c>
      <c r="AC975" s="2" t="s">
        <v>1374</v>
      </c>
      <c r="AD975" s="5">
        <f>VLOOKUP(AC975,definitions_list_lookup!$Y$12:$Z$15,2,FALSE)</f>
        <v>1</v>
      </c>
      <c r="AE975" s="35" t="s">
        <v>1455</v>
      </c>
      <c r="AF975" s="41">
        <f>VLOOKUP(AE975,definitions_list_lookup!$AT$3:$AU$5,2,FALSE)</f>
        <v>0</v>
      </c>
      <c r="AH975" s="2" t="s">
        <v>1492</v>
      </c>
      <c r="AI975" s="2" t="s">
        <v>3367</v>
      </c>
      <c r="AJ975" s="14"/>
      <c r="AK975" s="14"/>
      <c r="AL975" s="14"/>
      <c r="AM975" s="14"/>
      <c r="AN975" s="14"/>
      <c r="AO975" s="14"/>
      <c r="AP975" s="14"/>
      <c r="AQ975" s="14"/>
      <c r="AR975" s="14"/>
      <c r="AS975" s="49">
        <v>44</v>
      </c>
      <c r="AT975" s="49">
        <v>270</v>
      </c>
      <c r="AU975" s="49">
        <v>10</v>
      </c>
      <c r="AV975" s="49">
        <v>180</v>
      </c>
      <c r="AW975" s="49">
        <f t="shared" si="99"/>
        <v>79.652245314308232</v>
      </c>
      <c r="AX975" s="49">
        <f t="shared" si="95"/>
        <v>79.652245314308232</v>
      </c>
      <c r="AY975" s="49">
        <f t="shared" si="100"/>
        <v>45.530403382846053</v>
      </c>
      <c r="AZ975" s="49">
        <f t="shared" si="96"/>
        <v>169.65224531430823</v>
      </c>
      <c r="BA975" s="49">
        <f t="shared" si="97"/>
        <v>44.469596617153947</v>
      </c>
      <c r="BB975" s="49">
        <f t="shared" si="101"/>
        <v>259.65224531430823</v>
      </c>
      <c r="BC975" s="60">
        <f t="shared" si="98"/>
        <v>44.469596617153947</v>
      </c>
    </row>
    <row r="976" spans="1:55">
      <c r="A976" s="89">
        <v>42944</v>
      </c>
      <c r="B976" s="2" t="s">
        <v>1842</v>
      </c>
      <c r="C976" s="2" t="s">
        <v>1450</v>
      </c>
      <c r="D976" s="2" t="s">
        <v>1575</v>
      </c>
      <c r="E976" s="2">
        <v>111</v>
      </c>
      <c r="F976" s="2">
        <v>2</v>
      </c>
      <c r="G976" s="10" t="str">
        <f t="shared" si="94"/>
        <v>111-2</v>
      </c>
      <c r="H976" s="2">
        <v>17</v>
      </c>
      <c r="I976" s="2">
        <v>66</v>
      </c>
      <c r="J976" s="14">
        <f>(VLOOKUP($G976,Depth_Lookup_CCL!$A$3:$Z$549,11,FALSE))+(H976/100)</f>
        <v>277.97500000000002</v>
      </c>
      <c r="K976" s="14">
        <f>(VLOOKUP($G976,Depth_Lookup_CCL!$A$3:$Z$549,11,FALSE))+(I976/100)</f>
        <v>278.46500000000003</v>
      </c>
      <c r="L976" s="90">
        <v>60</v>
      </c>
      <c r="M976" s="90" t="s">
        <v>1846</v>
      </c>
      <c r="N976" s="14" t="s">
        <v>1442</v>
      </c>
      <c r="Q976" s="2"/>
      <c r="R976" s="110"/>
      <c r="S976" s="2" t="s">
        <v>1379</v>
      </c>
      <c r="T976" s="35" t="s">
        <v>1391</v>
      </c>
      <c r="U976" s="2" t="s">
        <v>1368</v>
      </c>
      <c r="V976" s="2" t="s">
        <v>1374</v>
      </c>
      <c r="W976" s="5">
        <f>VLOOKUP(V976,definitions_list_lookup!$V$12:$W$15,2,FALSE)</f>
        <v>1</v>
      </c>
      <c r="X976" s="35" t="s">
        <v>1455</v>
      </c>
      <c r="Y976" s="41">
        <f>VLOOKUP(X976,definitions_list_lookup!$AT$3:$AU$5,2,FALSE)</f>
        <v>0</v>
      </c>
      <c r="Z976" s="41">
        <v>72</v>
      </c>
      <c r="AA976" s="41" t="s">
        <v>3903</v>
      </c>
      <c r="AB976" s="2"/>
      <c r="AC976" s="2"/>
      <c r="AD976" s="5" t="e">
        <f>VLOOKUP(AC976,definitions_list_lookup!$Y$12:$Z$15,2,FALSE)</f>
        <v>#N/A</v>
      </c>
      <c r="AE976" s="35"/>
      <c r="AF976" s="41" t="e">
        <f>VLOOKUP(AE976,definitions_list_lookup!$AT$3:$AU$5,2,FALSE)</f>
        <v>#N/A</v>
      </c>
      <c r="AH976" s="2"/>
      <c r="AI976" s="2"/>
      <c r="AJ976" s="14"/>
      <c r="AK976" s="14"/>
      <c r="AL976" s="14"/>
      <c r="AM976" s="14"/>
      <c r="AN976" s="14"/>
      <c r="AO976" s="14"/>
      <c r="AP976" s="14"/>
      <c r="AQ976" s="14"/>
      <c r="AR976" s="14"/>
      <c r="AS976" s="49">
        <v>44</v>
      </c>
      <c r="AT976" s="49">
        <v>270</v>
      </c>
      <c r="AU976" s="49">
        <v>10</v>
      </c>
      <c r="AV976" s="49">
        <v>180</v>
      </c>
      <c r="AW976" s="49">
        <f t="shared" si="99"/>
        <v>79.652245314308232</v>
      </c>
      <c r="AX976" s="49">
        <f t="shared" si="95"/>
        <v>79.652245314308232</v>
      </c>
      <c r="AY976" s="49">
        <f t="shared" si="100"/>
        <v>45.530403382846053</v>
      </c>
      <c r="AZ976" s="49">
        <f t="shared" si="96"/>
        <v>169.65224531430823</v>
      </c>
      <c r="BA976" s="49">
        <f t="shared" si="97"/>
        <v>44.469596617153947</v>
      </c>
      <c r="BB976" s="49">
        <f t="shared" si="101"/>
        <v>259.65224531430823</v>
      </c>
      <c r="BC976" s="60">
        <f t="shared" si="98"/>
        <v>44.469596617153947</v>
      </c>
    </row>
    <row r="977" spans="1:55">
      <c r="A977" s="89">
        <v>42944</v>
      </c>
      <c r="B977" s="2" t="s">
        <v>1842</v>
      </c>
      <c r="C977" s="2" t="s">
        <v>1450</v>
      </c>
      <c r="D977" s="2" t="s">
        <v>1575</v>
      </c>
      <c r="E977" s="2">
        <v>112</v>
      </c>
      <c r="F977" s="2">
        <v>1</v>
      </c>
      <c r="G977" s="10" t="str">
        <f t="shared" si="94"/>
        <v>112-1</v>
      </c>
      <c r="H977" s="2">
        <v>0</v>
      </c>
      <c r="I977" s="2">
        <v>23</v>
      </c>
      <c r="J977" s="14">
        <f>(VLOOKUP($G977,Depth_Lookup_CCL!$A$3:$Z$549,11,FALSE))+(H977/100)</f>
        <v>278.3</v>
      </c>
      <c r="K977" s="14">
        <f>(VLOOKUP($G977,Depth_Lookup_CCL!$A$3:$Z$549,11,FALSE))+(I977/100)</f>
        <v>278.53000000000003</v>
      </c>
      <c r="L977" s="90">
        <v>60</v>
      </c>
      <c r="M977" s="90" t="s">
        <v>1888</v>
      </c>
      <c r="N977" s="14"/>
      <c r="Q977" s="2"/>
      <c r="R977" s="110"/>
      <c r="S977" s="2" t="s">
        <v>1378</v>
      </c>
      <c r="T977" s="35" t="s">
        <v>1391</v>
      </c>
      <c r="U977" s="2" t="s">
        <v>1368</v>
      </c>
      <c r="V977" s="2" t="s">
        <v>1374</v>
      </c>
      <c r="W977" s="5">
        <f>VLOOKUP(V977,definitions_list_lookup!$V$12:$W$15,2,FALSE)</f>
        <v>1</v>
      </c>
      <c r="X977" s="35" t="s">
        <v>1455</v>
      </c>
      <c r="Y977" s="41">
        <f>VLOOKUP(X977,definitions_list_lookup!$AT$3:$AU$5,2,FALSE)</f>
        <v>0</v>
      </c>
      <c r="Z977" s="41"/>
      <c r="AA977" s="41" t="s">
        <v>3229</v>
      </c>
      <c r="AB977" s="2"/>
      <c r="AC977" s="2"/>
      <c r="AD977" s="5" t="e">
        <f>VLOOKUP(AC977,definitions_list_lookup!$Y$12:$Z$15,2,FALSE)</f>
        <v>#N/A</v>
      </c>
      <c r="AE977" s="35"/>
      <c r="AF977" s="41" t="e">
        <f>VLOOKUP(AE977,definitions_list_lookup!$AT$3:$AU$5,2,FALSE)</f>
        <v>#N/A</v>
      </c>
      <c r="AH977" s="2"/>
      <c r="AI977" s="2"/>
      <c r="AJ977" s="14"/>
      <c r="AK977" s="14"/>
      <c r="AL977" s="14"/>
      <c r="AM977" s="14"/>
      <c r="AN977" s="14"/>
      <c r="AO977" s="14"/>
      <c r="AP977" s="14"/>
      <c r="AQ977" s="14"/>
      <c r="AR977" s="14"/>
      <c r="AS977" s="49"/>
      <c r="AT977" s="49"/>
      <c r="AU977" s="49"/>
      <c r="AV977" s="49"/>
      <c r="AW977" s="49"/>
      <c r="AX977" s="49"/>
      <c r="AY977" s="49"/>
      <c r="AZ977" s="49"/>
      <c r="BA977" s="49"/>
      <c r="BB977" s="49"/>
      <c r="BC977" s="60"/>
    </row>
    <row r="978" spans="1:55">
      <c r="A978" s="89">
        <v>42944</v>
      </c>
      <c r="B978" s="2" t="s">
        <v>1842</v>
      </c>
      <c r="C978" s="2" t="s">
        <v>1450</v>
      </c>
      <c r="D978" s="2" t="s">
        <v>1575</v>
      </c>
      <c r="E978" s="2">
        <v>112</v>
      </c>
      <c r="F978" s="2">
        <v>1</v>
      </c>
      <c r="G978" s="10" t="str">
        <f t="shared" si="94"/>
        <v>112-1</v>
      </c>
      <c r="H978" s="2">
        <v>23</v>
      </c>
      <c r="I978" s="2">
        <v>26</v>
      </c>
      <c r="J978" s="14">
        <f>(VLOOKUP($G978,Depth_Lookup_CCL!$A$3:$Z$549,11,FALSE))+(H978/100)</f>
        <v>278.53000000000003</v>
      </c>
      <c r="K978" s="14">
        <f>(VLOOKUP($G978,Depth_Lookup_CCL!$A$3:$Z$549,11,FALSE))+(I978/100)</f>
        <v>278.56</v>
      </c>
      <c r="L978" s="90">
        <v>60</v>
      </c>
      <c r="M978" s="90" t="s">
        <v>1888</v>
      </c>
      <c r="N978" s="14"/>
      <c r="Q978" s="2"/>
      <c r="R978" s="110"/>
      <c r="S978" s="2" t="s">
        <v>1378</v>
      </c>
      <c r="T978" s="35" t="s">
        <v>1391</v>
      </c>
      <c r="U978" s="2" t="s">
        <v>1368</v>
      </c>
      <c r="V978" s="2" t="s">
        <v>1374</v>
      </c>
      <c r="W978" s="5">
        <f>VLOOKUP(V978,definitions_list_lookup!$V$12:$W$15,2,FALSE)</f>
        <v>1</v>
      </c>
      <c r="X978" s="35" t="s">
        <v>1457</v>
      </c>
      <c r="Y978" s="41">
        <f>VLOOKUP(X978,definitions_list_lookup!$AT$3:$AU$5,2,FALSE)</f>
        <v>2</v>
      </c>
      <c r="Z978" s="41">
        <v>3</v>
      </c>
      <c r="AA978" s="41" t="s">
        <v>3905</v>
      </c>
      <c r="AB978" s="2"/>
      <c r="AC978" s="2"/>
      <c r="AD978" s="5" t="e">
        <f>VLOOKUP(AC978,definitions_list_lookup!$Y$12:$Z$15,2,FALSE)</f>
        <v>#N/A</v>
      </c>
      <c r="AE978" s="35"/>
      <c r="AF978" s="41" t="e">
        <f>VLOOKUP(AE978,definitions_list_lookup!$AT$3:$AU$5,2,FALSE)</f>
        <v>#N/A</v>
      </c>
      <c r="AH978" s="2"/>
      <c r="AI978" s="2"/>
      <c r="AJ978" s="14"/>
      <c r="AK978" s="14"/>
      <c r="AL978" s="14"/>
      <c r="AM978" s="14"/>
      <c r="AN978" s="14"/>
      <c r="AO978" s="14"/>
      <c r="AP978" s="14"/>
      <c r="AQ978" s="14"/>
      <c r="AR978" s="14"/>
      <c r="AS978" s="49">
        <v>50</v>
      </c>
      <c r="AT978" s="49">
        <v>90</v>
      </c>
      <c r="AU978" s="49">
        <v>18</v>
      </c>
      <c r="AV978" s="49">
        <v>180</v>
      </c>
      <c r="AW978" s="49">
        <f t="shared" si="99"/>
        <v>-74.749535725813317</v>
      </c>
      <c r="AX978" s="49">
        <f t="shared" si="95"/>
        <v>285.2504642741867</v>
      </c>
      <c r="AY978" s="49">
        <f t="shared" si="100"/>
        <v>38.991931680703573</v>
      </c>
      <c r="AZ978" s="49">
        <f t="shared" si="96"/>
        <v>15.250464274186683</v>
      </c>
      <c r="BA978" s="49">
        <f t="shared" si="97"/>
        <v>51.008068319296427</v>
      </c>
      <c r="BB978" s="49">
        <f t="shared" si="101"/>
        <v>105.2504642741867</v>
      </c>
      <c r="BC978" s="60">
        <f t="shared" si="98"/>
        <v>51.008068319296427</v>
      </c>
    </row>
    <row r="979" spans="1:55">
      <c r="A979" s="89">
        <v>42944</v>
      </c>
      <c r="B979" s="2" t="s">
        <v>1842</v>
      </c>
      <c r="C979" s="2" t="s">
        <v>1450</v>
      </c>
      <c r="D979" s="2" t="s">
        <v>1575</v>
      </c>
      <c r="E979" s="2">
        <v>112</v>
      </c>
      <c r="F979" s="2">
        <v>1</v>
      </c>
      <c r="G979" s="10" t="str">
        <f t="shared" si="94"/>
        <v>112-1</v>
      </c>
      <c r="H979" s="2">
        <v>26</v>
      </c>
      <c r="I979" s="2">
        <v>44</v>
      </c>
      <c r="J979" s="14">
        <f>(VLOOKUP($G979,Depth_Lookup_CCL!$A$3:$Z$549,11,FALSE))+(H979/100)</f>
        <v>278.56</v>
      </c>
      <c r="K979" s="14">
        <f>(VLOOKUP($G979,Depth_Lookup_CCL!$A$3:$Z$549,11,FALSE))+(I979/100)</f>
        <v>278.74</v>
      </c>
      <c r="L979" s="90">
        <v>60</v>
      </c>
      <c r="M979" s="90" t="s">
        <v>1888</v>
      </c>
      <c r="N979" s="14"/>
      <c r="Q979" s="2"/>
      <c r="R979" s="110"/>
      <c r="S979" s="2" t="s">
        <v>1378</v>
      </c>
      <c r="T979" s="35" t="s">
        <v>1391</v>
      </c>
      <c r="U979" s="2" t="s">
        <v>1368</v>
      </c>
      <c r="V979" s="2" t="s">
        <v>1374</v>
      </c>
      <c r="W979" s="5">
        <f>VLOOKUP(V979,definitions_list_lookup!$V$12:$W$15,2,FALSE)</f>
        <v>1</v>
      </c>
      <c r="X979" s="35" t="s">
        <v>1455</v>
      </c>
      <c r="Y979" s="41">
        <f>VLOOKUP(X979,definitions_list_lookup!$AT$3:$AU$5,2,FALSE)</f>
        <v>0</v>
      </c>
      <c r="Z979" s="41">
        <v>18</v>
      </c>
      <c r="AA979" s="41" t="s">
        <v>3903</v>
      </c>
      <c r="AB979" s="2"/>
      <c r="AC979" s="2"/>
      <c r="AD979" s="5" t="e">
        <f>VLOOKUP(AC979,definitions_list_lookup!$Y$12:$Z$15,2,FALSE)</f>
        <v>#N/A</v>
      </c>
      <c r="AE979" s="35"/>
      <c r="AF979" s="41" t="e">
        <f>VLOOKUP(AE979,definitions_list_lookup!$AT$3:$AU$5,2,FALSE)</f>
        <v>#N/A</v>
      </c>
      <c r="AH979" s="2"/>
      <c r="AI979" s="2"/>
      <c r="AJ979" s="14"/>
      <c r="AK979" s="14"/>
      <c r="AL979" s="14"/>
      <c r="AM979" s="14"/>
      <c r="AN979" s="14"/>
      <c r="AO979" s="14"/>
      <c r="AP979" s="14"/>
      <c r="AQ979" s="14"/>
      <c r="AR979" s="14"/>
      <c r="AS979" s="49"/>
      <c r="AT979" s="49"/>
      <c r="AU979" s="49"/>
      <c r="AV979" s="49"/>
      <c r="AW979" s="49"/>
      <c r="AX979" s="49"/>
      <c r="AY979" s="49"/>
      <c r="AZ979" s="49"/>
      <c r="BA979" s="49"/>
      <c r="BB979" s="49"/>
      <c r="BC979" s="60"/>
    </row>
    <row r="980" spans="1:55">
      <c r="A980" s="89">
        <v>42944</v>
      </c>
      <c r="B980" s="2" t="s">
        <v>1842</v>
      </c>
      <c r="C980" s="2" t="s">
        <v>1450</v>
      </c>
      <c r="D980" s="2" t="s">
        <v>1575</v>
      </c>
      <c r="E980" s="2">
        <v>112</v>
      </c>
      <c r="F980" s="2">
        <v>1</v>
      </c>
      <c r="G980" s="10" t="str">
        <f t="shared" si="94"/>
        <v>112-1</v>
      </c>
      <c r="H980" s="2">
        <v>44</v>
      </c>
      <c r="I980" s="2">
        <v>48</v>
      </c>
      <c r="J980" s="14">
        <f>(VLOOKUP($G980,Depth_Lookup_CCL!$A$3:$Z$549,11,FALSE))+(H980/100)</f>
        <v>278.74</v>
      </c>
      <c r="K980" s="14">
        <f>(VLOOKUP($G980,Depth_Lookup_CCL!$A$3:$Z$549,11,FALSE))+(I980/100)</f>
        <v>278.78000000000003</v>
      </c>
      <c r="L980" s="90">
        <v>60</v>
      </c>
      <c r="M980" s="90" t="s">
        <v>1888</v>
      </c>
      <c r="N980" s="14"/>
      <c r="Q980" s="2"/>
      <c r="R980" s="110"/>
      <c r="S980" s="2" t="s">
        <v>1378</v>
      </c>
      <c r="T980" s="35" t="s">
        <v>1391</v>
      </c>
      <c r="U980" s="2" t="s">
        <v>1368</v>
      </c>
      <c r="V980" s="2" t="s">
        <v>1374</v>
      </c>
      <c r="W980" s="5">
        <f>VLOOKUP(V980,definitions_list_lookup!$V$12:$W$15,2,FALSE)</f>
        <v>1</v>
      </c>
      <c r="X980" s="35" t="s">
        <v>1456</v>
      </c>
      <c r="Y980" s="41">
        <f>VLOOKUP(X980,definitions_list_lookup!$AT$3:$AU$5,2,FALSE)</f>
        <v>1</v>
      </c>
      <c r="Z980" s="41">
        <v>8</v>
      </c>
      <c r="AA980" s="41" t="s">
        <v>3905</v>
      </c>
      <c r="AB980" s="2"/>
      <c r="AC980" s="2"/>
      <c r="AD980" s="5" t="e">
        <f>VLOOKUP(AC980,definitions_list_lookup!$Y$12:$Z$15,2,FALSE)</f>
        <v>#N/A</v>
      </c>
      <c r="AE980" s="35"/>
      <c r="AF980" s="41" t="e">
        <f>VLOOKUP(AE980,definitions_list_lookup!$AT$3:$AU$5,2,FALSE)</f>
        <v>#N/A</v>
      </c>
      <c r="AH980" s="2"/>
      <c r="AI980" s="2"/>
      <c r="AJ980" s="14"/>
      <c r="AK980" s="14"/>
      <c r="AL980" s="14"/>
      <c r="AM980" s="14"/>
      <c r="AN980" s="14"/>
      <c r="AO980" s="14"/>
      <c r="AP980" s="14"/>
      <c r="AQ980" s="14"/>
      <c r="AR980" s="14"/>
      <c r="AS980" s="49"/>
      <c r="AT980" s="49"/>
      <c r="AU980" s="49"/>
      <c r="AV980" s="49"/>
      <c r="AW980" s="49"/>
      <c r="AX980" s="49"/>
      <c r="AY980" s="49"/>
      <c r="AZ980" s="49"/>
      <c r="BA980" s="49"/>
      <c r="BB980" s="49"/>
      <c r="BC980" s="60"/>
    </row>
    <row r="981" spans="1:55">
      <c r="A981" s="89">
        <v>42944</v>
      </c>
      <c r="B981" s="2" t="s">
        <v>1842</v>
      </c>
      <c r="C981" s="2" t="s">
        <v>1450</v>
      </c>
      <c r="D981" s="2" t="s">
        <v>1575</v>
      </c>
      <c r="E981" s="2">
        <v>112</v>
      </c>
      <c r="F981" s="2">
        <v>1</v>
      </c>
      <c r="G981" s="10" t="str">
        <f t="shared" si="94"/>
        <v>112-1</v>
      </c>
      <c r="H981" s="2">
        <v>48</v>
      </c>
      <c r="I981" s="2">
        <v>92</v>
      </c>
      <c r="J981" s="14">
        <f>(VLOOKUP($G981,Depth_Lookup_CCL!$A$3:$Z$549,11,FALSE))+(H981/100)</f>
        <v>278.78000000000003</v>
      </c>
      <c r="K981" s="14">
        <f>(VLOOKUP($G981,Depth_Lookup_CCL!$A$3:$Z$549,11,FALSE))+(I981/100)</f>
        <v>279.22000000000003</v>
      </c>
      <c r="L981" s="90">
        <v>60</v>
      </c>
      <c r="M981" s="90" t="s">
        <v>1888</v>
      </c>
      <c r="N981" s="14" t="s">
        <v>1442</v>
      </c>
      <c r="Q981" s="2"/>
      <c r="R981" s="110"/>
      <c r="S981" s="2" t="s">
        <v>1378</v>
      </c>
      <c r="T981" s="35" t="s">
        <v>1391</v>
      </c>
      <c r="U981" s="2" t="s">
        <v>1368</v>
      </c>
      <c r="V981" s="2" t="s">
        <v>1374</v>
      </c>
      <c r="W981" s="5">
        <f>VLOOKUP(V981,definitions_list_lookup!$V$12:$W$15,2,FALSE)</f>
        <v>1</v>
      </c>
      <c r="X981" s="35" t="s">
        <v>1455</v>
      </c>
      <c r="Y981" s="41">
        <f>VLOOKUP(X981,definitions_list_lookup!$AT$3:$AU$5,2,FALSE)</f>
        <v>0</v>
      </c>
      <c r="Z981" s="41">
        <v>58</v>
      </c>
      <c r="AA981" s="41" t="s">
        <v>3903</v>
      </c>
      <c r="AB981" s="2"/>
      <c r="AC981" s="2"/>
      <c r="AD981" s="5" t="e">
        <f>VLOOKUP(AC981,definitions_list_lookup!$Y$12:$Z$15,2,FALSE)</f>
        <v>#N/A</v>
      </c>
      <c r="AE981" s="35"/>
      <c r="AF981" s="41" t="e">
        <f>VLOOKUP(AE981,definitions_list_lookup!$AT$3:$AU$5,2,FALSE)</f>
        <v>#N/A</v>
      </c>
      <c r="AH981" s="2"/>
      <c r="AI981" s="2"/>
      <c r="AJ981" s="14"/>
      <c r="AK981" s="14"/>
      <c r="AL981" s="14"/>
      <c r="AM981" s="14"/>
      <c r="AN981" s="14"/>
      <c r="AO981" s="14"/>
      <c r="AP981" s="14"/>
      <c r="AQ981" s="14"/>
      <c r="AR981" s="14"/>
      <c r="AS981" s="49"/>
      <c r="AT981" s="49"/>
      <c r="AU981" s="49"/>
      <c r="AV981" s="49"/>
      <c r="AW981" s="49" t="e">
        <f t="shared" si="99"/>
        <v>#DIV/0!</v>
      </c>
      <c r="AX981" s="49" t="e">
        <f t="shared" si="95"/>
        <v>#DIV/0!</v>
      </c>
      <c r="AY981" s="49" t="e">
        <f t="shared" si="100"/>
        <v>#DIV/0!</v>
      </c>
      <c r="AZ981" s="49" t="e">
        <f t="shared" si="96"/>
        <v>#DIV/0!</v>
      </c>
      <c r="BA981" s="49" t="e">
        <f t="shared" si="97"/>
        <v>#DIV/0!</v>
      </c>
      <c r="BB981" s="49" t="e">
        <f t="shared" si="101"/>
        <v>#DIV/0!</v>
      </c>
      <c r="BC981" s="60" t="e">
        <f t="shared" si="98"/>
        <v>#DIV/0!</v>
      </c>
    </row>
    <row r="982" spans="1:55">
      <c r="A982" s="89">
        <v>42944</v>
      </c>
      <c r="B982" s="2" t="s">
        <v>1842</v>
      </c>
      <c r="C982" s="2" t="s">
        <v>1450</v>
      </c>
      <c r="D982" s="2" t="s">
        <v>1575</v>
      </c>
      <c r="E982" s="2">
        <v>112</v>
      </c>
      <c r="F982" s="2">
        <v>2</v>
      </c>
      <c r="G982" s="10" t="str">
        <f t="shared" si="94"/>
        <v>112-2</v>
      </c>
      <c r="H982" s="2">
        <v>0</v>
      </c>
      <c r="I982" s="2">
        <v>14</v>
      </c>
      <c r="J982" s="14">
        <f>(VLOOKUP($G982,Depth_Lookup_CCL!$A$3:$Z$549,11,FALSE))+(H982/100)</f>
        <v>279.21500000000003</v>
      </c>
      <c r="K982" s="14">
        <f>(VLOOKUP($G982,Depth_Lookup_CCL!$A$3:$Z$549,11,FALSE))+(I982/100)</f>
        <v>279.35500000000002</v>
      </c>
      <c r="L982" s="90">
        <v>60</v>
      </c>
      <c r="M982" s="90" t="s">
        <v>1888</v>
      </c>
      <c r="N982" s="14"/>
      <c r="Q982" s="2"/>
      <c r="R982" s="110"/>
      <c r="S982" s="2" t="s">
        <v>1378</v>
      </c>
      <c r="T982" s="35" t="s">
        <v>1391</v>
      </c>
      <c r="U982" s="2" t="s">
        <v>1368</v>
      </c>
      <c r="V982" s="2" t="s">
        <v>1374</v>
      </c>
      <c r="W982" s="5">
        <f>VLOOKUP(V982,definitions_list_lookup!$V$12:$W$15,2,FALSE)</f>
        <v>1</v>
      </c>
      <c r="X982" s="35" t="s">
        <v>1456</v>
      </c>
      <c r="Y982" s="41">
        <f>VLOOKUP(X982,definitions_list_lookup!$AT$3:$AU$5,2,FALSE)</f>
        <v>1</v>
      </c>
      <c r="Z982" s="41"/>
      <c r="AA982" s="41" t="s">
        <v>3229</v>
      </c>
      <c r="AB982" s="2"/>
      <c r="AC982" s="2"/>
      <c r="AD982" s="5" t="e">
        <f>VLOOKUP(AC982,definitions_list_lookup!$Y$12:$Z$15,2,FALSE)</f>
        <v>#N/A</v>
      </c>
      <c r="AE982" s="35"/>
      <c r="AF982" s="41" t="e">
        <f>VLOOKUP(AE982,definitions_list_lookup!$AT$3:$AU$5,2,FALSE)</f>
        <v>#N/A</v>
      </c>
      <c r="AH982" s="2"/>
      <c r="AI982" s="2"/>
      <c r="AJ982" s="14"/>
      <c r="AK982" s="14"/>
      <c r="AL982" s="14"/>
      <c r="AM982" s="14"/>
      <c r="AN982" s="14"/>
      <c r="AO982" s="14"/>
      <c r="AP982" s="14"/>
      <c r="AQ982" s="14"/>
      <c r="AR982" s="14"/>
      <c r="AS982" s="49"/>
      <c r="AT982" s="49"/>
      <c r="AU982" s="49"/>
      <c r="AV982" s="49"/>
      <c r="AW982" s="49"/>
      <c r="AX982" s="49"/>
      <c r="AY982" s="49"/>
      <c r="AZ982" s="49"/>
      <c r="BA982" s="49"/>
      <c r="BB982" s="49"/>
      <c r="BC982" s="60"/>
    </row>
    <row r="983" spans="1:55">
      <c r="A983" s="89">
        <v>42944</v>
      </c>
      <c r="B983" s="2" t="s">
        <v>1842</v>
      </c>
      <c r="C983" s="2" t="s">
        <v>1450</v>
      </c>
      <c r="D983" s="2" t="s">
        <v>1575</v>
      </c>
      <c r="E983" s="2">
        <v>112</v>
      </c>
      <c r="F983" s="2">
        <v>2</v>
      </c>
      <c r="G983" s="10" t="str">
        <f t="shared" si="94"/>
        <v>112-2</v>
      </c>
      <c r="H983" s="2">
        <v>14</v>
      </c>
      <c r="I983" s="2">
        <v>32</v>
      </c>
      <c r="J983" s="14">
        <f>(VLOOKUP($G983,Depth_Lookup_CCL!$A$3:$Z$549,11,FALSE))+(H983/100)</f>
        <v>279.35500000000002</v>
      </c>
      <c r="K983" s="14">
        <f>(VLOOKUP($G983,Depth_Lookup_CCL!$A$3:$Z$549,11,FALSE))+(I983/100)</f>
        <v>279.53500000000003</v>
      </c>
      <c r="L983" s="90">
        <v>60</v>
      </c>
      <c r="M983" s="90" t="s">
        <v>1888</v>
      </c>
      <c r="N983" s="14"/>
      <c r="Q983" s="2"/>
      <c r="R983" s="110"/>
      <c r="S983" s="2" t="s">
        <v>1378</v>
      </c>
      <c r="T983" s="35" t="s">
        <v>1391</v>
      </c>
      <c r="U983" s="2" t="s">
        <v>1368</v>
      </c>
      <c r="V983" s="2" t="s">
        <v>1374</v>
      </c>
      <c r="W983" s="5">
        <f>VLOOKUP(V983,definitions_list_lookup!$V$12:$W$15,2,FALSE)</f>
        <v>1</v>
      </c>
      <c r="X983" s="35" t="s">
        <v>1455</v>
      </c>
      <c r="Y983" s="41">
        <f>VLOOKUP(X983,definitions_list_lookup!$AT$3:$AU$5,2,FALSE)</f>
        <v>0</v>
      </c>
      <c r="Z983" s="41">
        <v>18</v>
      </c>
      <c r="AA983" s="41" t="s">
        <v>3082</v>
      </c>
      <c r="AB983" s="2"/>
      <c r="AC983" s="2"/>
      <c r="AD983" s="5" t="e">
        <f>VLOOKUP(AC983,definitions_list_lookup!$Y$12:$Z$15,2,FALSE)</f>
        <v>#N/A</v>
      </c>
      <c r="AE983" s="35"/>
      <c r="AF983" s="41" t="e">
        <f>VLOOKUP(AE983,definitions_list_lookup!$AT$3:$AU$5,2,FALSE)</f>
        <v>#N/A</v>
      </c>
      <c r="AH983" s="2"/>
      <c r="AI983" s="2"/>
      <c r="AJ983" s="14"/>
      <c r="AK983" s="14"/>
      <c r="AL983" s="14"/>
      <c r="AM983" s="14"/>
      <c r="AN983" s="14"/>
      <c r="AO983" s="14"/>
      <c r="AP983" s="14"/>
      <c r="AQ983" s="14"/>
      <c r="AR983" s="14"/>
      <c r="AS983" s="49">
        <v>38</v>
      </c>
      <c r="AT983" s="49">
        <v>90</v>
      </c>
      <c r="AU983" s="49">
        <v>29</v>
      </c>
      <c r="AV983" s="49">
        <v>360</v>
      </c>
      <c r="AW983" s="49">
        <f t="shared" si="99"/>
        <v>-125.35506176647819</v>
      </c>
      <c r="AX983" s="49">
        <f t="shared" si="95"/>
        <v>234.64493823352183</v>
      </c>
      <c r="AY983" s="49">
        <f t="shared" si="100"/>
        <v>46.230364385952534</v>
      </c>
      <c r="AZ983" s="49">
        <f t="shared" si="96"/>
        <v>324.64493823352183</v>
      </c>
      <c r="BA983" s="49">
        <f t="shared" si="97"/>
        <v>43.769635614047466</v>
      </c>
      <c r="BB983" s="49">
        <f t="shared" si="101"/>
        <v>54.644938233521827</v>
      </c>
      <c r="BC983" s="60">
        <f t="shared" si="98"/>
        <v>43.769635614047466</v>
      </c>
    </row>
    <row r="984" spans="1:55">
      <c r="A984" s="89">
        <v>42944</v>
      </c>
      <c r="B984" s="2" t="s">
        <v>1842</v>
      </c>
      <c r="C984" s="2" t="s">
        <v>1450</v>
      </c>
      <c r="D984" s="2" t="s">
        <v>1575</v>
      </c>
      <c r="E984" s="2">
        <v>112</v>
      </c>
      <c r="F984" s="2">
        <v>2</v>
      </c>
      <c r="G984" s="10" t="str">
        <f t="shared" si="94"/>
        <v>112-2</v>
      </c>
      <c r="H984" s="2">
        <v>32</v>
      </c>
      <c r="I984" s="2">
        <v>97</v>
      </c>
      <c r="J984" s="14">
        <f>(VLOOKUP($G984,Depth_Lookup_CCL!$A$3:$Z$549,11,FALSE))+(H984/100)</f>
        <v>279.53500000000003</v>
      </c>
      <c r="K984" s="14">
        <f>(VLOOKUP($G984,Depth_Lookup_CCL!$A$3:$Z$549,11,FALSE))+(I984/100)</f>
        <v>280.18500000000006</v>
      </c>
      <c r="L984" s="90">
        <v>60</v>
      </c>
      <c r="M984" s="90" t="s">
        <v>1888</v>
      </c>
      <c r="N984" s="14" t="s">
        <v>1442</v>
      </c>
      <c r="Q984" s="2"/>
      <c r="R984" s="110"/>
      <c r="S984" s="2" t="s">
        <v>1366</v>
      </c>
      <c r="T984" s="35" t="s">
        <v>1391</v>
      </c>
      <c r="U984" s="2" t="s">
        <v>1368</v>
      </c>
      <c r="V984" s="2" t="s">
        <v>238</v>
      </c>
      <c r="W984" s="5">
        <f>VLOOKUP(V984,definitions_list_lookup!$V$12:$W$15,2,FALSE)</f>
        <v>2</v>
      </c>
      <c r="X984" s="35" t="s">
        <v>1456</v>
      </c>
      <c r="Y984" s="41">
        <f>VLOOKUP(X984,definitions_list_lookup!$AT$3:$AU$5,2,FALSE)</f>
        <v>1</v>
      </c>
      <c r="Z984" s="41">
        <v>74.5</v>
      </c>
      <c r="AA984" s="41" t="s">
        <v>3903</v>
      </c>
      <c r="AB984" s="2"/>
      <c r="AC984" s="2"/>
      <c r="AD984" s="5" t="e">
        <f>VLOOKUP(AC984,definitions_list_lookup!$Y$12:$Z$15,2,FALSE)</f>
        <v>#N/A</v>
      </c>
      <c r="AE984" s="35"/>
      <c r="AF984" s="41" t="e">
        <f>VLOOKUP(AE984,definitions_list_lookup!$AT$3:$AU$5,2,FALSE)</f>
        <v>#N/A</v>
      </c>
      <c r="AH984" s="2"/>
      <c r="AI984" s="2"/>
      <c r="AJ984" s="14"/>
      <c r="AK984" s="14"/>
      <c r="AL984" s="14"/>
      <c r="AM984" s="14"/>
      <c r="AN984" s="14"/>
      <c r="AO984" s="14"/>
      <c r="AP984" s="14"/>
      <c r="AQ984" s="14"/>
      <c r="AR984" s="14"/>
      <c r="AS984" s="49"/>
      <c r="AT984" s="49"/>
      <c r="AU984" s="49"/>
      <c r="AV984" s="49"/>
      <c r="AW984" s="49" t="e">
        <f t="shared" si="99"/>
        <v>#DIV/0!</v>
      </c>
      <c r="AX984" s="49" t="e">
        <f t="shared" si="95"/>
        <v>#DIV/0!</v>
      </c>
      <c r="AY984" s="49" t="e">
        <f t="shared" si="100"/>
        <v>#DIV/0!</v>
      </c>
      <c r="AZ984" s="49" t="e">
        <f t="shared" si="96"/>
        <v>#DIV/0!</v>
      </c>
      <c r="BA984" s="49" t="e">
        <f t="shared" si="97"/>
        <v>#DIV/0!</v>
      </c>
      <c r="BB984" s="49" t="e">
        <f t="shared" si="101"/>
        <v>#DIV/0!</v>
      </c>
      <c r="BC984" s="60" t="e">
        <f t="shared" si="98"/>
        <v>#DIV/0!</v>
      </c>
    </row>
    <row r="985" spans="1:55">
      <c r="A985" s="89">
        <v>42944</v>
      </c>
      <c r="B985" s="2" t="s">
        <v>1842</v>
      </c>
      <c r="C985" s="2" t="s">
        <v>1450</v>
      </c>
      <c r="D985" s="2" t="s">
        <v>1575</v>
      </c>
      <c r="E985" s="2">
        <v>113</v>
      </c>
      <c r="F985" s="2">
        <v>1</v>
      </c>
      <c r="G985" s="10" t="str">
        <f t="shared" si="94"/>
        <v>113-1</v>
      </c>
      <c r="H985" s="2">
        <v>0</v>
      </c>
      <c r="I985" s="2">
        <v>9.5</v>
      </c>
      <c r="J985" s="14">
        <f>(VLOOKUP($G985,Depth_Lookup_CCL!$A$3:$Z$549,11,FALSE))+(H985/100)</f>
        <v>280.25</v>
      </c>
      <c r="K985" s="14">
        <f>(VLOOKUP($G985,Depth_Lookup_CCL!$A$3:$Z$549,11,FALSE))+(I985/100)</f>
        <v>280.34500000000003</v>
      </c>
      <c r="L985" s="90">
        <v>60</v>
      </c>
      <c r="M985" s="90" t="s">
        <v>1888</v>
      </c>
      <c r="N985" s="14"/>
      <c r="Q985" s="2"/>
      <c r="R985" s="110"/>
      <c r="S985" s="2" t="s">
        <v>1378</v>
      </c>
      <c r="T985" s="35" t="s">
        <v>1391</v>
      </c>
      <c r="U985" s="2" t="s">
        <v>1368</v>
      </c>
      <c r="V985" s="2" t="s">
        <v>1374</v>
      </c>
      <c r="W985" s="5">
        <f>VLOOKUP(V985,definitions_list_lookup!$V$12:$W$15,2,FALSE)</f>
        <v>1</v>
      </c>
      <c r="X985" s="35" t="s">
        <v>1455</v>
      </c>
      <c r="Y985" s="41">
        <f>VLOOKUP(X985,definitions_list_lookup!$AT$3:$AU$5,2,FALSE)</f>
        <v>0</v>
      </c>
      <c r="Z985" s="41"/>
      <c r="AA985" s="41" t="s">
        <v>3229</v>
      </c>
      <c r="AB985" s="2"/>
      <c r="AC985" s="2"/>
      <c r="AD985" s="5" t="e">
        <f>VLOOKUP(AC985,definitions_list_lookup!$Y$12:$Z$15,2,FALSE)</f>
        <v>#N/A</v>
      </c>
      <c r="AE985" s="35"/>
      <c r="AF985" s="41" t="e">
        <f>VLOOKUP(AE985,definitions_list_lookup!$AT$3:$AU$5,2,FALSE)</f>
        <v>#N/A</v>
      </c>
      <c r="AH985" s="2"/>
      <c r="AI985" s="2"/>
      <c r="AJ985" s="14"/>
      <c r="AK985" s="14"/>
      <c r="AL985" s="14"/>
      <c r="AM985" s="14"/>
      <c r="AN985" s="14"/>
      <c r="AO985" s="14"/>
      <c r="AP985" s="14"/>
      <c r="AQ985" s="14"/>
      <c r="AR985" s="14"/>
      <c r="AS985" s="49"/>
      <c r="AT985" s="49"/>
      <c r="AU985" s="49"/>
      <c r="AV985" s="49"/>
      <c r="AW985" s="49"/>
      <c r="AX985" s="49"/>
      <c r="AY985" s="49"/>
      <c r="AZ985" s="49"/>
      <c r="BA985" s="49"/>
      <c r="BB985" s="49"/>
      <c r="BC985" s="60"/>
    </row>
    <row r="986" spans="1:55">
      <c r="A986" s="89">
        <v>42944</v>
      </c>
      <c r="B986" s="2" t="s">
        <v>1842</v>
      </c>
      <c r="C986" s="2" t="s">
        <v>1450</v>
      </c>
      <c r="D986" s="2" t="s">
        <v>1575</v>
      </c>
      <c r="E986" s="2">
        <v>113</v>
      </c>
      <c r="F986" s="2">
        <v>1</v>
      </c>
      <c r="G986" s="10" t="str">
        <f t="shared" si="94"/>
        <v>113-1</v>
      </c>
      <c r="H986" s="2">
        <v>9.5</v>
      </c>
      <c r="I986" s="2">
        <v>11.5</v>
      </c>
      <c r="J986" s="14">
        <f>(VLOOKUP($G986,Depth_Lookup_CCL!$A$3:$Z$549,11,FALSE))+(H986/100)</f>
        <v>280.34500000000003</v>
      </c>
      <c r="K986" s="14">
        <f>(VLOOKUP($G986,Depth_Lookup_CCL!$A$3:$Z$549,11,FALSE))+(I986/100)</f>
        <v>280.36500000000001</v>
      </c>
      <c r="L986" s="90">
        <v>60</v>
      </c>
      <c r="M986" s="90" t="s">
        <v>1888</v>
      </c>
      <c r="N986" s="14"/>
      <c r="Q986" s="2"/>
      <c r="R986" s="110"/>
      <c r="S986" s="2" t="s">
        <v>1378</v>
      </c>
      <c r="T986" s="35" t="s">
        <v>1391</v>
      </c>
      <c r="U986" s="2" t="s">
        <v>1368</v>
      </c>
      <c r="V986" s="2" t="s">
        <v>1374</v>
      </c>
      <c r="W986" s="5">
        <f>VLOOKUP(V986,definitions_list_lookup!$V$12:$W$15,2,FALSE)</f>
        <v>1</v>
      </c>
      <c r="X986" s="35" t="s">
        <v>1455</v>
      </c>
      <c r="Y986" s="41">
        <f>VLOOKUP(X986,definitions_list_lookup!$AT$3:$AU$5,2,FALSE)</f>
        <v>0</v>
      </c>
      <c r="Z986" s="41">
        <v>2</v>
      </c>
      <c r="AA986" s="41" t="s">
        <v>3906</v>
      </c>
      <c r="AB986" s="2"/>
      <c r="AC986" s="2"/>
      <c r="AD986" s="5" t="e">
        <f>VLOOKUP(AC986,definitions_list_lookup!$Y$12:$Z$15,2,FALSE)</f>
        <v>#N/A</v>
      </c>
      <c r="AE986" s="35"/>
      <c r="AF986" s="41" t="e">
        <f>VLOOKUP(AE986,definitions_list_lookup!$AT$3:$AU$5,2,FALSE)</f>
        <v>#N/A</v>
      </c>
      <c r="AH986" s="2"/>
      <c r="AI986" s="2"/>
      <c r="AJ986" s="14"/>
      <c r="AK986" s="14"/>
      <c r="AL986" s="14"/>
      <c r="AM986" s="14"/>
      <c r="AN986" s="14"/>
      <c r="AO986" s="14"/>
      <c r="AP986" s="14"/>
      <c r="AQ986" s="14"/>
      <c r="AR986" s="14"/>
      <c r="AS986" s="49">
        <v>38</v>
      </c>
      <c r="AT986" s="49">
        <v>90</v>
      </c>
      <c r="AU986" s="49">
        <v>59</v>
      </c>
      <c r="AV986" s="49">
        <v>180</v>
      </c>
      <c r="AW986" s="49">
        <f t="shared" si="99"/>
        <v>-25.147415317282594</v>
      </c>
      <c r="AX986" s="49">
        <f t="shared" si="95"/>
        <v>334.85258468271741</v>
      </c>
      <c r="AY986" s="49">
        <f t="shared" si="100"/>
        <v>28.542189939230799</v>
      </c>
      <c r="AZ986" s="49">
        <f t="shared" si="96"/>
        <v>64.852584682717406</v>
      </c>
      <c r="BA986" s="49">
        <f t="shared" si="97"/>
        <v>61.457810060769205</v>
      </c>
      <c r="BB986" s="49">
        <f t="shared" si="101"/>
        <v>154.85258468271741</v>
      </c>
      <c r="BC986" s="60">
        <f t="shared" si="98"/>
        <v>61.457810060769205</v>
      </c>
    </row>
    <row r="987" spans="1:55">
      <c r="A987" s="89">
        <v>42944</v>
      </c>
      <c r="B987" s="2" t="s">
        <v>1842</v>
      </c>
      <c r="C987" s="2" t="s">
        <v>1450</v>
      </c>
      <c r="D987" s="2" t="s">
        <v>1575</v>
      </c>
      <c r="E987" s="2">
        <v>113</v>
      </c>
      <c r="F987" s="2">
        <v>1</v>
      </c>
      <c r="G987" s="10" t="str">
        <f t="shared" si="94"/>
        <v>113-1</v>
      </c>
      <c r="H987" s="2">
        <v>11.5</v>
      </c>
      <c r="I987" s="2">
        <v>83</v>
      </c>
      <c r="J987" s="14">
        <f>(VLOOKUP($G987,Depth_Lookup_CCL!$A$3:$Z$549,11,FALSE))+(H987/100)</f>
        <v>280.36500000000001</v>
      </c>
      <c r="K987" s="14">
        <f>(VLOOKUP($G987,Depth_Lookup_CCL!$A$3:$Z$549,11,FALSE))+(I987/100)</f>
        <v>281.08</v>
      </c>
      <c r="L987" s="90">
        <v>60</v>
      </c>
      <c r="M987" s="90" t="s">
        <v>1888</v>
      </c>
      <c r="N987" s="14" t="s">
        <v>1442</v>
      </c>
      <c r="Q987" s="2"/>
      <c r="R987" s="110"/>
      <c r="S987" s="2" t="s">
        <v>1378</v>
      </c>
      <c r="T987" s="35" t="s">
        <v>1391</v>
      </c>
      <c r="U987" s="2" t="s">
        <v>1368</v>
      </c>
      <c r="V987" s="2" t="s">
        <v>1374</v>
      </c>
      <c r="W987" s="5">
        <f>VLOOKUP(V987,definitions_list_lookup!$V$12:$W$15,2,FALSE)</f>
        <v>1</v>
      </c>
      <c r="X987" s="35" t="s">
        <v>1455</v>
      </c>
      <c r="Y987" s="41">
        <f>VLOOKUP(X987,definitions_list_lookup!$AT$3:$AU$5,2,FALSE)</f>
        <v>0</v>
      </c>
      <c r="Z987" s="41">
        <v>184.5</v>
      </c>
      <c r="AA987" s="41"/>
      <c r="AB987" s="2"/>
      <c r="AC987" s="2"/>
      <c r="AD987" s="5" t="e">
        <f>VLOOKUP(AC987,definitions_list_lookup!$Y$12:$Z$15,2,FALSE)</f>
        <v>#N/A</v>
      </c>
      <c r="AE987" s="35"/>
      <c r="AF987" s="41" t="e">
        <f>VLOOKUP(AE987,definitions_list_lookup!$AT$3:$AU$5,2,FALSE)</f>
        <v>#N/A</v>
      </c>
      <c r="AH987" s="2"/>
      <c r="AI987" s="2"/>
      <c r="AJ987" s="14"/>
      <c r="AK987" s="14"/>
      <c r="AL987" s="14"/>
      <c r="AM987" s="14"/>
      <c r="AN987" s="14"/>
      <c r="AO987" s="14"/>
      <c r="AP987" s="14"/>
      <c r="AQ987" s="14"/>
      <c r="AR987" s="14"/>
      <c r="AS987" s="49"/>
      <c r="AT987" s="49"/>
      <c r="AU987" s="49"/>
      <c r="AV987" s="49"/>
      <c r="AW987" s="49" t="e">
        <f t="shared" si="99"/>
        <v>#DIV/0!</v>
      </c>
      <c r="AX987" s="49" t="e">
        <f t="shared" si="95"/>
        <v>#DIV/0!</v>
      </c>
      <c r="AY987" s="49" t="e">
        <f t="shared" si="100"/>
        <v>#DIV/0!</v>
      </c>
      <c r="AZ987" s="49" t="e">
        <f t="shared" si="96"/>
        <v>#DIV/0!</v>
      </c>
      <c r="BA987" s="49" t="e">
        <f t="shared" si="97"/>
        <v>#DIV/0!</v>
      </c>
      <c r="BB987" s="49" t="e">
        <f t="shared" si="101"/>
        <v>#DIV/0!</v>
      </c>
      <c r="BC987" s="60" t="e">
        <f t="shared" si="98"/>
        <v>#DIV/0!</v>
      </c>
    </row>
    <row r="988" spans="1:55">
      <c r="A988" s="89">
        <v>42944</v>
      </c>
      <c r="B988" s="2" t="s">
        <v>1842</v>
      </c>
      <c r="C988" s="2" t="s">
        <v>1450</v>
      </c>
      <c r="D988" s="2" t="s">
        <v>1575</v>
      </c>
      <c r="E988" s="2">
        <v>113</v>
      </c>
      <c r="F988" s="2">
        <v>2</v>
      </c>
      <c r="G988" s="10" t="str">
        <f t="shared" si="94"/>
        <v>113-2</v>
      </c>
      <c r="H988" s="2">
        <v>0</v>
      </c>
      <c r="I988" s="2">
        <v>97</v>
      </c>
      <c r="J988" s="14">
        <f>(VLOOKUP($G988,Depth_Lookup_CCL!$A$3:$Z$549,11,FALSE))+(H988/100)</f>
        <v>281.07499999999999</v>
      </c>
      <c r="K988" s="14">
        <f>(VLOOKUP($G988,Depth_Lookup_CCL!$A$3:$Z$549,11,FALSE))+(I988/100)</f>
        <v>282.04500000000002</v>
      </c>
      <c r="L988" s="90">
        <v>60</v>
      </c>
      <c r="M988" s="90" t="s">
        <v>1888</v>
      </c>
      <c r="N988" s="14" t="s">
        <v>1442</v>
      </c>
      <c r="Q988" s="2"/>
      <c r="R988" s="110"/>
      <c r="T988" s="35"/>
      <c r="U988" s="2"/>
      <c r="V988" s="2"/>
      <c r="W988" s="5" t="e">
        <f>VLOOKUP(V988,definitions_list_lookup!$V$12:$W$15,2,FALSE)</f>
        <v>#N/A</v>
      </c>
      <c r="X988" s="35"/>
      <c r="Y988" s="41" t="e">
        <f>VLOOKUP(X988,definitions_list_lookup!$AT$3:$AU$5,2,FALSE)</f>
        <v>#N/A</v>
      </c>
      <c r="Z988" s="41"/>
      <c r="AA988" s="41" t="s">
        <v>3903</v>
      </c>
      <c r="AB988" s="2" t="s">
        <v>1385</v>
      </c>
      <c r="AC988" s="2" t="s">
        <v>1374</v>
      </c>
      <c r="AD988" s="5">
        <f>VLOOKUP(AC988,definitions_list_lookup!$Y$12:$Z$15,2,FALSE)</f>
        <v>1</v>
      </c>
      <c r="AE988" s="35" t="s">
        <v>1455</v>
      </c>
      <c r="AF988" s="41">
        <f>VLOOKUP(AE988,definitions_list_lookup!$AT$3:$AU$5,2,FALSE)</f>
        <v>0</v>
      </c>
      <c r="AH988" s="2" t="s">
        <v>1494</v>
      </c>
      <c r="AI988" s="2" t="s">
        <v>3254</v>
      </c>
      <c r="AJ988" s="14"/>
      <c r="AK988" s="14"/>
      <c r="AL988" s="14"/>
      <c r="AM988" s="14"/>
      <c r="AN988" s="14"/>
      <c r="AO988" s="14"/>
      <c r="AP988" s="14"/>
      <c r="AQ988" s="14"/>
      <c r="AR988" s="14"/>
      <c r="AS988" s="49">
        <v>26</v>
      </c>
      <c r="AT988" s="49">
        <v>90</v>
      </c>
      <c r="AU988" s="49">
        <v>14</v>
      </c>
      <c r="AV988" s="49">
        <v>360</v>
      </c>
      <c r="AW988" s="49">
        <f t="shared" si="99"/>
        <v>-117.07603467688637</v>
      </c>
      <c r="AX988" s="49">
        <f t="shared" si="95"/>
        <v>242.92396532311363</v>
      </c>
      <c r="AY988" s="49">
        <f t="shared" si="100"/>
        <v>61.287572966874791</v>
      </c>
      <c r="AZ988" s="49">
        <f t="shared" si="96"/>
        <v>332.92396532311363</v>
      </c>
      <c r="BA988" s="49">
        <f t="shared" si="97"/>
        <v>28.712427033125209</v>
      </c>
      <c r="BB988" s="49">
        <f t="shared" si="101"/>
        <v>62.923965323113634</v>
      </c>
      <c r="BC988" s="60">
        <f t="shared" si="98"/>
        <v>28.712427033125209</v>
      </c>
    </row>
    <row r="989" spans="1:55">
      <c r="A989" s="89">
        <v>42944</v>
      </c>
      <c r="B989" s="2" t="s">
        <v>1842</v>
      </c>
      <c r="C989" s="2" t="s">
        <v>1450</v>
      </c>
      <c r="D989" s="2" t="s">
        <v>1575</v>
      </c>
      <c r="E989" s="2">
        <v>113</v>
      </c>
      <c r="F989" s="2">
        <v>3</v>
      </c>
      <c r="G989" s="10" t="str">
        <f t="shared" si="94"/>
        <v>113-3</v>
      </c>
      <c r="H989" s="2">
        <v>0</v>
      </c>
      <c r="I989" s="2">
        <v>16</v>
      </c>
      <c r="J989" s="14">
        <f>(VLOOKUP($G989,Depth_Lookup_CCL!$A$3:$Z$549,11,FALSE))+(H989/100)</f>
        <v>281.935</v>
      </c>
      <c r="K989" s="14">
        <f>(VLOOKUP($G989,Depth_Lookup_CCL!$A$3:$Z$549,11,FALSE))+(I989/100)</f>
        <v>282.09500000000003</v>
      </c>
      <c r="L989" s="90">
        <v>60</v>
      </c>
      <c r="M989" s="90" t="s">
        <v>1846</v>
      </c>
      <c r="N989" s="14"/>
      <c r="Q989" s="2"/>
      <c r="R989" s="110"/>
      <c r="S989" s="2" t="s">
        <v>1378</v>
      </c>
      <c r="T989" s="35" t="s">
        <v>1363</v>
      </c>
      <c r="U989" s="2" t="s">
        <v>1368</v>
      </c>
      <c r="V989" s="2" t="s">
        <v>1374</v>
      </c>
      <c r="W989" s="5">
        <f>VLOOKUP(V989,definitions_list_lookup!$V$12:$W$15,2,FALSE)</f>
        <v>1</v>
      </c>
      <c r="X989" s="35" t="s">
        <v>1455</v>
      </c>
      <c r="Y989" s="41">
        <f>VLOOKUP(X989,definitions_list_lookup!$AT$3:$AU$5,2,FALSE)</f>
        <v>0</v>
      </c>
      <c r="Z989" s="41"/>
      <c r="AA989" s="41" t="s">
        <v>3229</v>
      </c>
      <c r="AB989" s="2"/>
      <c r="AC989" s="2"/>
      <c r="AD989" s="5" t="e">
        <f>VLOOKUP(AC989,definitions_list_lookup!$Y$12:$Z$15,2,FALSE)</f>
        <v>#N/A</v>
      </c>
      <c r="AE989" s="35"/>
      <c r="AF989" s="41" t="e">
        <f>VLOOKUP(AE989,definitions_list_lookup!$AT$3:$AU$5,2,FALSE)</f>
        <v>#N/A</v>
      </c>
      <c r="AH989" s="2"/>
      <c r="AI989" s="2"/>
      <c r="AJ989" s="14"/>
      <c r="AK989" s="14"/>
      <c r="AL989" s="14"/>
      <c r="AM989" s="14"/>
      <c r="AN989" s="14"/>
      <c r="AO989" s="14"/>
      <c r="AP989" s="14"/>
      <c r="AQ989" s="14"/>
      <c r="AR989" s="14"/>
      <c r="AS989" s="49"/>
      <c r="AT989" s="49"/>
      <c r="AU989" s="49"/>
      <c r="AV989" s="49"/>
      <c r="AW989" s="49"/>
      <c r="AX989" s="49"/>
      <c r="AY989" s="49"/>
      <c r="AZ989" s="49"/>
      <c r="BA989" s="49"/>
      <c r="BB989" s="49"/>
      <c r="BC989" s="60"/>
    </row>
    <row r="990" spans="1:55">
      <c r="A990" s="89">
        <v>42944</v>
      </c>
      <c r="B990" s="2" t="s">
        <v>1842</v>
      </c>
      <c r="C990" s="2" t="s">
        <v>1450</v>
      </c>
      <c r="D990" s="2" t="s">
        <v>1575</v>
      </c>
      <c r="E990" s="2">
        <v>113</v>
      </c>
      <c r="F990" s="2">
        <v>3</v>
      </c>
      <c r="G990" s="10" t="str">
        <f t="shared" si="94"/>
        <v>113-3</v>
      </c>
      <c r="H990" s="2">
        <v>16</v>
      </c>
      <c r="I990" s="2">
        <v>70</v>
      </c>
      <c r="J990" s="14">
        <f>(VLOOKUP($G990,Depth_Lookup_CCL!$A$3:$Z$549,11,FALSE))+(H990/100)</f>
        <v>282.09500000000003</v>
      </c>
      <c r="K990" s="14">
        <f>(VLOOKUP($G990,Depth_Lookup_CCL!$A$3:$Z$549,11,FALSE))+(I990/100)</f>
        <v>282.63499999999999</v>
      </c>
      <c r="L990" s="90">
        <v>60</v>
      </c>
      <c r="M990" s="90" t="s">
        <v>1846</v>
      </c>
      <c r="N990" s="14" t="s">
        <v>1442</v>
      </c>
      <c r="Q990" s="2"/>
      <c r="R990" s="110"/>
      <c r="S990" s="2" t="s">
        <v>1378</v>
      </c>
      <c r="T990" s="35" t="s">
        <v>1363</v>
      </c>
      <c r="U990" s="2" t="s">
        <v>1368</v>
      </c>
      <c r="V990" s="2" t="s">
        <v>1374</v>
      </c>
      <c r="W990" s="5">
        <f>VLOOKUP(V990,definitions_list_lookup!$V$12:$W$15,2,FALSE)</f>
        <v>1</v>
      </c>
      <c r="X990" s="35" t="s">
        <v>1455</v>
      </c>
      <c r="Y990" s="41">
        <f>VLOOKUP(X990,definitions_list_lookup!$AT$3:$AU$5,2,FALSE)</f>
        <v>0</v>
      </c>
      <c r="Z990" s="41"/>
      <c r="AA990" s="41" t="s">
        <v>3905</v>
      </c>
      <c r="AB990" s="2"/>
      <c r="AC990" s="2"/>
      <c r="AD990" s="5" t="e">
        <f>VLOOKUP(AC990,definitions_list_lookup!$Y$12:$Z$15,2,FALSE)</f>
        <v>#N/A</v>
      </c>
      <c r="AE990" s="35"/>
      <c r="AF990" s="41" t="e">
        <f>VLOOKUP(AE990,definitions_list_lookup!$AT$3:$AU$5,2,FALSE)</f>
        <v>#N/A</v>
      </c>
      <c r="AH990" s="2"/>
      <c r="AI990" s="2"/>
      <c r="AJ990" s="14"/>
      <c r="AK990" s="14"/>
      <c r="AL990" s="14"/>
      <c r="AM990" s="14"/>
      <c r="AN990" s="14"/>
      <c r="AO990" s="14"/>
      <c r="AP990" s="14"/>
      <c r="AQ990" s="14"/>
      <c r="AR990" s="14"/>
      <c r="AS990" s="49"/>
      <c r="AT990" s="49"/>
      <c r="AU990" s="49"/>
      <c r="AV990" s="49"/>
      <c r="AW990" s="49" t="e">
        <f t="shared" si="99"/>
        <v>#DIV/0!</v>
      </c>
      <c r="AX990" s="49" t="e">
        <f t="shared" si="95"/>
        <v>#DIV/0!</v>
      </c>
      <c r="AY990" s="49" t="e">
        <f t="shared" si="100"/>
        <v>#DIV/0!</v>
      </c>
      <c r="AZ990" s="49" t="e">
        <f t="shared" si="96"/>
        <v>#DIV/0!</v>
      </c>
      <c r="BA990" s="49" t="e">
        <f t="shared" si="97"/>
        <v>#DIV/0!</v>
      </c>
      <c r="BB990" s="49" t="e">
        <f t="shared" si="101"/>
        <v>#DIV/0!</v>
      </c>
      <c r="BC990" s="60" t="e">
        <f t="shared" si="98"/>
        <v>#DIV/0!</v>
      </c>
    </row>
    <row r="991" spans="1:55">
      <c r="A991" s="89">
        <v>42944</v>
      </c>
      <c r="B991" s="2" t="s">
        <v>1842</v>
      </c>
      <c r="C991" s="2" t="s">
        <v>1450</v>
      </c>
      <c r="D991" s="2" t="s">
        <v>1575</v>
      </c>
      <c r="E991" s="2">
        <v>113</v>
      </c>
      <c r="F991" s="2">
        <v>4</v>
      </c>
      <c r="G991" s="10" t="str">
        <f t="shared" ref="G991:G1155" si="102">E991&amp;"-"&amp;F991</f>
        <v>113-4</v>
      </c>
      <c r="H991" s="2">
        <v>0</v>
      </c>
      <c r="I991" s="2">
        <v>81</v>
      </c>
      <c r="J991" s="14">
        <f>(VLOOKUP($G991,Depth_Lookup_CCL!$A$3:$Z$549,11,FALSE))+(H991/100)</f>
        <v>282.63</v>
      </c>
      <c r="K991" s="14">
        <f>(VLOOKUP($G991,Depth_Lookup_CCL!$A$3:$Z$549,11,FALSE))+(I991/100)</f>
        <v>283.44</v>
      </c>
      <c r="L991" s="90">
        <v>60</v>
      </c>
      <c r="M991" s="90" t="s">
        <v>1846</v>
      </c>
      <c r="N991" s="14" t="s">
        <v>1442</v>
      </c>
      <c r="Q991" s="2"/>
      <c r="R991" s="110"/>
      <c r="T991" s="35"/>
      <c r="U991" s="2"/>
      <c r="V991" s="2"/>
      <c r="W991" s="5" t="e">
        <f>VLOOKUP(V991,definitions_list_lookup!$V$12:$W$15,2,FALSE)</f>
        <v>#N/A</v>
      </c>
      <c r="X991" s="35"/>
      <c r="Y991" s="41" t="e">
        <f>VLOOKUP(X991,definitions_list_lookup!$AT$3:$AU$5,2,FALSE)</f>
        <v>#N/A</v>
      </c>
      <c r="Z991" s="41"/>
      <c r="AA991" s="41" t="s">
        <v>3907</v>
      </c>
      <c r="AB991" s="2"/>
      <c r="AC991" s="2"/>
      <c r="AD991" s="5" t="e">
        <f>VLOOKUP(AC991,definitions_list_lookup!$Y$12:$Z$15,2,FALSE)</f>
        <v>#N/A</v>
      </c>
      <c r="AE991" s="35"/>
      <c r="AF991" s="41" t="e">
        <f>VLOOKUP(AE991,definitions_list_lookup!$AT$3:$AU$5,2,FALSE)</f>
        <v>#N/A</v>
      </c>
      <c r="AH991" s="2"/>
      <c r="AI991" s="2"/>
      <c r="AJ991" s="14"/>
      <c r="AK991" s="14"/>
      <c r="AL991" s="14"/>
      <c r="AM991" s="14"/>
      <c r="AN991" s="14"/>
      <c r="AO991" s="14"/>
      <c r="AP991" s="14"/>
      <c r="AQ991" s="14"/>
      <c r="AR991" s="14"/>
      <c r="AS991" s="49"/>
      <c r="AT991" s="49"/>
      <c r="AU991" s="49"/>
      <c r="AV991" s="49"/>
      <c r="AW991" s="49" t="e">
        <f t="shared" si="99"/>
        <v>#DIV/0!</v>
      </c>
      <c r="AX991" s="49" t="e">
        <f t="shared" si="95"/>
        <v>#DIV/0!</v>
      </c>
      <c r="AY991" s="49" t="e">
        <f t="shared" si="100"/>
        <v>#DIV/0!</v>
      </c>
      <c r="AZ991" s="49" t="e">
        <f t="shared" si="96"/>
        <v>#DIV/0!</v>
      </c>
      <c r="BA991" s="49" t="e">
        <f t="shared" si="97"/>
        <v>#DIV/0!</v>
      </c>
      <c r="BB991" s="49" t="e">
        <f t="shared" si="101"/>
        <v>#DIV/0!</v>
      </c>
      <c r="BC991" s="60" t="e">
        <f t="shared" si="98"/>
        <v>#DIV/0!</v>
      </c>
    </row>
    <row r="992" spans="1:55">
      <c r="A992" s="89">
        <v>42944</v>
      </c>
      <c r="B992" s="2" t="s">
        <v>1842</v>
      </c>
      <c r="C992" s="2" t="s">
        <v>1450</v>
      </c>
      <c r="D992" s="2" t="s">
        <v>1575</v>
      </c>
      <c r="E992" s="2">
        <v>114</v>
      </c>
      <c r="F992" s="2">
        <v>1</v>
      </c>
      <c r="G992" s="10" t="str">
        <f t="shared" si="102"/>
        <v>114-1</v>
      </c>
      <c r="H992" s="2">
        <v>0</v>
      </c>
      <c r="I992" s="2">
        <v>43</v>
      </c>
      <c r="J992" s="14">
        <f>(VLOOKUP($G992,Depth_Lookup_CCL!$A$3:$Z$549,11,FALSE))+(H992/100)</f>
        <v>283.3</v>
      </c>
      <c r="K992" s="14">
        <f>(VLOOKUP($G992,Depth_Lookup_CCL!$A$3:$Z$549,11,FALSE))+(I992/100)</f>
        <v>283.73</v>
      </c>
      <c r="L992" s="90">
        <v>60</v>
      </c>
      <c r="M992" s="90" t="s">
        <v>1846</v>
      </c>
      <c r="N992" s="14"/>
      <c r="Q992" s="2"/>
      <c r="R992" s="110"/>
      <c r="S992" s="2" t="s">
        <v>1378</v>
      </c>
      <c r="T992" s="35" t="s">
        <v>1391</v>
      </c>
      <c r="U992" s="2" t="s">
        <v>1368</v>
      </c>
      <c r="V992" s="2" t="s">
        <v>1374</v>
      </c>
      <c r="W992" s="5">
        <f>VLOOKUP(V992,definitions_list_lookup!$V$12:$W$15,2,FALSE)</f>
        <v>1</v>
      </c>
      <c r="X992" s="35" t="s">
        <v>1455</v>
      </c>
      <c r="Y992" s="41">
        <f>VLOOKUP(X992,definitions_list_lookup!$AT$3:$AU$5,2,FALSE)</f>
        <v>0</v>
      </c>
      <c r="Z992" s="41"/>
      <c r="AA992" s="41" t="s">
        <v>5</v>
      </c>
      <c r="AB992" s="2"/>
      <c r="AC992" s="2"/>
      <c r="AD992" s="5" t="e">
        <f>VLOOKUP(AC992,definitions_list_lookup!$Y$12:$Z$15,2,FALSE)</f>
        <v>#N/A</v>
      </c>
      <c r="AE992" s="35"/>
      <c r="AF992" s="41" t="e">
        <f>VLOOKUP(AE992,definitions_list_lookup!$AT$3:$AU$5,2,FALSE)</f>
        <v>#N/A</v>
      </c>
      <c r="AH992" s="2"/>
      <c r="AI992" s="2"/>
      <c r="AJ992" s="14"/>
      <c r="AK992" s="14"/>
      <c r="AL992" s="14"/>
      <c r="AM992" s="14"/>
      <c r="AN992" s="14"/>
      <c r="AO992" s="14"/>
      <c r="AP992" s="14"/>
      <c r="AQ992" s="14"/>
      <c r="AR992" s="14"/>
      <c r="AS992" s="49"/>
      <c r="AT992" s="49"/>
      <c r="AU992" s="49"/>
      <c r="AV992" s="49"/>
      <c r="AW992" s="49"/>
      <c r="AX992" s="49"/>
      <c r="AY992" s="49"/>
      <c r="AZ992" s="49"/>
      <c r="BA992" s="49"/>
      <c r="BB992" s="49"/>
      <c r="BC992" s="60"/>
    </row>
    <row r="993" spans="1:55">
      <c r="A993" s="89">
        <v>42944</v>
      </c>
      <c r="B993" s="2" t="s">
        <v>1842</v>
      </c>
      <c r="C993" s="2" t="s">
        <v>1450</v>
      </c>
      <c r="D993" s="2" t="s">
        <v>1575</v>
      </c>
      <c r="E993" s="2">
        <v>114</v>
      </c>
      <c r="F993" s="2">
        <v>1</v>
      </c>
      <c r="G993" s="10" t="str">
        <f t="shared" si="102"/>
        <v>114-1</v>
      </c>
      <c r="H993" s="2">
        <v>43</v>
      </c>
      <c r="I993" s="2">
        <v>81</v>
      </c>
      <c r="J993" s="14">
        <f>(VLOOKUP($G993,Depth_Lookup_CCL!$A$3:$Z$549,11,FALSE))+(H993/100)</f>
        <v>283.73</v>
      </c>
      <c r="K993" s="14">
        <f>(VLOOKUP($G993,Depth_Lookup_CCL!$A$3:$Z$549,11,FALSE))+(I993/100)</f>
        <v>284.11</v>
      </c>
      <c r="L993" s="90">
        <v>60</v>
      </c>
      <c r="M993" s="90" t="s">
        <v>1846</v>
      </c>
      <c r="N993" s="14"/>
      <c r="Q993" s="2"/>
      <c r="R993" s="110"/>
      <c r="S993" s="2" t="s">
        <v>1378</v>
      </c>
      <c r="T993" s="35" t="s">
        <v>1391</v>
      </c>
      <c r="U993" s="2" t="s">
        <v>1368</v>
      </c>
      <c r="V993" s="2" t="s">
        <v>1374</v>
      </c>
      <c r="W993" s="5">
        <f>VLOOKUP(V993,definitions_list_lookup!$V$12:$W$15,2,FALSE)</f>
        <v>1</v>
      </c>
      <c r="X993" s="35" t="s">
        <v>1455</v>
      </c>
      <c r="Y993" s="41">
        <f>VLOOKUP(X993,definitions_list_lookup!$AT$3:$AU$5,2,FALSE)</f>
        <v>0</v>
      </c>
      <c r="Z993" s="41">
        <v>38</v>
      </c>
      <c r="AA993" s="41" t="s">
        <v>3908</v>
      </c>
      <c r="AB993" s="2"/>
      <c r="AC993" s="2"/>
      <c r="AD993" s="5" t="e">
        <f>VLOOKUP(AC993,definitions_list_lookup!$Y$12:$Z$15,2,FALSE)</f>
        <v>#N/A</v>
      </c>
      <c r="AE993" s="35"/>
      <c r="AF993" s="41" t="e">
        <f>VLOOKUP(AE993,definitions_list_lookup!$AT$3:$AU$5,2,FALSE)</f>
        <v>#N/A</v>
      </c>
      <c r="AH993" s="2"/>
      <c r="AI993" s="2"/>
      <c r="AJ993" s="14"/>
      <c r="AK993" s="14"/>
      <c r="AL993" s="14"/>
      <c r="AM993" s="14"/>
      <c r="AN993" s="14"/>
      <c r="AO993" s="14"/>
      <c r="AP993" s="14"/>
      <c r="AQ993" s="14"/>
      <c r="AR993" s="14"/>
      <c r="AS993" s="49"/>
      <c r="AT993" s="49"/>
      <c r="AU993" s="49"/>
      <c r="AV993" s="49"/>
      <c r="AW993" s="49"/>
      <c r="AX993" s="49"/>
      <c r="AY993" s="49"/>
      <c r="AZ993" s="49"/>
      <c r="BA993" s="49"/>
      <c r="BB993" s="49"/>
      <c r="BC993" s="60"/>
    </row>
    <row r="994" spans="1:55">
      <c r="A994" s="89">
        <v>42944</v>
      </c>
      <c r="B994" s="2" t="s">
        <v>1842</v>
      </c>
      <c r="C994" s="2" t="s">
        <v>1450</v>
      </c>
      <c r="D994" s="2" t="s">
        <v>1575</v>
      </c>
      <c r="E994" s="2">
        <v>114</v>
      </c>
      <c r="F994" s="2">
        <v>1</v>
      </c>
      <c r="G994" s="10" t="str">
        <f t="shared" si="102"/>
        <v>114-1</v>
      </c>
      <c r="H994" s="2">
        <v>81</v>
      </c>
      <c r="I994" s="2">
        <v>89</v>
      </c>
      <c r="J994" s="14">
        <f>(VLOOKUP($G994,Depth_Lookup_CCL!$A$3:$Z$549,11,FALSE))+(H994/100)</f>
        <v>284.11</v>
      </c>
      <c r="K994" s="14">
        <f>(VLOOKUP($G994,Depth_Lookup_CCL!$A$3:$Z$549,11,FALSE))+(I994/100)</f>
        <v>284.19</v>
      </c>
      <c r="L994" s="90">
        <v>60</v>
      </c>
      <c r="M994" s="90" t="s">
        <v>1846</v>
      </c>
      <c r="N994" s="14" t="s">
        <v>1442</v>
      </c>
      <c r="Q994" s="2"/>
      <c r="R994" s="110"/>
      <c r="T994" s="35"/>
      <c r="U994" s="2"/>
      <c r="V994" s="2"/>
      <c r="W994" s="5" t="e">
        <f>VLOOKUP(V994,definitions_list_lookup!$V$12:$W$15,2,FALSE)</f>
        <v>#N/A</v>
      </c>
      <c r="X994" s="35"/>
      <c r="Y994" s="41" t="e">
        <f>VLOOKUP(X994,definitions_list_lookup!$AT$3:$AU$5,2,FALSE)</f>
        <v>#N/A</v>
      </c>
      <c r="Z994" s="41">
        <v>57.5</v>
      </c>
      <c r="AA994" s="41" t="s">
        <v>3909</v>
      </c>
      <c r="AB994" s="2"/>
      <c r="AC994" s="2"/>
      <c r="AD994" s="5" t="e">
        <f>VLOOKUP(AC994,definitions_list_lookup!$Y$12:$Z$15,2,FALSE)</f>
        <v>#N/A</v>
      </c>
      <c r="AE994" s="35"/>
      <c r="AF994" s="41" t="e">
        <f>VLOOKUP(AE994,definitions_list_lookup!$AT$3:$AU$5,2,FALSE)</f>
        <v>#N/A</v>
      </c>
      <c r="AH994" s="2"/>
      <c r="AI994" s="2"/>
      <c r="AJ994" s="14"/>
      <c r="AK994" s="14"/>
      <c r="AL994" s="14"/>
      <c r="AM994" s="14"/>
      <c r="AN994" s="14"/>
      <c r="AO994" s="14"/>
      <c r="AP994" s="14"/>
      <c r="AQ994" s="14"/>
      <c r="AR994" s="14"/>
      <c r="AS994" s="49">
        <v>38</v>
      </c>
      <c r="AT994" s="49">
        <v>90</v>
      </c>
      <c r="AU994" s="49">
        <v>10</v>
      </c>
      <c r="AV994" s="49">
        <v>180</v>
      </c>
      <c r="AW994" s="49">
        <f t="shared" si="99"/>
        <v>-77.282088722219811</v>
      </c>
      <c r="AX994" s="49">
        <f t="shared" si="95"/>
        <v>282.71791127778022</v>
      </c>
      <c r="AY994" s="49">
        <f t="shared" si="100"/>
        <v>51.307507065628698</v>
      </c>
      <c r="AZ994" s="49">
        <f t="shared" si="96"/>
        <v>12.717911277780189</v>
      </c>
      <c r="BA994" s="49">
        <f t="shared" si="97"/>
        <v>38.692492934371302</v>
      </c>
      <c r="BB994" s="49">
        <f t="shared" si="101"/>
        <v>102.71791127778022</v>
      </c>
      <c r="BC994" s="60">
        <f t="shared" si="98"/>
        <v>38.692492934371302</v>
      </c>
    </row>
    <row r="995" spans="1:55">
      <c r="A995" s="89">
        <v>42944</v>
      </c>
      <c r="B995" s="2" t="s">
        <v>1842</v>
      </c>
      <c r="C995" s="2" t="s">
        <v>1450</v>
      </c>
      <c r="D995" s="2" t="s">
        <v>1575</v>
      </c>
      <c r="E995" s="2">
        <v>114</v>
      </c>
      <c r="F995" s="2">
        <v>2</v>
      </c>
      <c r="G995" s="10" t="str">
        <f t="shared" si="102"/>
        <v>114-2</v>
      </c>
      <c r="H995" s="2">
        <v>0</v>
      </c>
      <c r="I995" s="2">
        <v>49.5</v>
      </c>
      <c r="J995" s="14">
        <f>(VLOOKUP($G995,Depth_Lookup_CCL!$A$3:$Z$549,11,FALSE))+(H995/100)</f>
        <v>284.2</v>
      </c>
      <c r="K995" s="14">
        <f>(VLOOKUP($G995,Depth_Lookup_CCL!$A$3:$Z$549,11,FALSE))+(I995/100)</f>
        <v>284.69499999999999</v>
      </c>
      <c r="L995" s="90">
        <v>60</v>
      </c>
      <c r="M995" s="90" t="s">
        <v>1846</v>
      </c>
      <c r="N995" s="14"/>
      <c r="Q995" s="2"/>
      <c r="R995" s="110"/>
      <c r="S995" s="2" t="s">
        <v>1378</v>
      </c>
      <c r="T995" s="35" t="s">
        <v>1391</v>
      </c>
      <c r="U995" s="2" t="s">
        <v>1368</v>
      </c>
      <c r="V995" s="2" t="s">
        <v>1374</v>
      </c>
      <c r="W995" s="5">
        <f>VLOOKUP(V995,definitions_list_lookup!$V$12:$W$15,2,FALSE)</f>
        <v>1</v>
      </c>
      <c r="X995" s="35" t="s">
        <v>1455</v>
      </c>
      <c r="Y995" s="41">
        <f>VLOOKUP(X995,definitions_list_lookup!$AT$3:$AU$5,2,FALSE)</f>
        <v>0</v>
      </c>
      <c r="Z995" s="41"/>
      <c r="AA995" s="41" t="s">
        <v>5</v>
      </c>
      <c r="AB995" s="2"/>
      <c r="AC995" s="2"/>
      <c r="AD995" s="5" t="e">
        <f>VLOOKUP(AC995,definitions_list_lookup!$Y$12:$Z$15,2,FALSE)</f>
        <v>#N/A</v>
      </c>
      <c r="AE995" s="35"/>
      <c r="AF995" s="41" t="e">
        <f>VLOOKUP(AE995,definitions_list_lookup!$AT$3:$AU$5,2,FALSE)</f>
        <v>#N/A</v>
      </c>
      <c r="AH995" s="2"/>
      <c r="AI995" s="2"/>
      <c r="AJ995" s="14"/>
      <c r="AK995" s="14"/>
      <c r="AL995" s="14"/>
      <c r="AM995" s="14"/>
      <c r="AN995" s="14"/>
      <c r="AO995" s="14"/>
      <c r="AP995" s="14"/>
      <c r="AQ995" s="14"/>
      <c r="AR995" s="14"/>
      <c r="AS995" s="49"/>
      <c r="AT995" s="49"/>
      <c r="AU995" s="49"/>
      <c r="AV995" s="49"/>
      <c r="AW995" s="49"/>
      <c r="AX995" s="49"/>
      <c r="AY995" s="49"/>
      <c r="AZ995" s="49"/>
      <c r="BA995" s="49"/>
      <c r="BB995" s="49"/>
      <c r="BC995" s="60"/>
    </row>
    <row r="996" spans="1:55">
      <c r="A996" s="89">
        <v>42944</v>
      </c>
      <c r="B996" s="2" t="s">
        <v>1842</v>
      </c>
      <c r="C996" s="2" t="s">
        <v>1450</v>
      </c>
      <c r="D996" s="2" t="s">
        <v>1575</v>
      </c>
      <c r="E996" s="2">
        <v>114</v>
      </c>
      <c r="F996" s="2">
        <v>2</v>
      </c>
      <c r="G996" s="10" t="str">
        <f t="shared" si="102"/>
        <v>114-2</v>
      </c>
      <c r="H996" s="2">
        <v>49.5</v>
      </c>
      <c r="I996" s="2">
        <v>53</v>
      </c>
      <c r="J996" s="14">
        <f>(VLOOKUP($G996,Depth_Lookup_CCL!$A$3:$Z$549,11,FALSE))+(H996/100)</f>
        <v>284.69499999999999</v>
      </c>
      <c r="K996" s="14">
        <f>(VLOOKUP($G996,Depth_Lookup_CCL!$A$3:$Z$549,11,FALSE))+(I996/100)</f>
        <v>284.72999999999996</v>
      </c>
      <c r="L996" s="90">
        <v>60</v>
      </c>
      <c r="M996" s="90" t="s">
        <v>1846</v>
      </c>
      <c r="N996" s="14"/>
      <c r="Q996" s="2"/>
      <c r="R996" s="110"/>
      <c r="S996" s="2" t="s">
        <v>1378</v>
      </c>
      <c r="T996" s="35" t="s">
        <v>1391</v>
      </c>
      <c r="U996" s="2" t="s">
        <v>1368</v>
      </c>
      <c r="V996" s="2" t="s">
        <v>1374</v>
      </c>
      <c r="W996" s="5">
        <f>VLOOKUP(V996,definitions_list_lookup!$V$12:$W$15,2,FALSE)</f>
        <v>1</v>
      </c>
      <c r="X996" s="35" t="s">
        <v>1455</v>
      </c>
      <c r="Y996" s="41">
        <f>VLOOKUP(X996,definitions_list_lookup!$AT$3:$AU$5,2,FALSE)</f>
        <v>0</v>
      </c>
      <c r="Z996" s="41">
        <v>3.5</v>
      </c>
      <c r="AA996" s="41" t="s">
        <v>3889</v>
      </c>
      <c r="AB996" s="2"/>
      <c r="AC996" s="2"/>
      <c r="AD996" s="5" t="e">
        <f>VLOOKUP(AC996,definitions_list_lookup!$Y$12:$Z$15,2,FALSE)</f>
        <v>#N/A</v>
      </c>
      <c r="AE996" s="35"/>
      <c r="AF996" s="41" t="e">
        <f>VLOOKUP(AE996,definitions_list_lookup!$AT$3:$AU$5,2,FALSE)</f>
        <v>#N/A</v>
      </c>
      <c r="AH996" s="2"/>
      <c r="AI996" s="2"/>
      <c r="AJ996" s="14"/>
      <c r="AK996" s="14"/>
      <c r="AL996" s="14"/>
      <c r="AM996" s="14"/>
      <c r="AN996" s="14"/>
      <c r="AO996" s="14"/>
      <c r="AP996" s="14"/>
      <c r="AQ996" s="14"/>
      <c r="AR996" s="14"/>
      <c r="AS996" s="49">
        <v>18</v>
      </c>
      <c r="AT996" s="49">
        <v>90</v>
      </c>
      <c r="AU996" s="49">
        <v>11</v>
      </c>
      <c r="AV996" s="49">
        <v>180</v>
      </c>
      <c r="AW996" s="49"/>
      <c r="AX996" s="49"/>
      <c r="AY996" s="49"/>
      <c r="AZ996" s="49"/>
      <c r="BA996" s="49"/>
      <c r="BB996" s="49"/>
      <c r="BC996" s="60"/>
    </row>
    <row r="997" spans="1:55">
      <c r="A997" s="89">
        <v>42944</v>
      </c>
      <c r="B997" s="2" t="s">
        <v>1842</v>
      </c>
      <c r="C997" s="2" t="s">
        <v>1450</v>
      </c>
      <c r="D997" s="2" t="s">
        <v>1575</v>
      </c>
      <c r="E997" s="2">
        <v>114</v>
      </c>
      <c r="F997" s="2">
        <v>2</v>
      </c>
      <c r="G997" s="10" t="str">
        <f t="shared" si="102"/>
        <v>114-2</v>
      </c>
      <c r="H997" s="2">
        <v>53</v>
      </c>
      <c r="I997" s="2">
        <v>88</v>
      </c>
      <c r="J997" s="14">
        <f>(VLOOKUP($G997,Depth_Lookup_CCL!$A$3:$Z$549,11,FALSE))+(H997/100)</f>
        <v>284.72999999999996</v>
      </c>
      <c r="K997" s="14">
        <f>(VLOOKUP($G997,Depth_Lookup_CCL!$A$3:$Z$549,11,FALSE))+(I997/100)</f>
        <v>285.08</v>
      </c>
      <c r="L997" s="90">
        <v>60</v>
      </c>
      <c r="M997" s="90" t="s">
        <v>1846</v>
      </c>
      <c r="N997" s="14" t="s">
        <v>1442</v>
      </c>
      <c r="Q997" s="2"/>
      <c r="R997" s="110"/>
      <c r="S997" s="2" t="s">
        <v>1366</v>
      </c>
      <c r="T997" s="35" t="s">
        <v>1363</v>
      </c>
      <c r="U997" s="2" t="s">
        <v>1368</v>
      </c>
      <c r="V997" s="2" t="s">
        <v>238</v>
      </c>
      <c r="W997" s="5">
        <f>VLOOKUP(V997,definitions_list_lookup!$V$12:$W$15,2,FALSE)</f>
        <v>2</v>
      </c>
      <c r="X997" s="35" t="s">
        <v>1456</v>
      </c>
      <c r="Y997" s="41">
        <f>VLOOKUP(X997,definitions_list_lookup!$AT$3:$AU$5,2,FALSE)</f>
        <v>1</v>
      </c>
      <c r="Z997" s="41">
        <v>41</v>
      </c>
      <c r="AA997" s="41" t="s">
        <v>5</v>
      </c>
      <c r="AB997" s="2"/>
      <c r="AC997" s="2"/>
      <c r="AD997" s="5" t="e">
        <f>VLOOKUP(AC997,definitions_list_lookup!$Y$12:$Z$15,2,FALSE)</f>
        <v>#N/A</v>
      </c>
      <c r="AE997" s="35"/>
      <c r="AF997" s="41" t="e">
        <f>VLOOKUP(AE997,definitions_list_lookup!$AT$3:$AU$5,2,FALSE)</f>
        <v>#N/A</v>
      </c>
      <c r="AH997" s="2"/>
      <c r="AI997" s="2"/>
      <c r="AJ997" s="14"/>
      <c r="AK997" s="14"/>
      <c r="AL997" s="14"/>
      <c r="AM997" s="14"/>
      <c r="AN997" s="14"/>
      <c r="AO997" s="14"/>
      <c r="AP997" s="14"/>
      <c r="AQ997" s="14"/>
      <c r="AR997" s="14"/>
      <c r="AS997" s="49"/>
      <c r="AT997" s="49"/>
      <c r="AU997" s="49"/>
      <c r="AV997" s="49"/>
      <c r="AW997" s="49" t="e">
        <f t="shared" si="99"/>
        <v>#DIV/0!</v>
      </c>
      <c r="AX997" s="49" t="e">
        <f t="shared" si="95"/>
        <v>#DIV/0!</v>
      </c>
      <c r="AY997" s="49" t="e">
        <f t="shared" si="100"/>
        <v>#DIV/0!</v>
      </c>
      <c r="AZ997" s="49" t="e">
        <f t="shared" si="96"/>
        <v>#DIV/0!</v>
      </c>
      <c r="BA997" s="49" t="e">
        <f t="shared" si="97"/>
        <v>#DIV/0!</v>
      </c>
      <c r="BB997" s="49" t="e">
        <f t="shared" si="101"/>
        <v>#DIV/0!</v>
      </c>
      <c r="BC997" s="60" t="e">
        <f t="shared" si="98"/>
        <v>#DIV/0!</v>
      </c>
    </row>
    <row r="998" spans="1:55">
      <c r="A998" s="89">
        <v>42944</v>
      </c>
      <c r="B998" s="2" t="s">
        <v>1842</v>
      </c>
      <c r="C998" s="2" t="s">
        <v>1450</v>
      </c>
      <c r="D998" s="2" t="s">
        <v>1575</v>
      </c>
      <c r="E998" s="2">
        <v>114</v>
      </c>
      <c r="F998" s="2">
        <v>3</v>
      </c>
      <c r="G998" s="10" t="str">
        <f t="shared" si="102"/>
        <v>114-3</v>
      </c>
      <c r="H998" s="2">
        <v>0</v>
      </c>
      <c r="I998" s="2">
        <v>6</v>
      </c>
      <c r="J998" s="14">
        <f>(VLOOKUP($G998,Depth_Lookup_CCL!$A$3:$Z$549,11,FALSE))+(H998/100)</f>
        <v>285.07</v>
      </c>
      <c r="K998" s="14">
        <f>(VLOOKUP($G998,Depth_Lookup_CCL!$A$3:$Z$549,11,FALSE))+(I998/100)</f>
        <v>285.13</v>
      </c>
      <c r="L998" s="90">
        <v>60</v>
      </c>
      <c r="M998" s="90" t="s">
        <v>1846</v>
      </c>
      <c r="N998" s="14"/>
      <c r="Q998" s="2"/>
      <c r="R998" s="110"/>
      <c r="S998" s="2" t="s">
        <v>1366</v>
      </c>
      <c r="T998" s="35" t="s">
        <v>1363</v>
      </c>
      <c r="U998" s="2" t="s">
        <v>1368</v>
      </c>
      <c r="V998" s="2" t="s">
        <v>1374</v>
      </c>
      <c r="W998" s="5">
        <f>VLOOKUP(V998,definitions_list_lookup!$V$12:$W$15,2,FALSE)</f>
        <v>1</v>
      </c>
      <c r="X998" s="35" t="s">
        <v>1456</v>
      </c>
      <c r="Y998" s="41">
        <f>VLOOKUP(X998,definitions_list_lookup!$AT$3:$AU$5,2,FALSE)</f>
        <v>1</v>
      </c>
      <c r="Z998" s="41"/>
      <c r="AA998" s="41" t="s">
        <v>3229</v>
      </c>
      <c r="AB998" s="2"/>
      <c r="AC998" s="2"/>
      <c r="AD998" s="5" t="e">
        <f>VLOOKUP(AC998,definitions_list_lookup!$Y$12:$Z$15,2,FALSE)</f>
        <v>#N/A</v>
      </c>
      <c r="AE998" s="35"/>
      <c r="AF998" s="41" t="e">
        <f>VLOOKUP(AE998,definitions_list_lookup!$AT$3:$AU$5,2,FALSE)</f>
        <v>#N/A</v>
      </c>
      <c r="AH998" s="2"/>
      <c r="AI998" s="2"/>
      <c r="AJ998" s="14"/>
      <c r="AK998" s="14"/>
      <c r="AL998" s="14"/>
      <c r="AM998" s="14"/>
      <c r="AN998" s="14"/>
      <c r="AO998" s="14"/>
      <c r="AP998" s="14"/>
      <c r="AQ998" s="14"/>
      <c r="AR998" s="14"/>
      <c r="AS998" s="49"/>
      <c r="AT998" s="49"/>
      <c r="AU998" s="49"/>
      <c r="AV998" s="49"/>
      <c r="AW998" s="49"/>
      <c r="AX998" s="49"/>
      <c r="AY998" s="49"/>
      <c r="AZ998" s="49"/>
      <c r="BA998" s="49"/>
      <c r="BB998" s="49"/>
      <c r="BC998" s="60"/>
    </row>
    <row r="999" spans="1:55">
      <c r="A999" s="89">
        <v>42944</v>
      </c>
      <c r="B999" s="2" t="s">
        <v>1842</v>
      </c>
      <c r="C999" s="2" t="s">
        <v>1450</v>
      </c>
      <c r="D999" s="2" t="s">
        <v>1575</v>
      </c>
      <c r="E999" s="2">
        <v>114</v>
      </c>
      <c r="F999" s="2">
        <v>3</v>
      </c>
      <c r="G999" s="10" t="str">
        <f t="shared" si="102"/>
        <v>114-3</v>
      </c>
      <c r="H999" s="2">
        <v>6</v>
      </c>
      <c r="I999" s="2">
        <v>10</v>
      </c>
      <c r="J999" s="14">
        <f>(VLOOKUP($G999,Depth_Lookup_CCL!$A$3:$Z$549,11,FALSE))+(H999/100)</f>
        <v>285.13</v>
      </c>
      <c r="K999" s="14">
        <f>(VLOOKUP($G999,Depth_Lookup_CCL!$A$3:$Z$549,11,FALSE))+(I999/100)</f>
        <v>285.17</v>
      </c>
      <c r="L999" s="90">
        <v>60</v>
      </c>
      <c r="M999" s="90" t="s">
        <v>1846</v>
      </c>
      <c r="N999" s="14"/>
      <c r="Q999" s="2"/>
      <c r="R999" s="110"/>
      <c r="S999" s="2" t="s">
        <v>1378</v>
      </c>
      <c r="T999" s="35" t="s">
        <v>1363</v>
      </c>
      <c r="U999" s="2" t="s">
        <v>1368</v>
      </c>
      <c r="V999" s="2" t="s">
        <v>1374</v>
      </c>
      <c r="W999" s="5">
        <f>VLOOKUP(V999,definitions_list_lookup!$V$12:$W$15,2,FALSE)</f>
        <v>1</v>
      </c>
      <c r="X999" s="35" t="s">
        <v>1456</v>
      </c>
      <c r="Y999" s="41">
        <f>VLOOKUP(X999,definitions_list_lookup!$AT$3:$AU$5,2,FALSE)</f>
        <v>1</v>
      </c>
      <c r="Z999" s="41">
        <v>4</v>
      </c>
      <c r="AA999" s="41" t="s">
        <v>2843</v>
      </c>
      <c r="AB999" s="2"/>
      <c r="AC999" s="2"/>
      <c r="AD999" s="5" t="e">
        <f>VLOOKUP(AC999,definitions_list_lookup!$Y$12:$Z$15,2,FALSE)</f>
        <v>#N/A</v>
      </c>
      <c r="AE999" s="35"/>
      <c r="AF999" s="41" t="e">
        <f>VLOOKUP(AE999,definitions_list_lookup!$AT$3:$AU$5,2,FALSE)</f>
        <v>#N/A</v>
      </c>
      <c r="AH999" s="2"/>
      <c r="AI999" s="2"/>
      <c r="AJ999" s="14"/>
      <c r="AK999" s="14"/>
      <c r="AL999" s="14"/>
      <c r="AM999" s="14"/>
      <c r="AN999" s="14"/>
      <c r="AO999" s="14"/>
      <c r="AP999" s="14"/>
      <c r="AQ999" s="14"/>
      <c r="AR999" s="14"/>
      <c r="AS999" s="49"/>
      <c r="AT999" s="49"/>
      <c r="AU999" s="49"/>
      <c r="AV999" s="49"/>
      <c r="AW999" s="49"/>
      <c r="AX999" s="49"/>
      <c r="AY999" s="49"/>
      <c r="AZ999" s="49"/>
      <c r="BA999" s="49"/>
      <c r="BB999" s="49"/>
      <c r="BC999" s="60"/>
    </row>
    <row r="1000" spans="1:55">
      <c r="A1000" s="89">
        <v>42944</v>
      </c>
      <c r="B1000" s="2" t="s">
        <v>1842</v>
      </c>
      <c r="C1000" s="2" t="s">
        <v>1450</v>
      </c>
      <c r="D1000" s="2" t="s">
        <v>1575</v>
      </c>
      <c r="E1000" s="2">
        <v>114</v>
      </c>
      <c r="F1000" s="2">
        <v>3</v>
      </c>
      <c r="G1000" s="10" t="str">
        <f t="shared" si="102"/>
        <v>114-3</v>
      </c>
      <c r="H1000" s="2">
        <v>10</v>
      </c>
      <c r="I1000" s="2">
        <v>75</v>
      </c>
      <c r="J1000" s="14">
        <f>(VLOOKUP($G1000,Depth_Lookup_CCL!$A$3:$Z$549,11,FALSE))+(H1000/100)</f>
        <v>285.17</v>
      </c>
      <c r="K1000" s="14">
        <f>(VLOOKUP($G1000,Depth_Lookup_CCL!$A$3:$Z$549,11,FALSE))+(I1000/100)</f>
        <v>285.82</v>
      </c>
      <c r="L1000" s="90">
        <v>60</v>
      </c>
      <c r="M1000" s="90" t="s">
        <v>1846</v>
      </c>
      <c r="N1000" s="14"/>
      <c r="Q1000" s="2"/>
      <c r="R1000" s="110"/>
      <c r="S1000" s="2" t="s">
        <v>1366</v>
      </c>
      <c r="T1000" s="35" t="s">
        <v>1363</v>
      </c>
      <c r="U1000" s="2" t="s">
        <v>1368</v>
      </c>
      <c r="V1000" s="2" t="s">
        <v>1374</v>
      </c>
      <c r="W1000" s="5">
        <f>VLOOKUP(V1000,definitions_list_lookup!$V$12:$W$15,2,FALSE)</f>
        <v>1</v>
      </c>
      <c r="X1000" s="35" t="s">
        <v>1456</v>
      </c>
      <c r="Y1000" s="41">
        <f>VLOOKUP(X1000,definitions_list_lookup!$AT$3:$AU$5,2,FALSE)</f>
        <v>1</v>
      </c>
      <c r="Z1000" s="41">
        <v>65</v>
      </c>
      <c r="AA1000" s="41" t="s">
        <v>5</v>
      </c>
      <c r="AB1000" s="2"/>
      <c r="AC1000" s="2"/>
      <c r="AD1000" s="5" t="e">
        <f>VLOOKUP(AC1000,definitions_list_lookup!$Y$12:$Z$15,2,FALSE)</f>
        <v>#N/A</v>
      </c>
      <c r="AE1000" s="35"/>
      <c r="AF1000" s="41" t="e">
        <f>VLOOKUP(AE1000,definitions_list_lookup!$AT$3:$AU$5,2,FALSE)</f>
        <v>#N/A</v>
      </c>
      <c r="AH1000" s="2"/>
      <c r="AI1000" s="2"/>
      <c r="AJ1000" s="14"/>
      <c r="AK1000" s="14"/>
      <c r="AL1000" s="14"/>
      <c r="AM1000" s="14"/>
      <c r="AN1000" s="14"/>
      <c r="AO1000" s="14"/>
      <c r="AP1000" s="14"/>
      <c r="AQ1000" s="14"/>
      <c r="AR1000" s="14"/>
      <c r="AS1000" s="49">
        <v>30</v>
      </c>
      <c r="AT1000" s="49">
        <v>90</v>
      </c>
      <c r="AU1000" s="49">
        <v>10</v>
      </c>
      <c r="AV1000" s="49">
        <v>360</v>
      </c>
      <c r="AW1000" s="49">
        <f t="shared" si="99"/>
        <v>-106.98305334596864</v>
      </c>
      <c r="AX1000" s="49">
        <f t="shared" si="95"/>
        <v>253.01694665403136</v>
      </c>
      <c r="AY1000" s="49">
        <f t="shared" si="100"/>
        <v>58.88163357754528</v>
      </c>
      <c r="AZ1000" s="49">
        <f t="shared" si="96"/>
        <v>343.01694665403136</v>
      </c>
      <c r="BA1000" s="49">
        <f t="shared" si="97"/>
        <v>31.11836642245472</v>
      </c>
      <c r="BB1000" s="49">
        <f t="shared" si="101"/>
        <v>73.016946654031358</v>
      </c>
      <c r="BC1000" s="60">
        <f t="shared" si="98"/>
        <v>31.11836642245472</v>
      </c>
    </row>
    <row r="1001" spans="1:55">
      <c r="A1001" s="89">
        <v>42944</v>
      </c>
      <c r="B1001" s="2" t="s">
        <v>1842</v>
      </c>
      <c r="C1001" s="2" t="s">
        <v>1450</v>
      </c>
      <c r="D1001" s="2" t="s">
        <v>1575</v>
      </c>
      <c r="E1001" s="2">
        <v>114</v>
      </c>
      <c r="F1001" s="2">
        <v>3</v>
      </c>
      <c r="G1001" s="10" t="str">
        <f t="shared" si="102"/>
        <v>114-3</v>
      </c>
      <c r="H1001" s="2">
        <v>75</v>
      </c>
      <c r="I1001" s="2">
        <v>85</v>
      </c>
      <c r="J1001" s="14">
        <f>(VLOOKUP($G1001,Depth_Lookup_CCL!$A$3:$Z$549,11,FALSE))+(H1001/100)</f>
        <v>285.82</v>
      </c>
      <c r="K1001" s="14">
        <f>(VLOOKUP($G1001,Depth_Lookup_CCL!$A$3:$Z$549,11,FALSE))+(I1001/100)</f>
        <v>285.92</v>
      </c>
      <c r="L1001" s="90">
        <v>60</v>
      </c>
      <c r="M1001" s="90" t="s">
        <v>1846</v>
      </c>
      <c r="N1001" s="14"/>
      <c r="Q1001" s="2"/>
      <c r="R1001" s="110"/>
      <c r="S1001" s="2" t="s">
        <v>1366</v>
      </c>
      <c r="T1001" s="35" t="s">
        <v>1363</v>
      </c>
      <c r="U1001" s="2" t="s">
        <v>1368</v>
      </c>
      <c r="V1001" s="2" t="s">
        <v>238</v>
      </c>
      <c r="W1001" s="5">
        <f>VLOOKUP(V1001,definitions_list_lookup!$V$12:$W$15,2,FALSE)</f>
        <v>2</v>
      </c>
      <c r="X1001" s="35" t="s">
        <v>1456</v>
      </c>
      <c r="Y1001" s="41">
        <f>VLOOKUP(X1001,definitions_list_lookup!$AT$3:$AU$5,2,FALSE)</f>
        <v>1</v>
      </c>
      <c r="Z1001" s="41">
        <v>10</v>
      </c>
      <c r="AA1001" s="41" t="s">
        <v>2843</v>
      </c>
      <c r="AB1001" s="2"/>
      <c r="AC1001" s="2"/>
      <c r="AD1001" s="5" t="e">
        <f>VLOOKUP(AC1001,definitions_list_lookup!$Y$12:$Z$15,2,FALSE)</f>
        <v>#N/A</v>
      </c>
      <c r="AE1001" s="35"/>
      <c r="AF1001" s="41" t="e">
        <f>VLOOKUP(AE1001,definitions_list_lookup!$AT$3:$AU$5,2,FALSE)</f>
        <v>#N/A</v>
      </c>
      <c r="AH1001" s="2"/>
      <c r="AI1001" s="2"/>
      <c r="AJ1001" s="14"/>
      <c r="AK1001" s="14"/>
      <c r="AL1001" s="14"/>
      <c r="AM1001" s="14"/>
      <c r="AN1001" s="14"/>
      <c r="AO1001" s="14"/>
      <c r="AP1001" s="14"/>
      <c r="AQ1001" s="14"/>
      <c r="AR1001" s="14"/>
      <c r="AS1001" s="49"/>
      <c r="AT1001" s="49"/>
      <c r="AU1001" s="49"/>
      <c r="AV1001" s="49"/>
      <c r="AW1001" s="49"/>
      <c r="AX1001" s="49"/>
      <c r="AY1001" s="49"/>
      <c r="AZ1001" s="49"/>
      <c r="BA1001" s="49"/>
      <c r="BB1001" s="49"/>
      <c r="BC1001" s="60"/>
    </row>
    <row r="1002" spans="1:55">
      <c r="A1002" s="89">
        <v>42944</v>
      </c>
      <c r="B1002" s="2" t="s">
        <v>1842</v>
      </c>
      <c r="C1002" s="2" t="s">
        <v>1450</v>
      </c>
      <c r="D1002" s="2" t="s">
        <v>1575</v>
      </c>
      <c r="E1002" s="2">
        <v>114</v>
      </c>
      <c r="F1002" s="2">
        <v>3</v>
      </c>
      <c r="G1002" s="10" t="str">
        <f t="shared" si="102"/>
        <v>114-3</v>
      </c>
      <c r="H1002" s="2">
        <v>85</v>
      </c>
      <c r="I1002" s="2">
        <v>94</v>
      </c>
      <c r="J1002" s="14">
        <f>(VLOOKUP($G1002,Depth_Lookup_CCL!$A$3:$Z$549,11,FALSE))+(H1002/100)</f>
        <v>285.92</v>
      </c>
      <c r="K1002" s="14">
        <f>(VLOOKUP($G1002,Depth_Lookup_CCL!$A$3:$Z$549,11,FALSE))+(I1002/100)</f>
        <v>286.01</v>
      </c>
      <c r="L1002" s="90">
        <v>60</v>
      </c>
      <c r="M1002" s="90" t="s">
        <v>1846</v>
      </c>
      <c r="N1002" s="14" t="s">
        <v>1442</v>
      </c>
      <c r="Q1002" s="2"/>
      <c r="R1002" s="110"/>
      <c r="S1002" s="2" t="s">
        <v>1378</v>
      </c>
      <c r="T1002" s="35" t="s">
        <v>1363</v>
      </c>
      <c r="U1002" s="2" t="s">
        <v>1368</v>
      </c>
      <c r="V1002" s="2" t="s">
        <v>238</v>
      </c>
      <c r="W1002" s="5">
        <f>VLOOKUP(V1002,definitions_list_lookup!$V$12:$W$15,2,FALSE)</f>
        <v>2</v>
      </c>
      <c r="X1002" s="35" t="s">
        <v>1456</v>
      </c>
      <c r="Y1002" s="41">
        <f>VLOOKUP(X1002,definitions_list_lookup!$AT$3:$AU$5,2,FALSE)</f>
        <v>1</v>
      </c>
      <c r="Z1002" s="41">
        <v>34</v>
      </c>
      <c r="AA1002" s="41" t="s">
        <v>5</v>
      </c>
      <c r="AB1002" s="2"/>
      <c r="AC1002" s="2"/>
      <c r="AD1002" s="5" t="e">
        <f>VLOOKUP(AC1002,definitions_list_lookup!$Y$12:$Z$15,2,FALSE)</f>
        <v>#N/A</v>
      </c>
      <c r="AE1002" s="35"/>
      <c r="AF1002" s="41" t="e">
        <f>VLOOKUP(AE1002,definitions_list_lookup!$AT$3:$AU$5,2,FALSE)</f>
        <v>#N/A</v>
      </c>
      <c r="AH1002" s="2"/>
      <c r="AI1002" s="2"/>
      <c r="AJ1002" s="14"/>
      <c r="AK1002" s="14"/>
      <c r="AL1002" s="14"/>
      <c r="AM1002" s="14"/>
      <c r="AN1002" s="14"/>
      <c r="AO1002" s="14"/>
      <c r="AP1002" s="14"/>
      <c r="AQ1002" s="14"/>
      <c r="AR1002" s="14"/>
      <c r="AS1002" s="49"/>
      <c r="AT1002" s="49"/>
      <c r="AU1002" s="49"/>
      <c r="AV1002" s="49"/>
      <c r="AW1002" s="49" t="e">
        <f t="shared" si="99"/>
        <v>#DIV/0!</v>
      </c>
      <c r="AX1002" s="49" t="e">
        <f t="shared" si="95"/>
        <v>#DIV/0!</v>
      </c>
      <c r="AY1002" s="49" t="e">
        <f t="shared" si="100"/>
        <v>#DIV/0!</v>
      </c>
      <c r="AZ1002" s="49" t="e">
        <f t="shared" si="96"/>
        <v>#DIV/0!</v>
      </c>
      <c r="BA1002" s="49" t="e">
        <f t="shared" si="97"/>
        <v>#DIV/0!</v>
      </c>
      <c r="BB1002" s="49" t="e">
        <f t="shared" si="101"/>
        <v>#DIV/0!</v>
      </c>
      <c r="BC1002" s="60" t="e">
        <f t="shared" si="98"/>
        <v>#DIV/0!</v>
      </c>
    </row>
    <row r="1003" spans="1:55">
      <c r="A1003" s="89">
        <v>42944</v>
      </c>
      <c r="B1003" s="2" t="s">
        <v>1842</v>
      </c>
      <c r="C1003" s="2" t="s">
        <v>1450</v>
      </c>
      <c r="D1003" s="2" t="s">
        <v>1575</v>
      </c>
      <c r="E1003" s="2">
        <v>114</v>
      </c>
      <c r="F1003" s="2">
        <v>4</v>
      </c>
      <c r="G1003" s="10" t="str">
        <f t="shared" si="102"/>
        <v>114-4</v>
      </c>
      <c r="H1003" s="2">
        <v>0</v>
      </c>
      <c r="I1003" s="2">
        <v>25</v>
      </c>
      <c r="J1003" s="14">
        <f>(VLOOKUP($G1003,Depth_Lookup_CCL!$A$3:$Z$549,11,FALSE))+(H1003/100)</f>
        <v>286.005</v>
      </c>
      <c r="K1003" s="14">
        <f>(VLOOKUP($G1003,Depth_Lookup_CCL!$A$3:$Z$549,11,FALSE))+(I1003/100)</f>
        <v>286.255</v>
      </c>
      <c r="L1003" s="90">
        <v>60</v>
      </c>
      <c r="M1003" s="90" t="s">
        <v>1846</v>
      </c>
      <c r="N1003" s="14"/>
      <c r="Q1003" s="2"/>
      <c r="R1003" s="110"/>
      <c r="S1003" s="2" t="s">
        <v>1366</v>
      </c>
      <c r="T1003" s="35" t="s">
        <v>1363</v>
      </c>
      <c r="U1003" s="2" t="s">
        <v>1368</v>
      </c>
      <c r="V1003" s="2" t="s">
        <v>1374</v>
      </c>
      <c r="W1003" s="5">
        <f>VLOOKUP(V1003,definitions_list_lookup!$V$12:$W$15,2,FALSE)</f>
        <v>1</v>
      </c>
      <c r="X1003" s="35" t="s">
        <v>1456</v>
      </c>
      <c r="Y1003" s="41">
        <f>VLOOKUP(X1003,definitions_list_lookup!$AT$3:$AU$5,2,FALSE)</f>
        <v>1</v>
      </c>
      <c r="Z1003" s="41"/>
      <c r="AA1003" s="41" t="s">
        <v>3229</v>
      </c>
      <c r="AB1003" s="2"/>
      <c r="AC1003" s="2"/>
      <c r="AD1003" s="5" t="e">
        <f>VLOOKUP(AC1003,definitions_list_lookup!$Y$12:$Z$15,2,FALSE)</f>
        <v>#N/A</v>
      </c>
      <c r="AE1003" s="35"/>
      <c r="AF1003" s="41" t="e">
        <f>VLOOKUP(AE1003,definitions_list_lookup!$AT$3:$AU$5,2,FALSE)</f>
        <v>#N/A</v>
      </c>
      <c r="AH1003" s="2"/>
      <c r="AI1003" s="2"/>
      <c r="AJ1003" s="14"/>
      <c r="AK1003" s="14"/>
      <c r="AL1003" s="14"/>
      <c r="AM1003" s="14"/>
      <c r="AN1003" s="14"/>
      <c r="AO1003" s="14"/>
      <c r="AP1003" s="14"/>
      <c r="AQ1003" s="14"/>
      <c r="AR1003" s="14"/>
      <c r="AS1003" s="49"/>
      <c r="AT1003" s="49"/>
      <c r="AU1003" s="49"/>
      <c r="AV1003" s="49"/>
      <c r="AW1003" s="49"/>
      <c r="AX1003" s="49"/>
      <c r="AY1003" s="49"/>
      <c r="AZ1003" s="49"/>
      <c r="BA1003" s="49"/>
      <c r="BB1003" s="49"/>
      <c r="BC1003" s="60"/>
    </row>
    <row r="1004" spans="1:55">
      <c r="A1004" s="89">
        <v>42944</v>
      </c>
      <c r="B1004" s="2" t="s">
        <v>1842</v>
      </c>
      <c r="C1004" s="2" t="s">
        <v>1450</v>
      </c>
      <c r="D1004" s="2" t="s">
        <v>1575</v>
      </c>
      <c r="E1004" s="2">
        <v>114</v>
      </c>
      <c r="F1004" s="2">
        <v>4</v>
      </c>
      <c r="G1004" s="10" t="str">
        <f t="shared" si="102"/>
        <v>114-4</v>
      </c>
      <c r="H1004" s="2">
        <v>25</v>
      </c>
      <c r="I1004" s="2">
        <v>36</v>
      </c>
      <c r="J1004" s="14">
        <f>(VLOOKUP($G1004,Depth_Lookup_CCL!$A$3:$Z$549,11,FALSE))+(H1004/100)</f>
        <v>286.255</v>
      </c>
      <c r="K1004" s="14">
        <f>(VLOOKUP($G1004,Depth_Lookup_CCL!$A$3:$Z$549,11,FALSE))+(I1004/100)</f>
        <v>286.36500000000001</v>
      </c>
      <c r="L1004" s="90">
        <v>60</v>
      </c>
      <c r="M1004" s="90" t="s">
        <v>1846</v>
      </c>
      <c r="N1004" s="14"/>
      <c r="Q1004" s="2"/>
      <c r="R1004" s="110"/>
      <c r="S1004" s="2" t="s">
        <v>1366</v>
      </c>
      <c r="T1004" s="35" t="s">
        <v>1363</v>
      </c>
      <c r="U1004" s="2" t="s">
        <v>1368</v>
      </c>
      <c r="V1004" s="2" t="s">
        <v>238</v>
      </c>
      <c r="W1004" s="5">
        <f>VLOOKUP(V1004,definitions_list_lookup!$V$12:$W$15,2,FALSE)</f>
        <v>2</v>
      </c>
      <c r="X1004" s="35" t="s">
        <v>1456</v>
      </c>
      <c r="Y1004" s="41">
        <f>VLOOKUP(X1004,definitions_list_lookup!$AT$3:$AU$5,2,FALSE)</f>
        <v>1</v>
      </c>
      <c r="Z1004" s="41">
        <v>11</v>
      </c>
      <c r="AA1004" s="41" t="s">
        <v>2852</v>
      </c>
      <c r="AB1004" s="2"/>
      <c r="AC1004" s="2"/>
      <c r="AD1004" s="5" t="e">
        <f>VLOOKUP(AC1004,definitions_list_lookup!$Y$12:$Z$15,2,FALSE)</f>
        <v>#N/A</v>
      </c>
      <c r="AE1004" s="35"/>
      <c r="AF1004" s="41" t="e">
        <f>VLOOKUP(AE1004,definitions_list_lookup!$AT$3:$AU$5,2,FALSE)</f>
        <v>#N/A</v>
      </c>
      <c r="AH1004" s="2"/>
      <c r="AI1004" s="2"/>
      <c r="AJ1004" s="14"/>
      <c r="AK1004" s="14"/>
      <c r="AL1004" s="14"/>
      <c r="AM1004" s="14"/>
      <c r="AN1004" s="14"/>
      <c r="AO1004" s="14"/>
      <c r="AP1004" s="14"/>
      <c r="AQ1004" s="14"/>
      <c r="AR1004" s="14"/>
      <c r="AS1004" s="49">
        <v>15</v>
      </c>
      <c r="AT1004" s="49">
        <v>90</v>
      </c>
      <c r="AU1004" s="49">
        <v>17</v>
      </c>
      <c r="AV1004" s="49">
        <v>360</v>
      </c>
      <c r="AW1004" s="49">
        <f t="shared" si="99"/>
        <v>-138.76795214015263</v>
      </c>
      <c r="AX1004" s="49">
        <f t="shared" si="95"/>
        <v>221.23204785984737</v>
      </c>
      <c r="AY1004" s="49">
        <f t="shared" si="100"/>
        <v>67.876699444233552</v>
      </c>
      <c r="AZ1004" s="49">
        <f t="shared" si="96"/>
        <v>311.2320478598474</v>
      </c>
      <c r="BA1004" s="49">
        <f t="shared" si="97"/>
        <v>22.123300555766448</v>
      </c>
      <c r="BB1004" s="49">
        <f t="shared" si="101"/>
        <v>41.23204785984737</v>
      </c>
      <c r="BC1004" s="60">
        <f t="shared" si="98"/>
        <v>22.123300555766448</v>
      </c>
    </row>
    <row r="1005" spans="1:55">
      <c r="A1005" s="89">
        <v>42944</v>
      </c>
      <c r="B1005" s="2" t="s">
        <v>1842</v>
      </c>
      <c r="C1005" s="2" t="s">
        <v>1450</v>
      </c>
      <c r="D1005" s="2" t="s">
        <v>1575</v>
      </c>
      <c r="E1005" s="2">
        <v>114</v>
      </c>
      <c r="F1005" s="2">
        <v>4</v>
      </c>
      <c r="G1005" s="10" t="str">
        <f t="shared" si="102"/>
        <v>114-4</v>
      </c>
      <c r="H1005" s="2">
        <v>36</v>
      </c>
      <c r="I1005" s="2">
        <v>43</v>
      </c>
      <c r="J1005" s="14">
        <f>(VLOOKUP($G1005,Depth_Lookup_CCL!$A$3:$Z$549,11,FALSE))+(H1005/100)</f>
        <v>286.36500000000001</v>
      </c>
      <c r="K1005" s="14">
        <f>(VLOOKUP($G1005,Depth_Lookup_CCL!$A$3:$Z$549,11,FALSE))+(I1005/100)</f>
        <v>286.435</v>
      </c>
      <c r="L1005" s="90">
        <v>60</v>
      </c>
      <c r="M1005" s="90" t="s">
        <v>1846</v>
      </c>
      <c r="N1005" s="14" t="s">
        <v>1442</v>
      </c>
      <c r="Q1005" s="2"/>
      <c r="R1005" s="110"/>
      <c r="S1005" s="2" t="s">
        <v>1378</v>
      </c>
      <c r="T1005" s="35" t="s">
        <v>1391</v>
      </c>
      <c r="U1005" s="2" t="s">
        <v>1368</v>
      </c>
      <c r="V1005" s="2" t="s">
        <v>1374</v>
      </c>
      <c r="W1005" s="5">
        <f>VLOOKUP(V1005,definitions_list_lookup!$V$12:$W$15,2,FALSE)</f>
        <v>1</v>
      </c>
      <c r="X1005" s="35" t="s">
        <v>1455</v>
      </c>
      <c r="Y1005" s="41">
        <f>VLOOKUP(X1005,definitions_list_lookup!$AT$3:$AU$5,2,FALSE)</f>
        <v>0</v>
      </c>
      <c r="Z1005" s="41"/>
      <c r="AA1005" s="41" t="s">
        <v>5</v>
      </c>
      <c r="AB1005" s="2"/>
      <c r="AC1005" s="2"/>
      <c r="AD1005" s="5" t="e">
        <f>VLOOKUP(AC1005,definitions_list_lookup!$Y$12:$Z$15,2,FALSE)</f>
        <v>#N/A</v>
      </c>
      <c r="AE1005" s="35"/>
      <c r="AF1005" s="41" t="e">
        <f>VLOOKUP(AE1005,definitions_list_lookup!$AT$3:$AU$5,2,FALSE)</f>
        <v>#N/A</v>
      </c>
      <c r="AH1005" s="2"/>
      <c r="AI1005" s="2"/>
      <c r="AJ1005" s="14"/>
      <c r="AK1005" s="14"/>
      <c r="AL1005" s="14"/>
      <c r="AM1005" s="14"/>
      <c r="AN1005" s="14"/>
      <c r="AO1005" s="14"/>
      <c r="AP1005" s="14"/>
      <c r="AQ1005" s="14"/>
      <c r="AR1005" s="14"/>
      <c r="AS1005" s="49"/>
      <c r="AT1005" s="49"/>
      <c r="AU1005" s="49"/>
      <c r="AV1005" s="49"/>
      <c r="AW1005" s="49" t="e">
        <f t="shared" si="99"/>
        <v>#DIV/0!</v>
      </c>
      <c r="AX1005" s="49" t="e">
        <f t="shared" si="95"/>
        <v>#DIV/0!</v>
      </c>
      <c r="AY1005" s="49" t="e">
        <f t="shared" si="100"/>
        <v>#DIV/0!</v>
      </c>
      <c r="AZ1005" s="49" t="e">
        <f t="shared" si="96"/>
        <v>#DIV/0!</v>
      </c>
      <c r="BA1005" s="49" t="e">
        <f t="shared" si="97"/>
        <v>#DIV/0!</v>
      </c>
      <c r="BB1005" s="49" t="e">
        <f t="shared" si="101"/>
        <v>#DIV/0!</v>
      </c>
      <c r="BC1005" s="60" t="e">
        <f t="shared" si="98"/>
        <v>#DIV/0!</v>
      </c>
    </row>
    <row r="1006" spans="1:55">
      <c r="A1006" s="89">
        <v>42944</v>
      </c>
      <c r="B1006" s="2" t="s">
        <v>1842</v>
      </c>
      <c r="C1006" s="2" t="s">
        <v>1450</v>
      </c>
      <c r="D1006" s="2" t="s">
        <v>1575</v>
      </c>
      <c r="E1006" s="2">
        <v>115</v>
      </c>
      <c r="F1006" s="2">
        <v>1</v>
      </c>
      <c r="G1006" s="10" t="str">
        <f t="shared" si="102"/>
        <v>115-1</v>
      </c>
      <c r="H1006" s="2">
        <v>0</v>
      </c>
      <c r="I1006" s="2">
        <v>91</v>
      </c>
      <c r="J1006" s="14">
        <f>(VLOOKUP($G1006,Depth_Lookup_CCL!$A$3:$Z$549,11,FALSE))+(H1006/100)</f>
        <v>286.35000000000002</v>
      </c>
      <c r="K1006" s="14">
        <f>(VLOOKUP($G1006,Depth_Lookup_CCL!$A$3:$Z$549,11,FALSE))+(I1006/100)</f>
        <v>287.26000000000005</v>
      </c>
      <c r="L1006" s="90">
        <v>60</v>
      </c>
      <c r="M1006" s="90" t="s">
        <v>1846</v>
      </c>
      <c r="N1006" s="14" t="s">
        <v>1442</v>
      </c>
      <c r="Q1006" s="2"/>
      <c r="R1006" s="110"/>
      <c r="T1006" s="35"/>
      <c r="U1006" s="2"/>
      <c r="V1006" s="2"/>
      <c r="W1006" s="5" t="e">
        <f>VLOOKUP(V1006,definitions_list_lookup!$V$12:$W$15,2,FALSE)</f>
        <v>#N/A</v>
      </c>
      <c r="X1006" s="35"/>
      <c r="Y1006" s="41" t="e">
        <f>VLOOKUP(X1006,definitions_list_lookup!$AT$3:$AU$5,2,FALSE)</f>
        <v>#N/A</v>
      </c>
      <c r="Z1006" s="41"/>
      <c r="AA1006" s="41" t="s">
        <v>3910</v>
      </c>
      <c r="AB1006" s="2"/>
      <c r="AC1006" s="2"/>
      <c r="AD1006" s="5" t="e">
        <f>VLOOKUP(AC1006,definitions_list_lookup!$Y$12:$Z$15,2,FALSE)</f>
        <v>#N/A</v>
      </c>
      <c r="AE1006" s="35"/>
      <c r="AF1006" s="41" t="e">
        <f>VLOOKUP(AE1006,definitions_list_lookup!$AT$3:$AU$5,2,FALSE)</f>
        <v>#N/A</v>
      </c>
      <c r="AH1006" s="2"/>
      <c r="AI1006" s="2"/>
      <c r="AJ1006" s="14"/>
      <c r="AK1006" s="14"/>
      <c r="AL1006" s="14"/>
      <c r="AM1006" s="14"/>
      <c r="AN1006" s="14"/>
      <c r="AO1006" s="14"/>
      <c r="AP1006" s="14"/>
      <c r="AQ1006" s="14"/>
      <c r="AR1006" s="14"/>
      <c r="AS1006" s="49"/>
      <c r="AT1006" s="49"/>
      <c r="AU1006" s="49"/>
      <c r="AV1006" s="49"/>
      <c r="AW1006" s="49" t="e">
        <f t="shared" si="99"/>
        <v>#DIV/0!</v>
      </c>
      <c r="AX1006" s="49" t="e">
        <f t="shared" si="95"/>
        <v>#DIV/0!</v>
      </c>
      <c r="AY1006" s="49" t="e">
        <f t="shared" si="100"/>
        <v>#DIV/0!</v>
      </c>
      <c r="AZ1006" s="49" t="e">
        <f t="shared" si="96"/>
        <v>#DIV/0!</v>
      </c>
      <c r="BA1006" s="49" t="e">
        <f t="shared" si="97"/>
        <v>#DIV/0!</v>
      </c>
      <c r="BB1006" s="49" t="e">
        <f t="shared" si="101"/>
        <v>#DIV/0!</v>
      </c>
      <c r="BC1006" s="60" t="e">
        <f t="shared" si="98"/>
        <v>#DIV/0!</v>
      </c>
    </row>
    <row r="1007" spans="1:55">
      <c r="A1007" s="89">
        <v>42944</v>
      </c>
      <c r="B1007" s="2" t="s">
        <v>1842</v>
      </c>
      <c r="C1007" s="2" t="s">
        <v>1450</v>
      </c>
      <c r="D1007" s="2" t="s">
        <v>1575</v>
      </c>
      <c r="E1007" s="2">
        <v>115</v>
      </c>
      <c r="F1007" s="2">
        <v>2</v>
      </c>
      <c r="G1007" s="10" t="str">
        <f t="shared" si="102"/>
        <v>115-2</v>
      </c>
      <c r="H1007" s="2">
        <v>0</v>
      </c>
      <c r="I1007" s="2">
        <v>49</v>
      </c>
      <c r="J1007" s="14">
        <f>(VLOOKUP($G1007,Depth_Lookup_CCL!$A$3:$Z$549,11,FALSE))+(H1007/100)</f>
        <v>287.27000000000004</v>
      </c>
      <c r="K1007" s="14">
        <f>(VLOOKUP($G1007,Depth_Lookup_CCL!$A$3:$Z$549,11,FALSE))+(I1007/100)</f>
        <v>287.76000000000005</v>
      </c>
      <c r="L1007" s="90">
        <v>60</v>
      </c>
      <c r="M1007" s="90" t="s">
        <v>1846</v>
      </c>
      <c r="N1007" s="14" t="s">
        <v>1442</v>
      </c>
      <c r="Q1007" s="2"/>
      <c r="R1007" s="110"/>
      <c r="T1007" s="35"/>
      <c r="U1007" s="2"/>
      <c r="V1007" s="2"/>
      <c r="W1007" s="5" t="e">
        <f>VLOOKUP(V1007,definitions_list_lookup!$V$12:$W$15,2,FALSE)</f>
        <v>#N/A</v>
      </c>
      <c r="X1007" s="35"/>
      <c r="Y1007" s="41" t="e">
        <f>VLOOKUP(X1007,definitions_list_lookup!$AT$3:$AU$5,2,FALSE)</f>
        <v>#N/A</v>
      </c>
      <c r="Z1007" s="41"/>
      <c r="AA1007" s="41" t="s">
        <v>3911</v>
      </c>
      <c r="AB1007" s="2"/>
      <c r="AC1007" s="2"/>
      <c r="AD1007" s="5" t="e">
        <f>VLOOKUP(AC1007,definitions_list_lookup!$Y$12:$Z$15,2,FALSE)</f>
        <v>#N/A</v>
      </c>
      <c r="AE1007" s="35"/>
      <c r="AF1007" s="41" t="e">
        <f>VLOOKUP(AE1007,definitions_list_lookup!$AT$3:$AU$5,2,FALSE)</f>
        <v>#N/A</v>
      </c>
      <c r="AH1007" s="2"/>
      <c r="AI1007" s="2"/>
      <c r="AJ1007" s="14"/>
      <c r="AK1007" s="14"/>
      <c r="AL1007" s="14"/>
      <c r="AM1007" s="14"/>
      <c r="AN1007" s="14"/>
      <c r="AO1007" s="14"/>
      <c r="AP1007" s="14"/>
      <c r="AQ1007" s="14"/>
      <c r="AR1007" s="14"/>
      <c r="AS1007" s="49"/>
      <c r="AT1007" s="49"/>
      <c r="AU1007" s="49"/>
      <c r="AV1007" s="49"/>
      <c r="AW1007" s="49" t="e">
        <f t="shared" si="99"/>
        <v>#DIV/0!</v>
      </c>
      <c r="AX1007" s="49" t="e">
        <f t="shared" si="95"/>
        <v>#DIV/0!</v>
      </c>
      <c r="AY1007" s="49" t="e">
        <f t="shared" si="100"/>
        <v>#DIV/0!</v>
      </c>
      <c r="AZ1007" s="49" t="e">
        <f t="shared" si="96"/>
        <v>#DIV/0!</v>
      </c>
      <c r="BA1007" s="49" t="e">
        <f t="shared" si="97"/>
        <v>#DIV/0!</v>
      </c>
      <c r="BB1007" s="49" t="e">
        <f t="shared" si="101"/>
        <v>#DIV/0!</v>
      </c>
      <c r="BC1007" s="60" t="e">
        <f t="shared" si="98"/>
        <v>#DIV/0!</v>
      </c>
    </row>
    <row r="1008" spans="1:55">
      <c r="A1008" s="89">
        <v>42944</v>
      </c>
      <c r="B1008" s="2" t="s">
        <v>1842</v>
      </c>
      <c r="C1008" s="2" t="s">
        <v>1450</v>
      </c>
      <c r="D1008" s="2" t="s">
        <v>1575</v>
      </c>
      <c r="E1008" s="2">
        <v>115</v>
      </c>
      <c r="F1008" s="2">
        <v>3</v>
      </c>
      <c r="G1008" s="10" t="str">
        <f t="shared" si="102"/>
        <v>115-3</v>
      </c>
      <c r="H1008" s="2">
        <v>0</v>
      </c>
      <c r="I1008" s="2">
        <v>52</v>
      </c>
      <c r="J1008" s="14">
        <f>(VLOOKUP($G1008,Depth_Lookup_CCL!$A$3:$Z$549,11,FALSE))+(H1008/100)</f>
        <v>287.75500000000005</v>
      </c>
      <c r="K1008" s="14">
        <f>(VLOOKUP($G1008,Depth_Lookup_CCL!$A$3:$Z$549,11,FALSE))+(I1008/100)</f>
        <v>288.27500000000003</v>
      </c>
      <c r="L1008" s="90">
        <v>60</v>
      </c>
      <c r="M1008" s="90" t="s">
        <v>1846</v>
      </c>
      <c r="N1008" s="14"/>
      <c r="Q1008" s="2"/>
      <c r="R1008" s="110"/>
      <c r="S1008" s="2" t="s">
        <v>1378</v>
      </c>
      <c r="T1008" s="35" t="s">
        <v>1391</v>
      </c>
      <c r="U1008" s="2" t="s">
        <v>1368</v>
      </c>
      <c r="V1008" s="2" t="s">
        <v>1374</v>
      </c>
      <c r="W1008" s="5">
        <f>VLOOKUP(V1008,definitions_list_lookup!$V$12:$W$15,2,FALSE)</f>
        <v>1</v>
      </c>
      <c r="X1008" s="35" t="s">
        <v>1456</v>
      </c>
      <c r="Y1008" s="41">
        <f>VLOOKUP(X1008,definitions_list_lookup!$AT$3:$AU$5,2,FALSE)</f>
        <v>1</v>
      </c>
      <c r="Z1008" s="41"/>
      <c r="AA1008" s="41" t="s">
        <v>5</v>
      </c>
      <c r="AB1008" s="2" t="s">
        <v>1385</v>
      </c>
      <c r="AC1008" s="2" t="s">
        <v>1374</v>
      </c>
      <c r="AD1008" s="5">
        <f>VLOOKUP(AC1008,definitions_list_lookup!$Y$12:$Z$15,2,FALSE)</f>
        <v>1</v>
      </c>
      <c r="AE1008" s="35" t="s">
        <v>1455</v>
      </c>
      <c r="AF1008" s="41">
        <f>VLOOKUP(AE1008,definitions_list_lookup!$AT$3:$AU$5,2,FALSE)</f>
        <v>0</v>
      </c>
      <c r="AH1008" s="2" t="s">
        <v>1492</v>
      </c>
      <c r="AI1008" s="2" t="s">
        <v>3367</v>
      </c>
      <c r="AJ1008" s="14"/>
      <c r="AK1008" s="14"/>
      <c r="AL1008" s="14"/>
      <c r="AM1008" s="14"/>
      <c r="AN1008" s="14"/>
      <c r="AO1008" s="14"/>
      <c r="AP1008" s="14"/>
      <c r="AQ1008" s="14"/>
      <c r="AR1008" s="14"/>
      <c r="AS1008" s="49">
        <v>22</v>
      </c>
      <c r="AT1008" s="49">
        <v>90</v>
      </c>
      <c r="AU1008" s="49">
        <v>14</v>
      </c>
      <c r="AV1008" s="49">
        <v>360</v>
      </c>
      <c r="AW1008" s="49">
        <f>+(IF($AT1008&lt;$AV1008,((MIN($AV1008,$AT1008)+(DEGREES(ATAN((TAN(RADIANS($AU1008))/((TAN(RADIANS($AS1008))*SIN(RADIANS(ABS($AT1008-$AV1008))))))-(COS(RADIANS(ABS($AT1008-$AV1008)))/SIN(RADIANS(ABS($AT1008-$AV1008)))))))-180)),((MAX($AV1008,$AT1008)-(DEGREES(ATAN((TAN(RADIANS($AU1008))/((TAN(RADIANS($AS1008))*SIN(RADIANS(ABS($AT1008-$AV1008))))))-(COS(RADIANS(ABS($AT1008-$AV1008)))/SIN(RADIANS(ABS($AT1008-$AV1008)))))))-180))))</f>
        <v>-121.67908654599748</v>
      </c>
      <c r="AX1008" s="49">
        <f t="shared" si="95"/>
        <v>238.32091345400252</v>
      </c>
      <c r="AY1008" s="49">
        <f t="shared" si="100"/>
        <v>64.603276652736128</v>
      </c>
      <c r="AZ1008" s="49">
        <f t="shared" si="96"/>
        <v>328.32091345400249</v>
      </c>
      <c r="BA1008" s="49">
        <f t="shared" si="97"/>
        <v>25.396723347263872</v>
      </c>
      <c r="BB1008" s="49">
        <f t="shared" si="101"/>
        <v>58.320913454002522</v>
      </c>
      <c r="BC1008" s="60">
        <f t="shared" si="98"/>
        <v>25.396723347263872</v>
      </c>
    </row>
    <row r="1009" spans="1:55">
      <c r="A1009" s="89">
        <v>42944</v>
      </c>
      <c r="B1009" s="2" t="s">
        <v>1842</v>
      </c>
      <c r="C1009" s="2" t="s">
        <v>1450</v>
      </c>
      <c r="D1009" s="2" t="s">
        <v>1575</v>
      </c>
      <c r="E1009" s="2">
        <v>115</v>
      </c>
      <c r="F1009" s="2">
        <v>3</v>
      </c>
      <c r="G1009" s="10" t="str">
        <f t="shared" si="102"/>
        <v>115-3</v>
      </c>
      <c r="H1009" s="2">
        <v>52</v>
      </c>
      <c r="I1009" s="2">
        <v>58</v>
      </c>
      <c r="J1009" s="14">
        <f>(VLOOKUP($G1009,Depth_Lookup_CCL!$A$3:$Z$549,11,FALSE))+(H1009/100)</f>
        <v>288.27500000000003</v>
      </c>
      <c r="K1009" s="14">
        <f>(VLOOKUP($G1009,Depth_Lookup_CCL!$A$3:$Z$549,11,FALSE))+(I1009/100)</f>
        <v>288.33500000000004</v>
      </c>
      <c r="L1009" s="90">
        <v>60</v>
      </c>
      <c r="M1009" s="90" t="s">
        <v>1846</v>
      </c>
      <c r="N1009" s="14"/>
      <c r="Q1009" s="2"/>
      <c r="R1009" s="110"/>
      <c r="S1009" s="2" t="s">
        <v>1366</v>
      </c>
      <c r="T1009" s="35" t="s">
        <v>1391</v>
      </c>
      <c r="U1009" s="2" t="s">
        <v>1368</v>
      </c>
      <c r="V1009" s="2" t="s">
        <v>1374</v>
      </c>
      <c r="W1009" s="5">
        <f>VLOOKUP(V1009,definitions_list_lookup!$V$12:$W$15,2,FALSE)</f>
        <v>1</v>
      </c>
      <c r="X1009" s="35" t="s">
        <v>1456</v>
      </c>
      <c r="Y1009" s="41">
        <f>VLOOKUP(X1009,definitions_list_lookup!$AT$3:$AU$5,2,FALSE)</f>
        <v>1</v>
      </c>
      <c r="Z1009" s="41">
        <v>6</v>
      </c>
      <c r="AA1009" s="41" t="s">
        <v>1555</v>
      </c>
      <c r="AB1009" s="2"/>
      <c r="AC1009" s="2"/>
      <c r="AD1009" s="5" t="e">
        <f>VLOOKUP(AC1009,definitions_list_lookup!$Y$12:$Z$15,2,FALSE)</f>
        <v>#N/A</v>
      </c>
      <c r="AE1009" s="35"/>
      <c r="AF1009" s="41" t="e">
        <f>VLOOKUP(AE1009,definitions_list_lookup!$AT$3:$AU$5,2,FALSE)</f>
        <v>#N/A</v>
      </c>
      <c r="AH1009" s="2"/>
      <c r="AI1009" s="2"/>
      <c r="AJ1009" s="14"/>
      <c r="AK1009" s="14"/>
      <c r="AL1009" s="14"/>
      <c r="AM1009" s="14"/>
      <c r="AN1009" s="14"/>
      <c r="AO1009" s="14"/>
      <c r="AP1009" s="14"/>
      <c r="AQ1009" s="14"/>
      <c r="AR1009" s="14"/>
      <c r="AS1009" s="49"/>
      <c r="AT1009" s="49"/>
      <c r="AU1009" s="49"/>
      <c r="AV1009" s="49"/>
      <c r="AW1009" s="49"/>
      <c r="AX1009" s="49"/>
      <c r="AY1009" s="49"/>
      <c r="AZ1009" s="49"/>
      <c r="BA1009" s="49"/>
      <c r="BB1009" s="49"/>
      <c r="BC1009" s="60"/>
    </row>
    <row r="1010" spans="1:55">
      <c r="A1010" s="89">
        <v>42944</v>
      </c>
      <c r="B1010" s="2" t="s">
        <v>1842</v>
      </c>
      <c r="C1010" s="2" t="s">
        <v>1450</v>
      </c>
      <c r="D1010" s="2" t="s">
        <v>1575</v>
      </c>
      <c r="E1010" s="2">
        <v>115</v>
      </c>
      <c r="F1010" s="2">
        <v>3</v>
      </c>
      <c r="G1010" s="10" t="str">
        <f t="shared" si="102"/>
        <v>115-3</v>
      </c>
      <c r="H1010" s="2">
        <v>58</v>
      </c>
      <c r="I1010" s="2">
        <v>64</v>
      </c>
      <c r="J1010" s="14">
        <f>(VLOOKUP($G1010,Depth_Lookup_CCL!$A$3:$Z$549,11,FALSE))+(H1010/100)</f>
        <v>288.33500000000004</v>
      </c>
      <c r="K1010" s="14">
        <f>(VLOOKUP($G1010,Depth_Lookup_CCL!$A$3:$Z$549,11,FALSE))+(I1010/100)</f>
        <v>288.39500000000004</v>
      </c>
      <c r="L1010" s="90">
        <v>60</v>
      </c>
      <c r="M1010" s="90" t="s">
        <v>1846</v>
      </c>
      <c r="N1010" s="14"/>
      <c r="Q1010" s="2"/>
      <c r="R1010" s="110"/>
      <c r="S1010" s="2" t="s">
        <v>1378</v>
      </c>
      <c r="T1010" s="35" t="s">
        <v>1391</v>
      </c>
      <c r="U1010" s="2" t="s">
        <v>1368</v>
      </c>
      <c r="V1010" s="2" t="s">
        <v>238</v>
      </c>
      <c r="W1010" s="5">
        <f>VLOOKUP(V1010,definitions_list_lookup!$V$12:$W$15,2,FALSE)</f>
        <v>2</v>
      </c>
      <c r="X1010" s="35" t="s">
        <v>1456</v>
      </c>
      <c r="Y1010" s="41">
        <f>VLOOKUP(X1010,definitions_list_lookup!$AT$3:$AU$5,2,FALSE)</f>
        <v>1</v>
      </c>
      <c r="Z1010" s="41">
        <v>6</v>
      </c>
      <c r="AA1010" s="41" t="s">
        <v>5</v>
      </c>
      <c r="AB1010" s="2"/>
      <c r="AC1010" s="2"/>
      <c r="AD1010" s="5" t="e">
        <f>VLOOKUP(AC1010,definitions_list_lookup!$Y$12:$Z$15,2,FALSE)</f>
        <v>#N/A</v>
      </c>
      <c r="AE1010" s="35"/>
      <c r="AF1010" s="41" t="e">
        <f>VLOOKUP(AE1010,definitions_list_lookup!$AT$3:$AU$5,2,FALSE)</f>
        <v>#N/A</v>
      </c>
      <c r="AH1010" s="2"/>
      <c r="AI1010" s="2"/>
      <c r="AJ1010" s="14"/>
      <c r="AK1010" s="14"/>
      <c r="AL1010" s="14"/>
      <c r="AM1010" s="14"/>
      <c r="AN1010" s="14"/>
      <c r="AO1010" s="14"/>
      <c r="AP1010" s="14"/>
      <c r="AQ1010" s="14"/>
      <c r="AR1010" s="14"/>
      <c r="AS1010" s="49"/>
      <c r="AT1010" s="49"/>
      <c r="AU1010" s="49"/>
      <c r="AV1010" s="49"/>
      <c r="AW1010" s="49"/>
      <c r="AX1010" s="49"/>
      <c r="AY1010" s="49"/>
      <c r="AZ1010" s="49"/>
      <c r="BA1010" s="49"/>
      <c r="BB1010" s="49"/>
      <c r="BC1010" s="60"/>
    </row>
    <row r="1011" spans="1:55">
      <c r="A1011" s="89">
        <v>42944</v>
      </c>
      <c r="B1011" s="2" t="s">
        <v>1842</v>
      </c>
      <c r="C1011" s="2" t="s">
        <v>1450</v>
      </c>
      <c r="D1011" s="2" t="s">
        <v>1575</v>
      </c>
      <c r="E1011" s="2">
        <v>115</v>
      </c>
      <c r="F1011" s="2">
        <v>3</v>
      </c>
      <c r="G1011" s="10" t="str">
        <f t="shared" si="102"/>
        <v>115-3</v>
      </c>
      <c r="H1011" s="2">
        <v>64</v>
      </c>
      <c r="I1011" s="2">
        <v>66</v>
      </c>
      <c r="J1011" s="14">
        <f>(VLOOKUP($G1011,Depth_Lookup_CCL!$A$3:$Z$549,11,FALSE))+(H1011/100)</f>
        <v>288.39500000000004</v>
      </c>
      <c r="K1011" s="14">
        <f>(VLOOKUP($G1011,Depth_Lookup_CCL!$A$3:$Z$549,11,FALSE))+(I1011/100)</f>
        <v>288.41500000000008</v>
      </c>
      <c r="L1011" s="90">
        <v>60</v>
      </c>
      <c r="M1011" s="90" t="s">
        <v>1846</v>
      </c>
      <c r="N1011" s="14" t="s">
        <v>1442</v>
      </c>
      <c r="Q1011" s="2"/>
      <c r="R1011" s="110"/>
      <c r="S1011" s="2" t="s">
        <v>1378</v>
      </c>
      <c r="T1011" s="35" t="s">
        <v>1391</v>
      </c>
      <c r="U1011" s="2" t="s">
        <v>1368</v>
      </c>
      <c r="V1011" s="2" t="s">
        <v>1374</v>
      </c>
      <c r="W1011" s="5">
        <f>VLOOKUP(V1011,definitions_list_lookup!$V$12:$W$15,2,FALSE)</f>
        <v>1</v>
      </c>
      <c r="X1011" s="35" t="s">
        <v>1456</v>
      </c>
      <c r="Y1011" s="41">
        <f>VLOOKUP(X1011,definitions_list_lookup!$AT$3:$AU$5,2,FALSE)</f>
        <v>1</v>
      </c>
      <c r="Z1011" s="41">
        <v>2</v>
      </c>
      <c r="AA1011" s="41" t="s">
        <v>1555</v>
      </c>
      <c r="AB1011" s="2"/>
      <c r="AC1011" s="2"/>
      <c r="AD1011" s="5" t="e">
        <f>VLOOKUP(AC1011,definitions_list_lookup!$Y$12:$Z$15,2,FALSE)</f>
        <v>#N/A</v>
      </c>
      <c r="AE1011" s="35"/>
      <c r="AF1011" s="41" t="e">
        <f>VLOOKUP(AE1011,definitions_list_lookup!$AT$3:$AU$5,2,FALSE)</f>
        <v>#N/A</v>
      </c>
      <c r="AH1011" s="2"/>
      <c r="AI1011" s="2"/>
      <c r="AJ1011" s="14"/>
      <c r="AK1011" s="14"/>
      <c r="AL1011" s="14"/>
      <c r="AM1011" s="14"/>
      <c r="AN1011" s="14"/>
      <c r="AO1011" s="14"/>
      <c r="AP1011" s="14"/>
      <c r="AQ1011" s="14"/>
      <c r="AR1011" s="14"/>
      <c r="AS1011" s="49">
        <v>23</v>
      </c>
      <c r="AT1011" s="49">
        <v>90</v>
      </c>
      <c r="AU1011" s="49">
        <v>13</v>
      </c>
      <c r="AV1011" s="49">
        <v>360</v>
      </c>
      <c r="AW1011" s="49">
        <f t="shared" si="99"/>
        <v>-118.54138796266949</v>
      </c>
      <c r="AX1011" s="49">
        <f t="shared" si="95"/>
        <v>241.45861203733051</v>
      </c>
      <c r="AY1011" s="49">
        <f t="shared" si="100"/>
        <v>64.210322724925106</v>
      </c>
      <c r="AZ1011" s="49">
        <f t="shared" si="96"/>
        <v>331.45861203733051</v>
      </c>
      <c r="BA1011" s="49">
        <f t="shared" si="97"/>
        <v>25.789677275074894</v>
      </c>
      <c r="BB1011" s="49">
        <f t="shared" si="101"/>
        <v>61.458612037330511</v>
      </c>
      <c r="BC1011" s="60">
        <f t="shared" si="98"/>
        <v>25.789677275074894</v>
      </c>
    </row>
    <row r="1012" spans="1:55">
      <c r="A1012" s="89">
        <v>42944</v>
      </c>
      <c r="B1012" s="2" t="s">
        <v>1842</v>
      </c>
      <c r="C1012" s="2" t="s">
        <v>1450</v>
      </c>
      <c r="D1012" s="2" t="s">
        <v>1575</v>
      </c>
      <c r="E1012" s="2">
        <v>115</v>
      </c>
      <c r="F1012" s="2">
        <v>3</v>
      </c>
      <c r="G1012" s="10" t="str">
        <f t="shared" si="102"/>
        <v>115-3</v>
      </c>
      <c r="H1012" s="2">
        <v>66</v>
      </c>
      <c r="I1012" s="2">
        <v>99</v>
      </c>
      <c r="J1012" s="14">
        <f>(VLOOKUP($G1012,Depth_Lookup_CCL!$A$3:$Z$549,11,FALSE))+(H1012/100)</f>
        <v>288.41500000000008</v>
      </c>
      <c r="K1012" s="14">
        <f>(VLOOKUP($G1012,Depth_Lookup_CCL!$A$3:$Z$549,11,FALSE))+(I1012/100)</f>
        <v>288.74500000000006</v>
      </c>
      <c r="L1012" s="90">
        <v>60</v>
      </c>
      <c r="M1012" s="90" t="s">
        <v>1846</v>
      </c>
      <c r="N1012" s="14"/>
      <c r="Q1012" s="2"/>
      <c r="R1012" s="110"/>
      <c r="S1012" s="2" t="s">
        <v>1366</v>
      </c>
      <c r="T1012" s="35" t="s">
        <v>1391</v>
      </c>
      <c r="U1012" s="2" t="s">
        <v>1368</v>
      </c>
      <c r="V1012" s="2" t="s">
        <v>1374</v>
      </c>
      <c r="W1012" s="5">
        <f>VLOOKUP(V1012,definitions_list_lookup!$V$12:$W$15,2,FALSE)</f>
        <v>1</v>
      </c>
      <c r="X1012" s="35" t="s">
        <v>1456</v>
      </c>
      <c r="Y1012" s="41">
        <f>VLOOKUP(X1012,definitions_list_lookup!$AT$3:$AU$5,2,FALSE)</f>
        <v>1</v>
      </c>
      <c r="Z1012" s="41">
        <v>45</v>
      </c>
      <c r="AA1012" s="41" t="s">
        <v>5</v>
      </c>
      <c r="AB1012" s="2"/>
      <c r="AC1012" s="2"/>
      <c r="AD1012" s="5" t="e">
        <f>VLOOKUP(AC1012,definitions_list_lookup!$Y$12:$Z$15,2,FALSE)</f>
        <v>#N/A</v>
      </c>
      <c r="AE1012" s="35"/>
      <c r="AF1012" s="41" t="e">
        <f>VLOOKUP(AE1012,definitions_list_lookup!$AT$3:$AU$5,2,FALSE)</f>
        <v>#N/A</v>
      </c>
      <c r="AH1012" s="2"/>
      <c r="AI1012" s="2"/>
      <c r="AJ1012" s="14"/>
      <c r="AK1012" s="14"/>
      <c r="AL1012" s="14"/>
      <c r="AM1012" s="14"/>
      <c r="AN1012" s="14"/>
      <c r="AO1012" s="14"/>
      <c r="AP1012" s="14"/>
      <c r="AQ1012" s="14"/>
      <c r="AR1012" s="14"/>
      <c r="AS1012" s="49"/>
      <c r="AT1012" s="49"/>
      <c r="AU1012" s="49"/>
      <c r="AV1012" s="49"/>
      <c r="AW1012" s="49"/>
      <c r="AX1012" s="49"/>
      <c r="AY1012" s="49"/>
      <c r="AZ1012" s="49"/>
      <c r="BA1012" s="49"/>
      <c r="BB1012" s="49"/>
      <c r="BC1012" s="60"/>
    </row>
    <row r="1013" spans="1:55">
      <c r="A1013" s="89">
        <v>42944</v>
      </c>
      <c r="B1013" s="2" t="s">
        <v>1842</v>
      </c>
      <c r="C1013" s="2" t="s">
        <v>1450</v>
      </c>
      <c r="D1013" s="2" t="s">
        <v>1575</v>
      </c>
      <c r="E1013" s="2">
        <v>115</v>
      </c>
      <c r="F1013" s="2">
        <v>4</v>
      </c>
      <c r="G1013" s="10" t="str">
        <f t="shared" si="102"/>
        <v>115-4</v>
      </c>
      <c r="H1013" s="2">
        <v>0</v>
      </c>
      <c r="I1013" s="2">
        <v>12</v>
      </c>
      <c r="J1013" s="14">
        <f>(VLOOKUP($G1013,Depth_Lookup_CCL!$A$3:$Z$549,11,FALSE))+(H1013/100)</f>
        <v>288.74500000000006</v>
      </c>
      <c r="K1013" s="14">
        <f>(VLOOKUP($G1013,Depth_Lookup_CCL!$A$3:$Z$549,11,FALSE))+(I1013/100)</f>
        <v>288.86500000000007</v>
      </c>
      <c r="L1013" s="90">
        <v>60</v>
      </c>
      <c r="M1013" s="90" t="s">
        <v>1846</v>
      </c>
      <c r="N1013" s="14"/>
      <c r="Q1013" s="2"/>
      <c r="R1013" s="110"/>
      <c r="S1013" s="2" t="s">
        <v>1366</v>
      </c>
      <c r="T1013" s="35" t="s">
        <v>1391</v>
      </c>
      <c r="U1013" s="2" t="s">
        <v>1368</v>
      </c>
      <c r="V1013" s="2" t="s">
        <v>1374</v>
      </c>
      <c r="W1013" s="5">
        <f>VLOOKUP(V1013,definitions_list_lookup!$V$12:$W$15,2,FALSE)</f>
        <v>1</v>
      </c>
      <c r="X1013" s="35" t="s">
        <v>1456</v>
      </c>
      <c r="Y1013" s="41">
        <f>VLOOKUP(X1013,definitions_list_lookup!$AT$3:$AU$5,2,FALSE)</f>
        <v>1</v>
      </c>
      <c r="Z1013" s="41"/>
      <c r="AA1013" s="41" t="s">
        <v>3229</v>
      </c>
      <c r="AB1013" s="2"/>
      <c r="AC1013" s="2"/>
      <c r="AD1013" s="5" t="e">
        <f>VLOOKUP(AC1013,definitions_list_lookup!$Y$12:$Z$15,2,FALSE)</f>
        <v>#N/A</v>
      </c>
      <c r="AE1013" s="35"/>
      <c r="AF1013" s="41" t="e">
        <f>VLOOKUP(AE1013,definitions_list_lookup!$AT$3:$AU$5,2,FALSE)</f>
        <v>#N/A</v>
      </c>
      <c r="AH1013" s="2"/>
      <c r="AI1013" s="2"/>
      <c r="AJ1013" s="14"/>
      <c r="AK1013" s="14"/>
      <c r="AL1013" s="14"/>
      <c r="AM1013" s="14"/>
      <c r="AN1013" s="14"/>
      <c r="AO1013" s="14"/>
      <c r="AP1013" s="14"/>
      <c r="AQ1013" s="14"/>
      <c r="AR1013" s="14"/>
      <c r="AS1013" s="49"/>
      <c r="AT1013" s="49"/>
      <c r="AU1013" s="49"/>
      <c r="AV1013" s="49"/>
      <c r="AW1013" s="49"/>
      <c r="AX1013" s="49"/>
      <c r="AY1013" s="49"/>
      <c r="AZ1013" s="49"/>
      <c r="BA1013" s="49"/>
      <c r="BB1013" s="49"/>
      <c r="BC1013" s="60"/>
    </row>
    <row r="1014" spans="1:55">
      <c r="A1014" s="89">
        <v>42944</v>
      </c>
      <c r="B1014" s="2" t="s">
        <v>1842</v>
      </c>
      <c r="C1014" s="2" t="s">
        <v>1450</v>
      </c>
      <c r="D1014" s="2" t="s">
        <v>1575</v>
      </c>
      <c r="E1014" s="2">
        <v>115</v>
      </c>
      <c r="F1014" s="2">
        <v>4</v>
      </c>
      <c r="G1014" s="10" t="str">
        <f t="shared" si="102"/>
        <v>115-4</v>
      </c>
      <c r="H1014" s="2">
        <v>12</v>
      </c>
      <c r="I1014" s="2">
        <v>42</v>
      </c>
      <c r="J1014" s="14">
        <f>(VLOOKUP($G1014,Depth_Lookup_CCL!$A$3:$Z$549,11,FALSE))+(H1014/100)</f>
        <v>288.86500000000007</v>
      </c>
      <c r="K1014" s="14">
        <f>(VLOOKUP($G1014,Depth_Lookup_CCL!$A$3:$Z$549,11,FALSE))+(I1014/100)</f>
        <v>289.16500000000008</v>
      </c>
      <c r="L1014" s="90">
        <v>60</v>
      </c>
      <c r="M1014" s="90" t="s">
        <v>1846</v>
      </c>
      <c r="N1014" s="14"/>
      <c r="Q1014" s="2"/>
      <c r="R1014" s="110"/>
      <c r="S1014" s="2" t="s">
        <v>1378</v>
      </c>
      <c r="T1014" s="35" t="s">
        <v>1391</v>
      </c>
      <c r="U1014" s="2" t="s">
        <v>1368</v>
      </c>
      <c r="V1014" s="2" t="s">
        <v>1374</v>
      </c>
      <c r="W1014" s="5">
        <f>VLOOKUP(V1014,definitions_list_lookup!$V$12:$W$15,2,FALSE)</f>
        <v>1</v>
      </c>
      <c r="X1014" s="35" t="s">
        <v>1456</v>
      </c>
      <c r="Y1014" s="41">
        <f>VLOOKUP(X1014,definitions_list_lookup!$AT$3:$AU$5,2,FALSE)</f>
        <v>1</v>
      </c>
      <c r="Z1014" s="41">
        <v>30</v>
      </c>
      <c r="AA1014" s="41" t="s">
        <v>1555</v>
      </c>
      <c r="AB1014" s="2"/>
      <c r="AC1014" s="2"/>
      <c r="AD1014" s="5" t="e">
        <f>VLOOKUP(AC1014,definitions_list_lookup!$Y$12:$Z$15,2,FALSE)</f>
        <v>#N/A</v>
      </c>
      <c r="AE1014" s="35"/>
      <c r="AF1014" s="41" t="e">
        <f>VLOOKUP(AE1014,definitions_list_lookup!$AT$3:$AU$5,2,FALSE)</f>
        <v>#N/A</v>
      </c>
      <c r="AH1014" s="2"/>
      <c r="AI1014" s="2"/>
      <c r="AJ1014" s="14"/>
      <c r="AK1014" s="14"/>
      <c r="AL1014" s="14"/>
      <c r="AM1014" s="14"/>
      <c r="AN1014" s="14"/>
      <c r="AO1014" s="14"/>
      <c r="AP1014" s="14"/>
      <c r="AQ1014" s="14"/>
      <c r="AR1014" s="14"/>
      <c r="AS1014" s="49"/>
      <c r="AT1014" s="49"/>
      <c r="AU1014" s="49"/>
      <c r="AV1014" s="49"/>
      <c r="AW1014" s="49"/>
      <c r="AX1014" s="49"/>
      <c r="AY1014" s="49"/>
      <c r="AZ1014" s="49"/>
      <c r="BA1014" s="49"/>
      <c r="BB1014" s="49"/>
      <c r="BC1014" s="60"/>
    </row>
    <row r="1015" spans="1:55">
      <c r="A1015" s="89">
        <v>42944</v>
      </c>
      <c r="B1015" s="2" t="s">
        <v>1842</v>
      </c>
      <c r="C1015" s="2" t="s">
        <v>1450</v>
      </c>
      <c r="D1015" s="2" t="s">
        <v>1575</v>
      </c>
      <c r="E1015" s="2">
        <v>115</v>
      </c>
      <c r="F1015" s="2">
        <v>4</v>
      </c>
      <c r="G1015" s="10" t="str">
        <f t="shared" si="102"/>
        <v>115-4</v>
      </c>
      <c r="H1015" s="2">
        <v>42</v>
      </c>
      <c r="I1015" s="2">
        <v>57</v>
      </c>
      <c r="J1015" s="14">
        <f>(VLOOKUP($G1015,Depth_Lookup_CCL!$A$3:$Z$549,11,FALSE))+(H1015/100)</f>
        <v>289.16500000000008</v>
      </c>
      <c r="K1015" s="14">
        <f>(VLOOKUP($G1015,Depth_Lookup_CCL!$A$3:$Z$549,11,FALSE))+(I1015/100)</f>
        <v>289.31500000000005</v>
      </c>
      <c r="L1015" s="90">
        <v>60</v>
      </c>
      <c r="M1015" s="90" t="s">
        <v>1846</v>
      </c>
      <c r="N1015" s="14"/>
      <c r="Q1015" s="2"/>
      <c r="R1015" s="110"/>
      <c r="T1015" s="35"/>
      <c r="U1015" s="2"/>
      <c r="V1015" s="2"/>
      <c r="W1015" s="5" t="e">
        <f>VLOOKUP(V1015,definitions_list_lookup!$V$12:$W$15,2,FALSE)</f>
        <v>#N/A</v>
      </c>
      <c r="X1015" s="35"/>
      <c r="Y1015" s="41" t="e">
        <f>VLOOKUP(X1015,definitions_list_lookup!$AT$3:$AU$5,2,FALSE)</f>
        <v>#N/A</v>
      </c>
      <c r="Z1015" s="41">
        <v>15</v>
      </c>
      <c r="AA1015" s="41" t="s">
        <v>5</v>
      </c>
      <c r="AB1015" s="2" t="s">
        <v>1385</v>
      </c>
      <c r="AC1015" s="2" t="s">
        <v>1374</v>
      </c>
      <c r="AD1015" s="5">
        <f>VLOOKUP(AC1015,definitions_list_lookup!$Y$12:$Z$15,2,FALSE)</f>
        <v>1</v>
      </c>
      <c r="AE1015" s="35" t="s">
        <v>1455</v>
      </c>
      <c r="AF1015" s="41">
        <f>VLOOKUP(AE1015,definitions_list_lookup!$AT$3:$AU$5,2,FALSE)</f>
        <v>0</v>
      </c>
      <c r="AH1015" s="2" t="s">
        <v>1492</v>
      </c>
      <c r="AI1015" s="2" t="s">
        <v>3367</v>
      </c>
      <c r="AJ1015" s="14"/>
      <c r="AK1015" s="14"/>
      <c r="AL1015" s="14"/>
      <c r="AM1015" s="14"/>
      <c r="AN1015" s="14"/>
      <c r="AO1015" s="14"/>
      <c r="AP1015" s="14"/>
      <c r="AQ1015" s="14"/>
      <c r="AR1015" s="14"/>
      <c r="AS1015" s="49">
        <v>28</v>
      </c>
      <c r="AT1015" s="49">
        <v>90</v>
      </c>
      <c r="AU1015" s="49">
        <v>12</v>
      </c>
      <c r="AV1015" s="49">
        <v>360</v>
      </c>
      <c r="AW1015" s="49">
        <f t="shared" si="99"/>
        <v>-111.78959130223392</v>
      </c>
      <c r="AX1015" s="49">
        <f t="shared" si="95"/>
        <v>248.21040869776607</v>
      </c>
      <c r="AY1015" s="49">
        <f t="shared" si="100"/>
        <v>60.203626396712146</v>
      </c>
      <c r="AZ1015" s="49">
        <f t="shared" si="96"/>
        <v>338.21040869776607</v>
      </c>
      <c r="BA1015" s="49">
        <f t="shared" si="97"/>
        <v>29.796373603287854</v>
      </c>
      <c r="BB1015" s="49">
        <f t="shared" si="101"/>
        <v>68.21040869776607</v>
      </c>
      <c r="BC1015" s="60">
        <f t="shared" si="98"/>
        <v>29.796373603287854</v>
      </c>
    </row>
    <row r="1016" spans="1:55">
      <c r="A1016" s="89">
        <v>42944</v>
      </c>
      <c r="B1016" s="2" t="s">
        <v>1842</v>
      </c>
      <c r="C1016" s="2" t="s">
        <v>1450</v>
      </c>
      <c r="D1016" s="2" t="s">
        <v>1575</v>
      </c>
      <c r="E1016" s="2">
        <v>115</v>
      </c>
      <c r="F1016" s="2">
        <v>4</v>
      </c>
      <c r="G1016" s="10" t="str">
        <f t="shared" si="102"/>
        <v>115-4</v>
      </c>
      <c r="H1016" s="2">
        <v>57</v>
      </c>
      <c r="I1016" s="2">
        <v>59</v>
      </c>
      <c r="J1016" s="14">
        <f>(VLOOKUP($G1016,Depth_Lookup_CCL!$A$3:$Z$549,11,FALSE))+(H1016/100)</f>
        <v>289.31500000000005</v>
      </c>
      <c r="K1016" s="14">
        <f>(VLOOKUP($G1016,Depth_Lookup_CCL!$A$3:$Z$549,11,FALSE))+(I1016/100)</f>
        <v>289.33500000000004</v>
      </c>
      <c r="L1016" s="90">
        <v>60</v>
      </c>
      <c r="M1016" s="90" t="s">
        <v>1846</v>
      </c>
      <c r="N1016" s="14"/>
      <c r="Q1016" s="2"/>
      <c r="R1016" s="110"/>
      <c r="S1016" s="2" t="s">
        <v>1378</v>
      </c>
      <c r="T1016" s="35" t="s">
        <v>1391</v>
      </c>
      <c r="U1016" s="2" t="s">
        <v>1368</v>
      </c>
      <c r="V1016" s="2" t="s">
        <v>1374</v>
      </c>
      <c r="W1016" s="5">
        <f>VLOOKUP(V1016,definitions_list_lookup!$V$12:$W$15,2,FALSE)</f>
        <v>1</v>
      </c>
      <c r="X1016" s="35" t="s">
        <v>1456</v>
      </c>
      <c r="Y1016" s="41">
        <f>VLOOKUP(X1016,definitions_list_lookup!$AT$3:$AU$5,2,FALSE)</f>
        <v>1</v>
      </c>
      <c r="Z1016" s="41">
        <v>2</v>
      </c>
      <c r="AA1016" s="41" t="s">
        <v>1555</v>
      </c>
      <c r="AB1016" s="2"/>
      <c r="AC1016" s="2"/>
      <c r="AD1016" s="5" t="e">
        <f>VLOOKUP(AC1016,definitions_list_lookup!$Y$12:$Z$15,2,FALSE)</f>
        <v>#N/A</v>
      </c>
      <c r="AE1016" s="35"/>
      <c r="AF1016" s="41" t="e">
        <f>VLOOKUP(AE1016,definitions_list_lookup!$AT$3:$AU$5,2,FALSE)</f>
        <v>#N/A</v>
      </c>
      <c r="AH1016" s="2"/>
      <c r="AI1016" s="2"/>
      <c r="AJ1016" s="14"/>
      <c r="AK1016" s="14"/>
      <c r="AL1016" s="14"/>
      <c r="AM1016" s="14"/>
      <c r="AN1016" s="14"/>
      <c r="AO1016" s="14"/>
      <c r="AP1016" s="14"/>
      <c r="AQ1016" s="14"/>
      <c r="AR1016" s="14"/>
      <c r="AS1016" s="49"/>
      <c r="AT1016" s="49"/>
      <c r="AU1016" s="49"/>
      <c r="AV1016" s="49"/>
      <c r="AW1016" s="49"/>
      <c r="AX1016" s="49"/>
      <c r="AY1016" s="49"/>
      <c r="AZ1016" s="49"/>
      <c r="BA1016" s="49"/>
      <c r="BB1016" s="49"/>
      <c r="BC1016" s="60"/>
    </row>
    <row r="1017" spans="1:55">
      <c r="A1017" s="89">
        <v>42944</v>
      </c>
      <c r="B1017" s="2" t="s">
        <v>1842</v>
      </c>
      <c r="C1017" s="2" t="s">
        <v>1450</v>
      </c>
      <c r="D1017" s="2" t="s">
        <v>1575</v>
      </c>
      <c r="E1017" s="2">
        <v>115</v>
      </c>
      <c r="F1017" s="2">
        <v>4</v>
      </c>
      <c r="G1017" s="10" t="str">
        <f t="shared" si="102"/>
        <v>115-4</v>
      </c>
      <c r="H1017" s="2">
        <v>59</v>
      </c>
      <c r="I1017" s="2">
        <v>82</v>
      </c>
      <c r="J1017" s="14">
        <f>(VLOOKUP($G1017,Depth_Lookup_CCL!$A$3:$Z$549,11,FALSE))+(H1017/100)</f>
        <v>289.33500000000004</v>
      </c>
      <c r="K1017" s="14">
        <f>(VLOOKUP($G1017,Depth_Lookup_CCL!$A$3:$Z$549,11,FALSE))+(I1017/100)</f>
        <v>289.56500000000005</v>
      </c>
      <c r="L1017" s="90">
        <v>60</v>
      </c>
      <c r="M1017" s="90" t="s">
        <v>1846</v>
      </c>
      <c r="N1017" s="14" t="s">
        <v>1442</v>
      </c>
      <c r="Q1017" s="2"/>
      <c r="R1017" s="110" t="s">
        <v>3551</v>
      </c>
      <c r="S1017" s="2" t="s">
        <v>1378</v>
      </c>
      <c r="T1017" s="35" t="s">
        <v>1391</v>
      </c>
      <c r="U1017" s="2" t="s">
        <v>1368</v>
      </c>
      <c r="V1017" s="2" t="s">
        <v>1374</v>
      </c>
      <c r="W1017" s="5">
        <f>VLOOKUP(V1017,definitions_list_lookup!$V$12:$W$15,2,FALSE)</f>
        <v>1</v>
      </c>
      <c r="X1017" s="35" t="s">
        <v>1456</v>
      </c>
      <c r="Y1017" s="41">
        <f>VLOOKUP(X1017,definitions_list_lookup!$AT$3:$AU$5,2,FALSE)</f>
        <v>1</v>
      </c>
      <c r="Z1017" s="41">
        <v>39</v>
      </c>
      <c r="AA1017" s="41" t="s">
        <v>5</v>
      </c>
      <c r="AB1017" s="2"/>
      <c r="AC1017" s="2"/>
      <c r="AD1017" s="5" t="e">
        <f>VLOOKUP(AC1017,definitions_list_lookup!$Y$12:$Z$15,2,FALSE)</f>
        <v>#N/A</v>
      </c>
      <c r="AE1017" s="35"/>
      <c r="AF1017" s="41" t="e">
        <f>VLOOKUP(AE1017,definitions_list_lookup!$AT$3:$AU$5,2,FALSE)</f>
        <v>#N/A</v>
      </c>
      <c r="AH1017" s="2"/>
      <c r="AI1017" s="2"/>
      <c r="AJ1017" s="14"/>
      <c r="AK1017" s="14"/>
      <c r="AL1017" s="14"/>
      <c r="AM1017" s="14"/>
      <c r="AN1017" s="14"/>
      <c r="AO1017" s="14"/>
      <c r="AP1017" s="14"/>
      <c r="AQ1017" s="14"/>
      <c r="AR1017" s="14"/>
      <c r="AS1017" s="49"/>
      <c r="AT1017" s="49"/>
      <c r="AU1017" s="49"/>
      <c r="AV1017" s="49"/>
      <c r="AW1017" s="49"/>
      <c r="AX1017" s="49"/>
      <c r="AY1017" s="49"/>
      <c r="AZ1017" s="49"/>
      <c r="BA1017" s="49"/>
      <c r="BB1017" s="49"/>
      <c r="BC1017" s="60"/>
    </row>
    <row r="1018" spans="1:55">
      <c r="A1018" s="89">
        <v>42944</v>
      </c>
      <c r="B1018" s="2" t="s">
        <v>1842</v>
      </c>
      <c r="C1018" s="2" t="s">
        <v>1450</v>
      </c>
      <c r="D1018" s="2" t="s">
        <v>1575</v>
      </c>
      <c r="E1018" s="2">
        <v>116</v>
      </c>
      <c r="F1018" s="2">
        <v>1</v>
      </c>
      <c r="G1018" s="10" t="str">
        <f t="shared" si="102"/>
        <v>116-1</v>
      </c>
      <c r="H1018" s="2">
        <v>0</v>
      </c>
      <c r="I1018" s="2">
        <v>16</v>
      </c>
      <c r="J1018" s="14">
        <f>(VLOOKUP($G1018,Depth_Lookup_CCL!$A$3:$Z$549,11,FALSE))+(H1018/100)</f>
        <v>289.39999999999998</v>
      </c>
      <c r="K1018" s="14">
        <f>(VLOOKUP($G1018,Depth_Lookup_CCL!$A$3:$Z$549,11,FALSE))+(I1018/100)</f>
        <v>289.56</v>
      </c>
      <c r="L1018" s="90">
        <v>60</v>
      </c>
      <c r="M1018" s="90" t="s">
        <v>1846</v>
      </c>
      <c r="N1018" s="14"/>
      <c r="Q1018" s="2"/>
      <c r="R1018" s="110"/>
      <c r="S1018" s="2" t="s">
        <v>1378</v>
      </c>
      <c r="T1018" s="35" t="s">
        <v>1391</v>
      </c>
      <c r="U1018" s="2" t="s">
        <v>1368</v>
      </c>
      <c r="V1018" s="2" t="s">
        <v>1374</v>
      </c>
      <c r="W1018" s="5">
        <f>VLOOKUP(V1018,definitions_list_lookup!$V$12:$W$15,2,FALSE)</f>
        <v>1</v>
      </c>
      <c r="X1018" s="35" t="s">
        <v>1455</v>
      </c>
      <c r="Y1018" s="41">
        <f>VLOOKUP(X1018,definitions_list_lookup!$AT$3:$AU$5,2,FALSE)</f>
        <v>0</v>
      </c>
      <c r="Z1018" s="41"/>
      <c r="AA1018" s="41" t="s">
        <v>3229</v>
      </c>
      <c r="AB1018" s="2"/>
      <c r="AC1018" s="2"/>
      <c r="AD1018" s="5" t="e">
        <f>VLOOKUP(AC1018,definitions_list_lookup!$Y$12:$Z$15,2,FALSE)</f>
        <v>#N/A</v>
      </c>
      <c r="AE1018" s="35"/>
      <c r="AF1018" s="41" t="e">
        <f>VLOOKUP(AE1018,definitions_list_lookup!$AT$3:$AU$5,2,FALSE)</f>
        <v>#N/A</v>
      </c>
      <c r="AH1018" s="2"/>
      <c r="AI1018" s="2"/>
      <c r="AJ1018" s="14"/>
      <c r="AK1018" s="14"/>
      <c r="AL1018" s="14"/>
      <c r="AM1018" s="14"/>
      <c r="AN1018" s="14"/>
      <c r="AO1018" s="14"/>
      <c r="AP1018" s="14"/>
      <c r="AQ1018" s="14"/>
      <c r="AR1018" s="14"/>
      <c r="AS1018" s="49"/>
      <c r="AT1018" s="49"/>
      <c r="AU1018" s="49"/>
      <c r="AV1018" s="49"/>
      <c r="AW1018" s="49"/>
      <c r="AX1018" s="49"/>
      <c r="AY1018" s="49"/>
      <c r="AZ1018" s="49"/>
      <c r="BA1018" s="49"/>
      <c r="BB1018" s="49"/>
      <c r="BC1018" s="60"/>
    </row>
    <row r="1019" spans="1:55">
      <c r="A1019" s="89">
        <v>42944</v>
      </c>
      <c r="B1019" s="2" t="s">
        <v>1842</v>
      </c>
      <c r="C1019" s="2" t="s">
        <v>1450</v>
      </c>
      <c r="D1019" s="2" t="s">
        <v>1575</v>
      </c>
      <c r="E1019" s="2">
        <v>116</v>
      </c>
      <c r="F1019" s="2">
        <v>1</v>
      </c>
      <c r="G1019" s="10" t="str">
        <f t="shared" si="102"/>
        <v>116-1</v>
      </c>
      <c r="H1019" s="2">
        <v>16</v>
      </c>
      <c r="I1019" s="2">
        <v>29</v>
      </c>
      <c r="J1019" s="14">
        <f>(VLOOKUP($G1019,Depth_Lookup_CCL!$A$3:$Z$549,11,FALSE))+(H1019/100)</f>
        <v>289.56</v>
      </c>
      <c r="K1019" s="14">
        <f>(VLOOKUP($G1019,Depth_Lookup_CCL!$A$3:$Z$549,11,FALSE))+(I1019/100)</f>
        <v>289.69</v>
      </c>
      <c r="L1019" s="90">
        <v>60</v>
      </c>
      <c r="M1019" s="90" t="s">
        <v>1846</v>
      </c>
      <c r="N1019" s="14"/>
      <c r="Q1019" s="2"/>
      <c r="R1019" s="110"/>
      <c r="S1019" s="2" t="s">
        <v>1378</v>
      </c>
      <c r="T1019" s="35" t="s">
        <v>1391</v>
      </c>
      <c r="U1019" s="2" t="s">
        <v>1368</v>
      </c>
      <c r="V1019" s="2" t="s">
        <v>1374</v>
      </c>
      <c r="W1019" s="5">
        <f>VLOOKUP(V1019,definitions_list_lookup!$V$12:$W$15,2,FALSE)</f>
        <v>1</v>
      </c>
      <c r="X1019" s="35" t="s">
        <v>1455</v>
      </c>
      <c r="Y1019" s="41">
        <f>VLOOKUP(X1019,definitions_list_lookup!$AT$3:$AU$5,2,FALSE)</f>
        <v>0</v>
      </c>
      <c r="Z1019" s="41">
        <v>13</v>
      </c>
      <c r="AA1019" s="41" t="s">
        <v>1555</v>
      </c>
      <c r="AB1019" s="2"/>
      <c r="AC1019" s="2"/>
      <c r="AD1019" s="5" t="e">
        <f>VLOOKUP(AC1019,definitions_list_lookup!$Y$12:$Z$15,2,FALSE)</f>
        <v>#N/A</v>
      </c>
      <c r="AE1019" s="35"/>
      <c r="AF1019" s="41" t="e">
        <f>VLOOKUP(AE1019,definitions_list_lookup!$AT$3:$AU$5,2,FALSE)</f>
        <v>#N/A</v>
      </c>
      <c r="AH1019" s="2"/>
      <c r="AI1019" s="2"/>
      <c r="AJ1019" s="14"/>
      <c r="AK1019" s="14"/>
      <c r="AL1019" s="14"/>
      <c r="AM1019" s="14"/>
      <c r="AN1019" s="14"/>
      <c r="AO1019" s="14"/>
      <c r="AP1019" s="14"/>
      <c r="AQ1019" s="14"/>
      <c r="AR1019" s="14"/>
      <c r="AS1019" s="49"/>
      <c r="AT1019" s="49"/>
      <c r="AU1019" s="49"/>
      <c r="AV1019" s="49"/>
      <c r="AW1019" s="49"/>
      <c r="AX1019" s="49"/>
      <c r="AY1019" s="49"/>
      <c r="AZ1019" s="49"/>
      <c r="BA1019" s="49"/>
      <c r="BB1019" s="49"/>
      <c r="BC1019" s="60"/>
    </row>
    <row r="1020" spans="1:55">
      <c r="A1020" s="89">
        <v>42944</v>
      </c>
      <c r="B1020" s="2" t="s">
        <v>1842</v>
      </c>
      <c r="C1020" s="2" t="s">
        <v>1450</v>
      </c>
      <c r="D1020" s="2" t="s">
        <v>1575</v>
      </c>
      <c r="E1020" s="2">
        <v>116</v>
      </c>
      <c r="F1020" s="2">
        <v>1</v>
      </c>
      <c r="G1020" s="10" t="str">
        <f t="shared" si="102"/>
        <v>116-1</v>
      </c>
      <c r="H1020" s="2">
        <v>29</v>
      </c>
      <c r="I1020" s="2">
        <v>67</v>
      </c>
      <c r="J1020" s="14">
        <f>(VLOOKUP($G1020,Depth_Lookup_CCL!$A$3:$Z$549,11,FALSE))+(H1020/100)</f>
        <v>289.69</v>
      </c>
      <c r="K1020" s="14">
        <f>(VLOOKUP($G1020,Depth_Lookup_CCL!$A$3:$Z$549,11,FALSE))+(I1020/100)</f>
        <v>290.07</v>
      </c>
      <c r="L1020" s="90">
        <v>60</v>
      </c>
      <c r="M1020" s="90" t="s">
        <v>1846</v>
      </c>
      <c r="N1020" s="14" t="s">
        <v>1442</v>
      </c>
      <c r="Q1020" s="2"/>
      <c r="R1020" s="110"/>
      <c r="S1020" s="2" t="s">
        <v>1366</v>
      </c>
      <c r="T1020" s="35" t="s">
        <v>1391</v>
      </c>
      <c r="U1020" s="2" t="s">
        <v>1368</v>
      </c>
      <c r="V1020" s="2" t="s">
        <v>1374</v>
      </c>
      <c r="W1020" s="5">
        <f>VLOOKUP(V1020,definitions_list_lookup!$V$12:$W$15,2,FALSE)</f>
        <v>1</v>
      </c>
      <c r="X1020" s="35" t="s">
        <v>1456</v>
      </c>
      <c r="Y1020" s="41">
        <f>VLOOKUP(X1020,definitions_list_lookup!$AT$3:$AU$5,2,FALSE)</f>
        <v>1</v>
      </c>
      <c r="Z1020" s="41">
        <v>38</v>
      </c>
      <c r="AA1020" s="41" t="s">
        <v>5</v>
      </c>
      <c r="AB1020" s="2"/>
      <c r="AC1020" s="2"/>
      <c r="AD1020" s="5" t="e">
        <f>VLOOKUP(AC1020,definitions_list_lookup!$Y$12:$Z$15,2,FALSE)</f>
        <v>#N/A</v>
      </c>
      <c r="AE1020" s="35"/>
      <c r="AF1020" s="41" t="e">
        <f>VLOOKUP(AE1020,definitions_list_lookup!$AT$3:$AU$5,2,FALSE)</f>
        <v>#N/A</v>
      </c>
      <c r="AH1020" s="2"/>
      <c r="AI1020" s="2"/>
      <c r="AJ1020" s="14"/>
      <c r="AK1020" s="14"/>
      <c r="AL1020" s="14"/>
      <c r="AM1020" s="14"/>
      <c r="AN1020" s="14"/>
      <c r="AO1020" s="14"/>
      <c r="AP1020" s="14"/>
      <c r="AQ1020" s="14"/>
      <c r="AR1020" s="14"/>
      <c r="AS1020" s="49"/>
      <c r="AT1020" s="49"/>
      <c r="AU1020" s="49"/>
      <c r="AV1020" s="49"/>
      <c r="AW1020" s="49"/>
      <c r="AX1020" s="49"/>
      <c r="AY1020" s="49"/>
      <c r="AZ1020" s="49"/>
      <c r="BA1020" s="49"/>
      <c r="BB1020" s="49"/>
      <c r="BC1020" s="60"/>
    </row>
    <row r="1021" spans="1:55">
      <c r="A1021" s="89">
        <v>42944</v>
      </c>
      <c r="B1021" s="2" t="s">
        <v>1842</v>
      </c>
      <c r="C1021" s="2" t="s">
        <v>1450</v>
      </c>
      <c r="D1021" s="2" t="s">
        <v>1575</v>
      </c>
      <c r="E1021" s="2">
        <v>116</v>
      </c>
      <c r="F1021" s="2">
        <v>2</v>
      </c>
      <c r="G1021" s="10" t="s">
        <v>3912</v>
      </c>
      <c r="H1021" s="2">
        <v>0</v>
      </c>
      <c r="I1021" s="2">
        <v>15</v>
      </c>
      <c r="J1021" s="14">
        <f>(VLOOKUP($G1021,Depth_Lookup_CCL!$A$3:$Z$549,11,FALSE))+(H1021/100)</f>
        <v>290.07</v>
      </c>
      <c r="K1021" s="14">
        <f>(VLOOKUP($G1021,Depth_Lookup_CCL!$A$3:$Z$549,11,FALSE))+(I1021/100)</f>
        <v>290.21999999999997</v>
      </c>
      <c r="L1021" s="90">
        <v>60</v>
      </c>
      <c r="M1021" s="90" t="s">
        <v>1888</v>
      </c>
      <c r="N1021" s="14"/>
      <c r="Q1021" s="2"/>
      <c r="R1021" s="110"/>
      <c r="S1021" s="2" t="s">
        <v>1366</v>
      </c>
      <c r="T1021" s="35" t="s">
        <v>1391</v>
      </c>
      <c r="U1021" s="2" t="s">
        <v>1368</v>
      </c>
      <c r="V1021" s="2" t="s">
        <v>1374</v>
      </c>
      <c r="W1021" s="5">
        <f>VLOOKUP(V1021,definitions_list_lookup!$V$12:$W$15,2,FALSE)</f>
        <v>1</v>
      </c>
      <c r="X1021" s="35" t="s">
        <v>1456</v>
      </c>
      <c r="Y1021" s="41">
        <f>VLOOKUP(X1021,definitions_list_lookup!$AT$3:$AU$5,2,FALSE)</f>
        <v>1</v>
      </c>
      <c r="Z1021" s="41">
        <v>15</v>
      </c>
      <c r="AA1021" s="41" t="s">
        <v>1555</v>
      </c>
      <c r="AB1021" s="2"/>
      <c r="AC1021" s="2"/>
      <c r="AD1021" s="5" t="e">
        <f>VLOOKUP(AC1021,definitions_list_lookup!$Y$12:$Z$15,2,FALSE)</f>
        <v>#N/A</v>
      </c>
      <c r="AE1021" s="35"/>
      <c r="AF1021" s="41" t="e">
        <f>VLOOKUP(AE1021,definitions_list_lookup!$AT$3:$AU$5,2,FALSE)</f>
        <v>#N/A</v>
      </c>
      <c r="AH1021" s="2"/>
      <c r="AI1021" s="2"/>
      <c r="AJ1021" s="14"/>
      <c r="AK1021" s="14"/>
      <c r="AL1021" s="14"/>
      <c r="AM1021" s="14"/>
      <c r="AN1021" s="14"/>
      <c r="AO1021" s="14"/>
      <c r="AP1021" s="14"/>
      <c r="AQ1021" s="14"/>
      <c r="AR1021" s="14"/>
      <c r="AS1021" s="49"/>
      <c r="AT1021" s="49"/>
      <c r="AU1021" s="49"/>
      <c r="AV1021" s="49"/>
      <c r="AW1021" s="49"/>
      <c r="AX1021" s="49"/>
      <c r="AY1021" s="49"/>
      <c r="AZ1021" s="49"/>
      <c r="BA1021" s="49"/>
      <c r="BB1021" s="49"/>
      <c r="BC1021" s="60"/>
    </row>
    <row r="1022" spans="1:55">
      <c r="A1022" s="89">
        <v>42944</v>
      </c>
      <c r="B1022" s="2" t="s">
        <v>1842</v>
      </c>
      <c r="C1022" s="2" t="s">
        <v>1450</v>
      </c>
      <c r="D1022" s="2" t="s">
        <v>1575</v>
      </c>
      <c r="E1022" s="2">
        <v>116</v>
      </c>
      <c r="F1022" s="2">
        <v>2</v>
      </c>
      <c r="G1022" s="10" t="s">
        <v>3912</v>
      </c>
      <c r="H1022" s="2">
        <v>15</v>
      </c>
      <c r="I1022" s="2">
        <v>49</v>
      </c>
      <c r="J1022" s="14">
        <f>(VLOOKUP($G1022,Depth_Lookup_CCL!$A$3:$Z$549,11,FALSE))+(H1022/100)</f>
        <v>290.21999999999997</v>
      </c>
      <c r="K1022" s="14">
        <f>(VLOOKUP($G1022,Depth_Lookup_CCL!$A$3:$Z$549,11,FALSE))+(I1022/100)</f>
        <v>290.56</v>
      </c>
      <c r="L1022" s="90">
        <v>60</v>
      </c>
      <c r="M1022" s="90" t="s">
        <v>1888</v>
      </c>
      <c r="N1022" s="14"/>
      <c r="Q1022" s="2"/>
      <c r="R1022" s="110"/>
      <c r="T1022" s="35"/>
      <c r="U1022" s="2"/>
      <c r="V1022" s="2"/>
      <c r="W1022" s="5" t="e">
        <f>VLOOKUP(V1022,definitions_list_lookup!$V$12:$W$15,2,FALSE)</f>
        <v>#N/A</v>
      </c>
      <c r="X1022" s="35"/>
      <c r="Y1022" s="41" t="e">
        <f>VLOOKUP(X1022,definitions_list_lookup!$AT$3:$AU$5,2,FALSE)</f>
        <v>#N/A</v>
      </c>
      <c r="Z1022" s="41">
        <v>34</v>
      </c>
      <c r="AA1022" s="41" t="s">
        <v>5</v>
      </c>
      <c r="AB1022" s="2" t="s">
        <v>1385</v>
      </c>
      <c r="AC1022" s="2" t="s">
        <v>1374</v>
      </c>
      <c r="AD1022" s="5">
        <f>VLOOKUP(AC1022,definitions_list_lookup!$Y$12:$Z$15,2,FALSE)</f>
        <v>1</v>
      </c>
      <c r="AE1022" s="35" t="s">
        <v>1455</v>
      </c>
      <c r="AF1022" s="41">
        <f>VLOOKUP(AE1022,definitions_list_lookup!$AT$3:$AU$5,2,FALSE)</f>
        <v>0</v>
      </c>
      <c r="AH1022" s="2" t="s">
        <v>1492</v>
      </c>
      <c r="AI1022" s="2" t="s">
        <v>3367</v>
      </c>
      <c r="AJ1022" s="14"/>
      <c r="AK1022" s="14"/>
      <c r="AL1022" s="14"/>
      <c r="AM1022" s="14"/>
      <c r="AN1022" s="14"/>
      <c r="AO1022" s="14"/>
      <c r="AP1022" s="14"/>
      <c r="AQ1022" s="14"/>
      <c r="AR1022" s="14"/>
      <c r="AS1022" s="49">
        <v>27</v>
      </c>
      <c r="AT1022" s="49">
        <v>270</v>
      </c>
      <c r="AU1022" s="49">
        <v>16</v>
      </c>
      <c r="AV1022" s="49">
        <v>180</v>
      </c>
      <c r="AW1022" s="49">
        <f t="shared" si="99"/>
        <v>60.630517702144573</v>
      </c>
      <c r="AX1022" s="49">
        <f t="shared" si="95"/>
        <v>60.630517702144573</v>
      </c>
      <c r="AY1022" s="49">
        <f t="shared" si="100"/>
        <v>59.686451346995923</v>
      </c>
      <c r="AZ1022" s="49">
        <f t="shared" si="96"/>
        <v>150.63051770214457</v>
      </c>
      <c r="BA1022" s="49">
        <f t="shared" si="97"/>
        <v>30.313548653004077</v>
      </c>
      <c r="BB1022" s="49">
        <f t="shared" si="101"/>
        <v>240.63051770214457</v>
      </c>
      <c r="BC1022" s="60">
        <f t="shared" si="98"/>
        <v>30.313548653004077</v>
      </c>
    </row>
    <row r="1023" spans="1:55">
      <c r="A1023" s="89">
        <v>42944</v>
      </c>
      <c r="B1023" s="2" t="s">
        <v>1842</v>
      </c>
      <c r="C1023" s="2" t="s">
        <v>1450</v>
      </c>
      <c r="D1023" s="2" t="s">
        <v>1575</v>
      </c>
      <c r="E1023" s="2">
        <v>116</v>
      </c>
      <c r="F1023" s="2">
        <v>2</v>
      </c>
      <c r="G1023" s="10" t="s">
        <v>3912</v>
      </c>
      <c r="H1023" s="2">
        <v>49</v>
      </c>
      <c r="I1023" s="2">
        <v>52</v>
      </c>
      <c r="J1023" s="14">
        <f>(VLOOKUP($G1023,Depth_Lookup_CCL!$A$3:$Z$549,11,FALSE))+(H1023/100)</f>
        <v>290.56</v>
      </c>
      <c r="K1023" s="14">
        <f>(VLOOKUP($G1023,Depth_Lookup_CCL!$A$3:$Z$549,11,FALSE))+(I1023/100)</f>
        <v>290.58999999999997</v>
      </c>
      <c r="L1023" s="90">
        <v>60</v>
      </c>
      <c r="M1023" s="90" t="s">
        <v>1888</v>
      </c>
      <c r="N1023" s="14"/>
      <c r="Q1023" s="2"/>
      <c r="R1023" s="110"/>
      <c r="S1023" s="2" t="s">
        <v>1366</v>
      </c>
      <c r="T1023" s="35" t="s">
        <v>1391</v>
      </c>
      <c r="U1023" s="2" t="s">
        <v>1368</v>
      </c>
      <c r="V1023" s="2" t="s">
        <v>1374</v>
      </c>
      <c r="W1023" s="5">
        <f>VLOOKUP(V1023,definitions_list_lookup!$V$12:$W$15,2,FALSE)</f>
        <v>1</v>
      </c>
      <c r="X1023" s="35" t="s">
        <v>1456</v>
      </c>
      <c r="Y1023" s="41">
        <f>VLOOKUP(X1023,definitions_list_lookup!$AT$3:$AU$5,2,FALSE)</f>
        <v>1</v>
      </c>
      <c r="Z1023" s="41">
        <v>3</v>
      </c>
      <c r="AA1023" s="41" t="s">
        <v>3252</v>
      </c>
      <c r="AB1023" s="2"/>
      <c r="AC1023" s="2"/>
      <c r="AD1023" s="5" t="e">
        <f>VLOOKUP(AC1023,definitions_list_lookup!$Y$12:$Z$15,2,FALSE)</f>
        <v>#N/A</v>
      </c>
      <c r="AE1023" s="35"/>
      <c r="AF1023" s="41" t="e">
        <f>VLOOKUP(AE1023,definitions_list_lookup!$AT$3:$AU$5,2,FALSE)</f>
        <v>#N/A</v>
      </c>
      <c r="AH1023" s="2"/>
      <c r="AI1023" s="2"/>
      <c r="AJ1023" s="14"/>
      <c r="AK1023" s="14"/>
      <c r="AL1023" s="14"/>
      <c r="AM1023" s="14"/>
      <c r="AN1023" s="14"/>
      <c r="AO1023" s="14"/>
      <c r="AP1023" s="14"/>
      <c r="AQ1023" s="14"/>
      <c r="AR1023" s="14"/>
      <c r="AS1023" s="49"/>
      <c r="AT1023" s="49"/>
      <c r="AU1023" s="49"/>
      <c r="AV1023" s="49"/>
      <c r="AW1023" s="49"/>
      <c r="AX1023" s="49"/>
      <c r="AY1023" s="49"/>
      <c r="AZ1023" s="49"/>
      <c r="BA1023" s="49"/>
      <c r="BB1023" s="49"/>
      <c r="BC1023" s="60"/>
    </row>
    <row r="1024" spans="1:55">
      <c r="A1024" s="89">
        <v>42944</v>
      </c>
      <c r="B1024" s="2" t="s">
        <v>1842</v>
      </c>
      <c r="C1024" s="2" t="s">
        <v>1450</v>
      </c>
      <c r="D1024" s="2" t="s">
        <v>1575</v>
      </c>
      <c r="E1024" s="2">
        <v>116</v>
      </c>
      <c r="F1024" s="2">
        <v>2</v>
      </c>
      <c r="G1024" s="10" t="str">
        <f t="shared" si="102"/>
        <v>116-2</v>
      </c>
      <c r="H1024" s="2">
        <v>52</v>
      </c>
      <c r="I1024" s="2">
        <v>67</v>
      </c>
      <c r="J1024" s="14">
        <f>(VLOOKUP($G1024,Depth_Lookup_CCL!$A$3:$Z$549,11,FALSE))+(H1024/100)</f>
        <v>290.58999999999997</v>
      </c>
      <c r="K1024" s="14">
        <f>(VLOOKUP($G1024,Depth_Lookup_CCL!$A$3:$Z$549,11,FALSE))+(I1024/100)</f>
        <v>290.74</v>
      </c>
      <c r="L1024" s="90">
        <v>60</v>
      </c>
      <c r="M1024" s="90" t="s">
        <v>1888</v>
      </c>
      <c r="N1024" s="14" t="s">
        <v>1442</v>
      </c>
      <c r="Q1024" s="2"/>
      <c r="R1024" s="110"/>
      <c r="S1024" s="2" t="s">
        <v>1378</v>
      </c>
      <c r="T1024" s="35" t="s">
        <v>1363</v>
      </c>
      <c r="U1024" s="2" t="s">
        <v>1368</v>
      </c>
      <c r="V1024" s="2" t="s">
        <v>238</v>
      </c>
      <c r="W1024" s="5">
        <f>VLOOKUP(V1024,definitions_list_lookup!$V$12:$W$15,2,FALSE)</f>
        <v>2</v>
      </c>
      <c r="X1024" s="35" t="s">
        <v>1456</v>
      </c>
      <c r="Y1024" s="41">
        <f>VLOOKUP(X1024,definitions_list_lookup!$AT$3:$AU$5,2,FALSE)</f>
        <v>1</v>
      </c>
      <c r="Z1024" s="41"/>
      <c r="AA1024" s="41" t="s">
        <v>5</v>
      </c>
      <c r="AB1024" s="2"/>
      <c r="AC1024" s="2"/>
      <c r="AD1024" s="5" t="e">
        <f>VLOOKUP(AC1024,definitions_list_lookup!$Y$12:$Z$15,2,FALSE)</f>
        <v>#N/A</v>
      </c>
      <c r="AE1024" s="35"/>
      <c r="AF1024" s="41" t="e">
        <f>VLOOKUP(AE1024,definitions_list_lookup!$AT$3:$AU$5,2,FALSE)</f>
        <v>#N/A</v>
      </c>
      <c r="AH1024" s="2"/>
      <c r="AI1024" s="2"/>
      <c r="AJ1024" s="14"/>
      <c r="AK1024" s="14"/>
      <c r="AL1024" s="14"/>
      <c r="AM1024" s="14"/>
      <c r="AN1024" s="14"/>
      <c r="AO1024" s="14"/>
      <c r="AP1024" s="14"/>
      <c r="AQ1024" s="14"/>
      <c r="AR1024" s="14"/>
      <c r="AS1024" s="49"/>
      <c r="AT1024" s="49"/>
      <c r="AU1024" s="49"/>
      <c r="AV1024" s="49"/>
      <c r="AW1024" s="49" t="e">
        <f t="shared" si="99"/>
        <v>#DIV/0!</v>
      </c>
      <c r="AX1024" s="49" t="e">
        <f t="shared" si="95"/>
        <v>#DIV/0!</v>
      </c>
      <c r="AY1024" s="49" t="e">
        <f t="shared" si="100"/>
        <v>#DIV/0!</v>
      </c>
      <c r="AZ1024" s="49" t="e">
        <f t="shared" si="96"/>
        <v>#DIV/0!</v>
      </c>
      <c r="BA1024" s="49" t="e">
        <f t="shared" si="97"/>
        <v>#DIV/0!</v>
      </c>
      <c r="BB1024" s="49" t="e">
        <f t="shared" si="101"/>
        <v>#DIV/0!</v>
      </c>
      <c r="BC1024" s="60" t="e">
        <f t="shared" si="98"/>
        <v>#DIV/0!</v>
      </c>
    </row>
    <row r="1025" spans="1:55">
      <c r="A1025" s="89">
        <v>42944</v>
      </c>
      <c r="B1025" s="2" t="s">
        <v>1842</v>
      </c>
      <c r="C1025" s="2" t="s">
        <v>1450</v>
      </c>
      <c r="D1025" s="2" t="s">
        <v>1575</v>
      </c>
      <c r="E1025" s="2">
        <v>116</v>
      </c>
      <c r="F1025" s="2">
        <v>3</v>
      </c>
      <c r="G1025" s="10" t="str">
        <f t="shared" si="102"/>
        <v>116-3</v>
      </c>
      <c r="H1025" s="2">
        <v>0</v>
      </c>
      <c r="I1025" s="2">
        <v>91</v>
      </c>
      <c r="J1025" s="14">
        <f>(VLOOKUP($G1025,Depth_Lookup_CCL!$A$3:$Z$549,11,FALSE))+(H1025/100)</f>
        <v>290.745</v>
      </c>
      <c r="K1025" s="14">
        <f>(VLOOKUP($G1025,Depth_Lookup_CCL!$A$3:$Z$549,11,FALSE))+(I1025/100)</f>
        <v>291.65500000000003</v>
      </c>
      <c r="L1025" s="90">
        <v>60</v>
      </c>
      <c r="M1025" s="90" t="s">
        <v>1846</v>
      </c>
      <c r="N1025" s="14" t="s">
        <v>1442</v>
      </c>
      <c r="Q1025" s="2"/>
      <c r="R1025" s="110"/>
      <c r="T1025" s="35"/>
      <c r="U1025" s="2"/>
      <c r="V1025" s="2"/>
      <c r="W1025" s="5" t="e">
        <f>VLOOKUP(V1025,definitions_list_lookup!$V$12:$W$15,2,FALSE)</f>
        <v>#N/A</v>
      </c>
      <c r="X1025" s="35"/>
      <c r="Y1025" s="41" t="e">
        <f>VLOOKUP(X1025,definitions_list_lookup!$AT$3:$AU$5,2,FALSE)</f>
        <v>#N/A</v>
      </c>
      <c r="Z1025" s="41"/>
      <c r="AA1025" s="41" t="s">
        <v>3913</v>
      </c>
      <c r="AB1025" s="2"/>
      <c r="AC1025" s="2"/>
      <c r="AD1025" s="5" t="e">
        <f>VLOOKUP(AC1025,definitions_list_lookup!$Y$12:$Z$15,2,FALSE)</f>
        <v>#N/A</v>
      </c>
      <c r="AE1025" s="35"/>
      <c r="AF1025" s="41" t="e">
        <f>VLOOKUP(AE1025,definitions_list_lookup!$AT$3:$AU$5,2,FALSE)</f>
        <v>#N/A</v>
      </c>
      <c r="AH1025" s="2"/>
      <c r="AI1025" s="2"/>
      <c r="AJ1025" s="14"/>
      <c r="AK1025" s="14"/>
      <c r="AL1025" s="14"/>
      <c r="AM1025" s="14"/>
      <c r="AN1025" s="14"/>
      <c r="AO1025" s="14"/>
      <c r="AP1025" s="14"/>
      <c r="AQ1025" s="14"/>
      <c r="AR1025" s="14"/>
      <c r="AS1025" s="49"/>
      <c r="AT1025" s="49"/>
      <c r="AU1025" s="49"/>
      <c r="AV1025" s="49"/>
      <c r="AW1025" s="49" t="e">
        <f t="shared" si="99"/>
        <v>#DIV/0!</v>
      </c>
      <c r="AX1025" s="49" t="e">
        <f t="shared" si="95"/>
        <v>#DIV/0!</v>
      </c>
      <c r="AY1025" s="49" t="e">
        <f t="shared" si="100"/>
        <v>#DIV/0!</v>
      </c>
      <c r="AZ1025" s="49" t="e">
        <f t="shared" si="96"/>
        <v>#DIV/0!</v>
      </c>
      <c r="BA1025" s="49" t="e">
        <f t="shared" si="97"/>
        <v>#DIV/0!</v>
      </c>
      <c r="BB1025" s="49" t="e">
        <f t="shared" si="101"/>
        <v>#DIV/0!</v>
      </c>
      <c r="BC1025" s="60" t="e">
        <f t="shared" si="98"/>
        <v>#DIV/0!</v>
      </c>
    </row>
    <row r="1026" spans="1:55">
      <c r="A1026" s="89">
        <v>42944</v>
      </c>
      <c r="B1026" s="2" t="s">
        <v>1842</v>
      </c>
      <c r="C1026" s="2" t="s">
        <v>1450</v>
      </c>
      <c r="D1026" s="2" t="s">
        <v>1575</v>
      </c>
      <c r="E1026" s="2">
        <v>116</v>
      </c>
      <c r="F1026" s="2">
        <v>4</v>
      </c>
      <c r="G1026" s="10" t="str">
        <f t="shared" si="102"/>
        <v>116-4</v>
      </c>
      <c r="H1026" s="2">
        <v>0</v>
      </c>
      <c r="I1026" s="2">
        <v>79</v>
      </c>
      <c r="J1026" s="14">
        <f>(VLOOKUP($G1026,Depth_Lookup_CCL!$A$3:$Z$549,11,FALSE))+(H1026/100)</f>
        <v>291.65500000000003</v>
      </c>
      <c r="K1026" s="14">
        <f>(VLOOKUP($G1026,Depth_Lookup_CCL!$A$3:$Z$549,11,FALSE))+(I1026/100)</f>
        <v>292.44500000000005</v>
      </c>
      <c r="L1026" s="90">
        <v>60</v>
      </c>
      <c r="M1026" s="90" t="s">
        <v>1846</v>
      </c>
      <c r="N1026" s="14" t="s">
        <v>1442</v>
      </c>
      <c r="Q1026" s="2"/>
      <c r="R1026" s="110"/>
      <c r="T1026" s="35"/>
      <c r="U1026" s="2"/>
      <c r="V1026" s="2"/>
      <c r="W1026" s="5" t="e">
        <f>VLOOKUP(V1026,definitions_list_lookup!$V$12:$W$15,2,FALSE)</f>
        <v>#N/A</v>
      </c>
      <c r="X1026" s="35"/>
      <c r="Y1026" s="41" t="e">
        <f>VLOOKUP(X1026,definitions_list_lookup!$AT$3:$AU$5,2,FALSE)</f>
        <v>#N/A</v>
      </c>
      <c r="Z1026" s="41"/>
      <c r="AA1026" s="41" t="s">
        <v>3914</v>
      </c>
      <c r="AB1026" s="2"/>
      <c r="AC1026" s="2"/>
      <c r="AD1026" s="5" t="e">
        <f>VLOOKUP(AC1026,definitions_list_lookup!$Y$12:$Z$15,2,FALSE)</f>
        <v>#N/A</v>
      </c>
      <c r="AE1026" s="35"/>
      <c r="AF1026" s="41" t="e">
        <f>VLOOKUP(AE1026,definitions_list_lookup!$AT$3:$AU$5,2,FALSE)</f>
        <v>#N/A</v>
      </c>
      <c r="AH1026" s="2"/>
      <c r="AI1026" s="2"/>
      <c r="AJ1026" s="14"/>
      <c r="AK1026" s="14"/>
      <c r="AL1026" s="14"/>
      <c r="AM1026" s="14"/>
      <c r="AN1026" s="14"/>
      <c r="AO1026" s="14"/>
      <c r="AP1026" s="14"/>
      <c r="AQ1026" s="14"/>
      <c r="AR1026" s="14"/>
      <c r="AS1026" s="49">
        <v>22</v>
      </c>
      <c r="AT1026" s="49">
        <v>270</v>
      </c>
      <c r="AU1026" s="49">
        <v>4</v>
      </c>
      <c r="AV1026" s="49">
        <v>180</v>
      </c>
      <c r="AW1026" s="49">
        <f t="shared" si="99"/>
        <v>80.180810071186897</v>
      </c>
      <c r="AX1026" s="49">
        <f t="shared" si="95"/>
        <v>80.180810071186897</v>
      </c>
      <c r="AY1026" s="49">
        <f t="shared" si="100"/>
        <v>67.704758828601072</v>
      </c>
      <c r="AZ1026" s="49">
        <f t="shared" si="96"/>
        <v>170.1808100711869</v>
      </c>
      <c r="BA1026" s="49">
        <f t="shared" si="97"/>
        <v>22.295241171398928</v>
      </c>
      <c r="BB1026" s="49">
        <f t="shared" si="101"/>
        <v>260.1808100711869</v>
      </c>
      <c r="BC1026" s="60">
        <f t="shared" si="98"/>
        <v>22.295241171398928</v>
      </c>
    </row>
    <row r="1027" spans="1:55">
      <c r="A1027" s="89">
        <v>42944</v>
      </c>
      <c r="B1027" s="2" t="s">
        <v>1842</v>
      </c>
      <c r="C1027" s="2" t="s">
        <v>1450</v>
      </c>
      <c r="D1027" s="2" t="s">
        <v>1575</v>
      </c>
      <c r="E1027" s="2">
        <v>117</v>
      </c>
      <c r="F1027" s="2">
        <v>1</v>
      </c>
      <c r="G1027" s="10" t="str">
        <f t="shared" si="102"/>
        <v>117-1</v>
      </c>
      <c r="H1027" s="2">
        <v>0</v>
      </c>
      <c r="I1027" s="2">
        <v>4</v>
      </c>
      <c r="J1027" s="14">
        <f>(VLOOKUP($G1027,Depth_Lookup_CCL!$A$3:$Z$549,11,FALSE))+(H1027/100)</f>
        <v>292.45</v>
      </c>
      <c r="K1027" s="14">
        <f>(VLOOKUP($G1027,Depth_Lookup_CCL!$A$3:$Z$549,11,FALSE))+(I1027/100)</f>
        <v>292.49</v>
      </c>
      <c r="L1027" s="90">
        <v>60</v>
      </c>
      <c r="M1027" s="90" t="s">
        <v>1846</v>
      </c>
      <c r="N1027" s="14"/>
      <c r="Q1027" s="2"/>
      <c r="R1027" s="110"/>
      <c r="S1027" s="2" t="s">
        <v>1378</v>
      </c>
      <c r="T1027" s="35" t="s">
        <v>1391</v>
      </c>
      <c r="U1027" s="2" t="s">
        <v>1368</v>
      </c>
      <c r="V1027" s="2" t="s">
        <v>1374</v>
      </c>
      <c r="W1027" s="5">
        <f>VLOOKUP(V1027,definitions_list_lookup!$V$12:$W$15,2,FALSE)</f>
        <v>1</v>
      </c>
      <c r="X1027" s="35" t="s">
        <v>1455</v>
      </c>
      <c r="Y1027" s="41">
        <f>VLOOKUP(X1027,definitions_list_lookup!$AT$3:$AU$5,2,FALSE)</f>
        <v>0</v>
      </c>
      <c r="Z1027" s="41"/>
      <c r="AA1027" s="41" t="s">
        <v>5</v>
      </c>
      <c r="AB1027" s="2"/>
      <c r="AC1027" s="2"/>
      <c r="AD1027" s="5" t="e">
        <f>VLOOKUP(AC1027,definitions_list_lookup!$Y$12:$Z$15,2,FALSE)</f>
        <v>#N/A</v>
      </c>
      <c r="AE1027" s="35"/>
      <c r="AF1027" s="41" t="e">
        <f>VLOOKUP(AE1027,definitions_list_lookup!$AT$3:$AU$5,2,FALSE)</f>
        <v>#N/A</v>
      </c>
      <c r="AH1027" s="2"/>
      <c r="AI1027" s="2"/>
      <c r="AJ1027" s="14"/>
      <c r="AK1027" s="14"/>
      <c r="AL1027" s="14"/>
      <c r="AM1027" s="14"/>
      <c r="AN1027" s="14"/>
      <c r="AO1027" s="14"/>
      <c r="AP1027" s="14"/>
      <c r="AQ1027" s="14"/>
      <c r="AR1027" s="14"/>
      <c r="AS1027" s="49"/>
      <c r="AT1027" s="49"/>
      <c r="AU1027" s="49"/>
      <c r="AV1027" s="49"/>
      <c r="AW1027" s="49"/>
      <c r="AX1027" s="49"/>
      <c r="AY1027" s="49"/>
      <c r="AZ1027" s="49"/>
      <c r="BA1027" s="49"/>
      <c r="BB1027" s="49"/>
      <c r="BC1027" s="60"/>
    </row>
    <row r="1028" spans="1:55">
      <c r="A1028" s="89">
        <v>42944</v>
      </c>
      <c r="B1028" s="2" t="s">
        <v>1842</v>
      </c>
      <c r="C1028" s="2" t="s">
        <v>1450</v>
      </c>
      <c r="D1028" s="2" t="s">
        <v>1575</v>
      </c>
      <c r="E1028" s="2">
        <v>117</v>
      </c>
      <c r="F1028" s="2">
        <v>1</v>
      </c>
      <c r="G1028" s="10" t="str">
        <f t="shared" si="102"/>
        <v>117-1</v>
      </c>
      <c r="H1028" s="2">
        <v>4</v>
      </c>
      <c r="I1028" s="2">
        <v>27</v>
      </c>
      <c r="J1028" s="14">
        <f>(VLOOKUP($G1028,Depth_Lookup_CCL!$A$3:$Z$549,11,FALSE))+(H1028/100)</f>
        <v>292.49</v>
      </c>
      <c r="K1028" s="14">
        <f>(VLOOKUP($G1028,Depth_Lookup_CCL!$A$3:$Z$549,11,FALSE))+(I1028/100)</f>
        <v>292.71999999999997</v>
      </c>
      <c r="L1028" s="90">
        <v>60</v>
      </c>
      <c r="M1028" s="90" t="s">
        <v>1846</v>
      </c>
      <c r="N1028" s="14"/>
      <c r="Q1028" s="2"/>
      <c r="R1028" s="110"/>
      <c r="S1028" s="2" t="s">
        <v>1378</v>
      </c>
      <c r="T1028" s="35" t="s">
        <v>1391</v>
      </c>
      <c r="U1028" s="2" t="s">
        <v>1368</v>
      </c>
      <c r="V1028" s="2" t="s">
        <v>1374</v>
      </c>
      <c r="W1028" s="5">
        <f>VLOOKUP(V1028,definitions_list_lookup!$V$12:$W$15,2,FALSE)</f>
        <v>1</v>
      </c>
      <c r="X1028" s="35" t="s">
        <v>1456</v>
      </c>
      <c r="Y1028" s="41">
        <f>VLOOKUP(X1028,definitions_list_lookup!$AT$3:$AU$5,2,FALSE)</f>
        <v>1</v>
      </c>
      <c r="Z1028" s="41">
        <v>23</v>
      </c>
      <c r="AA1028" s="41" t="s">
        <v>1555</v>
      </c>
      <c r="AB1028" s="2"/>
      <c r="AC1028" s="2"/>
      <c r="AD1028" s="5" t="e">
        <f>VLOOKUP(AC1028,definitions_list_lookup!$Y$12:$Z$15,2,FALSE)</f>
        <v>#N/A</v>
      </c>
      <c r="AE1028" s="35"/>
      <c r="AF1028" s="41" t="e">
        <f>VLOOKUP(AE1028,definitions_list_lookup!$AT$3:$AU$5,2,FALSE)</f>
        <v>#N/A</v>
      </c>
      <c r="AH1028" s="2"/>
      <c r="AI1028" s="2"/>
      <c r="AJ1028" s="14"/>
      <c r="AK1028" s="14"/>
      <c r="AL1028" s="14"/>
      <c r="AM1028" s="14"/>
      <c r="AN1028" s="14"/>
      <c r="AO1028" s="14"/>
      <c r="AP1028" s="14"/>
      <c r="AQ1028" s="14"/>
      <c r="AR1028" s="14"/>
      <c r="AS1028" s="49"/>
      <c r="AT1028" s="49"/>
      <c r="AU1028" s="49"/>
      <c r="AV1028" s="49"/>
      <c r="AW1028" s="49"/>
      <c r="AX1028" s="49"/>
      <c r="AY1028" s="49"/>
      <c r="AZ1028" s="49"/>
      <c r="BA1028" s="49"/>
      <c r="BB1028" s="49"/>
      <c r="BC1028" s="60"/>
    </row>
    <row r="1029" spans="1:55">
      <c r="A1029" s="89">
        <v>42944</v>
      </c>
      <c r="B1029" s="2" t="s">
        <v>1842</v>
      </c>
      <c r="C1029" s="2" t="s">
        <v>1450</v>
      </c>
      <c r="D1029" s="2" t="s">
        <v>1575</v>
      </c>
      <c r="E1029" s="2">
        <v>117</v>
      </c>
      <c r="F1029" s="2">
        <v>1</v>
      </c>
      <c r="G1029" s="10" t="str">
        <f t="shared" si="102"/>
        <v>117-1</v>
      </c>
      <c r="H1029" s="2">
        <v>27</v>
      </c>
      <c r="I1029" s="2">
        <v>49</v>
      </c>
      <c r="J1029" s="14">
        <f>(VLOOKUP($G1029,Depth_Lookup_CCL!$A$3:$Z$549,11,FALSE))+(H1029/100)</f>
        <v>292.71999999999997</v>
      </c>
      <c r="K1029" s="14">
        <f>(VLOOKUP($G1029,Depth_Lookup_CCL!$A$3:$Z$549,11,FALSE))+(I1029/100)</f>
        <v>292.94</v>
      </c>
      <c r="L1029" s="90">
        <v>60</v>
      </c>
      <c r="M1029" s="90" t="s">
        <v>1846</v>
      </c>
      <c r="N1029" s="14"/>
      <c r="Q1029" s="2"/>
      <c r="R1029" s="110"/>
      <c r="S1029" s="2" t="s">
        <v>1366</v>
      </c>
      <c r="T1029" s="35" t="s">
        <v>1391</v>
      </c>
      <c r="U1029" s="2" t="s">
        <v>1368</v>
      </c>
      <c r="V1029" s="2" t="s">
        <v>1374</v>
      </c>
      <c r="W1029" s="5">
        <f>VLOOKUP(V1029,definitions_list_lookup!$V$12:$W$15,2,FALSE)</f>
        <v>1</v>
      </c>
      <c r="X1029" s="35" t="s">
        <v>1456</v>
      </c>
      <c r="Y1029" s="41">
        <f>VLOOKUP(X1029,definitions_list_lookup!$AT$3:$AU$5,2,FALSE)</f>
        <v>1</v>
      </c>
      <c r="Z1029" s="41">
        <v>22</v>
      </c>
      <c r="AA1029" s="41" t="s">
        <v>5</v>
      </c>
      <c r="AB1029" s="2"/>
      <c r="AC1029" s="2"/>
      <c r="AD1029" s="5" t="e">
        <f>VLOOKUP(AC1029,definitions_list_lookup!$Y$12:$Z$15,2,FALSE)</f>
        <v>#N/A</v>
      </c>
      <c r="AE1029" s="35"/>
      <c r="AF1029" s="41" t="e">
        <f>VLOOKUP(AE1029,definitions_list_lookup!$AT$3:$AU$5,2,FALSE)</f>
        <v>#N/A</v>
      </c>
      <c r="AH1029" s="2"/>
      <c r="AI1029" s="2"/>
      <c r="AJ1029" s="14"/>
      <c r="AK1029" s="14"/>
      <c r="AL1029" s="14"/>
      <c r="AM1029" s="14"/>
      <c r="AN1029" s="14"/>
      <c r="AO1029" s="14"/>
      <c r="AP1029" s="14"/>
      <c r="AQ1029" s="14"/>
      <c r="AR1029" s="14"/>
      <c r="AS1029" s="49"/>
      <c r="AT1029" s="49"/>
      <c r="AU1029" s="49"/>
      <c r="AV1029" s="49"/>
      <c r="AW1029" s="49"/>
      <c r="AX1029" s="49"/>
      <c r="AY1029" s="49"/>
      <c r="AZ1029" s="49"/>
      <c r="BA1029" s="49"/>
      <c r="BB1029" s="49"/>
      <c r="BC1029" s="60"/>
    </row>
    <row r="1030" spans="1:55">
      <c r="A1030" s="89">
        <v>42944</v>
      </c>
      <c r="B1030" s="2" t="s">
        <v>1842</v>
      </c>
      <c r="C1030" s="2" t="s">
        <v>1450</v>
      </c>
      <c r="D1030" s="2" t="s">
        <v>1575</v>
      </c>
      <c r="E1030" s="2">
        <v>117</v>
      </c>
      <c r="F1030" s="2">
        <v>1</v>
      </c>
      <c r="G1030" s="10" t="str">
        <f t="shared" si="102"/>
        <v>117-1</v>
      </c>
      <c r="H1030" s="2">
        <v>49</v>
      </c>
      <c r="I1030" s="2">
        <v>64</v>
      </c>
      <c r="J1030" s="14">
        <f>(VLOOKUP($G1030,Depth_Lookup_CCL!$A$3:$Z$549,11,FALSE))+(H1030/100)</f>
        <v>292.94</v>
      </c>
      <c r="K1030" s="14">
        <f>(VLOOKUP($G1030,Depth_Lookup_CCL!$A$3:$Z$549,11,FALSE))+(I1030/100)</f>
        <v>293.08999999999997</v>
      </c>
      <c r="L1030" s="90">
        <v>60</v>
      </c>
      <c r="M1030" s="90" t="s">
        <v>1846</v>
      </c>
      <c r="N1030" s="14"/>
      <c r="Q1030" s="2"/>
      <c r="R1030" s="110"/>
      <c r="T1030" s="35"/>
      <c r="U1030" s="2"/>
      <c r="V1030" s="2"/>
      <c r="W1030" s="5" t="e">
        <f>VLOOKUP(V1030,definitions_list_lookup!$V$12:$W$15,2,FALSE)</f>
        <v>#N/A</v>
      </c>
      <c r="X1030" s="35"/>
      <c r="Y1030" s="41" t="e">
        <f>VLOOKUP(X1030,definitions_list_lookup!$AT$3:$AU$5,2,FALSE)</f>
        <v>#N/A</v>
      </c>
      <c r="Z1030" s="41">
        <v>15</v>
      </c>
      <c r="AA1030" s="41" t="s">
        <v>3915</v>
      </c>
      <c r="AB1030" s="2" t="s">
        <v>1385</v>
      </c>
      <c r="AC1030" s="2" t="s">
        <v>1374</v>
      </c>
      <c r="AD1030" s="5">
        <f>VLOOKUP(AC1030,definitions_list_lookup!$Y$12:$Z$15,2,FALSE)</f>
        <v>1</v>
      </c>
      <c r="AE1030" s="35" t="s">
        <v>1455</v>
      </c>
      <c r="AF1030" s="41">
        <f>VLOOKUP(AE1030,definitions_list_lookup!$AT$3:$AU$5,2,FALSE)</f>
        <v>0</v>
      </c>
      <c r="AH1030" s="2" t="s">
        <v>1492</v>
      </c>
      <c r="AI1030" s="2" t="s">
        <v>3367</v>
      </c>
      <c r="AJ1030" s="14"/>
      <c r="AK1030" s="14"/>
      <c r="AL1030" s="14"/>
      <c r="AM1030" s="14"/>
      <c r="AN1030" s="14"/>
      <c r="AO1030" s="14"/>
      <c r="AP1030" s="14"/>
      <c r="AQ1030" s="14"/>
      <c r="AR1030" s="14"/>
      <c r="AS1030" s="49">
        <v>20</v>
      </c>
      <c r="AT1030" s="49">
        <v>270</v>
      </c>
      <c r="AU1030" s="49">
        <v>12</v>
      </c>
      <c r="AV1030" s="49">
        <v>180</v>
      </c>
      <c r="AW1030" s="49">
        <f t="shared" si="99"/>
        <v>59.715312892439329</v>
      </c>
      <c r="AX1030" s="49">
        <f t="shared" si="95"/>
        <v>59.715312892439329</v>
      </c>
      <c r="AY1030" s="49">
        <f t="shared" si="100"/>
        <v>67.145017074136561</v>
      </c>
      <c r="AZ1030" s="49">
        <f t="shared" si="96"/>
        <v>149.71531289243933</v>
      </c>
      <c r="BA1030" s="49">
        <f t="shared" si="97"/>
        <v>22.854982925863439</v>
      </c>
      <c r="BB1030" s="49">
        <f t="shared" si="101"/>
        <v>239.71531289243933</v>
      </c>
      <c r="BC1030" s="60">
        <f t="shared" si="98"/>
        <v>22.854982925863439</v>
      </c>
    </row>
    <row r="1031" spans="1:55">
      <c r="A1031" s="89">
        <v>42944</v>
      </c>
      <c r="B1031" s="2" t="s">
        <v>1842</v>
      </c>
      <c r="C1031" s="2" t="s">
        <v>1450</v>
      </c>
      <c r="D1031" s="2" t="s">
        <v>1575</v>
      </c>
      <c r="E1031" s="2">
        <v>117</v>
      </c>
      <c r="F1031" s="2">
        <v>1</v>
      </c>
      <c r="G1031" s="10" t="str">
        <f t="shared" si="102"/>
        <v>117-1</v>
      </c>
      <c r="H1031" s="2">
        <v>64</v>
      </c>
      <c r="I1031" s="2">
        <v>91</v>
      </c>
      <c r="J1031" s="14">
        <f>(VLOOKUP($G1031,Depth_Lookup_CCL!$A$3:$Z$549,11,FALSE))+(H1031/100)</f>
        <v>293.08999999999997</v>
      </c>
      <c r="K1031" s="14">
        <f>(VLOOKUP($G1031,Depth_Lookup_CCL!$A$3:$Z$549,11,FALSE))+(I1031/100)</f>
        <v>293.36</v>
      </c>
      <c r="L1031" s="90">
        <v>60</v>
      </c>
      <c r="M1031" s="90" t="s">
        <v>1846</v>
      </c>
      <c r="N1031" s="14" t="s">
        <v>1442</v>
      </c>
      <c r="Q1031" s="2"/>
      <c r="R1031" s="110" t="s">
        <v>2142</v>
      </c>
      <c r="S1031" s="2" t="s">
        <v>1366</v>
      </c>
      <c r="T1031" s="35" t="s">
        <v>1391</v>
      </c>
      <c r="U1031" s="2" t="s">
        <v>1368</v>
      </c>
      <c r="V1031" s="2" t="s">
        <v>1374</v>
      </c>
      <c r="W1031" s="5">
        <f>VLOOKUP(V1031,definitions_list_lookup!$V$12:$W$15,2,FALSE)</f>
        <v>1</v>
      </c>
      <c r="X1031" s="35" t="s">
        <v>1455</v>
      </c>
      <c r="Y1031" s="41">
        <f>VLOOKUP(X1031,definitions_list_lookup!$AT$3:$AU$5,2,FALSE)</f>
        <v>0</v>
      </c>
      <c r="Z1031" s="41">
        <v>29</v>
      </c>
      <c r="AA1031" s="41" t="s">
        <v>3879</v>
      </c>
      <c r="AB1031" s="2"/>
      <c r="AC1031" s="2"/>
      <c r="AD1031" s="5" t="e">
        <f>VLOOKUP(AC1031,definitions_list_lookup!$Y$12:$Z$15,2,FALSE)</f>
        <v>#N/A</v>
      </c>
      <c r="AE1031" s="35"/>
      <c r="AF1031" s="41" t="e">
        <f>VLOOKUP(AE1031,definitions_list_lookup!$AT$3:$AU$5,2,FALSE)</f>
        <v>#N/A</v>
      </c>
      <c r="AH1031" s="2"/>
      <c r="AI1031" s="2"/>
      <c r="AJ1031" s="14"/>
      <c r="AK1031" s="14"/>
      <c r="AL1031" s="14"/>
      <c r="AM1031" s="14"/>
      <c r="AN1031" s="14"/>
      <c r="AO1031" s="14"/>
      <c r="AP1031" s="14"/>
      <c r="AQ1031" s="14"/>
      <c r="AR1031" s="14"/>
      <c r="AS1031" s="49"/>
      <c r="AT1031" s="49"/>
      <c r="AU1031" s="49"/>
      <c r="AV1031" s="49"/>
      <c r="AW1031" s="49" t="e">
        <f t="shared" si="99"/>
        <v>#DIV/0!</v>
      </c>
      <c r="AX1031" s="49" t="e">
        <f t="shared" si="95"/>
        <v>#DIV/0!</v>
      </c>
      <c r="AY1031" s="49" t="e">
        <f t="shared" si="100"/>
        <v>#DIV/0!</v>
      </c>
      <c r="AZ1031" s="49" t="e">
        <f t="shared" si="96"/>
        <v>#DIV/0!</v>
      </c>
      <c r="BA1031" s="49" t="e">
        <f t="shared" si="97"/>
        <v>#DIV/0!</v>
      </c>
      <c r="BB1031" s="49" t="e">
        <f t="shared" si="101"/>
        <v>#DIV/0!</v>
      </c>
      <c r="BC1031" s="60" t="e">
        <f t="shared" si="98"/>
        <v>#DIV/0!</v>
      </c>
    </row>
    <row r="1032" spans="1:55">
      <c r="A1032" s="89">
        <v>42944</v>
      </c>
      <c r="B1032" s="2" t="s">
        <v>1842</v>
      </c>
      <c r="C1032" s="2" t="s">
        <v>1450</v>
      </c>
      <c r="D1032" s="2" t="s">
        <v>1575</v>
      </c>
      <c r="E1032" s="2">
        <v>117</v>
      </c>
      <c r="F1032" s="2">
        <v>2</v>
      </c>
      <c r="G1032" s="10" t="str">
        <f t="shared" si="102"/>
        <v>117-2</v>
      </c>
      <c r="H1032" s="2">
        <v>0</v>
      </c>
      <c r="I1032" s="2">
        <v>2</v>
      </c>
      <c r="J1032" s="14">
        <f>(VLOOKUP($G1032,Depth_Lookup_CCL!$A$3:$Z$549,11,FALSE))+(H1032/100)</f>
        <v>293.36500000000001</v>
      </c>
      <c r="K1032" s="14">
        <f>(VLOOKUP($G1032,Depth_Lookup_CCL!$A$3:$Z$549,11,FALSE))+(I1032/100)</f>
        <v>293.38499999999999</v>
      </c>
      <c r="L1032" s="90">
        <v>60</v>
      </c>
      <c r="M1032" s="90" t="s">
        <v>1846</v>
      </c>
      <c r="N1032" s="14"/>
      <c r="Q1032" s="2"/>
      <c r="R1032" s="110"/>
      <c r="S1032" s="2" t="s">
        <v>1378</v>
      </c>
      <c r="T1032" s="35" t="s">
        <v>1391</v>
      </c>
      <c r="U1032" s="2" t="s">
        <v>1368</v>
      </c>
      <c r="V1032" s="2" t="s">
        <v>1374</v>
      </c>
      <c r="W1032" s="5">
        <f>VLOOKUP(V1032,definitions_list_lookup!$V$12:$W$15,2,FALSE)</f>
        <v>1</v>
      </c>
      <c r="X1032" s="35" t="s">
        <v>1456</v>
      </c>
      <c r="Y1032" s="41">
        <f>VLOOKUP(X1032,definitions_list_lookup!$AT$3:$AU$5,2,FALSE)</f>
        <v>1</v>
      </c>
      <c r="Z1032" s="41"/>
      <c r="AA1032" s="41" t="s">
        <v>3229</v>
      </c>
      <c r="AB1032" s="2"/>
      <c r="AC1032" s="2"/>
      <c r="AD1032" s="5" t="e">
        <f>VLOOKUP(AC1032,definitions_list_lookup!$Y$12:$Z$15,2,FALSE)</f>
        <v>#N/A</v>
      </c>
      <c r="AE1032" s="35"/>
      <c r="AF1032" s="41" t="e">
        <f>VLOOKUP(AE1032,definitions_list_lookup!$AT$3:$AU$5,2,FALSE)</f>
        <v>#N/A</v>
      </c>
      <c r="AH1032" s="2"/>
      <c r="AI1032" s="2"/>
      <c r="AJ1032" s="14"/>
      <c r="AK1032" s="14"/>
      <c r="AL1032" s="14"/>
      <c r="AM1032" s="14"/>
      <c r="AN1032" s="14"/>
      <c r="AO1032" s="14"/>
      <c r="AP1032" s="14"/>
      <c r="AQ1032" s="14"/>
      <c r="AR1032" s="14"/>
      <c r="AS1032" s="49"/>
      <c r="AT1032" s="49"/>
      <c r="AU1032" s="49"/>
      <c r="AV1032" s="49"/>
      <c r="AW1032" s="49"/>
      <c r="AX1032" s="49"/>
      <c r="AY1032" s="49"/>
      <c r="AZ1032" s="49"/>
      <c r="BA1032" s="49"/>
      <c r="BB1032" s="49"/>
      <c r="BC1032" s="60"/>
    </row>
    <row r="1033" spans="1:55">
      <c r="A1033" s="89">
        <v>42944</v>
      </c>
      <c r="B1033" s="2" t="s">
        <v>1842</v>
      </c>
      <c r="C1033" s="2" t="s">
        <v>1450</v>
      </c>
      <c r="D1033" s="2" t="s">
        <v>1575</v>
      </c>
      <c r="E1033" s="2">
        <v>117</v>
      </c>
      <c r="F1033" s="2">
        <v>2</v>
      </c>
      <c r="G1033" s="10" t="str">
        <f t="shared" si="102"/>
        <v>117-2</v>
      </c>
      <c r="H1033" s="2">
        <v>2</v>
      </c>
      <c r="I1033" s="2">
        <v>12</v>
      </c>
      <c r="J1033" s="14">
        <f>(VLOOKUP($G1033,Depth_Lookup_CCL!$A$3:$Z$549,11,FALSE))+(H1033/100)</f>
        <v>293.38499999999999</v>
      </c>
      <c r="K1033" s="14">
        <f>(VLOOKUP($G1033,Depth_Lookup_CCL!$A$3:$Z$549,11,FALSE))+(I1033/100)</f>
        <v>293.48500000000001</v>
      </c>
      <c r="L1033" s="90">
        <v>60</v>
      </c>
      <c r="M1033" s="90" t="s">
        <v>1846</v>
      </c>
      <c r="N1033" s="14"/>
      <c r="Q1033" s="2"/>
      <c r="R1033" s="110"/>
      <c r="S1033" s="2" t="s">
        <v>1366</v>
      </c>
      <c r="T1033" s="35" t="s">
        <v>1391</v>
      </c>
      <c r="U1033" s="2" t="s">
        <v>1368</v>
      </c>
      <c r="V1033" s="2" t="s">
        <v>238</v>
      </c>
      <c r="W1033" s="5">
        <f>VLOOKUP(V1033,definitions_list_lookup!$V$12:$W$15,2,FALSE)</f>
        <v>2</v>
      </c>
      <c r="X1033" s="35" t="s">
        <v>1456</v>
      </c>
      <c r="Y1033" s="41">
        <f>VLOOKUP(X1033,definitions_list_lookup!$AT$3:$AU$5,2,FALSE)</f>
        <v>1</v>
      </c>
      <c r="Z1033" s="41">
        <v>10</v>
      </c>
      <c r="AA1033" s="41" t="s">
        <v>1555</v>
      </c>
      <c r="AB1033" s="2"/>
      <c r="AC1033" s="2"/>
      <c r="AD1033" s="5" t="e">
        <f>VLOOKUP(AC1033,definitions_list_lookup!$Y$12:$Z$15,2,FALSE)</f>
        <v>#N/A</v>
      </c>
      <c r="AE1033" s="35"/>
      <c r="AF1033" s="41" t="e">
        <f>VLOOKUP(AE1033,definitions_list_lookup!$AT$3:$AU$5,2,FALSE)</f>
        <v>#N/A</v>
      </c>
      <c r="AH1033" s="2"/>
      <c r="AI1033" s="2"/>
      <c r="AJ1033" s="14"/>
      <c r="AK1033" s="14"/>
      <c r="AL1033" s="14"/>
      <c r="AM1033" s="14"/>
      <c r="AN1033" s="14"/>
      <c r="AO1033" s="14"/>
      <c r="AP1033" s="14"/>
      <c r="AQ1033" s="14"/>
      <c r="AR1033" s="14"/>
      <c r="AS1033" s="49"/>
      <c r="AT1033" s="49"/>
      <c r="AU1033" s="49"/>
      <c r="AV1033" s="49"/>
      <c r="AW1033" s="49"/>
      <c r="AX1033" s="49"/>
      <c r="AY1033" s="49"/>
      <c r="AZ1033" s="49"/>
      <c r="BA1033" s="49"/>
      <c r="BB1033" s="49"/>
      <c r="BC1033" s="60"/>
    </row>
    <row r="1034" spans="1:55">
      <c r="A1034" s="89">
        <v>42944</v>
      </c>
      <c r="B1034" s="2" t="s">
        <v>1842</v>
      </c>
      <c r="C1034" s="2" t="s">
        <v>1450</v>
      </c>
      <c r="D1034" s="2" t="s">
        <v>1575</v>
      </c>
      <c r="E1034" s="2">
        <v>117</v>
      </c>
      <c r="F1034" s="2">
        <v>2</v>
      </c>
      <c r="G1034" s="10" t="str">
        <f t="shared" si="102"/>
        <v>117-2</v>
      </c>
      <c r="H1034" s="2">
        <v>12</v>
      </c>
      <c r="I1034" s="2">
        <v>31</v>
      </c>
      <c r="J1034" s="14">
        <f>(VLOOKUP($G1034,Depth_Lookup_CCL!$A$3:$Z$549,11,FALSE))+(H1034/100)</f>
        <v>293.48500000000001</v>
      </c>
      <c r="K1034" s="14">
        <f>(VLOOKUP($G1034,Depth_Lookup_CCL!$A$3:$Z$549,11,FALSE))+(I1034/100)</f>
        <v>293.67500000000001</v>
      </c>
      <c r="L1034" s="90">
        <v>60</v>
      </c>
      <c r="M1034" s="90" t="s">
        <v>1846</v>
      </c>
      <c r="N1034" s="14"/>
      <c r="Q1034" s="2"/>
      <c r="R1034" s="110"/>
      <c r="S1034" s="2" t="s">
        <v>1366</v>
      </c>
      <c r="T1034" s="35" t="s">
        <v>1391</v>
      </c>
      <c r="U1034" s="2" t="s">
        <v>1368</v>
      </c>
      <c r="V1034" s="2" t="s">
        <v>1374</v>
      </c>
      <c r="W1034" s="5">
        <f>VLOOKUP(V1034,definitions_list_lookup!$V$12:$W$15,2,FALSE)</f>
        <v>1</v>
      </c>
      <c r="X1034" s="35" t="s">
        <v>1456</v>
      </c>
      <c r="Y1034" s="41">
        <f>VLOOKUP(X1034,definitions_list_lookup!$AT$3:$AU$5,2,FALSE)</f>
        <v>1</v>
      </c>
      <c r="Z1034" s="41">
        <v>19</v>
      </c>
      <c r="AA1034" s="41" t="s">
        <v>3916</v>
      </c>
      <c r="AB1034" s="2"/>
      <c r="AC1034" s="2"/>
      <c r="AD1034" s="5" t="e">
        <f>VLOOKUP(AC1034,definitions_list_lookup!$Y$12:$Z$15,2,FALSE)</f>
        <v>#N/A</v>
      </c>
      <c r="AE1034" s="35"/>
      <c r="AF1034" s="41" t="e">
        <f>VLOOKUP(AE1034,definitions_list_lookup!$AT$3:$AU$5,2,FALSE)</f>
        <v>#N/A</v>
      </c>
      <c r="AH1034" s="2"/>
      <c r="AI1034" s="2"/>
      <c r="AJ1034" s="14"/>
      <c r="AK1034" s="14"/>
      <c r="AL1034" s="14"/>
      <c r="AM1034" s="14"/>
      <c r="AN1034" s="14"/>
      <c r="AO1034" s="14"/>
      <c r="AP1034" s="14"/>
      <c r="AQ1034" s="14"/>
      <c r="AR1034" s="14"/>
      <c r="AS1034" s="49">
        <v>9</v>
      </c>
      <c r="AT1034" s="49">
        <v>270</v>
      </c>
      <c r="AU1034" s="49">
        <v>15</v>
      </c>
      <c r="AV1034" s="49">
        <v>180</v>
      </c>
      <c r="AW1034" s="49">
        <f t="shared" si="99"/>
        <v>30.587281722675129</v>
      </c>
      <c r="AX1034" s="49">
        <f t="shared" si="95"/>
        <v>30.587281722675129</v>
      </c>
      <c r="AY1034" s="49">
        <f t="shared" si="100"/>
        <v>72.710756541691552</v>
      </c>
      <c r="AZ1034" s="49">
        <f t="shared" si="96"/>
        <v>120.58728172267513</v>
      </c>
      <c r="BA1034" s="49">
        <f t="shared" si="97"/>
        <v>17.289243458308448</v>
      </c>
      <c r="BB1034" s="49">
        <f t="shared" si="101"/>
        <v>210.58728172267513</v>
      </c>
      <c r="BC1034" s="60">
        <f t="shared" si="98"/>
        <v>17.289243458308448</v>
      </c>
    </row>
    <row r="1035" spans="1:55">
      <c r="A1035" s="89">
        <v>42944</v>
      </c>
      <c r="B1035" s="2" t="s">
        <v>1842</v>
      </c>
      <c r="C1035" s="2" t="s">
        <v>1450</v>
      </c>
      <c r="D1035" s="2" t="s">
        <v>1575</v>
      </c>
      <c r="E1035" s="2">
        <v>117</v>
      </c>
      <c r="F1035" s="2">
        <v>2</v>
      </c>
      <c r="G1035" s="10" t="str">
        <f t="shared" si="102"/>
        <v>117-2</v>
      </c>
      <c r="H1035" s="2">
        <v>31</v>
      </c>
      <c r="I1035" s="2">
        <v>37</v>
      </c>
      <c r="J1035" s="14">
        <f>(VLOOKUP($G1035,Depth_Lookup_CCL!$A$3:$Z$549,11,FALSE))+(H1035/100)</f>
        <v>293.67500000000001</v>
      </c>
      <c r="K1035" s="14">
        <f>(VLOOKUP($G1035,Depth_Lookup_CCL!$A$3:$Z$549,11,FALSE))+(I1035/100)</f>
        <v>293.73500000000001</v>
      </c>
      <c r="L1035" s="90">
        <v>60</v>
      </c>
      <c r="M1035" s="90" t="s">
        <v>1846</v>
      </c>
      <c r="N1035" s="14"/>
      <c r="Q1035" s="2"/>
      <c r="R1035" s="110"/>
      <c r="S1035" s="2" t="s">
        <v>1378</v>
      </c>
      <c r="T1035" s="35" t="s">
        <v>1391</v>
      </c>
      <c r="U1035" s="2" t="s">
        <v>1368</v>
      </c>
      <c r="V1035" s="2" t="s">
        <v>1374</v>
      </c>
      <c r="W1035" s="5">
        <f>VLOOKUP(V1035,definitions_list_lookup!$V$12:$W$15,2,FALSE)</f>
        <v>1</v>
      </c>
      <c r="X1035" s="35" t="s">
        <v>1456</v>
      </c>
      <c r="Y1035" s="41">
        <f>VLOOKUP(X1035,definitions_list_lookup!$AT$3:$AU$5,2,FALSE)</f>
        <v>1</v>
      </c>
      <c r="Z1035" s="41">
        <v>6</v>
      </c>
      <c r="AA1035" s="41" t="s">
        <v>3879</v>
      </c>
      <c r="AB1035" s="2"/>
      <c r="AC1035" s="2"/>
      <c r="AD1035" s="5" t="e">
        <f>VLOOKUP(AC1035,definitions_list_lookup!$Y$12:$Z$15,2,FALSE)</f>
        <v>#N/A</v>
      </c>
      <c r="AE1035" s="35"/>
      <c r="AF1035" s="41" t="e">
        <f>VLOOKUP(AE1035,definitions_list_lookup!$AT$3:$AU$5,2,FALSE)</f>
        <v>#N/A</v>
      </c>
      <c r="AH1035" s="2"/>
      <c r="AI1035" s="2"/>
      <c r="AJ1035" s="14"/>
      <c r="AK1035" s="14"/>
      <c r="AL1035" s="14"/>
      <c r="AM1035" s="14"/>
      <c r="AN1035" s="14"/>
      <c r="AO1035" s="14"/>
      <c r="AP1035" s="14"/>
      <c r="AQ1035" s="14"/>
      <c r="AR1035" s="14"/>
      <c r="AS1035" s="49"/>
      <c r="AT1035" s="49"/>
      <c r="AU1035" s="49"/>
      <c r="AV1035" s="49"/>
      <c r="AW1035" s="49"/>
      <c r="AX1035" s="49"/>
      <c r="AY1035" s="49"/>
      <c r="AZ1035" s="49"/>
      <c r="BA1035" s="49"/>
      <c r="BB1035" s="49"/>
      <c r="BC1035" s="60"/>
    </row>
    <row r="1036" spans="1:55">
      <c r="A1036" s="89">
        <v>42944</v>
      </c>
      <c r="B1036" s="2" t="s">
        <v>1842</v>
      </c>
      <c r="C1036" s="2" t="s">
        <v>1450</v>
      </c>
      <c r="D1036" s="2" t="s">
        <v>1575</v>
      </c>
      <c r="E1036" s="2">
        <v>117</v>
      </c>
      <c r="F1036" s="2">
        <v>2</v>
      </c>
      <c r="G1036" s="10" t="str">
        <f t="shared" si="102"/>
        <v>117-2</v>
      </c>
      <c r="H1036" s="2">
        <v>37</v>
      </c>
      <c r="I1036" s="2">
        <v>44</v>
      </c>
      <c r="J1036" s="14">
        <f>(VLOOKUP($G1036,Depth_Lookup_CCL!$A$3:$Z$549,11,FALSE))+(H1036/100)</f>
        <v>293.73500000000001</v>
      </c>
      <c r="K1036" s="14">
        <f>(VLOOKUP($G1036,Depth_Lookup_CCL!$A$3:$Z$549,11,FALSE))+(I1036/100)</f>
        <v>293.80500000000001</v>
      </c>
      <c r="L1036" s="90">
        <v>60</v>
      </c>
      <c r="M1036" s="90" t="s">
        <v>1846</v>
      </c>
      <c r="N1036" s="14"/>
      <c r="Q1036" s="2"/>
      <c r="R1036" s="110"/>
      <c r="S1036" s="2" t="s">
        <v>1366</v>
      </c>
      <c r="T1036" s="35" t="s">
        <v>1391</v>
      </c>
      <c r="U1036" s="2" t="s">
        <v>1368</v>
      </c>
      <c r="V1036" s="2" t="s">
        <v>238</v>
      </c>
      <c r="W1036" s="5">
        <f>VLOOKUP(V1036,definitions_list_lookup!$V$12:$W$15,2,FALSE)</f>
        <v>2</v>
      </c>
      <c r="X1036" s="35" t="s">
        <v>1456</v>
      </c>
      <c r="Y1036" s="41">
        <f>VLOOKUP(X1036,definitions_list_lookup!$AT$3:$AU$5,2,FALSE)</f>
        <v>1</v>
      </c>
      <c r="Z1036" s="41">
        <v>7</v>
      </c>
      <c r="AA1036" s="41" t="s">
        <v>5</v>
      </c>
      <c r="AB1036" s="2"/>
      <c r="AC1036" s="2"/>
      <c r="AD1036" s="5" t="e">
        <f>VLOOKUP(AC1036,definitions_list_lookup!$Y$12:$Z$15,2,FALSE)</f>
        <v>#N/A</v>
      </c>
      <c r="AE1036" s="35"/>
      <c r="AF1036" s="41" t="e">
        <f>VLOOKUP(AE1036,definitions_list_lookup!$AT$3:$AU$5,2,FALSE)</f>
        <v>#N/A</v>
      </c>
      <c r="AH1036" s="2"/>
      <c r="AI1036" s="2"/>
      <c r="AJ1036" s="14"/>
      <c r="AK1036" s="14"/>
      <c r="AL1036" s="14"/>
      <c r="AM1036" s="14"/>
      <c r="AN1036" s="14"/>
      <c r="AO1036" s="14"/>
      <c r="AP1036" s="14"/>
      <c r="AQ1036" s="14"/>
      <c r="AR1036" s="14"/>
      <c r="AS1036" s="49"/>
      <c r="AT1036" s="49"/>
      <c r="AU1036" s="49"/>
      <c r="AV1036" s="49"/>
      <c r="AW1036" s="49"/>
      <c r="AX1036" s="49"/>
      <c r="AY1036" s="49"/>
      <c r="AZ1036" s="49"/>
      <c r="BA1036" s="49"/>
      <c r="BB1036" s="49"/>
      <c r="BC1036" s="60"/>
    </row>
    <row r="1037" spans="1:55">
      <c r="A1037" s="89">
        <v>42944</v>
      </c>
      <c r="B1037" s="2" t="s">
        <v>1842</v>
      </c>
      <c r="C1037" s="2" t="s">
        <v>1450</v>
      </c>
      <c r="D1037" s="2" t="s">
        <v>1575</v>
      </c>
      <c r="E1037" s="2">
        <v>117</v>
      </c>
      <c r="F1037" s="2">
        <v>2</v>
      </c>
      <c r="G1037" s="10" t="str">
        <f t="shared" si="102"/>
        <v>117-2</v>
      </c>
      <c r="H1037" s="2">
        <v>44</v>
      </c>
      <c r="I1037" s="2">
        <v>57</v>
      </c>
      <c r="J1037" s="14">
        <f>(VLOOKUP($G1037,Depth_Lookup_CCL!$A$3:$Z$549,11,FALSE))+(H1037/100)</f>
        <v>293.80500000000001</v>
      </c>
      <c r="K1037" s="14">
        <f>(VLOOKUP($G1037,Depth_Lookup_CCL!$A$3:$Z$549,11,FALSE))+(I1037/100)</f>
        <v>293.935</v>
      </c>
      <c r="L1037" s="90">
        <v>60</v>
      </c>
      <c r="M1037" s="90" t="s">
        <v>1846</v>
      </c>
      <c r="N1037" s="14"/>
      <c r="Q1037" s="2"/>
      <c r="R1037" s="110"/>
      <c r="S1037" s="2" t="s">
        <v>1366</v>
      </c>
      <c r="T1037" s="35" t="s">
        <v>1391</v>
      </c>
      <c r="U1037" s="2" t="s">
        <v>1368</v>
      </c>
      <c r="V1037" s="2" t="s">
        <v>1374</v>
      </c>
      <c r="W1037" s="5">
        <f>VLOOKUP(V1037,definitions_list_lookup!$V$12:$W$15,2,FALSE)</f>
        <v>1</v>
      </c>
      <c r="X1037" s="35" t="s">
        <v>1456</v>
      </c>
      <c r="Y1037" s="41">
        <f>VLOOKUP(X1037,definitions_list_lookup!$AT$3:$AU$5,2,FALSE)</f>
        <v>1</v>
      </c>
      <c r="Z1037" s="41">
        <v>13</v>
      </c>
      <c r="AA1037" s="41" t="s">
        <v>3917</v>
      </c>
      <c r="AB1037" s="2"/>
      <c r="AC1037" s="2"/>
      <c r="AD1037" s="5" t="e">
        <f>VLOOKUP(AC1037,definitions_list_lookup!$Y$12:$Z$15,2,FALSE)</f>
        <v>#N/A</v>
      </c>
      <c r="AE1037" s="35"/>
      <c r="AF1037" s="41" t="e">
        <f>VLOOKUP(AE1037,definitions_list_lookup!$AT$3:$AU$5,2,FALSE)</f>
        <v>#N/A</v>
      </c>
      <c r="AH1037" s="2"/>
      <c r="AI1037" s="2"/>
      <c r="AJ1037" s="14"/>
      <c r="AK1037" s="14"/>
      <c r="AL1037" s="14"/>
      <c r="AM1037" s="14"/>
      <c r="AN1037" s="14"/>
      <c r="AO1037" s="14"/>
      <c r="AP1037" s="14"/>
      <c r="AQ1037" s="14"/>
      <c r="AR1037" s="14"/>
      <c r="AS1037" s="49"/>
      <c r="AT1037" s="49"/>
      <c r="AU1037" s="49"/>
      <c r="AV1037" s="49"/>
      <c r="AW1037" s="49"/>
      <c r="AX1037" s="49"/>
      <c r="AY1037" s="49"/>
      <c r="AZ1037" s="49"/>
      <c r="BA1037" s="49"/>
      <c r="BB1037" s="49"/>
      <c r="BC1037" s="60"/>
    </row>
    <row r="1038" spans="1:55">
      <c r="A1038" s="89">
        <v>42944</v>
      </c>
      <c r="B1038" s="2" t="s">
        <v>1842</v>
      </c>
      <c r="C1038" s="2" t="s">
        <v>1450</v>
      </c>
      <c r="D1038" s="2" t="s">
        <v>1575</v>
      </c>
      <c r="E1038" s="2">
        <v>117</v>
      </c>
      <c r="F1038" s="2">
        <v>2</v>
      </c>
      <c r="G1038" s="10" t="str">
        <f t="shared" si="102"/>
        <v>117-2</v>
      </c>
      <c r="H1038" s="2">
        <v>57</v>
      </c>
      <c r="I1038" s="2">
        <v>99</v>
      </c>
      <c r="J1038" s="14">
        <f>(VLOOKUP($G1038,Depth_Lookup_CCL!$A$3:$Z$549,11,FALSE))+(H1038/100)</f>
        <v>293.935</v>
      </c>
      <c r="K1038" s="14">
        <f>(VLOOKUP($G1038,Depth_Lookup_CCL!$A$3:$Z$549,11,FALSE))+(I1038/100)</f>
        <v>294.35500000000002</v>
      </c>
      <c r="L1038" s="90">
        <v>60</v>
      </c>
      <c r="M1038" s="90" t="s">
        <v>1846</v>
      </c>
      <c r="N1038" s="14" t="s">
        <v>1442</v>
      </c>
      <c r="Q1038" s="2"/>
      <c r="R1038" s="110"/>
      <c r="S1038" s="2" t="s">
        <v>1378</v>
      </c>
      <c r="T1038" s="35" t="s">
        <v>1391</v>
      </c>
      <c r="U1038" s="2" t="s">
        <v>1368</v>
      </c>
      <c r="V1038" s="2" t="s">
        <v>1374</v>
      </c>
      <c r="W1038" s="5">
        <f>VLOOKUP(V1038,definitions_list_lookup!$V$12:$W$15,2,FALSE)</f>
        <v>1</v>
      </c>
      <c r="X1038" s="35" t="s">
        <v>1456</v>
      </c>
      <c r="Y1038" s="41">
        <f>VLOOKUP(X1038,definitions_list_lookup!$AT$3:$AU$5,2,FALSE)</f>
        <v>1</v>
      </c>
      <c r="Z1038" s="41">
        <v>72</v>
      </c>
      <c r="AA1038" s="41" t="s">
        <v>5</v>
      </c>
      <c r="AB1038" s="2"/>
      <c r="AC1038" s="2"/>
      <c r="AD1038" s="5" t="e">
        <f>VLOOKUP(AC1038,definitions_list_lookup!$Y$12:$Z$15,2,FALSE)</f>
        <v>#N/A</v>
      </c>
      <c r="AE1038" s="35"/>
      <c r="AF1038" s="41" t="e">
        <f>VLOOKUP(AE1038,definitions_list_lookup!$AT$3:$AU$5,2,FALSE)</f>
        <v>#N/A</v>
      </c>
      <c r="AH1038" s="2"/>
      <c r="AI1038" s="2"/>
      <c r="AJ1038" s="14"/>
      <c r="AK1038" s="14"/>
      <c r="AL1038" s="14"/>
      <c r="AM1038" s="14"/>
      <c r="AN1038" s="14"/>
      <c r="AO1038" s="14"/>
      <c r="AP1038" s="14"/>
      <c r="AQ1038" s="14"/>
      <c r="AR1038" s="14"/>
      <c r="AS1038" s="49"/>
      <c r="AT1038" s="49"/>
      <c r="AU1038" s="49"/>
      <c r="AV1038" s="49"/>
      <c r="AW1038" s="49" t="e">
        <f t="shared" si="99"/>
        <v>#DIV/0!</v>
      </c>
      <c r="AX1038" s="49" t="e">
        <f t="shared" si="95"/>
        <v>#DIV/0!</v>
      </c>
      <c r="AY1038" s="49" t="e">
        <f t="shared" si="100"/>
        <v>#DIV/0!</v>
      </c>
      <c r="AZ1038" s="49" t="e">
        <f t="shared" si="96"/>
        <v>#DIV/0!</v>
      </c>
      <c r="BA1038" s="49" t="e">
        <f t="shared" si="97"/>
        <v>#DIV/0!</v>
      </c>
      <c r="BB1038" s="49" t="e">
        <f t="shared" si="101"/>
        <v>#DIV/0!</v>
      </c>
      <c r="BC1038" s="60" t="e">
        <f t="shared" si="98"/>
        <v>#DIV/0!</v>
      </c>
    </row>
    <row r="1039" spans="1:55">
      <c r="A1039" s="89">
        <v>42944</v>
      </c>
      <c r="B1039" s="2" t="s">
        <v>1842</v>
      </c>
      <c r="C1039" s="2" t="s">
        <v>1450</v>
      </c>
      <c r="D1039" s="2" t="s">
        <v>1575</v>
      </c>
      <c r="E1039" s="2">
        <v>117</v>
      </c>
      <c r="F1039" s="2">
        <v>3</v>
      </c>
      <c r="G1039" s="10" t="str">
        <f t="shared" si="102"/>
        <v>117-3</v>
      </c>
      <c r="H1039" s="2">
        <v>0</v>
      </c>
      <c r="I1039" s="2">
        <v>30</v>
      </c>
      <c r="J1039" s="14">
        <f>(VLOOKUP($G1039,Depth_Lookup_CCL!$A$3:$Z$549,11,FALSE))+(H1039/100)</f>
        <v>294.36500000000001</v>
      </c>
      <c r="K1039" s="14">
        <f>(VLOOKUP($G1039,Depth_Lookup_CCL!$A$3:$Z$549,11,FALSE))+(I1039/100)</f>
        <v>294.66500000000002</v>
      </c>
      <c r="L1039" s="90">
        <v>60</v>
      </c>
      <c r="M1039" s="90" t="s">
        <v>1846</v>
      </c>
      <c r="N1039" s="14"/>
      <c r="Q1039" s="2"/>
      <c r="R1039" s="110"/>
      <c r="S1039" s="2" t="s">
        <v>1379</v>
      </c>
      <c r="T1039" s="35" t="s">
        <v>1391</v>
      </c>
      <c r="U1039" s="2" t="s">
        <v>1368</v>
      </c>
      <c r="V1039" s="2" t="s">
        <v>1374</v>
      </c>
      <c r="W1039" s="5">
        <f>VLOOKUP(V1039,definitions_list_lookup!$V$12:$W$15,2,FALSE)</f>
        <v>1</v>
      </c>
      <c r="X1039" s="35" t="s">
        <v>1456</v>
      </c>
      <c r="Y1039" s="41">
        <f>VLOOKUP(X1039,definitions_list_lookup!$AT$3:$AU$5,2,FALSE)</f>
        <v>1</v>
      </c>
      <c r="Z1039" s="41"/>
      <c r="AA1039" s="41" t="s">
        <v>3080</v>
      </c>
      <c r="AB1039" s="2"/>
      <c r="AC1039" s="2"/>
      <c r="AD1039" s="5" t="e">
        <f>VLOOKUP(AC1039,definitions_list_lookup!$Y$12:$Z$15,2,FALSE)</f>
        <v>#N/A</v>
      </c>
      <c r="AE1039" s="35"/>
      <c r="AF1039" s="41" t="e">
        <f>VLOOKUP(AE1039,definitions_list_lookup!$AT$3:$AU$5,2,FALSE)</f>
        <v>#N/A</v>
      </c>
      <c r="AH1039" s="2"/>
      <c r="AI1039" s="2"/>
      <c r="AJ1039" s="14"/>
      <c r="AK1039" s="14"/>
      <c r="AL1039" s="14"/>
      <c r="AM1039" s="14"/>
      <c r="AN1039" s="14"/>
      <c r="AO1039" s="14"/>
      <c r="AP1039" s="14"/>
      <c r="AQ1039" s="14"/>
      <c r="AR1039" s="14"/>
      <c r="AS1039" s="49"/>
      <c r="AT1039" s="49"/>
      <c r="AU1039" s="49"/>
      <c r="AV1039" s="49"/>
      <c r="AW1039" s="49"/>
      <c r="AX1039" s="49"/>
      <c r="AY1039" s="49"/>
      <c r="AZ1039" s="49"/>
      <c r="BA1039" s="49"/>
      <c r="BB1039" s="49"/>
      <c r="BC1039" s="60"/>
    </row>
    <row r="1040" spans="1:55">
      <c r="A1040" s="89">
        <v>42944</v>
      </c>
      <c r="B1040" s="2" t="s">
        <v>1842</v>
      </c>
      <c r="C1040" s="2" t="s">
        <v>1450</v>
      </c>
      <c r="D1040" s="2" t="s">
        <v>1575</v>
      </c>
      <c r="E1040" s="2">
        <v>117</v>
      </c>
      <c r="F1040" s="2">
        <v>3</v>
      </c>
      <c r="G1040" s="10" t="str">
        <f t="shared" si="102"/>
        <v>117-3</v>
      </c>
      <c r="H1040" s="2">
        <v>30</v>
      </c>
      <c r="I1040" s="2">
        <v>59</v>
      </c>
      <c r="J1040" s="14">
        <f>(VLOOKUP($G1040,Depth_Lookup_CCL!$A$3:$Z$549,11,FALSE))+(H1040/100)</f>
        <v>294.66500000000002</v>
      </c>
      <c r="K1040" s="14">
        <f>(VLOOKUP($G1040,Depth_Lookup_CCL!$A$3:$Z$549,11,FALSE))+(I1040/100)</f>
        <v>294.95499999999998</v>
      </c>
      <c r="L1040" s="90">
        <v>60</v>
      </c>
      <c r="M1040" s="90" t="s">
        <v>1846</v>
      </c>
      <c r="N1040" s="14" t="s">
        <v>1442</v>
      </c>
      <c r="Q1040" s="2"/>
      <c r="R1040" s="110"/>
      <c r="T1040" s="35"/>
      <c r="U1040" s="2"/>
      <c r="V1040" s="2"/>
      <c r="W1040" s="5" t="e">
        <f>VLOOKUP(V1040,definitions_list_lookup!$V$12:$W$15,2,FALSE)</f>
        <v>#N/A</v>
      </c>
      <c r="X1040" s="35"/>
      <c r="Y1040" s="41" t="e">
        <f>VLOOKUP(X1040,definitions_list_lookup!$AT$3:$AU$5,2,FALSE)</f>
        <v>#N/A</v>
      </c>
      <c r="Z1040" s="41">
        <v>178</v>
      </c>
      <c r="AA1040" s="41" t="s">
        <v>3372</v>
      </c>
      <c r="AB1040" s="2" t="s">
        <v>1385</v>
      </c>
      <c r="AC1040" s="2" t="s">
        <v>1374</v>
      </c>
      <c r="AD1040" s="5">
        <f>VLOOKUP(AC1040,definitions_list_lookup!$Y$12:$Z$15,2,FALSE)</f>
        <v>1</v>
      </c>
      <c r="AE1040" s="35" t="s">
        <v>1455</v>
      </c>
      <c r="AF1040" s="41">
        <f>VLOOKUP(AE1040,definitions_list_lookup!$AT$3:$AU$5,2,FALSE)</f>
        <v>0</v>
      </c>
      <c r="AH1040" s="2" t="s">
        <v>1494</v>
      </c>
      <c r="AI1040" s="2" t="s">
        <v>3918</v>
      </c>
      <c r="AJ1040" s="14"/>
      <c r="AK1040" s="14"/>
      <c r="AL1040" s="14"/>
      <c r="AM1040" s="14"/>
      <c r="AN1040" s="14"/>
      <c r="AO1040" s="14"/>
      <c r="AP1040" s="14"/>
      <c r="AQ1040" s="14"/>
      <c r="AR1040" s="14"/>
      <c r="AS1040" s="49">
        <v>9</v>
      </c>
      <c r="AT1040" s="49">
        <v>270</v>
      </c>
      <c r="AU1040" s="49">
        <v>28</v>
      </c>
      <c r="AV1040" s="49">
        <v>280</v>
      </c>
      <c r="AW1040" s="49">
        <f t="shared" si="99"/>
        <v>175.81346969157062</v>
      </c>
      <c r="AX1040" s="49">
        <f t="shared" si="95"/>
        <v>175.81346969157062</v>
      </c>
      <c r="AY1040" s="49">
        <f t="shared" si="100"/>
        <v>24.746273225946073</v>
      </c>
      <c r="AZ1040" s="49">
        <f t="shared" si="96"/>
        <v>265.81346969157062</v>
      </c>
      <c r="BA1040" s="49">
        <f t="shared" si="97"/>
        <v>65.253726774053931</v>
      </c>
      <c r="BB1040" s="49">
        <f t="shared" si="101"/>
        <v>355.81346969157062</v>
      </c>
      <c r="BC1040" s="60">
        <f t="shared" si="98"/>
        <v>65.253726774053931</v>
      </c>
    </row>
    <row r="1041" spans="1:55">
      <c r="A1041" s="89">
        <v>42944</v>
      </c>
      <c r="B1041" s="2" t="s">
        <v>1842</v>
      </c>
      <c r="C1041" s="2" t="s">
        <v>1450</v>
      </c>
      <c r="D1041" s="2" t="s">
        <v>1575</v>
      </c>
      <c r="E1041" s="2">
        <v>117</v>
      </c>
      <c r="F1041" s="2">
        <v>4</v>
      </c>
      <c r="G1041" s="10" t="str">
        <f t="shared" si="102"/>
        <v>117-4</v>
      </c>
      <c r="H1041" s="2">
        <v>0</v>
      </c>
      <c r="I1041" s="2">
        <v>71</v>
      </c>
      <c r="J1041" s="14">
        <f>(VLOOKUP($G1041,Depth_Lookup_CCL!$A$3:$Z$549,11,FALSE))+(H1041/100)</f>
        <v>294.96000000000004</v>
      </c>
      <c r="K1041" s="14">
        <f>(VLOOKUP($G1041,Depth_Lookup_CCL!$A$3:$Z$549,11,FALSE))+(I1041/100)</f>
        <v>295.67</v>
      </c>
      <c r="L1041" s="90">
        <v>60</v>
      </c>
      <c r="M1041" s="90" t="s">
        <v>1846</v>
      </c>
      <c r="N1041" s="14" t="s">
        <v>1442</v>
      </c>
      <c r="Q1041" s="2"/>
      <c r="R1041" s="110"/>
      <c r="T1041" s="35"/>
      <c r="U1041" s="2"/>
      <c r="V1041" s="2"/>
      <c r="W1041" s="5" t="e">
        <f>VLOOKUP(V1041,definitions_list_lookup!$V$12:$W$15,2,FALSE)</f>
        <v>#N/A</v>
      </c>
      <c r="X1041" s="35"/>
      <c r="Y1041" s="41" t="e">
        <f>VLOOKUP(X1041,definitions_list_lookup!$AT$3:$AU$5,2,FALSE)</f>
        <v>#N/A</v>
      </c>
      <c r="Z1041" s="41"/>
      <c r="AA1041" s="41" t="s">
        <v>3919</v>
      </c>
      <c r="AB1041" s="2"/>
      <c r="AC1041" s="2"/>
      <c r="AD1041" s="5" t="e">
        <f>VLOOKUP(AC1041,definitions_list_lookup!$Y$12:$Z$15,2,FALSE)</f>
        <v>#N/A</v>
      </c>
      <c r="AE1041" s="35"/>
      <c r="AF1041" s="41" t="e">
        <f>VLOOKUP(AE1041,definitions_list_lookup!$AT$3:$AU$5,2,FALSE)</f>
        <v>#N/A</v>
      </c>
      <c r="AH1041" s="2"/>
      <c r="AI1041" s="2"/>
      <c r="AJ1041" s="14"/>
      <c r="AK1041" s="14"/>
      <c r="AL1041" s="14"/>
      <c r="AM1041" s="14"/>
      <c r="AN1041" s="14"/>
      <c r="AO1041" s="14"/>
      <c r="AP1041" s="14"/>
      <c r="AQ1041" s="14"/>
      <c r="AR1041" s="14"/>
      <c r="AS1041" s="49"/>
      <c r="AT1041" s="49"/>
      <c r="AU1041" s="49"/>
      <c r="AV1041" s="49"/>
      <c r="AW1041" s="49" t="e">
        <f t="shared" si="99"/>
        <v>#DIV/0!</v>
      </c>
      <c r="AX1041" s="49" t="e">
        <f t="shared" si="95"/>
        <v>#DIV/0!</v>
      </c>
      <c r="AY1041" s="49" t="e">
        <f t="shared" si="100"/>
        <v>#DIV/0!</v>
      </c>
      <c r="AZ1041" s="49" t="e">
        <f t="shared" si="96"/>
        <v>#DIV/0!</v>
      </c>
      <c r="BA1041" s="49" t="e">
        <f t="shared" si="97"/>
        <v>#DIV/0!</v>
      </c>
      <c r="BB1041" s="49" t="e">
        <f t="shared" si="101"/>
        <v>#DIV/0!</v>
      </c>
      <c r="BC1041" s="60" t="e">
        <f t="shared" si="98"/>
        <v>#DIV/0!</v>
      </c>
    </row>
    <row r="1042" spans="1:55">
      <c r="A1042" s="89">
        <v>42944</v>
      </c>
      <c r="B1042" s="2" t="s">
        <v>1842</v>
      </c>
      <c r="C1042" s="2" t="s">
        <v>1450</v>
      </c>
      <c r="D1042" s="2" t="s">
        <v>1575</v>
      </c>
      <c r="E1042" s="2">
        <v>118</v>
      </c>
      <c r="F1042" s="2">
        <v>1</v>
      </c>
      <c r="G1042" s="10" t="str">
        <f t="shared" si="102"/>
        <v>118-1</v>
      </c>
      <c r="H1042" s="2">
        <v>0</v>
      </c>
      <c r="I1042" s="2">
        <v>78</v>
      </c>
      <c r="J1042" s="14">
        <f>(VLOOKUP($G1042,Depth_Lookup_CCL!$A$3:$Z$549,11,FALSE))+(H1042/100)</f>
        <v>295.5</v>
      </c>
      <c r="K1042" s="14">
        <f>(VLOOKUP($G1042,Depth_Lookup_CCL!$A$3:$Z$549,11,FALSE))+(I1042/100)</f>
        <v>296.27999999999997</v>
      </c>
      <c r="L1042" s="90">
        <v>60</v>
      </c>
      <c r="M1042" s="90" t="s">
        <v>1846</v>
      </c>
      <c r="N1042" s="14" t="s">
        <v>1442</v>
      </c>
      <c r="Q1042" s="2"/>
      <c r="R1042" s="110" t="s">
        <v>3561</v>
      </c>
      <c r="T1042" s="35"/>
      <c r="U1042" s="2"/>
      <c r="V1042" s="2"/>
      <c r="W1042" s="5" t="e">
        <f>VLOOKUP(V1042,definitions_list_lookup!$V$12:$W$15,2,FALSE)</f>
        <v>#N/A</v>
      </c>
      <c r="X1042" s="35"/>
      <c r="Y1042" s="41" t="e">
        <f>VLOOKUP(X1042,definitions_list_lookup!$AT$3:$AU$5,2,FALSE)</f>
        <v>#N/A</v>
      </c>
      <c r="Z1042" s="41"/>
      <c r="AA1042" s="41" t="s">
        <v>3920</v>
      </c>
      <c r="AB1042" s="2" t="s">
        <v>1385</v>
      </c>
      <c r="AC1042" s="2" t="s">
        <v>1374</v>
      </c>
      <c r="AD1042" s="5">
        <f>VLOOKUP(AC1042,definitions_list_lookup!$Y$12:$Z$15,2,FALSE)</f>
        <v>1</v>
      </c>
      <c r="AE1042" s="35" t="s">
        <v>1455</v>
      </c>
      <c r="AF1042" s="41">
        <f>VLOOKUP(AE1042,definitions_list_lookup!$AT$3:$AU$5,2,FALSE)</f>
        <v>0</v>
      </c>
      <c r="AH1042" s="2" t="s">
        <v>1492</v>
      </c>
      <c r="AI1042" s="2" t="s">
        <v>3367</v>
      </c>
      <c r="AJ1042" s="14"/>
      <c r="AK1042" s="14"/>
      <c r="AL1042" s="14"/>
      <c r="AM1042" s="14"/>
      <c r="AN1042" s="14"/>
      <c r="AO1042" s="14"/>
      <c r="AP1042" s="14"/>
      <c r="AQ1042" s="14"/>
      <c r="AR1042" s="14"/>
      <c r="AS1042" s="49">
        <v>3</v>
      </c>
      <c r="AT1042" s="49">
        <v>270</v>
      </c>
      <c r="AU1042" s="49">
        <v>2</v>
      </c>
      <c r="AV1042" s="49">
        <v>360</v>
      </c>
      <c r="AW1042" s="49">
        <f t="shared" si="99"/>
        <v>123.67663081374843</v>
      </c>
      <c r="AX1042" s="49">
        <f t="shared" si="95"/>
        <v>123.67663081374843</v>
      </c>
      <c r="AY1042" s="49">
        <f t="shared" si="100"/>
        <v>86.396473075212924</v>
      </c>
      <c r="AZ1042" s="49">
        <f t="shared" si="96"/>
        <v>213.67663081374843</v>
      </c>
      <c r="BA1042" s="49">
        <f t="shared" si="97"/>
        <v>3.6035269247870758</v>
      </c>
      <c r="BB1042" s="49">
        <f t="shared" si="101"/>
        <v>303.67663081374843</v>
      </c>
      <c r="BC1042" s="60">
        <f t="shared" si="98"/>
        <v>3.6035269247870758</v>
      </c>
    </row>
    <row r="1043" spans="1:55">
      <c r="A1043" s="89">
        <v>42944</v>
      </c>
      <c r="B1043" s="2" t="s">
        <v>1842</v>
      </c>
      <c r="C1043" s="2" t="s">
        <v>1450</v>
      </c>
      <c r="D1043" s="2" t="s">
        <v>1575</v>
      </c>
      <c r="E1043" s="2">
        <v>118</v>
      </c>
      <c r="F1043" s="2">
        <v>2</v>
      </c>
      <c r="G1043" s="10" t="str">
        <f t="shared" si="102"/>
        <v>118-2</v>
      </c>
      <c r="H1043" s="2">
        <v>0</v>
      </c>
      <c r="I1043" s="2">
        <v>92</v>
      </c>
      <c r="J1043" s="14">
        <f>(VLOOKUP($G1043,Depth_Lookup_CCL!$A$3:$Z$549,11,FALSE))+(H1043/100)</f>
        <v>296.29500000000002</v>
      </c>
      <c r="K1043" s="14">
        <f>(VLOOKUP($G1043,Depth_Lookup_CCL!$A$3:$Z$549,11,FALSE))+(I1043/100)</f>
        <v>297.21500000000003</v>
      </c>
      <c r="L1043" s="90">
        <v>60</v>
      </c>
      <c r="M1043" s="90" t="s">
        <v>1846</v>
      </c>
      <c r="N1043" s="14" t="s">
        <v>1442</v>
      </c>
      <c r="Q1043" s="2"/>
      <c r="R1043" s="110"/>
      <c r="T1043" s="35"/>
      <c r="U1043" s="2"/>
      <c r="V1043" s="2"/>
      <c r="W1043" s="5" t="e">
        <f>VLOOKUP(V1043,definitions_list_lookup!$V$12:$W$15,2,FALSE)</f>
        <v>#N/A</v>
      </c>
      <c r="X1043" s="35"/>
      <c r="Y1043" s="41" t="e">
        <f>VLOOKUP(X1043,definitions_list_lookup!$AT$3:$AU$5,2,FALSE)</f>
        <v>#N/A</v>
      </c>
      <c r="Z1043" s="41"/>
      <c r="AA1043" s="41" t="s">
        <v>3921</v>
      </c>
      <c r="AB1043" s="2"/>
      <c r="AC1043" s="2"/>
      <c r="AD1043" s="5" t="e">
        <f>VLOOKUP(AC1043,definitions_list_lookup!$Y$12:$Z$15,2,FALSE)</f>
        <v>#N/A</v>
      </c>
      <c r="AE1043" s="35"/>
      <c r="AF1043" s="41" t="e">
        <f>VLOOKUP(AE1043,definitions_list_lookup!$AT$3:$AU$5,2,FALSE)</f>
        <v>#N/A</v>
      </c>
      <c r="AH1043" s="2"/>
      <c r="AI1043" s="2"/>
      <c r="AJ1043" s="14"/>
      <c r="AK1043" s="14"/>
      <c r="AL1043" s="14"/>
      <c r="AM1043" s="14"/>
      <c r="AN1043" s="14"/>
      <c r="AO1043" s="14"/>
      <c r="AP1043" s="14"/>
      <c r="AQ1043" s="14"/>
      <c r="AR1043" s="14"/>
      <c r="AS1043" s="49"/>
      <c r="AT1043" s="49"/>
      <c r="AU1043" s="49"/>
      <c r="AV1043" s="49"/>
      <c r="AW1043" s="49" t="e">
        <f t="shared" si="99"/>
        <v>#DIV/0!</v>
      </c>
      <c r="AX1043" s="49" t="e">
        <f t="shared" si="95"/>
        <v>#DIV/0!</v>
      </c>
      <c r="AY1043" s="49" t="e">
        <f t="shared" si="100"/>
        <v>#DIV/0!</v>
      </c>
      <c r="AZ1043" s="49" t="e">
        <f t="shared" si="96"/>
        <v>#DIV/0!</v>
      </c>
      <c r="BA1043" s="49" t="e">
        <f t="shared" si="97"/>
        <v>#DIV/0!</v>
      </c>
      <c r="BB1043" s="49" t="e">
        <f t="shared" si="101"/>
        <v>#DIV/0!</v>
      </c>
      <c r="BC1043" s="60" t="e">
        <f t="shared" si="98"/>
        <v>#DIV/0!</v>
      </c>
    </row>
    <row r="1044" spans="1:55">
      <c r="A1044" s="89">
        <v>42944</v>
      </c>
      <c r="B1044" s="2" t="s">
        <v>1842</v>
      </c>
      <c r="C1044" s="2" t="s">
        <v>1450</v>
      </c>
      <c r="D1044" s="2" t="s">
        <v>1575</v>
      </c>
      <c r="E1044" s="2">
        <v>118</v>
      </c>
      <c r="F1044" s="2">
        <v>3</v>
      </c>
      <c r="G1044" s="10" t="str">
        <f t="shared" si="102"/>
        <v>118-3</v>
      </c>
      <c r="H1044" s="2">
        <v>0</v>
      </c>
      <c r="I1044" s="2">
        <v>12</v>
      </c>
      <c r="J1044" s="14">
        <f>(VLOOKUP($G1044,Depth_Lookup_CCL!$A$3:$Z$549,11,FALSE))+(H1044/100)</f>
        <v>297.21500000000003</v>
      </c>
      <c r="K1044" s="14">
        <f>(VLOOKUP($G1044,Depth_Lookup_CCL!$A$3:$Z$549,11,FALSE))+(I1044/100)</f>
        <v>297.33500000000004</v>
      </c>
      <c r="L1044" s="90">
        <v>60</v>
      </c>
      <c r="M1044" s="90" t="s">
        <v>1846</v>
      </c>
      <c r="N1044" s="14"/>
      <c r="Q1044" s="2"/>
      <c r="R1044" s="110"/>
      <c r="S1044" s="2" t="s">
        <v>1366</v>
      </c>
      <c r="T1044" s="35" t="s">
        <v>1391</v>
      </c>
      <c r="U1044" s="2" t="s">
        <v>1368</v>
      </c>
      <c r="V1044" s="2" t="s">
        <v>1374</v>
      </c>
      <c r="W1044" s="5">
        <f>VLOOKUP(V1044,definitions_list_lookup!$V$12:$W$15,2,FALSE)</f>
        <v>1</v>
      </c>
      <c r="X1044" s="35" t="s">
        <v>1456</v>
      </c>
      <c r="Y1044" s="41">
        <f>VLOOKUP(X1044,definitions_list_lookup!$AT$3:$AU$5,2,FALSE)</f>
        <v>1</v>
      </c>
      <c r="Z1044" s="41">
        <v>104</v>
      </c>
      <c r="AA1044" s="41" t="s">
        <v>3229</v>
      </c>
      <c r="AB1044" s="2"/>
      <c r="AC1044" s="2"/>
      <c r="AD1044" s="5" t="e">
        <f>VLOOKUP(AC1044,definitions_list_lookup!$Y$12:$Z$15,2,FALSE)</f>
        <v>#N/A</v>
      </c>
      <c r="AE1044" s="35"/>
      <c r="AF1044" s="41" t="e">
        <f>VLOOKUP(AE1044,definitions_list_lookup!$AT$3:$AU$5,2,FALSE)</f>
        <v>#N/A</v>
      </c>
      <c r="AH1044" s="2"/>
      <c r="AI1044" s="2"/>
      <c r="AJ1044" s="14"/>
      <c r="AK1044" s="14"/>
      <c r="AL1044" s="14"/>
      <c r="AM1044" s="14"/>
      <c r="AN1044" s="14"/>
      <c r="AO1044" s="14"/>
      <c r="AP1044" s="14"/>
      <c r="AQ1044" s="14"/>
      <c r="AR1044" s="14"/>
      <c r="AS1044" s="49"/>
      <c r="AT1044" s="49"/>
      <c r="AU1044" s="49"/>
      <c r="AV1044" s="49"/>
      <c r="AW1044" s="49"/>
      <c r="AX1044" s="49"/>
      <c r="AY1044" s="49"/>
      <c r="AZ1044" s="49"/>
      <c r="BA1044" s="49"/>
      <c r="BB1044" s="49"/>
      <c r="BC1044" s="60"/>
    </row>
    <row r="1045" spans="1:55">
      <c r="A1045" s="89">
        <v>42944</v>
      </c>
      <c r="B1045" s="2" t="s">
        <v>1842</v>
      </c>
      <c r="C1045" s="2" t="s">
        <v>1450</v>
      </c>
      <c r="D1045" s="2" t="s">
        <v>1575</v>
      </c>
      <c r="E1045" s="2">
        <v>118</v>
      </c>
      <c r="F1045" s="2">
        <v>3</v>
      </c>
      <c r="G1045" s="10" t="str">
        <f t="shared" si="102"/>
        <v>118-3</v>
      </c>
      <c r="H1045" s="2">
        <v>12</v>
      </c>
      <c r="I1045" s="2">
        <v>25</v>
      </c>
      <c r="J1045" s="14">
        <f>(VLOOKUP($G1045,Depth_Lookup_CCL!$A$3:$Z$549,11,FALSE))+(H1045/100)</f>
        <v>297.33500000000004</v>
      </c>
      <c r="K1045" s="14">
        <f>(VLOOKUP($G1045,Depth_Lookup_CCL!$A$3:$Z$549,11,FALSE))+(I1045/100)</f>
        <v>297.46500000000003</v>
      </c>
      <c r="L1045" s="90">
        <v>60</v>
      </c>
      <c r="M1045" s="90" t="s">
        <v>1846</v>
      </c>
      <c r="N1045" s="14"/>
      <c r="Q1045" s="2"/>
      <c r="R1045" s="110"/>
      <c r="S1045" s="2" t="s">
        <v>1379</v>
      </c>
      <c r="T1045" s="35" t="s">
        <v>1391</v>
      </c>
      <c r="U1045" s="2" t="s">
        <v>1368</v>
      </c>
      <c r="V1045" s="2" t="s">
        <v>1374</v>
      </c>
      <c r="W1045" s="5">
        <f>VLOOKUP(V1045,definitions_list_lookup!$V$12:$W$15,2,FALSE)</f>
        <v>1</v>
      </c>
      <c r="X1045" s="35" t="s">
        <v>1456</v>
      </c>
      <c r="Y1045" s="41">
        <f>VLOOKUP(X1045,definitions_list_lookup!$AT$3:$AU$5,2,FALSE)</f>
        <v>1</v>
      </c>
      <c r="Z1045" s="41">
        <v>28</v>
      </c>
      <c r="AA1045" s="41" t="s">
        <v>3080</v>
      </c>
      <c r="AB1045" s="2"/>
      <c r="AC1045" s="2"/>
      <c r="AD1045" s="5" t="e">
        <f>VLOOKUP(AC1045,definitions_list_lookup!$Y$12:$Z$15,2,FALSE)</f>
        <v>#N/A</v>
      </c>
      <c r="AE1045" s="35"/>
      <c r="AF1045" s="41" t="e">
        <f>VLOOKUP(AE1045,definitions_list_lookup!$AT$3:$AU$5,2,FALSE)</f>
        <v>#N/A</v>
      </c>
      <c r="AH1045" s="2"/>
      <c r="AI1045" s="2"/>
      <c r="AJ1045" s="14"/>
      <c r="AK1045" s="14"/>
      <c r="AL1045" s="14"/>
      <c r="AM1045" s="14"/>
      <c r="AN1045" s="14"/>
      <c r="AO1045" s="14"/>
      <c r="AP1045" s="14"/>
      <c r="AQ1045" s="14"/>
      <c r="AR1045" s="14"/>
      <c r="AS1045" s="49"/>
      <c r="AT1045" s="49"/>
      <c r="AU1045" s="49"/>
      <c r="AV1045" s="49"/>
      <c r="AW1045" s="49"/>
      <c r="AX1045" s="49"/>
      <c r="AY1045" s="49"/>
      <c r="AZ1045" s="49"/>
      <c r="BA1045" s="49"/>
      <c r="BB1045" s="49"/>
      <c r="BC1045" s="60"/>
    </row>
    <row r="1046" spans="1:55">
      <c r="A1046" s="89">
        <v>42944</v>
      </c>
      <c r="B1046" s="2" t="s">
        <v>1842</v>
      </c>
      <c r="C1046" s="2" t="s">
        <v>1450</v>
      </c>
      <c r="D1046" s="2" t="s">
        <v>1575</v>
      </c>
      <c r="E1046" s="2">
        <v>118</v>
      </c>
      <c r="F1046" s="2">
        <v>3</v>
      </c>
      <c r="G1046" s="10" t="str">
        <f t="shared" si="102"/>
        <v>118-3</v>
      </c>
      <c r="H1046" s="2">
        <v>25</v>
      </c>
      <c r="I1046" s="2">
        <v>25.5</v>
      </c>
      <c r="J1046" s="14">
        <f>(VLOOKUP($G1046,Depth_Lookup_CCL!$A$3:$Z$549,11,FALSE))+(H1046/100)</f>
        <v>297.46500000000003</v>
      </c>
      <c r="K1046" s="14">
        <f>(VLOOKUP($G1046,Depth_Lookup_CCL!$A$3:$Z$549,11,FALSE))+(I1046/100)</f>
        <v>297.47000000000003</v>
      </c>
      <c r="L1046" s="90">
        <v>60</v>
      </c>
      <c r="M1046" s="90" t="s">
        <v>1846</v>
      </c>
      <c r="N1046" s="14"/>
      <c r="Q1046" s="2"/>
      <c r="R1046" s="110"/>
      <c r="T1046" s="35"/>
      <c r="U1046" s="2"/>
      <c r="V1046" s="2"/>
      <c r="W1046" s="5" t="e">
        <f>VLOOKUP(V1046,definitions_list_lookup!$V$12:$W$15,2,FALSE)</f>
        <v>#N/A</v>
      </c>
      <c r="X1046" s="35"/>
      <c r="Y1046" s="41" t="e">
        <f>VLOOKUP(X1046,definitions_list_lookup!$AT$3:$AU$5,2,FALSE)</f>
        <v>#N/A</v>
      </c>
      <c r="Z1046" s="41">
        <v>0.5</v>
      </c>
      <c r="AA1046" s="41" t="s">
        <v>3889</v>
      </c>
      <c r="AB1046" s="2"/>
      <c r="AC1046" s="2"/>
      <c r="AD1046" s="5" t="e">
        <f>VLOOKUP(AC1046,definitions_list_lookup!$Y$12:$Z$15,2,FALSE)</f>
        <v>#N/A</v>
      </c>
      <c r="AE1046" s="35"/>
      <c r="AF1046" s="41" t="e">
        <f>VLOOKUP(AE1046,definitions_list_lookup!$AT$3:$AU$5,2,FALSE)</f>
        <v>#N/A</v>
      </c>
      <c r="AH1046" s="2"/>
      <c r="AI1046" s="2"/>
      <c r="AJ1046" s="14"/>
      <c r="AK1046" s="14"/>
      <c r="AL1046" s="14"/>
      <c r="AM1046" s="14"/>
      <c r="AN1046" s="14"/>
      <c r="AO1046" s="14"/>
      <c r="AP1046" s="14"/>
      <c r="AQ1046" s="14"/>
      <c r="AR1046" s="14"/>
      <c r="AS1046" s="49">
        <v>10</v>
      </c>
      <c r="AT1046" s="49">
        <v>270</v>
      </c>
      <c r="AU1046" s="49">
        <v>10</v>
      </c>
      <c r="AV1046" s="49">
        <v>360</v>
      </c>
      <c r="AW1046" s="49">
        <f t="shared" si="99"/>
        <v>135</v>
      </c>
      <c r="AX1046" s="49">
        <f t="shared" si="95"/>
        <v>135</v>
      </c>
      <c r="AY1046" s="49">
        <f t="shared" si="100"/>
        <v>75.998057834483077</v>
      </c>
      <c r="AZ1046" s="49">
        <f t="shared" si="96"/>
        <v>225</v>
      </c>
      <c r="BA1046" s="49">
        <f t="shared" si="97"/>
        <v>14.001942165516923</v>
      </c>
      <c r="BB1046" s="49">
        <f t="shared" si="101"/>
        <v>315</v>
      </c>
      <c r="BC1046" s="60">
        <f t="shared" si="98"/>
        <v>14.001942165516923</v>
      </c>
    </row>
    <row r="1047" spans="1:55">
      <c r="A1047" s="89">
        <v>42944</v>
      </c>
      <c r="B1047" s="2" t="s">
        <v>1842</v>
      </c>
      <c r="C1047" s="2" t="s">
        <v>1450</v>
      </c>
      <c r="D1047" s="2" t="s">
        <v>1575</v>
      </c>
      <c r="E1047" s="2">
        <v>118</v>
      </c>
      <c r="F1047" s="2">
        <v>3</v>
      </c>
      <c r="G1047" s="10" t="str">
        <f t="shared" si="102"/>
        <v>118-3</v>
      </c>
      <c r="H1047" s="2">
        <v>25.5</v>
      </c>
      <c r="I1047" s="2">
        <v>40</v>
      </c>
      <c r="J1047" s="14">
        <f>(VLOOKUP($G1047,Depth_Lookup_CCL!$A$3:$Z$549,11,FALSE))+(H1047/100)</f>
        <v>297.47000000000003</v>
      </c>
      <c r="K1047" s="14">
        <f>(VLOOKUP($G1047,Depth_Lookup_CCL!$A$3:$Z$549,11,FALSE))+(I1047/100)</f>
        <v>297.61500000000001</v>
      </c>
      <c r="L1047" s="90">
        <v>60</v>
      </c>
      <c r="M1047" s="90" t="s">
        <v>1846</v>
      </c>
      <c r="N1047" s="14"/>
      <c r="Q1047" s="2"/>
      <c r="R1047" s="110"/>
      <c r="S1047" s="2" t="s">
        <v>1366</v>
      </c>
      <c r="T1047" s="35" t="s">
        <v>1391</v>
      </c>
      <c r="U1047" s="2" t="s">
        <v>1368</v>
      </c>
      <c r="V1047" s="2" t="s">
        <v>1374</v>
      </c>
      <c r="W1047" s="5">
        <f>VLOOKUP(V1047,definitions_list_lookup!$V$12:$W$15,2,FALSE)</f>
        <v>1</v>
      </c>
      <c r="X1047" s="35" t="s">
        <v>1456</v>
      </c>
      <c r="Y1047" s="41">
        <f>VLOOKUP(X1047,definitions_list_lookup!$AT$3:$AU$5,2,FALSE)</f>
        <v>1</v>
      </c>
      <c r="Z1047" s="41"/>
      <c r="AA1047" s="41" t="s">
        <v>3080</v>
      </c>
      <c r="AB1047" s="2"/>
      <c r="AC1047" s="2"/>
      <c r="AD1047" s="5" t="e">
        <f>VLOOKUP(AC1047,definitions_list_lookup!$Y$12:$Z$15,2,FALSE)</f>
        <v>#N/A</v>
      </c>
      <c r="AE1047" s="35"/>
      <c r="AF1047" s="41" t="e">
        <f>VLOOKUP(AE1047,definitions_list_lookup!$AT$3:$AU$5,2,FALSE)</f>
        <v>#N/A</v>
      </c>
      <c r="AH1047" s="2"/>
      <c r="AI1047" s="2"/>
      <c r="AJ1047" s="14"/>
      <c r="AK1047" s="14"/>
      <c r="AL1047" s="14"/>
      <c r="AM1047" s="14"/>
      <c r="AN1047" s="14"/>
      <c r="AO1047" s="14"/>
      <c r="AP1047" s="14"/>
      <c r="AQ1047" s="14"/>
      <c r="AR1047" s="14"/>
      <c r="AS1047" s="49"/>
      <c r="AT1047" s="49"/>
      <c r="AU1047" s="49"/>
      <c r="AV1047" s="49"/>
      <c r="AW1047" s="49"/>
      <c r="AX1047" s="49"/>
      <c r="AY1047" s="49"/>
      <c r="AZ1047" s="49"/>
      <c r="BA1047" s="49"/>
      <c r="BB1047" s="49"/>
      <c r="BC1047" s="60"/>
    </row>
    <row r="1048" spans="1:55">
      <c r="A1048" s="89">
        <v>42944</v>
      </c>
      <c r="B1048" s="2" t="s">
        <v>1842</v>
      </c>
      <c r="C1048" s="2" t="s">
        <v>1450</v>
      </c>
      <c r="D1048" s="2" t="s">
        <v>1575</v>
      </c>
      <c r="E1048" s="2">
        <v>118</v>
      </c>
      <c r="F1048" s="2">
        <v>3</v>
      </c>
      <c r="G1048" s="10" t="str">
        <f t="shared" si="102"/>
        <v>118-3</v>
      </c>
      <c r="H1048" s="2">
        <v>40</v>
      </c>
      <c r="I1048" s="2">
        <v>67</v>
      </c>
      <c r="J1048" s="14">
        <f>(VLOOKUP($G1048,Depth_Lookup_CCL!$A$3:$Z$549,11,FALSE))+(H1048/100)</f>
        <v>297.61500000000001</v>
      </c>
      <c r="K1048" s="14">
        <f>(VLOOKUP($G1048,Depth_Lookup_CCL!$A$3:$Z$549,11,FALSE))+(I1048/100)</f>
        <v>297.88500000000005</v>
      </c>
      <c r="L1048" s="90">
        <v>60</v>
      </c>
      <c r="M1048" s="90" t="s">
        <v>1846</v>
      </c>
      <c r="N1048" s="14" t="s">
        <v>1442</v>
      </c>
      <c r="Q1048" s="2"/>
      <c r="R1048" s="110"/>
      <c r="S1048" s="2" t="s">
        <v>1379</v>
      </c>
      <c r="T1048" s="35" t="s">
        <v>1391</v>
      </c>
      <c r="U1048" s="2" t="s">
        <v>1368</v>
      </c>
      <c r="V1048" s="2" t="s">
        <v>1374</v>
      </c>
      <c r="W1048" s="5">
        <f>VLOOKUP(V1048,definitions_list_lookup!$V$12:$W$15,2,FALSE)</f>
        <v>1</v>
      </c>
      <c r="X1048" s="35" t="s">
        <v>1456</v>
      </c>
      <c r="Y1048" s="41">
        <f>VLOOKUP(X1048,definitions_list_lookup!$AT$3:$AU$5,2,FALSE)</f>
        <v>1</v>
      </c>
      <c r="Z1048" s="41"/>
      <c r="AA1048" s="41" t="s">
        <v>5</v>
      </c>
      <c r="AB1048" s="2"/>
      <c r="AC1048" s="2"/>
      <c r="AD1048" s="5" t="e">
        <f>VLOOKUP(AC1048,definitions_list_lookup!$Y$12:$Z$15,2,FALSE)</f>
        <v>#N/A</v>
      </c>
      <c r="AE1048" s="35"/>
      <c r="AF1048" s="41" t="e">
        <f>VLOOKUP(AE1048,definitions_list_lookup!$AT$3:$AU$5,2,FALSE)</f>
        <v>#N/A</v>
      </c>
      <c r="AH1048" s="2"/>
      <c r="AI1048" s="2"/>
      <c r="AJ1048" s="14"/>
      <c r="AK1048" s="14"/>
      <c r="AL1048" s="14"/>
      <c r="AM1048" s="14"/>
      <c r="AN1048" s="14"/>
      <c r="AO1048" s="14"/>
      <c r="AP1048" s="14"/>
      <c r="AQ1048" s="14"/>
      <c r="AR1048" s="14"/>
      <c r="AS1048" s="49"/>
      <c r="AT1048" s="49"/>
      <c r="AU1048" s="49"/>
      <c r="AV1048" s="49"/>
      <c r="AW1048" s="49" t="e">
        <f t="shared" si="99"/>
        <v>#DIV/0!</v>
      </c>
      <c r="AX1048" s="49" t="e">
        <f t="shared" si="95"/>
        <v>#DIV/0!</v>
      </c>
      <c r="AY1048" s="49" t="e">
        <f t="shared" si="100"/>
        <v>#DIV/0!</v>
      </c>
      <c r="AZ1048" s="49" t="e">
        <f t="shared" si="96"/>
        <v>#DIV/0!</v>
      </c>
      <c r="BA1048" s="49" t="e">
        <f t="shared" si="97"/>
        <v>#DIV/0!</v>
      </c>
      <c r="BB1048" s="49" t="e">
        <f t="shared" si="101"/>
        <v>#DIV/0!</v>
      </c>
      <c r="BC1048" s="60" t="e">
        <f t="shared" si="98"/>
        <v>#DIV/0!</v>
      </c>
    </row>
    <row r="1049" spans="1:55">
      <c r="A1049" s="89">
        <v>42944</v>
      </c>
      <c r="B1049" s="2" t="s">
        <v>1842</v>
      </c>
      <c r="C1049" s="2" t="s">
        <v>1450</v>
      </c>
      <c r="D1049" s="2" t="s">
        <v>1575</v>
      </c>
      <c r="E1049" s="2">
        <v>118</v>
      </c>
      <c r="F1049" s="2">
        <v>4</v>
      </c>
      <c r="G1049" s="10" t="str">
        <f t="shared" si="102"/>
        <v>118-4</v>
      </c>
      <c r="H1049" s="2">
        <v>0</v>
      </c>
      <c r="I1049" s="2">
        <v>40</v>
      </c>
      <c r="J1049" s="14">
        <f>(VLOOKUP($G1049,Depth_Lookup_CCL!$A$3:$Z$549,11,FALSE))+(H1049/100)</f>
        <v>297.89000000000004</v>
      </c>
      <c r="K1049" s="14">
        <f>(VLOOKUP($G1049,Depth_Lookup_CCL!$A$3:$Z$549,11,FALSE))+(I1049/100)</f>
        <v>298.29000000000002</v>
      </c>
      <c r="L1049" s="90">
        <v>60</v>
      </c>
      <c r="M1049" s="90" t="s">
        <v>1846</v>
      </c>
      <c r="N1049" s="14"/>
      <c r="Q1049" s="2"/>
      <c r="R1049" s="110"/>
      <c r="S1049" s="2" t="s">
        <v>1378</v>
      </c>
      <c r="T1049" s="35" t="s">
        <v>1391</v>
      </c>
      <c r="U1049" s="2" t="s">
        <v>1368</v>
      </c>
      <c r="V1049" s="2" t="s">
        <v>1374</v>
      </c>
      <c r="W1049" s="5">
        <f>VLOOKUP(V1049,definitions_list_lookup!$V$12:$W$15,2,FALSE)</f>
        <v>1</v>
      </c>
      <c r="X1049" s="35" t="s">
        <v>1456</v>
      </c>
      <c r="Y1049" s="41">
        <f>VLOOKUP(X1049,definitions_list_lookup!$AT$3:$AU$5,2,FALSE)</f>
        <v>1</v>
      </c>
      <c r="Z1049" s="41">
        <v>0.5</v>
      </c>
      <c r="AA1049" s="41" t="s">
        <v>3922</v>
      </c>
      <c r="AB1049" s="2"/>
      <c r="AC1049" s="2"/>
      <c r="AD1049" s="5" t="e">
        <f>VLOOKUP(AC1049,definitions_list_lookup!$Y$12:$Z$15,2,FALSE)</f>
        <v>#N/A</v>
      </c>
      <c r="AE1049" s="35"/>
      <c r="AF1049" s="41" t="e">
        <f>VLOOKUP(AE1049,definitions_list_lookup!$AT$3:$AU$5,2,FALSE)</f>
        <v>#N/A</v>
      </c>
      <c r="AH1049" s="2"/>
      <c r="AI1049" s="2"/>
      <c r="AJ1049" s="14"/>
      <c r="AK1049" s="14"/>
      <c r="AL1049" s="14"/>
      <c r="AM1049" s="14"/>
      <c r="AN1049" s="14"/>
      <c r="AO1049" s="14"/>
      <c r="AP1049" s="14"/>
      <c r="AQ1049" s="14"/>
      <c r="AR1049" s="14"/>
      <c r="AS1049" s="49"/>
      <c r="AT1049" s="49"/>
      <c r="AU1049" s="49"/>
      <c r="AV1049" s="49"/>
      <c r="AW1049" s="49"/>
      <c r="AX1049" s="49"/>
      <c r="AY1049" s="49"/>
      <c r="AZ1049" s="49"/>
      <c r="BA1049" s="49"/>
      <c r="BB1049" s="49"/>
      <c r="BC1049" s="60"/>
    </row>
    <row r="1050" spans="1:55">
      <c r="A1050" s="89">
        <v>42944</v>
      </c>
      <c r="B1050" s="2" t="s">
        <v>1842</v>
      </c>
      <c r="C1050" s="2" t="s">
        <v>1450</v>
      </c>
      <c r="D1050" s="2" t="s">
        <v>1575</v>
      </c>
      <c r="E1050" s="2">
        <v>118</v>
      </c>
      <c r="F1050" s="2">
        <v>4</v>
      </c>
      <c r="G1050" s="10" t="str">
        <f t="shared" si="102"/>
        <v>118-4</v>
      </c>
      <c r="H1050" s="2">
        <v>40</v>
      </c>
      <c r="I1050" s="2">
        <v>46</v>
      </c>
      <c r="J1050" s="14">
        <f>(VLOOKUP($G1050,Depth_Lookup_CCL!$A$3:$Z$549,11,FALSE))+(H1050/100)</f>
        <v>298.29000000000002</v>
      </c>
      <c r="K1050" s="14">
        <f>(VLOOKUP($G1050,Depth_Lookup_CCL!$A$3:$Z$549,11,FALSE))+(I1050/100)</f>
        <v>298.35000000000002</v>
      </c>
      <c r="L1050" s="90">
        <v>60</v>
      </c>
      <c r="M1050" s="90" t="s">
        <v>1846</v>
      </c>
      <c r="N1050" s="14"/>
      <c r="Q1050" s="2"/>
      <c r="R1050" s="110"/>
      <c r="S1050" s="2" t="s">
        <v>1378</v>
      </c>
      <c r="T1050" s="35" t="s">
        <v>1391</v>
      </c>
      <c r="U1050" s="2" t="s">
        <v>1368</v>
      </c>
      <c r="V1050" s="2" t="s">
        <v>1374</v>
      </c>
      <c r="W1050" s="5">
        <f>VLOOKUP(V1050,definitions_list_lookup!$V$12:$W$15,2,FALSE)</f>
        <v>1</v>
      </c>
      <c r="X1050" s="35" t="s">
        <v>1457</v>
      </c>
      <c r="Y1050" s="41">
        <f>VLOOKUP(X1050,definitions_list_lookup!$AT$3:$AU$5,2,FALSE)</f>
        <v>2</v>
      </c>
      <c r="Z1050" s="41">
        <v>0.5</v>
      </c>
      <c r="AA1050" s="41" t="s">
        <v>3923</v>
      </c>
      <c r="AB1050" s="2"/>
      <c r="AC1050" s="2"/>
      <c r="AD1050" s="5" t="e">
        <f>VLOOKUP(AC1050,definitions_list_lookup!$Y$12:$Z$15,2,FALSE)</f>
        <v>#N/A</v>
      </c>
      <c r="AE1050" s="35"/>
      <c r="AF1050" s="41" t="e">
        <f>VLOOKUP(AE1050,definitions_list_lookup!$AT$3:$AU$5,2,FALSE)</f>
        <v>#N/A</v>
      </c>
      <c r="AH1050" s="2"/>
      <c r="AI1050" s="2"/>
      <c r="AJ1050" s="14"/>
      <c r="AK1050" s="14"/>
      <c r="AL1050" s="14"/>
      <c r="AM1050" s="14"/>
      <c r="AN1050" s="14"/>
      <c r="AO1050" s="14"/>
      <c r="AP1050" s="14"/>
      <c r="AQ1050" s="14"/>
      <c r="AR1050" s="14"/>
      <c r="AS1050" s="49"/>
      <c r="AT1050" s="49"/>
      <c r="AU1050" s="49"/>
      <c r="AV1050" s="49"/>
      <c r="AW1050" s="49"/>
      <c r="AX1050" s="49"/>
      <c r="AY1050" s="49"/>
      <c r="AZ1050" s="49"/>
      <c r="BA1050" s="49"/>
      <c r="BB1050" s="49"/>
      <c r="BC1050" s="60"/>
    </row>
    <row r="1051" spans="1:55">
      <c r="A1051" s="89">
        <v>42944</v>
      </c>
      <c r="B1051" s="2" t="s">
        <v>1842</v>
      </c>
      <c r="C1051" s="2" t="s">
        <v>1450</v>
      </c>
      <c r="D1051" s="2" t="s">
        <v>1575</v>
      </c>
      <c r="E1051" s="2">
        <v>118</v>
      </c>
      <c r="F1051" s="2">
        <v>4</v>
      </c>
      <c r="G1051" s="10" t="str">
        <f t="shared" si="102"/>
        <v>118-4</v>
      </c>
      <c r="H1051" s="2">
        <v>46</v>
      </c>
      <c r="I1051" s="2">
        <v>59</v>
      </c>
      <c r="J1051" s="14">
        <f>(VLOOKUP($G1051,Depth_Lookup_CCL!$A$3:$Z$549,11,FALSE))+(H1051/100)</f>
        <v>298.35000000000002</v>
      </c>
      <c r="K1051" s="14">
        <f>(VLOOKUP($G1051,Depth_Lookup_CCL!$A$3:$Z$549,11,FALSE))+(I1051/100)</f>
        <v>298.48</v>
      </c>
      <c r="L1051" s="90">
        <v>60</v>
      </c>
      <c r="M1051" s="90" t="s">
        <v>1846</v>
      </c>
      <c r="N1051" s="14"/>
      <c r="Q1051" s="2"/>
      <c r="R1051" s="110"/>
      <c r="S1051" s="2" t="s">
        <v>1378</v>
      </c>
      <c r="T1051" s="35" t="s">
        <v>1391</v>
      </c>
      <c r="U1051" s="2" t="s">
        <v>1368</v>
      </c>
      <c r="V1051" s="2" t="s">
        <v>1374</v>
      </c>
      <c r="W1051" s="5">
        <f>VLOOKUP(V1051,definitions_list_lookup!$V$12:$W$15,2,FALSE)</f>
        <v>1</v>
      </c>
      <c r="X1051" s="35" t="s">
        <v>1457</v>
      </c>
      <c r="Y1051" s="41">
        <f>VLOOKUP(X1051,definitions_list_lookup!$AT$3:$AU$5,2,FALSE)</f>
        <v>2</v>
      </c>
      <c r="Z1051" s="41">
        <v>0.5</v>
      </c>
      <c r="AA1051" s="41" t="s">
        <v>3924</v>
      </c>
      <c r="AB1051" s="2"/>
      <c r="AC1051" s="2"/>
      <c r="AD1051" s="5" t="e">
        <f>VLOOKUP(AC1051,definitions_list_lookup!$Y$12:$Z$15,2,FALSE)</f>
        <v>#N/A</v>
      </c>
      <c r="AE1051" s="35"/>
      <c r="AF1051" s="41" t="e">
        <f>VLOOKUP(AE1051,definitions_list_lookup!$AT$3:$AU$5,2,FALSE)</f>
        <v>#N/A</v>
      </c>
      <c r="AH1051" s="2"/>
      <c r="AI1051" s="2"/>
      <c r="AJ1051" s="14"/>
      <c r="AK1051" s="14"/>
      <c r="AL1051" s="14"/>
      <c r="AM1051" s="14"/>
      <c r="AN1051" s="14"/>
      <c r="AO1051" s="14"/>
      <c r="AP1051" s="14"/>
      <c r="AQ1051" s="14"/>
      <c r="AR1051" s="14"/>
      <c r="AS1051" s="49"/>
      <c r="AT1051" s="49"/>
      <c r="AU1051" s="49"/>
      <c r="AV1051" s="49"/>
      <c r="AW1051" s="49"/>
      <c r="AX1051" s="49"/>
      <c r="AY1051" s="49"/>
      <c r="AZ1051" s="49"/>
      <c r="BA1051" s="49"/>
      <c r="BB1051" s="49"/>
      <c r="BC1051" s="60"/>
    </row>
    <row r="1052" spans="1:55">
      <c r="A1052" s="89">
        <v>42944</v>
      </c>
      <c r="B1052" s="2" t="s">
        <v>1842</v>
      </c>
      <c r="C1052" s="2" t="s">
        <v>1450</v>
      </c>
      <c r="D1052" s="2" t="s">
        <v>1575</v>
      </c>
      <c r="E1052" s="2">
        <v>118</v>
      </c>
      <c r="F1052" s="2">
        <v>4</v>
      </c>
      <c r="G1052" s="10" t="str">
        <f t="shared" si="102"/>
        <v>118-4</v>
      </c>
      <c r="H1052" s="2">
        <v>59</v>
      </c>
      <c r="I1052" s="2">
        <v>64</v>
      </c>
      <c r="J1052" s="14">
        <f>(VLOOKUP($G1052,Depth_Lookup_CCL!$A$3:$Z$549,11,FALSE))+(H1052/100)</f>
        <v>298.48</v>
      </c>
      <c r="K1052" s="14">
        <f>(VLOOKUP($G1052,Depth_Lookup_CCL!$A$3:$Z$549,11,FALSE))+(I1052/100)</f>
        <v>298.53000000000003</v>
      </c>
      <c r="L1052" s="90">
        <v>60</v>
      </c>
      <c r="M1052" s="90" t="s">
        <v>1846</v>
      </c>
      <c r="N1052" s="14"/>
      <c r="Q1052" s="2"/>
      <c r="R1052" s="110"/>
      <c r="S1052" s="2" t="s">
        <v>1378</v>
      </c>
      <c r="T1052" s="35" t="s">
        <v>1391</v>
      </c>
      <c r="U1052" s="2" t="s">
        <v>1368</v>
      </c>
      <c r="V1052" s="2" t="s">
        <v>1374</v>
      </c>
      <c r="W1052" s="5">
        <f>VLOOKUP(V1052,definitions_list_lookup!$V$12:$W$15,2,FALSE)</f>
        <v>1</v>
      </c>
      <c r="X1052" s="35" t="s">
        <v>1457</v>
      </c>
      <c r="Y1052" s="41">
        <f>VLOOKUP(X1052,definitions_list_lookup!$AT$3:$AU$5,2,FALSE)</f>
        <v>2</v>
      </c>
      <c r="Z1052" s="41">
        <v>0.5</v>
      </c>
      <c r="AA1052" s="41" t="s">
        <v>3925</v>
      </c>
      <c r="AB1052" s="2"/>
      <c r="AC1052" s="2"/>
      <c r="AD1052" s="5" t="e">
        <f>VLOOKUP(AC1052,definitions_list_lookup!$Y$12:$Z$15,2,FALSE)</f>
        <v>#N/A</v>
      </c>
      <c r="AE1052" s="35"/>
      <c r="AF1052" s="41" t="e">
        <f>VLOOKUP(AE1052,definitions_list_lookup!$AT$3:$AU$5,2,FALSE)</f>
        <v>#N/A</v>
      </c>
      <c r="AH1052" s="2"/>
      <c r="AI1052" s="2"/>
      <c r="AJ1052" s="14"/>
      <c r="AK1052" s="14"/>
      <c r="AL1052" s="14"/>
      <c r="AM1052" s="14"/>
      <c r="AN1052" s="14"/>
      <c r="AO1052" s="14"/>
      <c r="AP1052" s="14"/>
      <c r="AQ1052" s="14"/>
      <c r="AR1052" s="14"/>
      <c r="AS1052" s="49"/>
      <c r="AT1052" s="49"/>
      <c r="AU1052" s="49"/>
      <c r="AV1052" s="49"/>
      <c r="AW1052" s="49"/>
      <c r="AX1052" s="49"/>
      <c r="AY1052" s="49"/>
      <c r="AZ1052" s="49"/>
      <c r="BA1052" s="49"/>
      <c r="BB1052" s="49"/>
      <c r="BC1052" s="60"/>
    </row>
    <row r="1053" spans="1:55">
      <c r="A1053" s="89">
        <v>42944</v>
      </c>
      <c r="B1053" s="2" t="s">
        <v>1842</v>
      </c>
      <c r="C1053" s="2" t="s">
        <v>1450</v>
      </c>
      <c r="D1053" s="2" t="s">
        <v>1575</v>
      </c>
      <c r="E1053" s="2">
        <v>118</v>
      </c>
      <c r="F1053" s="2">
        <v>4</v>
      </c>
      <c r="G1053" s="10" t="str">
        <f t="shared" si="102"/>
        <v>118-4</v>
      </c>
      <c r="H1053" s="2">
        <v>64</v>
      </c>
      <c r="I1053" s="2">
        <v>88</v>
      </c>
      <c r="J1053" s="14">
        <f>(VLOOKUP($G1053,Depth_Lookup_CCL!$A$3:$Z$549,11,FALSE))+(H1053/100)</f>
        <v>298.53000000000003</v>
      </c>
      <c r="K1053" s="14">
        <f>(VLOOKUP($G1053,Depth_Lookup_CCL!$A$3:$Z$549,11,FALSE))+(I1053/100)</f>
        <v>298.77000000000004</v>
      </c>
      <c r="L1053" s="90">
        <v>60</v>
      </c>
      <c r="M1053" s="90" t="s">
        <v>1846</v>
      </c>
      <c r="N1053" s="14" t="s">
        <v>1442</v>
      </c>
      <c r="Q1053" s="2"/>
      <c r="R1053" s="110"/>
      <c r="S1053" s="2" t="s">
        <v>1378</v>
      </c>
      <c r="T1053" s="35" t="s">
        <v>1391</v>
      </c>
      <c r="U1053" s="2" t="s">
        <v>1368</v>
      </c>
      <c r="V1053" s="2" t="s">
        <v>1374</v>
      </c>
      <c r="W1053" s="5">
        <f>VLOOKUP(V1053,definitions_list_lookup!$V$12:$W$15,2,FALSE)</f>
        <v>1</v>
      </c>
      <c r="X1053" s="35" t="s">
        <v>1457</v>
      </c>
      <c r="Y1053" s="41">
        <f>VLOOKUP(X1053,definitions_list_lookup!$AT$3:$AU$5,2,FALSE)</f>
        <v>2</v>
      </c>
      <c r="Z1053" s="41">
        <v>0.5</v>
      </c>
      <c r="AA1053" s="41" t="s">
        <v>3926</v>
      </c>
      <c r="AB1053" s="2"/>
      <c r="AC1053" s="2"/>
      <c r="AD1053" s="5" t="e">
        <f>VLOOKUP(AC1053,definitions_list_lookup!$Y$12:$Z$15,2,FALSE)</f>
        <v>#N/A</v>
      </c>
      <c r="AE1053" s="35"/>
      <c r="AF1053" s="41" t="e">
        <f>VLOOKUP(AE1053,definitions_list_lookup!$AT$3:$AU$5,2,FALSE)</f>
        <v>#N/A</v>
      </c>
      <c r="AH1053" s="2"/>
      <c r="AI1053" s="2"/>
      <c r="AJ1053" s="14"/>
      <c r="AK1053" s="14"/>
      <c r="AL1053" s="14"/>
      <c r="AM1053" s="14"/>
      <c r="AN1053" s="14"/>
      <c r="AO1053" s="14"/>
      <c r="AP1053" s="14"/>
      <c r="AQ1053" s="14"/>
      <c r="AR1053" s="14"/>
      <c r="AS1053" s="49">
        <v>18</v>
      </c>
      <c r="AT1053" s="49">
        <v>270</v>
      </c>
      <c r="AU1053" s="49">
        <v>17</v>
      </c>
      <c r="AV1053" s="49">
        <v>180</v>
      </c>
      <c r="AW1053" s="49">
        <f t="shared" si="99"/>
        <v>46.742820567774345</v>
      </c>
      <c r="AX1053" s="49">
        <f t="shared" si="95"/>
        <v>46.742820567774345</v>
      </c>
      <c r="AY1053" s="49">
        <f t="shared" si="100"/>
        <v>65.956269187508994</v>
      </c>
      <c r="AZ1053" s="49">
        <f t="shared" si="96"/>
        <v>136.74282056777434</v>
      </c>
      <c r="BA1053" s="49">
        <f t="shared" si="97"/>
        <v>24.043730812491006</v>
      </c>
      <c r="BB1053" s="49">
        <f t="shared" si="101"/>
        <v>226.74282056777434</v>
      </c>
      <c r="BC1053" s="60">
        <f t="shared" si="98"/>
        <v>24.043730812491006</v>
      </c>
    </row>
    <row r="1054" spans="1:55">
      <c r="A1054" s="89">
        <v>42944</v>
      </c>
      <c r="B1054" s="2" t="s">
        <v>1842</v>
      </c>
      <c r="C1054" s="2" t="s">
        <v>1450</v>
      </c>
      <c r="D1054" s="2" t="s">
        <v>1575</v>
      </c>
      <c r="E1054" s="2">
        <v>119</v>
      </c>
      <c r="F1054" s="2">
        <v>1</v>
      </c>
      <c r="G1054" s="10" t="str">
        <f t="shared" si="102"/>
        <v>119-1</v>
      </c>
      <c r="H1054" s="2">
        <v>0</v>
      </c>
      <c r="I1054" s="2">
        <v>79</v>
      </c>
      <c r="J1054" s="14">
        <f>(VLOOKUP($G1054,Depth_Lookup_CCL!$A$3:$Z$549,11,FALSE))+(H1054/100)</f>
        <v>298.55</v>
      </c>
      <c r="K1054" s="14">
        <f>(VLOOKUP($G1054,Depth_Lookup_CCL!$A$3:$Z$549,11,FALSE))+(I1054/100)</f>
        <v>299.34000000000003</v>
      </c>
      <c r="L1054" s="90">
        <v>60</v>
      </c>
      <c r="M1054" s="90" t="s">
        <v>1846</v>
      </c>
      <c r="N1054" s="14" t="s">
        <v>1442</v>
      </c>
      <c r="Q1054" s="2"/>
      <c r="R1054" s="110"/>
      <c r="S1054" s="2" t="s">
        <v>1378</v>
      </c>
      <c r="T1054" s="35" t="s">
        <v>1391</v>
      </c>
      <c r="U1054" s="2" t="s">
        <v>1368</v>
      </c>
      <c r="V1054" s="2" t="s">
        <v>1374</v>
      </c>
      <c r="W1054" s="5">
        <f>VLOOKUP(V1054,definitions_list_lookup!$V$12:$W$15,2,FALSE)</f>
        <v>1</v>
      </c>
      <c r="X1054" s="35" t="s">
        <v>1457</v>
      </c>
      <c r="Y1054" s="41">
        <f>VLOOKUP(X1054,definitions_list_lookup!$AT$3:$AU$5,2,FALSE)</f>
        <v>2</v>
      </c>
      <c r="Z1054" s="41">
        <v>0.5</v>
      </c>
      <c r="AA1054" s="41" t="s">
        <v>3927</v>
      </c>
      <c r="AB1054" s="2"/>
      <c r="AC1054" s="2"/>
      <c r="AD1054" s="5" t="e">
        <f>VLOOKUP(AC1054,definitions_list_lookup!$Y$12:$Z$15,2,FALSE)</f>
        <v>#N/A</v>
      </c>
      <c r="AE1054" s="35"/>
      <c r="AF1054" s="41" t="e">
        <f>VLOOKUP(AE1054,definitions_list_lookup!$AT$3:$AU$5,2,FALSE)</f>
        <v>#N/A</v>
      </c>
      <c r="AH1054" s="2"/>
      <c r="AI1054" s="2"/>
      <c r="AJ1054" s="14"/>
      <c r="AK1054" s="14"/>
      <c r="AL1054" s="14"/>
      <c r="AM1054" s="14"/>
      <c r="AN1054" s="14"/>
      <c r="AO1054" s="14"/>
      <c r="AP1054" s="14"/>
      <c r="AQ1054" s="14"/>
      <c r="AR1054" s="14"/>
      <c r="AS1054" s="49">
        <v>16</v>
      </c>
      <c r="AT1054" s="49">
        <v>90</v>
      </c>
      <c r="AU1054" s="49">
        <v>16</v>
      </c>
      <c r="AV1054" s="49">
        <v>360</v>
      </c>
      <c r="AW1054" s="49">
        <f t="shared" si="99"/>
        <v>-135</v>
      </c>
      <c r="AX1054" s="49">
        <f t="shared" si="95"/>
        <v>225</v>
      </c>
      <c r="AY1054" s="49">
        <f t="shared" si="100"/>
        <v>67.926500364957832</v>
      </c>
      <c r="AZ1054" s="49">
        <f t="shared" si="96"/>
        <v>315</v>
      </c>
      <c r="BA1054" s="49">
        <f t="shared" si="97"/>
        <v>22.073499635042168</v>
      </c>
      <c r="BB1054" s="49">
        <f t="shared" si="101"/>
        <v>45</v>
      </c>
      <c r="BC1054" s="60">
        <f t="shared" si="98"/>
        <v>22.073499635042168</v>
      </c>
    </row>
    <row r="1055" spans="1:55">
      <c r="A1055" s="89">
        <v>42944</v>
      </c>
      <c r="B1055" s="2" t="s">
        <v>1842</v>
      </c>
      <c r="C1055" s="2" t="s">
        <v>1450</v>
      </c>
      <c r="D1055" s="2" t="s">
        <v>1575</v>
      </c>
      <c r="E1055" s="2">
        <v>119</v>
      </c>
      <c r="F1055" s="2">
        <v>2</v>
      </c>
      <c r="G1055" s="10" t="str">
        <f t="shared" si="102"/>
        <v>119-2</v>
      </c>
      <c r="H1055" s="2">
        <v>0</v>
      </c>
      <c r="I1055" s="2">
        <v>64</v>
      </c>
      <c r="J1055" s="14">
        <f>(VLOOKUP($G1055,Depth_Lookup_CCL!$A$3:$Z$549,11,FALSE))+(H1055/100)</f>
        <v>299.35000000000002</v>
      </c>
      <c r="K1055" s="14">
        <f>(VLOOKUP($G1055,Depth_Lookup_CCL!$A$3:$Z$549,11,FALSE))+(I1055/100)</f>
        <v>299.99</v>
      </c>
      <c r="L1055" s="90">
        <v>60</v>
      </c>
      <c r="M1055" s="90" t="s">
        <v>1846</v>
      </c>
      <c r="N1055" s="14" t="s">
        <v>1442</v>
      </c>
      <c r="Q1055" s="2"/>
      <c r="R1055" s="110"/>
      <c r="T1055" s="35"/>
      <c r="U1055" s="2"/>
      <c r="V1055" s="2"/>
      <c r="W1055" s="5" t="e">
        <f>VLOOKUP(V1055,definitions_list_lookup!$V$12:$W$15,2,FALSE)</f>
        <v>#N/A</v>
      </c>
      <c r="X1055" s="35"/>
      <c r="Y1055" s="41" t="e">
        <f>VLOOKUP(X1055,definitions_list_lookup!$AT$3:$AU$5,2,FALSE)</f>
        <v>#N/A</v>
      </c>
      <c r="Z1055" s="41"/>
      <c r="AA1055" s="41" t="s">
        <v>2516</v>
      </c>
      <c r="AB1055" s="2"/>
      <c r="AC1055" s="2"/>
      <c r="AD1055" s="5" t="e">
        <f>VLOOKUP(AC1055,definitions_list_lookup!$Y$12:$Z$15,2,FALSE)</f>
        <v>#N/A</v>
      </c>
      <c r="AE1055" s="35"/>
      <c r="AF1055" s="41" t="e">
        <f>VLOOKUP(AE1055,definitions_list_lookup!$AT$3:$AU$5,2,FALSE)</f>
        <v>#N/A</v>
      </c>
      <c r="AH1055" s="2"/>
      <c r="AI1055" s="2"/>
      <c r="AJ1055" s="14"/>
      <c r="AK1055" s="14"/>
      <c r="AL1055" s="14"/>
      <c r="AM1055" s="14"/>
      <c r="AN1055" s="14"/>
      <c r="AO1055" s="14"/>
      <c r="AP1055" s="14"/>
      <c r="AQ1055" s="14"/>
      <c r="AR1055" s="14"/>
      <c r="AS1055" s="49"/>
      <c r="AT1055" s="49"/>
      <c r="AU1055" s="49"/>
      <c r="AV1055" s="49"/>
      <c r="AW1055" s="49" t="e">
        <f t="shared" si="99"/>
        <v>#DIV/0!</v>
      </c>
      <c r="AX1055" s="49" t="e">
        <f t="shared" si="95"/>
        <v>#DIV/0!</v>
      </c>
      <c r="AY1055" s="49" t="e">
        <f t="shared" si="100"/>
        <v>#DIV/0!</v>
      </c>
      <c r="AZ1055" s="49" t="e">
        <f t="shared" si="96"/>
        <v>#DIV/0!</v>
      </c>
      <c r="BA1055" s="49" t="e">
        <f t="shared" si="97"/>
        <v>#DIV/0!</v>
      </c>
      <c r="BB1055" s="49" t="e">
        <f t="shared" si="101"/>
        <v>#DIV/0!</v>
      </c>
      <c r="BC1055" s="60" t="e">
        <f t="shared" si="98"/>
        <v>#DIV/0!</v>
      </c>
    </row>
    <row r="1056" spans="1:55">
      <c r="A1056" s="89">
        <v>42944</v>
      </c>
      <c r="B1056" s="2" t="s">
        <v>1842</v>
      </c>
      <c r="C1056" s="2" t="s">
        <v>1450</v>
      </c>
      <c r="D1056" s="2" t="s">
        <v>1575</v>
      </c>
      <c r="E1056" s="2">
        <v>119</v>
      </c>
      <c r="F1056" s="2">
        <v>3</v>
      </c>
      <c r="G1056" s="10" t="str">
        <f t="shared" si="102"/>
        <v>119-3</v>
      </c>
      <c r="H1056" s="2">
        <v>0</v>
      </c>
      <c r="I1056" s="2">
        <v>83</v>
      </c>
      <c r="J1056" s="14">
        <f>(VLOOKUP($G1056,Depth_Lookup_CCL!$A$3:$Z$549,11,FALSE))+(H1056/100)</f>
        <v>300</v>
      </c>
      <c r="K1056" s="14">
        <f>(VLOOKUP($G1056,Depth_Lookup_CCL!$A$3:$Z$549,11,FALSE))+(I1056/100)</f>
        <v>300.83</v>
      </c>
      <c r="L1056" s="90">
        <v>60</v>
      </c>
      <c r="M1056" s="90" t="s">
        <v>1846</v>
      </c>
      <c r="N1056" s="14" t="s">
        <v>1442</v>
      </c>
      <c r="Q1056" s="2"/>
      <c r="R1056" s="110"/>
      <c r="T1056" s="35"/>
      <c r="U1056" s="2"/>
      <c r="V1056" s="2"/>
      <c r="W1056" s="5" t="e">
        <f>VLOOKUP(V1056,definitions_list_lookup!$V$12:$W$15,2,FALSE)</f>
        <v>#N/A</v>
      </c>
      <c r="X1056" s="35"/>
      <c r="Y1056" s="41" t="e">
        <f>VLOOKUP(X1056,definitions_list_lookup!$AT$3:$AU$5,2,FALSE)</f>
        <v>#N/A</v>
      </c>
      <c r="Z1056" s="41"/>
      <c r="AA1056" s="41" t="s">
        <v>3928</v>
      </c>
      <c r="AB1056" s="2"/>
      <c r="AC1056" s="2"/>
      <c r="AD1056" s="5" t="e">
        <f>VLOOKUP(AC1056,definitions_list_lookup!$Y$12:$Z$15,2,FALSE)</f>
        <v>#N/A</v>
      </c>
      <c r="AE1056" s="35"/>
      <c r="AF1056" s="41" t="e">
        <f>VLOOKUP(AE1056,definitions_list_lookup!$AT$3:$AU$5,2,FALSE)</f>
        <v>#N/A</v>
      </c>
      <c r="AH1056" s="2"/>
      <c r="AI1056" s="2"/>
      <c r="AJ1056" s="14"/>
      <c r="AK1056" s="14"/>
      <c r="AL1056" s="14"/>
      <c r="AM1056" s="14"/>
      <c r="AN1056" s="14"/>
      <c r="AO1056" s="14"/>
      <c r="AP1056" s="14"/>
      <c r="AQ1056" s="14"/>
      <c r="AR1056" s="14"/>
      <c r="AS1056" s="49"/>
      <c r="AT1056" s="49"/>
      <c r="AU1056" s="49"/>
      <c r="AV1056" s="49"/>
      <c r="AW1056" s="49" t="e">
        <f t="shared" si="99"/>
        <v>#DIV/0!</v>
      </c>
      <c r="AX1056" s="49" t="e">
        <f t="shared" si="95"/>
        <v>#DIV/0!</v>
      </c>
      <c r="AY1056" s="49" t="e">
        <f t="shared" si="100"/>
        <v>#DIV/0!</v>
      </c>
      <c r="AZ1056" s="49" t="e">
        <f t="shared" si="96"/>
        <v>#DIV/0!</v>
      </c>
      <c r="BA1056" s="49" t="e">
        <f t="shared" si="97"/>
        <v>#DIV/0!</v>
      </c>
      <c r="BB1056" s="49" t="e">
        <f t="shared" si="101"/>
        <v>#DIV/0!</v>
      </c>
      <c r="BC1056" s="60" t="e">
        <f t="shared" si="98"/>
        <v>#DIV/0!</v>
      </c>
    </row>
    <row r="1057" spans="1:55">
      <c r="A1057" s="89">
        <v>42944</v>
      </c>
      <c r="B1057" s="2" t="s">
        <v>1842</v>
      </c>
      <c r="C1057" s="2" t="s">
        <v>1450</v>
      </c>
      <c r="D1057" s="2" t="s">
        <v>1575</v>
      </c>
      <c r="E1057" s="2">
        <v>119</v>
      </c>
      <c r="F1057" s="2">
        <v>4</v>
      </c>
      <c r="G1057" s="10" t="str">
        <f t="shared" si="102"/>
        <v>119-4</v>
      </c>
      <c r="H1057" s="2">
        <v>0</v>
      </c>
      <c r="I1057" s="2">
        <v>6</v>
      </c>
      <c r="J1057" s="14">
        <f>(VLOOKUP($G1057,Depth_Lookup_CCL!$A$3:$Z$549,11,FALSE))+(H1057/100)</f>
        <v>300.83499999999998</v>
      </c>
      <c r="K1057" s="14">
        <f>(VLOOKUP($G1057,Depth_Lookup_CCL!$A$3:$Z$549,11,FALSE))+(I1057/100)</f>
        <v>300.89499999999998</v>
      </c>
      <c r="L1057" s="90">
        <v>60</v>
      </c>
      <c r="M1057" s="90" t="s">
        <v>1846</v>
      </c>
      <c r="N1057" s="14" t="s">
        <v>1442</v>
      </c>
      <c r="Q1057" s="2"/>
      <c r="R1057" s="110"/>
      <c r="T1057" s="35"/>
      <c r="U1057" s="2"/>
      <c r="V1057" s="2"/>
      <c r="W1057" s="5" t="e">
        <f>VLOOKUP(V1057,definitions_list_lookup!$V$12:$W$15,2,FALSE)</f>
        <v>#N/A</v>
      </c>
      <c r="X1057" s="35"/>
      <c r="Y1057" s="41" t="e">
        <f>VLOOKUP(X1057,definitions_list_lookup!$AT$3:$AU$5,2,FALSE)</f>
        <v>#N/A</v>
      </c>
      <c r="Z1057" s="41"/>
      <c r="AA1057" s="41" t="s">
        <v>3929</v>
      </c>
      <c r="AB1057" s="2"/>
      <c r="AC1057" s="2"/>
      <c r="AD1057" s="5" t="e">
        <f>VLOOKUP(AC1057,definitions_list_lookup!$Y$12:$Z$15,2,FALSE)</f>
        <v>#N/A</v>
      </c>
      <c r="AE1057" s="35"/>
      <c r="AF1057" s="41" t="e">
        <f>VLOOKUP(AE1057,definitions_list_lookup!$AT$3:$AU$5,2,FALSE)</f>
        <v>#N/A</v>
      </c>
      <c r="AH1057" s="2"/>
      <c r="AI1057" s="2"/>
      <c r="AJ1057" s="14"/>
      <c r="AK1057" s="14"/>
      <c r="AL1057" s="14"/>
      <c r="AM1057" s="14"/>
      <c r="AN1057" s="14"/>
      <c r="AO1057" s="14"/>
      <c r="AP1057" s="14"/>
      <c r="AQ1057" s="14"/>
      <c r="AR1057" s="14"/>
      <c r="AS1057" s="49"/>
      <c r="AT1057" s="49"/>
      <c r="AU1057" s="49"/>
      <c r="AV1057" s="49"/>
      <c r="AW1057" s="49"/>
      <c r="AX1057" s="49"/>
      <c r="AY1057" s="49"/>
      <c r="AZ1057" s="49"/>
      <c r="BA1057" s="49"/>
      <c r="BB1057" s="49"/>
      <c r="BC1057" s="60"/>
    </row>
    <row r="1058" spans="1:55">
      <c r="A1058" s="89">
        <v>42944</v>
      </c>
      <c r="B1058" s="2" t="s">
        <v>1842</v>
      </c>
      <c r="C1058" s="2" t="s">
        <v>1450</v>
      </c>
      <c r="D1058" s="2" t="s">
        <v>1575</v>
      </c>
      <c r="E1058" s="2">
        <v>119</v>
      </c>
      <c r="F1058" s="2">
        <v>4</v>
      </c>
      <c r="G1058" s="10" t="str">
        <f t="shared" si="102"/>
        <v>119-4</v>
      </c>
      <c r="H1058" s="2">
        <v>6</v>
      </c>
      <c r="I1058" s="2">
        <v>9</v>
      </c>
      <c r="J1058" s="14">
        <f>(VLOOKUP($G1058,Depth_Lookup_CCL!$A$3:$Z$549,11,FALSE))+(H1058/100)</f>
        <v>300.89499999999998</v>
      </c>
      <c r="K1058" s="14">
        <f>(VLOOKUP($G1058,Depth_Lookup_CCL!$A$3:$Z$549,11,FALSE))+(I1058/100)</f>
        <v>300.92499999999995</v>
      </c>
      <c r="L1058" s="90">
        <v>60</v>
      </c>
      <c r="M1058" s="90" t="s">
        <v>1846</v>
      </c>
      <c r="N1058" s="14" t="s">
        <v>1442</v>
      </c>
      <c r="Q1058" s="2"/>
      <c r="R1058" s="110"/>
      <c r="T1058" s="35"/>
      <c r="U1058" s="2"/>
      <c r="V1058" s="2"/>
      <c r="W1058" s="5" t="e">
        <f>VLOOKUP(V1058,definitions_list_lookup!$V$12:$W$15,2,FALSE)</f>
        <v>#N/A</v>
      </c>
      <c r="X1058" s="35"/>
      <c r="Y1058" s="41" t="e">
        <f>VLOOKUP(X1058,definitions_list_lookup!$AT$3:$AU$5,2,FALSE)</f>
        <v>#N/A</v>
      </c>
      <c r="Z1058" s="41">
        <v>0.5</v>
      </c>
      <c r="AA1058" s="41" t="s">
        <v>3930</v>
      </c>
      <c r="AB1058" s="2"/>
      <c r="AC1058" s="2"/>
      <c r="AD1058" s="5" t="e">
        <f>VLOOKUP(AC1058,definitions_list_lookup!$Y$12:$Z$15,2,FALSE)</f>
        <v>#N/A</v>
      </c>
      <c r="AE1058" s="35"/>
      <c r="AF1058" s="41" t="e">
        <f>VLOOKUP(AE1058,definitions_list_lookup!$AT$3:$AU$5,2,FALSE)</f>
        <v>#N/A</v>
      </c>
      <c r="AH1058" s="2"/>
      <c r="AI1058" s="2"/>
      <c r="AJ1058" s="14"/>
      <c r="AK1058" s="14"/>
      <c r="AL1058" s="14"/>
      <c r="AM1058" s="14"/>
      <c r="AN1058" s="14"/>
      <c r="AO1058" s="14"/>
      <c r="AP1058" s="14"/>
      <c r="AQ1058" s="14"/>
      <c r="AR1058" s="14"/>
      <c r="AS1058" s="49"/>
      <c r="AT1058" s="49"/>
      <c r="AU1058" s="49"/>
      <c r="AV1058" s="49"/>
      <c r="AW1058" s="49"/>
      <c r="AX1058" s="49"/>
      <c r="AY1058" s="49"/>
      <c r="AZ1058" s="49"/>
      <c r="BA1058" s="49"/>
      <c r="BB1058" s="49"/>
      <c r="BC1058" s="60"/>
    </row>
    <row r="1059" spans="1:55">
      <c r="A1059" s="89">
        <v>42944</v>
      </c>
      <c r="B1059" s="2" t="s">
        <v>1842</v>
      </c>
      <c r="C1059" s="2" t="s">
        <v>1450</v>
      </c>
      <c r="D1059" s="2" t="s">
        <v>1575</v>
      </c>
      <c r="E1059" s="2">
        <v>119</v>
      </c>
      <c r="F1059" s="2">
        <v>4</v>
      </c>
      <c r="G1059" s="10" t="str">
        <f t="shared" si="102"/>
        <v>119-4</v>
      </c>
      <c r="H1059" s="2">
        <v>9</v>
      </c>
      <c r="I1059" s="2">
        <v>12</v>
      </c>
      <c r="J1059" s="14">
        <f>(VLOOKUP($G1059,Depth_Lookup_CCL!$A$3:$Z$549,11,FALSE))+(H1059/100)</f>
        <v>300.92499999999995</v>
      </c>
      <c r="K1059" s="14">
        <f>(VLOOKUP($G1059,Depth_Lookup_CCL!$A$3:$Z$549,11,FALSE))+(I1059/100)</f>
        <v>300.95499999999998</v>
      </c>
      <c r="L1059" s="90">
        <v>60</v>
      </c>
      <c r="M1059" s="90" t="s">
        <v>1846</v>
      </c>
      <c r="N1059" s="14" t="s">
        <v>1442</v>
      </c>
      <c r="Q1059" s="2"/>
      <c r="R1059" s="110"/>
      <c r="T1059" s="35"/>
      <c r="U1059" s="2"/>
      <c r="V1059" s="2"/>
      <c r="W1059" s="5" t="e">
        <f>VLOOKUP(V1059,definitions_list_lookup!$V$12:$W$15,2,FALSE)</f>
        <v>#N/A</v>
      </c>
      <c r="X1059" s="35"/>
      <c r="Y1059" s="41" t="e">
        <f>VLOOKUP(X1059,definitions_list_lookup!$AT$3:$AU$5,2,FALSE)</f>
        <v>#N/A</v>
      </c>
      <c r="Z1059" s="41">
        <v>0.5</v>
      </c>
      <c r="AA1059" s="41" t="s">
        <v>3930</v>
      </c>
      <c r="AB1059" s="2"/>
      <c r="AC1059" s="2"/>
      <c r="AD1059" s="5" t="e">
        <f>VLOOKUP(AC1059,definitions_list_lookup!$Y$12:$Z$15,2,FALSE)</f>
        <v>#N/A</v>
      </c>
      <c r="AE1059" s="35"/>
      <c r="AF1059" s="41" t="e">
        <f>VLOOKUP(AE1059,definitions_list_lookup!$AT$3:$AU$5,2,FALSE)</f>
        <v>#N/A</v>
      </c>
      <c r="AH1059" s="2"/>
      <c r="AI1059" s="2"/>
      <c r="AJ1059" s="14"/>
      <c r="AK1059" s="14"/>
      <c r="AL1059" s="14"/>
      <c r="AM1059" s="14"/>
      <c r="AN1059" s="14"/>
      <c r="AO1059" s="14"/>
      <c r="AP1059" s="14"/>
      <c r="AQ1059" s="14"/>
      <c r="AR1059" s="14"/>
      <c r="AS1059" s="49">
        <v>35</v>
      </c>
      <c r="AT1059" s="49">
        <v>270</v>
      </c>
      <c r="AU1059" s="49">
        <v>14</v>
      </c>
      <c r="AV1059" s="49">
        <v>180</v>
      </c>
      <c r="AW1059" s="49">
        <f t="shared" si="99"/>
        <v>70.400340300978371</v>
      </c>
      <c r="AX1059" s="49">
        <f t="shared" si="95"/>
        <v>70.400340300978371</v>
      </c>
      <c r="AY1059" s="49">
        <f t="shared" si="100"/>
        <v>53.377566896161646</v>
      </c>
      <c r="AZ1059" s="49">
        <f t="shared" si="96"/>
        <v>160.40034030097837</v>
      </c>
      <c r="BA1059" s="49">
        <f t="shared" si="97"/>
        <v>36.622433103838354</v>
      </c>
      <c r="BB1059" s="49">
        <f t="shared" si="101"/>
        <v>250.40034030097837</v>
      </c>
      <c r="BC1059" s="60">
        <f t="shared" si="98"/>
        <v>36.622433103838354</v>
      </c>
    </row>
    <row r="1060" spans="1:55">
      <c r="A1060" s="89">
        <v>42944</v>
      </c>
      <c r="B1060" s="2" t="s">
        <v>1842</v>
      </c>
      <c r="C1060" s="2" t="s">
        <v>1450</v>
      </c>
      <c r="D1060" s="2" t="s">
        <v>1575</v>
      </c>
      <c r="E1060" s="2">
        <v>119</v>
      </c>
      <c r="F1060" s="2">
        <v>4</v>
      </c>
      <c r="G1060" s="10" t="str">
        <f t="shared" si="102"/>
        <v>119-4</v>
      </c>
      <c r="H1060" s="2">
        <v>12</v>
      </c>
      <c r="I1060" s="2">
        <v>20</v>
      </c>
      <c r="J1060" s="14">
        <f>(VLOOKUP($G1060,Depth_Lookup_CCL!$A$3:$Z$549,11,FALSE))+(H1060/100)</f>
        <v>300.95499999999998</v>
      </c>
      <c r="K1060" s="14">
        <f>(VLOOKUP($G1060,Depth_Lookup_CCL!$A$3:$Z$549,11,FALSE))+(I1060/100)</f>
        <v>301.03499999999997</v>
      </c>
      <c r="L1060" s="90">
        <v>60</v>
      </c>
      <c r="M1060" s="90" t="s">
        <v>1846</v>
      </c>
      <c r="N1060" s="14" t="s">
        <v>1442</v>
      </c>
      <c r="Q1060" s="2"/>
      <c r="R1060" s="110"/>
      <c r="T1060" s="35"/>
      <c r="U1060" s="2"/>
      <c r="V1060" s="2"/>
      <c r="W1060" s="5" t="e">
        <f>VLOOKUP(V1060,definitions_list_lookup!$V$12:$W$15,2,FALSE)</f>
        <v>#N/A</v>
      </c>
      <c r="X1060" s="35"/>
      <c r="Y1060" s="41" t="e">
        <f>VLOOKUP(X1060,definitions_list_lookup!$AT$3:$AU$5,2,FALSE)</f>
        <v>#N/A</v>
      </c>
      <c r="Z1060" s="41">
        <v>8</v>
      </c>
      <c r="AA1060" s="41" t="s">
        <v>3931</v>
      </c>
      <c r="AB1060" s="2"/>
      <c r="AC1060" s="2"/>
      <c r="AD1060" s="5" t="e">
        <f>VLOOKUP(AC1060,definitions_list_lookup!$Y$12:$Z$15,2,FALSE)</f>
        <v>#N/A</v>
      </c>
      <c r="AE1060" s="35"/>
      <c r="AF1060" s="41" t="e">
        <f>VLOOKUP(AE1060,definitions_list_lookup!$AT$3:$AU$5,2,FALSE)</f>
        <v>#N/A</v>
      </c>
      <c r="AH1060" s="2"/>
      <c r="AI1060" s="2"/>
      <c r="AJ1060" s="14"/>
      <c r="AK1060" s="14"/>
      <c r="AL1060" s="14"/>
      <c r="AM1060" s="14"/>
      <c r="AN1060" s="14"/>
      <c r="AO1060" s="14"/>
      <c r="AP1060" s="14"/>
      <c r="AQ1060" s="14"/>
      <c r="AR1060" s="14"/>
      <c r="AS1060" s="49"/>
      <c r="AT1060" s="49"/>
      <c r="AU1060" s="49"/>
      <c r="AV1060" s="49"/>
      <c r="AW1060" s="49"/>
      <c r="AX1060" s="49"/>
      <c r="AY1060" s="49"/>
      <c r="AZ1060" s="49"/>
      <c r="BA1060" s="49"/>
      <c r="BB1060" s="49"/>
      <c r="BC1060" s="60"/>
    </row>
    <row r="1061" spans="1:55">
      <c r="A1061" s="89">
        <v>42944</v>
      </c>
      <c r="B1061" s="2" t="s">
        <v>1842</v>
      </c>
      <c r="C1061" s="2" t="s">
        <v>1450</v>
      </c>
      <c r="D1061" s="2" t="s">
        <v>1575</v>
      </c>
      <c r="E1061" s="2">
        <v>119</v>
      </c>
      <c r="F1061" s="2">
        <v>4</v>
      </c>
      <c r="G1061" s="10" t="str">
        <f t="shared" si="102"/>
        <v>119-4</v>
      </c>
      <c r="H1061" s="2">
        <v>20</v>
      </c>
      <c r="I1061" s="2">
        <v>91</v>
      </c>
      <c r="J1061" s="14">
        <f>(VLOOKUP($G1061,Depth_Lookup_CCL!$A$3:$Z$549,11,FALSE))+(H1061/100)</f>
        <v>301.03499999999997</v>
      </c>
      <c r="K1061" s="14">
        <f>(VLOOKUP($G1061,Depth_Lookup_CCL!$A$3:$Z$549,11,FALSE))+(I1061/100)</f>
        <v>301.745</v>
      </c>
      <c r="L1061" s="90">
        <v>60</v>
      </c>
      <c r="M1061" s="90" t="s">
        <v>1846</v>
      </c>
      <c r="N1061" s="14" t="s">
        <v>1442</v>
      </c>
      <c r="Q1061" s="2"/>
      <c r="R1061" s="110"/>
      <c r="T1061" s="35"/>
      <c r="U1061" s="2"/>
      <c r="V1061" s="2"/>
      <c r="W1061" s="5" t="e">
        <f>VLOOKUP(V1061,definitions_list_lookup!$V$12:$W$15,2,FALSE)</f>
        <v>#N/A</v>
      </c>
      <c r="X1061" s="35"/>
      <c r="Y1061" s="41" t="e">
        <f>VLOOKUP(X1061,definitions_list_lookup!$AT$3:$AU$5,2,FALSE)</f>
        <v>#N/A</v>
      </c>
      <c r="Z1061" s="41">
        <v>111</v>
      </c>
      <c r="AA1061" s="41" t="s">
        <v>5</v>
      </c>
      <c r="AB1061" s="2"/>
      <c r="AC1061" s="2"/>
      <c r="AD1061" s="5" t="e">
        <f>VLOOKUP(AC1061,definitions_list_lookup!$Y$12:$Z$15,2,FALSE)</f>
        <v>#N/A</v>
      </c>
      <c r="AE1061" s="35"/>
      <c r="AF1061" s="41" t="e">
        <f>VLOOKUP(AE1061,definitions_list_lookup!$AT$3:$AU$5,2,FALSE)</f>
        <v>#N/A</v>
      </c>
      <c r="AH1061" s="2"/>
      <c r="AI1061" s="2"/>
      <c r="AJ1061" s="14"/>
      <c r="AK1061" s="14"/>
      <c r="AL1061" s="14"/>
      <c r="AM1061" s="14"/>
      <c r="AN1061" s="14"/>
      <c r="AO1061" s="14"/>
      <c r="AP1061" s="14"/>
      <c r="AQ1061" s="14"/>
      <c r="AR1061" s="14"/>
      <c r="AS1061" s="49"/>
      <c r="AT1061" s="49"/>
      <c r="AU1061" s="49"/>
      <c r="AV1061" s="49"/>
      <c r="AW1061" s="49" t="e">
        <f t="shared" si="99"/>
        <v>#DIV/0!</v>
      </c>
      <c r="AX1061" s="49" t="e">
        <f t="shared" si="95"/>
        <v>#DIV/0!</v>
      </c>
      <c r="AY1061" s="49" t="e">
        <f t="shared" si="100"/>
        <v>#DIV/0!</v>
      </c>
      <c r="AZ1061" s="49" t="e">
        <f t="shared" si="96"/>
        <v>#DIV/0!</v>
      </c>
      <c r="BA1061" s="49" t="e">
        <f t="shared" si="97"/>
        <v>#DIV/0!</v>
      </c>
      <c r="BB1061" s="49" t="e">
        <f t="shared" si="101"/>
        <v>#DIV/0!</v>
      </c>
      <c r="BC1061" s="60" t="e">
        <f t="shared" si="98"/>
        <v>#DIV/0!</v>
      </c>
    </row>
    <row r="1062" spans="1:55">
      <c r="A1062" s="89">
        <v>42944</v>
      </c>
      <c r="B1062" s="2" t="s">
        <v>1842</v>
      </c>
      <c r="C1062" s="2" t="s">
        <v>1450</v>
      </c>
      <c r="D1062" s="2" t="s">
        <v>1575</v>
      </c>
      <c r="E1062" s="2">
        <v>120</v>
      </c>
      <c r="F1062" s="2">
        <v>1</v>
      </c>
      <c r="G1062" s="10" t="str">
        <f t="shared" si="102"/>
        <v>120-1</v>
      </c>
      <c r="H1062" s="2">
        <v>0</v>
      </c>
      <c r="I1062" s="2">
        <v>40</v>
      </c>
      <c r="J1062" s="14">
        <f>(VLOOKUP($G1062,Depth_Lookup_CCL!$A$3:$Z$549,11,FALSE))+(H1062/100)</f>
        <v>301.60000000000002</v>
      </c>
      <c r="K1062" s="14">
        <f>(VLOOKUP($G1062,Depth_Lookup_CCL!$A$3:$Z$549,11,FALSE))+(I1062/100)</f>
        <v>302</v>
      </c>
      <c r="L1062" s="90">
        <v>60</v>
      </c>
      <c r="M1062" s="90" t="s">
        <v>1846</v>
      </c>
      <c r="N1062" s="14"/>
      <c r="Q1062" s="2"/>
      <c r="R1062" s="110"/>
      <c r="S1062" s="2" t="s">
        <v>1378</v>
      </c>
      <c r="T1062" s="35" t="s">
        <v>1391</v>
      </c>
      <c r="U1062" s="2" t="s">
        <v>1368</v>
      </c>
      <c r="V1062" s="2" t="s">
        <v>1374</v>
      </c>
      <c r="W1062" s="5">
        <f>VLOOKUP(V1062,definitions_list_lookup!$V$12:$W$15,2,FALSE)</f>
        <v>1</v>
      </c>
      <c r="X1062" s="35" t="s">
        <v>1455</v>
      </c>
      <c r="Y1062" s="41">
        <f>VLOOKUP(X1062,definitions_list_lookup!$AT$3:$AU$5,2,FALSE)</f>
        <v>0</v>
      </c>
      <c r="Z1062" s="41"/>
      <c r="AA1062" s="41" t="s">
        <v>3229</v>
      </c>
      <c r="AB1062" s="2"/>
      <c r="AC1062" s="2"/>
      <c r="AD1062" s="5" t="e">
        <f>VLOOKUP(AC1062,definitions_list_lookup!$Y$12:$Z$15,2,FALSE)</f>
        <v>#N/A</v>
      </c>
      <c r="AF1062" s="41" t="e">
        <f>VLOOKUP(AE1062,definitions_list_lookup!$AT$3:$AU$5,2,FALSE)</f>
        <v>#N/A</v>
      </c>
      <c r="AH1062" s="2"/>
      <c r="AI1062" s="2"/>
      <c r="AJ1062" s="2"/>
      <c r="AK1062" s="14"/>
      <c r="AL1062" s="14"/>
      <c r="AM1062" s="14"/>
      <c r="AN1062" s="14"/>
      <c r="AO1062" s="14"/>
      <c r="AP1062" s="14"/>
      <c r="AQ1062" s="14"/>
      <c r="AR1062" s="14"/>
      <c r="AS1062" s="2"/>
      <c r="AT1062" s="2"/>
      <c r="AU1062" s="2"/>
      <c r="AV1062" s="2"/>
      <c r="AW1062" s="2"/>
      <c r="AX1062" s="2"/>
      <c r="AY1062" s="2"/>
      <c r="AZ1062" s="2"/>
      <c r="BA1062" s="2"/>
    </row>
    <row r="1063" spans="1:55">
      <c r="A1063" s="89">
        <v>42944</v>
      </c>
      <c r="B1063" s="2" t="s">
        <v>1842</v>
      </c>
      <c r="C1063" s="2" t="s">
        <v>1450</v>
      </c>
      <c r="D1063" s="2" t="s">
        <v>1575</v>
      </c>
      <c r="E1063" s="2">
        <v>120</v>
      </c>
      <c r="F1063" s="2">
        <v>1</v>
      </c>
      <c r="G1063" s="10" t="str">
        <f t="shared" si="102"/>
        <v>120-1</v>
      </c>
      <c r="H1063" s="2">
        <v>40</v>
      </c>
      <c r="I1063" s="2">
        <v>55</v>
      </c>
      <c r="J1063" s="14">
        <f>(VLOOKUP($G1063,Depth_Lookup_CCL!$A$3:$Z$549,11,FALSE))+(H1063/100)</f>
        <v>302</v>
      </c>
      <c r="K1063" s="14">
        <f>(VLOOKUP($G1063,Depth_Lookup_CCL!$A$3:$Z$549,11,FALSE))+(I1063/100)</f>
        <v>302.15000000000003</v>
      </c>
      <c r="L1063" s="90">
        <v>60</v>
      </c>
      <c r="M1063" s="90" t="s">
        <v>1846</v>
      </c>
      <c r="N1063" s="14"/>
      <c r="Q1063" s="2"/>
      <c r="R1063" s="110"/>
      <c r="S1063" s="2" t="s">
        <v>1378</v>
      </c>
      <c r="T1063" s="35" t="s">
        <v>1391</v>
      </c>
      <c r="U1063" s="2" t="s">
        <v>1368</v>
      </c>
      <c r="V1063" s="2" t="s">
        <v>1374</v>
      </c>
      <c r="W1063" s="5">
        <f>VLOOKUP(V1063,definitions_list_lookup!$V$12:$W$15,2,FALSE)</f>
        <v>1</v>
      </c>
      <c r="X1063" s="35" t="s">
        <v>1455</v>
      </c>
      <c r="Y1063" s="41">
        <f>VLOOKUP(X1063,definitions_list_lookup!$AT$3:$AU$5,2,FALSE)</f>
        <v>0</v>
      </c>
      <c r="Z1063" s="41">
        <v>15</v>
      </c>
      <c r="AA1063" s="41" t="s">
        <v>3932</v>
      </c>
      <c r="AB1063" s="2"/>
      <c r="AC1063" s="2"/>
      <c r="AD1063" s="5" t="e">
        <f>VLOOKUP(AC1063,definitions_list_lookup!$Y$12:$Z$15,2,FALSE)</f>
        <v>#N/A</v>
      </c>
      <c r="AE1063" s="35"/>
      <c r="AF1063" s="41" t="e">
        <f>VLOOKUP(AE1063,definitions_list_lookup!$AT$3:$AU$5,2,FALSE)</f>
        <v>#N/A</v>
      </c>
      <c r="AH1063" s="2"/>
      <c r="AI1063" s="2"/>
      <c r="AJ1063" s="14"/>
      <c r="AK1063" s="14"/>
      <c r="AL1063" s="14"/>
      <c r="AM1063" s="14"/>
      <c r="AN1063" s="14"/>
      <c r="AO1063" s="14"/>
      <c r="AP1063" s="14"/>
      <c r="AQ1063" s="14"/>
      <c r="AR1063" s="14"/>
      <c r="AS1063" s="49"/>
      <c r="AT1063" s="49"/>
      <c r="AU1063" s="49"/>
      <c r="AV1063" s="49"/>
      <c r="AW1063" s="49"/>
      <c r="AX1063" s="49"/>
      <c r="AY1063" s="49"/>
      <c r="AZ1063" s="49"/>
      <c r="BA1063" s="49"/>
      <c r="BB1063" s="49"/>
      <c r="BC1063" s="60"/>
    </row>
    <row r="1064" spans="1:55">
      <c r="A1064" s="89">
        <v>42944</v>
      </c>
      <c r="B1064" s="2" t="s">
        <v>1842</v>
      </c>
      <c r="C1064" s="2" t="s">
        <v>1450</v>
      </c>
      <c r="D1064" s="2" t="s">
        <v>1575</v>
      </c>
      <c r="E1064" s="2">
        <v>120</v>
      </c>
      <c r="F1064" s="2">
        <v>1</v>
      </c>
      <c r="G1064" s="10" t="str">
        <f t="shared" si="102"/>
        <v>120-1</v>
      </c>
      <c r="H1064" s="2">
        <v>55</v>
      </c>
      <c r="I1064" s="2">
        <v>81</v>
      </c>
      <c r="J1064" s="14">
        <f>(VLOOKUP($G1064,Depth_Lookup_CCL!$A$3:$Z$549,11,FALSE))+(H1064/100)</f>
        <v>302.15000000000003</v>
      </c>
      <c r="K1064" s="14">
        <f>(VLOOKUP($G1064,Depth_Lookup_CCL!$A$3:$Z$549,11,FALSE))+(I1064/100)</f>
        <v>302.41000000000003</v>
      </c>
      <c r="L1064" s="90">
        <v>60</v>
      </c>
      <c r="M1064" s="90" t="s">
        <v>1846</v>
      </c>
      <c r="N1064" s="14" t="s">
        <v>1442</v>
      </c>
      <c r="Q1064" s="2"/>
      <c r="R1064" s="110"/>
      <c r="S1064" s="2" t="s">
        <v>1378</v>
      </c>
      <c r="T1064" s="35" t="s">
        <v>1391</v>
      </c>
      <c r="U1064" s="2" t="s">
        <v>1368</v>
      </c>
      <c r="V1064" s="2" t="s">
        <v>1374</v>
      </c>
      <c r="W1064" s="5">
        <f>VLOOKUP(V1064,definitions_list_lookup!$V$12:$W$15,2,FALSE)</f>
        <v>1</v>
      </c>
      <c r="X1064" s="35" t="s">
        <v>1455</v>
      </c>
      <c r="Y1064" s="41">
        <f>VLOOKUP(X1064,definitions_list_lookup!$AT$3:$AU$5,2,FALSE)</f>
        <v>0</v>
      </c>
      <c r="Z1064" s="41">
        <v>82</v>
      </c>
      <c r="AA1064" s="41" t="s">
        <v>5</v>
      </c>
      <c r="AB1064" s="2" t="s">
        <v>1385</v>
      </c>
      <c r="AC1064" s="2" t="s">
        <v>1374</v>
      </c>
      <c r="AD1064" s="5">
        <f>VLOOKUP(AC1064,definitions_list_lookup!$Y$12:$Z$15,2,FALSE)</f>
        <v>1</v>
      </c>
      <c r="AE1064" s="35" t="s">
        <v>1455</v>
      </c>
      <c r="AF1064" s="41">
        <f>VLOOKUP(AE1064,definitions_list_lookup!$AT$3:$AU$5,2,FALSE)</f>
        <v>0</v>
      </c>
      <c r="AH1064" s="2" t="s">
        <v>1492</v>
      </c>
      <c r="AI1064" s="2" t="s">
        <v>3367</v>
      </c>
      <c r="AJ1064" s="14"/>
      <c r="AK1064" s="14"/>
      <c r="AL1064" s="14"/>
      <c r="AM1064" s="14"/>
      <c r="AN1064" s="14"/>
      <c r="AO1064" s="14"/>
      <c r="AP1064" s="14"/>
      <c r="AQ1064" s="14"/>
      <c r="AR1064" s="14"/>
      <c r="AS1064" s="49">
        <v>16</v>
      </c>
      <c r="AT1064" s="49">
        <v>270</v>
      </c>
      <c r="AU1064" s="49">
        <v>10</v>
      </c>
      <c r="AV1064" s="49">
        <v>180</v>
      </c>
      <c r="AW1064" s="49">
        <f>+(IF($AT1064&lt;$AV1064,((MIN($AV1064,$AT1064)+(DEGREES(ATAN((TAN(RADIANS($AU1064))/((TAN(RADIANS($AS1064))*SIN(RADIANS(ABS($AT1064-$AV1064))))))-(COS(RADIANS(ABS($AT1064-$AV1064)))/SIN(RADIANS(ABS($AT1064-$AV1064)))))))-180)),((MAX($AV1064,$AT1064)-(DEGREES(ATAN((TAN(RADIANS($AU1064))/((TAN(RADIANS($AS1064))*SIN(RADIANS(ABS($AT1064-$AV1064))))))-(COS(RADIANS(ABS($AT1064-$AV1064)))/SIN(RADIANS(ABS($AT1064-$AV1064)))))))-180))))</f>
        <v>58.411591531785689</v>
      </c>
      <c r="AX1064" s="49">
        <f>IF($AW1064&gt;0,$AW1064,360+$AW1064)</f>
        <v>58.411591531785689</v>
      </c>
      <c r="AY1064" s="49">
        <f>+ABS(DEGREES(ATAN((COS(RADIANS(ABS($AW1064+180-(IF($AT1064&gt;$AV1064,MAX($AU1064,$AT1064),MIN($AT1064,$AV1064))))))/(TAN(RADIANS($AS1064)))))))</f>
        <v>71.39565391840631</v>
      </c>
      <c r="AZ1064" s="49">
        <f>+IF(($AW1064+90)&gt;0,$AW1064+90,$AW1064+450)</f>
        <v>148.41159153178569</v>
      </c>
      <c r="BA1064" s="49">
        <f>-$AY1064+90</f>
        <v>18.60434608159369</v>
      </c>
      <c r="BB1064" s="49">
        <f>IF(($AX1064&lt;180),$AX1064+180,$AX1064-180)</f>
        <v>238.41159153178569</v>
      </c>
      <c r="BC1064" s="60">
        <f>-$AY1064+90</f>
        <v>18.60434608159369</v>
      </c>
    </row>
    <row r="1065" spans="1:55">
      <c r="A1065" s="89">
        <v>42944</v>
      </c>
      <c r="B1065" s="2" t="s">
        <v>1842</v>
      </c>
      <c r="C1065" s="2" t="s">
        <v>1450</v>
      </c>
      <c r="D1065" s="2" t="s">
        <v>1575</v>
      </c>
      <c r="E1065" s="2">
        <v>120</v>
      </c>
      <c r="F1065" s="2">
        <v>2</v>
      </c>
      <c r="G1065" s="10" t="str">
        <f t="shared" si="102"/>
        <v>120-2</v>
      </c>
      <c r="H1065" s="2">
        <v>0</v>
      </c>
      <c r="I1065" s="2">
        <v>56</v>
      </c>
      <c r="J1065" s="14">
        <f>(VLOOKUP($G1065,Depth_Lookup_CCL!$A$3:$Z$549,11,FALSE))+(H1065/100)</f>
        <v>302.42500000000001</v>
      </c>
      <c r="K1065" s="14">
        <f>(VLOOKUP($G1065,Depth_Lookup_CCL!$A$3:$Z$549,11,FALSE))+(I1065/100)</f>
        <v>302.98500000000001</v>
      </c>
      <c r="L1065" s="90">
        <v>60</v>
      </c>
      <c r="M1065" s="90" t="s">
        <v>1846</v>
      </c>
      <c r="N1065" s="14"/>
      <c r="Q1065" s="2"/>
      <c r="R1065" s="110"/>
      <c r="S1065" s="2" t="s">
        <v>1379</v>
      </c>
      <c r="T1065" s="35" t="s">
        <v>1391</v>
      </c>
      <c r="U1065" s="2" t="s">
        <v>1368</v>
      </c>
      <c r="V1065" s="2" t="s">
        <v>1374</v>
      </c>
      <c r="W1065" s="5">
        <f>VLOOKUP(V1065,definitions_list_lookup!$V$12:$W$15,2,FALSE)</f>
        <v>1</v>
      </c>
      <c r="X1065" s="35" t="s">
        <v>1455</v>
      </c>
      <c r="Y1065" s="41">
        <f>VLOOKUP(X1065,definitions_list_lookup!$AT$3:$AU$5,2,FALSE)</f>
        <v>0</v>
      </c>
      <c r="Z1065" s="41"/>
      <c r="AA1065" s="41" t="s">
        <v>3229</v>
      </c>
      <c r="AB1065" s="2"/>
      <c r="AC1065" s="2"/>
      <c r="AD1065" s="5" t="e">
        <f>VLOOKUP(AC1065,definitions_list_lookup!$Y$12:$Z$15,2,FALSE)</f>
        <v>#N/A</v>
      </c>
      <c r="AE1065" s="35"/>
      <c r="AF1065" s="41" t="e">
        <f>VLOOKUP(AE1065,definitions_list_lookup!$AT$3:$AU$5,2,FALSE)</f>
        <v>#N/A</v>
      </c>
      <c r="AH1065" s="2"/>
      <c r="AI1065" s="2"/>
      <c r="AJ1065" s="14"/>
      <c r="AK1065" s="14"/>
      <c r="AL1065" s="14"/>
      <c r="AM1065" s="14"/>
      <c r="AN1065" s="14"/>
      <c r="AO1065" s="14"/>
      <c r="AP1065" s="14"/>
      <c r="AQ1065" s="14"/>
      <c r="AR1065" s="14"/>
      <c r="AS1065" s="49"/>
      <c r="AT1065" s="49"/>
      <c r="AU1065" s="49"/>
      <c r="AV1065" s="49"/>
      <c r="AW1065" s="49"/>
      <c r="AX1065" s="49"/>
      <c r="AY1065" s="49"/>
      <c r="AZ1065" s="49"/>
      <c r="BA1065" s="49"/>
      <c r="BB1065" s="49"/>
      <c r="BC1065" s="60"/>
    </row>
    <row r="1066" spans="1:55">
      <c r="A1066" s="89">
        <v>42944</v>
      </c>
      <c r="B1066" s="2" t="s">
        <v>1842</v>
      </c>
      <c r="C1066" s="2" t="s">
        <v>1450</v>
      </c>
      <c r="D1066" s="2" t="s">
        <v>1575</v>
      </c>
      <c r="E1066" s="2">
        <v>120</v>
      </c>
      <c r="F1066" s="2">
        <v>2</v>
      </c>
      <c r="G1066" s="10" t="str">
        <f t="shared" si="102"/>
        <v>120-2</v>
      </c>
      <c r="H1066" s="2">
        <v>56</v>
      </c>
      <c r="I1066" s="2">
        <v>73</v>
      </c>
      <c r="J1066" s="14">
        <f>(VLOOKUP($G1066,Depth_Lookup_CCL!$A$3:$Z$549,11,FALSE))+(H1066/100)</f>
        <v>302.98500000000001</v>
      </c>
      <c r="K1066" s="14">
        <f>(VLOOKUP($G1066,Depth_Lookup_CCL!$A$3:$Z$549,11,FALSE))+(I1066/100)</f>
        <v>303.15500000000003</v>
      </c>
      <c r="L1066" s="90">
        <v>60</v>
      </c>
      <c r="M1066" s="90" t="s">
        <v>1846</v>
      </c>
      <c r="N1066" s="14" t="s">
        <v>1442</v>
      </c>
      <c r="Q1066" s="2"/>
      <c r="R1066" s="110"/>
      <c r="S1066" s="2" t="s">
        <v>1378</v>
      </c>
      <c r="T1066" s="35" t="s">
        <v>1391</v>
      </c>
      <c r="U1066" s="2" t="s">
        <v>1368</v>
      </c>
      <c r="V1066" s="2" t="s">
        <v>1374</v>
      </c>
      <c r="W1066" s="5">
        <f>VLOOKUP(V1066,definitions_list_lookup!$V$12:$W$15,2,FALSE)</f>
        <v>1</v>
      </c>
      <c r="X1066" s="35" t="s">
        <v>1455</v>
      </c>
      <c r="Y1066" s="41">
        <f>VLOOKUP(X1066,definitions_list_lookup!$AT$3:$AU$5,2,FALSE)</f>
        <v>0</v>
      </c>
      <c r="Z1066" s="41">
        <v>65.5</v>
      </c>
      <c r="AA1066" s="41" t="s">
        <v>3372</v>
      </c>
      <c r="AB1066" s="2"/>
      <c r="AC1066" s="2"/>
      <c r="AD1066" s="5" t="e">
        <f>VLOOKUP(AC1066,definitions_list_lookup!$Y$12:$Z$15,2,FALSE)</f>
        <v>#N/A</v>
      </c>
      <c r="AE1066" s="35"/>
      <c r="AF1066" s="41" t="e">
        <f>VLOOKUP(AE1066,definitions_list_lookup!$AT$3:$AU$5,2,FALSE)</f>
        <v>#N/A</v>
      </c>
      <c r="AH1066" s="2"/>
      <c r="AI1066" s="2"/>
      <c r="AJ1066" s="14"/>
      <c r="AK1066" s="14"/>
      <c r="AL1066" s="14"/>
      <c r="AM1066" s="14"/>
      <c r="AN1066" s="14"/>
      <c r="AO1066" s="14"/>
      <c r="AP1066" s="14"/>
      <c r="AQ1066" s="14"/>
      <c r="AR1066" s="14"/>
      <c r="AS1066" s="49"/>
      <c r="AT1066" s="49"/>
      <c r="AU1066" s="49"/>
      <c r="AV1066" s="49"/>
      <c r="AW1066" s="49" t="e">
        <f t="shared" si="99"/>
        <v>#DIV/0!</v>
      </c>
      <c r="AX1066" s="49" t="e">
        <f t="shared" si="95"/>
        <v>#DIV/0!</v>
      </c>
      <c r="AY1066" s="49" t="e">
        <f t="shared" si="100"/>
        <v>#DIV/0!</v>
      </c>
      <c r="AZ1066" s="49" t="e">
        <f t="shared" si="96"/>
        <v>#DIV/0!</v>
      </c>
      <c r="BA1066" s="49" t="e">
        <f t="shared" si="97"/>
        <v>#DIV/0!</v>
      </c>
      <c r="BB1066" s="49" t="e">
        <f t="shared" si="101"/>
        <v>#DIV/0!</v>
      </c>
      <c r="BC1066" s="60" t="e">
        <f t="shared" si="98"/>
        <v>#DIV/0!</v>
      </c>
    </row>
    <row r="1067" spans="1:55">
      <c r="A1067" s="89">
        <v>42944</v>
      </c>
      <c r="B1067" s="2" t="s">
        <v>1842</v>
      </c>
      <c r="C1067" s="2" t="s">
        <v>1450</v>
      </c>
      <c r="D1067" s="2" t="s">
        <v>1575</v>
      </c>
      <c r="E1067" s="2">
        <v>120</v>
      </c>
      <c r="F1067" s="2">
        <v>3</v>
      </c>
      <c r="G1067" s="10" t="str">
        <f t="shared" si="102"/>
        <v>120-3</v>
      </c>
      <c r="H1067" s="2">
        <v>0</v>
      </c>
      <c r="I1067" s="2">
        <v>48.5</v>
      </c>
      <c r="J1067" s="14">
        <f>(VLOOKUP($G1067,Depth_Lookup_CCL!$A$3:$Z$549,11,FALSE))+(H1067/100)</f>
        <v>303.15000000000003</v>
      </c>
      <c r="K1067" s="14">
        <f>(VLOOKUP($G1067,Depth_Lookup_CCL!$A$3:$Z$549,11,FALSE))+(I1067/100)</f>
        <v>303.63500000000005</v>
      </c>
      <c r="L1067" s="90">
        <v>60</v>
      </c>
      <c r="M1067" s="90" t="s">
        <v>1846</v>
      </c>
      <c r="N1067" s="14"/>
      <c r="Q1067" s="2"/>
      <c r="R1067" s="110"/>
      <c r="T1067" s="35"/>
      <c r="U1067" s="2"/>
      <c r="V1067" s="2"/>
      <c r="W1067" s="5" t="e">
        <f>VLOOKUP(V1067,definitions_list_lookup!$V$12:$W$15,2,FALSE)</f>
        <v>#N/A</v>
      </c>
      <c r="X1067" s="35"/>
      <c r="Y1067" s="41" t="e">
        <f>VLOOKUP(X1067,definitions_list_lookup!$AT$3:$AU$5,2,FALSE)</f>
        <v>#N/A</v>
      </c>
      <c r="Z1067" s="41"/>
      <c r="AA1067" s="41" t="s">
        <v>3933</v>
      </c>
      <c r="AB1067" s="2" t="s">
        <v>1385</v>
      </c>
      <c r="AC1067" s="2" t="s">
        <v>1374</v>
      </c>
      <c r="AD1067" s="5">
        <f>VLOOKUP(AC1067,definitions_list_lookup!$Y$12:$Z$15,2,FALSE)</f>
        <v>1</v>
      </c>
      <c r="AE1067" s="35" t="s">
        <v>1455</v>
      </c>
      <c r="AF1067" s="41">
        <f>VLOOKUP(AE1067,definitions_list_lookup!$AT$3:$AU$5,2,FALSE)</f>
        <v>0</v>
      </c>
      <c r="AH1067" s="2" t="s">
        <v>1492</v>
      </c>
      <c r="AI1067" s="2" t="s">
        <v>3367</v>
      </c>
      <c r="AJ1067" s="14"/>
      <c r="AK1067" s="14"/>
      <c r="AL1067" s="14"/>
      <c r="AM1067" s="14"/>
      <c r="AN1067" s="14"/>
      <c r="AO1067" s="14"/>
      <c r="AP1067" s="14"/>
      <c r="AQ1067" s="14"/>
      <c r="AR1067" s="14"/>
      <c r="AS1067" s="49">
        <v>22</v>
      </c>
      <c r="AT1067" s="49">
        <v>270</v>
      </c>
      <c r="AU1067" s="49">
        <v>12</v>
      </c>
      <c r="AV1067" s="49">
        <v>360</v>
      </c>
      <c r="AW1067" s="49">
        <f t="shared" si="99"/>
        <v>117.74867618975736</v>
      </c>
      <c r="AX1067" s="49">
        <f t="shared" si="95"/>
        <v>117.74867618975736</v>
      </c>
      <c r="AY1067" s="49">
        <f t="shared" si="100"/>
        <v>65.461991896019654</v>
      </c>
      <c r="AZ1067" s="49">
        <f t="shared" si="96"/>
        <v>207.74867618975736</v>
      </c>
      <c r="BA1067" s="49">
        <f t="shared" si="97"/>
        <v>24.538008103980346</v>
      </c>
      <c r="BB1067" s="49">
        <f t="shared" si="101"/>
        <v>297.74867618975736</v>
      </c>
      <c r="BC1067" s="60">
        <f t="shared" si="98"/>
        <v>24.538008103980346</v>
      </c>
    </row>
    <row r="1068" spans="1:55">
      <c r="A1068" s="89">
        <v>42944</v>
      </c>
      <c r="B1068" s="2" t="s">
        <v>1842</v>
      </c>
      <c r="C1068" s="2" t="s">
        <v>1450</v>
      </c>
      <c r="D1068" s="2" t="s">
        <v>1575</v>
      </c>
      <c r="E1068" s="2">
        <v>120</v>
      </c>
      <c r="F1068" s="2">
        <v>3</v>
      </c>
      <c r="G1068" s="10" t="str">
        <f t="shared" si="102"/>
        <v>120-3</v>
      </c>
      <c r="H1068" s="2">
        <v>48.5</v>
      </c>
      <c r="I1068" s="2">
        <v>73</v>
      </c>
      <c r="J1068" s="14">
        <f>(VLOOKUP($G1068,Depth_Lookup_CCL!$A$3:$Z$549,11,FALSE))+(H1068/100)</f>
        <v>303.63500000000005</v>
      </c>
      <c r="K1068" s="14">
        <f>(VLOOKUP($G1068,Depth_Lookup_CCL!$A$3:$Z$549,11,FALSE))+(I1068/100)</f>
        <v>303.88000000000005</v>
      </c>
      <c r="L1068" s="90">
        <v>60</v>
      </c>
      <c r="M1068" s="90" t="s">
        <v>1846</v>
      </c>
      <c r="N1068" s="14" t="s">
        <v>1442</v>
      </c>
      <c r="Q1068" s="2"/>
      <c r="R1068" s="110"/>
      <c r="S1068" s="2" t="s">
        <v>1366</v>
      </c>
      <c r="T1068" s="35" t="s">
        <v>1391</v>
      </c>
      <c r="U1068" s="2" t="s">
        <v>1368</v>
      </c>
      <c r="V1068" s="2" t="s">
        <v>1374</v>
      </c>
      <c r="W1068" s="5">
        <f>VLOOKUP(V1068,definitions_list_lookup!$V$12:$W$15,2,FALSE)</f>
        <v>1</v>
      </c>
      <c r="X1068" s="35" t="s">
        <v>1457</v>
      </c>
      <c r="Y1068" s="41">
        <f>VLOOKUP(X1068,definitions_list_lookup!$AT$3:$AU$5,2,FALSE)</f>
        <v>2</v>
      </c>
      <c r="Z1068" s="41">
        <v>0.5</v>
      </c>
      <c r="AA1068" s="41" t="s">
        <v>3934</v>
      </c>
      <c r="AB1068" s="2"/>
      <c r="AC1068" s="2"/>
      <c r="AD1068" s="5" t="e">
        <f>VLOOKUP(AC1068,definitions_list_lookup!$Y$12:$Z$15,2,FALSE)</f>
        <v>#N/A</v>
      </c>
      <c r="AE1068" s="35"/>
      <c r="AF1068" s="41" t="e">
        <f>VLOOKUP(AE1068,definitions_list_lookup!$AT$3:$AU$5,2,FALSE)</f>
        <v>#N/A</v>
      </c>
      <c r="AH1068" s="2"/>
      <c r="AI1068" s="2"/>
      <c r="AJ1068" s="14"/>
      <c r="AK1068" s="14"/>
      <c r="AL1068" s="14"/>
      <c r="AM1068" s="14"/>
      <c r="AN1068" s="14"/>
      <c r="AO1068" s="14"/>
      <c r="AP1068" s="14"/>
      <c r="AQ1068" s="14"/>
      <c r="AR1068" s="14"/>
      <c r="AS1068" s="49">
        <v>18</v>
      </c>
      <c r="AT1068" s="49">
        <v>270</v>
      </c>
      <c r="AU1068" s="49">
        <v>14</v>
      </c>
      <c r="AV1068" s="49">
        <v>360</v>
      </c>
      <c r="AW1068" s="49">
        <f t="shared" si="99"/>
        <v>127.50092685730817</v>
      </c>
      <c r="AX1068" s="49">
        <f t="shared" si="95"/>
        <v>127.50092685730817</v>
      </c>
      <c r="AY1068" s="49">
        <f t="shared" si="100"/>
        <v>67.728084035607338</v>
      </c>
      <c r="AZ1068" s="49">
        <f t="shared" si="96"/>
        <v>217.50092685730817</v>
      </c>
      <c r="BA1068" s="49">
        <f t="shared" si="97"/>
        <v>22.271915964392662</v>
      </c>
      <c r="BB1068" s="49">
        <f t="shared" si="101"/>
        <v>307.50092685730817</v>
      </c>
      <c r="BC1068" s="60">
        <f t="shared" si="98"/>
        <v>22.271915964392662</v>
      </c>
    </row>
    <row r="1069" spans="1:55">
      <c r="A1069" s="89">
        <v>42944</v>
      </c>
      <c r="B1069" s="2" t="s">
        <v>1842</v>
      </c>
      <c r="C1069" s="2" t="s">
        <v>1450</v>
      </c>
      <c r="D1069" s="2" t="s">
        <v>1575</v>
      </c>
      <c r="E1069" s="2">
        <v>120</v>
      </c>
      <c r="F1069" s="2">
        <v>4</v>
      </c>
      <c r="G1069" s="10" t="str">
        <f t="shared" si="102"/>
        <v>120-4</v>
      </c>
      <c r="H1069" s="2">
        <v>0</v>
      </c>
      <c r="I1069" s="2">
        <v>30</v>
      </c>
      <c r="J1069" s="14">
        <f>(VLOOKUP($G1069,Depth_Lookup_CCL!$A$3:$Z$549,11,FALSE))+(H1069/100)</f>
        <v>303.88000000000005</v>
      </c>
      <c r="K1069" s="14">
        <f>(VLOOKUP($G1069,Depth_Lookup_CCL!$A$3:$Z$549,11,FALSE))+(I1069/100)</f>
        <v>304.18000000000006</v>
      </c>
      <c r="L1069" s="90">
        <v>60</v>
      </c>
      <c r="M1069" s="90" t="s">
        <v>1846</v>
      </c>
      <c r="N1069" s="14"/>
      <c r="Q1069" s="2"/>
      <c r="R1069" s="110"/>
      <c r="T1069" s="35"/>
      <c r="U1069" s="2"/>
      <c r="V1069" s="2"/>
      <c r="W1069" s="5" t="e">
        <f>VLOOKUP(V1069,definitions_list_lookup!$V$12:$W$15,2,FALSE)</f>
        <v>#N/A</v>
      </c>
      <c r="X1069" s="35"/>
      <c r="Y1069" s="41" t="e">
        <f>VLOOKUP(X1069,definitions_list_lookup!$AT$3:$AU$5,2,FALSE)</f>
        <v>#N/A</v>
      </c>
      <c r="Z1069" s="41">
        <v>54.5</v>
      </c>
      <c r="AA1069" s="41" t="s">
        <v>3081</v>
      </c>
      <c r="AB1069" s="2"/>
      <c r="AC1069" s="2"/>
      <c r="AD1069" s="5" t="e">
        <f>VLOOKUP(AC1069,definitions_list_lookup!$Y$12:$Z$15,2,FALSE)</f>
        <v>#N/A</v>
      </c>
      <c r="AE1069" s="35"/>
      <c r="AF1069" s="41" t="e">
        <f>VLOOKUP(AE1069,definitions_list_lookup!$AT$3:$AU$5,2,FALSE)</f>
        <v>#N/A</v>
      </c>
      <c r="AH1069" s="2"/>
      <c r="AI1069" s="2"/>
      <c r="AJ1069" s="14"/>
      <c r="AK1069" s="14"/>
      <c r="AL1069" s="14"/>
      <c r="AM1069" s="14"/>
      <c r="AN1069" s="14"/>
      <c r="AO1069" s="14"/>
      <c r="AP1069" s="14"/>
      <c r="AQ1069" s="14"/>
      <c r="AR1069" s="14"/>
      <c r="AS1069" s="49"/>
      <c r="AT1069" s="49"/>
      <c r="AU1069" s="49"/>
      <c r="AV1069" s="49"/>
      <c r="AW1069" s="49"/>
      <c r="AX1069" s="49"/>
      <c r="AY1069" s="49"/>
      <c r="AZ1069" s="49"/>
      <c r="BA1069" s="49"/>
      <c r="BB1069" s="49"/>
      <c r="BC1069" s="60"/>
    </row>
    <row r="1070" spans="1:55">
      <c r="A1070" s="89">
        <v>42944</v>
      </c>
      <c r="B1070" s="2" t="s">
        <v>1842</v>
      </c>
      <c r="C1070" s="2" t="s">
        <v>1450</v>
      </c>
      <c r="D1070" s="2" t="s">
        <v>1575</v>
      </c>
      <c r="E1070" s="2">
        <v>120</v>
      </c>
      <c r="F1070" s="2">
        <v>4</v>
      </c>
      <c r="G1070" s="10" t="str">
        <f t="shared" si="102"/>
        <v>120-4</v>
      </c>
      <c r="H1070" s="2">
        <v>30</v>
      </c>
      <c r="I1070" s="2">
        <v>72</v>
      </c>
      <c r="J1070" s="14">
        <f>(VLOOKUP($G1070,Depth_Lookup_CCL!$A$3:$Z$549,11,FALSE))+(H1070/100)</f>
        <v>304.18000000000006</v>
      </c>
      <c r="K1070" s="14">
        <f>(VLOOKUP($G1070,Depth_Lookup_CCL!$A$3:$Z$549,11,FALSE))+(I1070/100)</f>
        <v>304.60000000000008</v>
      </c>
      <c r="L1070" s="90">
        <v>60</v>
      </c>
      <c r="M1070" s="90" t="s">
        <v>1846</v>
      </c>
      <c r="N1070" s="14"/>
      <c r="Q1070" s="2"/>
      <c r="R1070" s="110"/>
      <c r="S1070" s="2" t="s">
        <v>1366</v>
      </c>
      <c r="T1070" s="35" t="s">
        <v>1391</v>
      </c>
      <c r="U1070" s="2" t="s">
        <v>1368</v>
      </c>
      <c r="V1070" s="2" t="s">
        <v>1374</v>
      </c>
      <c r="W1070" s="5">
        <f>VLOOKUP(V1070,definitions_list_lookup!$V$12:$W$15,2,FALSE)</f>
        <v>1</v>
      </c>
      <c r="X1070" s="35" t="s">
        <v>1455</v>
      </c>
      <c r="Y1070" s="41">
        <f>VLOOKUP(X1070,definitions_list_lookup!$AT$3:$AU$5,2,FALSE)</f>
        <v>0</v>
      </c>
      <c r="Z1070" s="41"/>
      <c r="AA1070" s="41" t="s">
        <v>3080</v>
      </c>
      <c r="AB1070" s="2" t="s">
        <v>1385</v>
      </c>
      <c r="AC1070" s="2" t="s">
        <v>1374</v>
      </c>
      <c r="AD1070" s="5">
        <f>VLOOKUP(AC1070,definitions_list_lookup!$Y$12:$Z$15,2,FALSE)</f>
        <v>1</v>
      </c>
      <c r="AE1070" s="35" t="s">
        <v>1455</v>
      </c>
      <c r="AF1070" s="41">
        <f>VLOOKUP(AE1070,definitions_list_lookup!$AT$3:$AU$5,2,FALSE)</f>
        <v>0</v>
      </c>
      <c r="AH1070" s="2" t="s">
        <v>1492</v>
      </c>
      <c r="AI1070" s="2" t="s">
        <v>3935</v>
      </c>
      <c r="AJ1070" s="14"/>
      <c r="AK1070" s="14"/>
      <c r="AL1070" s="14"/>
      <c r="AM1070" s="14"/>
      <c r="AN1070" s="14"/>
      <c r="AO1070" s="14"/>
      <c r="AP1070" s="14"/>
      <c r="AQ1070" s="14"/>
      <c r="AR1070" s="14"/>
      <c r="AS1070" s="49">
        <v>23</v>
      </c>
      <c r="AT1070" s="49">
        <v>270</v>
      </c>
      <c r="AU1070" s="49">
        <v>8</v>
      </c>
      <c r="AV1070" s="49">
        <v>180</v>
      </c>
      <c r="AW1070" s="49">
        <f t="shared" si="99"/>
        <v>71.68063055202893</v>
      </c>
      <c r="AX1070" s="49">
        <f t="shared" si="95"/>
        <v>71.68063055202893</v>
      </c>
      <c r="AY1070" s="49">
        <f t="shared" si="100"/>
        <v>65.908862823968121</v>
      </c>
      <c r="AZ1070" s="49">
        <f t="shared" si="96"/>
        <v>161.68063055202893</v>
      </c>
      <c r="BA1070" s="49">
        <f t="shared" si="97"/>
        <v>24.091137176031879</v>
      </c>
      <c r="BB1070" s="49">
        <f t="shared" si="101"/>
        <v>251.68063055202893</v>
      </c>
      <c r="BC1070" s="60">
        <f t="shared" si="98"/>
        <v>24.091137176031879</v>
      </c>
    </row>
    <row r="1071" spans="1:55">
      <c r="A1071" s="89">
        <v>42944</v>
      </c>
      <c r="B1071" s="2" t="s">
        <v>1842</v>
      </c>
      <c r="C1071" s="2" t="s">
        <v>1450</v>
      </c>
      <c r="D1071" s="2" t="s">
        <v>1575</v>
      </c>
      <c r="E1071" s="2">
        <v>120</v>
      </c>
      <c r="F1071" s="2">
        <v>4</v>
      </c>
      <c r="G1071" s="10" t="str">
        <f t="shared" si="102"/>
        <v>120-4</v>
      </c>
      <c r="H1071" s="2">
        <v>72</v>
      </c>
      <c r="I1071" s="2">
        <v>79</v>
      </c>
      <c r="J1071" s="14">
        <f>(VLOOKUP($G1071,Depth_Lookup_CCL!$A$3:$Z$549,11,FALSE))+(H1071/100)</f>
        <v>304.60000000000008</v>
      </c>
      <c r="K1071" s="14">
        <f>(VLOOKUP($G1071,Depth_Lookup_CCL!$A$3:$Z$549,11,FALSE))+(I1071/100)</f>
        <v>304.67000000000007</v>
      </c>
      <c r="L1071" s="90">
        <v>60</v>
      </c>
      <c r="M1071" s="90" t="s">
        <v>1846</v>
      </c>
      <c r="N1071" s="14" t="s">
        <v>1442</v>
      </c>
      <c r="Q1071" s="2"/>
      <c r="R1071" s="110"/>
      <c r="S1071" s="2" t="s">
        <v>1366</v>
      </c>
      <c r="T1071" s="35" t="s">
        <v>1391</v>
      </c>
      <c r="U1071" s="2" t="s">
        <v>1368</v>
      </c>
      <c r="V1071" s="2" t="s">
        <v>1374</v>
      </c>
      <c r="W1071" s="5">
        <f>VLOOKUP(V1071,definitions_list_lookup!$V$12:$W$15,2,FALSE)</f>
        <v>1</v>
      </c>
      <c r="X1071" s="35" t="s">
        <v>1456</v>
      </c>
      <c r="Y1071" s="41">
        <f>VLOOKUP(X1071,definitions_list_lookup!$AT$3:$AU$5,2,FALSE)</f>
        <v>1</v>
      </c>
      <c r="Z1071" s="41">
        <v>0.5</v>
      </c>
      <c r="AA1071" s="41" t="s">
        <v>3934</v>
      </c>
      <c r="AB1071" s="2"/>
      <c r="AC1071" s="2"/>
      <c r="AD1071" s="5" t="e">
        <f>VLOOKUP(AC1071,definitions_list_lookup!$Y$12:$Z$15,2,FALSE)</f>
        <v>#N/A</v>
      </c>
      <c r="AE1071" s="35"/>
      <c r="AF1071" s="41" t="e">
        <f>VLOOKUP(AE1071,definitions_list_lookup!$AT$3:$AU$5,2,FALSE)</f>
        <v>#N/A</v>
      </c>
      <c r="AH1071" s="2"/>
      <c r="AI1071" s="2"/>
      <c r="AJ1071" s="14"/>
      <c r="AK1071" s="14"/>
      <c r="AL1071" s="14"/>
      <c r="AM1071" s="14"/>
      <c r="AN1071" s="14"/>
      <c r="AO1071" s="14"/>
      <c r="AP1071" s="14"/>
      <c r="AQ1071" s="14"/>
      <c r="AR1071" s="14"/>
      <c r="AS1071" s="49">
        <v>22</v>
      </c>
      <c r="AT1071" s="49">
        <v>270</v>
      </c>
      <c r="AU1071" s="49">
        <v>7</v>
      </c>
      <c r="AV1071" s="49">
        <v>180</v>
      </c>
      <c r="AW1071" s="49">
        <f t="shared" si="99"/>
        <v>73.09584456650424</v>
      </c>
      <c r="AX1071" s="49">
        <f t="shared" si="95"/>
        <v>73.09584456650424</v>
      </c>
      <c r="AY1071" s="49">
        <f t="shared" si="100"/>
        <v>67.107051014303181</v>
      </c>
      <c r="AZ1071" s="49">
        <f t="shared" si="96"/>
        <v>163.09584456650424</v>
      </c>
      <c r="BA1071" s="49">
        <f t="shared" si="97"/>
        <v>22.892948985696819</v>
      </c>
      <c r="BB1071" s="49">
        <f t="shared" si="101"/>
        <v>253.09584456650424</v>
      </c>
      <c r="BC1071" s="60">
        <f t="shared" si="98"/>
        <v>22.892948985696819</v>
      </c>
    </row>
    <row r="1072" spans="1:55">
      <c r="A1072" s="89">
        <v>42944</v>
      </c>
      <c r="B1072" s="2" t="s">
        <v>1842</v>
      </c>
      <c r="C1072" s="2" t="s">
        <v>1450</v>
      </c>
      <c r="D1072" s="2" t="s">
        <v>1575</v>
      </c>
      <c r="E1072" s="2">
        <v>121</v>
      </c>
      <c r="F1072" s="2">
        <v>1</v>
      </c>
      <c r="G1072" s="10" t="str">
        <f t="shared" si="102"/>
        <v>121-1</v>
      </c>
      <c r="H1072" s="2">
        <v>0</v>
      </c>
      <c r="I1072" s="2">
        <v>29</v>
      </c>
      <c r="J1072" s="14">
        <f>(VLOOKUP($G1072,Depth_Lookup_CCL!$A$3:$Z$549,11,FALSE))+(H1072/100)</f>
        <v>304.64999999999998</v>
      </c>
      <c r="K1072" s="14">
        <f>(VLOOKUP($G1072,Depth_Lookup_CCL!$A$3:$Z$549,11,FALSE))+(I1072/100)</f>
        <v>304.94</v>
      </c>
      <c r="L1072" s="90">
        <v>60</v>
      </c>
      <c r="M1072" s="90" t="s">
        <v>1846</v>
      </c>
      <c r="N1072" s="14"/>
      <c r="Q1072" s="2"/>
      <c r="R1072" s="110"/>
      <c r="T1072" s="35"/>
      <c r="U1072" s="2"/>
      <c r="V1072" s="2"/>
      <c r="W1072" s="5" t="e">
        <f>VLOOKUP(V1072,definitions_list_lookup!$V$12:$W$15,2,FALSE)</f>
        <v>#N/A</v>
      </c>
      <c r="X1072" s="35"/>
      <c r="Y1072" s="41" t="e">
        <f>VLOOKUP(X1072,definitions_list_lookup!$AT$3:$AU$5,2,FALSE)</f>
        <v>#N/A</v>
      </c>
      <c r="Z1072" s="41">
        <v>78</v>
      </c>
      <c r="AA1072" s="41"/>
      <c r="AB1072" s="2" t="s">
        <v>1385</v>
      </c>
      <c r="AC1072" s="2" t="s">
        <v>1374</v>
      </c>
      <c r="AD1072" s="5">
        <f>VLOOKUP(AC1072,definitions_list_lookup!$Y$12:$Z$15,2,FALSE)</f>
        <v>1</v>
      </c>
      <c r="AE1072" s="35" t="s">
        <v>1455</v>
      </c>
      <c r="AF1072" s="41">
        <f>VLOOKUP(AE1072,definitions_list_lookup!$AT$3:$AU$5,2,FALSE)</f>
        <v>0</v>
      </c>
      <c r="AH1072" s="2" t="s">
        <v>1492</v>
      </c>
      <c r="AI1072" s="2" t="s">
        <v>3936</v>
      </c>
      <c r="AJ1072" s="14"/>
      <c r="AK1072" s="14"/>
      <c r="AL1072" s="14"/>
      <c r="AM1072" s="14"/>
      <c r="AN1072" s="14"/>
      <c r="AO1072" s="14"/>
      <c r="AP1072" s="14"/>
      <c r="AQ1072" s="14"/>
      <c r="AR1072" s="14"/>
      <c r="AS1072" s="49">
        <v>13</v>
      </c>
      <c r="AT1072" s="49">
        <v>270</v>
      </c>
      <c r="AU1072" s="49">
        <v>18</v>
      </c>
      <c r="AV1072" s="49">
        <v>360</v>
      </c>
      <c r="AW1072" s="49">
        <f t="shared" si="99"/>
        <v>144.60471241926132</v>
      </c>
      <c r="AX1072" s="49">
        <f t="shared" si="95"/>
        <v>144.60471241926132</v>
      </c>
      <c r="AY1072" s="49">
        <f t="shared" si="100"/>
        <v>68.268333946481135</v>
      </c>
      <c r="AZ1072" s="49">
        <f t="shared" si="96"/>
        <v>234.60471241926132</v>
      </c>
      <c r="BA1072" s="49">
        <f t="shared" si="97"/>
        <v>21.731666053518865</v>
      </c>
      <c r="BB1072" s="49">
        <f t="shared" si="101"/>
        <v>324.60471241926132</v>
      </c>
      <c r="BC1072" s="60">
        <f t="shared" si="98"/>
        <v>21.731666053518865</v>
      </c>
    </row>
    <row r="1073" spans="1:55">
      <c r="A1073" s="89">
        <v>42945</v>
      </c>
      <c r="B1073" s="2" t="s">
        <v>1842</v>
      </c>
      <c r="C1073" s="2" t="s">
        <v>1450</v>
      </c>
      <c r="D1073" s="2" t="s">
        <v>1575</v>
      </c>
      <c r="E1073" s="2">
        <v>121</v>
      </c>
      <c r="F1073" s="2">
        <v>1</v>
      </c>
      <c r="G1073" s="10" t="str">
        <f t="shared" si="102"/>
        <v>121-1</v>
      </c>
      <c r="H1073" s="2">
        <v>29</v>
      </c>
      <c r="I1073" s="2">
        <v>42</v>
      </c>
      <c r="J1073" s="14">
        <f>(VLOOKUP($G1073,Depth_Lookup_CCL!$A$3:$Z$549,11,FALSE))+(H1073/100)</f>
        <v>304.94</v>
      </c>
      <c r="K1073" s="14">
        <f>(VLOOKUP($G1073,Depth_Lookup_CCL!$A$3:$Z$549,11,FALSE))+(I1073/100)</f>
        <v>305.07</v>
      </c>
      <c r="L1073" s="90">
        <v>60</v>
      </c>
      <c r="M1073" s="90" t="s">
        <v>1846</v>
      </c>
      <c r="N1073" s="14"/>
      <c r="Q1073" s="2"/>
      <c r="R1073" s="110"/>
      <c r="S1073" s="2" t="s">
        <v>1378</v>
      </c>
      <c r="T1073" s="35" t="s">
        <v>1391</v>
      </c>
      <c r="U1073" s="2" t="s">
        <v>1368</v>
      </c>
      <c r="V1073" s="2" t="s">
        <v>1374</v>
      </c>
      <c r="W1073" s="5">
        <f>VLOOKUP(V1073,definitions_list_lookup!$V$12:$W$15,2,FALSE)</f>
        <v>1</v>
      </c>
      <c r="X1073" s="35" t="s">
        <v>1456</v>
      </c>
      <c r="Y1073" s="41">
        <f>VLOOKUP(X1073,definitions_list_lookup!$AT$3:$AU$5,2,FALSE)</f>
        <v>1</v>
      </c>
      <c r="Z1073" s="41">
        <v>13</v>
      </c>
      <c r="AA1073" s="41" t="s">
        <v>3937</v>
      </c>
      <c r="AB1073" s="2"/>
      <c r="AC1073" s="2"/>
      <c r="AD1073" s="5" t="e">
        <f>VLOOKUP(AC1073,definitions_list_lookup!$Y$12:$Z$15,2,FALSE)</f>
        <v>#N/A</v>
      </c>
      <c r="AE1073" s="35"/>
      <c r="AF1073" s="41" t="e">
        <f>VLOOKUP(AE1073,definitions_list_lookup!$AT$3:$AU$5,2,FALSE)</f>
        <v>#N/A</v>
      </c>
      <c r="AH1073" s="2"/>
      <c r="AI1073" s="2"/>
      <c r="AJ1073" s="14"/>
      <c r="AK1073" s="14"/>
      <c r="AL1073" s="14"/>
      <c r="AM1073" s="14"/>
      <c r="AN1073" s="14"/>
      <c r="AO1073" s="14"/>
      <c r="AP1073" s="14"/>
      <c r="AQ1073" s="14"/>
      <c r="AR1073" s="14"/>
      <c r="AS1073" s="49">
        <v>16</v>
      </c>
      <c r="AT1073" s="49">
        <v>270</v>
      </c>
      <c r="AU1073" s="49">
        <v>19</v>
      </c>
      <c r="AV1073" s="49">
        <v>360</v>
      </c>
      <c r="AW1073" s="49">
        <f t="shared" si="99"/>
        <v>140.2135142013795</v>
      </c>
      <c r="AX1073" s="49">
        <f t="shared" si="95"/>
        <v>140.2135142013795</v>
      </c>
      <c r="AY1073" s="49">
        <f t="shared" si="100"/>
        <v>65.863337949096135</v>
      </c>
      <c r="AZ1073" s="49">
        <f t="shared" si="96"/>
        <v>230.2135142013795</v>
      </c>
      <c r="BA1073" s="49">
        <f t="shared" si="97"/>
        <v>24.136662050903865</v>
      </c>
      <c r="BB1073" s="49">
        <f t="shared" si="101"/>
        <v>320.2135142013795</v>
      </c>
      <c r="BC1073" s="60">
        <f t="shared" si="98"/>
        <v>24.136662050903865</v>
      </c>
    </row>
    <row r="1074" spans="1:55">
      <c r="A1074" s="89">
        <v>42945</v>
      </c>
      <c r="B1074" s="2" t="s">
        <v>1842</v>
      </c>
      <c r="C1074" s="2" t="s">
        <v>1450</v>
      </c>
      <c r="D1074" s="2" t="s">
        <v>1575</v>
      </c>
      <c r="E1074" s="2">
        <v>121</v>
      </c>
      <c r="F1074" s="2">
        <v>1</v>
      </c>
      <c r="G1074" s="10" t="str">
        <f t="shared" si="102"/>
        <v>121-1</v>
      </c>
      <c r="H1074" s="2">
        <v>42</v>
      </c>
      <c r="I1074" s="2">
        <v>76</v>
      </c>
      <c r="J1074" s="14">
        <f>(VLOOKUP($G1074,Depth_Lookup_CCL!$A$3:$Z$549,11,FALSE))+(H1074/100)</f>
        <v>305.07</v>
      </c>
      <c r="K1074" s="14">
        <f>(VLOOKUP($G1074,Depth_Lookup_CCL!$A$3:$Z$549,11,FALSE))+(I1074/100)</f>
        <v>305.40999999999997</v>
      </c>
      <c r="L1074" s="90">
        <v>60</v>
      </c>
      <c r="M1074" s="90" t="s">
        <v>1846</v>
      </c>
      <c r="N1074" s="14" t="s">
        <v>1442</v>
      </c>
      <c r="Q1074" s="2"/>
      <c r="R1074" s="110"/>
      <c r="S1074" s="2" t="s">
        <v>1378</v>
      </c>
      <c r="T1074" s="35" t="s">
        <v>1391</v>
      </c>
      <c r="U1074" s="2" t="s">
        <v>1368</v>
      </c>
      <c r="V1074" s="2" t="s">
        <v>1374</v>
      </c>
      <c r="W1074" s="5">
        <f>VLOOKUP(V1074,definitions_list_lookup!$V$12:$W$15,2,FALSE)</f>
        <v>1</v>
      </c>
      <c r="X1074" s="35" t="s">
        <v>1456</v>
      </c>
      <c r="Y1074" s="41">
        <f>VLOOKUP(X1074,definitions_list_lookup!$AT$3:$AU$5,2,FALSE)</f>
        <v>1</v>
      </c>
      <c r="Z1074" s="41">
        <v>73</v>
      </c>
      <c r="AA1074" s="41" t="s">
        <v>3938</v>
      </c>
      <c r="AB1074" s="2"/>
      <c r="AC1074" s="2"/>
      <c r="AD1074" s="5" t="e">
        <f>VLOOKUP(AC1074,definitions_list_lookup!$Y$12:$Z$15,2,FALSE)</f>
        <v>#N/A</v>
      </c>
      <c r="AE1074" s="35"/>
      <c r="AF1074" s="41" t="e">
        <f>VLOOKUP(AE1074,definitions_list_lookup!$AT$3:$AU$5,2,FALSE)</f>
        <v>#N/A</v>
      </c>
      <c r="AH1074" s="2"/>
      <c r="AI1074" s="2"/>
      <c r="AJ1074" s="14"/>
      <c r="AK1074" s="14"/>
      <c r="AL1074" s="14"/>
      <c r="AM1074" s="14"/>
      <c r="AN1074" s="14"/>
      <c r="AO1074" s="14"/>
      <c r="AP1074" s="14"/>
      <c r="AQ1074" s="14"/>
      <c r="AR1074" s="14"/>
      <c r="AS1074" s="49"/>
      <c r="AT1074" s="49"/>
      <c r="AU1074" s="49"/>
      <c r="AV1074" s="49"/>
      <c r="AW1074" s="49" t="e">
        <f t="shared" si="99"/>
        <v>#DIV/0!</v>
      </c>
      <c r="AX1074" s="49" t="e">
        <f t="shared" si="95"/>
        <v>#DIV/0!</v>
      </c>
      <c r="AY1074" s="49" t="e">
        <f t="shared" si="100"/>
        <v>#DIV/0!</v>
      </c>
      <c r="AZ1074" s="49" t="e">
        <f t="shared" si="96"/>
        <v>#DIV/0!</v>
      </c>
      <c r="BA1074" s="49" t="e">
        <f t="shared" si="97"/>
        <v>#DIV/0!</v>
      </c>
      <c r="BB1074" s="49" t="e">
        <f t="shared" si="101"/>
        <v>#DIV/0!</v>
      </c>
      <c r="BC1074" s="60" t="e">
        <f t="shared" si="98"/>
        <v>#DIV/0!</v>
      </c>
    </row>
    <row r="1075" spans="1:55">
      <c r="A1075" s="89">
        <v>42945</v>
      </c>
      <c r="B1075" s="2" t="s">
        <v>1842</v>
      </c>
      <c r="C1075" s="2" t="s">
        <v>1450</v>
      </c>
      <c r="D1075" s="2" t="s">
        <v>1575</v>
      </c>
      <c r="E1075" s="2">
        <v>121</v>
      </c>
      <c r="F1075" s="2">
        <v>2</v>
      </c>
      <c r="G1075" s="10" t="str">
        <f t="shared" si="102"/>
        <v>121-2</v>
      </c>
      <c r="H1075" s="2">
        <v>0</v>
      </c>
      <c r="I1075" s="2">
        <v>39</v>
      </c>
      <c r="J1075" s="14">
        <f>(VLOOKUP($G1075,Depth_Lookup_CCL!$A$3:$Z$549,11,FALSE))+(H1075/100)</f>
        <v>305.41499999999996</v>
      </c>
      <c r="K1075" s="14">
        <f>(VLOOKUP($G1075,Depth_Lookup_CCL!$A$3:$Z$549,11,FALSE))+(I1075/100)</f>
        <v>305.80499999999995</v>
      </c>
      <c r="L1075" s="90">
        <v>60</v>
      </c>
      <c r="M1075" s="90" t="s">
        <v>1846</v>
      </c>
      <c r="N1075" s="14"/>
      <c r="Q1075" s="2"/>
      <c r="R1075" s="110"/>
      <c r="S1075" s="2" t="s">
        <v>1378</v>
      </c>
      <c r="T1075" s="35" t="s">
        <v>1391</v>
      </c>
      <c r="U1075" s="2" t="s">
        <v>1368</v>
      </c>
      <c r="V1075" s="2" t="s">
        <v>1374</v>
      </c>
      <c r="W1075" s="5">
        <f>VLOOKUP(V1075,definitions_list_lookup!$V$12:$W$15,2,FALSE)</f>
        <v>1</v>
      </c>
      <c r="X1075" s="35" t="s">
        <v>1456</v>
      </c>
      <c r="Y1075" s="41">
        <f>VLOOKUP(X1075,definitions_list_lookup!$AT$3:$AU$5,2,FALSE)</f>
        <v>1</v>
      </c>
      <c r="Z1075" s="41"/>
      <c r="AA1075" s="41" t="s">
        <v>3229</v>
      </c>
      <c r="AB1075" s="2"/>
      <c r="AC1075" s="2"/>
      <c r="AD1075" s="5" t="e">
        <f>VLOOKUP(AC1075,definitions_list_lookup!$Y$12:$Z$15,2,FALSE)</f>
        <v>#N/A</v>
      </c>
      <c r="AE1075" s="35"/>
      <c r="AF1075" s="41" t="e">
        <f>VLOOKUP(AE1075,definitions_list_lookup!$AT$3:$AU$5,2,FALSE)</f>
        <v>#N/A</v>
      </c>
      <c r="AH1075" s="2"/>
      <c r="AI1075" s="2"/>
      <c r="AJ1075" s="14"/>
      <c r="AK1075" s="14"/>
      <c r="AL1075" s="14"/>
      <c r="AM1075" s="14"/>
      <c r="AN1075" s="14"/>
      <c r="AO1075" s="14"/>
      <c r="AP1075" s="14"/>
      <c r="AQ1075" s="14"/>
      <c r="AR1075" s="14"/>
      <c r="AS1075" s="49"/>
      <c r="AT1075" s="49"/>
      <c r="AU1075" s="49"/>
      <c r="AV1075" s="49"/>
      <c r="AW1075" s="49"/>
      <c r="AX1075" s="49"/>
      <c r="AY1075" s="49"/>
      <c r="AZ1075" s="49"/>
      <c r="BA1075" s="49"/>
      <c r="BB1075" s="49"/>
      <c r="BC1075" s="60"/>
    </row>
    <row r="1076" spans="1:55">
      <c r="A1076" s="89">
        <v>42945</v>
      </c>
      <c r="B1076" s="2" t="s">
        <v>1842</v>
      </c>
      <c r="C1076" s="2" t="s">
        <v>1450</v>
      </c>
      <c r="D1076" s="2" t="s">
        <v>1575</v>
      </c>
      <c r="E1076" s="2">
        <v>121</v>
      </c>
      <c r="F1076" s="2">
        <v>2</v>
      </c>
      <c r="G1076" s="10" t="str">
        <f t="shared" si="102"/>
        <v>121-2</v>
      </c>
      <c r="H1076" s="2">
        <v>39</v>
      </c>
      <c r="I1076" s="2">
        <v>48</v>
      </c>
      <c r="J1076" s="14">
        <f>(VLOOKUP($G1076,Depth_Lookup_CCL!$A$3:$Z$549,11,FALSE))+(H1076/100)</f>
        <v>305.80499999999995</v>
      </c>
      <c r="K1076" s="14">
        <f>(VLOOKUP($G1076,Depth_Lookup_CCL!$A$3:$Z$549,11,FALSE))+(I1076/100)</f>
        <v>305.89499999999998</v>
      </c>
      <c r="L1076" s="90">
        <v>60</v>
      </c>
      <c r="M1076" s="90" t="s">
        <v>1846</v>
      </c>
      <c r="N1076" s="14"/>
      <c r="Q1076" s="2"/>
      <c r="R1076" s="110"/>
      <c r="T1076" s="35"/>
      <c r="U1076" s="2"/>
      <c r="V1076" s="2"/>
      <c r="W1076" s="5" t="e">
        <f>VLOOKUP(V1076,definitions_list_lookup!$V$12:$W$15,2,FALSE)</f>
        <v>#N/A</v>
      </c>
      <c r="X1076" s="35"/>
      <c r="Y1076" s="41" t="e">
        <f>VLOOKUP(X1076,definitions_list_lookup!$AT$3:$AU$5,2,FALSE)</f>
        <v>#N/A</v>
      </c>
      <c r="Z1076" s="41">
        <v>9</v>
      </c>
      <c r="AA1076" s="41" t="s">
        <v>1555</v>
      </c>
      <c r="AB1076" s="2" t="s">
        <v>1385</v>
      </c>
      <c r="AC1076" s="2" t="s">
        <v>1374</v>
      </c>
      <c r="AD1076" s="5">
        <f>VLOOKUP(AC1076,definitions_list_lookup!$Y$12:$Z$15,2,FALSE)</f>
        <v>1</v>
      </c>
      <c r="AE1076" s="35" t="s">
        <v>1455</v>
      </c>
      <c r="AF1076" s="41">
        <f>VLOOKUP(AE1076,definitions_list_lookup!$AT$3:$AU$5,2,FALSE)</f>
        <v>0</v>
      </c>
      <c r="AH1076" s="2" t="s">
        <v>1494</v>
      </c>
      <c r="AI1076" s="2" t="s">
        <v>3939</v>
      </c>
      <c r="AJ1076" s="14"/>
      <c r="AK1076" s="14"/>
      <c r="AL1076" s="14"/>
      <c r="AM1076" s="14"/>
      <c r="AN1076" s="14"/>
      <c r="AO1076" s="14"/>
      <c r="AP1076" s="14"/>
      <c r="AQ1076" s="14"/>
      <c r="AR1076" s="14"/>
      <c r="AS1076" s="49">
        <v>49</v>
      </c>
      <c r="AT1076" s="49">
        <v>270</v>
      </c>
      <c r="AU1076" s="49">
        <v>12</v>
      </c>
      <c r="AV1076" s="49">
        <v>180</v>
      </c>
      <c r="AW1076" s="49">
        <f t="shared" si="99"/>
        <v>79.531380260063258</v>
      </c>
      <c r="AX1076" s="49">
        <f t="shared" si="95"/>
        <v>79.531380260063258</v>
      </c>
      <c r="AY1076" s="49">
        <f t="shared" si="100"/>
        <v>40.524387607244869</v>
      </c>
      <c r="AZ1076" s="49">
        <f t="shared" si="96"/>
        <v>169.53138026006326</v>
      </c>
      <c r="BA1076" s="49">
        <f t="shared" si="97"/>
        <v>49.475612392755131</v>
      </c>
      <c r="BB1076" s="49">
        <f t="shared" si="101"/>
        <v>259.53138026006326</v>
      </c>
      <c r="BC1076" s="60">
        <f t="shared" si="98"/>
        <v>49.475612392755131</v>
      </c>
    </row>
    <row r="1077" spans="1:55">
      <c r="A1077" s="89">
        <v>42945</v>
      </c>
      <c r="B1077" s="2" t="s">
        <v>1842</v>
      </c>
      <c r="C1077" s="2" t="s">
        <v>1450</v>
      </c>
      <c r="D1077" s="2" t="s">
        <v>1575</v>
      </c>
      <c r="E1077" s="2">
        <v>121</v>
      </c>
      <c r="F1077" s="2">
        <v>2</v>
      </c>
      <c r="G1077" s="10" t="str">
        <f t="shared" si="102"/>
        <v>121-2</v>
      </c>
      <c r="H1077" s="2">
        <v>48</v>
      </c>
      <c r="I1077" s="2">
        <v>75</v>
      </c>
      <c r="J1077" s="14">
        <f>(VLOOKUP($G1077,Depth_Lookup_CCL!$A$3:$Z$549,11,FALSE))+(H1077/100)</f>
        <v>305.89499999999998</v>
      </c>
      <c r="K1077" s="14">
        <f>(VLOOKUP($G1077,Depth_Lookup_CCL!$A$3:$Z$549,11,FALSE))+(I1077/100)</f>
        <v>306.16499999999996</v>
      </c>
      <c r="L1077" s="90">
        <v>60</v>
      </c>
      <c r="M1077" s="90" t="s">
        <v>1846</v>
      </c>
      <c r="N1077" s="14" t="s">
        <v>1442</v>
      </c>
      <c r="Q1077" s="2"/>
      <c r="R1077" s="110" t="s">
        <v>3580</v>
      </c>
      <c r="S1077" s="2" t="s">
        <v>1378</v>
      </c>
      <c r="T1077" s="35" t="s">
        <v>1391</v>
      </c>
      <c r="U1077" s="2" t="s">
        <v>1368</v>
      </c>
      <c r="V1077" s="2" t="s">
        <v>1374</v>
      </c>
      <c r="W1077" s="5">
        <f>VLOOKUP(V1077,definitions_list_lookup!$V$12:$W$15,2,FALSE)</f>
        <v>1</v>
      </c>
      <c r="X1077" s="35" t="s">
        <v>1456</v>
      </c>
      <c r="Y1077" s="41">
        <f>VLOOKUP(X1077,definitions_list_lookup!$AT$3:$AU$5,2,FALSE)</f>
        <v>1</v>
      </c>
      <c r="Z1077" s="41"/>
      <c r="AA1077" s="41" t="s">
        <v>3940</v>
      </c>
      <c r="AB1077" s="2"/>
      <c r="AC1077" s="2"/>
      <c r="AD1077" s="5" t="e">
        <f>VLOOKUP(AC1077,definitions_list_lookup!$Y$12:$Z$15,2,FALSE)</f>
        <v>#N/A</v>
      </c>
      <c r="AE1077" s="35"/>
      <c r="AF1077" s="41" t="e">
        <f>VLOOKUP(AE1077,definitions_list_lookup!$AT$3:$AU$5,2,FALSE)</f>
        <v>#N/A</v>
      </c>
      <c r="AH1077" s="2"/>
      <c r="AI1077" s="2"/>
      <c r="AJ1077" s="14"/>
      <c r="AK1077" s="14"/>
      <c r="AL1077" s="14"/>
      <c r="AM1077" s="14"/>
      <c r="AN1077" s="14"/>
      <c r="AO1077" s="14"/>
      <c r="AP1077" s="14"/>
      <c r="AQ1077" s="14"/>
      <c r="AR1077" s="14"/>
      <c r="AS1077" s="14"/>
      <c r="AT1077" s="14"/>
      <c r="AU1077" s="14"/>
      <c r="AV1077" s="14"/>
      <c r="AW1077" s="14" t="e">
        <f t="shared" si="99"/>
        <v>#DIV/0!</v>
      </c>
      <c r="AX1077" s="14" t="e">
        <f t="shared" si="95"/>
        <v>#DIV/0!</v>
      </c>
      <c r="AY1077" s="14" t="e">
        <f t="shared" si="100"/>
        <v>#DIV/0!</v>
      </c>
      <c r="AZ1077" s="14" t="e">
        <f t="shared" si="96"/>
        <v>#DIV/0!</v>
      </c>
      <c r="BA1077" s="14" t="e">
        <f t="shared" si="97"/>
        <v>#DIV/0!</v>
      </c>
      <c r="BB1077" s="14" t="e">
        <f t="shared" si="101"/>
        <v>#DIV/0!</v>
      </c>
      <c r="BC1077" s="60" t="e">
        <f t="shared" si="98"/>
        <v>#DIV/0!</v>
      </c>
    </row>
    <row r="1078" spans="1:55">
      <c r="A1078" s="89">
        <v>42945</v>
      </c>
      <c r="B1078" s="2" t="s">
        <v>1842</v>
      </c>
      <c r="C1078" s="2" t="s">
        <v>1450</v>
      </c>
      <c r="D1078" s="2" t="s">
        <v>1575</v>
      </c>
      <c r="E1078" s="2">
        <v>121</v>
      </c>
      <c r="F1078" s="2">
        <v>3</v>
      </c>
      <c r="G1078" s="10" t="str">
        <f t="shared" si="102"/>
        <v>121-3</v>
      </c>
      <c r="H1078" s="2">
        <v>0</v>
      </c>
      <c r="I1078" s="2">
        <v>57</v>
      </c>
      <c r="J1078" s="14">
        <f>(VLOOKUP($G1078,Depth_Lookup_CCL!$A$3:$Z$549,11,FALSE))+(H1078/100)</f>
        <v>306.16499999999996</v>
      </c>
      <c r="K1078" s="14">
        <f>(VLOOKUP($G1078,Depth_Lookup_CCL!$A$3:$Z$549,11,FALSE))+(I1078/100)</f>
        <v>306.73499999999996</v>
      </c>
      <c r="L1078" s="90">
        <v>60</v>
      </c>
      <c r="M1078" s="90" t="s">
        <v>1846</v>
      </c>
      <c r="N1078" s="14"/>
      <c r="Q1078" s="2"/>
      <c r="R1078" s="110"/>
      <c r="S1078" s="2" t="s">
        <v>1366</v>
      </c>
      <c r="T1078" s="35" t="s">
        <v>1391</v>
      </c>
      <c r="U1078" s="2" t="s">
        <v>1368</v>
      </c>
      <c r="V1078" s="2" t="s">
        <v>1374</v>
      </c>
      <c r="W1078" s="5">
        <f>VLOOKUP(V1078,definitions_list_lookup!$V$12:$W$15,2,FALSE)</f>
        <v>1</v>
      </c>
      <c r="X1078" s="35" t="s">
        <v>1455</v>
      </c>
      <c r="Y1078" s="41">
        <f>VLOOKUP(X1078,definitions_list_lookup!$AT$3:$AU$5,2,FALSE)</f>
        <v>0</v>
      </c>
      <c r="Z1078" s="41"/>
      <c r="AA1078" s="41" t="s">
        <v>3941</v>
      </c>
      <c r="AB1078" s="2"/>
      <c r="AC1078" s="2"/>
      <c r="AD1078" s="5" t="e">
        <f>VLOOKUP(AC1078,definitions_list_lookup!$Y$12:$Z$15,2,FALSE)</f>
        <v>#N/A</v>
      </c>
      <c r="AE1078" s="35"/>
      <c r="AF1078" s="41" t="e">
        <f>VLOOKUP(AE1078,definitions_list_lookup!$AT$3:$AU$5,2,FALSE)</f>
        <v>#N/A</v>
      </c>
      <c r="AH1078" s="2"/>
      <c r="AI1078" s="2"/>
      <c r="AJ1078" s="14"/>
      <c r="AK1078" s="14"/>
      <c r="AL1078" s="14"/>
      <c r="AM1078" s="14"/>
      <c r="AN1078" s="14"/>
      <c r="AO1078" s="14"/>
      <c r="AP1078" s="14"/>
      <c r="AQ1078" s="14"/>
      <c r="AR1078" s="14"/>
      <c r="AS1078" s="14"/>
      <c r="AT1078" s="14"/>
      <c r="AU1078" s="14"/>
      <c r="AV1078" s="14"/>
      <c r="AW1078" s="14"/>
      <c r="AX1078" s="14"/>
      <c r="AY1078" s="14"/>
      <c r="AZ1078" s="14"/>
      <c r="BA1078" s="14"/>
      <c r="BB1078" s="14"/>
      <c r="BC1078" s="60"/>
    </row>
    <row r="1079" spans="1:55">
      <c r="A1079" s="89">
        <v>42945</v>
      </c>
      <c r="B1079" s="2" t="s">
        <v>1842</v>
      </c>
      <c r="C1079" s="2" t="s">
        <v>1450</v>
      </c>
      <c r="D1079" s="2" t="s">
        <v>1575</v>
      </c>
      <c r="E1079" s="2">
        <v>121</v>
      </c>
      <c r="F1079" s="2">
        <v>3</v>
      </c>
      <c r="G1079" s="10" t="str">
        <f t="shared" si="102"/>
        <v>121-3</v>
      </c>
      <c r="H1079" s="2">
        <v>57</v>
      </c>
      <c r="I1079" s="2">
        <v>79</v>
      </c>
      <c r="J1079" s="14">
        <f>(VLOOKUP($G1079,Depth_Lookup_CCL!$A$3:$Z$549,11,FALSE))+(H1079/100)</f>
        <v>306.73499999999996</v>
      </c>
      <c r="K1079" s="14">
        <f>(VLOOKUP($G1079,Depth_Lookup_CCL!$A$3:$Z$549,11,FALSE))+(I1079/100)</f>
        <v>306.95499999999998</v>
      </c>
      <c r="L1079" s="90">
        <v>60</v>
      </c>
      <c r="M1079" s="90" t="s">
        <v>1846</v>
      </c>
      <c r="N1079" s="14" t="s">
        <v>1442</v>
      </c>
      <c r="Q1079" s="2"/>
      <c r="R1079" s="110" t="s">
        <v>3580</v>
      </c>
      <c r="S1079" s="2" t="s">
        <v>1366</v>
      </c>
      <c r="T1079" s="35" t="s">
        <v>1391</v>
      </c>
      <c r="U1079" s="2" t="s">
        <v>1368</v>
      </c>
      <c r="V1079" s="2" t="s">
        <v>1374</v>
      </c>
      <c r="W1079" s="5">
        <f>VLOOKUP(V1079,definitions_list_lookup!$V$12:$W$15,2,FALSE)</f>
        <v>1</v>
      </c>
      <c r="X1079" s="35" t="s">
        <v>1455</v>
      </c>
      <c r="Y1079" s="41">
        <f>VLOOKUP(X1079,definitions_list_lookup!$AT$3:$AU$5,2,FALSE)</f>
        <v>0</v>
      </c>
      <c r="Z1079" s="41">
        <v>84</v>
      </c>
      <c r="AA1079" s="41" t="s">
        <v>3942</v>
      </c>
      <c r="AB1079" s="2"/>
      <c r="AC1079" s="2"/>
      <c r="AD1079" s="5" t="e">
        <f>VLOOKUP(AC1079,definitions_list_lookup!$Y$12:$Z$15,2,FALSE)</f>
        <v>#N/A</v>
      </c>
      <c r="AE1079" s="35"/>
      <c r="AF1079" s="41" t="e">
        <f>VLOOKUP(AE1079,definitions_list_lookup!$AT$3:$AU$5,2,FALSE)</f>
        <v>#N/A</v>
      </c>
      <c r="AH1079" s="2"/>
      <c r="AI1079" s="2"/>
      <c r="AJ1079" s="14"/>
      <c r="AK1079" s="14"/>
      <c r="AL1079" s="14"/>
      <c r="AM1079" s="14"/>
      <c r="AN1079" s="14"/>
      <c r="AO1079" s="14"/>
      <c r="AP1079" s="14"/>
      <c r="AQ1079" s="14"/>
      <c r="AR1079" s="14"/>
      <c r="AS1079" s="14"/>
      <c r="AT1079" s="14"/>
      <c r="AU1079" s="14"/>
      <c r="AV1079" s="14"/>
      <c r="AW1079" s="14" t="e">
        <f t="shared" si="99"/>
        <v>#DIV/0!</v>
      </c>
      <c r="AX1079" s="14" t="e">
        <f t="shared" si="95"/>
        <v>#DIV/0!</v>
      </c>
      <c r="AY1079" s="14" t="e">
        <f t="shared" si="100"/>
        <v>#DIV/0!</v>
      </c>
      <c r="AZ1079" s="14" t="e">
        <f t="shared" si="96"/>
        <v>#DIV/0!</v>
      </c>
      <c r="BA1079" s="14" t="e">
        <f t="shared" si="97"/>
        <v>#DIV/0!</v>
      </c>
      <c r="BB1079" s="14" t="e">
        <f t="shared" si="101"/>
        <v>#DIV/0!</v>
      </c>
      <c r="BC1079" s="60" t="e">
        <f t="shared" si="98"/>
        <v>#DIV/0!</v>
      </c>
    </row>
    <row r="1080" spans="1:55">
      <c r="A1080" s="89">
        <v>42945</v>
      </c>
      <c r="B1080" s="2" t="s">
        <v>1842</v>
      </c>
      <c r="C1080" s="2" t="s">
        <v>1450</v>
      </c>
      <c r="D1080" s="2" t="s">
        <v>1575</v>
      </c>
      <c r="E1080" s="2">
        <v>121</v>
      </c>
      <c r="F1080" s="2">
        <v>4</v>
      </c>
      <c r="G1080" s="10" t="str">
        <f t="shared" si="102"/>
        <v>121-4</v>
      </c>
      <c r="H1080" s="2">
        <v>0</v>
      </c>
      <c r="I1080" s="2">
        <v>53</v>
      </c>
      <c r="J1080" s="14">
        <f>(VLOOKUP($G1080,Depth_Lookup_CCL!$A$3:$Z$549,11,FALSE))+(H1080/100)</f>
        <v>306.96499999999997</v>
      </c>
      <c r="K1080" s="14">
        <f>(VLOOKUP($G1080,Depth_Lookup_CCL!$A$3:$Z$549,11,FALSE))+(I1080/100)</f>
        <v>307.49499999999995</v>
      </c>
      <c r="L1080" s="90">
        <v>60</v>
      </c>
      <c r="M1080" s="90" t="s">
        <v>1888</v>
      </c>
      <c r="N1080" s="14" t="s">
        <v>1442</v>
      </c>
      <c r="Q1080" s="2"/>
      <c r="R1080" s="110"/>
      <c r="S1080" s="2" t="s">
        <v>1378</v>
      </c>
      <c r="T1080" s="35" t="s">
        <v>1391</v>
      </c>
      <c r="U1080" s="2" t="s">
        <v>1368</v>
      </c>
      <c r="V1080" s="2" t="s">
        <v>1374</v>
      </c>
      <c r="W1080" s="5">
        <f>VLOOKUP(V1080,definitions_list_lookup!$V$12:$W$15,2,FALSE)</f>
        <v>1</v>
      </c>
      <c r="X1080" s="35" t="s">
        <v>1455</v>
      </c>
      <c r="Y1080" s="41">
        <f>VLOOKUP(X1080,definitions_list_lookup!$AT$3:$AU$5,2,FALSE)</f>
        <v>0</v>
      </c>
      <c r="Z1080" s="41"/>
      <c r="AA1080" s="41" t="s">
        <v>3229</v>
      </c>
      <c r="AB1080" s="2"/>
      <c r="AC1080" s="2"/>
      <c r="AD1080" s="5" t="e">
        <f>VLOOKUP(AC1080,definitions_list_lookup!$Y$12:$Z$15,2,FALSE)</f>
        <v>#N/A</v>
      </c>
      <c r="AE1080" s="35"/>
      <c r="AF1080" s="41" t="e">
        <f>VLOOKUP(AE1080,definitions_list_lookup!$AT$3:$AU$5,2,FALSE)</f>
        <v>#N/A</v>
      </c>
      <c r="AH1080" s="2"/>
      <c r="AI1080" s="2"/>
      <c r="AJ1080" s="14"/>
      <c r="AK1080" s="14"/>
      <c r="AL1080" s="14"/>
      <c r="AM1080" s="14"/>
      <c r="AN1080" s="14"/>
      <c r="AO1080" s="14"/>
      <c r="AP1080" s="14"/>
      <c r="AQ1080" s="14"/>
      <c r="AR1080" s="14"/>
      <c r="AS1080" s="14"/>
      <c r="AT1080" s="14"/>
      <c r="AU1080" s="14"/>
      <c r="AV1080" s="14"/>
      <c r="AW1080" s="14"/>
      <c r="AX1080" s="14"/>
      <c r="AY1080" s="14"/>
      <c r="AZ1080" s="14"/>
      <c r="BA1080" s="14"/>
      <c r="BB1080" s="14"/>
      <c r="BC1080" s="60"/>
    </row>
    <row r="1081" spans="1:55">
      <c r="A1081" s="89">
        <v>42945</v>
      </c>
      <c r="B1081" s="2" t="s">
        <v>1842</v>
      </c>
      <c r="C1081" s="2" t="s">
        <v>1450</v>
      </c>
      <c r="D1081" s="2" t="s">
        <v>1575</v>
      </c>
      <c r="E1081" s="2">
        <v>121</v>
      </c>
      <c r="F1081" s="2">
        <v>4</v>
      </c>
      <c r="G1081" s="10" t="str">
        <f t="shared" si="102"/>
        <v>121-4</v>
      </c>
      <c r="H1081" s="2">
        <v>53</v>
      </c>
      <c r="I1081" s="2">
        <v>55</v>
      </c>
      <c r="J1081" s="14">
        <f>(VLOOKUP($G1081,Depth_Lookup_CCL!$A$3:$Z$549,11,FALSE))+(H1081/100)</f>
        <v>307.49499999999995</v>
      </c>
      <c r="K1081" s="14">
        <f>(VLOOKUP($G1081,Depth_Lookup_CCL!$A$3:$Z$549,11,FALSE))+(I1081/100)</f>
        <v>307.51499999999999</v>
      </c>
      <c r="L1081" s="90">
        <v>60</v>
      </c>
      <c r="M1081" s="90" t="s">
        <v>1888</v>
      </c>
      <c r="N1081" s="14" t="s">
        <v>1442</v>
      </c>
      <c r="Q1081" s="2"/>
      <c r="R1081" s="110"/>
      <c r="S1081" s="2" t="s">
        <v>1378</v>
      </c>
      <c r="T1081" s="35" t="s">
        <v>1391</v>
      </c>
      <c r="U1081" s="2" t="s">
        <v>1368</v>
      </c>
      <c r="V1081" s="2" t="s">
        <v>1374</v>
      </c>
      <c r="W1081" s="5">
        <f>VLOOKUP(V1081,definitions_list_lookup!$V$12:$W$15,2,FALSE)</f>
        <v>1</v>
      </c>
      <c r="X1081" s="35" t="s">
        <v>1455</v>
      </c>
      <c r="Y1081" s="41">
        <f>VLOOKUP(X1081,definitions_list_lookup!$AT$3:$AU$5,2,FALSE)</f>
        <v>0</v>
      </c>
      <c r="Z1081" s="41">
        <v>2</v>
      </c>
      <c r="AA1081" s="41" t="s">
        <v>3943</v>
      </c>
      <c r="AB1081" s="2"/>
      <c r="AC1081" s="2"/>
      <c r="AD1081" s="5" t="e">
        <f>VLOOKUP(AC1081,definitions_list_lookup!$Y$12:$Z$15,2,FALSE)</f>
        <v>#N/A</v>
      </c>
      <c r="AE1081" s="35"/>
      <c r="AF1081" s="41" t="e">
        <f>VLOOKUP(AE1081,definitions_list_lookup!$AT$3:$AU$5,2,FALSE)</f>
        <v>#N/A</v>
      </c>
      <c r="AH1081" s="2"/>
      <c r="AI1081" s="2"/>
      <c r="AJ1081" s="14"/>
      <c r="AK1081" s="14"/>
      <c r="AL1081" s="14"/>
      <c r="AM1081" s="14"/>
      <c r="AN1081" s="14"/>
      <c r="AO1081" s="14"/>
      <c r="AP1081" s="14"/>
      <c r="AQ1081" s="14"/>
      <c r="AR1081" s="14"/>
      <c r="AS1081" s="49">
        <v>0.1</v>
      </c>
      <c r="AT1081" s="49">
        <v>90</v>
      </c>
      <c r="AU1081" s="49">
        <v>23</v>
      </c>
      <c r="AV1081" s="49">
        <v>180</v>
      </c>
      <c r="AW1081" s="49">
        <f t="shared" si="99"/>
        <v>-0.23558414817136963</v>
      </c>
      <c r="AX1081" s="49">
        <f t="shared" si="95"/>
        <v>359.76441585182863</v>
      </c>
      <c r="AY1081" s="49">
        <f t="shared" si="100"/>
        <v>66.99982580082559</v>
      </c>
      <c r="AZ1081" s="49">
        <f t="shared" si="96"/>
        <v>89.76441585182863</v>
      </c>
      <c r="BA1081" s="49">
        <f t="shared" si="97"/>
        <v>23.00017419917441</v>
      </c>
      <c r="BB1081" s="49">
        <f t="shared" si="101"/>
        <v>179.76441585182863</v>
      </c>
      <c r="BC1081" s="60">
        <f t="shared" si="98"/>
        <v>23.00017419917441</v>
      </c>
    </row>
    <row r="1082" spans="1:55">
      <c r="A1082" s="89">
        <v>42945</v>
      </c>
      <c r="B1082" s="2" t="s">
        <v>1842</v>
      </c>
      <c r="C1082" s="2" t="s">
        <v>1450</v>
      </c>
      <c r="D1082" s="2" t="s">
        <v>1575</v>
      </c>
      <c r="E1082" s="2">
        <v>121</v>
      </c>
      <c r="F1082" s="2">
        <v>4</v>
      </c>
      <c r="G1082" s="10" t="str">
        <f t="shared" si="102"/>
        <v>121-4</v>
      </c>
      <c r="H1082" s="2">
        <v>55</v>
      </c>
      <c r="I1082" s="2">
        <v>73</v>
      </c>
      <c r="J1082" s="14">
        <f>(VLOOKUP($G1082,Depth_Lookup_CCL!$A$3:$Z$549,11,FALSE))+(H1082/100)</f>
        <v>307.51499999999999</v>
      </c>
      <c r="K1082" s="14">
        <f>(VLOOKUP($G1082,Depth_Lookup_CCL!$A$3:$Z$549,11,FALSE))+(I1082/100)</f>
        <v>307.69499999999999</v>
      </c>
      <c r="L1082" s="90">
        <v>60</v>
      </c>
      <c r="M1082" s="90" t="s">
        <v>1888</v>
      </c>
      <c r="N1082" s="14" t="s">
        <v>1442</v>
      </c>
      <c r="Q1082" s="2"/>
      <c r="R1082" s="110"/>
      <c r="S1082" s="2" t="s">
        <v>1379</v>
      </c>
      <c r="T1082" s="35" t="s">
        <v>1391</v>
      </c>
      <c r="U1082" s="2" t="s">
        <v>1368</v>
      </c>
      <c r="V1082" s="2" t="s">
        <v>1374</v>
      </c>
      <c r="W1082" s="5">
        <f>VLOOKUP(V1082,definitions_list_lookup!$V$12:$W$15,2,FALSE)</f>
        <v>1</v>
      </c>
      <c r="X1082" s="35" t="s">
        <v>1455</v>
      </c>
      <c r="Y1082" s="41">
        <f>VLOOKUP(X1082,definitions_list_lookup!$AT$3:$AU$5,2,FALSE)</f>
        <v>0</v>
      </c>
      <c r="Z1082" s="41">
        <v>18</v>
      </c>
      <c r="AA1082" s="41" t="s">
        <v>1846</v>
      </c>
      <c r="AB1082" s="2"/>
      <c r="AC1082" s="2"/>
      <c r="AD1082" s="5" t="e">
        <f>VLOOKUP(AC1082,definitions_list_lookup!$Y$12:$Z$15,2,FALSE)</f>
        <v>#N/A</v>
      </c>
      <c r="AE1082" s="35"/>
      <c r="AF1082" s="41" t="e">
        <f>VLOOKUP(AE1082,definitions_list_lookup!$AT$3:$AU$5,2,FALSE)</f>
        <v>#N/A</v>
      </c>
      <c r="AH1082" s="2"/>
      <c r="AI1082" s="2"/>
      <c r="AJ1082" s="14"/>
      <c r="AK1082" s="14"/>
      <c r="AL1082" s="14"/>
      <c r="AM1082" s="14"/>
      <c r="AN1082" s="14"/>
      <c r="AO1082" s="14"/>
      <c r="AP1082" s="14"/>
      <c r="AQ1082" s="14"/>
      <c r="AR1082" s="14"/>
      <c r="AS1082" s="49"/>
      <c r="AT1082" s="49"/>
      <c r="AU1082" s="49"/>
      <c r="AV1082" s="49"/>
      <c r="AW1082" s="49"/>
      <c r="AX1082" s="49"/>
      <c r="AY1082" s="49"/>
      <c r="AZ1082" s="49"/>
      <c r="BA1082" s="49"/>
      <c r="BB1082" s="49"/>
      <c r="BC1082" s="60"/>
    </row>
    <row r="1083" spans="1:55">
      <c r="A1083" s="89">
        <v>42945</v>
      </c>
      <c r="B1083" s="2" t="s">
        <v>1842</v>
      </c>
      <c r="C1083" s="2" t="s">
        <v>1450</v>
      </c>
      <c r="D1083" s="2" t="s">
        <v>1575</v>
      </c>
      <c r="E1083" s="2">
        <v>121</v>
      </c>
      <c r="F1083" s="2">
        <v>4</v>
      </c>
      <c r="G1083" s="10" t="str">
        <f t="shared" si="102"/>
        <v>121-4</v>
      </c>
      <c r="H1083" s="2">
        <v>73</v>
      </c>
      <c r="I1083" s="2">
        <v>85.5</v>
      </c>
      <c r="J1083" s="14">
        <f>(VLOOKUP($G1083,Depth_Lookup_CCL!$A$3:$Z$549,11,FALSE))+(H1083/100)</f>
        <v>307.69499999999999</v>
      </c>
      <c r="K1083" s="14">
        <f>(VLOOKUP($G1083,Depth_Lookup_CCL!$A$3:$Z$549,11,FALSE))+(I1083/100)</f>
        <v>307.82</v>
      </c>
      <c r="L1083" s="90">
        <v>60</v>
      </c>
      <c r="M1083" s="90" t="s">
        <v>1888</v>
      </c>
      <c r="N1083" s="14"/>
      <c r="Q1083" s="2"/>
      <c r="R1083" s="110"/>
      <c r="S1083" s="2" t="s">
        <v>1378</v>
      </c>
      <c r="T1083" s="35" t="s">
        <v>1391</v>
      </c>
      <c r="U1083" s="2" t="s">
        <v>1368</v>
      </c>
      <c r="V1083" s="2" t="s">
        <v>1374</v>
      </c>
      <c r="W1083" s="5">
        <f>VLOOKUP(V1083,definitions_list_lookup!$V$12:$W$15,2,FALSE)</f>
        <v>1</v>
      </c>
      <c r="X1083" s="35" t="s">
        <v>1455</v>
      </c>
      <c r="Y1083" s="41">
        <f>VLOOKUP(X1083,definitions_list_lookup!$AT$3:$AU$5,2,FALSE)</f>
        <v>0</v>
      </c>
      <c r="Z1083" s="41">
        <v>12.5</v>
      </c>
      <c r="AA1083" s="41" t="s">
        <v>3944</v>
      </c>
      <c r="AB1083" s="2"/>
      <c r="AC1083" s="2"/>
      <c r="AD1083" s="5" t="e">
        <f>VLOOKUP(AC1083,definitions_list_lookup!$Y$12:$Z$15,2,FALSE)</f>
        <v>#N/A</v>
      </c>
      <c r="AE1083" s="35"/>
      <c r="AF1083" s="41" t="e">
        <f>VLOOKUP(AE1083,definitions_list_lookup!$AT$3:$AU$5,2,FALSE)</f>
        <v>#N/A</v>
      </c>
      <c r="AH1083" s="2"/>
      <c r="AI1083" s="2"/>
      <c r="AJ1083" s="14"/>
      <c r="AK1083" s="14"/>
      <c r="AL1083" s="14"/>
      <c r="AM1083" s="14"/>
      <c r="AN1083" s="14"/>
      <c r="AO1083" s="14"/>
      <c r="AP1083" s="14"/>
      <c r="AQ1083" s="14"/>
      <c r="AR1083" s="14"/>
      <c r="AS1083" s="49"/>
      <c r="AT1083" s="49"/>
      <c r="AU1083" s="49"/>
      <c r="AV1083" s="49"/>
      <c r="AW1083" s="49"/>
      <c r="AX1083" s="49"/>
      <c r="AY1083" s="49"/>
      <c r="AZ1083" s="49"/>
      <c r="BA1083" s="49"/>
      <c r="BB1083" s="49"/>
      <c r="BC1083" s="60"/>
    </row>
    <row r="1084" spans="1:55">
      <c r="A1084" s="89">
        <v>42945</v>
      </c>
      <c r="B1084" s="2" t="s">
        <v>1842</v>
      </c>
      <c r="C1084" s="2" t="s">
        <v>1450</v>
      </c>
      <c r="D1084" s="2" t="s">
        <v>1575</v>
      </c>
      <c r="E1084" s="2">
        <v>121</v>
      </c>
      <c r="F1084" s="2">
        <v>4</v>
      </c>
      <c r="G1084" s="10" t="str">
        <f t="shared" si="102"/>
        <v>121-4</v>
      </c>
      <c r="H1084" s="2">
        <v>85.5</v>
      </c>
      <c r="I1084" s="2">
        <v>87</v>
      </c>
      <c r="J1084" s="14">
        <f>(VLOOKUP($G1084,Depth_Lookup_CCL!$A$3:$Z$549,11,FALSE))+(H1084/100)</f>
        <v>307.82</v>
      </c>
      <c r="K1084" s="14">
        <f>(VLOOKUP($G1084,Depth_Lookup_CCL!$A$3:$Z$549,11,FALSE))+(I1084/100)</f>
        <v>307.83499999999998</v>
      </c>
      <c r="L1084" s="90">
        <v>60</v>
      </c>
      <c r="M1084" s="90" t="s">
        <v>1888</v>
      </c>
      <c r="N1084" s="14" t="s">
        <v>1442</v>
      </c>
      <c r="Q1084" s="2"/>
      <c r="R1084" s="110"/>
      <c r="S1084" s="2" t="s">
        <v>1379</v>
      </c>
      <c r="T1084" s="35" t="s">
        <v>1391</v>
      </c>
      <c r="U1084" s="2" t="s">
        <v>1368</v>
      </c>
      <c r="V1084" s="2" t="s">
        <v>1374</v>
      </c>
      <c r="W1084" s="5">
        <f>VLOOKUP(V1084,definitions_list_lookup!$V$12:$W$15,2,FALSE)</f>
        <v>1</v>
      </c>
      <c r="X1084" s="35" t="s">
        <v>1455</v>
      </c>
      <c r="Y1084" s="41">
        <f>VLOOKUP(X1084,definitions_list_lookup!$AT$3:$AU$5,2,FALSE)</f>
        <v>0</v>
      </c>
      <c r="Z1084" s="41">
        <v>232.5</v>
      </c>
      <c r="AA1084" s="41" t="s">
        <v>1555</v>
      </c>
      <c r="AB1084" s="2"/>
      <c r="AC1084" s="2"/>
      <c r="AD1084" s="5" t="e">
        <f>VLOOKUP(AC1084,definitions_list_lookup!$Y$12:$Z$15,2,FALSE)</f>
        <v>#N/A</v>
      </c>
      <c r="AE1084" s="35"/>
      <c r="AF1084" s="41" t="e">
        <f>VLOOKUP(AE1084,definitions_list_lookup!$AT$3:$AU$5,2,FALSE)</f>
        <v>#N/A</v>
      </c>
      <c r="AH1084" s="2"/>
      <c r="AI1084" s="2"/>
      <c r="AJ1084" s="14"/>
      <c r="AK1084" s="14"/>
      <c r="AL1084" s="14"/>
      <c r="AM1084" s="14"/>
      <c r="AN1084" s="14"/>
      <c r="AO1084" s="14"/>
      <c r="AP1084" s="14"/>
      <c r="AQ1084" s="14"/>
      <c r="AR1084" s="14"/>
      <c r="AS1084" s="49"/>
      <c r="AT1084" s="49"/>
      <c r="AU1084" s="49"/>
      <c r="AV1084" s="49"/>
      <c r="AW1084" s="49" t="e">
        <f t="shared" si="99"/>
        <v>#DIV/0!</v>
      </c>
      <c r="AX1084" s="49" t="e">
        <f t="shared" si="95"/>
        <v>#DIV/0!</v>
      </c>
      <c r="AY1084" s="49" t="e">
        <f t="shared" si="100"/>
        <v>#DIV/0!</v>
      </c>
      <c r="AZ1084" s="49" t="e">
        <f t="shared" si="96"/>
        <v>#DIV/0!</v>
      </c>
      <c r="BA1084" s="49" t="e">
        <f t="shared" si="97"/>
        <v>#DIV/0!</v>
      </c>
      <c r="BB1084" s="49" t="e">
        <f t="shared" si="101"/>
        <v>#DIV/0!</v>
      </c>
      <c r="BC1084" s="60" t="e">
        <f t="shared" si="98"/>
        <v>#DIV/0!</v>
      </c>
    </row>
    <row r="1085" spans="1:55">
      <c r="A1085" s="89">
        <v>42945</v>
      </c>
      <c r="B1085" s="2" t="s">
        <v>1842</v>
      </c>
      <c r="C1085" s="2" t="s">
        <v>1450</v>
      </c>
      <c r="D1085" s="2" t="s">
        <v>1575</v>
      </c>
      <c r="E1085" s="2">
        <v>122</v>
      </c>
      <c r="F1085" s="2">
        <v>1</v>
      </c>
      <c r="G1085" s="10" t="str">
        <f t="shared" si="102"/>
        <v>122-1</v>
      </c>
      <c r="H1085" s="2">
        <v>0</v>
      </c>
      <c r="I1085" s="2">
        <v>81</v>
      </c>
      <c r="J1085" s="14">
        <f>(VLOOKUP($G1085,Depth_Lookup_CCL!$A$3:$Z$549,11,FALSE))+(H1085/100)</f>
        <v>307.7</v>
      </c>
      <c r="K1085" s="14">
        <f>(VLOOKUP($G1085,Depth_Lookup_CCL!$A$3:$Z$549,11,FALSE))+(I1085/100)</f>
        <v>308.51</v>
      </c>
      <c r="L1085" s="90">
        <v>60</v>
      </c>
      <c r="M1085" s="90" t="s">
        <v>1888</v>
      </c>
      <c r="N1085" s="14" t="s">
        <v>1442</v>
      </c>
      <c r="Q1085" s="2"/>
      <c r="R1085" s="110"/>
      <c r="T1085" s="35"/>
      <c r="U1085" s="2"/>
      <c r="V1085" s="2"/>
      <c r="W1085" s="5" t="e">
        <f>VLOOKUP(V1085,definitions_list_lookup!$V$12:$W$15,2,FALSE)</f>
        <v>#N/A</v>
      </c>
      <c r="X1085" s="35"/>
      <c r="Y1085" s="41" t="e">
        <f>VLOOKUP(X1085,definitions_list_lookup!$AT$3:$AU$5,2,FALSE)</f>
        <v>#N/A</v>
      </c>
      <c r="Z1085" s="41"/>
      <c r="AA1085" s="41" t="s">
        <v>3945</v>
      </c>
      <c r="AB1085" s="2"/>
      <c r="AC1085" s="2"/>
      <c r="AD1085" s="5" t="e">
        <f>VLOOKUP(AC1085,definitions_list_lookup!$Y$12:$Z$15,2,FALSE)</f>
        <v>#N/A</v>
      </c>
      <c r="AE1085" s="35"/>
      <c r="AF1085" s="41" t="e">
        <f>VLOOKUP(AE1085,definitions_list_lookup!$AT$3:$AU$5,2,FALSE)</f>
        <v>#N/A</v>
      </c>
      <c r="AH1085" s="2"/>
      <c r="AI1085" s="2"/>
      <c r="AJ1085" s="14"/>
      <c r="AK1085" s="14"/>
      <c r="AL1085" s="14"/>
      <c r="AM1085" s="14"/>
      <c r="AN1085" s="14"/>
      <c r="AO1085" s="14"/>
      <c r="AP1085" s="14"/>
      <c r="AQ1085" s="14"/>
      <c r="AR1085" s="14"/>
      <c r="AS1085" s="49"/>
      <c r="AT1085" s="49"/>
      <c r="AU1085" s="49"/>
      <c r="AV1085" s="49"/>
      <c r="AW1085" s="49" t="e">
        <f t="shared" si="99"/>
        <v>#DIV/0!</v>
      </c>
      <c r="AX1085" s="49" t="e">
        <f t="shared" si="95"/>
        <v>#DIV/0!</v>
      </c>
      <c r="AY1085" s="49" t="e">
        <f t="shared" si="100"/>
        <v>#DIV/0!</v>
      </c>
      <c r="AZ1085" s="49" t="e">
        <f t="shared" si="96"/>
        <v>#DIV/0!</v>
      </c>
      <c r="BA1085" s="49" t="e">
        <f t="shared" si="97"/>
        <v>#DIV/0!</v>
      </c>
      <c r="BB1085" s="49" t="e">
        <f t="shared" si="101"/>
        <v>#DIV/0!</v>
      </c>
      <c r="BC1085" s="60" t="e">
        <f t="shared" si="98"/>
        <v>#DIV/0!</v>
      </c>
    </row>
    <row r="1086" spans="1:55">
      <c r="A1086" s="89">
        <v>42945</v>
      </c>
      <c r="B1086" s="2" t="s">
        <v>1842</v>
      </c>
      <c r="C1086" s="2" t="s">
        <v>1450</v>
      </c>
      <c r="D1086" s="2" t="s">
        <v>1575</v>
      </c>
      <c r="E1086" s="2">
        <v>122</v>
      </c>
      <c r="F1086" s="2">
        <v>2</v>
      </c>
      <c r="G1086" s="10" t="str">
        <f t="shared" si="102"/>
        <v>122-2</v>
      </c>
      <c r="H1086" s="2">
        <v>0</v>
      </c>
      <c r="I1086" s="2">
        <v>54</v>
      </c>
      <c r="J1086" s="14">
        <f>(VLOOKUP($G1086,Depth_Lookup_CCL!$A$3:$Z$549,11,FALSE))+(H1086/100)</f>
        <v>308.51499999999999</v>
      </c>
      <c r="K1086" s="14">
        <f>(VLOOKUP($G1086,Depth_Lookup_CCL!$A$3:$Z$549,11,FALSE))+(I1086/100)</f>
        <v>309.05500000000001</v>
      </c>
      <c r="L1086" s="90">
        <v>60</v>
      </c>
      <c r="M1086" s="90" t="s">
        <v>1888</v>
      </c>
      <c r="N1086" s="14" t="s">
        <v>1442</v>
      </c>
      <c r="Q1086" s="2"/>
      <c r="R1086" s="110"/>
      <c r="T1086" s="35"/>
      <c r="U1086" s="2"/>
      <c r="V1086" s="2"/>
      <c r="W1086" s="5" t="e">
        <f>VLOOKUP(V1086,definitions_list_lookup!$V$12:$W$15,2,FALSE)</f>
        <v>#N/A</v>
      </c>
      <c r="X1086" s="35"/>
      <c r="Y1086" s="41" t="e">
        <f>VLOOKUP(X1086,definitions_list_lookup!$AT$3:$AU$5,2,FALSE)</f>
        <v>#N/A</v>
      </c>
      <c r="Z1086" s="41"/>
      <c r="AA1086" s="41" t="s">
        <v>3929</v>
      </c>
      <c r="AB1086" s="2"/>
      <c r="AC1086" s="2"/>
      <c r="AD1086" s="5" t="e">
        <f>VLOOKUP(AC1086,definitions_list_lookup!$Y$12:$Z$15,2,FALSE)</f>
        <v>#N/A</v>
      </c>
      <c r="AE1086" s="35"/>
      <c r="AF1086" s="41" t="e">
        <f>VLOOKUP(AE1086,definitions_list_lookup!$AT$3:$AU$5,2,FALSE)</f>
        <v>#N/A</v>
      </c>
      <c r="AH1086" s="2"/>
      <c r="AI1086" s="2"/>
      <c r="AJ1086" s="14"/>
      <c r="AK1086" s="14"/>
      <c r="AL1086" s="14"/>
      <c r="AM1086" s="14"/>
      <c r="AN1086" s="14"/>
      <c r="AO1086" s="14"/>
      <c r="AP1086" s="14"/>
      <c r="AQ1086" s="14"/>
      <c r="AR1086" s="14"/>
      <c r="AS1086" s="49"/>
      <c r="AT1086" s="49"/>
      <c r="AU1086" s="49"/>
      <c r="AV1086" s="49"/>
      <c r="AW1086" s="49" t="e">
        <f t="shared" si="99"/>
        <v>#DIV/0!</v>
      </c>
      <c r="AX1086" s="49" t="e">
        <f t="shared" si="95"/>
        <v>#DIV/0!</v>
      </c>
      <c r="AY1086" s="49" t="e">
        <f t="shared" si="100"/>
        <v>#DIV/0!</v>
      </c>
      <c r="AZ1086" s="49" t="e">
        <f t="shared" si="96"/>
        <v>#DIV/0!</v>
      </c>
      <c r="BA1086" s="49" t="e">
        <f t="shared" si="97"/>
        <v>#DIV/0!</v>
      </c>
      <c r="BB1086" s="49" t="e">
        <f t="shared" si="101"/>
        <v>#DIV/0!</v>
      </c>
      <c r="BC1086" s="60" t="e">
        <f t="shared" si="98"/>
        <v>#DIV/0!</v>
      </c>
    </row>
    <row r="1087" spans="1:55">
      <c r="A1087" s="89">
        <v>42945</v>
      </c>
      <c r="B1087" s="2" t="s">
        <v>1842</v>
      </c>
      <c r="C1087" s="2" t="s">
        <v>1450</v>
      </c>
      <c r="D1087" s="2" t="s">
        <v>1575</v>
      </c>
      <c r="E1087" s="2">
        <v>122</v>
      </c>
      <c r="F1087" s="2">
        <v>3</v>
      </c>
      <c r="G1087" s="10" t="str">
        <f t="shared" si="102"/>
        <v>122-3</v>
      </c>
      <c r="H1087" s="2">
        <v>0</v>
      </c>
      <c r="I1087" s="2">
        <v>84</v>
      </c>
      <c r="J1087" s="14">
        <f>(VLOOKUP($G1087,Depth_Lookup_CCL!$A$3:$Z$549,11,FALSE))+(H1087/100)</f>
        <v>309.05500000000001</v>
      </c>
      <c r="K1087" s="14">
        <f>(VLOOKUP($G1087,Depth_Lookup_CCL!$A$3:$Z$549,11,FALSE))+(I1087/100)</f>
        <v>309.89499999999998</v>
      </c>
      <c r="L1087" s="90">
        <v>60</v>
      </c>
      <c r="M1087" s="90" t="s">
        <v>1888</v>
      </c>
      <c r="N1087" s="14" t="s">
        <v>1442</v>
      </c>
      <c r="Q1087" s="2"/>
      <c r="R1087" s="110" t="s">
        <v>3585</v>
      </c>
      <c r="T1087" s="35"/>
      <c r="U1087" s="2"/>
      <c r="V1087" s="2"/>
      <c r="W1087" s="5" t="e">
        <f>VLOOKUP(V1087,definitions_list_lookup!$V$12:$W$15,2,FALSE)</f>
        <v>#N/A</v>
      </c>
      <c r="X1087" s="35"/>
      <c r="Y1087" s="41" t="e">
        <f>VLOOKUP(X1087,definitions_list_lookup!$AT$3:$AU$5,2,FALSE)</f>
        <v>#N/A</v>
      </c>
      <c r="Z1087" s="41"/>
      <c r="AA1087" s="41" t="s">
        <v>3946</v>
      </c>
      <c r="AB1087" s="2"/>
      <c r="AC1087" s="2"/>
      <c r="AD1087" s="5" t="e">
        <f>VLOOKUP(AC1087,definitions_list_lookup!$Y$12:$Z$15,2,FALSE)</f>
        <v>#N/A</v>
      </c>
      <c r="AE1087" s="35"/>
      <c r="AF1087" s="41" t="e">
        <f>VLOOKUP(AE1087,definitions_list_lookup!$AT$3:$AU$5,2,FALSE)</f>
        <v>#N/A</v>
      </c>
      <c r="AH1087" s="2"/>
      <c r="AI1087" s="2"/>
      <c r="AJ1087" s="14"/>
      <c r="AK1087" s="14"/>
      <c r="AL1087" s="14"/>
      <c r="AM1087" s="14"/>
      <c r="AN1087" s="14"/>
      <c r="AO1087" s="14"/>
      <c r="AP1087" s="14"/>
      <c r="AQ1087" s="14"/>
      <c r="AR1087" s="14"/>
      <c r="AS1087" s="49"/>
      <c r="AT1087" s="49"/>
      <c r="AU1087" s="49"/>
      <c r="AV1087" s="49"/>
      <c r="AW1087" s="49" t="e">
        <f t="shared" si="99"/>
        <v>#DIV/0!</v>
      </c>
      <c r="AX1087" s="49" t="e">
        <f t="shared" si="95"/>
        <v>#DIV/0!</v>
      </c>
      <c r="AY1087" s="49" t="e">
        <f t="shared" si="100"/>
        <v>#DIV/0!</v>
      </c>
      <c r="AZ1087" s="49" t="e">
        <f t="shared" si="96"/>
        <v>#DIV/0!</v>
      </c>
      <c r="BA1087" s="49" t="e">
        <f t="shared" si="97"/>
        <v>#DIV/0!</v>
      </c>
      <c r="BB1087" s="49" t="e">
        <f t="shared" si="101"/>
        <v>#DIV/0!</v>
      </c>
      <c r="BC1087" s="60" t="e">
        <f t="shared" si="98"/>
        <v>#DIV/0!</v>
      </c>
    </row>
    <row r="1088" spans="1:55">
      <c r="A1088" s="89">
        <v>42945</v>
      </c>
      <c r="B1088" s="2" t="s">
        <v>1842</v>
      </c>
      <c r="C1088" s="2" t="s">
        <v>1450</v>
      </c>
      <c r="D1088" s="2" t="s">
        <v>1575</v>
      </c>
      <c r="E1088" s="2">
        <v>122</v>
      </c>
      <c r="F1088" s="2">
        <v>4</v>
      </c>
      <c r="G1088" s="10" t="str">
        <f t="shared" si="102"/>
        <v>122-4</v>
      </c>
      <c r="H1088" s="2">
        <v>0</v>
      </c>
      <c r="I1088" s="2">
        <v>18</v>
      </c>
      <c r="J1088" s="14">
        <f>(VLOOKUP($G1088,Depth_Lookup_CCL!$A$3:$Z$549,11,FALSE))+(H1088/100)</f>
        <v>309.88499999999999</v>
      </c>
      <c r="K1088" s="14">
        <f>(VLOOKUP($G1088,Depth_Lookup_CCL!$A$3:$Z$549,11,FALSE))+(I1088/100)</f>
        <v>310.065</v>
      </c>
      <c r="L1088" s="90">
        <v>60</v>
      </c>
      <c r="M1088" s="90" t="s">
        <v>1846</v>
      </c>
      <c r="N1088" s="14"/>
      <c r="Q1088" s="2"/>
      <c r="R1088" s="110"/>
      <c r="T1088" s="35"/>
      <c r="U1088" s="2"/>
      <c r="V1088" s="2"/>
      <c r="W1088" s="5" t="e">
        <f>VLOOKUP(V1088,definitions_list_lookup!$V$12:$W$15,2,FALSE)</f>
        <v>#N/A</v>
      </c>
      <c r="X1088" s="35"/>
      <c r="Y1088" s="41" t="e">
        <f>VLOOKUP(X1088,definitions_list_lookup!$AT$3:$AU$5,2,FALSE)</f>
        <v>#N/A</v>
      </c>
      <c r="Z1088" s="41"/>
      <c r="AA1088" s="41" t="s">
        <v>3229</v>
      </c>
      <c r="AB1088" s="2"/>
      <c r="AC1088" s="2"/>
      <c r="AD1088" s="5" t="e">
        <f>VLOOKUP(AC1088,definitions_list_lookup!$Y$12:$Z$15,2,FALSE)</f>
        <v>#N/A</v>
      </c>
      <c r="AE1088" s="35"/>
      <c r="AF1088" s="41" t="e">
        <f>VLOOKUP(AE1088,definitions_list_lookup!$AT$3:$AU$5,2,FALSE)</f>
        <v>#N/A</v>
      </c>
      <c r="AH1088" s="2"/>
      <c r="AI1088" s="2"/>
      <c r="AJ1088" s="14"/>
      <c r="AK1088" s="14"/>
      <c r="AL1088" s="14"/>
      <c r="AM1088" s="14"/>
      <c r="AN1088" s="14"/>
      <c r="AO1088" s="14"/>
      <c r="AP1088" s="14"/>
      <c r="AQ1088" s="14"/>
      <c r="AR1088" s="14"/>
      <c r="AS1088" s="49"/>
      <c r="AT1088" s="49"/>
      <c r="AU1088" s="49"/>
      <c r="AV1088" s="49"/>
      <c r="AW1088" s="49"/>
      <c r="AX1088" s="49"/>
      <c r="AY1088" s="49"/>
      <c r="AZ1088" s="49"/>
      <c r="BA1088" s="49"/>
      <c r="BB1088" s="49"/>
      <c r="BC1088" s="60"/>
    </row>
    <row r="1089" spans="1:55">
      <c r="A1089" s="89">
        <v>42945</v>
      </c>
      <c r="B1089" s="2" t="s">
        <v>1842</v>
      </c>
      <c r="C1089" s="2" t="s">
        <v>1450</v>
      </c>
      <c r="D1089" s="2" t="s">
        <v>1575</v>
      </c>
      <c r="E1089" s="2">
        <v>122</v>
      </c>
      <c r="F1089" s="2">
        <v>4</v>
      </c>
      <c r="G1089" s="10" t="str">
        <f t="shared" si="102"/>
        <v>122-4</v>
      </c>
      <c r="H1089" s="2">
        <v>18</v>
      </c>
      <c r="I1089" s="2">
        <v>29</v>
      </c>
      <c r="J1089" s="14">
        <f>(VLOOKUP($G1089,Depth_Lookup_CCL!$A$3:$Z$549,11,FALSE))+(H1089/100)</f>
        <v>310.065</v>
      </c>
      <c r="K1089" s="14">
        <f>(VLOOKUP($G1089,Depth_Lookup_CCL!$A$3:$Z$549,11,FALSE))+(I1089/100)</f>
        <v>310.17500000000001</v>
      </c>
      <c r="L1089" s="90">
        <v>60</v>
      </c>
      <c r="M1089" s="90" t="s">
        <v>1846</v>
      </c>
      <c r="N1089" s="14"/>
      <c r="Q1089" s="2"/>
      <c r="R1089" s="110"/>
      <c r="S1089" s="2" t="s">
        <v>1378</v>
      </c>
      <c r="T1089" s="35" t="s">
        <v>1391</v>
      </c>
      <c r="U1089" s="2" t="s">
        <v>1368</v>
      </c>
      <c r="V1089" s="2" t="s">
        <v>1374</v>
      </c>
      <c r="W1089" s="5">
        <f>VLOOKUP(V1089,definitions_list_lookup!$V$12:$W$15,2,FALSE)</f>
        <v>1</v>
      </c>
      <c r="X1089" s="35" t="s">
        <v>1455</v>
      </c>
      <c r="Y1089" s="41">
        <f>VLOOKUP(X1089,definitions_list_lookup!$AT$3:$AU$5,2,FALSE)</f>
        <v>0</v>
      </c>
      <c r="Z1089" s="41">
        <v>11</v>
      </c>
      <c r="AA1089" s="41" t="s">
        <v>3947</v>
      </c>
      <c r="AB1089" s="2"/>
      <c r="AC1089" s="2"/>
      <c r="AD1089" s="5" t="e">
        <f>VLOOKUP(AC1089,definitions_list_lookup!$Y$12:$Z$15,2,FALSE)</f>
        <v>#N/A</v>
      </c>
      <c r="AE1089" s="35"/>
      <c r="AF1089" s="41" t="e">
        <f>VLOOKUP(AE1089,definitions_list_lookup!$AT$3:$AU$5,2,FALSE)</f>
        <v>#N/A</v>
      </c>
      <c r="AH1089" s="2"/>
      <c r="AI1089" s="2"/>
      <c r="AJ1089" s="14"/>
      <c r="AK1089" s="14"/>
      <c r="AL1089" s="14"/>
      <c r="AM1089" s="14"/>
      <c r="AN1089" s="14"/>
      <c r="AO1089" s="14"/>
      <c r="AP1089" s="14"/>
      <c r="AQ1089" s="14"/>
      <c r="AR1089" s="14"/>
      <c r="AS1089" s="49"/>
      <c r="AT1089" s="49"/>
      <c r="AU1089" s="49"/>
      <c r="AV1089" s="49"/>
      <c r="AW1089" s="49"/>
      <c r="AX1089" s="49"/>
      <c r="AY1089" s="49"/>
      <c r="AZ1089" s="49"/>
      <c r="BA1089" s="49"/>
      <c r="BB1089" s="49"/>
      <c r="BC1089" s="60"/>
    </row>
    <row r="1090" spans="1:55">
      <c r="A1090" s="89">
        <v>42945</v>
      </c>
      <c r="B1090" s="2" t="s">
        <v>1842</v>
      </c>
      <c r="C1090" s="2" t="s">
        <v>1450</v>
      </c>
      <c r="D1090" s="2" t="s">
        <v>1575</v>
      </c>
      <c r="E1090" s="2">
        <v>122</v>
      </c>
      <c r="F1090" s="2">
        <v>4</v>
      </c>
      <c r="G1090" s="10" t="str">
        <f t="shared" si="102"/>
        <v>122-4</v>
      </c>
      <c r="H1090" s="2">
        <v>29</v>
      </c>
      <c r="I1090" s="2">
        <v>34</v>
      </c>
      <c r="J1090" s="14">
        <f>(VLOOKUP($G1090,Depth_Lookup_CCL!$A$3:$Z$549,11,FALSE))+(H1090/100)</f>
        <v>310.17500000000001</v>
      </c>
      <c r="K1090" s="14">
        <f>(VLOOKUP($G1090,Depth_Lookup_CCL!$A$3:$Z$549,11,FALSE))+(I1090/100)</f>
        <v>310.22499999999997</v>
      </c>
      <c r="L1090" s="90">
        <v>60</v>
      </c>
      <c r="M1090" s="90" t="s">
        <v>1846</v>
      </c>
      <c r="N1090" s="14"/>
      <c r="Q1090" s="2"/>
      <c r="R1090" s="110"/>
      <c r="S1090" s="2" t="s">
        <v>1378</v>
      </c>
      <c r="T1090" s="35" t="s">
        <v>1391</v>
      </c>
      <c r="U1090" s="2" t="s">
        <v>1368</v>
      </c>
      <c r="V1090" s="2" t="s">
        <v>1374</v>
      </c>
      <c r="W1090" s="5">
        <f>VLOOKUP(V1090,definitions_list_lookup!$V$12:$W$15,2,FALSE)</f>
        <v>1</v>
      </c>
      <c r="X1090" s="35" t="s">
        <v>1455</v>
      </c>
      <c r="Y1090" s="41">
        <f>VLOOKUP(X1090,definitions_list_lookup!$AT$3:$AU$5,2,FALSE)</f>
        <v>0</v>
      </c>
      <c r="Z1090" s="41">
        <v>5</v>
      </c>
      <c r="AA1090" s="41" t="s">
        <v>1555</v>
      </c>
      <c r="AB1090" s="2"/>
      <c r="AC1090" s="2"/>
      <c r="AD1090" s="5" t="e">
        <f>VLOOKUP(AC1090,definitions_list_lookup!$Y$12:$Z$15,2,FALSE)</f>
        <v>#N/A</v>
      </c>
      <c r="AE1090" s="35"/>
      <c r="AF1090" s="41" t="e">
        <f>VLOOKUP(AE1090,definitions_list_lookup!$AT$3:$AU$5,2,FALSE)</f>
        <v>#N/A</v>
      </c>
      <c r="AH1090" s="2"/>
      <c r="AI1090" s="2"/>
      <c r="AJ1090" s="14"/>
      <c r="AK1090" s="14"/>
      <c r="AL1090" s="14"/>
      <c r="AM1090" s="14"/>
      <c r="AN1090" s="14"/>
      <c r="AO1090" s="14"/>
      <c r="AP1090" s="14"/>
      <c r="AQ1090" s="14"/>
      <c r="AR1090" s="14"/>
      <c r="AS1090" s="49"/>
      <c r="AT1090" s="49"/>
      <c r="AU1090" s="49"/>
      <c r="AV1090" s="49"/>
      <c r="AW1090" s="49"/>
      <c r="AX1090" s="49"/>
      <c r="AY1090" s="49"/>
      <c r="AZ1090" s="49"/>
      <c r="BA1090" s="49"/>
      <c r="BB1090" s="49"/>
      <c r="BC1090" s="60"/>
    </row>
    <row r="1091" spans="1:55">
      <c r="A1091" s="89">
        <v>42945</v>
      </c>
      <c r="B1091" s="2" t="s">
        <v>1842</v>
      </c>
      <c r="C1091" s="2" t="s">
        <v>1450</v>
      </c>
      <c r="D1091" s="2" t="s">
        <v>1575</v>
      </c>
      <c r="E1091" s="2">
        <v>122</v>
      </c>
      <c r="F1091" s="2">
        <v>4</v>
      </c>
      <c r="G1091" s="10" t="str">
        <f t="shared" si="102"/>
        <v>122-4</v>
      </c>
      <c r="H1091" s="2">
        <v>34</v>
      </c>
      <c r="I1091" s="2">
        <v>89</v>
      </c>
      <c r="J1091" s="14">
        <f>(VLOOKUP($G1091,Depth_Lookup_CCL!$A$3:$Z$549,11,FALSE))+(H1091/100)</f>
        <v>310.22499999999997</v>
      </c>
      <c r="K1091" s="14">
        <f>(VLOOKUP($G1091,Depth_Lookup_CCL!$A$3:$Z$549,11,FALSE))+(I1091/100)</f>
        <v>310.77499999999998</v>
      </c>
      <c r="L1091" s="90">
        <v>60</v>
      </c>
      <c r="M1091" s="90" t="s">
        <v>1846</v>
      </c>
      <c r="N1091" s="14" t="s">
        <v>1442</v>
      </c>
      <c r="Q1091" s="2"/>
      <c r="R1091" s="110"/>
      <c r="S1091" s="2" t="s">
        <v>1378</v>
      </c>
      <c r="T1091" s="35" t="s">
        <v>1391</v>
      </c>
      <c r="U1091" s="2" t="s">
        <v>1368</v>
      </c>
      <c r="V1091" s="2" t="s">
        <v>1374</v>
      </c>
      <c r="W1091" s="5">
        <f>VLOOKUP(V1091,definitions_list_lookup!$V$12:$W$15,2,FALSE)</f>
        <v>1</v>
      </c>
      <c r="X1091" s="35" t="s">
        <v>1455</v>
      </c>
      <c r="Y1091" s="41">
        <f>VLOOKUP(X1091,definitions_list_lookup!$AT$3:$AU$5,2,FALSE)</f>
        <v>0</v>
      </c>
      <c r="Z1091" s="41">
        <v>0.2</v>
      </c>
      <c r="AA1091" s="41" t="s">
        <v>3948</v>
      </c>
      <c r="AB1091" s="2"/>
      <c r="AC1091" s="2"/>
      <c r="AD1091" s="5" t="e">
        <f>VLOOKUP(AC1091,definitions_list_lookup!$Y$12:$Z$15,2,FALSE)</f>
        <v>#N/A</v>
      </c>
      <c r="AE1091" s="35"/>
      <c r="AF1091" s="41" t="e">
        <f>VLOOKUP(AE1091,definitions_list_lookup!$AT$3:$AU$5,2,FALSE)</f>
        <v>#N/A</v>
      </c>
      <c r="AH1091" s="2"/>
      <c r="AI1091" s="2"/>
      <c r="AJ1091" s="14"/>
      <c r="AK1091" s="14"/>
      <c r="AL1091" s="14"/>
      <c r="AM1091" s="14"/>
      <c r="AN1091" s="14"/>
      <c r="AO1091" s="14"/>
      <c r="AP1091" s="14"/>
      <c r="AQ1091" s="14"/>
      <c r="AR1091" s="14"/>
      <c r="AS1091" s="49">
        <v>21</v>
      </c>
      <c r="AT1091" s="49">
        <v>270</v>
      </c>
      <c r="AU1091" s="49">
        <v>12</v>
      </c>
      <c r="AV1091" s="49">
        <v>360</v>
      </c>
      <c r="AW1091" s="49">
        <f t="shared" si="99"/>
        <v>118.97456080506004</v>
      </c>
      <c r="AX1091" s="49">
        <f t="shared" si="95"/>
        <v>118.97456080506004</v>
      </c>
      <c r="AY1091" s="49">
        <f t="shared" si="100"/>
        <v>66.308875837188154</v>
      </c>
      <c r="AZ1091" s="49">
        <f t="shared" si="96"/>
        <v>208.97456080506004</v>
      </c>
      <c r="BA1091" s="49">
        <f t="shared" si="97"/>
        <v>23.691124162811846</v>
      </c>
      <c r="BB1091" s="49">
        <f t="shared" si="101"/>
        <v>298.97456080506004</v>
      </c>
      <c r="BC1091" s="60">
        <f t="shared" si="98"/>
        <v>23.691124162811846</v>
      </c>
    </row>
    <row r="1092" spans="1:55">
      <c r="A1092" s="89">
        <v>42945</v>
      </c>
      <c r="B1092" s="2" t="s">
        <v>1842</v>
      </c>
      <c r="C1092" s="2" t="s">
        <v>1450</v>
      </c>
      <c r="D1092" s="2" t="s">
        <v>1575</v>
      </c>
      <c r="E1092" s="2">
        <v>123</v>
      </c>
      <c r="F1092" s="2">
        <v>1</v>
      </c>
      <c r="G1092" s="10" t="str">
        <f t="shared" si="102"/>
        <v>123-1</v>
      </c>
      <c r="H1092" s="2">
        <v>0</v>
      </c>
      <c r="I1092" s="2">
        <v>18</v>
      </c>
      <c r="J1092" s="14">
        <f>(VLOOKUP($G1092,Depth_Lookup_CCL!$A$3:$Z$549,11,FALSE))+(H1092/100)</f>
        <v>310.75</v>
      </c>
      <c r="K1092" s="14">
        <f>(VLOOKUP($G1092,Depth_Lookup_CCL!$A$3:$Z$549,11,FALSE))+(I1092/100)</f>
        <v>310.93</v>
      </c>
      <c r="L1092" s="90">
        <v>60</v>
      </c>
      <c r="M1092" s="90" t="s">
        <v>1846</v>
      </c>
      <c r="N1092" s="14"/>
      <c r="Q1092" s="2"/>
      <c r="R1092" s="110"/>
      <c r="S1092" s="2" t="s">
        <v>1378</v>
      </c>
      <c r="T1092" s="35" t="s">
        <v>1391</v>
      </c>
      <c r="U1092" s="2" t="s">
        <v>1368</v>
      </c>
      <c r="V1092" s="2" t="s">
        <v>1374</v>
      </c>
      <c r="W1092" s="5">
        <f>VLOOKUP(V1092,definitions_list_lookup!$V$12:$W$15,2,FALSE)</f>
        <v>1</v>
      </c>
      <c r="X1092" s="35" t="s">
        <v>1456</v>
      </c>
      <c r="Y1092" s="41">
        <f>VLOOKUP(X1092,definitions_list_lookup!$AT$3:$AU$5,2,FALSE)</f>
        <v>1</v>
      </c>
      <c r="Z1092" s="41">
        <v>101</v>
      </c>
      <c r="AA1092" s="41" t="s">
        <v>5</v>
      </c>
      <c r="AB1092" s="2"/>
      <c r="AC1092" s="2"/>
      <c r="AD1092" s="5" t="e">
        <f>VLOOKUP(AC1092,definitions_list_lookup!$Y$12:$Z$15,2,FALSE)</f>
        <v>#N/A</v>
      </c>
      <c r="AE1092" s="35"/>
      <c r="AF1092" s="41" t="e">
        <f>VLOOKUP(AE1092,definitions_list_lookup!$AT$3:$AU$5,2,FALSE)</f>
        <v>#N/A</v>
      </c>
      <c r="AH1092" s="2"/>
      <c r="AI1092" s="2"/>
      <c r="AJ1092" s="14"/>
      <c r="AK1092" s="14"/>
      <c r="AL1092" s="14"/>
      <c r="AM1092" s="14"/>
      <c r="AN1092" s="14"/>
      <c r="AO1092" s="14"/>
      <c r="AP1092" s="14"/>
      <c r="AQ1092" s="14"/>
      <c r="AR1092" s="14"/>
      <c r="AS1092" s="49"/>
      <c r="AT1092" s="49"/>
      <c r="AU1092" s="49"/>
      <c r="AV1092" s="49"/>
      <c r="AW1092" s="49"/>
      <c r="AX1092" s="49"/>
      <c r="AY1092" s="49"/>
      <c r="AZ1092" s="49"/>
      <c r="BA1092" s="49"/>
      <c r="BB1092" s="49"/>
      <c r="BC1092" s="60"/>
    </row>
    <row r="1093" spans="1:55">
      <c r="A1093" s="89">
        <v>42945</v>
      </c>
      <c r="B1093" s="2" t="s">
        <v>1842</v>
      </c>
      <c r="C1093" s="2" t="s">
        <v>1450</v>
      </c>
      <c r="D1093" s="2" t="s">
        <v>1575</v>
      </c>
      <c r="E1093" s="2">
        <v>123</v>
      </c>
      <c r="F1093" s="2">
        <v>1</v>
      </c>
      <c r="G1093" s="10" t="str">
        <f t="shared" si="102"/>
        <v>123-1</v>
      </c>
      <c r="H1093" s="2">
        <v>18</v>
      </c>
      <c r="I1093" s="2">
        <v>65</v>
      </c>
      <c r="J1093" s="14">
        <f>(VLOOKUP($G1093,Depth_Lookup_CCL!$A$3:$Z$549,11,FALSE))+(H1093/100)</f>
        <v>310.93</v>
      </c>
      <c r="K1093" s="14">
        <f>(VLOOKUP($G1093,Depth_Lookup_CCL!$A$3:$Z$549,11,FALSE))+(I1093/100)</f>
        <v>311.39999999999998</v>
      </c>
      <c r="L1093" s="90">
        <v>60</v>
      </c>
      <c r="M1093" s="90" t="s">
        <v>1846</v>
      </c>
      <c r="N1093" s="14" t="s">
        <v>1442</v>
      </c>
      <c r="Q1093" s="2"/>
      <c r="R1093" s="110"/>
      <c r="S1093" s="2" t="s">
        <v>1378</v>
      </c>
      <c r="T1093" s="35" t="s">
        <v>1391</v>
      </c>
      <c r="U1093" s="2" t="s">
        <v>1368</v>
      </c>
      <c r="V1093" s="2" t="s">
        <v>1374</v>
      </c>
      <c r="W1093" s="5">
        <f>VLOOKUP(V1093,definitions_list_lookup!$V$12:$W$15,2,FALSE)</f>
        <v>1</v>
      </c>
      <c r="X1093" s="35" t="s">
        <v>1456</v>
      </c>
      <c r="Y1093" s="41">
        <f>VLOOKUP(X1093,definitions_list_lookup!$AT$3:$AU$5,2,FALSE)</f>
        <v>1</v>
      </c>
      <c r="Z1093" s="41">
        <v>0.5</v>
      </c>
      <c r="AA1093" s="41" t="s">
        <v>3949</v>
      </c>
      <c r="AB1093" s="2"/>
      <c r="AC1093" s="2"/>
      <c r="AD1093" s="5" t="e">
        <f>VLOOKUP(AC1093,definitions_list_lookup!$Y$12:$Z$15,2,FALSE)</f>
        <v>#N/A</v>
      </c>
      <c r="AE1093" s="35"/>
      <c r="AF1093" s="41" t="e">
        <f>VLOOKUP(AE1093,definitions_list_lookup!$AT$3:$AU$5,2,FALSE)</f>
        <v>#N/A</v>
      </c>
      <c r="AH1093" s="2"/>
      <c r="AI1093" s="2"/>
      <c r="AJ1093" s="14"/>
      <c r="AK1093" s="14"/>
      <c r="AL1093" s="14"/>
      <c r="AM1093" s="14"/>
      <c r="AN1093" s="14"/>
      <c r="AO1093" s="14"/>
      <c r="AP1093" s="14"/>
      <c r="AQ1093" s="14"/>
      <c r="AR1093" s="14"/>
      <c r="AS1093" s="49">
        <v>38</v>
      </c>
      <c r="AT1093" s="49">
        <v>270</v>
      </c>
      <c r="AU1093" s="49">
        <v>18</v>
      </c>
      <c r="AV1093" s="49">
        <v>180</v>
      </c>
      <c r="AW1093" s="49">
        <f t="shared" si="99"/>
        <v>67.418636561302264</v>
      </c>
      <c r="AX1093" s="49">
        <f t="shared" si="95"/>
        <v>67.418636561302264</v>
      </c>
      <c r="AY1093" s="49">
        <f t="shared" si="100"/>
        <v>49.763568534680424</v>
      </c>
      <c r="AZ1093" s="49">
        <f t="shared" si="96"/>
        <v>157.41863656130226</v>
      </c>
      <c r="BA1093" s="49">
        <f t="shared" si="97"/>
        <v>40.236431465319576</v>
      </c>
      <c r="BB1093" s="49">
        <f t="shared" si="101"/>
        <v>247.41863656130226</v>
      </c>
      <c r="BC1093" s="60">
        <f t="shared" si="98"/>
        <v>40.236431465319576</v>
      </c>
    </row>
    <row r="1094" spans="1:55">
      <c r="A1094" s="89">
        <v>42945</v>
      </c>
      <c r="B1094" s="2" t="s">
        <v>1842</v>
      </c>
      <c r="C1094" s="2" t="s">
        <v>1450</v>
      </c>
      <c r="D1094" s="2" t="s">
        <v>1575</v>
      </c>
      <c r="E1094" s="2">
        <v>123</v>
      </c>
      <c r="F1094" s="2">
        <v>2</v>
      </c>
      <c r="G1094" s="10" t="str">
        <f t="shared" si="102"/>
        <v>123-2</v>
      </c>
      <c r="H1094" s="2">
        <v>0</v>
      </c>
      <c r="I1094" s="2">
        <v>28</v>
      </c>
      <c r="J1094" s="14">
        <f>(VLOOKUP($G1094,Depth_Lookup_CCL!$A$3:$Z$549,11,FALSE))+(H1094/100)</f>
        <v>311.39999999999998</v>
      </c>
      <c r="K1094" s="14">
        <f>(VLOOKUP($G1094,Depth_Lookup_CCL!$A$3:$Z$549,11,FALSE))+(I1094/100)</f>
        <v>311.67999999999995</v>
      </c>
      <c r="L1094" s="90">
        <v>60</v>
      </c>
      <c r="M1094" s="90" t="s">
        <v>1846</v>
      </c>
      <c r="N1094" s="14"/>
      <c r="Q1094" s="2"/>
      <c r="R1094" s="110"/>
      <c r="S1094" s="2" t="s">
        <v>1379</v>
      </c>
      <c r="T1094" s="35" t="s">
        <v>1391</v>
      </c>
      <c r="U1094" s="2" t="s">
        <v>1368</v>
      </c>
      <c r="V1094" s="2" t="s">
        <v>238</v>
      </c>
      <c r="W1094" s="5">
        <f>VLOOKUP(V1094,definitions_list_lookup!$V$12:$W$15,2,FALSE)</f>
        <v>2</v>
      </c>
      <c r="X1094" s="35" t="s">
        <v>1457</v>
      </c>
      <c r="Y1094" s="41">
        <f>VLOOKUP(X1094,definitions_list_lookup!$AT$3:$AU$5,2,FALSE)</f>
        <v>2</v>
      </c>
      <c r="Z1094" s="41">
        <v>75</v>
      </c>
      <c r="AA1094" s="41" t="s">
        <v>3950</v>
      </c>
      <c r="AB1094" s="2"/>
      <c r="AC1094" s="2"/>
      <c r="AD1094" s="5" t="e">
        <f>VLOOKUP(AC1094,definitions_list_lookup!$Y$12:$Z$15,2,FALSE)</f>
        <v>#N/A</v>
      </c>
      <c r="AE1094" s="35"/>
      <c r="AF1094" s="41" t="e">
        <f>VLOOKUP(AE1094,definitions_list_lookup!$AT$3:$AU$5,2,FALSE)</f>
        <v>#N/A</v>
      </c>
      <c r="AH1094" s="2"/>
      <c r="AI1094" s="2"/>
      <c r="AJ1094" s="14"/>
      <c r="AK1094" s="14"/>
      <c r="AL1094" s="14"/>
      <c r="AM1094" s="14"/>
      <c r="AN1094" s="14"/>
      <c r="AO1094" s="14"/>
      <c r="AP1094" s="14"/>
      <c r="AQ1094" s="14"/>
      <c r="AR1094" s="14"/>
      <c r="AS1094" s="49"/>
      <c r="AT1094" s="49"/>
      <c r="AU1094" s="49"/>
      <c r="AV1094" s="49"/>
      <c r="AW1094" s="49"/>
      <c r="AX1094" s="49"/>
      <c r="AY1094" s="49"/>
      <c r="AZ1094" s="49"/>
      <c r="BA1094" s="49"/>
      <c r="BB1094" s="49"/>
      <c r="BC1094" s="60"/>
    </row>
    <row r="1095" spans="1:55">
      <c r="A1095" s="89">
        <v>42945</v>
      </c>
      <c r="B1095" s="2" t="s">
        <v>1842</v>
      </c>
      <c r="C1095" s="2" t="s">
        <v>1450</v>
      </c>
      <c r="D1095" s="2" t="s">
        <v>1575</v>
      </c>
      <c r="E1095" s="2">
        <v>123</v>
      </c>
      <c r="F1095" s="2">
        <v>2</v>
      </c>
      <c r="G1095" s="10" t="str">
        <f t="shared" si="102"/>
        <v>123-2</v>
      </c>
      <c r="H1095" s="2">
        <v>28</v>
      </c>
      <c r="I1095" s="2">
        <v>72</v>
      </c>
      <c r="J1095" s="14">
        <f>(VLOOKUP($G1095,Depth_Lookup_CCL!$A$3:$Z$549,11,FALSE))+(H1095/100)</f>
        <v>311.67999999999995</v>
      </c>
      <c r="K1095" s="14">
        <f>(VLOOKUP($G1095,Depth_Lookup_CCL!$A$3:$Z$549,11,FALSE))+(I1095/100)</f>
        <v>312.12</v>
      </c>
      <c r="L1095" s="90">
        <v>60</v>
      </c>
      <c r="M1095" s="90" t="s">
        <v>1846</v>
      </c>
      <c r="N1095" s="14" t="s">
        <v>1442</v>
      </c>
      <c r="Q1095" s="2"/>
      <c r="R1095" s="110"/>
      <c r="S1095" s="2" t="s">
        <v>1379</v>
      </c>
      <c r="T1095" s="35" t="s">
        <v>1363</v>
      </c>
      <c r="U1095" s="2" t="s">
        <v>1368</v>
      </c>
      <c r="V1095" s="2" t="s">
        <v>238</v>
      </c>
      <c r="W1095" s="5">
        <f>VLOOKUP(V1095,definitions_list_lookup!$V$12:$W$15,2,FALSE)</f>
        <v>2</v>
      </c>
      <c r="X1095" s="35" t="s">
        <v>1457</v>
      </c>
      <c r="Y1095" s="41">
        <f>VLOOKUP(X1095,definitions_list_lookup!$AT$3:$AU$5,2,FALSE)</f>
        <v>2</v>
      </c>
      <c r="Z1095" s="41">
        <v>213</v>
      </c>
      <c r="AA1095" s="41" t="s">
        <v>3081</v>
      </c>
      <c r="AB1095" s="2"/>
      <c r="AC1095" s="2"/>
      <c r="AD1095" s="5" t="e">
        <f>VLOOKUP(AC1095,definitions_list_lookup!$Y$12:$Z$15,2,FALSE)</f>
        <v>#N/A</v>
      </c>
      <c r="AE1095" s="35"/>
      <c r="AF1095" s="41" t="e">
        <f>VLOOKUP(AE1095,definitions_list_lookup!$AT$3:$AU$5,2,FALSE)</f>
        <v>#N/A</v>
      </c>
      <c r="AH1095" s="2"/>
      <c r="AI1095" s="2"/>
      <c r="AJ1095" s="14"/>
      <c r="AK1095" s="14"/>
      <c r="AL1095" s="14"/>
      <c r="AM1095" s="14"/>
      <c r="AN1095" s="14"/>
      <c r="AO1095" s="14"/>
      <c r="AP1095" s="14"/>
      <c r="AQ1095" s="14"/>
      <c r="AR1095" s="14"/>
      <c r="AS1095" s="49">
        <v>24</v>
      </c>
      <c r="AT1095" s="49">
        <v>270</v>
      </c>
      <c r="AU1095" s="49">
        <v>16</v>
      </c>
      <c r="AV1095" s="49">
        <v>180</v>
      </c>
      <c r="AW1095" s="49">
        <f t="shared" si="99"/>
        <v>57.216817235857604</v>
      </c>
      <c r="AX1095" s="49">
        <f t="shared" si="95"/>
        <v>57.216817235857604</v>
      </c>
      <c r="AY1095" s="49">
        <f t="shared" si="100"/>
        <v>62.095347450522596</v>
      </c>
      <c r="AZ1095" s="49">
        <f t="shared" si="96"/>
        <v>147.2168172358576</v>
      </c>
      <c r="BA1095" s="49">
        <f t="shared" si="97"/>
        <v>27.904652549477404</v>
      </c>
      <c r="BB1095" s="49">
        <f t="shared" si="101"/>
        <v>237.2168172358576</v>
      </c>
      <c r="BC1095" s="60">
        <f t="shared" si="98"/>
        <v>27.904652549477404</v>
      </c>
    </row>
    <row r="1096" spans="1:55">
      <c r="A1096" s="89">
        <v>42945</v>
      </c>
      <c r="B1096" s="2" t="s">
        <v>1842</v>
      </c>
      <c r="C1096" s="2" t="s">
        <v>1450</v>
      </c>
      <c r="D1096" s="2" t="s">
        <v>1575</v>
      </c>
      <c r="E1096" s="2">
        <v>123</v>
      </c>
      <c r="F1096" s="2">
        <v>3</v>
      </c>
      <c r="G1096" s="10" t="str">
        <f t="shared" si="102"/>
        <v>123-3</v>
      </c>
      <c r="H1096" s="2">
        <v>0</v>
      </c>
      <c r="I1096" s="2">
        <v>74</v>
      </c>
      <c r="J1096" s="14">
        <f>(VLOOKUP($G1096,Depth_Lookup_CCL!$A$3:$Z$549,11,FALSE))+(H1096/100)</f>
        <v>312.12</v>
      </c>
      <c r="K1096" s="14">
        <f>(VLOOKUP($G1096,Depth_Lookup_CCL!$A$3:$Z$549,11,FALSE))+(I1096/100)</f>
        <v>312.86</v>
      </c>
      <c r="L1096" s="90">
        <v>60</v>
      </c>
      <c r="M1096" s="90" t="s">
        <v>1844</v>
      </c>
      <c r="N1096" s="14" t="s">
        <v>1442</v>
      </c>
      <c r="Q1096" s="2"/>
      <c r="R1096" s="110"/>
      <c r="T1096" s="35"/>
      <c r="U1096" s="2"/>
      <c r="V1096" s="2"/>
      <c r="W1096" s="5" t="e">
        <f>VLOOKUP(V1096,definitions_list_lookup!$V$12:$W$15,2,FALSE)</f>
        <v>#N/A</v>
      </c>
      <c r="X1096" s="35"/>
      <c r="Y1096" s="41" t="e">
        <f>VLOOKUP(X1096,definitions_list_lookup!$AT$3:$AU$5,2,FALSE)</f>
        <v>#N/A</v>
      </c>
      <c r="Z1096" s="41"/>
      <c r="AA1096" s="41" t="s">
        <v>3951</v>
      </c>
      <c r="AB1096" s="2" t="s">
        <v>1385</v>
      </c>
      <c r="AC1096" s="2" t="s">
        <v>1374</v>
      </c>
      <c r="AD1096" s="5">
        <f>VLOOKUP(AC1096,definitions_list_lookup!$Y$12:$Z$15,2,FALSE)</f>
        <v>1</v>
      </c>
      <c r="AE1096" s="35" t="s">
        <v>1455</v>
      </c>
      <c r="AF1096" s="41">
        <f>VLOOKUP(AE1096,definitions_list_lookup!$AT$3:$AU$5,2,FALSE)</f>
        <v>0</v>
      </c>
      <c r="AH1096" s="2" t="s">
        <v>1494</v>
      </c>
      <c r="AI1096" s="2" t="s">
        <v>3952</v>
      </c>
      <c r="AJ1096" s="14"/>
      <c r="AK1096" s="14"/>
      <c r="AL1096" s="14"/>
      <c r="AM1096" s="14"/>
      <c r="AN1096" s="14"/>
      <c r="AO1096" s="14"/>
      <c r="AP1096" s="14"/>
      <c r="AQ1096" s="14"/>
      <c r="AR1096" s="14"/>
      <c r="AS1096" s="49">
        <v>43</v>
      </c>
      <c r="AT1096" s="49">
        <v>270</v>
      </c>
      <c r="AU1096" s="49">
        <v>10</v>
      </c>
      <c r="AV1096" s="49">
        <v>180</v>
      </c>
      <c r="AW1096" s="49">
        <f t="shared" si="99"/>
        <v>79.292500070783262</v>
      </c>
      <c r="AX1096" s="49">
        <f t="shared" si="95"/>
        <v>79.292500070783262</v>
      </c>
      <c r="AY1096" s="49">
        <f t="shared" si="100"/>
        <v>46.497747131205479</v>
      </c>
      <c r="AZ1096" s="49">
        <f t="shared" si="96"/>
        <v>169.29250007078326</v>
      </c>
      <c r="BA1096" s="49">
        <f t="shared" si="97"/>
        <v>43.502252868794521</v>
      </c>
      <c r="BB1096" s="49">
        <f t="shared" si="101"/>
        <v>259.29250007078326</v>
      </c>
      <c r="BC1096" s="60">
        <f t="shared" si="98"/>
        <v>43.502252868794521</v>
      </c>
    </row>
    <row r="1097" spans="1:55">
      <c r="A1097" s="89">
        <v>42945</v>
      </c>
      <c r="B1097" s="2" t="s">
        <v>1842</v>
      </c>
      <c r="C1097" s="2" t="s">
        <v>1450</v>
      </c>
      <c r="D1097" s="2" t="s">
        <v>1575</v>
      </c>
      <c r="E1097" s="2">
        <v>123</v>
      </c>
      <c r="F1097" s="2">
        <v>4</v>
      </c>
      <c r="G1097" s="10" t="str">
        <f t="shared" si="102"/>
        <v>123-4</v>
      </c>
      <c r="H1097" s="2">
        <v>0</v>
      </c>
      <c r="I1097" s="2">
        <v>69</v>
      </c>
      <c r="J1097" s="14">
        <f>(VLOOKUP($G1097,Depth_Lookup_CCL!$A$3:$Z$549,11,FALSE))+(H1097/100)</f>
        <v>312.85000000000002</v>
      </c>
      <c r="K1097" s="14">
        <f>(VLOOKUP($G1097,Depth_Lookup_CCL!$A$3:$Z$549,11,FALSE))+(I1097/100)</f>
        <v>313.54000000000002</v>
      </c>
      <c r="L1097" s="90">
        <v>60</v>
      </c>
      <c r="M1097" s="90" t="s">
        <v>1846</v>
      </c>
      <c r="N1097" s="14"/>
      <c r="Q1097" s="2"/>
      <c r="R1097" s="110"/>
      <c r="T1097" s="35"/>
      <c r="U1097" s="2"/>
      <c r="V1097" s="2"/>
      <c r="W1097" s="5" t="e">
        <f>VLOOKUP(V1097,definitions_list_lookup!$V$12:$W$15,2,FALSE)</f>
        <v>#N/A</v>
      </c>
      <c r="X1097" s="35"/>
      <c r="Y1097" s="41" t="e">
        <f>VLOOKUP(X1097,definitions_list_lookup!$AT$3:$AU$5,2,FALSE)</f>
        <v>#N/A</v>
      </c>
      <c r="Z1097" s="41"/>
      <c r="AA1097" s="41" t="s">
        <v>3953</v>
      </c>
      <c r="AB1097" s="2"/>
      <c r="AC1097" s="2"/>
      <c r="AD1097" s="5" t="e">
        <f>VLOOKUP(AC1097,definitions_list_lookup!$Y$12:$Z$15,2,FALSE)</f>
        <v>#N/A</v>
      </c>
      <c r="AE1097" s="35"/>
      <c r="AF1097" s="41" t="e">
        <f>VLOOKUP(AE1097,definitions_list_lookup!$AT$3:$AU$5,2,FALSE)</f>
        <v>#N/A</v>
      </c>
      <c r="AH1097" s="2"/>
      <c r="AI1097" s="2"/>
      <c r="AJ1097" s="14"/>
      <c r="AK1097" s="14"/>
      <c r="AL1097" s="14"/>
      <c r="AM1097" s="14"/>
      <c r="AN1097" s="14"/>
      <c r="AO1097" s="14"/>
      <c r="AP1097" s="14"/>
      <c r="AQ1097" s="14"/>
      <c r="AR1097" s="14"/>
      <c r="AS1097" s="49"/>
      <c r="AT1097" s="49"/>
      <c r="AU1097" s="49"/>
      <c r="AV1097" s="49"/>
      <c r="AW1097" s="49"/>
      <c r="AX1097" s="49"/>
      <c r="AY1097" s="49"/>
      <c r="AZ1097" s="49"/>
      <c r="BA1097" s="49"/>
      <c r="BB1097" s="49"/>
      <c r="BC1097" s="60"/>
    </row>
    <row r="1098" spans="1:55">
      <c r="A1098" s="89">
        <v>42945</v>
      </c>
      <c r="B1098" s="2" t="s">
        <v>1842</v>
      </c>
      <c r="C1098" s="2" t="s">
        <v>1450</v>
      </c>
      <c r="D1098" s="2" t="s">
        <v>1575</v>
      </c>
      <c r="E1098" s="2">
        <v>123</v>
      </c>
      <c r="F1098" s="2">
        <v>4</v>
      </c>
      <c r="G1098" s="10" t="str">
        <f t="shared" si="102"/>
        <v>123-4</v>
      </c>
      <c r="H1098" s="2">
        <v>69</v>
      </c>
      <c r="I1098" s="2">
        <v>98</v>
      </c>
      <c r="J1098" s="14">
        <f>(VLOOKUP($G1098,Depth_Lookup_CCL!$A$3:$Z$549,11,FALSE))+(H1098/100)</f>
        <v>313.54000000000002</v>
      </c>
      <c r="K1098" s="14">
        <f>(VLOOKUP($G1098,Depth_Lookup_CCL!$A$3:$Z$549,11,FALSE))+(I1098/100)</f>
        <v>313.83000000000004</v>
      </c>
      <c r="L1098" s="90">
        <v>60</v>
      </c>
      <c r="M1098" s="90" t="s">
        <v>1846</v>
      </c>
      <c r="N1098" s="14" t="s">
        <v>1442</v>
      </c>
      <c r="Q1098" s="2"/>
      <c r="R1098" s="110"/>
      <c r="S1098" s="2" t="s">
        <v>1379</v>
      </c>
      <c r="T1098" s="35" t="s">
        <v>1391</v>
      </c>
      <c r="U1098" s="2" t="s">
        <v>1368</v>
      </c>
      <c r="V1098" s="2" t="s">
        <v>238</v>
      </c>
      <c r="W1098" s="5">
        <f>VLOOKUP(V1098,definitions_list_lookup!$V$12:$W$15,2,FALSE)</f>
        <v>2</v>
      </c>
      <c r="X1098" s="35" t="s">
        <v>1457</v>
      </c>
      <c r="Y1098" s="41">
        <f>VLOOKUP(X1098,definitions_list_lookup!$AT$3:$AU$5,2,FALSE)</f>
        <v>2</v>
      </c>
      <c r="Z1098" s="41"/>
      <c r="AA1098" s="41" t="s">
        <v>3954</v>
      </c>
      <c r="AB1098" s="2"/>
      <c r="AC1098" s="2"/>
      <c r="AD1098" s="5" t="e">
        <f>VLOOKUP(AC1098,definitions_list_lookup!$Y$12:$Z$15,2,FALSE)</f>
        <v>#N/A</v>
      </c>
      <c r="AE1098" s="35"/>
      <c r="AF1098" s="41" t="e">
        <f>VLOOKUP(AE1098,definitions_list_lookup!$AT$3:$AU$5,2,FALSE)</f>
        <v>#N/A</v>
      </c>
      <c r="AH1098" s="2"/>
      <c r="AI1098" s="2"/>
      <c r="AJ1098" s="14"/>
      <c r="AK1098" s="14"/>
      <c r="AL1098" s="14"/>
      <c r="AM1098" s="14"/>
      <c r="AN1098" s="14"/>
      <c r="AO1098" s="14"/>
      <c r="AP1098" s="14"/>
      <c r="AQ1098" s="14"/>
      <c r="AR1098" s="14"/>
      <c r="AS1098" s="49"/>
      <c r="AT1098" s="49"/>
      <c r="AU1098" s="49"/>
      <c r="AV1098" s="49"/>
      <c r="AW1098" s="49" t="e">
        <f t="shared" si="99"/>
        <v>#DIV/0!</v>
      </c>
      <c r="AX1098" s="49" t="e">
        <f t="shared" ref="AX1098:AX1286" si="103">IF($AW1098&gt;0,$AW1098,360+$AW1098)</f>
        <v>#DIV/0!</v>
      </c>
      <c r="AY1098" s="49" t="e">
        <f t="shared" si="100"/>
        <v>#DIV/0!</v>
      </c>
      <c r="AZ1098" s="49" t="e">
        <f t="shared" ref="AZ1098:AZ1286" si="104">+IF(($AW1098+90)&gt;0,$AW1098+90,$AW1098+450)</f>
        <v>#DIV/0!</v>
      </c>
      <c r="BA1098" s="49" t="e">
        <f t="shared" ref="BA1098:BA1286" si="105">-$AY1098+90</f>
        <v>#DIV/0!</v>
      </c>
      <c r="BB1098" s="49" t="e">
        <f t="shared" si="101"/>
        <v>#DIV/0!</v>
      </c>
      <c r="BC1098" s="60" t="e">
        <f t="shared" ref="BC1098:BC1286" si="106">-$AY1098+90</f>
        <v>#DIV/0!</v>
      </c>
    </row>
    <row r="1099" spans="1:55">
      <c r="A1099" s="89">
        <v>42945</v>
      </c>
      <c r="B1099" s="2" t="s">
        <v>1842</v>
      </c>
      <c r="C1099" s="2" t="s">
        <v>1450</v>
      </c>
      <c r="D1099" s="2" t="s">
        <v>1575</v>
      </c>
      <c r="E1099" s="2">
        <v>124</v>
      </c>
      <c r="F1099" s="2">
        <v>1</v>
      </c>
      <c r="G1099" s="10" t="str">
        <f t="shared" si="102"/>
        <v>124-1</v>
      </c>
      <c r="H1099" s="2">
        <v>0</v>
      </c>
      <c r="I1099" s="2">
        <v>87</v>
      </c>
      <c r="J1099" s="14">
        <f>(VLOOKUP($G1099,Depth_Lookup_CCL!$A$3:$Z$549,11,FALSE))+(H1099/100)</f>
        <v>313.8</v>
      </c>
      <c r="K1099" s="14">
        <f>(VLOOKUP($G1099,Depth_Lookup_CCL!$A$3:$Z$549,11,FALSE))+(I1099/100)</f>
        <v>314.67</v>
      </c>
      <c r="L1099" s="90">
        <v>60</v>
      </c>
      <c r="M1099" s="90" t="s">
        <v>1846</v>
      </c>
      <c r="N1099" s="14" t="s">
        <v>1442</v>
      </c>
      <c r="Q1099" s="2"/>
      <c r="R1099" s="110"/>
      <c r="T1099" s="35"/>
      <c r="U1099" s="2"/>
      <c r="V1099" s="2"/>
      <c r="W1099" s="5" t="e">
        <f>VLOOKUP(V1099,definitions_list_lookup!$V$12:$W$15,2,FALSE)</f>
        <v>#N/A</v>
      </c>
      <c r="X1099" s="35"/>
      <c r="Y1099" s="41" t="e">
        <f>VLOOKUP(X1099,definitions_list_lookup!$AT$3:$AU$5,2,FALSE)</f>
        <v>#N/A</v>
      </c>
      <c r="Z1099" s="41">
        <v>94</v>
      </c>
      <c r="AA1099" s="41" t="s">
        <v>3081</v>
      </c>
      <c r="AB1099" s="2"/>
      <c r="AC1099" s="2"/>
      <c r="AD1099" s="5" t="e">
        <f>VLOOKUP(AC1099,definitions_list_lookup!$Y$12:$Z$15,2,FALSE)</f>
        <v>#N/A</v>
      </c>
      <c r="AE1099" s="35"/>
      <c r="AF1099" s="41" t="e">
        <f>VLOOKUP(AE1099,definitions_list_lookup!$AT$3:$AU$5,2,FALSE)</f>
        <v>#N/A</v>
      </c>
      <c r="AH1099" s="2"/>
      <c r="AI1099" s="2"/>
      <c r="AJ1099" s="14"/>
      <c r="AK1099" s="14"/>
      <c r="AL1099" s="14"/>
      <c r="AM1099" s="14"/>
      <c r="AN1099" s="14"/>
      <c r="AO1099" s="14"/>
      <c r="AP1099" s="14"/>
      <c r="AQ1099" s="14"/>
      <c r="AR1099" s="14"/>
      <c r="AS1099" s="49"/>
      <c r="AT1099" s="49"/>
      <c r="AU1099" s="49"/>
      <c r="AV1099" s="49"/>
      <c r="AW1099" s="49" t="e">
        <f t="shared" si="99"/>
        <v>#DIV/0!</v>
      </c>
      <c r="AX1099" s="49" t="e">
        <f t="shared" si="103"/>
        <v>#DIV/0!</v>
      </c>
      <c r="AY1099" s="49" t="e">
        <f t="shared" si="100"/>
        <v>#DIV/0!</v>
      </c>
      <c r="AZ1099" s="49" t="e">
        <f t="shared" si="104"/>
        <v>#DIV/0!</v>
      </c>
      <c r="BA1099" s="49" t="e">
        <f t="shared" si="105"/>
        <v>#DIV/0!</v>
      </c>
      <c r="BB1099" s="49" t="e">
        <f t="shared" si="101"/>
        <v>#DIV/0!</v>
      </c>
      <c r="BC1099" s="60" t="e">
        <f t="shared" si="106"/>
        <v>#DIV/0!</v>
      </c>
    </row>
    <row r="1100" spans="1:55">
      <c r="A1100" s="89">
        <v>42945</v>
      </c>
      <c r="B1100" s="2" t="s">
        <v>1842</v>
      </c>
      <c r="C1100" s="2" t="s">
        <v>1450</v>
      </c>
      <c r="D1100" s="2" t="s">
        <v>1575</v>
      </c>
      <c r="E1100" s="2">
        <v>124</v>
      </c>
      <c r="F1100" s="2">
        <v>2</v>
      </c>
      <c r="G1100" s="10" t="str">
        <f t="shared" si="102"/>
        <v>124-2</v>
      </c>
      <c r="H1100" s="2">
        <v>0</v>
      </c>
      <c r="I1100" s="2">
        <v>85</v>
      </c>
      <c r="J1100" s="14">
        <f>(VLOOKUP($G1100,Depth_Lookup_CCL!$A$3:$Z$549,11,FALSE))+(H1100/100)</f>
        <v>314.65500000000003</v>
      </c>
      <c r="K1100" s="14">
        <f>(VLOOKUP($G1100,Depth_Lookup_CCL!$A$3:$Z$549,11,FALSE))+(I1100/100)</f>
        <v>315.50500000000005</v>
      </c>
      <c r="L1100" s="90">
        <v>60</v>
      </c>
      <c r="M1100" s="90" t="s">
        <v>1846</v>
      </c>
      <c r="N1100" s="14" t="s">
        <v>1442</v>
      </c>
      <c r="Q1100" s="2"/>
      <c r="R1100" s="110"/>
      <c r="T1100" s="35"/>
      <c r="U1100" s="2"/>
      <c r="V1100" s="2"/>
      <c r="W1100" s="5" t="e">
        <f>VLOOKUP(V1100,definitions_list_lookup!$V$12:$W$15,2,FALSE)</f>
        <v>#N/A</v>
      </c>
      <c r="X1100" s="35"/>
      <c r="Y1100" s="41" t="e">
        <f>VLOOKUP(X1100,definitions_list_lookup!$AT$3:$AU$5,2,FALSE)</f>
        <v>#N/A</v>
      </c>
      <c r="Z1100" s="41"/>
      <c r="AA1100" s="41" t="s">
        <v>3081</v>
      </c>
      <c r="AB1100" s="2"/>
      <c r="AC1100" s="2"/>
      <c r="AD1100" s="5" t="e">
        <f>VLOOKUP(AC1100,definitions_list_lookup!$Y$12:$Z$15,2,FALSE)</f>
        <v>#N/A</v>
      </c>
      <c r="AE1100" s="35"/>
      <c r="AF1100" s="41" t="e">
        <f>VLOOKUP(AE1100,definitions_list_lookup!$AT$3:$AU$5,2,FALSE)</f>
        <v>#N/A</v>
      </c>
      <c r="AH1100" s="2"/>
      <c r="AI1100" s="2"/>
      <c r="AJ1100" s="14"/>
      <c r="AK1100" s="14"/>
      <c r="AL1100" s="14"/>
      <c r="AM1100" s="14"/>
      <c r="AN1100" s="14"/>
      <c r="AO1100" s="14"/>
      <c r="AP1100" s="14"/>
      <c r="AQ1100" s="14"/>
      <c r="AR1100" s="14"/>
      <c r="AS1100" s="49"/>
      <c r="AT1100" s="49"/>
      <c r="AU1100" s="49"/>
      <c r="AV1100" s="49"/>
      <c r="AW1100" s="49" t="e">
        <f t="shared" si="99"/>
        <v>#DIV/0!</v>
      </c>
      <c r="AX1100" s="49" t="e">
        <f t="shared" si="103"/>
        <v>#DIV/0!</v>
      </c>
      <c r="AY1100" s="49" t="e">
        <f t="shared" si="100"/>
        <v>#DIV/0!</v>
      </c>
      <c r="AZ1100" s="49" t="e">
        <f t="shared" si="104"/>
        <v>#DIV/0!</v>
      </c>
      <c r="BA1100" s="49" t="e">
        <f t="shared" si="105"/>
        <v>#DIV/0!</v>
      </c>
      <c r="BB1100" s="49" t="e">
        <f t="shared" si="101"/>
        <v>#DIV/0!</v>
      </c>
      <c r="BC1100" s="60" t="e">
        <f t="shared" si="106"/>
        <v>#DIV/0!</v>
      </c>
    </row>
    <row r="1101" spans="1:55">
      <c r="A1101" s="89">
        <v>42945</v>
      </c>
      <c r="B1101" s="2" t="s">
        <v>1842</v>
      </c>
      <c r="C1101" s="2" t="s">
        <v>1450</v>
      </c>
      <c r="D1101" s="2" t="s">
        <v>1575</v>
      </c>
      <c r="E1101" s="2">
        <v>124</v>
      </c>
      <c r="F1101" s="2">
        <v>3</v>
      </c>
      <c r="G1101" s="10" t="str">
        <f t="shared" si="102"/>
        <v>124-3</v>
      </c>
      <c r="H1101" s="2">
        <v>0</v>
      </c>
      <c r="I1101" s="2">
        <v>7</v>
      </c>
      <c r="J1101" s="14">
        <f>(VLOOKUP($G1101,Depth_Lookup_CCL!$A$3:$Z$549,11,FALSE))+(H1101/100)</f>
        <v>315.50500000000005</v>
      </c>
      <c r="K1101" s="14">
        <f>(VLOOKUP($G1101,Depth_Lookup_CCL!$A$3:$Z$549,11,FALSE))+(I1101/100)</f>
        <v>315.57500000000005</v>
      </c>
      <c r="L1101" s="90">
        <v>60</v>
      </c>
      <c r="M1101" s="90" t="s">
        <v>1846</v>
      </c>
      <c r="N1101" s="14"/>
      <c r="Q1101" s="2"/>
      <c r="R1101" s="110"/>
      <c r="T1101" s="35"/>
      <c r="U1101" s="2"/>
      <c r="V1101" s="2"/>
      <c r="W1101" s="5" t="e">
        <f>VLOOKUP(V1101,definitions_list_lookup!$V$12:$W$15,2,FALSE)</f>
        <v>#N/A</v>
      </c>
      <c r="X1101" s="35"/>
      <c r="Y1101" s="41" t="e">
        <f>VLOOKUP(X1101,definitions_list_lookup!$AT$3:$AU$5,2,FALSE)</f>
        <v>#N/A</v>
      </c>
      <c r="Z1101" s="41"/>
      <c r="AA1101" s="41" t="s">
        <v>3229</v>
      </c>
      <c r="AB1101" s="2"/>
      <c r="AC1101" s="2"/>
      <c r="AD1101" s="5" t="e">
        <f>VLOOKUP(AC1101,definitions_list_lookup!$Y$12:$Z$15,2,FALSE)</f>
        <v>#N/A</v>
      </c>
      <c r="AE1101" s="35"/>
      <c r="AF1101" s="41" t="e">
        <f>VLOOKUP(AE1101,definitions_list_lookup!$AT$3:$AU$5,2,FALSE)</f>
        <v>#N/A</v>
      </c>
      <c r="AH1101" s="2"/>
      <c r="AI1101" s="2"/>
      <c r="AJ1101" s="14"/>
      <c r="AK1101" s="14"/>
      <c r="AL1101" s="14"/>
      <c r="AM1101" s="14"/>
      <c r="AN1101" s="14"/>
      <c r="AO1101" s="14"/>
      <c r="AP1101" s="14"/>
      <c r="AQ1101" s="14"/>
      <c r="AR1101" s="14"/>
      <c r="AS1101" s="49"/>
      <c r="AT1101" s="49"/>
      <c r="AU1101" s="49"/>
      <c r="AV1101" s="49"/>
      <c r="AW1101" s="49"/>
      <c r="AX1101" s="49"/>
      <c r="AY1101" s="49"/>
      <c r="AZ1101" s="49"/>
      <c r="BA1101" s="49"/>
      <c r="BB1101" s="49"/>
      <c r="BC1101" s="60"/>
    </row>
    <row r="1102" spans="1:55">
      <c r="A1102" s="89">
        <v>42945</v>
      </c>
      <c r="B1102" s="2" t="s">
        <v>1842</v>
      </c>
      <c r="C1102" s="2" t="s">
        <v>1450</v>
      </c>
      <c r="D1102" s="2" t="s">
        <v>1575</v>
      </c>
      <c r="E1102" s="2">
        <v>124</v>
      </c>
      <c r="F1102" s="2">
        <v>3</v>
      </c>
      <c r="G1102" s="10" t="str">
        <f t="shared" si="102"/>
        <v>124-3</v>
      </c>
      <c r="H1102" s="2">
        <v>7</v>
      </c>
      <c r="I1102" s="2">
        <v>12</v>
      </c>
      <c r="J1102" s="14">
        <f>(VLOOKUP($G1102,Depth_Lookup_CCL!$A$3:$Z$549,11,FALSE))+(H1102/100)</f>
        <v>315.57500000000005</v>
      </c>
      <c r="K1102" s="14">
        <f>(VLOOKUP($G1102,Depth_Lookup_CCL!$A$3:$Z$549,11,FALSE))+(I1102/100)</f>
        <v>315.62500000000006</v>
      </c>
      <c r="L1102" s="90">
        <v>60</v>
      </c>
      <c r="M1102" s="90" t="s">
        <v>1846</v>
      </c>
      <c r="N1102" s="14"/>
      <c r="Q1102" s="2"/>
      <c r="R1102" s="110"/>
      <c r="S1102" s="2" t="s">
        <v>1366</v>
      </c>
      <c r="T1102" s="35" t="s">
        <v>1363</v>
      </c>
      <c r="U1102" s="2" t="s">
        <v>1368</v>
      </c>
      <c r="V1102" s="2" t="s">
        <v>238</v>
      </c>
      <c r="W1102" s="5">
        <f>VLOOKUP(V1102,definitions_list_lookup!$V$12:$W$15,2,FALSE)</f>
        <v>2</v>
      </c>
      <c r="X1102" s="35" t="s">
        <v>1455</v>
      </c>
      <c r="Y1102" s="41">
        <f>VLOOKUP(X1102,definitions_list_lookup!$AT$3:$AU$5,2,FALSE)</f>
        <v>0</v>
      </c>
      <c r="Z1102" s="41">
        <v>5</v>
      </c>
      <c r="AA1102" s="41" t="s">
        <v>2507</v>
      </c>
      <c r="AB1102" s="2"/>
      <c r="AC1102" s="2"/>
      <c r="AD1102" s="5" t="e">
        <f>VLOOKUP(AC1102,definitions_list_lookup!$Y$12:$Z$15,2,FALSE)</f>
        <v>#N/A</v>
      </c>
      <c r="AE1102" s="35"/>
      <c r="AF1102" s="41" t="e">
        <f>VLOOKUP(AE1102,definitions_list_lookup!$AT$3:$AU$5,2,FALSE)</f>
        <v>#N/A</v>
      </c>
      <c r="AH1102" s="2"/>
      <c r="AI1102" s="2"/>
      <c r="AJ1102" s="14"/>
      <c r="AK1102" s="14"/>
      <c r="AL1102" s="14"/>
      <c r="AM1102" s="14"/>
      <c r="AN1102" s="14"/>
      <c r="AO1102" s="14"/>
      <c r="AP1102" s="14"/>
      <c r="AQ1102" s="14"/>
      <c r="AR1102" s="14"/>
      <c r="AS1102" s="49"/>
      <c r="AT1102" s="49"/>
      <c r="AU1102" s="49"/>
      <c r="AV1102" s="49"/>
      <c r="AW1102" s="49"/>
      <c r="AX1102" s="49"/>
      <c r="AY1102" s="49"/>
      <c r="AZ1102" s="49"/>
      <c r="BA1102" s="49"/>
      <c r="BB1102" s="49"/>
      <c r="BC1102" s="60"/>
    </row>
    <row r="1103" spans="1:55">
      <c r="A1103" s="89">
        <v>42945</v>
      </c>
      <c r="B1103" s="2" t="s">
        <v>1842</v>
      </c>
      <c r="C1103" s="2" t="s">
        <v>1450</v>
      </c>
      <c r="D1103" s="2" t="s">
        <v>1575</v>
      </c>
      <c r="E1103" s="2">
        <v>124</v>
      </c>
      <c r="F1103" s="2">
        <v>3</v>
      </c>
      <c r="G1103" s="10" t="str">
        <f t="shared" si="102"/>
        <v>124-3</v>
      </c>
      <c r="H1103" s="2">
        <v>12</v>
      </c>
      <c r="I1103" s="2">
        <v>65</v>
      </c>
      <c r="J1103" s="14">
        <f>(VLOOKUP($G1103,Depth_Lookup_CCL!$A$3:$Z$549,11,FALSE))+(H1103/100)</f>
        <v>315.62500000000006</v>
      </c>
      <c r="K1103" s="14">
        <f>(VLOOKUP($G1103,Depth_Lookup_CCL!$A$3:$Z$549,11,FALSE))+(I1103/100)</f>
        <v>316.15500000000003</v>
      </c>
      <c r="L1103" s="90">
        <v>60</v>
      </c>
      <c r="M1103" s="90" t="s">
        <v>1846</v>
      </c>
      <c r="N1103" s="14" t="s">
        <v>1442</v>
      </c>
      <c r="Q1103" s="2"/>
      <c r="R1103" s="110"/>
      <c r="S1103" s="2" t="s">
        <v>1379</v>
      </c>
      <c r="T1103" s="35" t="s">
        <v>1391</v>
      </c>
      <c r="U1103" s="2" t="s">
        <v>1368</v>
      </c>
      <c r="V1103" s="2" t="s">
        <v>238</v>
      </c>
      <c r="W1103" s="5">
        <f>VLOOKUP(V1103,definitions_list_lookup!$V$12:$W$15,2,FALSE)</f>
        <v>2</v>
      </c>
      <c r="X1103" s="35" t="s">
        <v>1456</v>
      </c>
      <c r="Y1103" s="41">
        <f>VLOOKUP(X1103,definitions_list_lookup!$AT$3:$AU$5,2,FALSE)</f>
        <v>1</v>
      </c>
      <c r="Z1103" s="41">
        <v>114</v>
      </c>
      <c r="AA1103" s="41" t="s">
        <v>3081</v>
      </c>
      <c r="AB1103" s="2"/>
      <c r="AC1103" s="2"/>
      <c r="AD1103" s="5" t="e">
        <f>VLOOKUP(AC1103,definitions_list_lookup!$Y$12:$Z$15,2,FALSE)</f>
        <v>#N/A</v>
      </c>
      <c r="AE1103" s="35"/>
      <c r="AF1103" s="41" t="e">
        <f>VLOOKUP(AE1103,definitions_list_lookup!$AT$3:$AU$5,2,FALSE)</f>
        <v>#N/A</v>
      </c>
      <c r="AH1103" s="2"/>
      <c r="AI1103" s="2"/>
      <c r="AJ1103" s="14"/>
      <c r="AK1103" s="14"/>
      <c r="AL1103" s="14"/>
      <c r="AM1103" s="14"/>
      <c r="AN1103" s="14"/>
      <c r="AO1103" s="14"/>
      <c r="AP1103" s="14"/>
      <c r="AQ1103" s="14"/>
      <c r="AR1103" s="14"/>
      <c r="AS1103" s="49"/>
      <c r="AT1103" s="49"/>
      <c r="AU1103" s="49"/>
      <c r="AV1103" s="49"/>
      <c r="AW1103" s="49" t="e">
        <f t="shared" ref="AW1103:AW1293" si="107">+(IF($AT1103&lt;$AV1103,((MIN($AV1103,$AT1103)+(DEGREES(ATAN((TAN(RADIANS($AU1103))/((TAN(RADIANS($AS1103))*SIN(RADIANS(ABS($AT1103-$AV1103))))))-(COS(RADIANS(ABS($AT1103-$AV1103)))/SIN(RADIANS(ABS($AT1103-$AV1103)))))))-180)),((MAX($AV1103,$AT1103)-(DEGREES(ATAN((TAN(RADIANS($AU1103))/((TAN(RADIANS($AS1103))*SIN(RADIANS(ABS($AT1103-$AV1103))))))-(COS(RADIANS(ABS($AT1103-$AV1103)))/SIN(RADIANS(ABS($AT1103-$AV1103)))))))-180))))</f>
        <v>#DIV/0!</v>
      </c>
      <c r="AX1103" s="49" t="e">
        <f t="shared" si="103"/>
        <v>#DIV/0!</v>
      </c>
      <c r="AY1103" s="49" t="e">
        <f t="shared" ref="AY1103:AY1293" si="108">+ABS(DEGREES(ATAN((COS(RADIANS(ABS($AW1103+180-(IF($AT1103&gt;$AV1103,MAX($AU1103,$AT1103),MIN($AT1103,$AV1103))))))/(TAN(RADIANS($AS1103)))))))</f>
        <v>#DIV/0!</v>
      </c>
      <c r="AZ1103" s="49" t="e">
        <f t="shared" si="104"/>
        <v>#DIV/0!</v>
      </c>
      <c r="BA1103" s="49" t="e">
        <f t="shared" si="105"/>
        <v>#DIV/0!</v>
      </c>
      <c r="BB1103" s="49" t="e">
        <f t="shared" si="101"/>
        <v>#DIV/0!</v>
      </c>
      <c r="BC1103" s="60" t="e">
        <f t="shared" si="106"/>
        <v>#DIV/0!</v>
      </c>
    </row>
    <row r="1104" spans="1:55">
      <c r="A1104" s="89">
        <v>42945</v>
      </c>
      <c r="B1104" s="2" t="s">
        <v>1842</v>
      </c>
      <c r="C1104" s="2" t="s">
        <v>1450</v>
      </c>
      <c r="D1104" s="2" t="s">
        <v>1575</v>
      </c>
      <c r="E1104" s="2">
        <v>124</v>
      </c>
      <c r="F1104" s="2">
        <v>4</v>
      </c>
      <c r="G1104" s="10" t="str">
        <f t="shared" si="102"/>
        <v>124-4</v>
      </c>
      <c r="H1104" s="2">
        <v>0</v>
      </c>
      <c r="I1104" s="2">
        <v>71</v>
      </c>
      <c r="J1104" s="14">
        <f>(VLOOKUP($G1104,Depth_Lookup_CCL!$A$3:$Z$549,11,FALSE))+(H1104/100)</f>
        <v>316.15500000000003</v>
      </c>
      <c r="K1104" s="14">
        <f>(VLOOKUP($G1104,Depth_Lookup_CCL!$A$3:$Z$549,11,FALSE))+(I1104/100)</f>
        <v>316.86500000000001</v>
      </c>
      <c r="L1104" s="90">
        <v>60</v>
      </c>
      <c r="M1104" s="90" t="s">
        <v>1846</v>
      </c>
      <c r="N1104" s="14" t="s">
        <v>1442</v>
      </c>
      <c r="Q1104" s="2"/>
      <c r="R1104" s="110"/>
      <c r="T1104" s="35"/>
      <c r="U1104" s="2"/>
      <c r="V1104" s="2"/>
      <c r="W1104" s="5" t="e">
        <f>VLOOKUP(V1104,definitions_list_lookup!$V$12:$W$15,2,FALSE)</f>
        <v>#N/A</v>
      </c>
      <c r="X1104" s="35"/>
      <c r="Y1104" s="41" t="e">
        <f>VLOOKUP(X1104,definitions_list_lookup!$AT$3:$AU$5,2,FALSE)</f>
        <v>#N/A</v>
      </c>
      <c r="Z1104" s="41"/>
      <c r="AA1104" s="41" t="s">
        <v>3229</v>
      </c>
      <c r="AB1104" s="2" t="s">
        <v>1385</v>
      </c>
      <c r="AC1104" s="2" t="s">
        <v>1374</v>
      </c>
      <c r="AD1104" s="5">
        <f>VLOOKUP(AC1104,definitions_list_lookup!$Y$12:$Z$15,2,FALSE)</f>
        <v>1</v>
      </c>
      <c r="AE1104" s="35" t="s">
        <v>1455</v>
      </c>
      <c r="AF1104" s="41">
        <f>VLOOKUP(AE1104,definitions_list_lookup!$AT$3:$AU$5,2,FALSE)</f>
        <v>0</v>
      </c>
      <c r="AH1104" s="2" t="s">
        <v>1494</v>
      </c>
      <c r="AI1104" s="2" t="s">
        <v>3955</v>
      </c>
      <c r="AJ1104" s="14"/>
      <c r="AK1104" s="14"/>
      <c r="AL1104" s="14"/>
      <c r="AM1104" s="14"/>
      <c r="AN1104" s="14"/>
      <c r="AO1104" s="14"/>
      <c r="AP1104" s="14"/>
      <c r="AQ1104" s="14"/>
      <c r="AR1104" s="14"/>
      <c r="AS1104" s="49">
        <v>5</v>
      </c>
      <c r="AT1104" s="49">
        <v>270</v>
      </c>
      <c r="AU1104" s="49">
        <v>21</v>
      </c>
      <c r="AV1104" s="49">
        <v>180</v>
      </c>
      <c r="AW1104" s="49">
        <f t="shared" si="107"/>
        <v>12.839294708531327</v>
      </c>
      <c r="AX1104" s="49">
        <f t="shared" si="103"/>
        <v>12.839294708531327</v>
      </c>
      <c r="AY1104" s="49">
        <f t="shared" si="108"/>
        <v>68.510051323160823</v>
      </c>
      <c r="AZ1104" s="49">
        <f t="shared" si="104"/>
        <v>102.83929470853133</v>
      </c>
      <c r="BA1104" s="49">
        <f t="shared" si="105"/>
        <v>21.489948676839177</v>
      </c>
      <c r="BB1104" s="49">
        <f t="shared" si="101"/>
        <v>192.83929470853133</v>
      </c>
      <c r="BC1104" s="60">
        <f t="shared" si="106"/>
        <v>21.489948676839177</v>
      </c>
    </row>
    <row r="1105" spans="1:55">
      <c r="A1105" s="89">
        <v>42945</v>
      </c>
      <c r="B1105" s="2" t="s">
        <v>1842</v>
      </c>
      <c r="C1105" s="2" t="s">
        <v>1450</v>
      </c>
      <c r="D1105" s="2" t="s">
        <v>1575</v>
      </c>
      <c r="E1105" s="2">
        <v>125</v>
      </c>
      <c r="F1105" s="2">
        <v>1</v>
      </c>
      <c r="G1105" s="10" t="str">
        <f t="shared" si="102"/>
        <v>125-1</v>
      </c>
      <c r="H1105" s="2">
        <v>0</v>
      </c>
      <c r="I1105" s="2">
        <v>7</v>
      </c>
      <c r="J1105" s="14">
        <f>(VLOOKUP($G1105,Depth_Lookup_CCL!$A$3:$Z$549,11,FALSE))+(H1105/100)</f>
        <v>316.85000000000002</v>
      </c>
      <c r="K1105" s="14">
        <f>(VLOOKUP($G1105,Depth_Lookup_CCL!$A$3:$Z$549,11,FALSE))+(I1105/100)</f>
        <v>316.92</v>
      </c>
      <c r="L1105" s="90">
        <v>60</v>
      </c>
      <c r="M1105" s="90" t="s">
        <v>1846</v>
      </c>
      <c r="N1105" s="14"/>
      <c r="Q1105" s="2"/>
      <c r="R1105" s="110"/>
      <c r="S1105" s="2" t="s">
        <v>1379</v>
      </c>
      <c r="T1105" s="35" t="s">
        <v>1391</v>
      </c>
      <c r="U1105" s="2" t="s">
        <v>1368</v>
      </c>
      <c r="V1105" s="2" t="s">
        <v>238</v>
      </c>
      <c r="W1105" s="5">
        <f>VLOOKUP(V1105,definitions_list_lookup!$V$12:$W$15,2,FALSE)</f>
        <v>2</v>
      </c>
      <c r="X1105" s="35" t="s">
        <v>1455</v>
      </c>
      <c r="Y1105" s="41">
        <f>VLOOKUP(X1105,definitions_list_lookup!$AT$3:$AU$5,2,FALSE)</f>
        <v>0</v>
      </c>
      <c r="Z1105" s="41">
        <v>7</v>
      </c>
      <c r="AA1105" s="41" t="s">
        <v>3956</v>
      </c>
      <c r="AB1105" s="2"/>
      <c r="AC1105" s="2"/>
      <c r="AD1105" s="5" t="e">
        <f>VLOOKUP(AC1105,definitions_list_lookup!$Y$12:$Z$15,2,FALSE)</f>
        <v>#N/A</v>
      </c>
      <c r="AE1105" s="35"/>
      <c r="AF1105" s="41" t="e">
        <f>VLOOKUP(AE1105,definitions_list_lookup!$AT$3:$AU$5,2,FALSE)</f>
        <v>#N/A</v>
      </c>
      <c r="AH1105" s="2"/>
      <c r="AI1105" s="2"/>
      <c r="AJ1105" s="14"/>
      <c r="AK1105" s="14"/>
      <c r="AL1105" s="14"/>
      <c r="AM1105" s="14"/>
      <c r="AN1105" s="14"/>
      <c r="AO1105" s="14"/>
      <c r="AP1105" s="14"/>
      <c r="AQ1105" s="14"/>
      <c r="AR1105" s="14"/>
      <c r="AS1105" s="49"/>
      <c r="AT1105" s="49"/>
      <c r="AU1105" s="49"/>
      <c r="AV1105" s="49"/>
      <c r="AW1105" s="49"/>
      <c r="AX1105" s="49"/>
      <c r="AY1105" s="49"/>
      <c r="AZ1105" s="49"/>
      <c r="BA1105" s="49"/>
      <c r="BB1105" s="49"/>
      <c r="BC1105" s="60"/>
    </row>
    <row r="1106" spans="1:55">
      <c r="A1106" s="89">
        <v>42945</v>
      </c>
      <c r="B1106" s="2" t="s">
        <v>1842</v>
      </c>
      <c r="C1106" s="2" t="s">
        <v>1450</v>
      </c>
      <c r="D1106" s="2" t="s">
        <v>1575</v>
      </c>
      <c r="E1106" s="2">
        <v>125</v>
      </c>
      <c r="F1106" s="2">
        <v>1</v>
      </c>
      <c r="G1106" s="10" t="str">
        <f t="shared" si="102"/>
        <v>125-1</v>
      </c>
      <c r="H1106" s="2">
        <v>7</v>
      </c>
      <c r="I1106" s="2">
        <v>67</v>
      </c>
      <c r="J1106" s="14">
        <f>(VLOOKUP($G1106,Depth_Lookup_CCL!$A$3:$Z$549,11,FALSE))+(H1106/100)</f>
        <v>316.92</v>
      </c>
      <c r="K1106" s="14">
        <f>(VLOOKUP($G1106,Depth_Lookup_CCL!$A$3:$Z$549,11,FALSE))+(I1106/100)</f>
        <v>317.52000000000004</v>
      </c>
      <c r="L1106" s="90">
        <v>60</v>
      </c>
      <c r="M1106" s="90" t="s">
        <v>1846</v>
      </c>
      <c r="N1106" s="14" t="s">
        <v>1442</v>
      </c>
      <c r="Q1106" s="2"/>
      <c r="R1106" s="110"/>
      <c r="S1106" s="2" t="s">
        <v>1379</v>
      </c>
      <c r="T1106" s="35" t="s">
        <v>1363</v>
      </c>
      <c r="U1106" s="2" t="s">
        <v>1368</v>
      </c>
      <c r="V1106" s="2" t="s">
        <v>1374</v>
      </c>
      <c r="W1106" s="5">
        <f>VLOOKUP(V1106,definitions_list_lookup!$V$12:$W$15,2,FALSE)</f>
        <v>1</v>
      </c>
      <c r="X1106" s="35" t="s">
        <v>1456</v>
      </c>
      <c r="Y1106" s="41">
        <f>VLOOKUP(X1106,definitions_list_lookup!$AT$3:$AU$5,2,FALSE)</f>
        <v>1</v>
      </c>
      <c r="Z1106" s="41">
        <v>102</v>
      </c>
      <c r="AA1106" s="41" t="s">
        <v>3957</v>
      </c>
      <c r="AB1106" s="2"/>
      <c r="AC1106" s="2"/>
      <c r="AD1106" s="5" t="e">
        <f>VLOOKUP(AC1106,definitions_list_lookup!$Y$12:$Z$15,2,FALSE)</f>
        <v>#N/A</v>
      </c>
      <c r="AE1106" s="35"/>
      <c r="AF1106" s="41" t="e">
        <f>VLOOKUP(AE1106,definitions_list_lookup!$AT$3:$AU$5,2,FALSE)</f>
        <v>#N/A</v>
      </c>
      <c r="AH1106" s="2"/>
      <c r="AI1106" s="2"/>
      <c r="AJ1106" s="14"/>
      <c r="AK1106" s="14"/>
      <c r="AL1106" s="14"/>
      <c r="AM1106" s="14"/>
      <c r="AN1106" s="14"/>
      <c r="AO1106" s="14"/>
      <c r="AP1106" s="14"/>
      <c r="AQ1106" s="14"/>
      <c r="AR1106" s="14"/>
      <c r="AS1106" s="49"/>
      <c r="AT1106" s="49"/>
      <c r="AU1106" s="49"/>
      <c r="AV1106" s="49"/>
      <c r="AW1106" s="49" t="e">
        <f t="shared" si="107"/>
        <v>#DIV/0!</v>
      </c>
      <c r="AX1106" s="49" t="e">
        <f t="shared" si="103"/>
        <v>#DIV/0!</v>
      </c>
      <c r="AY1106" s="49" t="e">
        <f t="shared" si="108"/>
        <v>#DIV/0!</v>
      </c>
      <c r="AZ1106" s="49" t="e">
        <f t="shared" si="104"/>
        <v>#DIV/0!</v>
      </c>
      <c r="BA1106" s="49" t="e">
        <f t="shared" si="105"/>
        <v>#DIV/0!</v>
      </c>
      <c r="BB1106" s="49" t="e">
        <f t="shared" ref="BB1106:BB1297" si="109">IF(($AX1106&lt;180),$AX1106+180,$AX1106-180)</f>
        <v>#DIV/0!</v>
      </c>
      <c r="BC1106" s="60" t="e">
        <f t="shared" si="106"/>
        <v>#DIV/0!</v>
      </c>
    </row>
    <row r="1107" spans="1:55">
      <c r="A1107" s="89">
        <v>42945</v>
      </c>
      <c r="B1107" s="2" t="s">
        <v>1842</v>
      </c>
      <c r="C1107" s="2" t="s">
        <v>1450</v>
      </c>
      <c r="D1107" s="2" t="s">
        <v>1575</v>
      </c>
      <c r="E1107" s="2">
        <v>126</v>
      </c>
      <c r="F1107" s="2">
        <v>1</v>
      </c>
      <c r="G1107" s="10" t="str">
        <f t="shared" si="102"/>
        <v>126-1</v>
      </c>
      <c r="H1107" s="2">
        <v>0</v>
      </c>
      <c r="I1107" s="2">
        <v>10</v>
      </c>
      <c r="J1107" s="14">
        <f>(VLOOKUP($G1107,Depth_Lookup_CCL!$A$3:$Z$549,11,FALSE))+(H1107/100)</f>
        <v>317.45</v>
      </c>
      <c r="K1107" s="14">
        <f>(VLOOKUP($G1107,Depth_Lookup_CCL!$A$3:$Z$549,11,FALSE))+(I1107/100)</f>
        <v>317.55</v>
      </c>
      <c r="L1107" s="90">
        <v>60</v>
      </c>
      <c r="M1107" s="90" t="s">
        <v>1846</v>
      </c>
      <c r="N1107" s="14" t="s">
        <v>1442</v>
      </c>
      <c r="Q1107" s="2"/>
      <c r="R1107" s="110"/>
      <c r="T1107" s="35"/>
      <c r="U1107" s="2"/>
      <c r="V1107" s="2"/>
      <c r="W1107" s="5" t="e">
        <f>VLOOKUP(V1107,definitions_list_lookup!$V$12:$W$15,2,FALSE)</f>
        <v>#N/A</v>
      </c>
      <c r="X1107" s="35"/>
      <c r="Y1107" s="41" t="e">
        <f>VLOOKUP(X1107,definitions_list_lookup!$AT$3:$AU$5,2,FALSE)</f>
        <v>#N/A</v>
      </c>
      <c r="Z1107" s="41"/>
      <c r="AA1107" s="41" t="s">
        <v>3958</v>
      </c>
      <c r="AB1107" s="2"/>
      <c r="AC1107" s="2"/>
      <c r="AD1107" s="5" t="e">
        <f>VLOOKUP(AC1107,definitions_list_lookup!$Y$12:$Z$15,2,FALSE)</f>
        <v>#N/A</v>
      </c>
      <c r="AE1107" s="35"/>
      <c r="AF1107" s="41" t="e">
        <f>VLOOKUP(AE1107,definitions_list_lookup!$AT$3:$AU$5,2,FALSE)</f>
        <v>#N/A</v>
      </c>
      <c r="AH1107" s="2"/>
      <c r="AI1107" s="2"/>
      <c r="AJ1107" s="14"/>
      <c r="AK1107" s="14"/>
      <c r="AL1107" s="14"/>
      <c r="AM1107" s="14"/>
      <c r="AN1107" s="14"/>
      <c r="AO1107" s="14"/>
      <c r="AP1107" s="14"/>
      <c r="AQ1107" s="14"/>
      <c r="AR1107" s="14"/>
      <c r="AS1107" s="49"/>
      <c r="AT1107" s="49"/>
      <c r="AU1107" s="49"/>
      <c r="AV1107" s="49"/>
      <c r="AW1107" s="49" t="e">
        <f t="shared" si="107"/>
        <v>#DIV/0!</v>
      </c>
      <c r="AX1107" s="49" t="e">
        <f t="shared" si="103"/>
        <v>#DIV/0!</v>
      </c>
      <c r="AY1107" s="49" t="e">
        <f t="shared" si="108"/>
        <v>#DIV/0!</v>
      </c>
      <c r="AZ1107" s="49" t="e">
        <f t="shared" si="104"/>
        <v>#DIV/0!</v>
      </c>
      <c r="BA1107" s="49" t="e">
        <f t="shared" si="105"/>
        <v>#DIV/0!</v>
      </c>
      <c r="BB1107" s="49" t="e">
        <f t="shared" si="109"/>
        <v>#DIV/0!</v>
      </c>
      <c r="BC1107" s="60" t="e">
        <f t="shared" si="106"/>
        <v>#DIV/0!</v>
      </c>
    </row>
    <row r="1108" spans="1:55">
      <c r="A1108" s="89">
        <v>42945</v>
      </c>
      <c r="B1108" s="2" t="s">
        <v>1842</v>
      </c>
      <c r="C1108" s="2" t="s">
        <v>1450</v>
      </c>
      <c r="D1108" s="2" t="s">
        <v>1575</v>
      </c>
      <c r="E1108" s="2">
        <v>127</v>
      </c>
      <c r="F1108" s="2">
        <v>1</v>
      </c>
      <c r="G1108" s="10" t="str">
        <f t="shared" si="102"/>
        <v>127-1</v>
      </c>
      <c r="H1108" s="2">
        <v>0</v>
      </c>
      <c r="I1108" s="2">
        <v>32</v>
      </c>
      <c r="J1108" s="14">
        <f>(VLOOKUP($G1108,Depth_Lookup_CCL!$A$3:$Z$549,11,FALSE))+(H1108/100)</f>
        <v>317.55</v>
      </c>
      <c r="K1108" s="14">
        <f>(VLOOKUP($G1108,Depth_Lookup_CCL!$A$3:$Z$549,11,FALSE))+(I1108/100)</f>
        <v>317.87</v>
      </c>
      <c r="L1108" s="90">
        <v>60</v>
      </c>
      <c r="M1108" s="90" t="s">
        <v>1846</v>
      </c>
      <c r="N1108" s="14"/>
      <c r="Q1108" s="2"/>
      <c r="R1108" s="110"/>
      <c r="T1108" s="35"/>
      <c r="U1108" s="2"/>
      <c r="V1108" s="2"/>
      <c r="W1108" s="5" t="e">
        <f>VLOOKUP(V1108,definitions_list_lookup!$V$12:$W$15,2,FALSE)</f>
        <v>#N/A</v>
      </c>
      <c r="X1108" s="35"/>
      <c r="Y1108" s="41" t="e">
        <f>VLOOKUP(X1108,definitions_list_lookup!$AT$3:$AU$5,2,FALSE)</f>
        <v>#N/A</v>
      </c>
      <c r="Z1108" s="41"/>
      <c r="AA1108" s="41" t="s">
        <v>3959</v>
      </c>
      <c r="AB1108" s="2"/>
      <c r="AC1108" s="2"/>
      <c r="AD1108" s="5" t="e">
        <f>VLOOKUP(AC1108,definitions_list_lookup!$Y$12:$Z$15,2,FALSE)</f>
        <v>#N/A</v>
      </c>
      <c r="AE1108" s="35"/>
      <c r="AF1108" s="41" t="e">
        <f>VLOOKUP(AE1108,definitions_list_lookup!$AT$3:$AU$5,2,FALSE)</f>
        <v>#N/A</v>
      </c>
      <c r="AH1108" s="2"/>
      <c r="AI1108" s="2"/>
      <c r="AJ1108" s="14"/>
      <c r="AK1108" s="14"/>
      <c r="AL1108" s="14"/>
      <c r="AM1108" s="14"/>
      <c r="AN1108" s="14"/>
      <c r="AO1108" s="14"/>
      <c r="AP1108" s="14"/>
      <c r="AQ1108" s="14"/>
      <c r="AR1108" s="14"/>
      <c r="AS1108" s="49"/>
      <c r="AT1108" s="49"/>
      <c r="AU1108" s="49"/>
      <c r="AV1108" s="49"/>
      <c r="AW1108" s="49"/>
      <c r="AX1108" s="49"/>
      <c r="AY1108" s="49"/>
      <c r="AZ1108" s="49"/>
      <c r="BA1108" s="49"/>
      <c r="BB1108" s="49"/>
      <c r="BC1108" s="60"/>
    </row>
    <row r="1109" spans="1:55">
      <c r="A1109" s="89">
        <v>42945</v>
      </c>
      <c r="B1109" s="2" t="s">
        <v>1842</v>
      </c>
      <c r="C1109" s="2" t="s">
        <v>1450</v>
      </c>
      <c r="D1109" s="2" t="s">
        <v>1575</v>
      </c>
      <c r="E1109" s="2">
        <v>127</v>
      </c>
      <c r="F1109" s="2">
        <v>1</v>
      </c>
      <c r="G1109" s="10" t="str">
        <f t="shared" si="102"/>
        <v>127-1</v>
      </c>
      <c r="H1109" s="2">
        <v>32</v>
      </c>
      <c r="I1109" s="2">
        <v>41</v>
      </c>
      <c r="J1109" s="14">
        <f>(VLOOKUP($G1109,Depth_Lookup_CCL!$A$3:$Z$549,11,FALSE))+(H1109/100)</f>
        <v>317.87</v>
      </c>
      <c r="K1109" s="14">
        <f>(VLOOKUP($G1109,Depth_Lookup_CCL!$A$3:$Z$549,11,FALSE))+(I1109/100)</f>
        <v>317.96000000000004</v>
      </c>
      <c r="L1109" s="90">
        <v>60</v>
      </c>
      <c r="M1109" s="90" t="s">
        <v>1846</v>
      </c>
      <c r="N1109" s="14"/>
      <c r="Q1109" s="2"/>
      <c r="R1109" s="110"/>
      <c r="S1109" s="2" t="s">
        <v>1379</v>
      </c>
      <c r="T1109" s="35" t="s">
        <v>1363</v>
      </c>
      <c r="U1109" s="2" t="s">
        <v>1368</v>
      </c>
      <c r="V1109" s="2" t="s">
        <v>238</v>
      </c>
      <c r="W1109" s="5">
        <f>VLOOKUP(V1109,definitions_list_lookup!$V$12:$W$15,2,FALSE)</f>
        <v>2</v>
      </c>
      <c r="X1109" s="35" t="s">
        <v>1456</v>
      </c>
      <c r="Y1109" s="41">
        <f>VLOOKUP(X1109,definitions_list_lookup!$AT$3:$AU$5,2,FALSE)</f>
        <v>1</v>
      </c>
      <c r="Z1109" s="41">
        <v>9</v>
      </c>
      <c r="AA1109" s="41" t="s">
        <v>3368</v>
      </c>
      <c r="AB1109" s="2"/>
      <c r="AC1109" s="2"/>
      <c r="AD1109" s="5" t="e">
        <f>VLOOKUP(AC1109,definitions_list_lookup!$Y$12:$Z$15,2,FALSE)</f>
        <v>#N/A</v>
      </c>
      <c r="AE1109" s="35"/>
      <c r="AF1109" s="41" t="e">
        <f>VLOOKUP(AE1109,definitions_list_lookup!$AT$3:$AU$5,2,FALSE)</f>
        <v>#N/A</v>
      </c>
      <c r="AH1109" s="2"/>
      <c r="AI1109" s="2"/>
      <c r="AJ1109" s="14"/>
      <c r="AK1109" s="14"/>
      <c r="AL1109" s="14"/>
      <c r="AM1109" s="14"/>
      <c r="AN1109" s="14"/>
      <c r="AO1109" s="14"/>
      <c r="AP1109" s="14"/>
      <c r="AQ1109" s="14"/>
      <c r="AR1109" s="14"/>
      <c r="AS1109" s="49"/>
      <c r="AT1109" s="49"/>
      <c r="AU1109" s="49"/>
      <c r="AV1109" s="49"/>
      <c r="AW1109" s="49"/>
      <c r="AX1109" s="49"/>
      <c r="AY1109" s="49"/>
      <c r="AZ1109" s="49"/>
      <c r="BA1109" s="49"/>
      <c r="BB1109" s="49"/>
      <c r="BC1109" s="60"/>
    </row>
    <row r="1110" spans="1:55">
      <c r="A1110" s="89">
        <v>42945</v>
      </c>
      <c r="B1110" s="2" t="s">
        <v>1842</v>
      </c>
      <c r="C1110" s="2" t="s">
        <v>1450</v>
      </c>
      <c r="D1110" s="2" t="s">
        <v>1575</v>
      </c>
      <c r="E1110" s="2">
        <v>127</v>
      </c>
      <c r="F1110" s="2">
        <v>1</v>
      </c>
      <c r="G1110" s="10" t="str">
        <f t="shared" si="102"/>
        <v>127-1</v>
      </c>
      <c r="H1110" s="2">
        <v>41</v>
      </c>
      <c r="I1110" s="2">
        <v>70</v>
      </c>
      <c r="J1110" s="14">
        <f>(VLOOKUP($G1110,Depth_Lookup_CCL!$A$3:$Z$549,11,FALSE))+(H1110/100)</f>
        <v>317.96000000000004</v>
      </c>
      <c r="K1110" s="14">
        <f>(VLOOKUP($G1110,Depth_Lookup_CCL!$A$3:$Z$549,11,FALSE))+(I1110/100)</f>
        <v>318.25</v>
      </c>
      <c r="L1110" s="90">
        <v>60</v>
      </c>
      <c r="M1110" s="90" t="s">
        <v>1846</v>
      </c>
      <c r="N1110" s="14" t="s">
        <v>1442</v>
      </c>
      <c r="Q1110" s="2"/>
      <c r="R1110" s="110"/>
      <c r="S1110" s="2" t="s">
        <v>1379</v>
      </c>
      <c r="T1110" s="35" t="s">
        <v>1363</v>
      </c>
      <c r="U1110" s="2" t="s">
        <v>1368</v>
      </c>
      <c r="V1110" s="2" t="s">
        <v>238</v>
      </c>
      <c r="W1110" s="5">
        <f>VLOOKUP(V1110,definitions_list_lookup!$V$12:$W$15,2,FALSE)</f>
        <v>2</v>
      </c>
      <c r="X1110" s="35" t="s">
        <v>1456</v>
      </c>
      <c r="Y1110" s="41">
        <f>VLOOKUP(X1110,definitions_list_lookup!$AT$3:$AU$5,2,FALSE)</f>
        <v>1</v>
      </c>
      <c r="Z1110" s="41">
        <v>168.5</v>
      </c>
      <c r="AA1110" s="41" t="s">
        <v>3081</v>
      </c>
      <c r="AB1110" s="2"/>
      <c r="AC1110" s="2"/>
      <c r="AD1110" s="5" t="e">
        <f>VLOOKUP(AC1110,definitions_list_lookup!$Y$12:$Z$15,2,FALSE)</f>
        <v>#N/A</v>
      </c>
      <c r="AE1110" s="35"/>
      <c r="AF1110" s="41" t="e">
        <f>VLOOKUP(AE1110,definitions_list_lookup!$AT$3:$AU$5,2,FALSE)</f>
        <v>#N/A</v>
      </c>
      <c r="AH1110" s="2"/>
      <c r="AI1110" s="2"/>
      <c r="AJ1110" s="14"/>
      <c r="AK1110" s="14"/>
      <c r="AL1110" s="14"/>
      <c r="AM1110" s="14"/>
      <c r="AN1110" s="14"/>
      <c r="AO1110" s="14"/>
      <c r="AP1110" s="14"/>
      <c r="AQ1110" s="14"/>
      <c r="AR1110" s="14"/>
      <c r="AS1110" s="49">
        <v>7</v>
      </c>
      <c r="AT1110" s="49">
        <v>90</v>
      </c>
      <c r="AU1110" s="49">
        <v>20</v>
      </c>
      <c r="AV1110" s="49">
        <v>360</v>
      </c>
      <c r="AW1110" s="49">
        <f t="shared" si="107"/>
        <v>-161.35828984955651</v>
      </c>
      <c r="AX1110" s="49">
        <f t="shared" si="103"/>
        <v>198.64171015044349</v>
      </c>
      <c r="AY1110" s="49">
        <f t="shared" si="108"/>
        <v>68.987075531795568</v>
      </c>
      <c r="AZ1110" s="49">
        <f t="shared" si="104"/>
        <v>288.64171015044349</v>
      </c>
      <c r="BA1110" s="49">
        <f t="shared" si="105"/>
        <v>21.012924468204432</v>
      </c>
      <c r="BB1110" s="49">
        <f t="shared" si="109"/>
        <v>18.641710150443487</v>
      </c>
      <c r="BC1110" s="60">
        <f t="shared" si="106"/>
        <v>21.012924468204432</v>
      </c>
    </row>
    <row r="1111" spans="1:55">
      <c r="A1111" s="89">
        <v>42945</v>
      </c>
      <c r="B1111" s="2" t="s">
        <v>1842</v>
      </c>
      <c r="C1111" s="2" t="s">
        <v>1450</v>
      </c>
      <c r="D1111" s="2" t="s">
        <v>1575</v>
      </c>
      <c r="E1111" s="2">
        <v>127</v>
      </c>
      <c r="F1111" s="2">
        <v>2</v>
      </c>
      <c r="G1111" s="10" t="str">
        <f t="shared" si="102"/>
        <v>127-2</v>
      </c>
      <c r="H1111" s="2">
        <v>0</v>
      </c>
      <c r="I1111" s="2">
        <v>78</v>
      </c>
      <c r="J1111" s="14">
        <f>(VLOOKUP($G1111,Depth_Lookup_CCL!$A$3:$Z$549,11,FALSE))+(H1111/100)</f>
        <v>318.25</v>
      </c>
      <c r="K1111" s="14">
        <f>(VLOOKUP($G1111,Depth_Lookup_CCL!$A$3:$Z$549,11,FALSE))+(I1111/100)</f>
        <v>319.02999999999997</v>
      </c>
      <c r="L1111" s="90">
        <v>60</v>
      </c>
      <c r="M1111" s="90" t="s">
        <v>1846</v>
      </c>
      <c r="N1111" s="14" t="s">
        <v>1442</v>
      </c>
      <c r="Q1111" s="2"/>
      <c r="R1111" s="110"/>
      <c r="T1111" s="35"/>
      <c r="U1111" s="2"/>
      <c r="V1111" s="2"/>
      <c r="W1111" s="5" t="e">
        <f>VLOOKUP(V1111,definitions_list_lookup!$V$12:$W$15,2,FALSE)</f>
        <v>#N/A</v>
      </c>
      <c r="X1111" s="35"/>
      <c r="Y1111" s="41" t="e">
        <f>VLOOKUP(X1111,definitions_list_lookup!$AT$3:$AU$5,2,FALSE)</f>
        <v>#N/A</v>
      </c>
      <c r="Z1111" s="41"/>
      <c r="AA1111" s="41" t="s">
        <v>2516</v>
      </c>
      <c r="AB1111" s="2"/>
      <c r="AC1111" s="2"/>
      <c r="AD1111" s="5" t="e">
        <f>VLOOKUP(AC1111,definitions_list_lookup!$Y$12:$Z$15,2,FALSE)</f>
        <v>#N/A</v>
      </c>
      <c r="AE1111" s="35"/>
      <c r="AF1111" s="41" t="e">
        <f>VLOOKUP(AE1111,definitions_list_lookup!$AT$3:$AU$5,2,FALSE)</f>
        <v>#N/A</v>
      </c>
      <c r="AH1111" s="2"/>
      <c r="AI1111" s="2"/>
      <c r="AJ1111" s="14"/>
      <c r="AK1111" s="14"/>
      <c r="AL1111" s="14"/>
      <c r="AM1111" s="14"/>
      <c r="AN1111" s="14"/>
      <c r="AO1111" s="14"/>
      <c r="AP1111" s="14"/>
      <c r="AQ1111" s="14"/>
      <c r="AR1111" s="14"/>
      <c r="AS1111" s="49"/>
      <c r="AT1111" s="49"/>
      <c r="AU1111" s="49"/>
      <c r="AV1111" s="49"/>
      <c r="AW1111" s="49" t="e">
        <f t="shared" si="107"/>
        <v>#DIV/0!</v>
      </c>
      <c r="AX1111" s="49" t="e">
        <f t="shared" si="103"/>
        <v>#DIV/0!</v>
      </c>
      <c r="AY1111" s="49" t="e">
        <f t="shared" si="108"/>
        <v>#DIV/0!</v>
      </c>
      <c r="AZ1111" s="49" t="e">
        <f t="shared" si="104"/>
        <v>#DIV/0!</v>
      </c>
      <c r="BA1111" s="49" t="e">
        <f t="shared" si="105"/>
        <v>#DIV/0!</v>
      </c>
      <c r="BB1111" s="49" t="e">
        <f t="shared" si="109"/>
        <v>#DIV/0!</v>
      </c>
      <c r="BC1111" s="60" t="e">
        <f t="shared" si="106"/>
        <v>#DIV/0!</v>
      </c>
    </row>
    <row r="1112" spans="1:55">
      <c r="A1112" s="89">
        <v>42945</v>
      </c>
      <c r="B1112" s="2" t="s">
        <v>1842</v>
      </c>
      <c r="C1112" s="2" t="s">
        <v>1450</v>
      </c>
      <c r="D1112" s="2" t="s">
        <v>1575</v>
      </c>
      <c r="E1112" s="2">
        <v>127</v>
      </c>
      <c r="F1112" s="2">
        <v>3</v>
      </c>
      <c r="G1112" s="10" t="str">
        <f t="shared" si="102"/>
        <v>127-3</v>
      </c>
      <c r="H1112" s="2">
        <v>0</v>
      </c>
      <c r="I1112" s="2">
        <v>8</v>
      </c>
      <c r="J1112" s="14">
        <f>(VLOOKUP($G1112,Depth_Lookup_CCL!$A$3:$Z$549,11,FALSE))+(H1112/100)</f>
        <v>319.04000000000002</v>
      </c>
      <c r="K1112" s="14">
        <f>(VLOOKUP($G1112,Depth_Lookup_CCL!$A$3:$Z$549,11,FALSE))+(I1112/100)</f>
        <v>319.12</v>
      </c>
      <c r="L1112" s="90">
        <v>60</v>
      </c>
      <c r="M1112" s="90" t="s">
        <v>1846</v>
      </c>
      <c r="N1112" s="14"/>
      <c r="Q1112" s="2"/>
      <c r="R1112" s="110"/>
      <c r="S1112" s="2" t="s">
        <v>1379</v>
      </c>
      <c r="T1112" s="35" t="s">
        <v>1363</v>
      </c>
      <c r="U1112" s="2" t="s">
        <v>1368</v>
      </c>
      <c r="V1112" s="2" t="s">
        <v>1374</v>
      </c>
      <c r="W1112" s="5">
        <f>VLOOKUP(V1112,definitions_list_lookup!$V$12:$W$15,2,FALSE)</f>
        <v>1</v>
      </c>
      <c r="X1112" s="35" t="s">
        <v>1456</v>
      </c>
      <c r="Y1112" s="41">
        <f>VLOOKUP(X1112,definitions_list_lookup!$AT$3:$AU$5,2,FALSE)</f>
        <v>1</v>
      </c>
      <c r="Z1112" s="41"/>
      <c r="AA1112" s="41" t="s">
        <v>3959</v>
      </c>
      <c r="AB1112" s="2"/>
      <c r="AC1112" s="2"/>
      <c r="AD1112" s="5" t="e">
        <f>VLOOKUP(AC1112,definitions_list_lookup!$Y$12:$Z$15,2,FALSE)</f>
        <v>#N/A</v>
      </c>
      <c r="AE1112" s="35"/>
      <c r="AF1112" s="41" t="e">
        <f>VLOOKUP(AE1112,definitions_list_lookup!$AT$3:$AU$5,2,FALSE)</f>
        <v>#N/A</v>
      </c>
      <c r="AH1112" s="2"/>
      <c r="AI1112" s="2"/>
      <c r="AJ1112" s="14"/>
      <c r="AK1112" s="14"/>
      <c r="AL1112" s="14"/>
      <c r="AM1112" s="14"/>
      <c r="AN1112" s="14"/>
      <c r="AO1112" s="14"/>
      <c r="AP1112" s="14"/>
      <c r="AQ1112" s="14"/>
      <c r="AR1112" s="14"/>
      <c r="AS1112" s="49"/>
      <c r="AT1112" s="49"/>
      <c r="AU1112" s="49"/>
      <c r="AV1112" s="49"/>
      <c r="AW1112" s="49"/>
      <c r="AX1112" s="49"/>
      <c r="AY1112" s="49"/>
      <c r="AZ1112" s="49"/>
      <c r="BA1112" s="49"/>
      <c r="BB1112" s="49"/>
      <c r="BC1112" s="60"/>
    </row>
    <row r="1113" spans="1:55">
      <c r="A1113" s="89">
        <v>42945</v>
      </c>
      <c r="B1113" s="2" t="s">
        <v>1842</v>
      </c>
      <c r="C1113" s="2" t="s">
        <v>1450</v>
      </c>
      <c r="D1113" s="2" t="s">
        <v>1575</v>
      </c>
      <c r="E1113" s="2">
        <v>127</v>
      </c>
      <c r="F1113" s="2">
        <v>3</v>
      </c>
      <c r="G1113" s="10" t="str">
        <f t="shared" si="102"/>
        <v>127-3</v>
      </c>
      <c r="H1113" s="2">
        <v>8</v>
      </c>
      <c r="I1113" s="2">
        <v>51.5</v>
      </c>
      <c r="J1113" s="14">
        <f>(VLOOKUP($G1113,Depth_Lookup_CCL!$A$3:$Z$549,11,FALSE))+(H1113/100)</f>
        <v>319.12</v>
      </c>
      <c r="K1113" s="14">
        <f>(VLOOKUP($G1113,Depth_Lookup_CCL!$A$3:$Z$549,11,FALSE))+(I1113/100)</f>
        <v>319.55500000000001</v>
      </c>
      <c r="L1113" s="90">
        <v>60</v>
      </c>
      <c r="M1113" s="90" t="s">
        <v>1846</v>
      </c>
      <c r="N1113" s="14"/>
      <c r="Q1113" s="2"/>
      <c r="R1113" s="110"/>
      <c r="S1113" s="2" t="s">
        <v>1379</v>
      </c>
      <c r="T1113" s="35" t="s">
        <v>1363</v>
      </c>
      <c r="U1113" s="2" t="s">
        <v>1368</v>
      </c>
      <c r="V1113" s="2" t="s">
        <v>1374</v>
      </c>
      <c r="W1113" s="5">
        <f>VLOOKUP(V1113,definitions_list_lookup!$V$12:$W$15,2,FALSE)</f>
        <v>1</v>
      </c>
      <c r="X1113" s="35" t="s">
        <v>1456</v>
      </c>
      <c r="Y1113" s="41">
        <f>VLOOKUP(X1113,definitions_list_lookup!$AT$3:$AU$5,2,FALSE)</f>
        <v>1</v>
      </c>
      <c r="Z1113" s="41">
        <v>0.5</v>
      </c>
      <c r="AA1113" s="41" t="s">
        <v>3960</v>
      </c>
      <c r="AB1113" s="2"/>
      <c r="AC1113" s="2"/>
      <c r="AD1113" s="5" t="e">
        <f>VLOOKUP(AC1113,definitions_list_lookup!$Y$12:$Z$15,2,FALSE)</f>
        <v>#N/A</v>
      </c>
      <c r="AE1113" s="35"/>
      <c r="AF1113" s="41" t="e">
        <f>VLOOKUP(AE1113,definitions_list_lookup!$AT$3:$AU$5,2,FALSE)</f>
        <v>#N/A</v>
      </c>
      <c r="AH1113" s="2"/>
      <c r="AI1113" s="2"/>
      <c r="AJ1113" s="14"/>
      <c r="AK1113" s="14"/>
      <c r="AL1113" s="14"/>
      <c r="AM1113" s="14"/>
      <c r="AN1113" s="14"/>
      <c r="AO1113" s="14"/>
      <c r="AP1113" s="14"/>
      <c r="AQ1113" s="14"/>
      <c r="AR1113" s="14"/>
      <c r="AS1113" s="49">
        <v>33</v>
      </c>
      <c r="AT1113" s="49">
        <v>90</v>
      </c>
      <c r="AU1113" s="49">
        <v>28</v>
      </c>
      <c r="AV1113" s="49">
        <v>180</v>
      </c>
      <c r="AW1113" s="49">
        <f t="shared" si="107"/>
        <v>-50.690730272624819</v>
      </c>
      <c r="AX1113" s="49">
        <f t="shared" si="103"/>
        <v>309.30926972737518</v>
      </c>
      <c r="AY1113" s="49">
        <f t="shared" si="108"/>
        <v>49.992850184075806</v>
      </c>
      <c r="AZ1113" s="49">
        <f t="shared" si="104"/>
        <v>39.309269727375181</v>
      </c>
      <c r="BA1113" s="49">
        <f t="shared" si="105"/>
        <v>40.007149815924194</v>
      </c>
      <c r="BB1113" s="49">
        <f t="shared" si="109"/>
        <v>129.30926972737518</v>
      </c>
      <c r="BC1113" s="60">
        <f t="shared" si="106"/>
        <v>40.007149815924194</v>
      </c>
    </row>
    <row r="1114" spans="1:55">
      <c r="A1114" s="89">
        <v>42945</v>
      </c>
      <c r="B1114" s="2" t="s">
        <v>1842</v>
      </c>
      <c r="C1114" s="2" t="s">
        <v>1450</v>
      </c>
      <c r="D1114" s="2" t="s">
        <v>1575</v>
      </c>
      <c r="E1114" s="2">
        <v>127</v>
      </c>
      <c r="F1114" s="2">
        <v>3</v>
      </c>
      <c r="G1114" s="10" t="str">
        <f t="shared" si="102"/>
        <v>127-3</v>
      </c>
      <c r="H1114" s="2">
        <v>51.5</v>
      </c>
      <c r="I1114" s="2">
        <v>52</v>
      </c>
      <c r="J1114" s="14">
        <f>(VLOOKUP($G1114,Depth_Lookup_CCL!$A$3:$Z$549,11,FALSE))+(H1114/100)</f>
        <v>319.55500000000001</v>
      </c>
      <c r="K1114" s="14">
        <f>(VLOOKUP($G1114,Depth_Lookup_CCL!$A$3:$Z$549,11,FALSE))+(I1114/100)</f>
        <v>319.56</v>
      </c>
      <c r="L1114" s="90">
        <v>60</v>
      </c>
      <c r="M1114" s="90" t="s">
        <v>1846</v>
      </c>
      <c r="N1114" s="14"/>
      <c r="Q1114" s="2"/>
      <c r="R1114" s="110"/>
      <c r="S1114" s="2" t="s">
        <v>1379</v>
      </c>
      <c r="T1114" s="35" t="s">
        <v>1363</v>
      </c>
      <c r="U1114" s="2" t="s">
        <v>1368</v>
      </c>
      <c r="V1114" s="2" t="s">
        <v>1374</v>
      </c>
      <c r="W1114" s="5">
        <f>VLOOKUP(V1114,definitions_list_lookup!$V$12:$W$15,2,FALSE)</f>
        <v>1</v>
      </c>
      <c r="X1114" s="35" t="s">
        <v>1456</v>
      </c>
      <c r="Y1114" s="41">
        <f>VLOOKUP(X1114,definitions_list_lookup!$AT$3:$AU$5,2,FALSE)</f>
        <v>1</v>
      </c>
      <c r="Z1114" s="41"/>
      <c r="AA1114" s="41" t="s">
        <v>3961</v>
      </c>
      <c r="AB1114" s="2"/>
      <c r="AC1114" s="2"/>
      <c r="AD1114" s="5" t="e">
        <f>VLOOKUP(AC1114,definitions_list_lookup!$Y$12:$Z$15,2,FALSE)</f>
        <v>#N/A</v>
      </c>
      <c r="AE1114" s="35"/>
      <c r="AF1114" s="41" t="e">
        <f>VLOOKUP(AE1114,definitions_list_lookup!$AT$3:$AU$5,2,FALSE)</f>
        <v>#N/A</v>
      </c>
      <c r="AH1114" s="2"/>
      <c r="AI1114" s="2"/>
      <c r="AJ1114" s="14"/>
      <c r="AK1114" s="14"/>
      <c r="AL1114" s="14"/>
      <c r="AM1114" s="14"/>
      <c r="AN1114" s="14"/>
      <c r="AO1114" s="14"/>
      <c r="AP1114" s="14"/>
      <c r="AQ1114" s="14"/>
      <c r="AR1114" s="14"/>
      <c r="AS1114" s="49">
        <v>2</v>
      </c>
      <c r="AT1114" s="49">
        <v>90</v>
      </c>
      <c r="AU1114" s="49">
        <v>32</v>
      </c>
      <c r="AV1114" s="49">
        <v>180</v>
      </c>
      <c r="AW1114" s="49">
        <f t="shared" si="107"/>
        <v>-3.1986425148971023</v>
      </c>
      <c r="AX1114" s="49">
        <f t="shared" si="103"/>
        <v>356.80135748510293</v>
      </c>
      <c r="AY1114" s="49">
        <f t="shared" si="108"/>
        <v>57.959840992221231</v>
      </c>
      <c r="AZ1114" s="49">
        <f t="shared" si="104"/>
        <v>86.801357485102898</v>
      </c>
      <c r="BA1114" s="49">
        <f t="shared" si="105"/>
        <v>32.040159007778769</v>
      </c>
      <c r="BB1114" s="49">
        <f t="shared" si="109"/>
        <v>176.80135748510293</v>
      </c>
      <c r="BC1114" s="60">
        <f t="shared" si="106"/>
        <v>32.040159007778769</v>
      </c>
    </row>
    <row r="1115" spans="1:55">
      <c r="A1115" s="89">
        <v>42945</v>
      </c>
      <c r="B1115" s="2" t="s">
        <v>1842</v>
      </c>
      <c r="C1115" s="2" t="s">
        <v>1450</v>
      </c>
      <c r="D1115" s="2" t="s">
        <v>1575</v>
      </c>
      <c r="E1115" s="2">
        <v>127</v>
      </c>
      <c r="F1115" s="2">
        <v>3</v>
      </c>
      <c r="G1115" s="10" t="str">
        <f t="shared" si="102"/>
        <v>127-3</v>
      </c>
      <c r="H1115" s="2">
        <v>52</v>
      </c>
      <c r="I1115" s="2">
        <v>87</v>
      </c>
      <c r="J1115" s="14">
        <f>(VLOOKUP($G1115,Depth_Lookup_CCL!$A$3:$Z$549,11,FALSE))+(H1115/100)</f>
        <v>319.56</v>
      </c>
      <c r="K1115" s="14">
        <f>(VLOOKUP($G1115,Depth_Lookup_CCL!$A$3:$Z$549,11,FALSE))+(I1115/100)</f>
        <v>319.91000000000003</v>
      </c>
      <c r="L1115" s="90">
        <v>60</v>
      </c>
      <c r="M1115" s="90" t="s">
        <v>1846</v>
      </c>
      <c r="N1115" s="14"/>
      <c r="Q1115" s="2"/>
      <c r="R1115" s="110"/>
      <c r="S1115" s="2" t="s">
        <v>1379</v>
      </c>
      <c r="T1115" s="35" t="s">
        <v>1363</v>
      </c>
      <c r="U1115" s="2" t="s">
        <v>1368</v>
      </c>
      <c r="V1115" s="2" t="s">
        <v>1374</v>
      </c>
      <c r="W1115" s="5">
        <f>VLOOKUP(V1115,definitions_list_lookup!$V$12:$W$15,2,FALSE)</f>
        <v>1</v>
      </c>
      <c r="X1115" s="35" t="s">
        <v>1456</v>
      </c>
      <c r="Y1115" s="41">
        <f>VLOOKUP(X1115,definitions_list_lookup!$AT$3:$AU$5,2,FALSE)</f>
        <v>1</v>
      </c>
      <c r="Z1115" s="41">
        <v>35</v>
      </c>
      <c r="AA1115" s="41" t="s">
        <v>3081</v>
      </c>
      <c r="AB1115" s="2"/>
      <c r="AC1115" s="2"/>
      <c r="AD1115" s="5" t="e">
        <f>VLOOKUP(AC1115,definitions_list_lookup!$Y$12:$Z$15,2,FALSE)</f>
        <v>#N/A</v>
      </c>
      <c r="AE1115" s="35"/>
      <c r="AF1115" s="41" t="e">
        <f>VLOOKUP(AE1115,definitions_list_lookup!$AT$3:$AU$5,2,FALSE)</f>
        <v>#N/A</v>
      </c>
      <c r="AH1115" s="2"/>
      <c r="AI1115" s="2"/>
      <c r="AJ1115" s="14"/>
      <c r="AK1115" s="14"/>
      <c r="AL1115" s="14"/>
      <c r="AM1115" s="14"/>
      <c r="AN1115" s="14"/>
      <c r="AO1115" s="14"/>
      <c r="AP1115" s="14"/>
      <c r="AQ1115" s="14"/>
      <c r="AR1115" s="14"/>
      <c r="AS1115" s="49"/>
      <c r="AT1115" s="49"/>
      <c r="AU1115" s="49"/>
      <c r="AV1115" s="49"/>
      <c r="AW1115" s="49"/>
      <c r="AX1115" s="49"/>
      <c r="AY1115" s="49"/>
      <c r="AZ1115" s="49"/>
      <c r="BA1115" s="49"/>
      <c r="BB1115" s="49"/>
      <c r="BC1115" s="60"/>
    </row>
    <row r="1116" spans="1:55">
      <c r="A1116" s="89">
        <v>42945</v>
      </c>
      <c r="B1116" s="2" t="s">
        <v>1842</v>
      </c>
      <c r="C1116" s="2" t="s">
        <v>1450</v>
      </c>
      <c r="D1116" s="2" t="s">
        <v>1575</v>
      </c>
      <c r="E1116" s="2">
        <v>127</v>
      </c>
      <c r="F1116" s="2">
        <v>3</v>
      </c>
      <c r="G1116" s="10" t="str">
        <f t="shared" si="102"/>
        <v>127-3</v>
      </c>
      <c r="H1116" s="2">
        <v>87</v>
      </c>
      <c r="I1116" s="2">
        <v>96</v>
      </c>
      <c r="J1116" s="14">
        <f>(VLOOKUP($G1116,Depth_Lookup_CCL!$A$3:$Z$549,11,FALSE))+(H1116/100)</f>
        <v>319.91000000000003</v>
      </c>
      <c r="K1116" s="14">
        <f>(VLOOKUP($G1116,Depth_Lookup_CCL!$A$3:$Z$549,11,FALSE))+(I1116/100)</f>
        <v>320</v>
      </c>
      <c r="L1116" s="90">
        <v>60</v>
      </c>
      <c r="M1116" s="90" t="s">
        <v>1846</v>
      </c>
      <c r="N1116" s="14" t="s">
        <v>1442</v>
      </c>
      <c r="Q1116" s="2"/>
      <c r="R1116" s="110"/>
      <c r="S1116" s="2" t="s">
        <v>1379</v>
      </c>
      <c r="T1116" s="35" t="s">
        <v>1363</v>
      </c>
      <c r="U1116" s="2" t="s">
        <v>1368</v>
      </c>
      <c r="V1116" s="2" t="s">
        <v>1374</v>
      </c>
      <c r="W1116" s="5">
        <f>VLOOKUP(V1116,definitions_list_lookup!$V$12:$W$15,2,FALSE)</f>
        <v>1</v>
      </c>
      <c r="X1116" s="35" t="s">
        <v>1456</v>
      </c>
      <c r="Y1116" s="41">
        <f>VLOOKUP(X1116,definitions_list_lookup!$AT$3:$AU$5,2,FALSE)</f>
        <v>1</v>
      </c>
      <c r="Z1116" s="41">
        <v>73</v>
      </c>
      <c r="AA1116" s="41" t="s">
        <v>3962</v>
      </c>
      <c r="AB1116" s="2"/>
      <c r="AC1116" s="2"/>
      <c r="AD1116" s="5" t="e">
        <f>VLOOKUP(AC1116,definitions_list_lookup!$Y$12:$Z$15,2,FALSE)</f>
        <v>#N/A</v>
      </c>
      <c r="AE1116" s="35"/>
      <c r="AF1116" s="41" t="e">
        <f>VLOOKUP(AE1116,definitions_list_lookup!$AT$3:$AU$5,2,FALSE)</f>
        <v>#N/A</v>
      </c>
      <c r="AH1116" s="2"/>
      <c r="AI1116" s="2"/>
      <c r="AJ1116" s="14"/>
      <c r="AK1116" s="14"/>
      <c r="AL1116" s="14"/>
      <c r="AM1116" s="14"/>
      <c r="AN1116" s="14"/>
      <c r="AO1116" s="14"/>
      <c r="AP1116" s="14"/>
      <c r="AQ1116" s="14"/>
      <c r="AR1116" s="14"/>
      <c r="AS1116" s="49">
        <v>2</v>
      </c>
      <c r="AT1116" s="49">
        <v>90</v>
      </c>
      <c r="AU1116" s="49">
        <v>32</v>
      </c>
      <c r="AV1116" s="49">
        <v>180</v>
      </c>
      <c r="AW1116" s="49">
        <f t="shared" si="107"/>
        <v>-3.1986425148971023</v>
      </c>
      <c r="AX1116" s="49">
        <f t="shared" si="103"/>
        <v>356.80135748510293</v>
      </c>
      <c r="AY1116" s="49">
        <f t="shared" si="108"/>
        <v>57.959840992221231</v>
      </c>
      <c r="AZ1116" s="49">
        <f t="shared" si="104"/>
        <v>86.801357485102898</v>
      </c>
      <c r="BA1116" s="49">
        <f t="shared" si="105"/>
        <v>32.040159007778769</v>
      </c>
      <c r="BB1116" s="49">
        <f t="shared" si="109"/>
        <v>176.80135748510293</v>
      </c>
      <c r="BC1116" s="60">
        <f t="shared" si="106"/>
        <v>32.040159007778769</v>
      </c>
    </row>
    <row r="1117" spans="1:55">
      <c r="A1117" s="89">
        <v>42945</v>
      </c>
      <c r="B1117" s="2" t="s">
        <v>1842</v>
      </c>
      <c r="C1117" s="2" t="s">
        <v>1450</v>
      </c>
      <c r="D1117" s="2" t="s">
        <v>1575</v>
      </c>
      <c r="E1117" s="2">
        <v>128</v>
      </c>
      <c r="F1117" s="2">
        <v>1</v>
      </c>
      <c r="G1117" s="10" t="str">
        <f t="shared" si="102"/>
        <v>128-1</v>
      </c>
      <c r="H1117" s="2">
        <v>0</v>
      </c>
      <c r="I1117" s="2">
        <v>17</v>
      </c>
      <c r="J1117" s="14">
        <f>(VLOOKUP($G1117,Depth_Lookup_CCL!$A$3:$Z$549,11,FALSE))+(H1117/100)</f>
        <v>319.89999999999998</v>
      </c>
      <c r="K1117" s="14">
        <f>(VLOOKUP($G1117,Depth_Lookup_CCL!$A$3:$Z$549,11,FALSE))+(I1117/100)</f>
        <v>320.07</v>
      </c>
      <c r="L1117" s="90">
        <v>60</v>
      </c>
      <c r="M1117" s="90" t="s">
        <v>1846</v>
      </c>
      <c r="N1117" s="14"/>
      <c r="Q1117" s="2"/>
      <c r="R1117" s="110"/>
      <c r="S1117" s="2" t="s">
        <v>1379</v>
      </c>
      <c r="T1117" s="35" t="s">
        <v>1391</v>
      </c>
      <c r="U1117" s="2" t="s">
        <v>1368</v>
      </c>
      <c r="V1117" s="2" t="s">
        <v>1374</v>
      </c>
      <c r="W1117" s="5">
        <f>VLOOKUP(V1117,definitions_list_lookup!$V$12:$W$15,2,FALSE)</f>
        <v>1</v>
      </c>
      <c r="X1117" s="35" t="s">
        <v>1456</v>
      </c>
      <c r="Y1117" s="41">
        <f>VLOOKUP(X1117,definitions_list_lookup!$AT$3:$AU$5,2,FALSE)</f>
        <v>1</v>
      </c>
      <c r="Z1117" s="41"/>
      <c r="AA1117" s="41" t="s">
        <v>3963</v>
      </c>
      <c r="AB1117" s="2"/>
      <c r="AC1117" s="2"/>
      <c r="AD1117" s="5" t="e">
        <f>VLOOKUP(AC1117,definitions_list_lookup!$Y$12:$Z$15,2,FALSE)</f>
        <v>#N/A</v>
      </c>
      <c r="AE1117" s="35"/>
      <c r="AF1117" s="41" t="e">
        <f>VLOOKUP(AE1117,definitions_list_lookup!$AT$3:$AU$5,2,FALSE)</f>
        <v>#N/A</v>
      </c>
      <c r="AH1117" s="2"/>
      <c r="AI1117" s="2"/>
      <c r="AJ1117" s="14"/>
      <c r="AK1117" s="14"/>
      <c r="AL1117" s="14"/>
      <c r="AM1117" s="14"/>
      <c r="AN1117" s="14"/>
      <c r="AO1117" s="14"/>
      <c r="AP1117" s="14"/>
      <c r="AQ1117" s="14"/>
      <c r="AR1117" s="14"/>
      <c r="AS1117" s="49"/>
      <c r="AT1117" s="49"/>
      <c r="AU1117" s="49"/>
      <c r="AV1117" s="49"/>
      <c r="AW1117" s="49"/>
      <c r="AX1117" s="49"/>
      <c r="AY1117" s="49"/>
      <c r="AZ1117" s="49"/>
      <c r="BA1117" s="49"/>
      <c r="BB1117" s="49"/>
      <c r="BC1117" s="60"/>
    </row>
    <row r="1118" spans="1:55">
      <c r="A1118" s="89">
        <v>42945</v>
      </c>
      <c r="B1118" s="2" t="s">
        <v>1842</v>
      </c>
      <c r="C1118" s="2" t="s">
        <v>1450</v>
      </c>
      <c r="D1118" s="2" t="s">
        <v>1575</v>
      </c>
      <c r="E1118" s="2">
        <v>128</v>
      </c>
      <c r="F1118" s="2">
        <v>1</v>
      </c>
      <c r="G1118" s="10" t="str">
        <f t="shared" si="102"/>
        <v>128-1</v>
      </c>
      <c r="H1118" s="2">
        <v>17</v>
      </c>
      <c r="I1118" s="2">
        <v>54</v>
      </c>
      <c r="J1118" s="14">
        <f>(VLOOKUP($G1118,Depth_Lookup_CCL!$A$3:$Z$549,11,FALSE))+(H1118/100)</f>
        <v>320.07</v>
      </c>
      <c r="K1118" s="14">
        <f>(VLOOKUP($G1118,Depth_Lookup_CCL!$A$3:$Z$549,11,FALSE))+(I1118/100)</f>
        <v>320.44</v>
      </c>
      <c r="L1118" s="90">
        <v>60</v>
      </c>
      <c r="M1118" s="90" t="s">
        <v>1846</v>
      </c>
      <c r="N1118" s="14"/>
      <c r="Q1118" s="2"/>
      <c r="R1118" s="110"/>
      <c r="S1118" s="2" t="s">
        <v>1379</v>
      </c>
      <c r="T1118" s="35" t="s">
        <v>1391</v>
      </c>
      <c r="U1118" s="2" t="s">
        <v>1368</v>
      </c>
      <c r="V1118" s="2" t="s">
        <v>1374</v>
      </c>
      <c r="W1118" s="5">
        <f>VLOOKUP(V1118,definitions_list_lookup!$V$12:$W$15,2,FALSE)</f>
        <v>1</v>
      </c>
      <c r="X1118" s="35" t="s">
        <v>1456</v>
      </c>
      <c r="Y1118" s="41">
        <f>VLOOKUP(X1118,definitions_list_lookup!$AT$3:$AU$5,2,FALSE)</f>
        <v>1</v>
      </c>
      <c r="Z1118" s="41">
        <v>10</v>
      </c>
      <c r="AA1118" s="41" t="s">
        <v>3964</v>
      </c>
      <c r="AB1118" s="2"/>
      <c r="AC1118" s="2"/>
      <c r="AD1118" s="5" t="e">
        <f>VLOOKUP(AC1118,definitions_list_lookup!$Y$12:$Z$15,2,FALSE)</f>
        <v>#N/A</v>
      </c>
      <c r="AE1118" s="35"/>
      <c r="AF1118" s="41" t="e">
        <f>VLOOKUP(AE1118,definitions_list_lookup!$AT$3:$AU$5,2,FALSE)</f>
        <v>#N/A</v>
      </c>
      <c r="AH1118" s="2"/>
      <c r="AI1118" s="2"/>
      <c r="AJ1118" s="14"/>
      <c r="AK1118" s="14"/>
      <c r="AL1118" s="14"/>
      <c r="AM1118" s="14"/>
      <c r="AN1118" s="14"/>
      <c r="AO1118" s="14"/>
      <c r="AP1118" s="14"/>
      <c r="AQ1118" s="14"/>
      <c r="AR1118" s="14"/>
      <c r="AS1118" s="49"/>
      <c r="AT1118" s="49"/>
      <c r="AU1118" s="49"/>
      <c r="AV1118" s="49"/>
      <c r="AW1118" s="49"/>
      <c r="AX1118" s="49"/>
      <c r="AY1118" s="49"/>
      <c r="AZ1118" s="49"/>
      <c r="BA1118" s="49"/>
      <c r="BB1118" s="49"/>
      <c r="BC1118" s="60"/>
    </row>
    <row r="1119" spans="1:55">
      <c r="A1119" s="89">
        <v>42945</v>
      </c>
      <c r="B1119" s="2" t="s">
        <v>1842</v>
      </c>
      <c r="C1119" s="2" t="s">
        <v>1450</v>
      </c>
      <c r="D1119" s="2" t="s">
        <v>1575</v>
      </c>
      <c r="E1119" s="2">
        <v>128</v>
      </c>
      <c r="F1119" s="2">
        <v>1</v>
      </c>
      <c r="G1119" s="10" t="str">
        <f t="shared" si="102"/>
        <v>128-1</v>
      </c>
      <c r="H1119" s="2">
        <v>54</v>
      </c>
      <c r="I1119" s="2">
        <v>64</v>
      </c>
      <c r="J1119" s="14">
        <f>(VLOOKUP($G1119,Depth_Lookup_CCL!$A$3:$Z$549,11,FALSE))+(H1119/100)</f>
        <v>320.44</v>
      </c>
      <c r="K1119" s="14">
        <f>(VLOOKUP($G1119,Depth_Lookup_CCL!$A$3:$Z$549,11,FALSE))+(I1119/100)</f>
        <v>320.53999999999996</v>
      </c>
      <c r="L1119" s="90">
        <v>60</v>
      </c>
      <c r="M1119" s="90" t="s">
        <v>1846</v>
      </c>
      <c r="N1119" s="14"/>
      <c r="Q1119" s="2"/>
      <c r="R1119" s="110"/>
      <c r="S1119" s="2" t="s">
        <v>1379</v>
      </c>
      <c r="T1119" s="35" t="s">
        <v>1391</v>
      </c>
      <c r="U1119" s="2" t="s">
        <v>1368</v>
      </c>
      <c r="V1119" s="2" t="s">
        <v>1374</v>
      </c>
      <c r="W1119" s="5">
        <f>VLOOKUP(V1119,definitions_list_lookup!$V$12:$W$15,2,FALSE)</f>
        <v>1</v>
      </c>
      <c r="X1119" s="35" t="s">
        <v>1456</v>
      </c>
      <c r="Y1119" s="41">
        <f>VLOOKUP(X1119,definitions_list_lookup!$AT$3:$AU$5,2,FALSE)</f>
        <v>1</v>
      </c>
      <c r="Z1119" s="41">
        <v>10</v>
      </c>
      <c r="AA1119" s="41" t="s">
        <v>3964</v>
      </c>
      <c r="AB1119" s="2"/>
      <c r="AC1119" s="2"/>
      <c r="AD1119" s="5" t="e">
        <f>VLOOKUP(AC1119,definitions_list_lookup!$Y$12:$Z$15,2,FALSE)</f>
        <v>#N/A</v>
      </c>
      <c r="AE1119" s="35"/>
      <c r="AF1119" s="41" t="e">
        <f>VLOOKUP(AE1119,definitions_list_lookup!$AT$3:$AU$5,2,FALSE)</f>
        <v>#N/A</v>
      </c>
      <c r="AH1119" s="2"/>
      <c r="AI1119" s="2"/>
      <c r="AJ1119" s="14"/>
      <c r="AK1119" s="14"/>
      <c r="AL1119" s="14"/>
      <c r="AM1119" s="14"/>
      <c r="AN1119" s="14"/>
      <c r="AO1119" s="14"/>
      <c r="AP1119" s="14"/>
      <c r="AQ1119" s="14"/>
      <c r="AR1119" s="14"/>
      <c r="AS1119" s="49"/>
      <c r="AT1119" s="49"/>
      <c r="AU1119" s="49"/>
      <c r="AV1119" s="49"/>
      <c r="AW1119" s="49"/>
      <c r="AX1119" s="49"/>
      <c r="AY1119" s="49"/>
      <c r="AZ1119" s="49"/>
      <c r="BA1119" s="49"/>
      <c r="BB1119" s="49"/>
      <c r="BC1119" s="60"/>
    </row>
    <row r="1120" spans="1:55">
      <c r="A1120" s="89">
        <v>42945</v>
      </c>
      <c r="B1120" s="2" t="s">
        <v>1842</v>
      </c>
      <c r="C1120" s="2" t="s">
        <v>1450</v>
      </c>
      <c r="D1120" s="2" t="s">
        <v>1575</v>
      </c>
      <c r="E1120" s="2">
        <v>128</v>
      </c>
      <c r="F1120" s="2">
        <v>1</v>
      </c>
      <c r="G1120" s="10" t="str">
        <f t="shared" si="102"/>
        <v>128-1</v>
      </c>
      <c r="H1120" s="2">
        <v>64</v>
      </c>
      <c r="I1120" s="2">
        <v>79</v>
      </c>
      <c r="J1120" s="14">
        <f>(VLOOKUP($G1120,Depth_Lookup_CCL!$A$3:$Z$549,11,FALSE))+(H1120/100)</f>
        <v>320.53999999999996</v>
      </c>
      <c r="K1120" s="14">
        <f>(VLOOKUP($G1120,Depth_Lookup_CCL!$A$3:$Z$549,11,FALSE))+(I1120/100)</f>
        <v>320.69</v>
      </c>
      <c r="L1120" s="90">
        <v>60</v>
      </c>
      <c r="M1120" s="90" t="s">
        <v>1846</v>
      </c>
      <c r="N1120" s="14" t="s">
        <v>1442</v>
      </c>
      <c r="Q1120" s="2"/>
      <c r="R1120" s="110"/>
      <c r="S1120" s="2" t="s">
        <v>1379</v>
      </c>
      <c r="T1120" s="35" t="s">
        <v>1363</v>
      </c>
      <c r="U1120" s="2" t="s">
        <v>1368</v>
      </c>
      <c r="V1120" s="2" t="s">
        <v>1374</v>
      </c>
      <c r="W1120" s="5">
        <f>VLOOKUP(V1120,definitions_list_lookup!$V$12:$W$15,2,FALSE)</f>
        <v>1</v>
      </c>
      <c r="X1120" s="35" t="s">
        <v>1456</v>
      </c>
      <c r="Y1120" s="41">
        <f>VLOOKUP(X1120,definitions_list_lookup!$AT$3:$AU$5,2,FALSE)</f>
        <v>1</v>
      </c>
      <c r="Z1120" s="41">
        <v>41</v>
      </c>
      <c r="AA1120" s="41" t="s">
        <v>3219</v>
      </c>
      <c r="AB1120" s="2"/>
      <c r="AC1120" s="2"/>
      <c r="AD1120" s="5" t="e">
        <f>VLOOKUP(AC1120,definitions_list_lookup!$Y$12:$Z$15,2,FALSE)</f>
        <v>#N/A</v>
      </c>
      <c r="AE1120" s="35"/>
      <c r="AF1120" s="41" t="e">
        <f>VLOOKUP(AE1120,definitions_list_lookup!$AT$3:$AU$5,2,FALSE)</f>
        <v>#N/A</v>
      </c>
      <c r="AH1120" s="2"/>
      <c r="AI1120" s="2"/>
      <c r="AJ1120" s="14"/>
      <c r="AK1120" s="14"/>
      <c r="AL1120" s="14"/>
      <c r="AM1120" s="14"/>
      <c r="AN1120" s="14"/>
      <c r="AO1120" s="14"/>
      <c r="AP1120" s="14"/>
      <c r="AQ1120" s="14"/>
      <c r="AR1120" s="14"/>
      <c r="AS1120" s="49"/>
      <c r="AT1120" s="49"/>
      <c r="AU1120" s="49"/>
      <c r="AV1120" s="49"/>
      <c r="AW1120" s="49" t="e">
        <f t="shared" si="107"/>
        <v>#DIV/0!</v>
      </c>
      <c r="AX1120" s="49" t="e">
        <f t="shared" si="103"/>
        <v>#DIV/0!</v>
      </c>
      <c r="AY1120" s="49" t="e">
        <f t="shared" si="108"/>
        <v>#DIV/0!</v>
      </c>
      <c r="AZ1120" s="49" t="e">
        <f t="shared" si="104"/>
        <v>#DIV/0!</v>
      </c>
      <c r="BA1120" s="49" t="e">
        <f t="shared" si="105"/>
        <v>#DIV/0!</v>
      </c>
      <c r="BB1120" s="49" t="e">
        <f t="shared" si="109"/>
        <v>#DIV/0!</v>
      </c>
      <c r="BC1120" s="60" t="e">
        <f t="shared" si="106"/>
        <v>#DIV/0!</v>
      </c>
    </row>
    <row r="1121" spans="1:55">
      <c r="A1121" s="89">
        <v>42945</v>
      </c>
      <c r="B1121" s="2" t="s">
        <v>1842</v>
      </c>
      <c r="C1121" s="2" t="s">
        <v>1450</v>
      </c>
      <c r="D1121" s="2" t="s">
        <v>1575</v>
      </c>
      <c r="E1121" s="2">
        <v>128</v>
      </c>
      <c r="F1121" s="2">
        <v>2</v>
      </c>
      <c r="G1121" s="10" t="str">
        <f t="shared" si="102"/>
        <v>128-2</v>
      </c>
      <c r="H1121" s="2">
        <v>0</v>
      </c>
      <c r="I1121" s="2">
        <v>26</v>
      </c>
      <c r="J1121" s="14">
        <f>(VLOOKUP($G1121,Depth_Lookup_CCL!$A$3:$Z$549,11,FALSE))+(H1121/100)</f>
        <v>320.69</v>
      </c>
      <c r="K1121" s="14">
        <f>(VLOOKUP($G1121,Depth_Lookup_CCL!$A$3:$Z$549,11,FALSE))+(I1121/100)</f>
        <v>320.95</v>
      </c>
      <c r="L1121" s="90">
        <v>60</v>
      </c>
      <c r="M1121" s="90" t="s">
        <v>1846</v>
      </c>
      <c r="N1121" s="14"/>
      <c r="Q1121" s="2"/>
      <c r="R1121" s="110"/>
      <c r="T1121" s="35"/>
      <c r="U1121" s="2"/>
      <c r="V1121" s="2"/>
      <c r="W1121" s="5" t="e">
        <f>VLOOKUP(V1121,definitions_list_lookup!$V$12:$W$15,2,FALSE)</f>
        <v>#N/A</v>
      </c>
      <c r="X1121" s="35"/>
      <c r="Y1121" s="41" t="e">
        <f>VLOOKUP(X1121,definitions_list_lookup!$AT$3:$AU$5,2,FALSE)</f>
        <v>#N/A</v>
      </c>
      <c r="Z1121" s="41"/>
      <c r="AA1121" s="41" t="s">
        <v>3229</v>
      </c>
      <c r="AB1121" s="2" t="s">
        <v>1385</v>
      </c>
      <c r="AC1121" s="2" t="s">
        <v>1374</v>
      </c>
      <c r="AD1121" s="5">
        <f>VLOOKUP(AC1121,definitions_list_lookup!$Y$12:$Z$15,2,FALSE)</f>
        <v>1</v>
      </c>
      <c r="AE1121" s="35" t="s">
        <v>1455</v>
      </c>
      <c r="AF1121" s="41">
        <f>VLOOKUP(AE1121,definitions_list_lookup!$AT$3:$AU$5,2,FALSE)</f>
        <v>0</v>
      </c>
      <c r="AH1121" s="2" t="s">
        <v>1492</v>
      </c>
      <c r="AI1121" s="2" t="s">
        <v>3109</v>
      </c>
      <c r="AJ1121" s="14"/>
      <c r="AK1121" s="14"/>
      <c r="AL1121" s="14"/>
      <c r="AM1121" s="14"/>
      <c r="AN1121" s="14"/>
      <c r="AO1121" s="14"/>
      <c r="AP1121" s="14"/>
      <c r="AQ1121" s="14"/>
      <c r="AR1121" s="14"/>
      <c r="AS1121" s="49">
        <v>2</v>
      </c>
      <c r="AT1121" s="49">
        <v>90</v>
      </c>
      <c r="AU1121" s="49">
        <v>10</v>
      </c>
      <c r="AV1121" s="49">
        <v>180</v>
      </c>
      <c r="AW1121" s="49">
        <f t="shared" si="107"/>
        <v>-11.202215998811255</v>
      </c>
      <c r="AX1121" s="49">
        <f t="shared" si="103"/>
        <v>348.79778400118875</v>
      </c>
      <c r="AY1121" s="49">
        <f t="shared" si="108"/>
        <v>79.809808391393588</v>
      </c>
      <c r="AZ1121" s="49">
        <f t="shared" si="104"/>
        <v>78.797784001188745</v>
      </c>
      <c r="BA1121" s="49">
        <f t="shared" si="105"/>
        <v>10.190191608606412</v>
      </c>
      <c r="BB1121" s="49">
        <f t="shared" si="109"/>
        <v>168.79778400118875</v>
      </c>
      <c r="BC1121" s="60">
        <f t="shared" si="106"/>
        <v>10.190191608606412</v>
      </c>
    </row>
    <row r="1122" spans="1:55">
      <c r="A1122" s="89">
        <v>42945</v>
      </c>
      <c r="B1122" s="2" t="s">
        <v>1842</v>
      </c>
      <c r="C1122" s="2" t="s">
        <v>1450</v>
      </c>
      <c r="D1122" s="2" t="s">
        <v>1575</v>
      </c>
      <c r="E1122" s="2">
        <v>128</v>
      </c>
      <c r="F1122" s="2">
        <v>2</v>
      </c>
      <c r="G1122" s="10" t="str">
        <f t="shared" si="102"/>
        <v>128-2</v>
      </c>
      <c r="H1122" s="2">
        <v>26</v>
      </c>
      <c r="I1122" s="2">
        <v>28</v>
      </c>
      <c r="J1122" s="14">
        <f>(VLOOKUP($G1122,Depth_Lookup_CCL!$A$3:$Z$549,11,FALSE))+(H1122/100)</f>
        <v>320.95</v>
      </c>
      <c r="K1122" s="14">
        <f>(VLOOKUP($G1122,Depth_Lookup_CCL!$A$3:$Z$549,11,FALSE))+(I1122/100)</f>
        <v>320.96999999999997</v>
      </c>
      <c r="L1122" s="90">
        <v>60</v>
      </c>
      <c r="M1122" s="90" t="s">
        <v>1846</v>
      </c>
      <c r="N1122" s="14"/>
      <c r="Q1122" s="2"/>
      <c r="R1122" s="110"/>
      <c r="S1122" s="2" t="s">
        <v>1366</v>
      </c>
      <c r="T1122" s="35" t="s">
        <v>1391</v>
      </c>
      <c r="U1122" s="2" t="s">
        <v>1368</v>
      </c>
      <c r="V1122" s="2" t="s">
        <v>1374</v>
      </c>
      <c r="W1122" s="5">
        <f>VLOOKUP(V1122,definitions_list_lookup!$V$12:$W$15,2,FALSE)</f>
        <v>1</v>
      </c>
      <c r="X1122" s="35" t="s">
        <v>1456</v>
      </c>
      <c r="Y1122" s="41">
        <f>VLOOKUP(X1122,definitions_list_lookup!$AT$3:$AU$5,2,FALSE)</f>
        <v>1</v>
      </c>
      <c r="Z1122" s="41">
        <v>2</v>
      </c>
      <c r="AA1122" s="41" t="s">
        <v>3965</v>
      </c>
      <c r="AB1122" s="2"/>
      <c r="AC1122" s="2"/>
      <c r="AD1122" s="5" t="e">
        <f>VLOOKUP(AC1122,definitions_list_lookup!$Y$12:$Z$15,2,FALSE)</f>
        <v>#N/A</v>
      </c>
      <c r="AE1122" s="35"/>
      <c r="AF1122" s="41" t="e">
        <f>VLOOKUP(AE1122,definitions_list_lookup!$AT$3:$AU$5,2,FALSE)</f>
        <v>#N/A</v>
      </c>
      <c r="AH1122" s="2"/>
      <c r="AI1122" s="2"/>
      <c r="AJ1122" s="14"/>
      <c r="AK1122" s="14"/>
      <c r="AL1122" s="14"/>
      <c r="AM1122" s="14"/>
      <c r="AN1122" s="14"/>
      <c r="AO1122" s="14"/>
      <c r="AP1122" s="14"/>
      <c r="AQ1122" s="14"/>
      <c r="AR1122" s="14"/>
      <c r="AS1122" s="49"/>
      <c r="AT1122" s="49"/>
      <c r="AU1122" s="49"/>
      <c r="AV1122" s="49"/>
      <c r="AW1122" s="49"/>
      <c r="AX1122" s="49"/>
      <c r="AY1122" s="49"/>
      <c r="AZ1122" s="49"/>
      <c r="BA1122" s="49"/>
      <c r="BB1122" s="49"/>
      <c r="BC1122" s="60"/>
    </row>
    <row r="1123" spans="1:55">
      <c r="A1123" s="89">
        <v>42945</v>
      </c>
      <c r="B1123" s="2" t="s">
        <v>1842</v>
      </c>
      <c r="C1123" s="2" t="s">
        <v>1450</v>
      </c>
      <c r="D1123" s="2" t="s">
        <v>1575</v>
      </c>
      <c r="E1123" s="2">
        <v>128</v>
      </c>
      <c r="F1123" s="2">
        <v>2</v>
      </c>
      <c r="G1123" s="10" t="str">
        <f t="shared" si="102"/>
        <v>128-2</v>
      </c>
      <c r="H1123" s="2">
        <v>28</v>
      </c>
      <c r="I1123" s="2">
        <v>74</v>
      </c>
      <c r="J1123" s="14">
        <f>(VLOOKUP($G1123,Depth_Lookup_CCL!$A$3:$Z$549,11,FALSE))+(H1123/100)</f>
        <v>320.96999999999997</v>
      </c>
      <c r="K1123" s="14">
        <f>(VLOOKUP($G1123,Depth_Lookup_CCL!$A$3:$Z$549,11,FALSE))+(I1123/100)</f>
        <v>321.43</v>
      </c>
      <c r="L1123" s="90">
        <v>60</v>
      </c>
      <c r="M1123" s="90" t="s">
        <v>1846</v>
      </c>
      <c r="N1123" s="14"/>
      <c r="Q1123" s="2"/>
      <c r="R1123" s="110"/>
      <c r="S1123" s="2" t="s">
        <v>1366</v>
      </c>
      <c r="T1123" s="35" t="s">
        <v>1391</v>
      </c>
      <c r="U1123" s="2" t="s">
        <v>1368</v>
      </c>
      <c r="V1123" s="2" t="s">
        <v>1374</v>
      </c>
      <c r="W1123" s="5">
        <f>VLOOKUP(V1123,definitions_list_lookup!$V$12:$W$15,2,FALSE)</f>
        <v>1</v>
      </c>
      <c r="X1123" s="35" t="s">
        <v>1456</v>
      </c>
      <c r="Y1123" s="41">
        <f>VLOOKUP(X1123,definitions_list_lookup!$AT$3:$AU$5,2,FALSE)</f>
        <v>1</v>
      </c>
      <c r="Z1123" s="41">
        <v>46</v>
      </c>
      <c r="AA1123" s="41" t="s">
        <v>5</v>
      </c>
      <c r="AB1123" s="2"/>
      <c r="AC1123" s="2"/>
      <c r="AD1123" s="5" t="e">
        <f>VLOOKUP(AC1123,definitions_list_lookup!$Y$12:$Z$15,2,FALSE)</f>
        <v>#N/A</v>
      </c>
      <c r="AE1123" s="35"/>
      <c r="AF1123" s="41" t="e">
        <f>VLOOKUP(AE1123,definitions_list_lookup!$AT$3:$AU$5,2,FALSE)</f>
        <v>#N/A</v>
      </c>
      <c r="AH1123" s="2"/>
      <c r="AI1123" s="2"/>
      <c r="AJ1123" s="14"/>
      <c r="AK1123" s="14"/>
      <c r="AL1123" s="14"/>
      <c r="AM1123" s="14"/>
      <c r="AN1123" s="14"/>
      <c r="AO1123" s="14"/>
      <c r="AP1123" s="14"/>
      <c r="AQ1123" s="14"/>
      <c r="AR1123" s="14"/>
      <c r="AS1123" s="49"/>
      <c r="AT1123" s="49"/>
      <c r="AU1123" s="49"/>
      <c r="AV1123" s="49"/>
      <c r="AW1123" s="49"/>
      <c r="AX1123" s="49"/>
      <c r="AY1123" s="49"/>
      <c r="AZ1123" s="49"/>
      <c r="BA1123" s="49"/>
      <c r="BB1123" s="49"/>
      <c r="BC1123" s="60"/>
    </row>
    <row r="1124" spans="1:55">
      <c r="A1124" s="89">
        <v>42945</v>
      </c>
      <c r="B1124" s="2" t="s">
        <v>1842</v>
      </c>
      <c r="C1124" s="2" t="s">
        <v>1450</v>
      </c>
      <c r="D1124" s="2" t="s">
        <v>1575</v>
      </c>
      <c r="E1124" s="2">
        <v>128</v>
      </c>
      <c r="F1124" s="2">
        <v>2</v>
      </c>
      <c r="G1124" s="10" t="str">
        <f t="shared" si="102"/>
        <v>128-2</v>
      </c>
      <c r="H1124" s="2">
        <v>74</v>
      </c>
      <c r="I1124" s="2">
        <v>88</v>
      </c>
      <c r="J1124" s="14">
        <f>(VLOOKUP($G1124,Depth_Lookup_CCL!$A$3:$Z$549,11,FALSE))+(H1124/100)</f>
        <v>321.43</v>
      </c>
      <c r="K1124" s="14">
        <f>(VLOOKUP($G1124,Depth_Lookup_CCL!$A$3:$Z$549,11,FALSE))+(I1124/100)</f>
        <v>321.57</v>
      </c>
      <c r="L1124" s="90">
        <v>60</v>
      </c>
      <c r="M1124" s="90" t="s">
        <v>1846</v>
      </c>
      <c r="N1124" s="14" t="s">
        <v>1442</v>
      </c>
      <c r="Q1124" s="2"/>
      <c r="R1124" s="110"/>
      <c r="S1124" s="2" t="s">
        <v>1379</v>
      </c>
      <c r="T1124" s="35" t="s">
        <v>1363</v>
      </c>
      <c r="U1124" s="2" t="s">
        <v>1368</v>
      </c>
      <c r="V1124" s="2" t="s">
        <v>1374</v>
      </c>
      <c r="W1124" s="5">
        <f>VLOOKUP(V1124,definitions_list_lookup!$V$12:$W$15,2,FALSE)</f>
        <v>1</v>
      </c>
      <c r="X1124" s="35" t="s">
        <v>1455</v>
      </c>
      <c r="Y1124" s="41">
        <f>VLOOKUP(X1124,definitions_list_lookup!$AT$3:$AU$5,2,FALSE)</f>
        <v>0</v>
      </c>
      <c r="Z1124" s="41">
        <v>86</v>
      </c>
      <c r="AA1124" s="41" t="s">
        <v>3966</v>
      </c>
      <c r="AB1124" s="2"/>
      <c r="AC1124" s="2"/>
      <c r="AD1124" s="5" t="e">
        <f>VLOOKUP(AC1124,definitions_list_lookup!$Y$12:$Z$15,2,FALSE)</f>
        <v>#N/A</v>
      </c>
      <c r="AE1124" s="35"/>
      <c r="AF1124" s="41" t="e">
        <f>VLOOKUP(AE1124,definitions_list_lookup!$AT$3:$AU$5,2,FALSE)</f>
        <v>#N/A</v>
      </c>
      <c r="AH1124" s="2"/>
      <c r="AI1124" s="2"/>
      <c r="AJ1124" s="14"/>
      <c r="AK1124" s="14"/>
      <c r="AL1124" s="14"/>
      <c r="AM1124" s="14"/>
      <c r="AN1124" s="14"/>
      <c r="AO1124" s="14"/>
      <c r="AP1124" s="14"/>
      <c r="AQ1124" s="14"/>
      <c r="AR1124" s="14"/>
      <c r="AS1124" s="49">
        <v>6</v>
      </c>
      <c r="AT1124" s="49">
        <v>270</v>
      </c>
      <c r="AU1124" s="49">
        <v>15</v>
      </c>
      <c r="AV1124" s="49">
        <v>180</v>
      </c>
      <c r="AW1124" s="49">
        <f t="shared" si="107"/>
        <v>21.417810229568971</v>
      </c>
      <c r="AX1124" s="49">
        <f t="shared" si="103"/>
        <v>21.417810229568971</v>
      </c>
      <c r="AY1124" s="49">
        <f t="shared" si="108"/>
        <v>73.942818309404387</v>
      </c>
      <c r="AZ1124" s="49">
        <f t="shared" si="104"/>
        <v>111.41781022956897</v>
      </c>
      <c r="BA1124" s="49">
        <f t="shared" si="105"/>
        <v>16.057181690595613</v>
      </c>
      <c r="BB1124" s="49">
        <f t="shared" si="109"/>
        <v>201.41781022956897</v>
      </c>
      <c r="BC1124" s="60">
        <f t="shared" si="106"/>
        <v>16.057181690595613</v>
      </c>
    </row>
    <row r="1125" spans="1:55">
      <c r="A1125" s="89">
        <v>42945</v>
      </c>
      <c r="B1125" s="2" t="s">
        <v>1842</v>
      </c>
      <c r="C1125" s="2" t="s">
        <v>1450</v>
      </c>
      <c r="D1125" s="2" t="s">
        <v>1575</v>
      </c>
      <c r="E1125" s="2">
        <v>128</v>
      </c>
      <c r="F1125" s="2">
        <v>3</v>
      </c>
      <c r="G1125" s="10" t="str">
        <f t="shared" si="102"/>
        <v>128-3</v>
      </c>
      <c r="H1125" s="2">
        <v>0</v>
      </c>
      <c r="I1125" s="2">
        <v>45</v>
      </c>
      <c r="J1125" s="14">
        <f>(VLOOKUP($G1125,Depth_Lookup_CCL!$A$3:$Z$549,11,FALSE))+(H1125/100)</f>
        <v>321.57499999999999</v>
      </c>
      <c r="K1125" s="14">
        <f>(VLOOKUP($G1125,Depth_Lookup_CCL!$A$3:$Z$549,11,FALSE))+(I1125/100)</f>
        <v>322.02499999999998</v>
      </c>
      <c r="L1125" s="90">
        <v>60</v>
      </c>
      <c r="M1125" s="90" t="s">
        <v>1846</v>
      </c>
      <c r="N1125" s="14" t="s">
        <v>1442</v>
      </c>
      <c r="Q1125" s="2"/>
      <c r="R1125" s="110"/>
      <c r="T1125" s="35"/>
      <c r="U1125" s="2"/>
      <c r="V1125" s="2"/>
      <c r="W1125" s="5" t="e">
        <f>VLOOKUP(V1125,definitions_list_lookup!$V$12:$W$15,2,FALSE)</f>
        <v>#N/A</v>
      </c>
      <c r="X1125" s="35"/>
      <c r="Y1125" s="41" t="e">
        <f>VLOOKUP(X1125,definitions_list_lookup!$AT$3:$AU$5,2,FALSE)</f>
        <v>#N/A</v>
      </c>
      <c r="Z1125" s="41"/>
      <c r="AA1125" s="41" t="s">
        <v>2830</v>
      </c>
      <c r="AB1125" s="2" t="s">
        <v>1385</v>
      </c>
      <c r="AC1125" s="2" t="s">
        <v>1374</v>
      </c>
      <c r="AD1125" s="5">
        <f>VLOOKUP(AC1125,definitions_list_lookup!$Y$12:$Z$15,2,FALSE)</f>
        <v>1</v>
      </c>
      <c r="AE1125" s="35" t="s">
        <v>1455</v>
      </c>
      <c r="AF1125" s="41">
        <f>VLOOKUP(AE1125,definitions_list_lookup!$AT$3:$AU$5,2,FALSE)</f>
        <v>0</v>
      </c>
      <c r="AH1125" s="2" t="s">
        <v>1494</v>
      </c>
      <c r="AI1125" s="2" t="s">
        <v>3254</v>
      </c>
      <c r="AJ1125" s="14"/>
      <c r="AK1125" s="14"/>
      <c r="AL1125" s="14"/>
      <c r="AM1125" s="14"/>
      <c r="AN1125" s="14"/>
      <c r="AO1125" s="14"/>
      <c r="AP1125" s="14"/>
      <c r="AQ1125" s="14"/>
      <c r="AR1125" s="14"/>
      <c r="AS1125" s="49">
        <v>3</v>
      </c>
      <c r="AT1125" s="49">
        <v>270</v>
      </c>
      <c r="AU1125" s="49">
        <v>10</v>
      </c>
      <c r="AV1125" s="49">
        <v>180</v>
      </c>
      <c r="AW1125" s="49">
        <f t="shared" si="107"/>
        <v>16.552964539485345</v>
      </c>
      <c r="AX1125" s="49">
        <f t="shared" si="103"/>
        <v>16.552964539485345</v>
      </c>
      <c r="AY1125" s="49">
        <f t="shared" si="108"/>
        <v>79.576935817123768</v>
      </c>
      <c r="AZ1125" s="49">
        <f t="shared" si="104"/>
        <v>106.55296453948534</v>
      </c>
      <c r="BA1125" s="49">
        <f t="shared" si="105"/>
        <v>10.423064182876232</v>
      </c>
      <c r="BB1125" s="49">
        <f t="shared" si="109"/>
        <v>196.55296453948534</v>
      </c>
      <c r="BC1125" s="60">
        <f t="shared" si="106"/>
        <v>10.423064182876232</v>
      </c>
    </row>
    <row r="1126" spans="1:55">
      <c r="A1126" s="89">
        <v>42945</v>
      </c>
      <c r="B1126" s="2" t="s">
        <v>1842</v>
      </c>
      <c r="C1126" s="2" t="s">
        <v>1450</v>
      </c>
      <c r="D1126" s="2" t="s">
        <v>1575</v>
      </c>
      <c r="E1126" s="2">
        <v>128</v>
      </c>
      <c r="F1126" s="2">
        <v>4</v>
      </c>
      <c r="G1126" s="10" t="str">
        <f t="shared" si="102"/>
        <v>128-4</v>
      </c>
      <c r="H1126" s="2">
        <v>0</v>
      </c>
      <c r="I1126" s="2">
        <v>29</v>
      </c>
      <c r="J1126" s="14">
        <f>(VLOOKUP($G1126,Depth_Lookup_CCL!$A$3:$Z$549,11,FALSE))+(H1126/100)</f>
        <v>322.01499999999999</v>
      </c>
      <c r="K1126" s="14">
        <f>(VLOOKUP($G1126,Depth_Lookup_CCL!$A$3:$Z$549,11,FALSE))+(I1126/100)</f>
        <v>322.30500000000001</v>
      </c>
      <c r="L1126" s="90">
        <v>60</v>
      </c>
      <c r="M1126" s="90" t="s">
        <v>1846</v>
      </c>
      <c r="N1126" s="14"/>
      <c r="Q1126" s="2"/>
      <c r="R1126" s="110"/>
      <c r="S1126" s="2" t="s">
        <v>1379</v>
      </c>
      <c r="T1126" s="35" t="s">
        <v>1391</v>
      </c>
      <c r="U1126" s="2" t="s">
        <v>1368</v>
      </c>
      <c r="V1126" s="2" t="s">
        <v>1374</v>
      </c>
      <c r="W1126" s="5">
        <f>VLOOKUP(V1126,definitions_list_lookup!$V$12:$W$15,2,FALSE)</f>
        <v>1</v>
      </c>
      <c r="X1126" s="35" t="s">
        <v>1456</v>
      </c>
      <c r="Y1126" s="41">
        <f>VLOOKUP(X1126,definitions_list_lookup!$AT$3:$AU$5,2,FALSE)</f>
        <v>1</v>
      </c>
      <c r="Z1126" s="41"/>
      <c r="AA1126" s="41" t="s">
        <v>3368</v>
      </c>
      <c r="AB1126" s="2"/>
      <c r="AC1126" s="2"/>
      <c r="AD1126" s="5" t="e">
        <f>VLOOKUP(AC1126,definitions_list_lookup!$Y$12:$Z$15,2,FALSE)</f>
        <v>#N/A</v>
      </c>
      <c r="AE1126" s="35"/>
      <c r="AF1126" s="41" t="e">
        <f>VLOOKUP(AE1126,definitions_list_lookup!$AT$3:$AU$5,2,FALSE)</f>
        <v>#N/A</v>
      </c>
      <c r="AH1126" s="2"/>
      <c r="AI1126" s="2"/>
      <c r="AJ1126" s="14"/>
      <c r="AK1126" s="14"/>
      <c r="AL1126" s="14"/>
      <c r="AM1126" s="14"/>
      <c r="AN1126" s="14"/>
      <c r="AO1126" s="14"/>
      <c r="AP1126" s="14"/>
      <c r="AQ1126" s="14"/>
      <c r="AR1126" s="14"/>
      <c r="AS1126" s="49"/>
      <c r="AT1126" s="49"/>
      <c r="AU1126" s="49"/>
      <c r="AV1126" s="49"/>
      <c r="AW1126" s="49"/>
      <c r="AX1126" s="49"/>
      <c r="AY1126" s="49"/>
      <c r="AZ1126" s="49"/>
      <c r="BA1126" s="49"/>
      <c r="BB1126" s="49"/>
      <c r="BC1126" s="60"/>
    </row>
    <row r="1127" spans="1:55">
      <c r="A1127" s="89">
        <v>42945</v>
      </c>
      <c r="B1127" s="2" t="s">
        <v>1842</v>
      </c>
      <c r="C1127" s="2" t="s">
        <v>1450</v>
      </c>
      <c r="D1127" s="2" t="s">
        <v>1575</v>
      </c>
      <c r="E1127" s="2">
        <v>128</v>
      </c>
      <c r="F1127" s="2">
        <v>4</v>
      </c>
      <c r="G1127" s="10" t="str">
        <f t="shared" si="102"/>
        <v>128-4</v>
      </c>
      <c r="H1127" s="2">
        <v>29</v>
      </c>
      <c r="I1127" s="2">
        <v>48</v>
      </c>
      <c r="J1127" s="14">
        <f>(VLOOKUP($G1127,Depth_Lookup_CCL!$A$3:$Z$549,11,FALSE))+(H1127/100)</f>
        <v>322.30500000000001</v>
      </c>
      <c r="K1127" s="14">
        <f>(VLOOKUP($G1127,Depth_Lookup_CCL!$A$3:$Z$549,11,FALSE))+(I1127/100)</f>
        <v>322.495</v>
      </c>
      <c r="L1127" s="90">
        <v>60</v>
      </c>
      <c r="M1127" s="90" t="s">
        <v>1846</v>
      </c>
      <c r="N1127" s="14"/>
      <c r="Q1127" s="2"/>
      <c r="R1127" s="110"/>
      <c r="T1127" s="35"/>
      <c r="U1127" s="2"/>
      <c r="V1127" s="2"/>
      <c r="W1127" s="5" t="e">
        <f>VLOOKUP(V1127,definitions_list_lookup!$V$12:$W$15,2,FALSE)</f>
        <v>#N/A</v>
      </c>
      <c r="X1127" s="35"/>
      <c r="Y1127" s="41" t="e">
        <f>VLOOKUP(X1127,definitions_list_lookup!$AT$3:$AU$5,2,FALSE)</f>
        <v>#N/A</v>
      </c>
      <c r="Z1127" s="41">
        <v>19</v>
      </c>
      <c r="AA1127" s="41" t="s">
        <v>3967</v>
      </c>
      <c r="AB1127" s="2" t="s">
        <v>1385</v>
      </c>
      <c r="AC1127" s="2" t="s">
        <v>1374</v>
      </c>
      <c r="AD1127" s="5">
        <f>VLOOKUP(AC1127,definitions_list_lookup!$Y$12:$Z$15,2,FALSE)</f>
        <v>1</v>
      </c>
      <c r="AE1127" s="35" t="s">
        <v>1455</v>
      </c>
      <c r="AF1127" s="41">
        <f>VLOOKUP(AE1127,definitions_list_lookup!$AT$3:$AU$5,2,FALSE)</f>
        <v>0</v>
      </c>
      <c r="AH1127" s="2" t="s">
        <v>1494</v>
      </c>
      <c r="AI1127" s="2" t="s">
        <v>3254</v>
      </c>
      <c r="AJ1127" s="14"/>
      <c r="AK1127" s="14"/>
      <c r="AL1127" s="14"/>
      <c r="AM1127" s="14"/>
      <c r="AN1127" s="14"/>
      <c r="AO1127" s="14"/>
      <c r="AP1127" s="14"/>
      <c r="AQ1127" s="14"/>
      <c r="AR1127" s="14"/>
      <c r="AS1127" s="49">
        <v>4</v>
      </c>
      <c r="AT1127" s="49">
        <v>270</v>
      </c>
      <c r="AU1127" s="49">
        <v>10</v>
      </c>
      <c r="AV1127" s="49">
        <v>180</v>
      </c>
      <c r="AW1127" s="49">
        <f t="shared" si="107"/>
        <v>21.632022250783621</v>
      </c>
      <c r="AX1127" s="49">
        <f t="shared" si="103"/>
        <v>21.632022250783621</v>
      </c>
      <c r="AY1127" s="49">
        <f t="shared" si="108"/>
        <v>79.259371038792636</v>
      </c>
      <c r="AZ1127" s="49">
        <f t="shared" si="104"/>
        <v>111.63202225078362</v>
      </c>
      <c r="BA1127" s="49">
        <f t="shared" si="105"/>
        <v>10.740628961207364</v>
      </c>
      <c r="BB1127" s="49">
        <f t="shared" si="109"/>
        <v>201.63202225078362</v>
      </c>
      <c r="BC1127" s="60">
        <f t="shared" si="106"/>
        <v>10.740628961207364</v>
      </c>
    </row>
    <row r="1128" spans="1:55">
      <c r="A1128" s="89">
        <v>42945</v>
      </c>
      <c r="B1128" s="2" t="s">
        <v>1842</v>
      </c>
      <c r="C1128" s="2" t="s">
        <v>1450</v>
      </c>
      <c r="D1128" s="2" t="s">
        <v>1575</v>
      </c>
      <c r="E1128" s="2">
        <v>128</v>
      </c>
      <c r="F1128" s="2">
        <v>4</v>
      </c>
      <c r="G1128" s="10" t="str">
        <f t="shared" si="102"/>
        <v>128-4</v>
      </c>
      <c r="H1128" s="2">
        <v>48</v>
      </c>
      <c r="I1128" s="2">
        <v>76</v>
      </c>
      <c r="J1128" s="14">
        <f>(VLOOKUP($G1128,Depth_Lookup_CCL!$A$3:$Z$549,11,FALSE))+(H1128/100)</f>
        <v>322.495</v>
      </c>
      <c r="K1128" s="14">
        <f>(VLOOKUP($G1128,Depth_Lookup_CCL!$A$3:$Z$549,11,FALSE))+(I1128/100)</f>
        <v>322.77499999999998</v>
      </c>
      <c r="L1128" s="90">
        <v>60</v>
      </c>
      <c r="M1128" s="90" t="s">
        <v>1846</v>
      </c>
      <c r="N1128" s="14"/>
      <c r="Q1128" s="2"/>
      <c r="R1128" s="110"/>
      <c r="S1128" s="2" t="s">
        <v>1379</v>
      </c>
      <c r="T1128" s="35" t="s">
        <v>1391</v>
      </c>
      <c r="U1128" s="2" t="s">
        <v>1368</v>
      </c>
      <c r="V1128" s="2" t="s">
        <v>1374</v>
      </c>
      <c r="W1128" s="5">
        <f>VLOOKUP(V1128,definitions_list_lookup!$V$12:$W$15,2,FALSE)</f>
        <v>1</v>
      </c>
      <c r="X1128" s="35" t="s">
        <v>1456</v>
      </c>
      <c r="Y1128" s="41">
        <f>VLOOKUP(X1128,definitions_list_lookup!$AT$3:$AU$5,2,FALSE)</f>
        <v>1</v>
      </c>
      <c r="Z1128" s="41">
        <v>28</v>
      </c>
      <c r="AA1128" s="41" t="s">
        <v>3372</v>
      </c>
      <c r="AB1128" s="2"/>
      <c r="AC1128" s="2"/>
      <c r="AD1128" s="5" t="e">
        <f>VLOOKUP(AC1128,definitions_list_lookup!$Y$12:$Z$15,2,FALSE)</f>
        <v>#N/A</v>
      </c>
      <c r="AE1128" s="35"/>
      <c r="AF1128" s="41" t="e">
        <f>VLOOKUP(AE1128,definitions_list_lookup!$AT$3:$AU$5,2,FALSE)</f>
        <v>#N/A</v>
      </c>
      <c r="AH1128" s="2"/>
      <c r="AI1128" s="2"/>
      <c r="AJ1128" s="14"/>
      <c r="AK1128" s="14"/>
      <c r="AL1128" s="14"/>
      <c r="AM1128" s="14"/>
      <c r="AN1128" s="14"/>
      <c r="AO1128" s="14"/>
      <c r="AP1128" s="14"/>
      <c r="AQ1128" s="14"/>
      <c r="AR1128" s="14"/>
      <c r="AS1128" s="49"/>
      <c r="AT1128" s="49"/>
      <c r="AU1128" s="49"/>
      <c r="AV1128" s="49"/>
      <c r="AW1128" s="49"/>
      <c r="AX1128" s="49"/>
      <c r="AY1128" s="49"/>
      <c r="AZ1128" s="49"/>
      <c r="BA1128" s="49"/>
      <c r="BB1128" s="49"/>
      <c r="BC1128" s="60"/>
    </row>
    <row r="1129" spans="1:55">
      <c r="A1129" s="89">
        <v>42945</v>
      </c>
      <c r="B1129" s="2" t="s">
        <v>1842</v>
      </c>
      <c r="C1129" s="2" t="s">
        <v>1450</v>
      </c>
      <c r="D1129" s="2" t="s">
        <v>1575</v>
      </c>
      <c r="E1129" s="2">
        <v>128</v>
      </c>
      <c r="F1129" s="2">
        <v>4</v>
      </c>
      <c r="G1129" s="10" t="str">
        <f t="shared" si="102"/>
        <v>128-4</v>
      </c>
      <c r="H1129" s="2">
        <v>76</v>
      </c>
      <c r="I1129" s="2">
        <v>97</v>
      </c>
      <c r="J1129" s="14">
        <f>(VLOOKUP($G1129,Depth_Lookup_CCL!$A$3:$Z$549,11,FALSE))+(H1129/100)</f>
        <v>322.77499999999998</v>
      </c>
      <c r="K1129" s="14">
        <f>(VLOOKUP($G1129,Depth_Lookup_CCL!$A$3:$Z$549,11,FALSE))+(I1129/100)</f>
        <v>322.98500000000001</v>
      </c>
      <c r="L1129" s="90">
        <v>60</v>
      </c>
      <c r="M1129" s="90" t="s">
        <v>1846</v>
      </c>
      <c r="N1129" s="14"/>
      <c r="Q1129" s="2"/>
      <c r="R1129" s="110"/>
      <c r="S1129" s="2" t="s">
        <v>1379</v>
      </c>
      <c r="T1129" s="35" t="s">
        <v>1391</v>
      </c>
      <c r="U1129" s="2" t="s">
        <v>1368</v>
      </c>
      <c r="V1129" s="2" t="s">
        <v>1374</v>
      </c>
      <c r="W1129" s="5">
        <f>VLOOKUP(V1129,definitions_list_lookup!$V$12:$W$15,2,FALSE)</f>
        <v>1</v>
      </c>
      <c r="X1129" s="35" t="s">
        <v>1456</v>
      </c>
      <c r="Y1129" s="41">
        <f>VLOOKUP(X1129,definitions_list_lookup!$AT$3:$AU$5,2,FALSE)</f>
        <v>1</v>
      </c>
      <c r="Z1129" s="41">
        <v>77</v>
      </c>
      <c r="AA1129" s="41" t="s">
        <v>3368</v>
      </c>
      <c r="AB1129" s="2"/>
      <c r="AC1129" s="2"/>
      <c r="AD1129" s="5" t="e">
        <f>VLOOKUP(AC1129,definitions_list_lookup!$Y$12:$Z$15,2,FALSE)</f>
        <v>#N/A</v>
      </c>
      <c r="AE1129" s="35"/>
      <c r="AF1129" s="41" t="e">
        <f>VLOOKUP(AE1129,definitions_list_lookup!$AT$3:$AU$5,2,FALSE)</f>
        <v>#N/A</v>
      </c>
      <c r="AH1129" s="2"/>
      <c r="AI1129" s="2"/>
      <c r="AJ1129" s="14"/>
      <c r="AK1129" s="14"/>
      <c r="AL1129" s="14"/>
      <c r="AM1129" s="14"/>
      <c r="AN1129" s="14"/>
      <c r="AO1129" s="14"/>
      <c r="AP1129" s="14"/>
      <c r="AQ1129" s="14"/>
      <c r="AR1129" s="14"/>
      <c r="AS1129" s="49">
        <v>6</v>
      </c>
      <c r="AT1129" s="49">
        <v>270</v>
      </c>
      <c r="AU1129" s="49">
        <v>8</v>
      </c>
      <c r="AV1129" s="49">
        <v>180</v>
      </c>
      <c r="AW1129" s="49">
        <f t="shared" si="107"/>
        <v>36.791179108342618</v>
      </c>
      <c r="AX1129" s="49">
        <f t="shared" si="103"/>
        <v>36.791179108342618</v>
      </c>
      <c r="AY1129" s="49">
        <f t="shared" si="108"/>
        <v>80.04621733697256</v>
      </c>
      <c r="AZ1129" s="49">
        <f t="shared" si="104"/>
        <v>126.79117910834262</v>
      </c>
      <c r="BA1129" s="49">
        <f t="shared" si="105"/>
        <v>9.9537826630274395</v>
      </c>
      <c r="BB1129" s="49">
        <f t="shared" si="109"/>
        <v>216.79117910834262</v>
      </c>
      <c r="BC1129" s="60">
        <f t="shared" si="106"/>
        <v>9.9537826630274395</v>
      </c>
    </row>
    <row r="1130" spans="1:55">
      <c r="A1130" s="89">
        <v>42945</v>
      </c>
      <c r="B1130" s="2" t="s">
        <v>1842</v>
      </c>
      <c r="C1130" s="2" t="s">
        <v>1450</v>
      </c>
      <c r="D1130" s="2" t="s">
        <v>1575</v>
      </c>
      <c r="E1130" s="2">
        <v>129</v>
      </c>
      <c r="F1130" s="2">
        <v>1</v>
      </c>
      <c r="G1130" s="10" t="str">
        <f t="shared" si="102"/>
        <v>129-1</v>
      </c>
      <c r="H1130" s="2">
        <v>0</v>
      </c>
      <c r="I1130" s="2">
        <v>56</v>
      </c>
      <c r="J1130" s="14">
        <f>(VLOOKUP($G1130,Depth_Lookup_CCL!$A$3:$Z$549,11,FALSE))+(H1130/100)</f>
        <v>322.95</v>
      </c>
      <c r="K1130" s="14">
        <f>(VLOOKUP($G1130,Depth_Lookup_CCL!$A$3:$Z$549,11,FALSE))+(I1130/100)</f>
        <v>323.51</v>
      </c>
      <c r="L1130" s="90">
        <v>60</v>
      </c>
      <c r="M1130" s="90" t="s">
        <v>1846</v>
      </c>
      <c r="N1130" s="14" t="s">
        <v>1442</v>
      </c>
      <c r="Q1130" s="2"/>
      <c r="R1130" s="110"/>
      <c r="T1130" s="35"/>
      <c r="U1130" s="2"/>
      <c r="V1130" s="2"/>
      <c r="W1130" s="5" t="e">
        <f>VLOOKUP(V1130,definitions_list_lookup!$V$12:$W$15,2,FALSE)</f>
        <v>#N/A</v>
      </c>
      <c r="X1130" s="35"/>
      <c r="Y1130" s="41" t="e">
        <f>VLOOKUP(X1130,definitions_list_lookup!$AT$3:$AU$5,2,FALSE)</f>
        <v>#N/A</v>
      </c>
      <c r="Z1130" s="41"/>
      <c r="AA1130" s="41" t="s">
        <v>2503</v>
      </c>
      <c r="AB1130" s="2" t="s">
        <v>1385</v>
      </c>
      <c r="AC1130" s="2" t="s">
        <v>1374</v>
      </c>
      <c r="AD1130" s="5">
        <f>VLOOKUP(AC1130,definitions_list_lookup!$Y$12:$Z$15,2,FALSE)</f>
        <v>1</v>
      </c>
      <c r="AE1130" s="35" t="s">
        <v>1455</v>
      </c>
      <c r="AF1130" s="41">
        <f>VLOOKUP(AE1130,definitions_list_lookup!$AT$3:$AU$5,2,FALSE)</f>
        <v>0</v>
      </c>
      <c r="AH1130" s="2" t="s">
        <v>1494</v>
      </c>
      <c r="AI1130" s="2" t="s">
        <v>3254</v>
      </c>
      <c r="AJ1130" s="14"/>
      <c r="AK1130" s="14"/>
      <c r="AL1130" s="14"/>
      <c r="AM1130" s="14"/>
      <c r="AN1130" s="14"/>
      <c r="AO1130" s="14"/>
      <c r="AP1130" s="14"/>
      <c r="AQ1130" s="14"/>
      <c r="AR1130" s="14"/>
      <c r="AS1130" s="49">
        <v>4</v>
      </c>
      <c r="AT1130" s="49">
        <v>90</v>
      </c>
      <c r="AU1130" s="49">
        <v>4</v>
      </c>
      <c r="AV1130" s="49">
        <v>180</v>
      </c>
      <c r="AW1130" s="49">
        <f>+(IF($AT1130&lt;$AV1130,((MIN($AV1130,$AT1130)+(DEGREES(ATAN((TAN(RADIANS($AU1130))/((TAN(RADIANS($AS1130))*SIN(RADIANS(ABS($AT1130-$AV1130))))))-(COS(RADIANS(ABS($AT1130-$AV1130)))/SIN(RADIANS(ABS($AT1130-$AV1130)))))))-180)),((MAX($AV1130,$AT1130)-(DEGREES(ATAN((TAN(RADIANS($AU1130))/((TAN(RADIANS($AS1130))*SIN(RADIANS(ABS($AT1130-$AV1130))))))-(COS(RADIANS(ABS($AT1130-$AV1130)))/SIN(RADIANS(ABS($AT1130-$AV1130)))))))-180))))</f>
        <v>-45</v>
      </c>
      <c r="AX1130" s="49">
        <f>IF($AW1130&gt;0,$AW1130,360+$AW1130)</f>
        <v>315</v>
      </c>
      <c r="AY1130" s="49">
        <f>+ABS(DEGREES(ATAN((COS(RADIANS(ABS($AW1130+180-(IF($AT1130&gt;$AV1130,MAX($AU1130,$AT1130),MIN($AT1130,$AV1130))))))/(TAN(RADIANS($AS1130)))))))</f>
        <v>84.352300349844853</v>
      </c>
      <c r="AZ1130" s="49">
        <f>+IF(($AW1130+90)&gt;0,$AW1130+90,$AW1130+450)</f>
        <v>45</v>
      </c>
      <c r="BA1130" s="49">
        <f>-$AY1130+90</f>
        <v>5.6476996501551469</v>
      </c>
      <c r="BB1130" s="49">
        <f>IF(($AX1130&lt;180),$AX1130+180,$AX1130-180)</f>
        <v>135</v>
      </c>
      <c r="BC1130" s="60">
        <f>-$AY1130+90</f>
        <v>5.6476996501551469</v>
      </c>
    </row>
    <row r="1131" spans="1:55">
      <c r="A1131" s="89">
        <v>42945</v>
      </c>
      <c r="B1131" s="2" t="s">
        <v>1842</v>
      </c>
      <c r="C1131" s="2" t="s">
        <v>1450</v>
      </c>
      <c r="D1131" s="2" t="s">
        <v>1575</v>
      </c>
      <c r="E1131" s="2">
        <v>129</v>
      </c>
      <c r="F1131" s="2">
        <v>2</v>
      </c>
      <c r="G1131" s="10" t="str">
        <f t="shared" si="102"/>
        <v>129-2</v>
      </c>
      <c r="H1131" s="2">
        <v>0</v>
      </c>
      <c r="I1131" s="2">
        <v>46</v>
      </c>
      <c r="J1131" s="14">
        <f>(VLOOKUP($G1131,Depth_Lookup_CCL!$A$3:$Z$549,11,FALSE))+(H1131/100)</f>
        <v>323.51</v>
      </c>
      <c r="K1131" s="14">
        <f>(VLOOKUP($G1131,Depth_Lookup_CCL!$A$3:$Z$549,11,FALSE))+(I1131/100)</f>
        <v>323.96999999999997</v>
      </c>
      <c r="L1131" s="90">
        <v>60</v>
      </c>
      <c r="M1131" s="90" t="s">
        <v>1846</v>
      </c>
      <c r="N1131" s="14" t="s">
        <v>1442</v>
      </c>
      <c r="Q1131" s="2"/>
      <c r="R1131" s="110"/>
      <c r="T1131" s="35"/>
      <c r="U1131" s="2"/>
      <c r="V1131" s="2"/>
      <c r="W1131" s="5" t="e">
        <f>VLOOKUP(V1131,definitions_list_lookup!$V$12:$W$15,2,FALSE)</f>
        <v>#N/A</v>
      </c>
      <c r="X1131" s="35"/>
      <c r="Y1131" s="41" t="e">
        <f>VLOOKUP(X1131,definitions_list_lookup!$AT$3:$AU$5,2,FALSE)</f>
        <v>#N/A</v>
      </c>
      <c r="Z1131" s="41">
        <v>63</v>
      </c>
      <c r="AA1131" s="41" t="s">
        <v>3968</v>
      </c>
      <c r="AB1131" s="2" t="s">
        <v>1385</v>
      </c>
      <c r="AC1131" s="2" t="s">
        <v>1374</v>
      </c>
      <c r="AD1131" s="5">
        <f>VLOOKUP(AC1131,definitions_list_lookup!$Y$12:$Z$15,2,FALSE)</f>
        <v>1</v>
      </c>
      <c r="AE1131" s="35" t="s">
        <v>1455</v>
      </c>
      <c r="AF1131" s="41">
        <f>VLOOKUP(AE1131,definitions_list_lookup!$AT$3:$AU$5,2,FALSE)</f>
        <v>0</v>
      </c>
      <c r="AH1131" s="2" t="s">
        <v>1494</v>
      </c>
      <c r="AI1131" s="2" t="s">
        <v>3254</v>
      </c>
      <c r="AJ1131" s="14"/>
      <c r="AK1131" s="14"/>
      <c r="AL1131" s="14"/>
      <c r="AM1131" s="14"/>
      <c r="AN1131" s="14"/>
      <c r="AO1131" s="14"/>
      <c r="AP1131" s="14"/>
      <c r="AQ1131" s="14"/>
      <c r="AR1131" s="14"/>
      <c r="AS1131" s="49">
        <v>2</v>
      </c>
      <c r="AT1131" s="49">
        <v>90</v>
      </c>
      <c r="AU1131" s="49">
        <v>3</v>
      </c>
      <c r="AV1131" s="49">
        <v>180</v>
      </c>
      <c r="AW1131" s="49">
        <f t="shared" si="107"/>
        <v>-33.676630813748432</v>
      </c>
      <c r="AX1131" s="49">
        <f t="shared" si="103"/>
        <v>326.32336918625157</v>
      </c>
      <c r="AY1131" s="49">
        <f t="shared" si="108"/>
        <v>86.396473075212924</v>
      </c>
      <c r="AZ1131" s="49">
        <f t="shared" si="104"/>
        <v>56.323369186251568</v>
      </c>
      <c r="BA1131" s="49">
        <f t="shared" si="105"/>
        <v>3.6035269247870758</v>
      </c>
      <c r="BB1131" s="49">
        <f t="shared" si="109"/>
        <v>146.32336918625157</v>
      </c>
      <c r="BC1131" s="60">
        <f t="shared" si="106"/>
        <v>3.6035269247870758</v>
      </c>
    </row>
    <row r="1132" spans="1:55">
      <c r="A1132" s="89">
        <v>42945</v>
      </c>
      <c r="B1132" s="2" t="s">
        <v>1842</v>
      </c>
      <c r="C1132" s="2" t="s">
        <v>1450</v>
      </c>
      <c r="D1132" s="2" t="s">
        <v>1575</v>
      </c>
      <c r="E1132" s="2">
        <v>129</v>
      </c>
      <c r="F1132" s="2">
        <v>3</v>
      </c>
      <c r="G1132" s="10" t="str">
        <f t="shared" si="102"/>
        <v>129-3</v>
      </c>
      <c r="H1132" s="2">
        <v>0</v>
      </c>
      <c r="I1132" s="2">
        <v>17</v>
      </c>
      <c r="J1132" s="14">
        <f>(VLOOKUP($G1132,Depth_Lookup_CCL!$A$3:$Z$549,11,FALSE))+(H1132/100)</f>
        <v>323.98</v>
      </c>
      <c r="K1132" s="14">
        <f>(VLOOKUP($G1132,Depth_Lookup_CCL!$A$3:$Z$549,11,FALSE))+(I1132/100)</f>
        <v>324.15000000000003</v>
      </c>
      <c r="L1132" s="90">
        <v>60</v>
      </c>
      <c r="M1132" s="90" t="s">
        <v>1846</v>
      </c>
      <c r="N1132" s="14"/>
      <c r="Q1132" s="2"/>
      <c r="R1132" s="110"/>
      <c r="S1132" s="2" t="s">
        <v>1379</v>
      </c>
      <c r="T1132" s="35" t="s">
        <v>1391</v>
      </c>
      <c r="U1132" s="2" t="s">
        <v>1368</v>
      </c>
      <c r="V1132" s="2" t="s">
        <v>1374</v>
      </c>
      <c r="W1132" s="5">
        <f>VLOOKUP(V1132,definitions_list_lookup!$V$12:$W$15,2,FALSE)</f>
        <v>1</v>
      </c>
      <c r="X1132" s="35" t="s">
        <v>1456</v>
      </c>
      <c r="Y1132" s="41">
        <f>VLOOKUP(X1132,definitions_list_lookup!$AT$3:$AU$5,2,FALSE)</f>
        <v>1</v>
      </c>
      <c r="Z1132" s="41"/>
      <c r="AA1132" s="41" t="s">
        <v>3081</v>
      </c>
      <c r="AB1132" s="2"/>
      <c r="AC1132" s="2"/>
      <c r="AD1132" s="5" t="e">
        <f>VLOOKUP(AC1132,definitions_list_lookup!$Y$12:$Z$15,2,FALSE)</f>
        <v>#N/A</v>
      </c>
      <c r="AE1132" s="35"/>
      <c r="AF1132" s="41" t="e">
        <f>VLOOKUP(AE1132,definitions_list_lookup!$AT$3:$AU$5,2,FALSE)</f>
        <v>#N/A</v>
      </c>
      <c r="AH1132" s="2"/>
      <c r="AI1132" s="2"/>
      <c r="AJ1132" s="14"/>
      <c r="AK1132" s="14"/>
      <c r="AL1132" s="14"/>
      <c r="AM1132" s="14"/>
      <c r="AN1132" s="14"/>
      <c r="AO1132" s="14"/>
      <c r="AP1132" s="14"/>
      <c r="AQ1132" s="14"/>
      <c r="AR1132" s="14"/>
      <c r="AS1132" s="49"/>
      <c r="AT1132" s="49"/>
      <c r="AU1132" s="49"/>
      <c r="AV1132" s="49"/>
      <c r="AW1132" s="49"/>
      <c r="AX1132" s="49"/>
      <c r="AY1132" s="49"/>
      <c r="AZ1132" s="49"/>
      <c r="BA1132" s="49"/>
      <c r="BB1132" s="49"/>
      <c r="BC1132" s="60"/>
    </row>
    <row r="1133" spans="1:55">
      <c r="A1133" s="89">
        <v>42945</v>
      </c>
      <c r="B1133" s="2" t="s">
        <v>1842</v>
      </c>
      <c r="C1133" s="2" t="s">
        <v>1450</v>
      </c>
      <c r="D1133" s="2" t="s">
        <v>1575</v>
      </c>
      <c r="E1133" s="2">
        <v>129</v>
      </c>
      <c r="F1133" s="2">
        <v>3</v>
      </c>
      <c r="G1133" s="10" t="str">
        <f t="shared" si="102"/>
        <v>129-3</v>
      </c>
      <c r="H1133" s="2">
        <v>17</v>
      </c>
      <c r="I1133" s="2">
        <v>20</v>
      </c>
      <c r="J1133" s="14">
        <f>(VLOOKUP($G1133,Depth_Lookup_CCL!$A$3:$Z$549,11,FALSE))+(H1133/100)</f>
        <v>324.15000000000003</v>
      </c>
      <c r="K1133" s="14">
        <f>(VLOOKUP($G1133,Depth_Lookup_CCL!$A$3:$Z$549,11,FALSE))+(I1133/100)</f>
        <v>324.18</v>
      </c>
      <c r="L1133" s="90">
        <v>60</v>
      </c>
      <c r="M1133" s="90" t="s">
        <v>1846</v>
      </c>
      <c r="N1133" s="14"/>
      <c r="Q1133" s="2"/>
      <c r="R1133" s="110"/>
      <c r="S1133" s="2" t="s">
        <v>1379</v>
      </c>
      <c r="T1133" s="35" t="s">
        <v>1391</v>
      </c>
      <c r="U1133" s="2" t="s">
        <v>1368</v>
      </c>
      <c r="V1133" s="2" t="s">
        <v>1374</v>
      </c>
      <c r="W1133" s="5">
        <f>VLOOKUP(V1133,definitions_list_lookup!$V$12:$W$15,2,FALSE)</f>
        <v>1</v>
      </c>
      <c r="X1133" s="35" t="s">
        <v>1456</v>
      </c>
      <c r="Y1133" s="41">
        <f>VLOOKUP(X1133,definitions_list_lookup!$AT$3:$AU$5,2,FALSE)</f>
        <v>1</v>
      </c>
      <c r="Z1133" s="41">
        <v>3</v>
      </c>
      <c r="AA1133" s="41" t="s">
        <v>3368</v>
      </c>
      <c r="AB1133" s="2"/>
      <c r="AC1133" s="2"/>
      <c r="AD1133" s="5" t="e">
        <f>VLOOKUP(AC1133,definitions_list_lookup!$Y$12:$Z$15,2,FALSE)</f>
        <v>#N/A</v>
      </c>
      <c r="AE1133" s="35"/>
      <c r="AF1133" s="41" t="e">
        <f>VLOOKUP(AE1133,definitions_list_lookup!$AT$3:$AU$5,2,FALSE)</f>
        <v>#N/A</v>
      </c>
      <c r="AH1133" s="2"/>
      <c r="AI1133" s="2"/>
      <c r="AJ1133" s="14"/>
      <c r="AK1133" s="14"/>
      <c r="AL1133" s="14"/>
      <c r="AM1133" s="14"/>
      <c r="AN1133" s="14"/>
      <c r="AO1133" s="14"/>
      <c r="AP1133" s="14"/>
      <c r="AQ1133" s="14"/>
      <c r="AR1133" s="14"/>
      <c r="AS1133" s="49">
        <v>11</v>
      </c>
      <c r="AT1133" s="49">
        <v>90</v>
      </c>
      <c r="AU1133" s="49">
        <v>18</v>
      </c>
      <c r="AV1133" s="49">
        <v>180</v>
      </c>
      <c r="AW1133" s="49">
        <f t="shared" si="107"/>
        <v>-30.889596935976101</v>
      </c>
      <c r="AX1133" s="49">
        <f t="shared" si="103"/>
        <v>329.1104030640239</v>
      </c>
      <c r="AY1133" s="49">
        <f t="shared" si="108"/>
        <v>69.262106399991808</v>
      </c>
      <c r="AZ1133" s="49">
        <f t="shared" si="104"/>
        <v>59.110403064023899</v>
      </c>
      <c r="BA1133" s="49">
        <f t="shared" si="105"/>
        <v>20.737893600008192</v>
      </c>
      <c r="BB1133" s="49">
        <f t="shared" si="109"/>
        <v>149.1104030640239</v>
      </c>
      <c r="BC1133" s="60">
        <f t="shared" si="106"/>
        <v>20.737893600008192</v>
      </c>
    </row>
    <row r="1134" spans="1:55">
      <c r="A1134" s="89">
        <v>42945</v>
      </c>
      <c r="B1134" s="2" t="s">
        <v>1842</v>
      </c>
      <c r="C1134" s="2" t="s">
        <v>1450</v>
      </c>
      <c r="D1134" s="2" t="s">
        <v>1575</v>
      </c>
      <c r="E1134" s="2">
        <v>129</v>
      </c>
      <c r="F1134" s="2">
        <v>3</v>
      </c>
      <c r="G1134" s="10" t="str">
        <f t="shared" si="102"/>
        <v>129-3</v>
      </c>
      <c r="H1134" s="2">
        <v>20</v>
      </c>
      <c r="I1134" s="2">
        <v>30</v>
      </c>
      <c r="J1134" s="14">
        <f>(VLOOKUP($G1134,Depth_Lookup_CCL!$A$3:$Z$549,11,FALSE))+(H1134/100)</f>
        <v>324.18</v>
      </c>
      <c r="K1134" s="14">
        <f>(VLOOKUP($G1134,Depth_Lookup_CCL!$A$3:$Z$549,11,FALSE))+(I1134/100)</f>
        <v>324.28000000000003</v>
      </c>
      <c r="L1134" s="90">
        <v>60</v>
      </c>
      <c r="M1134" s="90" t="s">
        <v>1846</v>
      </c>
      <c r="N1134" s="14"/>
      <c r="Q1134" s="2"/>
      <c r="R1134" s="110"/>
      <c r="T1134" s="35"/>
      <c r="U1134" s="2"/>
      <c r="V1134" s="2"/>
      <c r="W1134" s="5" t="e">
        <f>VLOOKUP(V1134,definitions_list_lookup!$V$12:$W$15,2,FALSE)</f>
        <v>#N/A</v>
      </c>
      <c r="X1134" s="35"/>
      <c r="Y1134" s="41" t="e">
        <f>VLOOKUP(X1134,definitions_list_lookup!$AT$3:$AU$5,2,FALSE)</f>
        <v>#N/A</v>
      </c>
      <c r="Z1134" s="41">
        <v>10</v>
      </c>
      <c r="AA1134" s="41" t="s">
        <v>3081</v>
      </c>
      <c r="AB1134" s="2" t="s">
        <v>1385</v>
      </c>
      <c r="AC1134" s="2" t="s">
        <v>1374</v>
      </c>
      <c r="AD1134" s="5">
        <f>VLOOKUP(AC1134,definitions_list_lookup!$Y$12:$Z$15,2,FALSE)</f>
        <v>1</v>
      </c>
      <c r="AE1134" s="35" t="s">
        <v>1455</v>
      </c>
      <c r="AF1134" s="41">
        <f>VLOOKUP(AE1134,definitions_list_lookup!$AT$3:$AU$5,2,FALSE)</f>
        <v>0</v>
      </c>
      <c r="AH1134" s="2" t="s">
        <v>1494</v>
      </c>
      <c r="AI1134" s="2" t="s">
        <v>3254</v>
      </c>
      <c r="AJ1134" s="14"/>
      <c r="AK1134" s="14"/>
      <c r="AL1134" s="14"/>
      <c r="AM1134" s="14"/>
      <c r="AN1134" s="14"/>
      <c r="AO1134" s="14"/>
      <c r="AP1134" s="14"/>
      <c r="AQ1134" s="14"/>
      <c r="AR1134" s="14"/>
      <c r="AS1134" s="49">
        <v>10</v>
      </c>
      <c r="AT1134" s="49">
        <v>270</v>
      </c>
      <c r="AU1134" s="49">
        <v>14</v>
      </c>
      <c r="AV1134" s="49">
        <v>360</v>
      </c>
      <c r="AW1134" s="49">
        <f t="shared" si="107"/>
        <v>144.73171014801039</v>
      </c>
      <c r="AX1134" s="49">
        <f t="shared" si="103"/>
        <v>144.73171014801039</v>
      </c>
      <c r="AY1134" s="49">
        <f t="shared" si="108"/>
        <v>73.01848729091661</v>
      </c>
      <c r="AZ1134" s="49">
        <f t="shared" si="104"/>
        <v>234.73171014801039</v>
      </c>
      <c r="BA1134" s="49">
        <f t="shared" si="105"/>
        <v>16.98151270908339</v>
      </c>
      <c r="BB1134" s="49">
        <f t="shared" si="109"/>
        <v>324.73171014801039</v>
      </c>
      <c r="BC1134" s="60">
        <f t="shared" si="106"/>
        <v>16.98151270908339</v>
      </c>
    </row>
    <row r="1135" spans="1:55">
      <c r="A1135" s="89">
        <v>42945</v>
      </c>
      <c r="B1135" s="2" t="s">
        <v>1842</v>
      </c>
      <c r="C1135" s="2" t="s">
        <v>1450</v>
      </c>
      <c r="D1135" s="2" t="s">
        <v>1575</v>
      </c>
      <c r="E1135" s="2">
        <v>129</v>
      </c>
      <c r="F1135" s="2">
        <v>3</v>
      </c>
      <c r="G1135" s="10" t="str">
        <f t="shared" si="102"/>
        <v>129-3</v>
      </c>
      <c r="H1135" s="2">
        <v>30</v>
      </c>
      <c r="I1135" s="2">
        <v>31</v>
      </c>
      <c r="J1135" s="14">
        <f>(VLOOKUP($G1135,Depth_Lookup_CCL!$A$3:$Z$549,11,FALSE))+(H1135/100)</f>
        <v>324.28000000000003</v>
      </c>
      <c r="K1135" s="14">
        <f>(VLOOKUP($G1135,Depth_Lookup_CCL!$A$3:$Z$549,11,FALSE))+(I1135/100)</f>
        <v>324.29000000000002</v>
      </c>
      <c r="L1135" s="90">
        <v>60</v>
      </c>
      <c r="M1135" s="90" t="s">
        <v>1846</v>
      </c>
      <c r="N1135" s="14"/>
      <c r="Q1135" s="2"/>
      <c r="R1135" s="110"/>
      <c r="S1135" s="2" t="s">
        <v>1379</v>
      </c>
      <c r="T1135" s="35" t="s">
        <v>1391</v>
      </c>
      <c r="U1135" s="2" t="s">
        <v>1368</v>
      </c>
      <c r="V1135" s="2" t="s">
        <v>1374</v>
      </c>
      <c r="W1135" s="5">
        <f>VLOOKUP(V1135,definitions_list_lookup!$V$12:$W$15,2,FALSE)</f>
        <v>1</v>
      </c>
      <c r="X1135" s="35" t="s">
        <v>1456</v>
      </c>
      <c r="Y1135" s="41">
        <f>VLOOKUP(X1135,definitions_list_lookup!$AT$3:$AU$5,2,FALSE)</f>
        <v>1</v>
      </c>
      <c r="Z1135" s="41">
        <v>1</v>
      </c>
      <c r="AA1135" s="41" t="s">
        <v>3368</v>
      </c>
      <c r="AB1135" s="2"/>
      <c r="AC1135" s="2"/>
      <c r="AD1135" s="5" t="e">
        <f>VLOOKUP(AC1135,definitions_list_lookup!$Y$12:$Z$15,2,FALSE)</f>
        <v>#N/A</v>
      </c>
      <c r="AE1135" s="35"/>
      <c r="AF1135" s="41" t="e">
        <f>VLOOKUP(AE1135,definitions_list_lookup!$AT$3:$AU$5,2,FALSE)</f>
        <v>#N/A</v>
      </c>
      <c r="AH1135" s="2"/>
      <c r="AI1135" s="2"/>
      <c r="AJ1135" s="14"/>
      <c r="AK1135" s="14"/>
      <c r="AL1135" s="14"/>
      <c r="AM1135" s="14"/>
      <c r="AN1135" s="14"/>
      <c r="AO1135" s="14"/>
      <c r="AP1135" s="14"/>
      <c r="AQ1135" s="14"/>
      <c r="AR1135" s="14"/>
      <c r="AS1135" s="49">
        <v>10</v>
      </c>
      <c r="AT1135" s="49">
        <v>270</v>
      </c>
      <c r="AU1135" s="49">
        <v>14</v>
      </c>
      <c r="AV1135" s="49">
        <v>360</v>
      </c>
      <c r="AW1135" s="49">
        <f t="shared" si="107"/>
        <v>144.73171014801039</v>
      </c>
      <c r="AX1135" s="49">
        <f t="shared" si="103"/>
        <v>144.73171014801039</v>
      </c>
      <c r="AY1135" s="49">
        <f t="shared" si="108"/>
        <v>73.01848729091661</v>
      </c>
      <c r="AZ1135" s="49">
        <f t="shared" si="104"/>
        <v>234.73171014801039</v>
      </c>
      <c r="BA1135" s="49">
        <f t="shared" si="105"/>
        <v>16.98151270908339</v>
      </c>
      <c r="BB1135" s="49">
        <f t="shared" si="109"/>
        <v>324.73171014801039</v>
      </c>
      <c r="BC1135" s="60">
        <f t="shared" si="106"/>
        <v>16.98151270908339</v>
      </c>
    </row>
    <row r="1136" spans="1:55">
      <c r="A1136" s="89">
        <v>42945</v>
      </c>
      <c r="B1136" s="2" t="s">
        <v>1842</v>
      </c>
      <c r="C1136" s="2" t="s">
        <v>1450</v>
      </c>
      <c r="D1136" s="2" t="s">
        <v>1575</v>
      </c>
      <c r="E1136" s="2">
        <v>129</v>
      </c>
      <c r="F1136" s="2">
        <v>3</v>
      </c>
      <c r="G1136" s="10" t="str">
        <f t="shared" si="102"/>
        <v>129-3</v>
      </c>
      <c r="H1136" s="2">
        <v>31</v>
      </c>
      <c r="I1136" s="2">
        <v>47.5</v>
      </c>
      <c r="J1136" s="14">
        <f>(VLOOKUP($G1136,Depth_Lookup_CCL!$A$3:$Z$549,11,FALSE))+(H1136/100)</f>
        <v>324.29000000000002</v>
      </c>
      <c r="K1136" s="14">
        <f>(VLOOKUP($G1136,Depth_Lookup_CCL!$A$3:$Z$549,11,FALSE))+(I1136/100)</f>
        <v>324.45500000000004</v>
      </c>
      <c r="L1136" s="90">
        <v>60</v>
      </c>
      <c r="M1136" s="90" t="s">
        <v>1846</v>
      </c>
      <c r="N1136" s="14"/>
      <c r="Q1136" s="2"/>
      <c r="R1136" s="110"/>
      <c r="S1136" s="2" t="s">
        <v>1379</v>
      </c>
      <c r="T1136" s="35" t="s">
        <v>1391</v>
      </c>
      <c r="U1136" s="2" t="s">
        <v>1368</v>
      </c>
      <c r="V1136" s="2" t="s">
        <v>1374</v>
      </c>
      <c r="W1136" s="5">
        <f>VLOOKUP(V1136,definitions_list_lookup!$V$12:$W$15,2,FALSE)</f>
        <v>1</v>
      </c>
      <c r="X1136" s="35" t="s">
        <v>1456</v>
      </c>
      <c r="Y1136" s="41">
        <f>VLOOKUP(X1136,definitions_list_lookup!$AT$3:$AU$5,2,FALSE)</f>
        <v>1</v>
      </c>
      <c r="Z1136" s="41">
        <v>16.5</v>
      </c>
      <c r="AA1136" s="41" t="s">
        <v>3372</v>
      </c>
      <c r="AB1136" s="2"/>
      <c r="AC1136" s="2"/>
      <c r="AD1136" s="5" t="e">
        <f>VLOOKUP(AC1136,definitions_list_lookup!$Y$12:$Z$15,2,FALSE)</f>
        <v>#N/A</v>
      </c>
      <c r="AE1136" s="35"/>
      <c r="AF1136" s="41" t="e">
        <f>VLOOKUP(AE1136,definitions_list_lookup!$AT$3:$AU$5,2,FALSE)</f>
        <v>#N/A</v>
      </c>
      <c r="AH1136" s="2"/>
      <c r="AI1136" s="2"/>
      <c r="AJ1136" s="14"/>
      <c r="AK1136" s="14"/>
      <c r="AL1136" s="14"/>
      <c r="AM1136" s="14"/>
      <c r="AN1136" s="14"/>
      <c r="AO1136" s="14"/>
      <c r="AP1136" s="14"/>
      <c r="AQ1136" s="14"/>
      <c r="AR1136" s="14"/>
      <c r="AS1136" s="49"/>
      <c r="AT1136" s="49"/>
      <c r="AU1136" s="49"/>
      <c r="AV1136" s="49"/>
      <c r="AW1136" s="49" t="e">
        <f t="shared" si="107"/>
        <v>#DIV/0!</v>
      </c>
      <c r="AX1136" s="49" t="e">
        <f t="shared" si="103"/>
        <v>#DIV/0!</v>
      </c>
      <c r="AY1136" s="49" t="e">
        <f t="shared" si="108"/>
        <v>#DIV/0!</v>
      </c>
      <c r="AZ1136" s="49" t="e">
        <f t="shared" si="104"/>
        <v>#DIV/0!</v>
      </c>
      <c r="BA1136" s="49" t="e">
        <f t="shared" si="105"/>
        <v>#DIV/0!</v>
      </c>
      <c r="BB1136" s="49" t="e">
        <f t="shared" si="109"/>
        <v>#DIV/0!</v>
      </c>
      <c r="BC1136" s="60" t="e">
        <f t="shared" si="106"/>
        <v>#DIV/0!</v>
      </c>
    </row>
    <row r="1137" spans="1:55">
      <c r="A1137" s="89">
        <v>42945</v>
      </c>
      <c r="B1137" s="2" t="s">
        <v>1842</v>
      </c>
      <c r="C1137" s="2" t="s">
        <v>1450</v>
      </c>
      <c r="D1137" s="2" t="s">
        <v>1575</v>
      </c>
      <c r="E1137" s="2">
        <v>129</v>
      </c>
      <c r="F1137" s="2">
        <v>3</v>
      </c>
      <c r="G1137" s="10" t="str">
        <f t="shared" si="102"/>
        <v>129-3</v>
      </c>
      <c r="H1137" s="2">
        <v>47.5</v>
      </c>
      <c r="I1137" s="2">
        <v>48</v>
      </c>
      <c r="J1137" s="14">
        <f>(VLOOKUP($G1137,Depth_Lookup_CCL!$A$3:$Z$549,11,FALSE))+(H1137/100)</f>
        <v>324.45500000000004</v>
      </c>
      <c r="K1137" s="14">
        <f>(VLOOKUP($G1137,Depth_Lookup_CCL!$A$3:$Z$549,11,FALSE))+(I1137/100)</f>
        <v>324.46000000000004</v>
      </c>
      <c r="L1137" s="90">
        <v>60</v>
      </c>
      <c r="M1137" s="90" t="s">
        <v>1846</v>
      </c>
      <c r="N1137" s="14"/>
      <c r="Q1137" s="2"/>
      <c r="R1137" s="110"/>
      <c r="S1137" s="2" t="s">
        <v>1379</v>
      </c>
      <c r="T1137" s="35" t="s">
        <v>1391</v>
      </c>
      <c r="U1137" s="2" t="s">
        <v>1368</v>
      </c>
      <c r="V1137" s="2" t="s">
        <v>1374</v>
      </c>
      <c r="W1137" s="5">
        <f>VLOOKUP(V1137,definitions_list_lookup!$V$12:$W$15,2,FALSE)</f>
        <v>1</v>
      </c>
      <c r="X1137" s="35" t="s">
        <v>1456</v>
      </c>
      <c r="Y1137" s="41">
        <f>VLOOKUP(X1137,definitions_list_lookup!$AT$3:$AU$5,2,FALSE)</f>
        <v>1</v>
      </c>
      <c r="Z1137" s="41">
        <v>0.5</v>
      </c>
      <c r="AA1137" s="41" t="s">
        <v>3368</v>
      </c>
      <c r="AB1137" s="2"/>
      <c r="AC1137" s="2"/>
      <c r="AD1137" s="5" t="e">
        <f>VLOOKUP(AC1137,definitions_list_lookup!$Y$12:$Z$15,2,FALSE)</f>
        <v>#N/A</v>
      </c>
      <c r="AE1137" s="35"/>
      <c r="AF1137" s="41" t="e">
        <f>VLOOKUP(AE1137,definitions_list_lookup!$AT$3:$AU$5,2,FALSE)</f>
        <v>#N/A</v>
      </c>
      <c r="AH1137" s="2"/>
      <c r="AI1137" s="2"/>
      <c r="AJ1137" s="14"/>
      <c r="AK1137" s="14"/>
      <c r="AL1137" s="14"/>
      <c r="AM1137" s="14"/>
      <c r="AN1137" s="14"/>
      <c r="AO1137" s="14"/>
      <c r="AP1137" s="14"/>
      <c r="AQ1137" s="14"/>
      <c r="AR1137" s="14"/>
      <c r="AS1137" s="49">
        <v>9</v>
      </c>
      <c r="AT1137" s="49">
        <v>90</v>
      </c>
      <c r="AU1137" s="49">
        <v>15</v>
      </c>
      <c r="AV1137" s="49">
        <v>180</v>
      </c>
      <c r="AW1137" s="49">
        <f t="shared" si="107"/>
        <v>-30.587281722675129</v>
      </c>
      <c r="AX1137" s="49">
        <f t="shared" si="103"/>
        <v>329.41271827732487</v>
      </c>
      <c r="AY1137" s="49">
        <f t="shared" si="108"/>
        <v>72.710756541691552</v>
      </c>
      <c r="AZ1137" s="49">
        <f t="shared" si="104"/>
        <v>59.412718277324871</v>
      </c>
      <c r="BA1137" s="49">
        <f t="shared" si="105"/>
        <v>17.289243458308448</v>
      </c>
      <c r="BB1137" s="49">
        <f t="shared" si="109"/>
        <v>149.41271827732487</v>
      </c>
      <c r="BC1137" s="60">
        <f t="shared" si="106"/>
        <v>17.289243458308448</v>
      </c>
    </row>
    <row r="1138" spans="1:55">
      <c r="A1138" s="89">
        <v>42945</v>
      </c>
      <c r="B1138" s="2" t="s">
        <v>1842</v>
      </c>
      <c r="C1138" s="2" t="s">
        <v>1450</v>
      </c>
      <c r="D1138" s="2" t="s">
        <v>1575</v>
      </c>
      <c r="E1138" s="2">
        <v>129</v>
      </c>
      <c r="F1138" s="2">
        <v>3</v>
      </c>
      <c r="G1138" s="10" t="str">
        <f t="shared" si="102"/>
        <v>129-3</v>
      </c>
      <c r="H1138" s="2">
        <v>48</v>
      </c>
      <c r="I1138" s="2">
        <v>73</v>
      </c>
      <c r="J1138" s="14">
        <f>(VLOOKUP($G1138,Depth_Lookup_CCL!$A$3:$Z$549,11,FALSE))+(H1138/100)</f>
        <v>324.46000000000004</v>
      </c>
      <c r="K1138" s="14">
        <f>(VLOOKUP($G1138,Depth_Lookup_CCL!$A$3:$Z$549,11,FALSE))+(I1138/100)</f>
        <v>324.71000000000004</v>
      </c>
      <c r="L1138" s="90">
        <v>60</v>
      </c>
      <c r="M1138" s="90" t="s">
        <v>1846</v>
      </c>
      <c r="N1138" s="14"/>
      <c r="Q1138" s="2"/>
      <c r="R1138" s="110"/>
      <c r="S1138" s="2" t="s">
        <v>1379</v>
      </c>
      <c r="T1138" s="35" t="s">
        <v>1391</v>
      </c>
      <c r="U1138" s="2" t="s">
        <v>1368</v>
      </c>
      <c r="V1138" s="2" t="s">
        <v>1374</v>
      </c>
      <c r="W1138" s="5">
        <f>VLOOKUP(V1138,definitions_list_lookup!$V$12:$W$15,2,FALSE)</f>
        <v>1</v>
      </c>
      <c r="X1138" s="35" t="s">
        <v>1456</v>
      </c>
      <c r="Y1138" s="41">
        <f>VLOOKUP(X1138,definitions_list_lookup!$AT$3:$AU$5,2,FALSE)</f>
        <v>1</v>
      </c>
      <c r="Z1138" s="41">
        <v>15</v>
      </c>
      <c r="AA1138" s="41" t="s">
        <v>3372</v>
      </c>
      <c r="AB1138" s="2"/>
      <c r="AC1138" s="2"/>
      <c r="AD1138" s="5" t="e">
        <f>VLOOKUP(AC1138,definitions_list_lookup!$Y$12:$Z$15,2,FALSE)</f>
        <v>#N/A</v>
      </c>
      <c r="AE1138" s="35"/>
      <c r="AF1138" s="41" t="e">
        <f>VLOOKUP(AE1138,definitions_list_lookup!$AT$3:$AU$5,2,FALSE)</f>
        <v>#N/A</v>
      </c>
      <c r="AH1138" s="2"/>
      <c r="AI1138" s="2"/>
      <c r="AJ1138" s="14"/>
      <c r="AK1138" s="14"/>
      <c r="AL1138" s="14"/>
      <c r="AM1138" s="14"/>
      <c r="AN1138" s="14"/>
      <c r="AO1138" s="14"/>
      <c r="AP1138" s="14"/>
      <c r="AQ1138" s="14"/>
      <c r="AR1138" s="14"/>
      <c r="AS1138" s="49"/>
      <c r="AT1138" s="49"/>
      <c r="AU1138" s="49"/>
      <c r="AV1138" s="49"/>
      <c r="AW1138" s="49"/>
      <c r="AX1138" s="49"/>
      <c r="AY1138" s="49"/>
      <c r="AZ1138" s="49"/>
      <c r="BA1138" s="49"/>
      <c r="BB1138" s="49"/>
      <c r="BC1138" s="60"/>
    </row>
    <row r="1139" spans="1:55">
      <c r="A1139" s="89">
        <v>42945</v>
      </c>
      <c r="B1139" s="2" t="s">
        <v>1842</v>
      </c>
      <c r="C1139" s="2" t="s">
        <v>1450</v>
      </c>
      <c r="D1139" s="2" t="s">
        <v>1575</v>
      </c>
      <c r="E1139" s="2">
        <v>129</v>
      </c>
      <c r="F1139" s="2">
        <v>3</v>
      </c>
      <c r="G1139" s="10" t="str">
        <f t="shared" si="102"/>
        <v>129-3</v>
      </c>
      <c r="H1139" s="2">
        <v>73</v>
      </c>
      <c r="I1139" s="2">
        <v>81</v>
      </c>
      <c r="J1139" s="14">
        <f>(VLOOKUP($G1139,Depth_Lookup_CCL!$A$3:$Z$549,11,FALSE))+(H1139/100)</f>
        <v>324.71000000000004</v>
      </c>
      <c r="K1139" s="14">
        <f>(VLOOKUP($G1139,Depth_Lookup_CCL!$A$3:$Z$549,11,FALSE))+(I1139/100)</f>
        <v>324.79000000000002</v>
      </c>
      <c r="L1139" s="90">
        <v>60</v>
      </c>
      <c r="M1139" s="90" t="s">
        <v>1846</v>
      </c>
      <c r="N1139" s="14"/>
      <c r="Q1139" s="2"/>
      <c r="R1139" s="110"/>
      <c r="S1139" s="2" t="s">
        <v>1379</v>
      </c>
      <c r="T1139" s="35" t="s">
        <v>1391</v>
      </c>
      <c r="U1139" s="2" t="s">
        <v>1368</v>
      </c>
      <c r="V1139" s="2" t="s">
        <v>1374</v>
      </c>
      <c r="W1139" s="5">
        <f>VLOOKUP(V1139,definitions_list_lookup!$V$12:$W$15,2,FALSE)</f>
        <v>1</v>
      </c>
      <c r="X1139" s="35" t="s">
        <v>1456</v>
      </c>
      <c r="Y1139" s="41">
        <f>VLOOKUP(X1139,definitions_list_lookup!$AT$3:$AU$5,2,FALSE)</f>
        <v>1</v>
      </c>
      <c r="Z1139" s="41">
        <v>8</v>
      </c>
      <c r="AA1139" s="41" t="s">
        <v>3368</v>
      </c>
      <c r="AB1139" s="2"/>
      <c r="AC1139" s="2"/>
      <c r="AD1139" s="5" t="e">
        <f>VLOOKUP(AC1139,definitions_list_lookup!$Y$12:$Z$15,2,FALSE)</f>
        <v>#N/A</v>
      </c>
      <c r="AE1139" s="35"/>
      <c r="AF1139" s="41" t="e">
        <f>VLOOKUP(AE1139,definitions_list_lookup!$AT$3:$AU$5,2,FALSE)</f>
        <v>#N/A</v>
      </c>
      <c r="AH1139" s="2"/>
      <c r="AI1139" s="2"/>
      <c r="AJ1139" s="14"/>
      <c r="AK1139" s="14"/>
      <c r="AL1139" s="14"/>
      <c r="AM1139" s="14"/>
      <c r="AN1139" s="14"/>
      <c r="AO1139" s="14"/>
      <c r="AP1139" s="14"/>
      <c r="AQ1139" s="14"/>
      <c r="AR1139" s="14"/>
      <c r="AS1139" s="49"/>
      <c r="AT1139" s="49"/>
      <c r="AU1139" s="49"/>
      <c r="AV1139" s="49"/>
      <c r="AW1139" s="49"/>
      <c r="AX1139" s="49"/>
      <c r="AY1139" s="49"/>
      <c r="AZ1139" s="49"/>
      <c r="BA1139" s="49"/>
      <c r="BB1139" s="49"/>
      <c r="BC1139" s="60"/>
    </row>
    <row r="1140" spans="1:55">
      <c r="A1140" s="89">
        <v>42945</v>
      </c>
      <c r="B1140" s="2" t="s">
        <v>1842</v>
      </c>
      <c r="C1140" s="2" t="s">
        <v>1450</v>
      </c>
      <c r="D1140" s="2" t="s">
        <v>1575</v>
      </c>
      <c r="E1140" s="2">
        <v>129</v>
      </c>
      <c r="F1140" s="2">
        <v>3</v>
      </c>
      <c r="G1140" s="10" t="str">
        <f t="shared" si="102"/>
        <v>129-3</v>
      </c>
      <c r="H1140" s="2">
        <v>81</v>
      </c>
      <c r="I1140" s="2">
        <v>99</v>
      </c>
      <c r="J1140" s="14">
        <f>(VLOOKUP($G1140,Depth_Lookup_CCL!$A$3:$Z$549,11,FALSE))+(H1140/100)</f>
        <v>324.79000000000002</v>
      </c>
      <c r="K1140" s="14">
        <f>(VLOOKUP($G1140,Depth_Lookup_CCL!$A$3:$Z$549,11,FALSE))+(I1140/100)</f>
        <v>324.97000000000003</v>
      </c>
      <c r="L1140" s="90">
        <v>60</v>
      </c>
      <c r="M1140" s="90" t="s">
        <v>1846</v>
      </c>
      <c r="N1140" s="14" t="s">
        <v>1442</v>
      </c>
      <c r="Q1140" s="2"/>
      <c r="R1140" s="110"/>
      <c r="S1140" s="2" t="s">
        <v>1379</v>
      </c>
      <c r="T1140" s="35" t="s">
        <v>1391</v>
      </c>
      <c r="U1140" s="2" t="s">
        <v>1368</v>
      </c>
      <c r="V1140" s="2" t="s">
        <v>1374</v>
      </c>
      <c r="W1140" s="5">
        <f>VLOOKUP(V1140,definitions_list_lookup!$V$12:$W$15,2,FALSE)</f>
        <v>1</v>
      </c>
      <c r="X1140" s="35" t="s">
        <v>1456</v>
      </c>
      <c r="Y1140" s="41">
        <f>VLOOKUP(X1140,definitions_list_lookup!$AT$3:$AU$5,2,FALSE)</f>
        <v>1</v>
      </c>
      <c r="Z1140" s="41">
        <v>40</v>
      </c>
      <c r="AA1140" s="41" t="s">
        <v>3372</v>
      </c>
      <c r="AB1140" s="2"/>
      <c r="AC1140" s="2"/>
      <c r="AD1140" s="5" t="e">
        <f>VLOOKUP(AC1140,definitions_list_lookup!$Y$12:$Z$15,2,FALSE)</f>
        <v>#N/A</v>
      </c>
      <c r="AE1140" s="35"/>
      <c r="AF1140" s="41" t="e">
        <f>VLOOKUP(AE1140,definitions_list_lookup!$AT$3:$AU$5,2,FALSE)</f>
        <v>#N/A</v>
      </c>
      <c r="AH1140" s="2"/>
      <c r="AI1140" s="2"/>
      <c r="AJ1140" s="14"/>
      <c r="AK1140" s="14"/>
      <c r="AL1140" s="14"/>
      <c r="AM1140" s="14"/>
      <c r="AN1140" s="14"/>
      <c r="AO1140" s="14"/>
      <c r="AP1140" s="14"/>
      <c r="AQ1140" s="14"/>
      <c r="AR1140" s="14"/>
      <c r="AS1140" s="49"/>
      <c r="AT1140" s="49"/>
      <c r="AU1140" s="49"/>
      <c r="AV1140" s="49"/>
      <c r="AW1140" s="49" t="e">
        <f t="shared" si="107"/>
        <v>#DIV/0!</v>
      </c>
      <c r="AX1140" s="49" t="e">
        <f t="shared" si="103"/>
        <v>#DIV/0!</v>
      </c>
      <c r="AY1140" s="49" t="e">
        <f t="shared" si="108"/>
        <v>#DIV/0!</v>
      </c>
      <c r="AZ1140" s="49" t="e">
        <f t="shared" si="104"/>
        <v>#DIV/0!</v>
      </c>
      <c r="BA1140" s="49" t="e">
        <f t="shared" si="105"/>
        <v>#DIV/0!</v>
      </c>
      <c r="BB1140" s="49" t="e">
        <f t="shared" si="109"/>
        <v>#DIV/0!</v>
      </c>
      <c r="BC1140" s="60" t="e">
        <f t="shared" si="106"/>
        <v>#DIV/0!</v>
      </c>
    </row>
    <row r="1141" spans="1:55">
      <c r="A1141" s="89">
        <v>42945</v>
      </c>
      <c r="B1141" s="2" t="s">
        <v>1842</v>
      </c>
      <c r="C1141" s="2" t="s">
        <v>1450</v>
      </c>
      <c r="D1141" s="2" t="s">
        <v>1575</v>
      </c>
      <c r="E1141" s="2">
        <v>129</v>
      </c>
      <c r="F1141" s="2">
        <v>4</v>
      </c>
      <c r="G1141" s="10" t="str">
        <f t="shared" si="102"/>
        <v>129-4</v>
      </c>
      <c r="H1141" s="2">
        <v>0</v>
      </c>
      <c r="I1141" s="2">
        <v>22</v>
      </c>
      <c r="J1141" s="14">
        <f>(VLOOKUP($G1141,Depth_Lookup_CCL!$A$3:$Z$549,11,FALSE))+(H1141/100)</f>
        <v>324.96500000000003</v>
      </c>
      <c r="K1141" s="14">
        <f>(VLOOKUP($G1141,Depth_Lookup_CCL!$A$3:$Z$549,11,FALSE))+(I1141/100)</f>
        <v>325.18500000000006</v>
      </c>
      <c r="L1141" s="90">
        <v>60</v>
      </c>
      <c r="M1141" s="90" t="s">
        <v>1846</v>
      </c>
      <c r="N1141" s="14"/>
      <c r="Q1141" s="2"/>
      <c r="R1141" s="110"/>
      <c r="S1141" s="2" t="s">
        <v>1379</v>
      </c>
      <c r="T1141" s="35" t="s">
        <v>1391</v>
      </c>
      <c r="U1141" s="2" t="s">
        <v>1368</v>
      </c>
      <c r="V1141" s="2" t="s">
        <v>1374</v>
      </c>
      <c r="W1141" s="5">
        <f>VLOOKUP(V1141,definitions_list_lookup!$V$12:$W$15,2,FALSE)</f>
        <v>1</v>
      </c>
      <c r="X1141" s="35" t="s">
        <v>1456</v>
      </c>
      <c r="Y1141" s="41">
        <f>VLOOKUP(X1141,definitions_list_lookup!$AT$3:$AU$5,2,FALSE)</f>
        <v>1</v>
      </c>
      <c r="Z1141" s="41"/>
      <c r="AA1141" s="41" t="s">
        <v>3229</v>
      </c>
      <c r="AB1141" s="2"/>
      <c r="AC1141" s="2"/>
      <c r="AD1141" s="5" t="e">
        <f>VLOOKUP(AC1141,definitions_list_lookup!$Y$12:$Z$15,2,FALSE)</f>
        <v>#N/A</v>
      </c>
      <c r="AE1141" s="35"/>
      <c r="AF1141" s="41" t="e">
        <f>VLOOKUP(AE1141,definitions_list_lookup!$AT$3:$AU$5,2,FALSE)</f>
        <v>#N/A</v>
      </c>
      <c r="AH1141" s="2"/>
      <c r="AI1141" s="2"/>
      <c r="AJ1141" s="14"/>
      <c r="AK1141" s="14"/>
      <c r="AL1141" s="14"/>
      <c r="AM1141" s="14"/>
      <c r="AN1141" s="14"/>
      <c r="AO1141" s="14"/>
      <c r="AP1141" s="14"/>
      <c r="AQ1141" s="14"/>
      <c r="AR1141" s="14"/>
      <c r="AS1141" s="49"/>
      <c r="AT1141" s="49"/>
      <c r="AU1141" s="49"/>
      <c r="AV1141" s="49"/>
      <c r="AW1141" s="49"/>
      <c r="AX1141" s="49"/>
      <c r="AY1141" s="49"/>
      <c r="AZ1141" s="49"/>
      <c r="BA1141" s="49"/>
      <c r="BB1141" s="49"/>
      <c r="BC1141" s="60"/>
    </row>
    <row r="1142" spans="1:55">
      <c r="A1142" s="89">
        <v>42945</v>
      </c>
      <c r="B1142" s="2" t="s">
        <v>1842</v>
      </c>
      <c r="C1142" s="2" t="s">
        <v>1450</v>
      </c>
      <c r="D1142" s="2" t="s">
        <v>1575</v>
      </c>
      <c r="E1142" s="2">
        <v>129</v>
      </c>
      <c r="F1142" s="2">
        <v>4</v>
      </c>
      <c r="G1142" s="10" t="str">
        <f t="shared" si="102"/>
        <v>129-4</v>
      </c>
      <c r="H1142" s="2">
        <v>22</v>
      </c>
      <c r="I1142" s="2">
        <v>23</v>
      </c>
      <c r="J1142" s="14">
        <f>(VLOOKUP($G1142,Depth_Lookup_CCL!$A$3:$Z$549,11,FALSE))+(H1142/100)</f>
        <v>325.18500000000006</v>
      </c>
      <c r="K1142" s="14">
        <f>(VLOOKUP($G1142,Depth_Lookup_CCL!$A$3:$Z$549,11,FALSE))+(I1142/100)</f>
        <v>325.19500000000005</v>
      </c>
      <c r="L1142" s="90">
        <v>60</v>
      </c>
      <c r="M1142" s="90" t="s">
        <v>1846</v>
      </c>
      <c r="N1142" s="14"/>
      <c r="Q1142" s="2"/>
      <c r="R1142" s="110"/>
      <c r="S1142" s="2" t="s">
        <v>1379</v>
      </c>
      <c r="T1142" s="35" t="s">
        <v>1391</v>
      </c>
      <c r="U1142" s="2" t="s">
        <v>1368</v>
      </c>
      <c r="V1142" s="2" t="s">
        <v>1374</v>
      </c>
      <c r="W1142" s="5">
        <f>VLOOKUP(V1142,definitions_list_lookup!$V$12:$W$15,2,FALSE)</f>
        <v>1</v>
      </c>
      <c r="X1142" s="35" t="s">
        <v>1456</v>
      </c>
      <c r="Y1142" s="41">
        <f>VLOOKUP(X1142,definitions_list_lookup!$AT$3:$AU$5,2,FALSE)</f>
        <v>1</v>
      </c>
      <c r="Z1142" s="41">
        <v>1</v>
      </c>
      <c r="AA1142" s="41" t="s">
        <v>3368</v>
      </c>
      <c r="AB1142" s="2"/>
      <c r="AC1142" s="2"/>
      <c r="AD1142" s="5" t="e">
        <f>VLOOKUP(AC1142,definitions_list_lookup!$Y$12:$Z$15,2,FALSE)</f>
        <v>#N/A</v>
      </c>
      <c r="AE1142" s="35"/>
      <c r="AF1142" s="41" t="e">
        <f>VLOOKUP(AE1142,definitions_list_lookup!$AT$3:$AU$5,2,FALSE)</f>
        <v>#N/A</v>
      </c>
      <c r="AH1142" s="2"/>
      <c r="AI1142" s="2"/>
      <c r="AJ1142" s="14"/>
      <c r="AK1142" s="14"/>
      <c r="AL1142" s="14"/>
      <c r="AM1142" s="14"/>
      <c r="AN1142" s="14"/>
      <c r="AO1142" s="14"/>
      <c r="AP1142" s="14"/>
      <c r="AQ1142" s="14"/>
      <c r="AR1142" s="14"/>
      <c r="AS1142" s="49">
        <v>8</v>
      </c>
      <c r="AT1142" s="49">
        <v>90</v>
      </c>
      <c r="AU1142" s="49">
        <v>17</v>
      </c>
      <c r="AV1142" s="49">
        <v>180</v>
      </c>
      <c r="AW1142" s="49">
        <f t="shared" si="107"/>
        <v>-24.687691097482571</v>
      </c>
      <c r="AX1142" s="49">
        <f t="shared" si="103"/>
        <v>335.31230890251743</v>
      </c>
      <c r="AY1142" s="49">
        <f t="shared" si="108"/>
        <v>71.402622892789211</v>
      </c>
      <c r="AZ1142" s="49">
        <f t="shared" si="104"/>
        <v>65.312308902517429</v>
      </c>
      <c r="BA1142" s="49">
        <f t="shared" si="105"/>
        <v>18.597377107210789</v>
      </c>
      <c r="BB1142" s="49">
        <f t="shared" si="109"/>
        <v>155.31230890251743</v>
      </c>
      <c r="BC1142" s="60">
        <f t="shared" si="106"/>
        <v>18.597377107210789</v>
      </c>
    </row>
    <row r="1143" spans="1:55">
      <c r="A1143" s="89">
        <v>42945</v>
      </c>
      <c r="B1143" s="2" t="s">
        <v>1842</v>
      </c>
      <c r="C1143" s="2" t="s">
        <v>1450</v>
      </c>
      <c r="D1143" s="2" t="s">
        <v>1575</v>
      </c>
      <c r="E1143" s="2">
        <v>129</v>
      </c>
      <c r="F1143" s="2">
        <v>4</v>
      </c>
      <c r="G1143" s="10" t="str">
        <f t="shared" si="102"/>
        <v>129-4</v>
      </c>
      <c r="H1143" s="2">
        <v>23</v>
      </c>
      <c r="I1143" s="2">
        <v>43.5</v>
      </c>
      <c r="J1143" s="14">
        <f>(VLOOKUP($G1143,Depth_Lookup_CCL!$A$3:$Z$549,11,FALSE))+(H1143/100)</f>
        <v>325.19500000000005</v>
      </c>
      <c r="K1143" s="14">
        <f>(VLOOKUP($G1143,Depth_Lookup_CCL!$A$3:$Z$549,11,FALSE))+(I1143/100)</f>
        <v>325.40000000000003</v>
      </c>
      <c r="L1143" s="90">
        <v>60</v>
      </c>
      <c r="M1143" s="90" t="s">
        <v>1846</v>
      </c>
      <c r="N1143" s="14"/>
      <c r="Q1143" s="2"/>
      <c r="R1143" s="110"/>
      <c r="S1143" s="2" t="s">
        <v>1379</v>
      </c>
      <c r="T1143" s="35" t="s">
        <v>1391</v>
      </c>
      <c r="U1143" s="2" t="s">
        <v>1368</v>
      </c>
      <c r="V1143" s="2" t="s">
        <v>1374</v>
      </c>
      <c r="W1143" s="5">
        <f>VLOOKUP(V1143,definitions_list_lookup!$V$12:$W$15,2,FALSE)</f>
        <v>1</v>
      </c>
      <c r="X1143" s="35" t="s">
        <v>1456</v>
      </c>
      <c r="Y1143" s="41">
        <f>VLOOKUP(X1143,definitions_list_lookup!$AT$3:$AU$5,2,FALSE)</f>
        <v>1</v>
      </c>
      <c r="Z1143" s="41">
        <v>20.5</v>
      </c>
      <c r="AA1143" s="41" t="s">
        <v>3372</v>
      </c>
      <c r="AB1143" s="2"/>
      <c r="AC1143" s="2"/>
      <c r="AD1143" s="5" t="e">
        <f>VLOOKUP(AC1143,definitions_list_lookup!$Y$12:$Z$15,2,FALSE)</f>
        <v>#N/A</v>
      </c>
      <c r="AE1143" s="35"/>
      <c r="AF1143" s="41" t="e">
        <f>VLOOKUP(AE1143,definitions_list_lookup!$AT$3:$AU$5,2,FALSE)</f>
        <v>#N/A</v>
      </c>
      <c r="AH1143" s="2"/>
      <c r="AI1143" s="2"/>
      <c r="AJ1143" s="14"/>
      <c r="AK1143" s="14"/>
      <c r="AL1143" s="14"/>
      <c r="AM1143" s="14"/>
      <c r="AN1143" s="14"/>
      <c r="AO1143" s="14"/>
      <c r="AP1143" s="14"/>
      <c r="AQ1143" s="14"/>
      <c r="AR1143" s="14"/>
      <c r="AS1143" s="49"/>
      <c r="AT1143" s="49"/>
      <c r="AU1143" s="49"/>
      <c r="AV1143" s="49"/>
      <c r="AW1143" s="49" t="e">
        <f t="shared" si="107"/>
        <v>#DIV/0!</v>
      </c>
      <c r="AX1143" s="49" t="e">
        <f t="shared" si="103"/>
        <v>#DIV/0!</v>
      </c>
      <c r="AY1143" s="49" t="e">
        <f t="shared" si="108"/>
        <v>#DIV/0!</v>
      </c>
      <c r="AZ1143" s="49" t="e">
        <f t="shared" si="104"/>
        <v>#DIV/0!</v>
      </c>
      <c r="BA1143" s="49" t="e">
        <f t="shared" si="105"/>
        <v>#DIV/0!</v>
      </c>
      <c r="BB1143" s="49" t="e">
        <f t="shared" si="109"/>
        <v>#DIV/0!</v>
      </c>
      <c r="BC1143" s="60" t="e">
        <f t="shared" si="106"/>
        <v>#DIV/0!</v>
      </c>
    </row>
    <row r="1144" spans="1:55">
      <c r="A1144" s="89">
        <v>42945</v>
      </c>
      <c r="B1144" s="2" t="s">
        <v>1842</v>
      </c>
      <c r="C1144" s="2" t="s">
        <v>1450</v>
      </c>
      <c r="D1144" s="2" t="s">
        <v>1575</v>
      </c>
      <c r="E1144" s="2">
        <v>129</v>
      </c>
      <c r="F1144" s="2">
        <v>4</v>
      </c>
      <c r="G1144" s="10" t="str">
        <f t="shared" si="102"/>
        <v>129-4</v>
      </c>
      <c r="H1144" s="2">
        <v>43.5</v>
      </c>
      <c r="I1144" s="2">
        <v>46</v>
      </c>
      <c r="J1144" s="14">
        <f>(VLOOKUP($G1144,Depth_Lookup_CCL!$A$3:$Z$549,11,FALSE))+(H1144/100)</f>
        <v>325.40000000000003</v>
      </c>
      <c r="K1144" s="14">
        <f>(VLOOKUP($G1144,Depth_Lookup_CCL!$A$3:$Z$549,11,FALSE))+(I1144/100)</f>
        <v>325.42500000000001</v>
      </c>
      <c r="L1144" s="90">
        <v>60</v>
      </c>
      <c r="M1144" s="90" t="s">
        <v>1846</v>
      </c>
      <c r="N1144" s="14"/>
      <c r="Q1144" s="2"/>
      <c r="R1144" s="110"/>
      <c r="S1144" s="2" t="s">
        <v>1379</v>
      </c>
      <c r="T1144" s="35" t="s">
        <v>1391</v>
      </c>
      <c r="U1144" s="2" t="s">
        <v>1368</v>
      </c>
      <c r="V1144" s="2" t="s">
        <v>1374</v>
      </c>
      <c r="W1144" s="5">
        <f>VLOOKUP(V1144,definitions_list_lookup!$V$12:$W$15,2,FALSE)</f>
        <v>1</v>
      </c>
      <c r="X1144" s="35" t="s">
        <v>1456</v>
      </c>
      <c r="Y1144" s="41">
        <f>VLOOKUP(X1144,definitions_list_lookup!$AT$3:$AU$5,2,FALSE)</f>
        <v>1</v>
      </c>
      <c r="Z1144" s="41">
        <v>2.5</v>
      </c>
      <c r="AA1144" s="41" t="s">
        <v>3368</v>
      </c>
      <c r="AB1144" s="2"/>
      <c r="AC1144" s="2"/>
      <c r="AD1144" s="5" t="e">
        <f>VLOOKUP(AC1144,definitions_list_lookup!$Y$12:$Z$15,2,FALSE)</f>
        <v>#N/A</v>
      </c>
      <c r="AE1144" s="35"/>
      <c r="AF1144" s="41" t="e">
        <f>VLOOKUP(AE1144,definitions_list_lookup!$AT$3:$AU$5,2,FALSE)</f>
        <v>#N/A</v>
      </c>
      <c r="AH1144" s="2"/>
      <c r="AI1144" s="2"/>
      <c r="AJ1144" s="14"/>
      <c r="AK1144" s="14"/>
      <c r="AL1144" s="14"/>
      <c r="AM1144" s="14"/>
      <c r="AN1144" s="14"/>
      <c r="AO1144" s="14"/>
      <c r="AP1144" s="14"/>
      <c r="AQ1144" s="14"/>
      <c r="AR1144" s="14"/>
      <c r="AS1144" s="49">
        <v>8</v>
      </c>
      <c r="AT1144" s="49">
        <v>90</v>
      </c>
      <c r="AU1144" s="49">
        <v>17</v>
      </c>
      <c r="AV1144" s="49">
        <v>180</v>
      </c>
      <c r="AW1144" s="49">
        <f t="shared" si="107"/>
        <v>-24.687691097482571</v>
      </c>
      <c r="AX1144" s="49">
        <f t="shared" si="103"/>
        <v>335.31230890251743</v>
      </c>
      <c r="AY1144" s="49">
        <f t="shared" si="108"/>
        <v>71.402622892789211</v>
      </c>
      <c r="AZ1144" s="49">
        <f t="shared" si="104"/>
        <v>65.312308902517429</v>
      </c>
      <c r="BA1144" s="49">
        <f t="shared" si="105"/>
        <v>18.597377107210789</v>
      </c>
      <c r="BB1144" s="49">
        <f t="shared" si="109"/>
        <v>155.31230890251743</v>
      </c>
      <c r="BC1144" s="60">
        <f t="shared" si="106"/>
        <v>18.597377107210789</v>
      </c>
    </row>
    <row r="1145" spans="1:55">
      <c r="A1145" s="89">
        <v>42945</v>
      </c>
      <c r="B1145" s="2" t="s">
        <v>1842</v>
      </c>
      <c r="C1145" s="2" t="s">
        <v>1450</v>
      </c>
      <c r="D1145" s="2" t="s">
        <v>1575</v>
      </c>
      <c r="E1145" s="2">
        <v>129</v>
      </c>
      <c r="F1145" s="2">
        <v>4</v>
      </c>
      <c r="G1145" s="10" t="str">
        <f t="shared" si="102"/>
        <v>129-4</v>
      </c>
      <c r="H1145" s="2">
        <v>46</v>
      </c>
      <c r="I1145" s="2">
        <v>51.5</v>
      </c>
      <c r="J1145" s="14">
        <f>(VLOOKUP($G1145,Depth_Lookup_CCL!$A$3:$Z$549,11,FALSE))+(H1145/100)</f>
        <v>325.42500000000001</v>
      </c>
      <c r="K1145" s="14">
        <f>(VLOOKUP($G1145,Depth_Lookup_CCL!$A$3:$Z$549,11,FALSE))+(I1145/100)</f>
        <v>325.48</v>
      </c>
      <c r="L1145" s="90">
        <v>60</v>
      </c>
      <c r="M1145" s="90" t="s">
        <v>1846</v>
      </c>
      <c r="N1145" s="14"/>
      <c r="Q1145" s="2"/>
      <c r="R1145" s="110"/>
      <c r="S1145" s="2" t="s">
        <v>1379</v>
      </c>
      <c r="T1145" s="35" t="s">
        <v>1391</v>
      </c>
      <c r="U1145" s="2" t="s">
        <v>1368</v>
      </c>
      <c r="V1145" s="2" t="s">
        <v>1374</v>
      </c>
      <c r="W1145" s="5">
        <f>VLOOKUP(V1145,definitions_list_lookup!$V$12:$W$15,2,FALSE)</f>
        <v>1</v>
      </c>
      <c r="X1145" s="35" t="s">
        <v>1456</v>
      </c>
      <c r="Y1145" s="41">
        <f>VLOOKUP(X1145,definitions_list_lookup!$AT$3:$AU$5,2,FALSE)</f>
        <v>1</v>
      </c>
      <c r="Z1145" s="41">
        <v>5.5</v>
      </c>
      <c r="AA1145" s="41" t="s">
        <v>3081</v>
      </c>
      <c r="AB1145" s="2"/>
      <c r="AC1145" s="2"/>
      <c r="AD1145" s="5" t="e">
        <f>VLOOKUP(AC1145,definitions_list_lookup!$Y$12:$Z$15,2,FALSE)</f>
        <v>#N/A</v>
      </c>
      <c r="AE1145" s="35"/>
      <c r="AF1145" s="41" t="e">
        <f>VLOOKUP(AE1145,definitions_list_lookup!$AT$3:$AU$5,2,FALSE)</f>
        <v>#N/A</v>
      </c>
      <c r="AH1145" s="2"/>
      <c r="AI1145" s="2"/>
      <c r="AJ1145" s="14"/>
      <c r="AK1145" s="14"/>
      <c r="AL1145" s="14"/>
      <c r="AM1145" s="14"/>
      <c r="AN1145" s="14"/>
      <c r="AO1145" s="14"/>
      <c r="AP1145" s="14"/>
      <c r="AQ1145" s="14"/>
      <c r="AR1145" s="14"/>
      <c r="AS1145" s="49"/>
      <c r="AT1145" s="49"/>
      <c r="AU1145" s="49"/>
      <c r="AV1145" s="49"/>
      <c r="AW1145" s="49"/>
      <c r="AX1145" s="49"/>
      <c r="AY1145" s="49"/>
      <c r="AZ1145" s="49"/>
      <c r="BA1145" s="49"/>
      <c r="BB1145" s="49"/>
      <c r="BC1145" s="60"/>
    </row>
    <row r="1146" spans="1:55">
      <c r="A1146" s="89">
        <v>42945</v>
      </c>
      <c r="B1146" s="2" t="s">
        <v>1842</v>
      </c>
      <c r="C1146" s="2" t="s">
        <v>1450</v>
      </c>
      <c r="D1146" s="2" t="s">
        <v>1575</v>
      </c>
      <c r="E1146" s="2">
        <v>129</v>
      </c>
      <c r="F1146" s="2">
        <v>4</v>
      </c>
      <c r="G1146" s="10" t="str">
        <f t="shared" si="102"/>
        <v>129-4</v>
      </c>
      <c r="H1146" s="2">
        <v>51.5</v>
      </c>
      <c r="I1146" s="2">
        <v>92</v>
      </c>
      <c r="J1146" s="14">
        <f>(VLOOKUP($G1146,Depth_Lookup_CCL!$A$3:$Z$549,11,FALSE))+(H1146/100)</f>
        <v>325.48</v>
      </c>
      <c r="K1146" s="14">
        <f>(VLOOKUP($G1146,Depth_Lookup_CCL!$A$3:$Z$549,11,FALSE))+(I1146/100)</f>
        <v>325.88500000000005</v>
      </c>
      <c r="L1146" s="90">
        <v>60</v>
      </c>
      <c r="M1146" s="90" t="s">
        <v>1846</v>
      </c>
      <c r="N1146" s="14" t="s">
        <v>1442</v>
      </c>
      <c r="Q1146" s="2"/>
      <c r="R1146" s="110"/>
      <c r="S1146" s="2" t="s">
        <v>1379</v>
      </c>
      <c r="T1146" s="35" t="s">
        <v>1391</v>
      </c>
      <c r="U1146" s="2" t="s">
        <v>1368</v>
      </c>
      <c r="V1146" s="2" t="s">
        <v>1374</v>
      </c>
      <c r="W1146" s="5">
        <f>VLOOKUP(V1146,definitions_list_lookup!$V$12:$W$15,2,FALSE)</f>
        <v>1</v>
      </c>
      <c r="X1146" s="35" t="s">
        <v>1456</v>
      </c>
      <c r="Y1146" s="41">
        <f>VLOOKUP(X1146,definitions_list_lookup!$AT$3:$AU$5,2,FALSE)</f>
        <v>1</v>
      </c>
      <c r="Z1146" s="41">
        <v>0.25</v>
      </c>
      <c r="AA1146" s="41" t="s">
        <v>3969</v>
      </c>
      <c r="AB1146" s="2"/>
      <c r="AC1146" s="2"/>
      <c r="AD1146" s="5" t="e">
        <f>VLOOKUP(AC1146,definitions_list_lookup!$Y$12:$Z$15,2,FALSE)</f>
        <v>#N/A</v>
      </c>
      <c r="AE1146" s="35"/>
      <c r="AF1146" s="41" t="e">
        <f>VLOOKUP(AE1146,definitions_list_lookup!$AT$3:$AU$5,2,FALSE)</f>
        <v>#N/A</v>
      </c>
      <c r="AH1146" s="2"/>
      <c r="AI1146" s="2"/>
      <c r="AJ1146" s="14"/>
      <c r="AK1146" s="14"/>
      <c r="AL1146" s="14"/>
      <c r="AM1146" s="14"/>
      <c r="AN1146" s="14"/>
      <c r="AO1146" s="14"/>
      <c r="AP1146" s="14"/>
      <c r="AQ1146" s="14"/>
      <c r="AR1146" s="14"/>
      <c r="AS1146" s="49"/>
      <c r="AT1146" s="49"/>
      <c r="AU1146" s="49"/>
      <c r="AV1146" s="49"/>
      <c r="AW1146" s="49" t="e">
        <f t="shared" si="107"/>
        <v>#DIV/0!</v>
      </c>
      <c r="AX1146" s="49" t="e">
        <f t="shared" si="103"/>
        <v>#DIV/0!</v>
      </c>
      <c r="AY1146" s="49" t="e">
        <f t="shared" si="108"/>
        <v>#DIV/0!</v>
      </c>
      <c r="AZ1146" s="49" t="e">
        <f t="shared" si="104"/>
        <v>#DIV/0!</v>
      </c>
      <c r="BA1146" s="49" t="e">
        <f t="shared" si="105"/>
        <v>#DIV/0!</v>
      </c>
      <c r="BB1146" s="49" t="e">
        <f t="shared" si="109"/>
        <v>#DIV/0!</v>
      </c>
      <c r="BC1146" s="60" t="e">
        <f t="shared" si="106"/>
        <v>#DIV/0!</v>
      </c>
    </row>
    <row r="1147" spans="1:55">
      <c r="A1147" s="89">
        <v>42945</v>
      </c>
      <c r="B1147" s="2" t="s">
        <v>1842</v>
      </c>
      <c r="C1147" s="2" t="s">
        <v>1450</v>
      </c>
      <c r="D1147" s="2" t="s">
        <v>1575</v>
      </c>
      <c r="E1147" s="2">
        <v>130</v>
      </c>
      <c r="F1147" s="2">
        <v>1</v>
      </c>
      <c r="G1147" s="10" t="str">
        <f t="shared" si="102"/>
        <v>130-1</v>
      </c>
      <c r="H1147" s="2">
        <v>0</v>
      </c>
      <c r="I1147" s="2">
        <v>65</v>
      </c>
      <c r="J1147" s="14">
        <f>(VLOOKUP($G1147,Depth_Lookup_CCL!$A$3:$Z$549,11,FALSE))+(H1147/100)</f>
        <v>326</v>
      </c>
      <c r="K1147" s="14">
        <f>(VLOOKUP($G1147,Depth_Lookup_CCL!$A$3:$Z$549,11,FALSE))+(I1147/100)</f>
        <v>326.64999999999998</v>
      </c>
      <c r="L1147" s="90">
        <v>60</v>
      </c>
      <c r="M1147" s="90" t="s">
        <v>1846</v>
      </c>
      <c r="N1147" s="14" t="s">
        <v>1442</v>
      </c>
      <c r="Q1147" s="2"/>
      <c r="R1147" s="110"/>
      <c r="T1147" s="35"/>
      <c r="U1147" s="2"/>
      <c r="V1147" s="2"/>
      <c r="W1147" s="5" t="e">
        <f>VLOOKUP(V1147,definitions_list_lookup!$V$12:$W$15,2,FALSE)</f>
        <v>#N/A</v>
      </c>
      <c r="X1147" s="35"/>
      <c r="Y1147" s="41" t="e">
        <f>VLOOKUP(X1147,definitions_list_lookup!$AT$3:$AU$5,2,FALSE)</f>
        <v>#N/A</v>
      </c>
      <c r="Z1147" s="41">
        <v>218.5</v>
      </c>
      <c r="AA1147" s="41" t="s">
        <v>3970</v>
      </c>
      <c r="AB1147" s="2" t="s">
        <v>1385</v>
      </c>
      <c r="AC1147" s="2" t="s">
        <v>1374</v>
      </c>
      <c r="AD1147" s="5">
        <f>VLOOKUP(AC1147,definitions_list_lookup!$Y$12:$Z$15,2,FALSE)</f>
        <v>1</v>
      </c>
      <c r="AE1147" s="35" t="s">
        <v>1455</v>
      </c>
      <c r="AF1147" s="41">
        <f>VLOOKUP(AE1147,definitions_list_lookup!$AT$3:$AU$5,2,FALSE)</f>
        <v>0</v>
      </c>
      <c r="AH1147" s="2" t="s">
        <v>1494</v>
      </c>
      <c r="AI1147" s="2" t="s">
        <v>3254</v>
      </c>
      <c r="AJ1147" s="14"/>
      <c r="AK1147" s="14"/>
      <c r="AL1147" s="14"/>
      <c r="AM1147" s="14"/>
      <c r="AN1147" s="14"/>
      <c r="AO1147" s="14"/>
      <c r="AP1147" s="14"/>
      <c r="AQ1147" s="14"/>
      <c r="AR1147" s="14"/>
      <c r="AS1147" s="49">
        <v>3</v>
      </c>
      <c r="AT1147" s="49">
        <v>270</v>
      </c>
      <c r="AU1147" s="49">
        <v>15</v>
      </c>
      <c r="AV1147" s="49">
        <v>180</v>
      </c>
      <c r="AW1147" s="49">
        <f t="shared" si="107"/>
        <v>11.066688518384126</v>
      </c>
      <c r="AX1147" s="49">
        <f t="shared" si="103"/>
        <v>11.066688518384126</v>
      </c>
      <c r="AY1147" s="49">
        <f t="shared" si="108"/>
        <v>74.728937145345284</v>
      </c>
      <c r="AZ1147" s="49">
        <f t="shared" si="104"/>
        <v>101.06668851838413</v>
      </c>
      <c r="BA1147" s="49">
        <f t="shared" si="105"/>
        <v>15.271062854654716</v>
      </c>
      <c r="BB1147" s="49">
        <f t="shared" si="109"/>
        <v>191.06668851838413</v>
      </c>
      <c r="BC1147" s="60">
        <f t="shared" si="106"/>
        <v>15.271062854654716</v>
      </c>
    </row>
    <row r="1148" spans="1:55">
      <c r="A1148" s="89">
        <v>42945</v>
      </c>
      <c r="B1148" s="2" t="s">
        <v>1842</v>
      </c>
      <c r="C1148" s="2" t="s">
        <v>1450</v>
      </c>
      <c r="D1148" s="2" t="s">
        <v>1575</v>
      </c>
      <c r="E1148" s="2">
        <v>130</v>
      </c>
      <c r="F1148" s="2">
        <v>2</v>
      </c>
      <c r="G1148" s="10" t="str">
        <f t="shared" si="102"/>
        <v>130-2</v>
      </c>
      <c r="H1148" s="2">
        <v>0</v>
      </c>
      <c r="I1148" s="2">
        <v>88</v>
      </c>
      <c r="J1148" s="14">
        <f>(VLOOKUP($G1148,Depth_Lookup_CCL!$A$3:$Z$549,11,FALSE))+(H1148/100)</f>
        <v>326.64499999999998</v>
      </c>
      <c r="K1148" s="14">
        <f>(VLOOKUP($G1148,Depth_Lookup_CCL!$A$3:$Z$549,11,FALSE))+(I1148/100)</f>
        <v>327.52499999999998</v>
      </c>
      <c r="L1148" s="90">
        <v>60</v>
      </c>
      <c r="M1148" s="90" t="s">
        <v>1846</v>
      </c>
      <c r="N1148" s="14" t="s">
        <v>1442</v>
      </c>
      <c r="Q1148" s="2"/>
      <c r="R1148" s="110"/>
      <c r="T1148" s="35"/>
      <c r="U1148" s="2"/>
      <c r="V1148" s="2"/>
      <c r="W1148" s="5" t="e">
        <f>VLOOKUP(V1148,definitions_list_lookup!$V$12:$W$15,2,FALSE)</f>
        <v>#N/A</v>
      </c>
      <c r="X1148" s="35"/>
      <c r="Y1148" s="41" t="e">
        <f>VLOOKUP(X1148,definitions_list_lookup!$AT$3:$AU$5,2,FALSE)</f>
        <v>#N/A</v>
      </c>
      <c r="Z1148" s="41"/>
      <c r="AA1148" s="41" t="s">
        <v>2516</v>
      </c>
      <c r="AB1148" s="2" t="s">
        <v>1385</v>
      </c>
      <c r="AC1148" s="2" t="s">
        <v>1374</v>
      </c>
      <c r="AD1148" s="5">
        <f>VLOOKUP(AC1148,definitions_list_lookup!$Y$12:$Z$15,2,FALSE)</f>
        <v>1</v>
      </c>
      <c r="AE1148" s="35" t="s">
        <v>1455</v>
      </c>
      <c r="AF1148" s="41">
        <f>VLOOKUP(AE1148,definitions_list_lookup!$AT$3:$AU$5,2,FALSE)</f>
        <v>0</v>
      </c>
      <c r="AH1148" s="2" t="s">
        <v>1494</v>
      </c>
      <c r="AI1148" s="2" t="s">
        <v>3971</v>
      </c>
      <c r="AJ1148" s="14"/>
      <c r="AK1148" s="14"/>
      <c r="AL1148" s="14"/>
      <c r="AM1148" s="14"/>
      <c r="AN1148" s="14"/>
      <c r="AO1148" s="14"/>
      <c r="AP1148" s="14"/>
      <c r="AQ1148" s="14"/>
      <c r="AR1148" s="14"/>
      <c r="AS1148" s="49">
        <v>12</v>
      </c>
      <c r="AT1148" s="49">
        <v>90</v>
      </c>
      <c r="AU1148" s="49">
        <v>16</v>
      </c>
      <c r="AV1148" s="49">
        <v>360</v>
      </c>
      <c r="AW1148" s="49">
        <f t="shared" si="107"/>
        <v>-143.4514646502011</v>
      </c>
      <c r="AX1148" s="49">
        <f t="shared" si="103"/>
        <v>216.5485353497989</v>
      </c>
      <c r="AY1148" s="49">
        <f t="shared" si="108"/>
        <v>70.356695057479669</v>
      </c>
      <c r="AZ1148" s="49">
        <f t="shared" si="104"/>
        <v>306.5485353497989</v>
      </c>
      <c r="BA1148" s="49">
        <f t="shared" si="105"/>
        <v>19.643304942520331</v>
      </c>
      <c r="BB1148" s="49">
        <f t="shared" si="109"/>
        <v>36.548535349798897</v>
      </c>
      <c r="BC1148" s="60">
        <f t="shared" si="106"/>
        <v>19.643304942520331</v>
      </c>
    </row>
    <row r="1149" spans="1:55">
      <c r="A1149" s="89">
        <v>42945</v>
      </c>
      <c r="B1149" s="2" t="s">
        <v>1842</v>
      </c>
      <c r="C1149" s="2" t="s">
        <v>1450</v>
      </c>
      <c r="D1149" s="2" t="s">
        <v>1575</v>
      </c>
      <c r="E1149" s="2">
        <v>130</v>
      </c>
      <c r="F1149" s="2">
        <v>3</v>
      </c>
      <c r="G1149" s="10" t="str">
        <f t="shared" si="102"/>
        <v>130-3</v>
      </c>
      <c r="H1149" s="2">
        <v>0</v>
      </c>
      <c r="I1149" s="2">
        <v>25</v>
      </c>
      <c r="J1149" s="14">
        <f>(VLOOKUP($G1149,Depth_Lookup_CCL!$A$3:$Z$549,11,FALSE))+(H1149/100)</f>
        <v>327.52</v>
      </c>
      <c r="K1149" s="14">
        <f>(VLOOKUP($G1149,Depth_Lookup_CCL!$A$3:$Z$549,11,FALSE))+(I1149/100)</f>
        <v>327.77</v>
      </c>
      <c r="L1149" s="90">
        <v>60</v>
      </c>
      <c r="M1149" s="90" t="s">
        <v>1846</v>
      </c>
      <c r="N1149" s="14"/>
      <c r="Q1149" s="2"/>
      <c r="R1149" s="110"/>
      <c r="S1149" s="2" t="s">
        <v>1379</v>
      </c>
      <c r="T1149" s="35" t="s">
        <v>1391</v>
      </c>
      <c r="U1149" s="2" t="s">
        <v>1368</v>
      </c>
      <c r="V1149" s="2" t="s">
        <v>1374</v>
      </c>
      <c r="W1149" s="5">
        <f>VLOOKUP(V1149,definitions_list_lookup!$V$12:$W$15,2,FALSE)</f>
        <v>1</v>
      </c>
      <c r="X1149" s="35" t="s">
        <v>1456</v>
      </c>
      <c r="Y1149" s="41">
        <f>VLOOKUP(X1149,definitions_list_lookup!$AT$3:$AU$5,2,FALSE)</f>
        <v>1</v>
      </c>
      <c r="Z1149" s="41"/>
      <c r="AA1149" s="41" t="s">
        <v>3081</v>
      </c>
      <c r="AB1149" s="2"/>
      <c r="AC1149" s="2"/>
      <c r="AD1149" s="5" t="e">
        <f>VLOOKUP(AC1149,definitions_list_lookup!$Y$12:$Z$15,2,FALSE)</f>
        <v>#N/A</v>
      </c>
      <c r="AE1149" s="35"/>
      <c r="AF1149" s="41" t="e">
        <f>VLOOKUP(AE1149,definitions_list_lookup!$AT$3:$AU$5,2,FALSE)</f>
        <v>#N/A</v>
      </c>
      <c r="AH1149" s="2"/>
      <c r="AI1149" s="2"/>
      <c r="AJ1149" s="14"/>
      <c r="AK1149" s="14"/>
      <c r="AL1149" s="14"/>
      <c r="AM1149" s="14"/>
      <c r="AN1149" s="14"/>
      <c r="AO1149" s="14"/>
      <c r="AP1149" s="14"/>
      <c r="AQ1149" s="14"/>
      <c r="AR1149" s="14"/>
      <c r="AS1149" s="49"/>
      <c r="AT1149" s="49"/>
      <c r="AU1149" s="49"/>
      <c r="AV1149" s="49"/>
      <c r="AW1149" s="49"/>
      <c r="AX1149" s="49"/>
      <c r="AY1149" s="49"/>
      <c r="AZ1149" s="49"/>
      <c r="BA1149" s="49"/>
      <c r="BB1149" s="49"/>
      <c r="BC1149" s="60"/>
    </row>
    <row r="1150" spans="1:55">
      <c r="A1150" s="89">
        <v>42945</v>
      </c>
      <c r="B1150" s="2" t="s">
        <v>1842</v>
      </c>
      <c r="C1150" s="2" t="s">
        <v>1450</v>
      </c>
      <c r="D1150" s="2" t="s">
        <v>1575</v>
      </c>
      <c r="E1150" s="2">
        <v>130</v>
      </c>
      <c r="F1150" s="2">
        <v>3</v>
      </c>
      <c r="G1150" s="10" t="str">
        <f t="shared" si="102"/>
        <v>130-3</v>
      </c>
      <c r="H1150" s="2">
        <v>25</v>
      </c>
      <c r="I1150" s="2">
        <v>27</v>
      </c>
      <c r="J1150" s="14">
        <f>(VLOOKUP($G1150,Depth_Lookup_CCL!$A$3:$Z$549,11,FALSE))+(H1150/100)</f>
        <v>327.77</v>
      </c>
      <c r="K1150" s="14">
        <f>(VLOOKUP($G1150,Depth_Lookup_CCL!$A$3:$Z$549,11,FALSE))+(I1150/100)</f>
        <v>327.78999999999996</v>
      </c>
      <c r="L1150" s="90">
        <v>60</v>
      </c>
      <c r="M1150" s="90" t="s">
        <v>1846</v>
      </c>
      <c r="N1150" s="14"/>
      <c r="Q1150" s="2"/>
      <c r="R1150" s="110"/>
      <c r="S1150" s="2" t="s">
        <v>1379</v>
      </c>
      <c r="T1150" s="35" t="s">
        <v>1391</v>
      </c>
      <c r="U1150" s="2" t="s">
        <v>1368</v>
      </c>
      <c r="V1150" s="2" t="s">
        <v>1374</v>
      </c>
      <c r="W1150" s="5">
        <f>VLOOKUP(V1150,definitions_list_lookup!$V$12:$W$15,2,FALSE)</f>
        <v>1</v>
      </c>
      <c r="X1150" s="35" t="s">
        <v>1456</v>
      </c>
      <c r="Y1150" s="41">
        <f>VLOOKUP(X1150,definitions_list_lookup!$AT$3:$AU$5,2,FALSE)</f>
        <v>1</v>
      </c>
      <c r="Z1150" s="41">
        <v>12</v>
      </c>
      <c r="AA1150" s="41" t="s">
        <v>3080</v>
      </c>
      <c r="AB1150" s="2"/>
      <c r="AC1150" s="2"/>
      <c r="AD1150" s="5" t="e">
        <f>VLOOKUP(AC1150,definitions_list_lookup!$Y$12:$Z$15,2,FALSE)</f>
        <v>#N/A</v>
      </c>
      <c r="AE1150" s="35"/>
      <c r="AF1150" s="41" t="e">
        <f>VLOOKUP(AE1150,definitions_list_lookup!$AT$3:$AU$5,2,FALSE)</f>
        <v>#N/A</v>
      </c>
      <c r="AH1150" s="2"/>
      <c r="AI1150" s="2"/>
      <c r="AJ1150" s="14"/>
      <c r="AK1150" s="14"/>
      <c r="AL1150" s="14"/>
      <c r="AM1150" s="14"/>
      <c r="AN1150" s="14"/>
      <c r="AO1150" s="14"/>
      <c r="AP1150" s="14"/>
      <c r="AQ1150" s="14"/>
      <c r="AR1150" s="14"/>
      <c r="AS1150" s="49"/>
      <c r="AT1150" s="49"/>
      <c r="AU1150" s="49"/>
      <c r="AV1150" s="49"/>
      <c r="AW1150" s="49"/>
      <c r="AX1150" s="49"/>
      <c r="AY1150" s="49"/>
      <c r="AZ1150" s="49"/>
      <c r="BA1150" s="49"/>
      <c r="BB1150" s="49"/>
      <c r="BC1150" s="60"/>
    </row>
    <row r="1151" spans="1:55">
      <c r="A1151" s="89">
        <v>42945</v>
      </c>
      <c r="B1151" s="2" t="s">
        <v>1842</v>
      </c>
      <c r="C1151" s="2" t="s">
        <v>1450</v>
      </c>
      <c r="D1151" s="2" t="s">
        <v>1575</v>
      </c>
      <c r="E1151" s="2">
        <v>130</v>
      </c>
      <c r="F1151" s="2">
        <v>3</v>
      </c>
      <c r="G1151" s="10" t="str">
        <f t="shared" si="102"/>
        <v>130-3</v>
      </c>
      <c r="H1151" s="2">
        <v>27</v>
      </c>
      <c r="I1151" s="2">
        <v>30</v>
      </c>
      <c r="J1151" s="14">
        <f>(VLOOKUP($G1151,Depth_Lookup_CCL!$A$3:$Z$549,11,FALSE))+(H1151/100)</f>
        <v>327.78999999999996</v>
      </c>
      <c r="K1151" s="14">
        <f>(VLOOKUP($G1151,Depth_Lookup_CCL!$A$3:$Z$549,11,FALSE))+(I1151/100)</f>
        <v>327.82</v>
      </c>
      <c r="L1151" s="90">
        <v>60</v>
      </c>
      <c r="M1151" s="90" t="s">
        <v>1846</v>
      </c>
      <c r="N1151" s="14"/>
      <c r="Q1151" s="2"/>
      <c r="R1151" s="110"/>
      <c r="S1151" s="2" t="s">
        <v>1379</v>
      </c>
      <c r="T1151" s="35" t="s">
        <v>1391</v>
      </c>
      <c r="U1151" s="2" t="s">
        <v>1368</v>
      </c>
      <c r="V1151" s="2" t="s">
        <v>1374</v>
      </c>
      <c r="W1151" s="5">
        <f>VLOOKUP(V1151,definitions_list_lookup!$V$12:$W$15,2,FALSE)</f>
        <v>1</v>
      </c>
      <c r="X1151" s="35" t="s">
        <v>1456</v>
      </c>
      <c r="Y1151" s="41">
        <f>VLOOKUP(X1151,definitions_list_lookup!$AT$3:$AU$5,2,FALSE)</f>
        <v>1</v>
      </c>
      <c r="Z1151" s="41">
        <v>13</v>
      </c>
      <c r="AA1151" s="41" t="s">
        <v>3081</v>
      </c>
      <c r="AB1151" s="2"/>
      <c r="AC1151" s="2"/>
      <c r="AD1151" s="5" t="e">
        <f>VLOOKUP(AC1151,definitions_list_lookup!$Y$12:$Z$15,2,FALSE)</f>
        <v>#N/A</v>
      </c>
      <c r="AE1151" s="35"/>
      <c r="AF1151" s="41" t="e">
        <f>VLOOKUP(AE1151,definitions_list_lookup!$AT$3:$AU$5,2,FALSE)</f>
        <v>#N/A</v>
      </c>
      <c r="AH1151" s="2"/>
      <c r="AI1151" s="2"/>
      <c r="AJ1151" s="14"/>
      <c r="AK1151" s="14"/>
      <c r="AL1151" s="14"/>
      <c r="AM1151" s="14"/>
      <c r="AN1151" s="14"/>
      <c r="AO1151" s="14"/>
      <c r="AP1151" s="14"/>
      <c r="AQ1151" s="14"/>
      <c r="AR1151" s="14"/>
      <c r="AS1151" s="49"/>
      <c r="AT1151" s="49"/>
      <c r="AU1151" s="49"/>
      <c r="AV1151" s="49"/>
      <c r="AW1151" s="49"/>
      <c r="AX1151" s="49"/>
      <c r="AY1151" s="49"/>
      <c r="AZ1151" s="49"/>
      <c r="BA1151" s="49"/>
      <c r="BB1151" s="49"/>
      <c r="BC1151" s="60"/>
    </row>
    <row r="1152" spans="1:55">
      <c r="A1152" s="89">
        <v>42945</v>
      </c>
      <c r="B1152" s="2" t="s">
        <v>1842</v>
      </c>
      <c r="C1152" s="2" t="s">
        <v>1450</v>
      </c>
      <c r="D1152" s="2" t="s">
        <v>1575</v>
      </c>
      <c r="E1152" s="2">
        <v>130</v>
      </c>
      <c r="F1152" s="2">
        <v>3</v>
      </c>
      <c r="G1152" s="10" t="str">
        <f>E1152&amp;"-"&amp;F1152</f>
        <v>130-3</v>
      </c>
      <c r="H1152" s="2">
        <v>30</v>
      </c>
      <c r="I1152" s="2">
        <v>64</v>
      </c>
      <c r="J1152" s="14">
        <f>(VLOOKUP($G1152,Depth_Lookup_CCL!$A$3:$Z$549,11,FALSE))+(H1152/100)</f>
        <v>327.82</v>
      </c>
      <c r="K1152" s="14">
        <f>(VLOOKUP($G1152,Depth_Lookup_CCL!$A$3:$Z$549,11,FALSE))+(I1152/100)</f>
        <v>328.15999999999997</v>
      </c>
      <c r="L1152" s="90">
        <v>60</v>
      </c>
      <c r="M1152" s="90" t="s">
        <v>1846</v>
      </c>
      <c r="N1152" s="14"/>
      <c r="Q1152" s="2"/>
      <c r="R1152" s="110"/>
      <c r="S1152" s="2" t="s">
        <v>1379</v>
      </c>
      <c r="T1152" s="35" t="s">
        <v>1391</v>
      </c>
      <c r="U1152" s="2" t="s">
        <v>1368</v>
      </c>
      <c r="V1152" s="2" t="s">
        <v>1374</v>
      </c>
      <c r="W1152" s="5">
        <f>VLOOKUP(V1152,definitions_list_lookup!$V$12:$W$15,2,FALSE)</f>
        <v>1</v>
      </c>
      <c r="X1152" s="35" t="s">
        <v>1456</v>
      </c>
      <c r="Y1152" s="41">
        <f>VLOOKUP(X1152,definitions_list_lookup!$AT$3:$AU$5,2,FALSE)</f>
        <v>1</v>
      </c>
      <c r="Z1152" s="41">
        <v>34</v>
      </c>
      <c r="AA1152" s="41" t="s">
        <v>3080</v>
      </c>
      <c r="AB1152" s="2"/>
      <c r="AC1152" s="2"/>
      <c r="AD1152" s="5" t="e">
        <f>VLOOKUP(AC1152,definitions_list_lookup!$Y$12:$Z$15,2,FALSE)</f>
        <v>#N/A</v>
      </c>
      <c r="AE1152" s="35"/>
      <c r="AF1152" s="41" t="e">
        <f>VLOOKUP(AE1152,definitions_list_lookup!$AT$3:$AU$5,2,FALSE)</f>
        <v>#N/A</v>
      </c>
      <c r="AH1152" s="2"/>
      <c r="AI1152" s="2"/>
      <c r="AJ1152" s="14"/>
      <c r="AK1152" s="14"/>
      <c r="AL1152" s="14"/>
      <c r="AM1152" s="14"/>
      <c r="AN1152" s="14"/>
      <c r="AO1152" s="14"/>
      <c r="AP1152" s="14"/>
      <c r="AQ1152" s="14"/>
      <c r="AR1152" s="14"/>
      <c r="AS1152" s="49">
        <v>19</v>
      </c>
      <c r="AT1152" s="49">
        <v>90</v>
      </c>
      <c r="AU1152" s="49">
        <v>18</v>
      </c>
      <c r="AV1152" s="49">
        <v>180</v>
      </c>
      <c r="AW1152" s="49">
        <f t="shared" si="107"/>
        <v>-46.661090239300989</v>
      </c>
      <c r="AX1152" s="49">
        <f t="shared" si="103"/>
        <v>313.33890976069904</v>
      </c>
      <c r="AY1152" s="49">
        <f t="shared" si="108"/>
        <v>64.665802825538648</v>
      </c>
      <c r="AZ1152" s="49">
        <f t="shared" si="104"/>
        <v>43.338909760699011</v>
      </c>
      <c r="BA1152" s="49">
        <f t="shared" si="105"/>
        <v>25.334197174461352</v>
      </c>
      <c r="BB1152" s="49">
        <f t="shared" si="109"/>
        <v>133.33890976069904</v>
      </c>
      <c r="BC1152" s="60">
        <f t="shared" si="106"/>
        <v>25.334197174461352</v>
      </c>
    </row>
    <row r="1153" spans="1:55">
      <c r="A1153" s="89">
        <v>42945</v>
      </c>
      <c r="B1153" s="2" t="s">
        <v>1842</v>
      </c>
      <c r="C1153" s="2" t="s">
        <v>1450</v>
      </c>
      <c r="D1153" s="2" t="s">
        <v>1575</v>
      </c>
      <c r="E1153" s="2">
        <v>130</v>
      </c>
      <c r="F1153" s="2">
        <v>3</v>
      </c>
      <c r="G1153" s="10" t="str">
        <f t="shared" si="102"/>
        <v>130-3</v>
      </c>
      <c r="H1153" s="2">
        <v>64</v>
      </c>
      <c r="I1153" s="2">
        <v>87</v>
      </c>
      <c r="J1153" s="14">
        <f>(VLOOKUP($G1153,Depth_Lookup_CCL!$A$3:$Z$549,11,FALSE))+(H1153/100)</f>
        <v>328.15999999999997</v>
      </c>
      <c r="K1153" s="14">
        <f>(VLOOKUP($G1153,Depth_Lookup_CCL!$A$3:$Z$549,11,FALSE))+(I1153/100)</f>
        <v>328.39</v>
      </c>
      <c r="L1153" s="90">
        <v>60</v>
      </c>
      <c r="M1153" s="90" t="s">
        <v>1846</v>
      </c>
      <c r="N1153" s="14" t="s">
        <v>1442</v>
      </c>
      <c r="Q1153" s="2"/>
      <c r="R1153" s="110"/>
      <c r="S1153" s="2" t="s">
        <v>1379</v>
      </c>
      <c r="T1153" s="35" t="s">
        <v>1391</v>
      </c>
      <c r="U1153" s="2" t="s">
        <v>1368</v>
      </c>
      <c r="V1153" s="2" t="s">
        <v>1374</v>
      </c>
      <c r="W1153" s="5">
        <f>VLOOKUP(V1153,definitions_list_lookup!$V$12:$W$15,2,FALSE)</f>
        <v>1</v>
      </c>
      <c r="X1153" s="35" t="s">
        <v>1456</v>
      </c>
      <c r="Y1153" s="41">
        <f>VLOOKUP(X1153,definitions_list_lookup!$AT$3:$AU$5,2,FALSE)</f>
        <v>1</v>
      </c>
      <c r="Z1153" s="41">
        <v>48</v>
      </c>
      <c r="AA1153" s="41" t="s">
        <v>3963</v>
      </c>
      <c r="AB1153" s="2" t="s">
        <v>1385</v>
      </c>
      <c r="AC1153" s="2" t="s">
        <v>1374</v>
      </c>
      <c r="AD1153" s="5">
        <f>VLOOKUP(AC1153,definitions_list_lookup!$Y$12:$Z$15,2,FALSE)</f>
        <v>1</v>
      </c>
      <c r="AE1153" s="35" t="s">
        <v>1455</v>
      </c>
      <c r="AF1153" s="41">
        <f>VLOOKUP(AE1153,definitions_list_lookup!$AT$3:$AU$5,2,FALSE)</f>
        <v>0</v>
      </c>
      <c r="AH1153" s="2" t="s">
        <v>1494</v>
      </c>
      <c r="AI1153" s="2" t="s">
        <v>3254</v>
      </c>
      <c r="AJ1153" s="14"/>
      <c r="AK1153" s="14"/>
      <c r="AL1153" s="14"/>
      <c r="AM1153" s="14"/>
      <c r="AN1153" s="14"/>
      <c r="AO1153" s="14"/>
      <c r="AP1153" s="14"/>
      <c r="AQ1153" s="14"/>
      <c r="AR1153" s="14"/>
      <c r="AS1153" s="49"/>
      <c r="AT1153" s="49"/>
      <c r="AU1153" s="49"/>
      <c r="AV1153" s="49"/>
      <c r="AW1153" s="49" t="e">
        <f t="shared" si="107"/>
        <v>#DIV/0!</v>
      </c>
      <c r="AX1153" s="49" t="e">
        <f t="shared" si="103"/>
        <v>#DIV/0!</v>
      </c>
      <c r="AY1153" s="49" t="e">
        <f t="shared" si="108"/>
        <v>#DIV/0!</v>
      </c>
      <c r="AZ1153" s="49" t="e">
        <f t="shared" si="104"/>
        <v>#DIV/0!</v>
      </c>
      <c r="BA1153" s="49" t="e">
        <f t="shared" si="105"/>
        <v>#DIV/0!</v>
      </c>
      <c r="BB1153" s="49" t="e">
        <f t="shared" si="109"/>
        <v>#DIV/0!</v>
      </c>
      <c r="BC1153" s="60" t="e">
        <f t="shared" si="106"/>
        <v>#DIV/0!</v>
      </c>
    </row>
    <row r="1154" spans="1:55">
      <c r="A1154" s="89">
        <v>42945</v>
      </c>
      <c r="B1154" s="2" t="s">
        <v>1842</v>
      </c>
      <c r="C1154" s="2" t="s">
        <v>1450</v>
      </c>
      <c r="D1154" s="2" t="s">
        <v>1575</v>
      </c>
      <c r="E1154" s="2">
        <v>130</v>
      </c>
      <c r="F1154" s="2">
        <v>4</v>
      </c>
      <c r="G1154" s="10" t="str">
        <f t="shared" si="102"/>
        <v>130-4</v>
      </c>
      <c r="H1154" s="2">
        <v>0</v>
      </c>
      <c r="I1154" s="2">
        <v>25</v>
      </c>
      <c r="J1154" s="14">
        <f>(VLOOKUP($G1154,Depth_Lookup_CCL!$A$3:$Z$549,11,FALSE))+(H1154/100)</f>
        <v>328.39499999999998</v>
      </c>
      <c r="K1154" s="14">
        <f>(VLOOKUP($G1154,Depth_Lookup_CCL!$A$3:$Z$549,11,FALSE))+(I1154/100)</f>
        <v>328.64499999999998</v>
      </c>
      <c r="L1154" s="90">
        <v>60</v>
      </c>
      <c r="M1154" s="90" t="s">
        <v>1846</v>
      </c>
      <c r="N1154" s="14"/>
      <c r="Q1154" s="2"/>
      <c r="R1154" s="110"/>
      <c r="S1154" s="2" t="s">
        <v>1379</v>
      </c>
      <c r="T1154" s="35" t="s">
        <v>1391</v>
      </c>
      <c r="U1154" s="2" t="s">
        <v>1368</v>
      </c>
      <c r="V1154" s="2" t="s">
        <v>1374</v>
      </c>
      <c r="W1154" s="5">
        <f>VLOOKUP(V1154,definitions_list_lookup!$V$12:$W$15,2,FALSE)</f>
        <v>1</v>
      </c>
      <c r="X1154" s="35" t="s">
        <v>1456</v>
      </c>
      <c r="Y1154" s="41">
        <f>VLOOKUP(X1154,definitions_list_lookup!$AT$3:$AU$5,2,FALSE)</f>
        <v>1</v>
      </c>
      <c r="Z1154" s="41"/>
      <c r="AA1154" s="41" t="s">
        <v>3229</v>
      </c>
      <c r="AB1154" s="2"/>
      <c r="AC1154" s="2"/>
      <c r="AD1154" s="5" t="e">
        <f>VLOOKUP(AC1154,definitions_list_lookup!$Y$12:$Z$15,2,FALSE)</f>
        <v>#N/A</v>
      </c>
      <c r="AE1154" s="35"/>
      <c r="AF1154" s="41" t="e">
        <f>VLOOKUP(AE1154,definitions_list_lookup!$AT$3:$AU$5,2,FALSE)</f>
        <v>#N/A</v>
      </c>
      <c r="AH1154" s="2"/>
      <c r="AI1154" s="2"/>
      <c r="AJ1154" s="14"/>
      <c r="AK1154" s="14"/>
      <c r="AL1154" s="14"/>
      <c r="AM1154" s="14"/>
      <c r="AN1154" s="14"/>
      <c r="AO1154" s="14"/>
      <c r="AP1154" s="14"/>
      <c r="AQ1154" s="14"/>
      <c r="AR1154" s="14"/>
      <c r="AS1154" s="49"/>
      <c r="AT1154" s="49"/>
      <c r="AU1154" s="49"/>
      <c r="AV1154" s="49"/>
      <c r="AW1154" s="49"/>
      <c r="AX1154" s="49"/>
      <c r="AY1154" s="49"/>
      <c r="AZ1154" s="49"/>
      <c r="BA1154" s="49"/>
      <c r="BB1154" s="49"/>
      <c r="BC1154" s="60"/>
    </row>
    <row r="1155" spans="1:55">
      <c r="A1155" s="89">
        <v>42945</v>
      </c>
      <c r="B1155" s="2" t="s">
        <v>1842</v>
      </c>
      <c r="C1155" s="2" t="s">
        <v>1450</v>
      </c>
      <c r="D1155" s="2" t="s">
        <v>1575</v>
      </c>
      <c r="E1155" s="2">
        <v>130</v>
      </c>
      <c r="F1155" s="2">
        <v>4</v>
      </c>
      <c r="G1155" s="10" t="str">
        <f t="shared" si="102"/>
        <v>130-4</v>
      </c>
      <c r="H1155" s="2">
        <v>25</v>
      </c>
      <c r="I1155" s="2">
        <v>46</v>
      </c>
      <c r="J1155" s="14">
        <f>(VLOOKUP($G1155,Depth_Lookup_CCL!$A$3:$Z$549,11,FALSE))+(H1155/100)</f>
        <v>328.64499999999998</v>
      </c>
      <c r="K1155" s="14">
        <f>(VLOOKUP($G1155,Depth_Lookup_CCL!$A$3:$Z$549,11,FALSE))+(I1155/100)</f>
        <v>328.85499999999996</v>
      </c>
      <c r="L1155" s="90">
        <v>60</v>
      </c>
      <c r="M1155" s="90" t="s">
        <v>1846</v>
      </c>
      <c r="N1155" s="14"/>
      <c r="Q1155" s="2"/>
      <c r="R1155" s="110"/>
      <c r="S1155" s="2" t="s">
        <v>1379</v>
      </c>
      <c r="T1155" s="35" t="s">
        <v>1391</v>
      </c>
      <c r="U1155" s="2" t="s">
        <v>1368</v>
      </c>
      <c r="V1155" s="2" t="s">
        <v>1374</v>
      </c>
      <c r="W1155" s="5">
        <f>VLOOKUP(V1155,definitions_list_lookup!$V$12:$W$15,2,FALSE)</f>
        <v>1</v>
      </c>
      <c r="X1155" s="35" t="s">
        <v>1456</v>
      </c>
      <c r="Y1155" s="41">
        <f>VLOOKUP(X1155,definitions_list_lookup!$AT$3:$AU$5,2,FALSE)</f>
        <v>1</v>
      </c>
      <c r="Z1155" s="41">
        <v>21</v>
      </c>
      <c r="AA1155" s="41" t="s">
        <v>3368</v>
      </c>
      <c r="AB1155" s="2"/>
      <c r="AC1155" s="2"/>
      <c r="AD1155" s="5" t="e">
        <f>VLOOKUP(AC1155,definitions_list_lookup!$Y$12:$Z$15,2,FALSE)</f>
        <v>#N/A</v>
      </c>
      <c r="AE1155" s="35"/>
      <c r="AF1155" s="41" t="e">
        <f>VLOOKUP(AE1155,definitions_list_lookup!$AT$3:$AU$5,2,FALSE)</f>
        <v>#N/A</v>
      </c>
      <c r="AH1155" s="2"/>
      <c r="AI1155" s="2"/>
      <c r="AJ1155" s="14"/>
      <c r="AK1155" s="14"/>
      <c r="AL1155" s="14"/>
      <c r="AM1155" s="14"/>
      <c r="AN1155" s="14"/>
      <c r="AO1155" s="14"/>
      <c r="AP1155" s="14"/>
      <c r="AQ1155" s="14"/>
      <c r="AR1155" s="14"/>
      <c r="AS1155" s="49"/>
      <c r="AT1155" s="49"/>
      <c r="AU1155" s="49"/>
      <c r="AV1155" s="49"/>
      <c r="AW1155" s="49"/>
      <c r="AX1155" s="49"/>
      <c r="AY1155" s="49"/>
      <c r="AZ1155" s="49"/>
      <c r="BA1155" s="49"/>
      <c r="BB1155" s="49"/>
      <c r="BC1155" s="60"/>
    </row>
    <row r="1156" spans="1:55">
      <c r="A1156" s="89">
        <v>42945</v>
      </c>
      <c r="B1156" s="2" t="s">
        <v>1842</v>
      </c>
      <c r="C1156" s="2" t="s">
        <v>1450</v>
      </c>
      <c r="D1156" s="2" t="s">
        <v>1575</v>
      </c>
      <c r="E1156" s="2">
        <v>130</v>
      </c>
      <c r="F1156" s="2">
        <v>4</v>
      </c>
      <c r="G1156" s="10" t="str">
        <f t="shared" ref="G1156:G1298" si="110">E1156&amp;"-"&amp;F1156</f>
        <v>130-4</v>
      </c>
      <c r="H1156" s="2">
        <v>46</v>
      </c>
      <c r="I1156" s="2">
        <v>81</v>
      </c>
      <c r="J1156" s="14">
        <f>(VLOOKUP($G1156,Depth_Lookup_CCL!$A$3:$Z$549,11,FALSE))+(H1156/100)</f>
        <v>328.85499999999996</v>
      </c>
      <c r="K1156" s="14">
        <f>(VLOOKUP($G1156,Depth_Lookup_CCL!$A$3:$Z$549,11,FALSE))+(I1156/100)</f>
        <v>329.20499999999998</v>
      </c>
      <c r="L1156" s="90">
        <v>60</v>
      </c>
      <c r="M1156" s="90" t="s">
        <v>1846</v>
      </c>
      <c r="N1156" s="14" t="s">
        <v>1442</v>
      </c>
      <c r="Q1156" s="2"/>
      <c r="R1156" s="110"/>
      <c r="T1156" s="35"/>
      <c r="U1156" s="2"/>
      <c r="V1156" s="2"/>
      <c r="W1156" s="5" t="e">
        <f>VLOOKUP(V1156,definitions_list_lookup!$V$12:$W$15,2,FALSE)</f>
        <v>#N/A</v>
      </c>
      <c r="X1156" s="35"/>
      <c r="Y1156" s="41" t="e">
        <f>VLOOKUP(X1156,definitions_list_lookup!$AT$3:$AU$5,2,FALSE)</f>
        <v>#N/A</v>
      </c>
      <c r="Z1156" s="41">
        <v>166</v>
      </c>
      <c r="AA1156" s="41" t="s">
        <v>3081</v>
      </c>
      <c r="AB1156" s="2" t="s">
        <v>1385</v>
      </c>
      <c r="AC1156" s="2" t="s">
        <v>1374</v>
      </c>
      <c r="AD1156" s="5">
        <f>VLOOKUP(AC1156,definitions_list_lookup!$Y$12:$Z$15,2,FALSE)</f>
        <v>1</v>
      </c>
      <c r="AE1156" s="35" t="s">
        <v>1455</v>
      </c>
      <c r="AF1156" s="41">
        <f>VLOOKUP(AE1156,definitions_list_lookup!$AT$3:$AU$5,2,FALSE)</f>
        <v>0</v>
      </c>
      <c r="AH1156" s="2" t="s">
        <v>1494</v>
      </c>
      <c r="AI1156" s="2" t="s">
        <v>3972</v>
      </c>
      <c r="AJ1156" s="14"/>
      <c r="AK1156" s="14"/>
      <c r="AL1156" s="14"/>
      <c r="AM1156" s="14"/>
      <c r="AN1156" s="14"/>
      <c r="AO1156" s="14"/>
      <c r="AP1156" s="14"/>
      <c r="AQ1156" s="14"/>
      <c r="AR1156" s="14"/>
      <c r="AS1156" s="49">
        <v>37</v>
      </c>
      <c r="AT1156" s="49">
        <v>90</v>
      </c>
      <c r="AU1156" s="49">
        <v>20</v>
      </c>
      <c r="AV1156" s="49">
        <v>180</v>
      </c>
      <c r="AW1156" s="49">
        <f t="shared" si="107"/>
        <v>-64.219233711067645</v>
      </c>
      <c r="AX1156" s="49">
        <f t="shared" si="103"/>
        <v>295.78076628893234</v>
      </c>
      <c r="AY1156" s="49">
        <f t="shared" si="108"/>
        <v>50.075719835268082</v>
      </c>
      <c r="AZ1156" s="49">
        <f t="shared" si="104"/>
        <v>25.780766288932355</v>
      </c>
      <c r="BA1156" s="49">
        <f t="shared" si="105"/>
        <v>39.924280164731918</v>
      </c>
      <c r="BB1156" s="49">
        <f t="shared" si="109"/>
        <v>115.78076628893234</v>
      </c>
      <c r="BC1156" s="60">
        <f t="shared" si="106"/>
        <v>39.924280164731918</v>
      </c>
    </row>
    <row r="1157" spans="1:55">
      <c r="A1157" s="89">
        <v>42945</v>
      </c>
      <c r="B1157" s="2" t="s">
        <v>1842</v>
      </c>
      <c r="C1157" s="2" t="s">
        <v>1450</v>
      </c>
      <c r="D1157" s="2" t="s">
        <v>1575</v>
      </c>
      <c r="E1157" s="2">
        <v>131</v>
      </c>
      <c r="F1157" s="2">
        <v>1</v>
      </c>
      <c r="G1157" s="10" t="str">
        <f t="shared" si="110"/>
        <v>131-1</v>
      </c>
      <c r="H1157" s="2">
        <v>0</v>
      </c>
      <c r="I1157" s="2">
        <v>77</v>
      </c>
      <c r="J1157" s="14">
        <f>(VLOOKUP($G1157,Depth_Lookup_CCL!$A$3:$Z$549,11,FALSE))+(H1157/100)</f>
        <v>329.05</v>
      </c>
      <c r="K1157" s="14">
        <f>(VLOOKUP($G1157,Depth_Lookup_CCL!$A$3:$Z$549,11,FALSE))+(I1157/100)</f>
        <v>329.82</v>
      </c>
      <c r="L1157" s="90">
        <v>60</v>
      </c>
      <c r="M1157" s="90" t="s">
        <v>1846</v>
      </c>
      <c r="N1157" s="14" t="s">
        <v>1442</v>
      </c>
      <c r="Q1157" s="2"/>
      <c r="R1157" s="110"/>
      <c r="T1157" s="35"/>
      <c r="U1157" s="2"/>
      <c r="V1157" s="2"/>
      <c r="W1157" s="5" t="e">
        <f>VLOOKUP(V1157,definitions_list_lookup!$V$12:$W$15,2,FALSE)</f>
        <v>#N/A</v>
      </c>
      <c r="X1157" s="35"/>
      <c r="Y1157" s="41" t="e">
        <f>VLOOKUP(X1157,definitions_list_lookup!$AT$3:$AU$5,2,FALSE)</f>
        <v>#N/A</v>
      </c>
      <c r="Z1157" s="41"/>
      <c r="AA1157" s="41" t="s">
        <v>3973</v>
      </c>
      <c r="AB1157" s="2" t="s">
        <v>1385</v>
      </c>
      <c r="AC1157" s="2" t="s">
        <v>1374</v>
      </c>
      <c r="AD1157" s="5">
        <f>VLOOKUP(AC1157,definitions_list_lookup!$Y$12:$Z$15,2,FALSE)</f>
        <v>1</v>
      </c>
      <c r="AE1157" s="35" t="s">
        <v>1455</v>
      </c>
      <c r="AF1157" s="41">
        <f>VLOOKUP(AE1157,definitions_list_lookup!$AT$3:$AU$5,2,FALSE)</f>
        <v>0</v>
      </c>
      <c r="AH1157" s="2" t="s">
        <v>1492</v>
      </c>
      <c r="AI1157" s="2" t="s">
        <v>3974</v>
      </c>
      <c r="AJ1157" s="14"/>
      <c r="AK1157" s="14"/>
      <c r="AL1157" s="14"/>
      <c r="AM1157" s="14"/>
      <c r="AN1157" s="14"/>
      <c r="AO1157" s="14"/>
      <c r="AP1157" s="14"/>
      <c r="AQ1157" s="14"/>
      <c r="AR1157" s="14"/>
      <c r="AS1157" s="49">
        <v>10</v>
      </c>
      <c r="AT1157" s="49">
        <v>90</v>
      </c>
      <c r="AU1157" s="49">
        <v>15</v>
      </c>
      <c r="AV1157" s="49">
        <v>360</v>
      </c>
      <c r="AW1157" s="49">
        <f t="shared" si="107"/>
        <v>-146.65263460982806</v>
      </c>
      <c r="AX1157" s="49">
        <f t="shared" si="103"/>
        <v>213.34736539017194</v>
      </c>
      <c r="AY1157" s="49">
        <f t="shared" si="108"/>
        <v>72.215756423426512</v>
      </c>
      <c r="AZ1157" s="49">
        <f t="shared" si="104"/>
        <v>303.34736539017194</v>
      </c>
      <c r="BA1157" s="49">
        <f t="shared" si="105"/>
        <v>17.784243576573488</v>
      </c>
      <c r="BB1157" s="49">
        <f t="shared" si="109"/>
        <v>33.347365390171944</v>
      </c>
      <c r="BC1157" s="60">
        <f t="shared" si="106"/>
        <v>17.784243576573488</v>
      </c>
    </row>
    <row r="1158" spans="1:55">
      <c r="A1158" s="89">
        <v>42945</v>
      </c>
      <c r="B1158" s="2" t="s">
        <v>1842</v>
      </c>
      <c r="C1158" s="2" t="s">
        <v>1450</v>
      </c>
      <c r="D1158" s="2" t="s">
        <v>1575</v>
      </c>
      <c r="E1158" s="2">
        <v>131</v>
      </c>
      <c r="F1158" s="2">
        <v>2</v>
      </c>
      <c r="G1158" s="10" t="str">
        <f t="shared" si="110"/>
        <v>131-2</v>
      </c>
      <c r="H1158" s="2">
        <v>0</v>
      </c>
      <c r="I1158" s="2">
        <v>54</v>
      </c>
      <c r="J1158" s="14">
        <f>(VLOOKUP($G1158,Depth_Lookup_CCL!$A$3:$Z$549,11,FALSE))+(H1158/100)</f>
        <v>329.815</v>
      </c>
      <c r="K1158" s="14">
        <f>(VLOOKUP($G1158,Depth_Lookup_CCL!$A$3:$Z$549,11,FALSE))+(I1158/100)</f>
        <v>330.35500000000002</v>
      </c>
      <c r="L1158" s="90">
        <v>60</v>
      </c>
      <c r="M1158" s="90" t="s">
        <v>1846</v>
      </c>
      <c r="N1158" s="14"/>
      <c r="Q1158" s="2"/>
      <c r="R1158" s="110"/>
      <c r="T1158" s="35"/>
      <c r="U1158" s="2"/>
      <c r="V1158" s="2"/>
      <c r="W1158" s="5" t="e">
        <f>VLOOKUP(V1158,definitions_list_lookup!$V$12:$W$15,2,FALSE)</f>
        <v>#N/A</v>
      </c>
      <c r="X1158" s="35"/>
      <c r="Y1158" s="41" t="e">
        <f>VLOOKUP(X1158,definitions_list_lookup!$AT$3:$AU$5,2,FALSE)</f>
        <v>#N/A</v>
      </c>
      <c r="Z1158" s="41"/>
      <c r="AA1158" s="41" t="s">
        <v>3975</v>
      </c>
      <c r="AB1158" s="2" t="s">
        <v>1385</v>
      </c>
      <c r="AC1158" s="2" t="s">
        <v>1374</v>
      </c>
      <c r="AD1158" s="5">
        <f>VLOOKUP(AC1158,definitions_list_lookup!$Y$12:$Z$15,2,FALSE)</f>
        <v>1</v>
      </c>
      <c r="AE1158" s="35" t="s">
        <v>1455</v>
      </c>
      <c r="AF1158" s="41">
        <f>VLOOKUP(AE1158,definitions_list_lookup!$AT$3:$AU$5,2,FALSE)</f>
        <v>0</v>
      </c>
      <c r="AH1158" s="2" t="s">
        <v>1492</v>
      </c>
      <c r="AI1158" s="2" t="s">
        <v>3974</v>
      </c>
      <c r="AJ1158" s="14"/>
      <c r="AK1158" s="14"/>
      <c r="AL1158" s="14"/>
      <c r="AM1158" s="14"/>
      <c r="AN1158" s="14"/>
      <c r="AO1158" s="14"/>
      <c r="AP1158" s="14"/>
      <c r="AQ1158" s="14"/>
      <c r="AR1158" s="14"/>
      <c r="AS1158" s="49">
        <v>65</v>
      </c>
      <c r="AT1158" s="49">
        <v>270</v>
      </c>
      <c r="AU1158" s="49">
        <v>17</v>
      </c>
      <c r="AV1158" s="49">
        <v>360</v>
      </c>
      <c r="AW1158" s="49">
        <f t="shared" si="107"/>
        <v>98.113673087171605</v>
      </c>
      <c r="AX1158" s="49">
        <f t="shared" si="103"/>
        <v>98.113673087171605</v>
      </c>
      <c r="AY1158" s="49">
        <f t="shared" si="108"/>
        <v>24.77993271583518</v>
      </c>
      <c r="AZ1158" s="49">
        <f t="shared" si="104"/>
        <v>188.11367308717161</v>
      </c>
      <c r="BA1158" s="49">
        <f t="shared" si="105"/>
        <v>65.220067284164827</v>
      </c>
      <c r="BB1158" s="49">
        <f t="shared" si="109"/>
        <v>278.11367308717161</v>
      </c>
      <c r="BC1158" s="60">
        <f t="shared" si="106"/>
        <v>65.220067284164827</v>
      </c>
    </row>
    <row r="1159" spans="1:55">
      <c r="A1159" s="89">
        <v>42945</v>
      </c>
      <c r="B1159" s="2" t="s">
        <v>1842</v>
      </c>
      <c r="C1159" s="2" t="s">
        <v>1450</v>
      </c>
      <c r="D1159" s="2" t="s">
        <v>1575</v>
      </c>
      <c r="E1159" s="2">
        <v>131</v>
      </c>
      <c r="F1159" s="2">
        <v>2</v>
      </c>
      <c r="G1159" s="10" t="str">
        <f t="shared" si="110"/>
        <v>131-2</v>
      </c>
      <c r="H1159" s="2">
        <v>54</v>
      </c>
      <c r="I1159" s="2">
        <v>84</v>
      </c>
      <c r="J1159" s="14">
        <f>(VLOOKUP($G1159,Depth_Lookup_CCL!$A$3:$Z$549,11,FALSE))+(H1159/100)</f>
        <v>330.35500000000002</v>
      </c>
      <c r="K1159" s="14">
        <f>(VLOOKUP($G1159,Depth_Lookup_CCL!$A$3:$Z$549,11,FALSE))+(I1159/100)</f>
        <v>330.65499999999997</v>
      </c>
      <c r="L1159" s="90">
        <v>60</v>
      </c>
      <c r="M1159" s="90" t="s">
        <v>1846</v>
      </c>
      <c r="N1159" s="14" t="s">
        <v>1442</v>
      </c>
      <c r="Q1159" s="2"/>
      <c r="R1159" s="110"/>
      <c r="S1159" s="2" t="s">
        <v>1379</v>
      </c>
      <c r="T1159" s="35" t="s">
        <v>1391</v>
      </c>
      <c r="U1159" s="2" t="s">
        <v>1368</v>
      </c>
      <c r="V1159" s="2" t="s">
        <v>1374</v>
      </c>
      <c r="W1159" s="5">
        <f>VLOOKUP(V1159,definitions_list_lookup!$V$12:$W$15,2,FALSE)</f>
        <v>1</v>
      </c>
      <c r="X1159" s="35" t="s">
        <v>1456</v>
      </c>
      <c r="Y1159" s="41">
        <f>VLOOKUP(X1159,definitions_list_lookup!$AT$3:$AU$5,2,FALSE)</f>
        <v>1</v>
      </c>
      <c r="Z1159" s="41"/>
      <c r="AA1159" s="41" t="s">
        <v>3976</v>
      </c>
      <c r="AB1159" s="2"/>
      <c r="AC1159" s="2"/>
      <c r="AD1159" s="5" t="e">
        <f>VLOOKUP(AC1159,definitions_list_lookup!$Y$12:$Z$15,2,FALSE)</f>
        <v>#N/A</v>
      </c>
      <c r="AE1159" s="35"/>
      <c r="AF1159" s="41" t="e">
        <f>VLOOKUP(AE1159,definitions_list_lookup!$AT$3:$AU$5,2,FALSE)</f>
        <v>#N/A</v>
      </c>
      <c r="AH1159" s="2"/>
      <c r="AI1159" s="2"/>
      <c r="AJ1159" s="14"/>
      <c r="AK1159" s="14"/>
      <c r="AL1159" s="14"/>
      <c r="AM1159" s="14"/>
      <c r="AN1159" s="14"/>
      <c r="AO1159" s="14"/>
      <c r="AP1159" s="14"/>
      <c r="AQ1159" s="14"/>
      <c r="AR1159" s="14"/>
      <c r="AS1159" s="49"/>
      <c r="AT1159" s="49"/>
      <c r="AU1159" s="49"/>
      <c r="AV1159" s="49"/>
      <c r="AW1159" s="49" t="e">
        <f t="shared" si="107"/>
        <v>#DIV/0!</v>
      </c>
      <c r="AX1159" s="49" t="e">
        <f t="shared" si="103"/>
        <v>#DIV/0!</v>
      </c>
      <c r="AY1159" s="49" t="e">
        <f t="shared" si="108"/>
        <v>#DIV/0!</v>
      </c>
      <c r="AZ1159" s="49" t="e">
        <f t="shared" si="104"/>
        <v>#DIV/0!</v>
      </c>
      <c r="BA1159" s="49" t="e">
        <f t="shared" si="105"/>
        <v>#DIV/0!</v>
      </c>
      <c r="BB1159" s="49" t="e">
        <f t="shared" si="109"/>
        <v>#DIV/0!</v>
      </c>
      <c r="BC1159" s="60" t="e">
        <f t="shared" si="106"/>
        <v>#DIV/0!</v>
      </c>
    </row>
    <row r="1160" spans="1:55">
      <c r="A1160" s="89">
        <v>42945</v>
      </c>
      <c r="B1160" s="2" t="s">
        <v>1842</v>
      </c>
      <c r="C1160" s="2" t="s">
        <v>1450</v>
      </c>
      <c r="D1160" s="2" t="s">
        <v>1575</v>
      </c>
      <c r="E1160" s="2">
        <v>131</v>
      </c>
      <c r="F1160" s="2">
        <v>3</v>
      </c>
      <c r="G1160" s="10" t="str">
        <f t="shared" si="110"/>
        <v>131-3</v>
      </c>
      <c r="H1160" s="2">
        <v>0</v>
      </c>
      <c r="I1160" s="2">
        <v>83</v>
      </c>
      <c r="J1160" s="14">
        <f>(VLOOKUP($G1160,Depth_Lookup_CCL!$A$3:$Z$549,11,FALSE))+(H1160/100)</f>
        <v>330.65499999999997</v>
      </c>
      <c r="K1160" s="14">
        <f>(VLOOKUP($G1160,Depth_Lookup_CCL!$A$3:$Z$549,11,FALSE))+(I1160/100)</f>
        <v>331.48499999999996</v>
      </c>
      <c r="L1160" s="90">
        <v>60</v>
      </c>
      <c r="M1160" s="90" t="s">
        <v>1888</v>
      </c>
      <c r="N1160" s="14" t="s">
        <v>1442</v>
      </c>
      <c r="Q1160" s="2"/>
      <c r="R1160" s="110"/>
      <c r="T1160" s="35"/>
      <c r="U1160" s="2"/>
      <c r="V1160" s="2"/>
      <c r="W1160" s="5" t="e">
        <f>VLOOKUP(V1160,definitions_list_lookup!$V$12:$W$15,2,FALSE)</f>
        <v>#N/A</v>
      </c>
      <c r="X1160" s="35"/>
      <c r="Y1160" s="41" t="e">
        <f>VLOOKUP(X1160,definitions_list_lookup!$AT$3:$AU$5,2,FALSE)</f>
        <v>#N/A</v>
      </c>
      <c r="Z1160" s="41"/>
      <c r="AA1160" s="41" t="s">
        <v>1520</v>
      </c>
      <c r="AB1160" s="2" t="s">
        <v>1385</v>
      </c>
      <c r="AC1160" s="2" t="s">
        <v>1374</v>
      </c>
      <c r="AD1160" s="5">
        <f>VLOOKUP(AC1160,definitions_list_lookup!$Y$12:$Z$15,2,FALSE)</f>
        <v>1</v>
      </c>
      <c r="AE1160" s="35" t="s">
        <v>1455</v>
      </c>
      <c r="AF1160" s="41">
        <f>VLOOKUP(AE1160,definitions_list_lookup!$AT$3:$AU$5,2,FALSE)</f>
        <v>0</v>
      </c>
      <c r="AH1160" s="2" t="s">
        <v>1492</v>
      </c>
      <c r="AI1160" s="2" t="s">
        <v>3974</v>
      </c>
      <c r="AJ1160" s="14"/>
      <c r="AK1160" s="14"/>
      <c r="AL1160" s="14"/>
      <c r="AM1160" s="14"/>
      <c r="AN1160" s="14"/>
      <c r="AO1160" s="14"/>
      <c r="AP1160" s="14"/>
      <c r="AQ1160" s="14"/>
      <c r="AR1160" s="14"/>
      <c r="AS1160" s="49">
        <v>80</v>
      </c>
      <c r="AT1160" s="49">
        <v>270</v>
      </c>
      <c r="AU1160" s="49">
        <v>12</v>
      </c>
      <c r="AV1160" s="49">
        <v>180</v>
      </c>
      <c r="AW1160" s="49">
        <f t="shared" si="107"/>
        <v>87.853589961292244</v>
      </c>
      <c r="AX1160" s="49">
        <f t="shared" si="103"/>
        <v>87.853589961292244</v>
      </c>
      <c r="AY1160" s="49">
        <f t="shared" si="108"/>
        <v>9.9931253144609133</v>
      </c>
      <c r="AZ1160" s="49">
        <f t="shared" si="104"/>
        <v>177.85358996129224</v>
      </c>
      <c r="BA1160" s="49">
        <f t="shared" si="105"/>
        <v>80.006874685539088</v>
      </c>
      <c r="BB1160" s="49">
        <f t="shared" si="109"/>
        <v>267.85358996129224</v>
      </c>
      <c r="BC1160" s="60">
        <f t="shared" si="106"/>
        <v>80.006874685539088</v>
      </c>
    </row>
    <row r="1161" spans="1:55">
      <c r="A1161" s="89">
        <v>42945</v>
      </c>
      <c r="B1161" s="2" t="s">
        <v>1842</v>
      </c>
      <c r="C1161" s="2" t="s">
        <v>1450</v>
      </c>
      <c r="D1161" s="2" t="s">
        <v>1575</v>
      </c>
      <c r="E1161" s="2">
        <v>131</v>
      </c>
      <c r="F1161" s="2">
        <v>4</v>
      </c>
      <c r="G1161" s="10" t="str">
        <f t="shared" si="110"/>
        <v>131-4</v>
      </c>
      <c r="H1161" s="2">
        <v>0</v>
      </c>
      <c r="I1161" s="2">
        <v>46</v>
      </c>
      <c r="J1161" s="14">
        <f>(VLOOKUP($G1161,Depth_Lookup_CCL!$A$3:$Z$549,11,FALSE))+(H1161/100)</f>
        <v>331.47999999999996</v>
      </c>
      <c r="K1161" s="14">
        <f>(VLOOKUP($G1161,Depth_Lookup_CCL!$A$3:$Z$549,11,FALSE))+(I1161/100)</f>
        <v>331.93999999999994</v>
      </c>
      <c r="L1161" s="90">
        <v>60</v>
      </c>
      <c r="M1161" s="90" t="s">
        <v>1888</v>
      </c>
      <c r="N1161" s="14"/>
      <c r="Q1161" s="2"/>
      <c r="R1161" s="110"/>
      <c r="T1161" s="35"/>
      <c r="U1161" s="2"/>
      <c r="V1161" s="2"/>
      <c r="W1161" s="5" t="e">
        <f>VLOOKUP(V1161,definitions_list_lookup!$V$12:$W$15,2,FALSE)</f>
        <v>#N/A</v>
      </c>
      <c r="X1161" s="35"/>
      <c r="Y1161" s="41" t="e">
        <f>VLOOKUP(X1161,definitions_list_lookup!$AT$3:$AU$5,2,FALSE)</f>
        <v>#N/A</v>
      </c>
      <c r="Z1161" s="41"/>
      <c r="AA1161" s="41" t="s">
        <v>1520</v>
      </c>
      <c r="AB1161" s="2" t="s">
        <v>1385</v>
      </c>
      <c r="AC1161" s="2" t="s">
        <v>1374</v>
      </c>
      <c r="AD1161" s="5">
        <f>VLOOKUP(AC1161,definitions_list_lookup!$Y$12:$Z$15,2,FALSE)</f>
        <v>1</v>
      </c>
      <c r="AE1161" s="35" t="s">
        <v>1455</v>
      </c>
      <c r="AF1161" s="41">
        <f>VLOOKUP(AE1161,definitions_list_lookup!$AT$3:$AU$5,2,FALSE)</f>
        <v>0</v>
      </c>
      <c r="AH1161" s="2" t="s">
        <v>1492</v>
      </c>
      <c r="AI1161" s="2" t="s">
        <v>3974</v>
      </c>
      <c r="AJ1161" s="14"/>
      <c r="AK1161" s="14"/>
      <c r="AL1161" s="14"/>
      <c r="AM1161" s="14"/>
      <c r="AN1161" s="14"/>
      <c r="AO1161" s="14"/>
      <c r="AP1161" s="14"/>
      <c r="AQ1161" s="14"/>
      <c r="AR1161" s="14"/>
      <c r="AS1161" s="49">
        <v>61</v>
      </c>
      <c r="AT1161" s="49">
        <v>90</v>
      </c>
      <c r="AU1161" s="49">
        <v>15</v>
      </c>
      <c r="AV1161" s="49">
        <v>180</v>
      </c>
      <c r="AW1161" s="49">
        <f t="shared" si="107"/>
        <v>-81.551810625142835</v>
      </c>
      <c r="AX1161" s="49">
        <f t="shared" si="103"/>
        <v>278.44818937485718</v>
      </c>
      <c r="AY1161" s="49">
        <f t="shared" si="108"/>
        <v>28.735707938978361</v>
      </c>
      <c r="AZ1161" s="49">
        <f t="shared" si="104"/>
        <v>8.448189374857165</v>
      </c>
      <c r="BA1161" s="49">
        <f t="shared" si="105"/>
        <v>61.264292061021635</v>
      </c>
      <c r="BB1161" s="49">
        <f t="shared" si="109"/>
        <v>98.448189374857179</v>
      </c>
      <c r="BC1161" s="60">
        <f t="shared" si="106"/>
        <v>61.264292061021635</v>
      </c>
    </row>
    <row r="1162" spans="1:55">
      <c r="A1162" s="89">
        <v>42945</v>
      </c>
      <c r="B1162" s="2" t="s">
        <v>1842</v>
      </c>
      <c r="C1162" s="2" t="s">
        <v>1450</v>
      </c>
      <c r="D1162" s="2" t="s">
        <v>1575</v>
      </c>
      <c r="E1162" s="2">
        <v>131</v>
      </c>
      <c r="F1162" s="2">
        <v>4</v>
      </c>
      <c r="G1162" s="10" t="str">
        <f t="shared" si="110"/>
        <v>131-4</v>
      </c>
      <c r="H1162" s="2">
        <v>46</v>
      </c>
      <c r="I1162" s="2">
        <v>66</v>
      </c>
      <c r="J1162" s="14">
        <f>(VLOOKUP($G1162,Depth_Lookup_CCL!$A$3:$Z$549,11,FALSE))+(H1162/100)</f>
        <v>331.93999999999994</v>
      </c>
      <c r="K1162" s="14">
        <f>(VLOOKUP($G1162,Depth_Lookup_CCL!$A$3:$Z$549,11,FALSE))+(I1162/100)</f>
        <v>332.14</v>
      </c>
      <c r="L1162" s="90">
        <v>60</v>
      </c>
      <c r="M1162" s="90" t="s">
        <v>1888</v>
      </c>
      <c r="N1162" s="14"/>
      <c r="Q1162" s="2"/>
      <c r="R1162" s="110"/>
      <c r="T1162" s="35"/>
      <c r="U1162" s="2"/>
      <c r="V1162" s="2"/>
      <c r="W1162" s="5" t="e">
        <f>VLOOKUP(V1162,definitions_list_lookup!$V$12:$W$15,2,FALSE)</f>
        <v>#N/A</v>
      </c>
      <c r="X1162" s="35"/>
      <c r="Y1162" s="41" t="e">
        <f>VLOOKUP(X1162,definitions_list_lookup!$AT$3:$AU$5,2,FALSE)</f>
        <v>#N/A</v>
      </c>
      <c r="Z1162" s="41"/>
      <c r="AA1162" s="41" t="s">
        <v>1520</v>
      </c>
      <c r="AB1162" s="2" t="s">
        <v>1385</v>
      </c>
      <c r="AC1162" s="2" t="s">
        <v>1374</v>
      </c>
      <c r="AD1162" s="5">
        <f>VLOOKUP(AC1162,definitions_list_lookup!$Y$12:$Z$15,2,FALSE)</f>
        <v>1</v>
      </c>
      <c r="AE1162" s="35" t="s">
        <v>1455</v>
      </c>
      <c r="AF1162" s="41">
        <f>VLOOKUP(AE1162,definitions_list_lookup!$AT$3:$AU$5,2,FALSE)</f>
        <v>0</v>
      </c>
      <c r="AH1162" s="2" t="s">
        <v>1492</v>
      </c>
      <c r="AI1162" s="2" t="s">
        <v>3974</v>
      </c>
      <c r="AJ1162" s="14"/>
      <c r="AK1162" s="14"/>
      <c r="AL1162" s="14"/>
      <c r="AM1162" s="14"/>
      <c r="AN1162" s="14"/>
      <c r="AO1162" s="14"/>
      <c r="AP1162" s="14"/>
      <c r="AQ1162" s="14"/>
      <c r="AR1162" s="14"/>
      <c r="AS1162" s="49">
        <v>85</v>
      </c>
      <c r="AT1162" s="49">
        <v>270</v>
      </c>
      <c r="AU1162" s="49">
        <v>12</v>
      </c>
      <c r="AV1162" s="49">
        <v>180</v>
      </c>
      <c r="AW1162" s="49">
        <f t="shared" si="107"/>
        <v>88.934633894490503</v>
      </c>
      <c r="AX1162" s="49">
        <f t="shared" si="103"/>
        <v>88.934633894490503</v>
      </c>
      <c r="AY1162" s="49">
        <f t="shared" si="108"/>
        <v>4.9991400495760363</v>
      </c>
      <c r="AZ1162" s="49">
        <f t="shared" si="104"/>
        <v>178.9346338944905</v>
      </c>
      <c r="BA1162" s="49">
        <f t="shared" si="105"/>
        <v>85.000859950423958</v>
      </c>
      <c r="BB1162" s="49">
        <f t="shared" si="109"/>
        <v>268.9346338944905</v>
      </c>
      <c r="BC1162" s="60">
        <f t="shared" si="106"/>
        <v>85.000859950423958</v>
      </c>
    </row>
    <row r="1163" spans="1:55">
      <c r="A1163" s="89">
        <v>42945</v>
      </c>
      <c r="B1163" s="2" t="s">
        <v>1842</v>
      </c>
      <c r="C1163" s="2" t="s">
        <v>1450</v>
      </c>
      <c r="D1163" s="2" t="s">
        <v>1575</v>
      </c>
      <c r="E1163" s="2">
        <v>131</v>
      </c>
      <c r="F1163" s="2">
        <v>4</v>
      </c>
      <c r="G1163" s="10" t="str">
        <f t="shared" si="110"/>
        <v>131-4</v>
      </c>
      <c r="H1163" s="2">
        <v>66</v>
      </c>
      <c r="I1163" s="2">
        <v>86</v>
      </c>
      <c r="J1163" s="14">
        <f>(VLOOKUP($G1163,Depth_Lookup_CCL!$A$3:$Z$549,11,FALSE))+(H1163/100)</f>
        <v>332.14</v>
      </c>
      <c r="K1163" s="14">
        <f>(VLOOKUP($G1163,Depth_Lookup_CCL!$A$3:$Z$549,11,FALSE))+(I1163/100)</f>
        <v>332.34</v>
      </c>
      <c r="L1163" s="90">
        <v>60</v>
      </c>
      <c r="M1163" s="90" t="s">
        <v>1888</v>
      </c>
      <c r="N1163" s="14"/>
      <c r="Q1163" s="2"/>
      <c r="R1163" s="110"/>
      <c r="T1163" s="35"/>
      <c r="U1163" s="2"/>
      <c r="V1163" s="2"/>
      <c r="W1163" s="5" t="e">
        <f>VLOOKUP(V1163,definitions_list_lookup!$V$12:$W$15,2,FALSE)</f>
        <v>#N/A</v>
      </c>
      <c r="X1163" s="35"/>
      <c r="Y1163" s="41" t="e">
        <f>VLOOKUP(X1163,definitions_list_lookup!$AT$3:$AU$5,2,FALSE)</f>
        <v>#N/A</v>
      </c>
      <c r="Z1163" s="41"/>
      <c r="AA1163" s="41" t="s">
        <v>1520</v>
      </c>
      <c r="AB1163" s="2" t="s">
        <v>1385</v>
      </c>
      <c r="AC1163" s="2" t="s">
        <v>1374</v>
      </c>
      <c r="AD1163" s="5">
        <f>VLOOKUP(AC1163,definitions_list_lookup!$Y$12:$Z$15,2,FALSE)</f>
        <v>1</v>
      </c>
      <c r="AE1163" s="35" t="s">
        <v>1455</v>
      </c>
      <c r="AF1163" s="41">
        <f>VLOOKUP(AE1163,definitions_list_lookup!$AT$3:$AU$5,2,FALSE)</f>
        <v>0</v>
      </c>
      <c r="AH1163" s="2" t="s">
        <v>1492</v>
      </c>
      <c r="AI1163" s="2" t="s">
        <v>3109</v>
      </c>
      <c r="AJ1163" s="14"/>
      <c r="AK1163" s="14"/>
      <c r="AL1163" s="14"/>
      <c r="AM1163" s="14"/>
      <c r="AN1163" s="14"/>
      <c r="AO1163" s="14"/>
      <c r="AP1163" s="14"/>
      <c r="AQ1163" s="14"/>
      <c r="AR1163" s="14"/>
      <c r="AS1163" s="49">
        <v>15</v>
      </c>
      <c r="AT1163" s="49">
        <v>270</v>
      </c>
      <c r="AU1163" s="49">
        <v>10</v>
      </c>
      <c r="AV1163" s="49">
        <v>180</v>
      </c>
      <c r="AW1163" s="49">
        <f t="shared" si="107"/>
        <v>56.652634609828056</v>
      </c>
      <c r="AX1163" s="49">
        <f t="shared" si="103"/>
        <v>56.652634609828056</v>
      </c>
      <c r="AY1163" s="49">
        <f t="shared" si="108"/>
        <v>72.215756423426512</v>
      </c>
      <c r="AZ1163" s="49">
        <f t="shared" si="104"/>
        <v>146.65263460982806</v>
      </c>
      <c r="BA1163" s="49">
        <f t="shared" si="105"/>
        <v>17.784243576573488</v>
      </c>
      <c r="BB1163" s="49">
        <f t="shared" si="109"/>
        <v>236.65263460982806</v>
      </c>
      <c r="BC1163" s="60">
        <f t="shared" si="106"/>
        <v>17.784243576573488</v>
      </c>
    </row>
    <row r="1164" spans="1:55">
      <c r="A1164" s="89">
        <v>42945</v>
      </c>
      <c r="B1164" s="2" t="s">
        <v>1842</v>
      </c>
      <c r="C1164" s="2" t="s">
        <v>1450</v>
      </c>
      <c r="D1164" s="2" t="s">
        <v>1575</v>
      </c>
      <c r="E1164" s="2">
        <v>132</v>
      </c>
      <c r="F1164" s="2">
        <v>1</v>
      </c>
      <c r="G1164" s="10" t="str">
        <f t="shared" si="110"/>
        <v>132-1</v>
      </c>
      <c r="H1164" s="2">
        <v>0</v>
      </c>
      <c r="I1164" s="2">
        <v>44</v>
      </c>
      <c r="J1164" s="14">
        <f>(VLOOKUP($G1164,Depth_Lookup_CCL!$A$3:$Z$549,11,FALSE))+(H1164/100)</f>
        <v>332.1</v>
      </c>
      <c r="K1164" s="14">
        <f>(VLOOKUP($G1164,Depth_Lookup_CCL!$A$3:$Z$549,11,FALSE))+(I1164/100)</f>
        <v>332.54</v>
      </c>
      <c r="L1164" s="90">
        <v>60</v>
      </c>
      <c r="M1164" s="90" t="s">
        <v>1888</v>
      </c>
      <c r="N1164" s="14"/>
      <c r="Q1164" s="2"/>
      <c r="R1164" s="110"/>
      <c r="S1164" s="2" t="s">
        <v>1379</v>
      </c>
      <c r="T1164" s="35" t="s">
        <v>1391</v>
      </c>
      <c r="U1164" s="2" t="s">
        <v>1368</v>
      </c>
      <c r="V1164" s="2" t="s">
        <v>1374</v>
      </c>
      <c r="W1164" s="5">
        <f>VLOOKUP(V1164,definitions_list_lookup!$V$12:$W$15,2,FALSE)</f>
        <v>1</v>
      </c>
      <c r="X1164" s="35" t="s">
        <v>1455</v>
      </c>
      <c r="Y1164" s="41">
        <f>VLOOKUP(X1164,definitions_list_lookup!$AT$3:$AU$5,2,FALSE)</f>
        <v>0</v>
      </c>
      <c r="Z1164" s="41"/>
      <c r="AA1164" s="41" t="s">
        <v>3081</v>
      </c>
      <c r="AB1164" s="2"/>
      <c r="AC1164" s="2"/>
      <c r="AD1164" s="5" t="e">
        <f>VLOOKUP(AC1164,definitions_list_lookup!$Y$12:$Z$15,2,FALSE)</f>
        <v>#N/A</v>
      </c>
      <c r="AE1164" s="35"/>
      <c r="AF1164" s="41" t="e">
        <f>VLOOKUP(AE1164,definitions_list_lookup!$AT$3:$AU$5,2,FALSE)</f>
        <v>#N/A</v>
      </c>
      <c r="AH1164" s="2"/>
      <c r="AI1164" s="2"/>
      <c r="AJ1164" s="14"/>
      <c r="AK1164" s="14"/>
      <c r="AL1164" s="14"/>
      <c r="AM1164" s="14"/>
      <c r="AN1164" s="14"/>
      <c r="AO1164" s="14"/>
      <c r="AP1164" s="14"/>
      <c r="AQ1164" s="14"/>
      <c r="AR1164" s="14"/>
      <c r="AS1164" s="49"/>
      <c r="AT1164" s="49"/>
      <c r="AU1164" s="49"/>
      <c r="AV1164" s="49"/>
      <c r="AW1164" s="49"/>
      <c r="AX1164" s="49"/>
      <c r="AY1164" s="49"/>
      <c r="AZ1164" s="49"/>
      <c r="BA1164" s="49"/>
      <c r="BB1164" s="49"/>
      <c r="BC1164" s="60"/>
    </row>
    <row r="1165" spans="1:55">
      <c r="A1165" s="89">
        <v>42945</v>
      </c>
      <c r="B1165" s="2" t="s">
        <v>1842</v>
      </c>
      <c r="C1165" s="2" t="s">
        <v>1450</v>
      </c>
      <c r="D1165" s="2" t="s">
        <v>1575</v>
      </c>
      <c r="E1165" s="2">
        <v>132</v>
      </c>
      <c r="F1165" s="2">
        <v>1</v>
      </c>
      <c r="G1165" s="10" t="str">
        <f t="shared" si="110"/>
        <v>132-1</v>
      </c>
      <c r="H1165" s="2">
        <v>44</v>
      </c>
      <c r="I1165" s="2">
        <v>79</v>
      </c>
      <c r="J1165" s="14">
        <f>(VLOOKUP($G1165,Depth_Lookup_CCL!$A$3:$Z$549,11,FALSE))+(H1165/100)</f>
        <v>332.54</v>
      </c>
      <c r="K1165" s="14">
        <f>(VLOOKUP($G1165,Depth_Lookup_CCL!$A$3:$Z$549,11,FALSE))+(I1165/100)</f>
        <v>332.89000000000004</v>
      </c>
      <c r="L1165" s="90">
        <v>60</v>
      </c>
      <c r="M1165" s="90" t="s">
        <v>1888</v>
      </c>
      <c r="N1165" s="14" t="s">
        <v>1442</v>
      </c>
      <c r="Q1165" s="2"/>
      <c r="R1165" s="110"/>
      <c r="S1165" s="2" t="s">
        <v>1379</v>
      </c>
      <c r="T1165" s="35" t="s">
        <v>1391</v>
      </c>
      <c r="U1165" s="2" t="s">
        <v>1368</v>
      </c>
      <c r="V1165" s="2" t="s">
        <v>1374</v>
      </c>
      <c r="W1165" s="5">
        <f>VLOOKUP(V1165,definitions_list_lookup!$V$12:$W$15,2,FALSE)</f>
        <v>1</v>
      </c>
      <c r="X1165" s="35" t="s">
        <v>1455</v>
      </c>
      <c r="Y1165" s="41">
        <f>VLOOKUP(X1165,definitions_list_lookup!$AT$3:$AU$5,2,FALSE)</f>
        <v>0</v>
      </c>
      <c r="Z1165" s="41">
        <v>35</v>
      </c>
      <c r="AA1165" s="41" t="s">
        <v>3977</v>
      </c>
      <c r="AB1165" s="2"/>
      <c r="AC1165" s="2"/>
      <c r="AD1165" s="5" t="e">
        <f>VLOOKUP(AC1165,definitions_list_lookup!$Y$12:$Z$15,2,FALSE)</f>
        <v>#N/A</v>
      </c>
      <c r="AE1165" s="35"/>
      <c r="AF1165" s="41" t="e">
        <f>VLOOKUP(AE1165,definitions_list_lookup!$AT$3:$AU$5,2,FALSE)</f>
        <v>#N/A</v>
      </c>
      <c r="AH1165" s="2"/>
      <c r="AI1165" s="2"/>
      <c r="AJ1165" s="14"/>
      <c r="AK1165" s="14"/>
      <c r="AL1165" s="14"/>
      <c r="AM1165" s="14"/>
      <c r="AN1165" s="14"/>
      <c r="AO1165" s="14"/>
      <c r="AP1165" s="14"/>
      <c r="AQ1165" s="14"/>
      <c r="AR1165" s="14"/>
      <c r="AS1165" s="49"/>
      <c r="AT1165" s="49"/>
      <c r="AU1165" s="49"/>
      <c r="AV1165" s="49"/>
      <c r="AW1165" s="49" t="e">
        <f t="shared" si="107"/>
        <v>#DIV/0!</v>
      </c>
      <c r="AX1165" s="49" t="e">
        <f t="shared" si="103"/>
        <v>#DIV/0!</v>
      </c>
      <c r="AY1165" s="49" t="e">
        <f t="shared" si="108"/>
        <v>#DIV/0!</v>
      </c>
      <c r="AZ1165" s="49" t="e">
        <f t="shared" si="104"/>
        <v>#DIV/0!</v>
      </c>
      <c r="BA1165" s="49" t="e">
        <f t="shared" si="105"/>
        <v>#DIV/0!</v>
      </c>
      <c r="BB1165" s="49" t="e">
        <f t="shared" si="109"/>
        <v>#DIV/0!</v>
      </c>
      <c r="BC1165" s="60" t="e">
        <f t="shared" si="106"/>
        <v>#DIV/0!</v>
      </c>
    </row>
    <row r="1166" spans="1:55">
      <c r="A1166" s="89">
        <v>42945</v>
      </c>
      <c r="B1166" s="2" t="s">
        <v>1842</v>
      </c>
      <c r="C1166" s="2" t="s">
        <v>1450</v>
      </c>
      <c r="D1166" s="2" t="s">
        <v>1575</v>
      </c>
      <c r="E1166" s="2">
        <v>132</v>
      </c>
      <c r="F1166" s="2">
        <v>2</v>
      </c>
      <c r="G1166" s="10" t="str">
        <f t="shared" si="110"/>
        <v>132-2</v>
      </c>
      <c r="H1166" s="2">
        <v>0</v>
      </c>
      <c r="I1166" s="2">
        <v>94</v>
      </c>
      <c r="J1166" s="14">
        <f>(VLOOKUP($G1166,Depth_Lookup_CCL!$A$3:$Z$549,11,FALSE))+(H1166/100)</f>
        <v>332.88</v>
      </c>
      <c r="K1166" s="14">
        <f>(VLOOKUP($G1166,Depth_Lookup_CCL!$A$3:$Z$549,11,FALSE))+(I1166/100)</f>
        <v>333.82</v>
      </c>
      <c r="L1166" s="90">
        <v>60</v>
      </c>
      <c r="M1166" s="90" t="s">
        <v>1888</v>
      </c>
      <c r="N1166" s="14" t="s">
        <v>1442</v>
      </c>
      <c r="Q1166" s="2"/>
      <c r="R1166" s="110"/>
      <c r="T1166" s="35"/>
      <c r="U1166" s="2"/>
      <c r="V1166" s="2"/>
      <c r="W1166" s="5" t="e">
        <f>VLOOKUP(V1166,definitions_list_lookup!$V$12:$W$15,2,FALSE)</f>
        <v>#N/A</v>
      </c>
      <c r="X1166" s="35"/>
      <c r="Y1166" s="41" t="e">
        <f>VLOOKUP(X1166,definitions_list_lookup!$AT$3:$AU$5,2,FALSE)</f>
        <v>#N/A</v>
      </c>
      <c r="Z1166" s="41">
        <v>110</v>
      </c>
      <c r="AA1166" s="41" t="s">
        <v>3978</v>
      </c>
      <c r="AB1166" s="2"/>
      <c r="AC1166" s="2"/>
      <c r="AD1166" s="5" t="e">
        <f>VLOOKUP(AC1166,definitions_list_lookup!$Y$12:$Z$15,2,FALSE)</f>
        <v>#N/A</v>
      </c>
      <c r="AE1166" s="35"/>
      <c r="AF1166" s="41" t="e">
        <f>VLOOKUP(AE1166,definitions_list_lookup!$AT$3:$AU$5,2,FALSE)</f>
        <v>#N/A</v>
      </c>
      <c r="AH1166" s="2"/>
      <c r="AI1166" s="2"/>
      <c r="AJ1166" s="14"/>
      <c r="AK1166" s="14"/>
      <c r="AL1166" s="14"/>
      <c r="AM1166" s="14"/>
      <c r="AN1166" s="14"/>
      <c r="AO1166" s="14"/>
      <c r="AP1166" s="14"/>
      <c r="AQ1166" s="14"/>
      <c r="AR1166" s="14"/>
      <c r="AS1166" s="14"/>
      <c r="AT1166" s="14"/>
      <c r="AU1166" s="14"/>
      <c r="AV1166" s="14"/>
      <c r="AW1166" s="14" t="e">
        <f t="shared" si="107"/>
        <v>#DIV/0!</v>
      </c>
      <c r="AX1166" s="14" t="e">
        <f t="shared" si="103"/>
        <v>#DIV/0!</v>
      </c>
      <c r="AY1166" s="14" t="e">
        <f t="shared" si="108"/>
        <v>#DIV/0!</v>
      </c>
      <c r="AZ1166" s="14" t="e">
        <f t="shared" si="104"/>
        <v>#DIV/0!</v>
      </c>
      <c r="BA1166" s="14" t="e">
        <f t="shared" si="105"/>
        <v>#DIV/0!</v>
      </c>
      <c r="BB1166" s="14" t="e">
        <f t="shared" si="109"/>
        <v>#DIV/0!</v>
      </c>
      <c r="BC1166" s="60" t="e">
        <f t="shared" si="106"/>
        <v>#DIV/0!</v>
      </c>
    </row>
    <row r="1167" spans="1:55">
      <c r="A1167" s="89">
        <v>42945</v>
      </c>
      <c r="B1167" s="2" t="s">
        <v>1842</v>
      </c>
      <c r="C1167" s="2" t="s">
        <v>1450</v>
      </c>
      <c r="D1167" s="2" t="s">
        <v>1575</v>
      </c>
      <c r="E1167" s="2">
        <v>132</v>
      </c>
      <c r="F1167" s="2">
        <v>3</v>
      </c>
      <c r="G1167" s="10" t="str">
        <f t="shared" si="110"/>
        <v>132-3</v>
      </c>
      <c r="H1167" s="2">
        <v>0</v>
      </c>
      <c r="I1167" s="2">
        <v>16</v>
      </c>
      <c r="J1167" s="14">
        <f>(VLOOKUP($G1167,Depth_Lookup_CCL!$A$3:$Z$549,11,FALSE))+(H1167/100)</f>
        <v>333.82499999999999</v>
      </c>
      <c r="K1167" s="14">
        <f>(VLOOKUP($G1167,Depth_Lookup_CCL!$A$3:$Z$549,11,FALSE))+(I1167/100)</f>
        <v>333.98500000000001</v>
      </c>
      <c r="L1167" s="90">
        <v>60</v>
      </c>
      <c r="M1167" s="90" t="s">
        <v>1888</v>
      </c>
      <c r="N1167" s="14" t="s">
        <v>1442</v>
      </c>
      <c r="Q1167" s="2"/>
      <c r="R1167" s="110"/>
      <c r="T1167" s="35"/>
      <c r="U1167" s="2"/>
      <c r="V1167" s="2"/>
      <c r="W1167" s="5" t="e">
        <f>VLOOKUP(V1167,definitions_list_lookup!$V$12:$W$15,2,FALSE)</f>
        <v>#N/A</v>
      </c>
      <c r="X1167" s="35"/>
      <c r="Y1167" s="41" t="e">
        <f>VLOOKUP(X1167,definitions_list_lookup!$AT$3:$AU$5,2,FALSE)</f>
        <v>#N/A</v>
      </c>
      <c r="Z1167" s="41"/>
      <c r="AA1167" s="41" t="s">
        <v>3979</v>
      </c>
      <c r="AB1167" s="2"/>
      <c r="AC1167" s="2"/>
      <c r="AD1167" s="5" t="e">
        <f>VLOOKUP(AC1167,definitions_list_lookup!$Y$12:$Z$15,2,FALSE)</f>
        <v>#N/A</v>
      </c>
      <c r="AE1167" s="35"/>
      <c r="AF1167" s="41" t="e">
        <f>VLOOKUP(AE1167,definitions_list_lookup!$AT$3:$AU$5,2,FALSE)</f>
        <v>#N/A</v>
      </c>
      <c r="AH1167" s="2"/>
      <c r="AI1167" s="2"/>
      <c r="AJ1167" s="14"/>
      <c r="AK1167" s="14"/>
      <c r="AL1167" s="14"/>
      <c r="AM1167" s="14"/>
      <c r="AN1167" s="14"/>
      <c r="AO1167" s="14"/>
      <c r="AP1167" s="14"/>
      <c r="AQ1167" s="14"/>
      <c r="AR1167" s="14"/>
      <c r="AS1167" s="14"/>
      <c r="AT1167" s="14"/>
      <c r="AU1167" s="14"/>
      <c r="AV1167" s="14"/>
      <c r="AW1167" s="14" t="e">
        <f t="shared" si="107"/>
        <v>#DIV/0!</v>
      </c>
      <c r="AX1167" s="14" t="e">
        <f t="shared" si="103"/>
        <v>#DIV/0!</v>
      </c>
      <c r="AY1167" s="14" t="e">
        <f t="shared" si="108"/>
        <v>#DIV/0!</v>
      </c>
      <c r="AZ1167" s="14" t="e">
        <f t="shared" si="104"/>
        <v>#DIV/0!</v>
      </c>
      <c r="BA1167" s="14" t="e">
        <f t="shared" si="105"/>
        <v>#DIV/0!</v>
      </c>
      <c r="BB1167" s="14" t="e">
        <f t="shared" si="109"/>
        <v>#DIV/0!</v>
      </c>
      <c r="BC1167" s="60" t="e">
        <f t="shared" si="106"/>
        <v>#DIV/0!</v>
      </c>
    </row>
    <row r="1168" spans="1:55">
      <c r="A1168" s="89">
        <v>42945</v>
      </c>
      <c r="B1168" s="2" t="s">
        <v>1842</v>
      </c>
      <c r="C1168" s="2" t="s">
        <v>1450</v>
      </c>
      <c r="D1168" s="2" t="s">
        <v>1575</v>
      </c>
      <c r="E1168" s="2">
        <v>132</v>
      </c>
      <c r="F1168" s="2">
        <v>3</v>
      </c>
      <c r="G1168" s="10" t="str">
        <f t="shared" si="110"/>
        <v>132-3</v>
      </c>
      <c r="H1168" s="2">
        <v>16</v>
      </c>
      <c r="I1168" s="2">
        <v>27</v>
      </c>
      <c r="J1168" s="14">
        <f>(VLOOKUP($G1168,Depth_Lookup_CCL!$A$3:$Z$549,11,FALSE))+(H1168/100)</f>
        <v>333.98500000000001</v>
      </c>
      <c r="K1168" s="14">
        <f>(VLOOKUP($G1168,Depth_Lookup_CCL!$A$3:$Z$549,11,FALSE))+(I1168/100)</f>
        <v>334.09499999999997</v>
      </c>
      <c r="L1168" s="90">
        <v>61</v>
      </c>
      <c r="M1168" s="90" t="s">
        <v>3510</v>
      </c>
      <c r="N1168" s="14" t="s">
        <v>1378</v>
      </c>
      <c r="P1168" s="2" t="s">
        <v>1363</v>
      </c>
      <c r="Q1168" s="2" t="s">
        <v>1367</v>
      </c>
      <c r="R1168" s="110"/>
      <c r="T1168" s="35"/>
      <c r="U1168" s="2"/>
      <c r="V1168" s="2"/>
      <c r="W1168" s="5" t="e">
        <f>VLOOKUP(V1168,definitions_list_lookup!$V$12:$W$15,2,FALSE)</f>
        <v>#N/A</v>
      </c>
      <c r="X1168" s="35"/>
      <c r="Y1168" s="41" t="e">
        <f>VLOOKUP(X1168,definitions_list_lookup!$AT$3:$AU$5,2,FALSE)</f>
        <v>#N/A</v>
      </c>
      <c r="Z1168" s="41">
        <v>11</v>
      </c>
      <c r="AA1168" s="41" t="s">
        <v>3980</v>
      </c>
      <c r="AB1168" s="2"/>
      <c r="AC1168" s="2"/>
      <c r="AD1168" s="5" t="e">
        <f>VLOOKUP(AC1168,definitions_list_lookup!$Y$12:$Z$15,2,FALSE)</f>
        <v>#N/A</v>
      </c>
      <c r="AE1168" s="35"/>
      <c r="AF1168" s="41" t="e">
        <f>VLOOKUP(AE1168,definitions_list_lookup!$AT$3:$AU$5,2,FALSE)</f>
        <v>#N/A</v>
      </c>
      <c r="AH1168" s="2"/>
      <c r="AI1168" s="2"/>
      <c r="AJ1168" s="14"/>
      <c r="AK1168" s="14"/>
      <c r="AL1168" s="14"/>
      <c r="AM1168" s="14"/>
      <c r="AN1168" s="14"/>
      <c r="AO1168" s="14"/>
      <c r="AP1168" s="14"/>
      <c r="AQ1168" s="14"/>
      <c r="AR1168" s="14"/>
      <c r="AS1168" s="14"/>
      <c r="AT1168" s="14"/>
      <c r="AU1168" s="14"/>
      <c r="AV1168" s="14"/>
      <c r="AW1168" s="14" t="e">
        <f t="shared" si="107"/>
        <v>#DIV/0!</v>
      </c>
      <c r="AX1168" s="14" t="e">
        <f t="shared" si="103"/>
        <v>#DIV/0!</v>
      </c>
      <c r="AY1168" s="14" t="e">
        <f t="shared" si="108"/>
        <v>#DIV/0!</v>
      </c>
      <c r="AZ1168" s="14" t="e">
        <f t="shared" si="104"/>
        <v>#DIV/0!</v>
      </c>
      <c r="BA1168" s="14" t="e">
        <f t="shared" si="105"/>
        <v>#DIV/0!</v>
      </c>
      <c r="BB1168" s="14" t="e">
        <f t="shared" si="109"/>
        <v>#DIV/0!</v>
      </c>
      <c r="BC1168" s="60" t="e">
        <f t="shared" si="106"/>
        <v>#DIV/0!</v>
      </c>
    </row>
    <row r="1169" spans="1:55">
      <c r="A1169" s="89">
        <v>42945</v>
      </c>
      <c r="B1169" s="2" t="s">
        <v>1842</v>
      </c>
      <c r="C1169" s="2" t="s">
        <v>1450</v>
      </c>
      <c r="D1169" s="2" t="s">
        <v>1575</v>
      </c>
      <c r="E1169" s="2">
        <v>132</v>
      </c>
      <c r="F1169" s="2">
        <v>3</v>
      </c>
      <c r="G1169" s="10" t="str">
        <f t="shared" si="110"/>
        <v>132-3</v>
      </c>
      <c r="H1169" s="2">
        <v>27</v>
      </c>
      <c r="I1169" s="2">
        <v>64</v>
      </c>
      <c r="J1169" s="14">
        <f>(VLOOKUP($G1169,Depth_Lookup_CCL!$A$3:$Z$549,11,FALSE))+(H1169/100)</f>
        <v>334.09499999999997</v>
      </c>
      <c r="K1169" s="14">
        <f>(VLOOKUP($G1169,Depth_Lookup_CCL!$A$3:$Z$549,11,FALSE))+(I1169/100)</f>
        <v>334.46499999999997</v>
      </c>
      <c r="L1169" s="90">
        <v>60</v>
      </c>
      <c r="M1169" s="90" t="s">
        <v>1888</v>
      </c>
      <c r="N1169" s="14" t="s">
        <v>1378</v>
      </c>
      <c r="P1169" s="2" t="s">
        <v>1363</v>
      </c>
      <c r="Q1169" s="2" t="s">
        <v>1368</v>
      </c>
      <c r="R1169" s="110"/>
      <c r="S1169" s="2" t="s">
        <v>1379</v>
      </c>
      <c r="T1169" s="35" t="s">
        <v>1391</v>
      </c>
      <c r="U1169" s="2" t="s">
        <v>1368</v>
      </c>
      <c r="V1169" s="2" t="s">
        <v>1374</v>
      </c>
      <c r="W1169" s="5">
        <f>VLOOKUP(V1169,definitions_list_lookup!$V$12:$W$15,2,FALSE)</f>
        <v>1</v>
      </c>
      <c r="X1169" s="35" t="s">
        <v>1455</v>
      </c>
      <c r="Y1169" s="41">
        <f>VLOOKUP(X1169,definitions_list_lookup!$AT$3:$AU$5,2,FALSE)</f>
        <v>0</v>
      </c>
      <c r="Z1169" s="41">
        <v>37</v>
      </c>
      <c r="AA1169" s="41" t="s">
        <v>3963</v>
      </c>
      <c r="AB1169" s="2"/>
      <c r="AC1169" s="2"/>
      <c r="AD1169" s="5" t="e">
        <f>VLOOKUP(AC1169,definitions_list_lookup!$Y$12:$Z$15,2,FALSE)</f>
        <v>#N/A</v>
      </c>
      <c r="AE1169" s="35"/>
      <c r="AF1169" s="41" t="e">
        <f>VLOOKUP(AE1169,definitions_list_lookup!$AT$3:$AU$5,2,FALSE)</f>
        <v>#N/A</v>
      </c>
      <c r="AH1169" s="2"/>
      <c r="AI1169" s="2"/>
      <c r="AJ1169" s="14"/>
      <c r="AK1169" s="14"/>
      <c r="AL1169" s="14"/>
      <c r="AM1169" s="14"/>
      <c r="AN1169" s="14"/>
      <c r="AO1169" s="14"/>
      <c r="AP1169" s="14"/>
      <c r="AQ1169" s="14"/>
      <c r="AR1169" s="14"/>
      <c r="AS1169" s="14"/>
      <c r="AT1169" s="14"/>
      <c r="AU1169" s="14"/>
      <c r="AV1169" s="14"/>
      <c r="AW1169" s="14" t="e">
        <f t="shared" si="107"/>
        <v>#DIV/0!</v>
      </c>
      <c r="AX1169" s="14" t="e">
        <f t="shared" si="103"/>
        <v>#DIV/0!</v>
      </c>
      <c r="AY1169" s="14" t="e">
        <f t="shared" si="108"/>
        <v>#DIV/0!</v>
      </c>
      <c r="AZ1169" s="14" t="e">
        <f t="shared" si="104"/>
        <v>#DIV/0!</v>
      </c>
      <c r="BA1169" s="14" t="e">
        <f t="shared" si="105"/>
        <v>#DIV/0!</v>
      </c>
      <c r="BB1169" s="14" t="e">
        <f t="shared" si="109"/>
        <v>#DIV/0!</v>
      </c>
      <c r="BC1169" s="60" t="e">
        <f t="shared" si="106"/>
        <v>#DIV/0!</v>
      </c>
    </row>
    <row r="1170" spans="1:55">
      <c r="A1170" s="89">
        <v>42945</v>
      </c>
      <c r="B1170" s="2" t="s">
        <v>1842</v>
      </c>
      <c r="C1170" s="2" t="s">
        <v>1450</v>
      </c>
      <c r="D1170" s="2" t="s">
        <v>1575</v>
      </c>
      <c r="E1170" s="2">
        <v>132</v>
      </c>
      <c r="F1170" s="2">
        <v>3</v>
      </c>
      <c r="G1170" s="10" t="str">
        <f t="shared" si="110"/>
        <v>132-3</v>
      </c>
      <c r="H1170" s="2">
        <v>64</v>
      </c>
      <c r="I1170" s="2">
        <v>66</v>
      </c>
      <c r="J1170" s="14">
        <f>(VLOOKUP($G1170,Depth_Lookup_CCL!$A$3:$Z$549,11,FALSE))+(H1170/100)</f>
        <v>334.46499999999997</v>
      </c>
      <c r="K1170" s="14">
        <f>(VLOOKUP($G1170,Depth_Lookup_CCL!$A$3:$Z$549,11,FALSE))+(I1170/100)</f>
        <v>334.48500000000001</v>
      </c>
      <c r="L1170" s="90">
        <v>60</v>
      </c>
      <c r="M1170" s="90" t="s">
        <v>1888</v>
      </c>
      <c r="N1170" s="14"/>
      <c r="Q1170" s="2"/>
      <c r="R1170" s="110"/>
      <c r="S1170" s="2" t="s">
        <v>1379</v>
      </c>
      <c r="T1170" s="35" t="s">
        <v>1391</v>
      </c>
      <c r="U1170" s="2" t="s">
        <v>1368</v>
      </c>
      <c r="V1170" s="2" t="s">
        <v>1374</v>
      </c>
      <c r="W1170" s="5">
        <f>VLOOKUP(V1170,definitions_list_lookup!$V$12:$W$15,2,FALSE)</f>
        <v>1</v>
      </c>
      <c r="X1170" s="35" t="s">
        <v>1455</v>
      </c>
      <c r="Y1170" s="41">
        <f>VLOOKUP(X1170,definitions_list_lookup!$AT$3:$AU$5,2,FALSE)</f>
        <v>0</v>
      </c>
      <c r="Z1170" s="41">
        <v>2</v>
      </c>
      <c r="AA1170" s="41" t="s">
        <v>3964</v>
      </c>
      <c r="AB1170" s="2"/>
      <c r="AC1170" s="2"/>
      <c r="AD1170" s="5" t="e">
        <f>VLOOKUP(AC1170,definitions_list_lookup!$Y$12:$Z$15,2,FALSE)</f>
        <v>#N/A</v>
      </c>
      <c r="AE1170" s="35"/>
      <c r="AF1170" s="41" t="e">
        <f>VLOOKUP(AE1170,definitions_list_lookup!$AT$3:$AU$5,2,FALSE)</f>
        <v>#N/A</v>
      </c>
      <c r="AH1170" s="2"/>
      <c r="AI1170" s="2"/>
      <c r="AJ1170" s="14"/>
      <c r="AK1170" s="14"/>
      <c r="AL1170" s="14"/>
      <c r="AM1170" s="14"/>
      <c r="AN1170" s="14"/>
      <c r="AO1170" s="14"/>
      <c r="AP1170" s="14"/>
      <c r="AQ1170" s="14"/>
      <c r="AR1170" s="14"/>
      <c r="AS1170" s="49"/>
      <c r="AT1170" s="49"/>
      <c r="AU1170" s="49"/>
      <c r="AV1170" s="49"/>
      <c r="AW1170" s="49"/>
      <c r="AX1170" s="49"/>
      <c r="AY1170" s="49"/>
      <c r="AZ1170" s="49"/>
      <c r="BA1170" s="49"/>
      <c r="BB1170" s="49"/>
      <c r="BC1170" s="60"/>
    </row>
    <row r="1171" spans="1:55">
      <c r="A1171" s="89">
        <v>42945</v>
      </c>
      <c r="B1171" s="2" t="s">
        <v>1842</v>
      </c>
      <c r="C1171" s="2" t="s">
        <v>1450</v>
      </c>
      <c r="D1171" s="2" t="s">
        <v>1575</v>
      </c>
      <c r="E1171" s="2">
        <v>132</v>
      </c>
      <c r="F1171" s="2">
        <v>3</v>
      </c>
      <c r="G1171" s="10" t="str">
        <f t="shared" si="110"/>
        <v>132-3</v>
      </c>
      <c r="H1171" s="2">
        <v>66</v>
      </c>
      <c r="I1171" s="2">
        <v>70</v>
      </c>
      <c r="J1171" s="14">
        <f>(VLOOKUP($G1171,Depth_Lookup_CCL!$A$3:$Z$549,11,FALSE))+(H1171/100)</f>
        <v>334.48500000000001</v>
      </c>
      <c r="K1171" s="14">
        <f>(VLOOKUP($G1171,Depth_Lookup_CCL!$A$3:$Z$549,11,FALSE))+(I1171/100)</f>
        <v>334.52499999999998</v>
      </c>
      <c r="L1171" s="90">
        <v>60</v>
      </c>
      <c r="M1171" s="90" t="s">
        <v>1888</v>
      </c>
      <c r="N1171" s="14"/>
      <c r="Q1171" s="2"/>
      <c r="R1171" s="110"/>
      <c r="S1171" s="2" t="s">
        <v>1379</v>
      </c>
      <c r="T1171" s="35" t="s">
        <v>1391</v>
      </c>
      <c r="U1171" s="2" t="s">
        <v>1368</v>
      </c>
      <c r="V1171" s="2" t="s">
        <v>1374</v>
      </c>
      <c r="W1171" s="5">
        <f>VLOOKUP(V1171,definitions_list_lookup!$V$12:$W$15,2,FALSE)</f>
        <v>1</v>
      </c>
      <c r="X1171" s="35" t="s">
        <v>1455</v>
      </c>
      <c r="Y1171" s="41">
        <f>VLOOKUP(X1171,definitions_list_lookup!$AT$3:$AU$5,2,FALSE)</f>
        <v>0</v>
      </c>
      <c r="Z1171" s="41">
        <v>36</v>
      </c>
      <c r="AA1171" s="41" t="s">
        <v>3963</v>
      </c>
      <c r="AB1171" s="2"/>
      <c r="AC1171" s="2"/>
      <c r="AD1171" s="5" t="e">
        <f>VLOOKUP(AC1171,definitions_list_lookup!$Y$12:$Z$15,2,FALSE)</f>
        <v>#N/A</v>
      </c>
      <c r="AE1171" s="35"/>
      <c r="AF1171" s="41" t="e">
        <f>VLOOKUP(AE1171,definitions_list_lookup!$AT$3:$AU$5,2,FALSE)</f>
        <v>#N/A</v>
      </c>
      <c r="AH1171" s="2"/>
      <c r="AI1171" s="2"/>
      <c r="AJ1171" s="14"/>
      <c r="AK1171" s="14"/>
      <c r="AL1171" s="14"/>
      <c r="AM1171" s="14"/>
      <c r="AN1171" s="14"/>
      <c r="AO1171" s="14"/>
      <c r="AP1171" s="14"/>
      <c r="AQ1171" s="14"/>
      <c r="AR1171" s="14"/>
      <c r="AS1171" s="49"/>
      <c r="AT1171" s="49"/>
      <c r="AU1171" s="49"/>
      <c r="AV1171" s="49"/>
      <c r="AW1171" s="49"/>
      <c r="AX1171" s="49"/>
      <c r="AY1171" s="49"/>
      <c r="AZ1171" s="49"/>
      <c r="BA1171" s="49"/>
      <c r="BB1171" s="49"/>
      <c r="BC1171" s="60"/>
    </row>
    <row r="1172" spans="1:55">
      <c r="A1172" s="89">
        <v>42945</v>
      </c>
      <c r="B1172" s="2" t="s">
        <v>1842</v>
      </c>
      <c r="C1172" s="2" t="s">
        <v>1450</v>
      </c>
      <c r="D1172" s="2" t="s">
        <v>1575</v>
      </c>
      <c r="E1172" s="2">
        <v>132</v>
      </c>
      <c r="F1172" s="2">
        <v>4</v>
      </c>
      <c r="G1172" s="10" t="str">
        <f t="shared" si="110"/>
        <v>132-4</v>
      </c>
      <c r="H1172" s="2">
        <v>0</v>
      </c>
      <c r="I1172" s="2">
        <v>12</v>
      </c>
      <c r="J1172" s="14">
        <f>(VLOOKUP($G1172,Depth_Lookup_CCL!$A$3:$Z$549,11,FALSE))+(H1172/100)</f>
        <v>334.53</v>
      </c>
      <c r="K1172" s="14">
        <f>(VLOOKUP($G1172,Depth_Lookup_CCL!$A$3:$Z$549,11,FALSE))+(I1172/100)</f>
        <v>334.65</v>
      </c>
      <c r="L1172" s="90">
        <v>60</v>
      </c>
      <c r="M1172" s="90" t="s">
        <v>1846</v>
      </c>
      <c r="N1172" s="14"/>
      <c r="Q1172" s="2"/>
      <c r="R1172" s="110"/>
      <c r="S1172" s="2" t="s">
        <v>1379</v>
      </c>
      <c r="T1172" s="35" t="s">
        <v>1391</v>
      </c>
      <c r="U1172" s="2" t="s">
        <v>1368</v>
      </c>
      <c r="V1172" s="2" t="s">
        <v>1374</v>
      </c>
      <c r="W1172" s="5">
        <f>VLOOKUP(V1172,definitions_list_lookup!$V$12:$W$15,2,FALSE)</f>
        <v>1</v>
      </c>
      <c r="X1172" s="35" t="s">
        <v>1455</v>
      </c>
      <c r="Y1172" s="41">
        <f>VLOOKUP(X1172,definitions_list_lookup!$AT$3:$AU$5,2,FALSE)</f>
        <v>0</v>
      </c>
      <c r="Z1172" s="41"/>
      <c r="AA1172" s="41" t="s">
        <v>3081</v>
      </c>
      <c r="AB1172" s="2"/>
      <c r="AC1172" s="2"/>
      <c r="AD1172" s="5" t="e">
        <f>VLOOKUP(AC1172,definitions_list_lookup!$Y$12:$Z$15,2,FALSE)</f>
        <v>#N/A</v>
      </c>
      <c r="AE1172" s="35"/>
      <c r="AF1172" s="41" t="e">
        <f>VLOOKUP(AE1172,definitions_list_lookup!$AT$3:$AU$5,2,FALSE)</f>
        <v>#N/A</v>
      </c>
      <c r="AH1172" s="2"/>
      <c r="AI1172" s="2"/>
      <c r="AJ1172" s="14"/>
      <c r="AK1172" s="14"/>
      <c r="AL1172" s="14"/>
      <c r="AM1172" s="14"/>
      <c r="AN1172" s="14"/>
      <c r="AO1172" s="14"/>
      <c r="AP1172" s="14"/>
      <c r="AQ1172" s="14"/>
      <c r="AR1172" s="14"/>
      <c r="AS1172" s="49"/>
      <c r="AT1172" s="49"/>
      <c r="AU1172" s="49"/>
      <c r="AV1172" s="49"/>
      <c r="AW1172" s="49"/>
      <c r="AX1172" s="49"/>
      <c r="AY1172" s="49"/>
      <c r="AZ1172" s="49"/>
      <c r="BA1172" s="49"/>
      <c r="BB1172" s="49"/>
      <c r="BC1172" s="60"/>
    </row>
    <row r="1173" spans="1:55">
      <c r="A1173" s="89">
        <v>42945</v>
      </c>
      <c r="B1173" s="2" t="s">
        <v>1842</v>
      </c>
      <c r="C1173" s="2" t="s">
        <v>1450</v>
      </c>
      <c r="D1173" s="2" t="s">
        <v>1575</v>
      </c>
      <c r="E1173" s="2">
        <v>132</v>
      </c>
      <c r="F1173" s="2">
        <v>4</v>
      </c>
      <c r="G1173" s="10" t="str">
        <f t="shared" si="110"/>
        <v>132-4</v>
      </c>
      <c r="H1173" s="2">
        <v>12</v>
      </c>
      <c r="I1173" s="2">
        <v>26</v>
      </c>
      <c r="J1173" s="14">
        <f>(VLOOKUP($G1173,Depth_Lookup_CCL!$A$3:$Z$549,11,FALSE))+(H1173/100)</f>
        <v>334.65</v>
      </c>
      <c r="K1173" s="14">
        <f>(VLOOKUP($G1173,Depth_Lookup_CCL!$A$3:$Z$549,11,FALSE))+(I1173/100)</f>
        <v>334.78999999999996</v>
      </c>
      <c r="L1173" s="90">
        <v>60</v>
      </c>
      <c r="M1173" s="90" t="s">
        <v>1846</v>
      </c>
      <c r="N1173" s="14"/>
      <c r="Q1173" s="2"/>
      <c r="R1173" s="110"/>
      <c r="S1173" s="2" t="s">
        <v>1379</v>
      </c>
      <c r="T1173" s="35" t="s">
        <v>1391</v>
      </c>
      <c r="U1173" s="2" t="s">
        <v>1368</v>
      </c>
      <c r="V1173" s="2" t="s">
        <v>1374</v>
      </c>
      <c r="W1173" s="5">
        <f>VLOOKUP(V1173,definitions_list_lookup!$V$12:$W$15,2,FALSE)</f>
        <v>1</v>
      </c>
      <c r="X1173" s="35" t="s">
        <v>1456</v>
      </c>
      <c r="Y1173" s="41">
        <f>VLOOKUP(X1173,definitions_list_lookup!$AT$3:$AU$5,2,FALSE)</f>
        <v>1</v>
      </c>
      <c r="Z1173" s="41">
        <v>14</v>
      </c>
      <c r="AA1173" s="41" t="s">
        <v>3080</v>
      </c>
      <c r="AB1173" s="2"/>
      <c r="AC1173" s="2"/>
      <c r="AD1173" s="5" t="e">
        <f>VLOOKUP(AC1173,definitions_list_lookup!$Y$12:$Z$15,2,FALSE)</f>
        <v>#N/A</v>
      </c>
      <c r="AE1173" s="35"/>
      <c r="AF1173" s="41" t="e">
        <f>VLOOKUP(AE1173,definitions_list_lookup!$AT$3:$AU$5,2,FALSE)</f>
        <v>#N/A</v>
      </c>
      <c r="AH1173" s="2"/>
      <c r="AI1173" s="2"/>
      <c r="AJ1173" s="14"/>
      <c r="AK1173" s="14"/>
      <c r="AL1173" s="14"/>
      <c r="AM1173" s="14"/>
      <c r="AN1173" s="14"/>
      <c r="AO1173" s="14"/>
      <c r="AP1173" s="14"/>
      <c r="AQ1173" s="14"/>
      <c r="AR1173" s="14"/>
      <c r="AS1173" s="49">
        <v>2</v>
      </c>
      <c r="AT1173" s="49">
        <v>90</v>
      </c>
      <c r="AU1173" s="49">
        <v>4</v>
      </c>
      <c r="AV1173" s="49">
        <v>180</v>
      </c>
      <c r="AW1173" s="49">
        <f t="shared" si="107"/>
        <v>-26.537096393580782</v>
      </c>
      <c r="AX1173" s="49">
        <f t="shared" si="103"/>
        <v>333.46290360641922</v>
      </c>
      <c r="AY1173" s="49">
        <f t="shared" si="108"/>
        <v>85.530762667528776</v>
      </c>
      <c r="AZ1173" s="49">
        <f t="shared" si="104"/>
        <v>63.462903606419218</v>
      </c>
      <c r="BA1173" s="49">
        <f t="shared" si="105"/>
        <v>4.4692373324712236</v>
      </c>
      <c r="BB1173" s="49">
        <f t="shared" si="109"/>
        <v>153.46290360641922</v>
      </c>
      <c r="BC1173" s="60">
        <f t="shared" si="106"/>
        <v>4.4692373324712236</v>
      </c>
    </row>
    <row r="1174" spans="1:55">
      <c r="A1174" s="89">
        <v>42945</v>
      </c>
      <c r="B1174" s="2" t="s">
        <v>1842</v>
      </c>
      <c r="C1174" s="2" t="s">
        <v>1450</v>
      </c>
      <c r="D1174" s="2" t="s">
        <v>1575</v>
      </c>
      <c r="E1174" s="2">
        <v>132</v>
      </c>
      <c r="F1174" s="2">
        <v>4</v>
      </c>
      <c r="G1174" s="10" t="str">
        <f t="shared" si="110"/>
        <v>132-4</v>
      </c>
      <c r="H1174" s="2">
        <v>26</v>
      </c>
      <c r="I1174" s="2">
        <v>80</v>
      </c>
      <c r="J1174" s="14">
        <f>(VLOOKUP($G1174,Depth_Lookup_CCL!$A$3:$Z$549,11,FALSE))+(H1174/100)</f>
        <v>334.78999999999996</v>
      </c>
      <c r="K1174" s="14">
        <f>(VLOOKUP($G1174,Depth_Lookup_CCL!$A$3:$Z$549,11,FALSE))+(I1174/100)</f>
        <v>335.33</v>
      </c>
      <c r="L1174" s="90">
        <v>60</v>
      </c>
      <c r="M1174" s="90" t="s">
        <v>1846</v>
      </c>
      <c r="N1174" s="14" t="s">
        <v>1442</v>
      </c>
      <c r="Q1174" s="2"/>
      <c r="R1174" s="110"/>
      <c r="T1174" s="35"/>
      <c r="U1174" s="2"/>
      <c r="V1174" s="2"/>
      <c r="W1174" s="5" t="e">
        <f>VLOOKUP(V1174,definitions_list_lookup!$V$12:$W$15,2,FALSE)</f>
        <v>#N/A</v>
      </c>
      <c r="X1174" s="35"/>
      <c r="Y1174" s="41" t="e">
        <f>VLOOKUP(X1174,definitions_list_lookup!$AT$3:$AU$5,2,FALSE)</f>
        <v>#N/A</v>
      </c>
      <c r="Z1174" s="41">
        <v>97</v>
      </c>
      <c r="AA1174" s="41" t="s">
        <v>3081</v>
      </c>
      <c r="AB1174" s="2" t="s">
        <v>1385</v>
      </c>
      <c r="AC1174" s="2" t="s">
        <v>1374</v>
      </c>
      <c r="AD1174" s="5">
        <f>VLOOKUP(AC1174,definitions_list_lookup!$Y$12:$Z$15,2,FALSE)</f>
        <v>1</v>
      </c>
      <c r="AE1174" s="35" t="s">
        <v>1455</v>
      </c>
      <c r="AF1174" s="41">
        <f>VLOOKUP(AE1174,definitions_list_lookup!$AT$3:$AU$5,2,FALSE)</f>
        <v>0</v>
      </c>
      <c r="AH1174" s="2" t="s">
        <v>1494</v>
      </c>
      <c r="AI1174" s="2" t="s">
        <v>3981</v>
      </c>
      <c r="AJ1174" s="14"/>
      <c r="AK1174" s="14"/>
      <c r="AL1174" s="14"/>
      <c r="AM1174" s="14"/>
      <c r="AN1174" s="14"/>
      <c r="AO1174" s="14"/>
      <c r="AP1174" s="14"/>
      <c r="AQ1174" s="14"/>
      <c r="AR1174" s="14"/>
      <c r="AS1174" s="49">
        <v>9</v>
      </c>
      <c r="AT1174" s="49">
        <v>90</v>
      </c>
      <c r="AU1174" s="49">
        <v>3</v>
      </c>
      <c r="AV1174" s="49">
        <v>180</v>
      </c>
      <c r="AW1174" s="49">
        <f t="shared" si="107"/>
        <v>-71.691152521501692</v>
      </c>
      <c r="AX1174" s="49">
        <f t="shared" si="103"/>
        <v>288.30884747849831</v>
      </c>
      <c r="AY1174" s="49">
        <f t="shared" si="108"/>
        <v>80.528579772654624</v>
      </c>
      <c r="AZ1174" s="49">
        <f t="shared" si="104"/>
        <v>18.308847478498308</v>
      </c>
      <c r="BA1174" s="49">
        <f t="shared" si="105"/>
        <v>9.4714202273453765</v>
      </c>
      <c r="BB1174" s="49">
        <f t="shared" si="109"/>
        <v>108.30884747849831</v>
      </c>
      <c r="BC1174" s="60">
        <f t="shared" si="106"/>
        <v>9.4714202273453765</v>
      </c>
    </row>
    <row r="1175" spans="1:55">
      <c r="A1175" s="89">
        <v>42945</v>
      </c>
      <c r="B1175" s="2" t="s">
        <v>1842</v>
      </c>
      <c r="C1175" s="2" t="s">
        <v>1450</v>
      </c>
      <c r="D1175" s="2" t="s">
        <v>1575</v>
      </c>
      <c r="E1175" s="2">
        <v>133</v>
      </c>
      <c r="F1175" s="2">
        <v>1</v>
      </c>
      <c r="G1175" s="10" t="str">
        <f t="shared" si="110"/>
        <v>133-1</v>
      </c>
      <c r="H1175" s="2">
        <v>0</v>
      </c>
      <c r="I1175" s="2">
        <v>23</v>
      </c>
      <c r="J1175" s="14">
        <f>(VLOOKUP($G1175,Depth_Lookup_CCL!$A$3:$Z$549,11,FALSE))+(H1175/100)</f>
        <v>335.15</v>
      </c>
      <c r="K1175" s="14">
        <f>(VLOOKUP($G1175,Depth_Lookup_CCL!$A$3:$Z$549,11,FALSE))+(I1175/100)</f>
        <v>335.38</v>
      </c>
      <c r="L1175" s="90">
        <v>60</v>
      </c>
      <c r="M1175" s="90" t="s">
        <v>1846</v>
      </c>
      <c r="N1175" s="14"/>
      <c r="Q1175" s="2"/>
      <c r="R1175" s="110"/>
      <c r="S1175" s="2" t="s">
        <v>1379</v>
      </c>
      <c r="T1175" s="35" t="s">
        <v>1391</v>
      </c>
      <c r="U1175" s="2" t="s">
        <v>1368</v>
      </c>
      <c r="V1175" s="2" t="s">
        <v>1374</v>
      </c>
      <c r="W1175" s="5">
        <f>VLOOKUP(V1175,definitions_list_lookup!$V$12:$W$15,2,FALSE)</f>
        <v>1</v>
      </c>
      <c r="X1175" s="35" t="s">
        <v>1456</v>
      </c>
      <c r="Y1175" s="41">
        <f>VLOOKUP(X1175,definitions_list_lookup!$AT$3:$AU$5,2,FALSE)</f>
        <v>1</v>
      </c>
      <c r="Z1175" s="41"/>
      <c r="AA1175" s="41" t="s">
        <v>3081</v>
      </c>
      <c r="AB1175" s="2"/>
      <c r="AC1175" s="2"/>
      <c r="AD1175" s="5" t="e">
        <f>VLOOKUP(AC1175,definitions_list_lookup!$Y$12:$Z$15,2,FALSE)</f>
        <v>#N/A</v>
      </c>
      <c r="AE1175" s="35"/>
      <c r="AF1175" s="41" t="e">
        <f>VLOOKUP(AE1175,definitions_list_lookup!$AT$3:$AU$5,2,FALSE)</f>
        <v>#N/A</v>
      </c>
      <c r="AH1175" s="2"/>
      <c r="AI1175" s="2"/>
      <c r="AJ1175" s="14"/>
      <c r="AK1175" s="14"/>
      <c r="AL1175" s="14"/>
      <c r="AM1175" s="14"/>
      <c r="AN1175" s="14"/>
      <c r="AO1175" s="14"/>
      <c r="AP1175" s="14"/>
      <c r="AQ1175" s="14"/>
      <c r="AR1175" s="14"/>
      <c r="AS1175" s="49"/>
      <c r="AT1175" s="49"/>
      <c r="AU1175" s="49"/>
      <c r="AV1175" s="49"/>
      <c r="AW1175" s="49"/>
      <c r="AX1175" s="49"/>
      <c r="AY1175" s="49"/>
      <c r="AZ1175" s="49"/>
      <c r="BA1175" s="49"/>
      <c r="BB1175" s="49"/>
      <c r="BC1175" s="60"/>
    </row>
    <row r="1176" spans="1:55">
      <c r="A1176" s="89">
        <v>42945</v>
      </c>
      <c r="B1176" s="2" t="s">
        <v>1842</v>
      </c>
      <c r="C1176" s="2" t="s">
        <v>1450</v>
      </c>
      <c r="D1176" s="2" t="s">
        <v>1575</v>
      </c>
      <c r="E1176" s="2">
        <v>133</v>
      </c>
      <c r="F1176" s="2">
        <v>1</v>
      </c>
      <c r="G1176" s="10" t="str">
        <f t="shared" si="110"/>
        <v>133-1</v>
      </c>
      <c r="H1176" s="2">
        <v>23</v>
      </c>
      <c r="I1176" s="2">
        <v>28</v>
      </c>
      <c r="J1176" s="14">
        <f>(VLOOKUP($G1176,Depth_Lookup_CCL!$A$3:$Z$549,11,FALSE))+(H1176/100)</f>
        <v>335.38</v>
      </c>
      <c r="K1176" s="14">
        <f>(VLOOKUP($G1176,Depth_Lookup_CCL!$A$3:$Z$549,11,FALSE))+(I1176/100)</f>
        <v>335.42999999999995</v>
      </c>
      <c r="L1176" s="90">
        <v>60</v>
      </c>
      <c r="M1176" s="90" t="s">
        <v>1846</v>
      </c>
      <c r="N1176" s="14"/>
      <c r="Q1176" s="2"/>
      <c r="R1176" s="110"/>
      <c r="S1176" s="2" t="s">
        <v>1379</v>
      </c>
      <c r="T1176" s="35" t="s">
        <v>1391</v>
      </c>
      <c r="U1176" s="2" t="s">
        <v>1368</v>
      </c>
      <c r="V1176" s="2" t="s">
        <v>1374</v>
      </c>
      <c r="W1176" s="5">
        <f>VLOOKUP(V1176,definitions_list_lookup!$V$12:$W$15,2,FALSE)</f>
        <v>1</v>
      </c>
      <c r="X1176" s="35" t="s">
        <v>1456</v>
      </c>
      <c r="Y1176" s="41">
        <f>VLOOKUP(X1176,definitions_list_lookup!$AT$3:$AU$5,2,FALSE)</f>
        <v>1</v>
      </c>
      <c r="Z1176" s="41">
        <v>5</v>
      </c>
      <c r="AA1176" s="41" t="s">
        <v>3982</v>
      </c>
      <c r="AB1176" s="2"/>
      <c r="AC1176" s="2"/>
      <c r="AD1176" s="5" t="e">
        <f>VLOOKUP(AC1176,definitions_list_lookup!$Y$12:$Z$15,2,FALSE)</f>
        <v>#N/A</v>
      </c>
      <c r="AE1176" s="35"/>
      <c r="AF1176" s="41" t="e">
        <f>VLOOKUP(AE1176,definitions_list_lookup!$AT$3:$AU$5,2,FALSE)</f>
        <v>#N/A</v>
      </c>
      <c r="AH1176" s="2"/>
      <c r="AI1176" s="2"/>
      <c r="AJ1176" s="14"/>
      <c r="AK1176" s="14"/>
      <c r="AL1176" s="14"/>
      <c r="AM1176" s="14"/>
      <c r="AN1176" s="14"/>
      <c r="AO1176" s="14"/>
      <c r="AP1176" s="14"/>
      <c r="AQ1176" s="14"/>
      <c r="AR1176" s="14"/>
      <c r="AS1176" s="49">
        <v>2</v>
      </c>
      <c r="AT1176" s="49">
        <v>270</v>
      </c>
      <c r="AU1176" s="49">
        <v>32</v>
      </c>
      <c r="AV1176" s="49">
        <v>180</v>
      </c>
      <c r="AW1176" s="49">
        <f t="shared" si="107"/>
        <v>3.1986425148971023</v>
      </c>
      <c r="AX1176" s="49">
        <f t="shared" si="103"/>
        <v>3.1986425148971023</v>
      </c>
      <c r="AY1176" s="49">
        <f t="shared" si="108"/>
        <v>57.959840992221231</v>
      </c>
      <c r="AZ1176" s="49">
        <f t="shared" si="104"/>
        <v>93.198642514897102</v>
      </c>
      <c r="BA1176" s="49">
        <f t="shared" si="105"/>
        <v>32.040159007778769</v>
      </c>
      <c r="BB1176" s="49">
        <f t="shared" si="109"/>
        <v>183.1986425148971</v>
      </c>
      <c r="BC1176" s="60">
        <f t="shared" si="106"/>
        <v>32.040159007778769</v>
      </c>
    </row>
    <row r="1177" spans="1:55">
      <c r="A1177" s="89">
        <v>42945</v>
      </c>
      <c r="B1177" s="2" t="s">
        <v>1842</v>
      </c>
      <c r="C1177" s="2" t="s">
        <v>1450</v>
      </c>
      <c r="D1177" s="2" t="s">
        <v>1575</v>
      </c>
      <c r="E1177" s="2">
        <v>133</v>
      </c>
      <c r="F1177" s="2">
        <v>1</v>
      </c>
      <c r="G1177" s="10" t="str">
        <f t="shared" si="110"/>
        <v>133-1</v>
      </c>
      <c r="H1177" s="2">
        <v>28</v>
      </c>
      <c r="I1177" s="2">
        <v>90</v>
      </c>
      <c r="J1177" s="14">
        <f>(VLOOKUP($G1177,Depth_Lookup_CCL!$A$3:$Z$549,11,FALSE))+(H1177/100)</f>
        <v>335.42999999999995</v>
      </c>
      <c r="K1177" s="14">
        <f>(VLOOKUP($G1177,Depth_Lookup_CCL!$A$3:$Z$549,11,FALSE))+(I1177/100)</f>
        <v>336.04999999999995</v>
      </c>
      <c r="L1177" s="90">
        <v>60</v>
      </c>
      <c r="M1177" s="90" t="s">
        <v>1846</v>
      </c>
      <c r="N1177" s="14" t="s">
        <v>1442</v>
      </c>
      <c r="Q1177" s="2"/>
      <c r="R1177" s="110"/>
      <c r="S1177" s="2" t="s">
        <v>1379</v>
      </c>
      <c r="T1177" s="35" t="s">
        <v>1363</v>
      </c>
      <c r="U1177" s="2" t="s">
        <v>1368</v>
      </c>
      <c r="V1177" s="2" t="s">
        <v>1374</v>
      </c>
      <c r="W1177" s="5">
        <f>VLOOKUP(V1177,definitions_list_lookup!$V$12:$W$15,2,FALSE)</f>
        <v>1</v>
      </c>
      <c r="X1177" s="35" t="s">
        <v>1455</v>
      </c>
      <c r="Y1177" s="41">
        <f>VLOOKUP(X1177,definitions_list_lookup!$AT$3:$AU$5,2,FALSE)</f>
        <v>0</v>
      </c>
      <c r="Z1177" s="41">
        <v>114</v>
      </c>
      <c r="AA1177" s="41" t="s">
        <v>3973</v>
      </c>
      <c r="AB1177" s="2"/>
      <c r="AC1177" s="2"/>
      <c r="AD1177" s="5" t="e">
        <f>VLOOKUP(AC1177,definitions_list_lookup!$Y$12:$Z$15,2,FALSE)</f>
        <v>#N/A</v>
      </c>
      <c r="AE1177" s="35"/>
      <c r="AF1177" s="41" t="e">
        <f>VLOOKUP(AE1177,definitions_list_lookup!$AT$3:$AU$5,2,FALSE)</f>
        <v>#N/A</v>
      </c>
      <c r="AH1177" s="2"/>
      <c r="AI1177" s="2"/>
      <c r="AJ1177" s="14"/>
      <c r="AK1177" s="14"/>
      <c r="AL1177" s="14"/>
      <c r="AM1177" s="14"/>
      <c r="AN1177" s="14"/>
      <c r="AO1177" s="14"/>
      <c r="AP1177" s="14"/>
      <c r="AQ1177" s="14"/>
      <c r="AR1177" s="14"/>
      <c r="AS1177" s="49"/>
      <c r="AT1177" s="49"/>
      <c r="AU1177" s="49"/>
      <c r="AV1177" s="49"/>
      <c r="AW1177" s="49" t="e">
        <f t="shared" si="107"/>
        <v>#DIV/0!</v>
      </c>
      <c r="AX1177" s="49" t="e">
        <f t="shared" si="103"/>
        <v>#DIV/0!</v>
      </c>
      <c r="AY1177" s="49" t="e">
        <f t="shared" si="108"/>
        <v>#DIV/0!</v>
      </c>
      <c r="AZ1177" s="49" t="e">
        <f t="shared" si="104"/>
        <v>#DIV/0!</v>
      </c>
      <c r="BA1177" s="49" t="e">
        <f t="shared" si="105"/>
        <v>#DIV/0!</v>
      </c>
      <c r="BB1177" s="49" t="e">
        <f t="shared" si="109"/>
        <v>#DIV/0!</v>
      </c>
      <c r="BC1177" s="60" t="e">
        <f t="shared" si="106"/>
        <v>#DIV/0!</v>
      </c>
    </row>
    <row r="1178" spans="1:55">
      <c r="A1178" s="89">
        <v>42945</v>
      </c>
      <c r="B1178" s="2" t="s">
        <v>1842</v>
      </c>
      <c r="C1178" s="2" t="s">
        <v>1450</v>
      </c>
      <c r="D1178" s="2" t="s">
        <v>1575</v>
      </c>
      <c r="E1178" s="2">
        <v>133</v>
      </c>
      <c r="F1178" s="2">
        <v>2</v>
      </c>
      <c r="G1178" s="10" t="str">
        <f t="shared" si="110"/>
        <v>133-2</v>
      </c>
      <c r="H1178" s="2">
        <v>0</v>
      </c>
      <c r="I1178" s="2">
        <v>52</v>
      </c>
      <c r="J1178" s="14">
        <f>(VLOOKUP($G1178,Depth_Lookup_CCL!$A$3:$Z$549,11,FALSE))+(H1178/100)</f>
        <v>336.04999999999995</v>
      </c>
      <c r="K1178" s="14">
        <f>(VLOOKUP($G1178,Depth_Lookup_CCL!$A$3:$Z$549,11,FALSE))+(I1178/100)</f>
        <v>336.56999999999994</v>
      </c>
      <c r="L1178" s="90">
        <v>60</v>
      </c>
      <c r="M1178" s="90" t="s">
        <v>1846</v>
      </c>
      <c r="N1178" s="14"/>
      <c r="Q1178" s="2"/>
      <c r="R1178" s="110"/>
      <c r="S1178" s="2" t="s">
        <v>1379</v>
      </c>
      <c r="T1178" s="35" t="s">
        <v>1391</v>
      </c>
      <c r="U1178" s="2" t="s">
        <v>1368</v>
      </c>
      <c r="V1178" s="2" t="s">
        <v>1374</v>
      </c>
      <c r="W1178" s="5">
        <f>VLOOKUP(V1178,definitions_list_lookup!$V$12:$W$15,2,FALSE)</f>
        <v>1</v>
      </c>
      <c r="X1178" s="35" t="s">
        <v>1456</v>
      </c>
      <c r="Y1178" s="41">
        <f>VLOOKUP(X1178,definitions_list_lookup!$AT$3:$AU$5,2,FALSE)</f>
        <v>1</v>
      </c>
      <c r="Z1178" s="41"/>
      <c r="AA1178" s="41" t="s">
        <v>3983</v>
      </c>
      <c r="AB1178" s="2"/>
      <c r="AC1178" s="2"/>
      <c r="AD1178" s="5" t="e">
        <f>VLOOKUP(AC1178,definitions_list_lookup!$Y$12:$Z$15,2,FALSE)</f>
        <v>#N/A</v>
      </c>
      <c r="AE1178" s="35"/>
      <c r="AF1178" s="41" t="e">
        <f>VLOOKUP(AE1178,definitions_list_lookup!$AT$3:$AU$5,2,FALSE)</f>
        <v>#N/A</v>
      </c>
      <c r="AH1178" s="2"/>
      <c r="AI1178" s="2"/>
      <c r="AJ1178" s="14"/>
      <c r="AK1178" s="14"/>
      <c r="AL1178" s="14"/>
      <c r="AM1178" s="14"/>
      <c r="AN1178" s="14"/>
      <c r="AO1178" s="14"/>
      <c r="AP1178" s="14"/>
      <c r="AQ1178" s="14"/>
      <c r="AR1178" s="14"/>
      <c r="AS1178" s="49"/>
      <c r="AT1178" s="49"/>
      <c r="AU1178" s="49"/>
      <c r="AV1178" s="49"/>
      <c r="AW1178" s="49"/>
      <c r="AX1178" s="49"/>
      <c r="AY1178" s="49"/>
      <c r="AZ1178" s="49"/>
      <c r="BA1178" s="49"/>
      <c r="BB1178" s="49"/>
      <c r="BC1178" s="60"/>
    </row>
    <row r="1179" spans="1:55">
      <c r="A1179" s="89">
        <v>42945</v>
      </c>
      <c r="B1179" s="2" t="s">
        <v>1842</v>
      </c>
      <c r="C1179" s="2" t="s">
        <v>1450</v>
      </c>
      <c r="D1179" s="2" t="s">
        <v>1575</v>
      </c>
      <c r="E1179" s="2">
        <v>133</v>
      </c>
      <c r="F1179" s="2">
        <v>2</v>
      </c>
      <c r="G1179" s="10" t="str">
        <f t="shared" si="110"/>
        <v>133-2</v>
      </c>
      <c r="H1179" s="2">
        <v>52</v>
      </c>
      <c r="I1179" s="2">
        <v>59</v>
      </c>
      <c r="J1179" s="14">
        <f>(VLOOKUP($G1179,Depth_Lookup_CCL!$A$3:$Z$549,11,FALSE))+(H1179/100)</f>
        <v>336.56999999999994</v>
      </c>
      <c r="K1179" s="14">
        <f>(VLOOKUP($G1179,Depth_Lookup_CCL!$A$3:$Z$549,11,FALSE))+(I1179/100)</f>
        <v>336.63999999999993</v>
      </c>
      <c r="L1179" s="90">
        <v>60</v>
      </c>
      <c r="M1179" s="90" t="s">
        <v>1846</v>
      </c>
      <c r="N1179" s="14"/>
      <c r="Q1179" s="2"/>
      <c r="R1179" s="110"/>
      <c r="S1179" s="2" t="s">
        <v>1379</v>
      </c>
      <c r="T1179" s="35" t="s">
        <v>1391</v>
      </c>
      <c r="U1179" s="2" t="s">
        <v>1368</v>
      </c>
      <c r="V1179" s="2" t="s">
        <v>1374</v>
      </c>
      <c r="W1179" s="5">
        <f>VLOOKUP(V1179,definitions_list_lookup!$V$12:$W$15,2,FALSE)</f>
        <v>1</v>
      </c>
      <c r="X1179" s="35" t="s">
        <v>1456</v>
      </c>
      <c r="Y1179" s="41">
        <f>VLOOKUP(X1179,definitions_list_lookup!$AT$3:$AU$5,2,FALSE)</f>
        <v>1</v>
      </c>
      <c r="Z1179" s="41">
        <v>7</v>
      </c>
      <c r="AA1179" s="41" t="s">
        <v>3984</v>
      </c>
      <c r="AB1179" s="2"/>
      <c r="AC1179" s="2"/>
      <c r="AD1179" s="5" t="e">
        <f>VLOOKUP(AC1179,definitions_list_lookup!$Y$12:$Z$15,2,FALSE)</f>
        <v>#N/A</v>
      </c>
      <c r="AE1179" s="35"/>
      <c r="AF1179" s="41" t="e">
        <f>VLOOKUP(AE1179,definitions_list_lookup!$AT$3:$AU$5,2,FALSE)</f>
        <v>#N/A</v>
      </c>
      <c r="AH1179" s="2"/>
      <c r="AI1179" s="2"/>
      <c r="AJ1179" s="14"/>
      <c r="AK1179" s="14"/>
      <c r="AL1179" s="14"/>
      <c r="AM1179" s="14"/>
      <c r="AN1179" s="14"/>
      <c r="AO1179" s="14"/>
      <c r="AP1179" s="14"/>
      <c r="AQ1179" s="14"/>
      <c r="AR1179" s="14"/>
      <c r="AS1179" s="49"/>
      <c r="AT1179" s="49"/>
      <c r="AU1179" s="49"/>
      <c r="AV1179" s="49"/>
      <c r="AW1179" s="49"/>
      <c r="AX1179" s="49"/>
      <c r="AY1179" s="49"/>
      <c r="AZ1179" s="49"/>
      <c r="BA1179" s="49"/>
      <c r="BB1179" s="49"/>
      <c r="BC1179" s="60"/>
    </row>
    <row r="1180" spans="1:55">
      <c r="A1180" s="89">
        <v>42945</v>
      </c>
      <c r="B1180" s="2" t="s">
        <v>1842</v>
      </c>
      <c r="C1180" s="2" t="s">
        <v>1450</v>
      </c>
      <c r="D1180" s="2" t="s">
        <v>1575</v>
      </c>
      <c r="E1180" s="2">
        <v>133</v>
      </c>
      <c r="F1180" s="2">
        <v>2</v>
      </c>
      <c r="G1180" s="10" t="str">
        <f t="shared" si="110"/>
        <v>133-2</v>
      </c>
      <c r="H1180" s="2">
        <v>59</v>
      </c>
      <c r="I1180" s="2">
        <v>94</v>
      </c>
      <c r="J1180" s="14">
        <f>(VLOOKUP($G1180,Depth_Lookup_CCL!$A$3:$Z$549,11,FALSE))+(H1180/100)</f>
        <v>336.63999999999993</v>
      </c>
      <c r="K1180" s="14">
        <f>(VLOOKUP($G1180,Depth_Lookup_CCL!$A$3:$Z$549,11,FALSE))+(I1180/100)</f>
        <v>336.98999999999995</v>
      </c>
      <c r="L1180" s="90">
        <v>60</v>
      </c>
      <c r="M1180" s="90" t="s">
        <v>1846</v>
      </c>
      <c r="N1180" s="14" t="s">
        <v>1442</v>
      </c>
      <c r="Q1180" s="2"/>
      <c r="R1180" s="110"/>
      <c r="S1180" s="2" t="s">
        <v>1379</v>
      </c>
      <c r="T1180" s="35" t="s">
        <v>1391</v>
      </c>
      <c r="U1180" s="2" t="s">
        <v>1368</v>
      </c>
      <c r="V1180" s="2" t="s">
        <v>1374</v>
      </c>
      <c r="W1180" s="5">
        <f>VLOOKUP(V1180,definitions_list_lookup!$V$12:$W$15,2,FALSE)</f>
        <v>1</v>
      </c>
      <c r="X1180" s="35" t="s">
        <v>1455</v>
      </c>
      <c r="Y1180" s="41">
        <f>VLOOKUP(X1180,definitions_list_lookup!$AT$3:$AU$5,2,FALSE)</f>
        <v>0</v>
      </c>
      <c r="Z1180" s="41"/>
      <c r="AA1180" s="41" t="s">
        <v>3985</v>
      </c>
      <c r="AB1180" s="2"/>
      <c r="AC1180" s="2"/>
      <c r="AD1180" s="5" t="e">
        <f>VLOOKUP(AC1180,definitions_list_lookup!$Y$12:$Z$15,2,FALSE)</f>
        <v>#N/A</v>
      </c>
      <c r="AE1180" s="35"/>
      <c r="AF1180" s="41" t="e">
        <f>VLOOKUP(AE1180,definitions_list_lookup!$AT$3:$AU$5,2,FALSE)</f>
        <v>#N/A</v>
      </c>
      <c r="AH1180" s="2"/>
      <c r="AI1180" s="2"/>
      <c r="AJ1180" s="14"/>
      <c r="AK1180" s="14"/>
      <c r="AL1180" s="14"/>
      <c r="AM1180" s="14"/>
      <c r="AN1180" s="14"/>
      <c r="AO1180" s="14"/>
      <c r="AP1180" s="14"/>
      <c r="AQ1180" s="14"/>
      <c r="AR1180" s="14"/>
      <c r="AS1180" s="49"/>
      <c r="AT1180" s="49"/>
      <c r="AU1180" s="49"/>
      <c r="AV1180" s="49"/>
      <c r="AW1180" s="49" t="e">
        <f t="shared" si="107"/>
        <v>#DIV/0!</v>
      </c>
      <c r="AX1180" s="49" t="e">
        <f t="shared" si="103"/>
        <v>#DIV/0!</v>
      </c>
      <c r="AY1180" s="49" t="e">
        <f t="shared" si="108"/>
        <v>#DIV/0!</v>
      </c>
      <c r="AZ1180" s="49" t="e">
        <f t="shared" si="104"/>
        <v>#DIV/0!</v>
      </c>
      <c r="BA1180" s="49" t="e">
        <f t="shared" si="105"/>
        <v>#DIV/0!</v>
      </c>
      <c r="BB1180" s="49" t="e">
        <f t="shared" si="109"/>
        <v>#DIV/0!</v>
      </c>
      <c r="BC1180" s="60" t="e">
        <f t="shared" si="106"/>
        <v>#DIV/0!</v>
      </c>
    </row>
    <row r="1181" spans="1:55">
      <c r="A1181" s="89">
        <v>42945</v>
      </c>
      <c r="B1181" s="2" t="s">
        <v>1842</v>
      </c>
      <c r="C1181" s="2" t="s">
        <v>1450</v>
      </c>
      <c r="D1181" s="2" t="s">
        <v>1575</v>
      </c>
      <c r="E1181" s="2">
        <v>133</v>
      </c>
      <c r="F1181" s="2">
        <v>3</v>
      </c>
      <c r="G1181" s="10" t="str">
        <f t="shared" si="110"/>
        <v>133-3</v>
      </c>
      <c r="H1181" s="2">
        <v>0</v>
      </c>
      <c r="I1181" s="2">
        <v>88</v>
      </c>
      <c r="J1181" s="14">
        <f>(VLOOKUP($G1181,Depth_Lookup_CCL!$A$3:$Z$549,11,FALSE))+(H1181/100)</f>
        <v>336.98999999999995</v>
      </c>
      <c r="K1181" s="14">
        <f>(VLOOKUP($G1181,Depth_Lookup_CCL!$A$3:$Z$549,11,FALSE))+(I1181/100)</f>
        <v>337.86999999999995</v>
      </c>
      <c r="L1181" s="90">
        <v>60</v>
      </c>
      <c r="M1181" s="90" t="s">
        <v>1846</v>
      </c>
      <c r="N1181" s="14" t="s">
        <v>1442</v>
      </c>
      <c r="Q1181" s="2"/>
      <c r="R1181" s="110"/>
      <c r="T1181" s="35"/>
      <c r="U1181" s="2"/>
      <c r="V1181" s="2"/>
      <c r="W1181" s="5" t="e">
        <f>VLOOKUP(V1181,definitions_list_lookup!$V$12:$W$15,2,FALSE)</f>
        <v>#N/A</v>
      </c>
      <c r="X1181" s="35"/>
      <c r="Y1181" s="41" t="e">
        <f>VLOOKUP(X1181,definitions_list_lookup!$AT$3:$AU$5,2,FALSE)</f>
        <v>#N/A</v>
      </c>
      <c r="Z1181" s="41"/>
      <c r="AA1181" s="41" t="s">
        <v>3986</v>
      </c>
      <c r="AB1181" s="2" t="s">
        <v>1385</v>
      </c>
      <c r="AC1181" s="2" t="s">
        <v>1374</v>
      </c>
      <c r="AD1181" s="5">
        <f>VLOOKUP(AC1181,definitions_list_lookup!$Y$12:$Z$15,2,FALSE)</f>
        <v>1</v>
      </c>
      <c r="AE1181" s="35" t="s">
        <v>1455</v>
      </c>
      <c r="AF1181" s="41">
        <f>VLOOKUP(AE1181,definitions_list_lookup!$AT$3:$AU$5,2,FALSE)</f>
        <v>0</v>
      </c>
      <c r="AH1181" s="2" t="s">
        <v>1494</v>
      </c>
      <c r="AI1181" s="2" t="s">
        <v>3987</v>
      </c>
      <c r="AJ1181" s="14"/>
      <c r="AK1181" s="14"/>
      <c r="AL1181" s="14"/>
      <c r="AM1181" s="14"/>
      <c r="AN1181" s="14"/>
      <c r="AO1181" s="14"/>
      <c r="AP1181" s="14"/>
      <c r="AQ1181" s="14"/>
      <c r="AR1181" s="14"/>
      <c r="AS1181" s="49">
        <v>6</v>
      </c>
      <c r="AT1181" s="49">
        <v>90</v>
      </c>
      <c r="AU1181" s="49">
        <v>6</v>
      </c>
      <c r="AV1181" s="49">
        <v>360</v>
      </c>
      <c r="AW1181" s="49">
        <f t="shared" si="107"/>
        <v>-135</v>
      </c>
      <c r="AX1181" s="49">
        <f t="shared" si="103"/>
        <v>225</v>
      </c>
      <c r="AY1181" s="49">
        <f t="shared" si="108"/>
        <v>81.545466392566198</v>
      </c>
      <c r="AZ1181" s="49">
        <f t="shared" si="104"/>
        <v>315</v>
      </c>
      <c r="BA1181" s="49">
        <f t="shared" si="105"/>
        <v>8.4545336074338024</v>
      </c>
      <c r="BB1181" s="49">
        <f t="shared" si="109"/>
        <v>45</v>
      </c>
      <c r="BC1181" s="60">
        <f t="shared" si="106"/>
        <v>8.4545336074338024</v>
      </c>
    </row>
    <row r="1182" spans="1:55">
      <c r="A1182" s="89">
        <v>42945</v>
      </c>
      <c r="B1182" s="2" t="s">
        <v>1842</v>
      </c>
      <c r="C1182" s="2" t="s">
        <v>1450</v>
      </c>
      <c r="D1182" s="2" t="s">
        <v>1575</v>
      </c>
      <c r="E1182" s="2">
        <v>133</v>
      </c>
      <c r="F1182" s="2">
        <v>4</v>
      </c>
      <c r="G1182" s="10" t="str">
        <f t="shared" si="110"/>
        <v>133-4</v>
      </c>
      <c r="H1182" s="2">
        <v>0</v>
      </c>
      <c r="I1182" s="2">
        <v>40</v>
      </c>
      <c r="J1182" s="14">
        <f>(VLOOKUP($G1182,Depth_Lookup_CCL!$A$3:$Z$549,11,FALSE))+(H1182/100)</f>
        <v>337.87999999999994</v>
      </c>
      <c r="K1182" s="14">
        <f>(VLOOKUP($G1182,Depth_Lookup_CCL!$A$3:$Z$549,11,FALSE))+(I1182/100)</f>
        <v>338.27999999999992</v>
      </c>
      <c r="L1182" s="90">
        <v>60</v>
      </c>
      <c r="M1182" s="90" t="s">
        <v>1846</v>
      </c>
      <c r="N1182" s="14" t="s">
        <v>1442</v>
      </c>
      <c r="Q1182" s="2"/>
      <c r="R1182" s="110"/>
      <c r="T1182" s="35"/>
      <c r="U1182" s="2"/>
      <c r="V1182" s="2"/>
      <c r="W1182" s="5" t="e">
        <f>VLOOKUP(V1182,definitions_list_lookup!$V$12:$W$15,2,FALSE)</f>
        <v>#N/A</v>
      </c>
      <c r="X1182" s="35"/>
      <c r="Y1182" s="41" t="e">
        <f>VLOOKUP(X1182,definitions_list_lookup!$AT$3:$AU$5,2,FALSE)</f>
        <v>#N/A</v>
      </c>
      <c r="Z1182" s="41"/>
      <c r="AA1182" s="41" t="s">
        <v>3988</v>
      </c>
      <c r="AB1182" s="2" t="s">
        <v>1385</v>
      </c>
      <c r="AC1182" s="2" t="s">
        <v>1374</v>
      </c>
      <c r="AD1182" s="5">
        <f>VLOOKUP(AC1182,definitions_list_lookup!$Y$12:$Z$15,2,FALSE)</f>
        <v>1</v>
      </c>
      <c r="AE1182" s="35" t="s">
        <v>1455</v>
      </c>
      <c r="AF1182" s="41">
        <f>VLOOKUP(AE1182,definitions_list_lookup!$AT$3:$AU$5,2,FALSE)</f>
        <v>0</v>
      </c>
      <c r="AH1182" s="2" t="s">
        <v>1494</v>
      </c>
      <c r="AI1182" s="2" t="s">
        <v>3989</v>
      </c>
      <c r="AJ1182" s="14"/>
      <c r="AK1182" s="14"/>
      <c r="AL1182" s="14"/>
      <c r="AM1182" s="14"/>
      <c r="AN1182" s="14"/>
      <c r="AO1182" s="14"/>
      <c r="AP1182" s="14"/>
      <c r="AQ1182" s="14"/>
      <c r="AR1182" s="14"/>
      <c r="AS1182" s="49">
        <v>5</v>
      </c>
      <c r="AT1182" s="49">
        <v>90</v>
      </c>
      <c r="AU1182" s="49">
        <v>20</v>
      </c>
      <c r="AV1182" s="49">
        <v>360</v>
      </c>
      <c r="AW1182" s="49">
        <f t="shared" si="107"/>
        <v>-166.48405414375878</v>
      </c>
      <c r="AX1182" s="49">
        <f t="shared" si="103"/>
        <v>193.51594585624122</v>
      </c>
      <c r="AY1182" s="49">
        <f t="shared" si="108"/>
        <v>69.477238404313752</v>
      </c>
      <c r="AZ1182" s="49">
        <f t="shared" si="104"/>
        <v>283.51594585624122</v>
      </c>
      <c r="BA1182" s="49">
        <f t="shared" si="105"/>
        <v>20.522761595686248</v>
      </c>
      <c r="BB1182" s="49">
        <f t="shared" si="109"/>
        <v>13.515945856241217</v>
      </c>
      <c r="BC1182" s="60">
        <f t="shared" si="106"/>
        <v>20.522761595686248</v>
      </c>
    </row>
    <row r="1183" spans="1:55">
      <c r="A1183" s="89">
        <v>42945</v>
      </c>
      <c r="B1183" s="2" t="s">
        <v>1842</v>
      </c>
      <c r="C1183" s="2" t="s">
        <v>1450</v>
      </c>
      <c r="D1183" s="2" t="s">
        <v>1575</v>
      </c>
      <c r="E1183" s="2">
        <v>134</v>
      </c>
      <c r="F1183" s="2">
        <v>1</v>
      </c>
      <c r="G1183" s="10" t="str">
        <f t="shared" si="110"/>
        <v>134-1</v>
      </c>
      <c r="H1183" s="2">
        <v>0</v>
      </c>
      <c r="I1183" s="2">
        <v>40</v>
      </c>
      <c r="J1183" s="14">
        <f>(VLOOKUP($G1183,Depth_Lookup_CCL!$A$3:$Z$549,11,FALSE))+(H1183/100)</f>
        <v>338.2</v>
      </c>
      <c r="K1183" s="14">
        <f>(VLOOKUP($G1183,Depth_Lookup_CCL!$A$3:$Z$549,11,FALSE))+(I1183/100)</f>
        <v>338.59999999999997</v>
      </c>
      <c r="L1183" s="90">
        <v>60</v>
      </c>
      <c r="M1183" s="90" t="s">
        <v>1846</v>
      </c>
      <c r="N1183" s="14"/>
      <c r="Q1183" s="2"/>
      <c r="R1183" s="110"/>
      <c r="T1183" s="35"/>
      <c r="U1183" s="2"/>
      <c r="V1183" s="2"/>
      <c r="W1183" s="5" t="e">
        <f>VLOOKUP(V1183,definitions_list_lookup!$V$12:$W$15,2,FALSE)</f>
        <v>#N/A</v>
      </c>
      <c r="X1183" s="35"/>
      <c r="Y1183" s="41" t="e">
        <f>VLOOKUP(X1183,definitions_list_lookup!$AT$3:$AU$5,2,FALSE)</f>
        <v>#N/A</v>
      </c>
      <c r="Z1183" s="41"/>
      <c r="AA1183" s="41" t="s">
        <v>3990</v>
      </c>
      <c r="AB1183" s="2"/>
      <c r="AC1183" s="2"/>
      <c r="AD1183" s="5" t="e">
        <f>VLOOKUP(AC1183,definitions_list_lookup!$Y$12:$Z$15,2,FALSE)</f>
        <v>#N/A</v>
      </c>
      <c r="AE1183" s="35"/>
      <c r="AF1183" s="41" t="e">
        <f>VLOOKUP(AE1183,definitions_list_lookup!$AT$3:$AU$5,2,FALSE)</f>
        <v>#N/A</v>
      </c>
      <c r="AH1183" s="2"/>
      <c r="AI1183" s="2"/>
      <c r="AJ1183" s="14"/>
      <c r="AK1183" s="14"/>
      <c r="AL1183" s="14"/>
      <c r="AM1183" s="14"/>
      <c r="AN1183" s="14"/>
      <c r="AO1183" s="14"/>
      <c r="AP1183" s="14"/>
      <c r="AQ1183" s="14"/>
      <c r="AR1183" s="14"/>
      <c r="AS1183" s="49"/>
      <c r="AT1183" s="49"/>
      <c r="AU1183" s="49"/>
      <c r="AV1183" s="49"/>
      <c r="AW1183" s="49"/>
      <c r="AX1183" s="49"/>
      <c r="AY1183" s="49"/>
      <c r="AZ1183" s="49"/>
      <c r="BA1183" s="49"/>
      <c r="BB1183" s="49"/>
      <c r="BC1183" s="60"/>
    </row>
    <row r="1184" spans="1:55">
      <c r="A1184" s="89">
        <v>42945</v>
      </c>
      <c r="B1184" s="2" t="s">
        <v>1842</v>
      </c>
      <c r="C1184" s="2" t="s">
        <v>1450</v>
      </c>
      <c r="D1184" s="2" t="s">
        <v>1575</v>
      </c>
      <c r="E1184" s="2">
        <v>134</v>
      </c>
      <c r="F1184" s="2">
        <v>1</v>
      </c>
      <c r="G1184" s="10" t="str">
        <f t="shared" si="110"/>
        <v>134-1</v>
      </c>
      <c r="H1184" s="2">
        <v>40</v>
      </c>
      <c r="I1184" s="2">
        <v>49</v>
      </c>
      <c r="J1184" s="14">
        <f>(VLOOKUP($G1184,Depth_Lookup_CCL!$A$3:$Z$549,11,FALSE))+(H1184/100)</f>
        <v>338.59999999999997</v>
      </c>
      <c r="K1184" s="14">
        <f>(VLOOKUP($G1184,Depth_Lookup_CCL!$A$3:$Z$549,11,FALSE))+(I1184/100)</f>
        <v>338.69</v>
      </c>
      <c r="L1184" s="90">
        <v>60</v>
      </c>
      <c r="M1184" s="90" t="s">
        <v>1846</v>
      </c>
      <c r="N1184" s="14"/>
      <c r="Q1184" s="2"/>
      <c r="R1184" s="110"/>
      <c r="S1184" s="2" t="s">
        <v>1379</v>
      </c>
      <c r="T1184" s="35" t="s">
        <v>1391</v>
      </c>
      <c r="U1184" s="2" t="s">
        <v>1368</v>
      </c>
      <c r="V1184" s="2" t="s">
        <v>1374</v>
      </c>
      <c r="W1184" s="5">
        <f>VLOOKUP(V1184,definitions_list_lookup!$V$12:$W$15,2,FALSE)</f>
        <v>1</v>
      </c>
      <c r="X1184" s="35" t="s">
        <v>1455</v>
      </c>
      <c r="Y1184" s="41">
        <f>VLOOKUP(X1184,definitions_list_lookup!$AT$3:$AU$5,2,FALSE)</f>
        <v>0</v>
      </c>
      <c r="Z1184" s="41">
        <v>9</v>
      </c>
      <c r="AA1184" s="41" t="s">
        <v>3991</v>
      </c>
      <c r="AB1184" s="2"/>
      <c r="AC1184" s="2"/>
      <c r="AD1184" s="5" t="e">
        <f>VLOOKUP(AC1184,definitions_list_lookup!$Y$12:$Z$15,2,FALSE)</f>
        <v>#N/A</v>
      </c>
      <c r="AE1184" s="35"/>
      <c r="AF1184" s="41" t="e">
        <f>VLOOKUP(AE1184,definitions_list_lookup!$AT$3:$AU$5,2,FALSE)</f>
        <v>#N/A</v>
      </c>
      <c r="AH1184" s="2"/>
      <c r="AI1184" s="2"/>
      <c r="AJ1184" s="14"/>
      <c r="AK1184" s="14"/>
      <c r="AL1184" s="14"/>
      <c r="AM1184" s="14"/>
      <c r="AN1184" s="14"/>
      <c r="AO1184" s="14"/>
      <c r="AP1184" s="14"/>
      <c r="AQ1184" s="14"/>
      <c r="AR1184" s="14"/>
      <c r="AS1184" s="49"/>
      <c r="AT1184" s="49"/>
      <c r="AU1184" s="49"/>
      <c r="AV1184" s="49"/>
      <c r="AW1184" s="49"/>
      <c r="AX1184" s="49"/>
      <c r="AY1184" s="49"/>
      <c r="AZ1184" s="49"/>
      <c r="BA1184" s="49"/>
      <c r="BB1184" s="49"/>
      <c r="BC1184" s="60"/>
    </row>
    <row r="1185" spans="1:55">
      <c r="A1185" s="89">
        <v>42945</v>
      </c>
      <c r="B1185" s="2" t="s">
        <v>1842</v>
      </c>
      <c r="C1185" s="2" t="s">
        <v>1450</v>
      </c>
      <c r="D1185" s="2" t="s">
        <v>1575</v>
      </c>
      <c r="E1185" s="2">
        <v>134</v>
      </c>
      <c r="F1185" s="2">
        <v>1</v>
      </c>
      <c r="G1185" s="10" t="str">
        <f t="shared" si="110"/>
        <v>134-1</v>
      </c>
      <c r="H1185" s="2">
        <v>49</v>
      </c>
      <c r="I1185" s="2">
        <v>65</v>
      </c>
      <c r="J1185" s="14">
        <f>(VLOOKUP($G1185,Depth_Lookup_CCL!$A$3:$Z$549,11,FALSE))+(H1185/100)</f>
        <v>338.69</v>
      </c>
      <c r="K1185" s="14">
        <f>(VLOOKUP($G1185,Depth_Lookup_CCL!$A$3:$Z$549,11,FALSE))+(I1185/100)</f>
        <v>338.84999999999997</v>
      </c>
      <c r="L1185" s="90">
        <v>60</v>
      </c>
      <c r="M1185" s="90" t="s">
        <v>1846</v>
      </c>
      <c r="N1185" s="14" t="s">
        <v>1442</v>
      </c>
      <c r="Q1185" s="2"/>
      <c r="R1185" s="110"/>
      <c r="S1185" s="2" t="s">
        <v>1379</v>
      </c>
      <c r="T1185" s="35" t="s">
        <v>1391</v>
      </c>
      <c r="U1185" s="2" t="s">
        <v>1368</v>
      </c>
      <c r="V1185" s="2" t="s">
        <v>1374</v>
      </c>
      <c r="W1185" s="5">
        <f>VLOOKUP(V1185,definitions_list_lookup!$V$12:$W$15,2,FALSE)</f>
        <v>1</v>
      </c>
      <c r="X1185" s="35" t="s">
        <v>1455</v>
      </c>
      <c r="Y1185" s="41">
        <f>VLOOKUP(X1185,definitions_list_lookup!$AT$3:$AU$5,2,FALSE)</f>
        <v>0</v>
      </c>
      <c r="Z1185" s="41">
        <v>24</v>
      </c>
      <c r="AA1185" s="41" t="s">
        <v>3957</v>
      </c>
      <c r="AB1185" s="2"/>
      <c r="AC1185" s="2"/>
      <c r="AD1185" s="5" t="e">
        <f>VLOOKUP(AC1185,definitions_list_lookup!$Y$12:$Z$15,2,FALSE)</f>
        <v>#N/A</v>
      </c>
      <c r="AE1185" s="35"/>
      <c r="AF1185" s="41" t="e">
        <f>VLOOKUP(AE1185,definitions_list_lookup!$AT$3:$AU$5,2,FALSE)</f>
        <v>#N/A</v>
      </c>
      <c r="AH1185" s="2"/>
      <c r="AI1185" s="2"/>
      <c r="AJ1185" s="14"/>
      <c r="AK1185" s="14"/>
      <c r="AL1185" s="14"/>
      <c r="AM1185" s="14"/>
      <c r="AN1185" s="14"/>
      <c r="AO1185" s="14"/>
      <c r="AP1185" s="14"/>
      <c r="AQ1185" s="14"/>
      <c r="AR1185" s="14"/>
      <c r="AS1185" s="49"/>
      <c r="AT1185" s="49"/>
      <c r="AU1185" s="49"/>
      <c r="AV1185" s="49"/>
      <c r="AW1185" s="49" t="e">
        <f t="shared" si="107"/>
        <v>#DIV/0!</v>
      </c>
      <c r="AX1185" s="49" t="e">
        <f t="shared" si="103"/>
        <v>#DIV/0!</v>
      </c>
      <c r="AY1185" s="49" t="e">
        <f t="shared" si="108"/>
        <v>#DIV/0!</v>
      </c>
      <c r="AZ1185" s="49" t="e">
        <f t="shared" si="104"/>
        <v>#DIV/0!</v>
      </c>
      <c r="BA1185" s="49" t="e">
        <f t="shared" si="105"/>
        <v>#DIV/0!</v>
      </c>
      <c r="BB1185" s="49" t="e">
        <f t="shared" si="109"/>
        <v>#DIV/0!</v>
      </c>
      <c r="BC1185" s="60" t="e">
        <f t="shared" si="106"/>
        <v>#DIV/0!</v>
      </c>
    </row>
    <row r="1186" spans="1:55">
      <c r="A1186" s="89">
        <v>42945</v>
      </c>
      <c r="B1186" s="2" t="s">
        <v>1842</v>
      </c>
      <c r="C1186" s="2" t="s">
        <v>1450</v>
      </c>
      <c r="D1186" s="2" t="s">
        <v>1575</v>
      </c>
      <c r="E1186" s="2">
        <v>134</v>
      </c>
      <c r="F1186" s="2">
        <v>2</v>
      </c>
      <c r="G1186" s="10" t="str">
        <f t="shared" si="110"/>
        <v>134-2</v>
      </c>
      <c r="H1186" s="2">
        <v>0</v>
      </c>
      <c r="I1186" s="2">
        <v>8</v>
      </c>
      <c r="J1186" s="14">
        <f>(VLOOKUP($G1186,Depth_Lookup_CCL!$A$3:$Z$549,11,FALSE))+(H1186/100)</f>
        <v>338.84999999999997</v>
      </c>
      <c r="K1186" s="14">
        <f>(VLOOKUP($G1186,Depth_Lookup_CCL!$A$3:$Z$549,11,FALSE))+(I1186/100)</f>
        <v>338.92999999999995</v>
      </c>
      <c r="L1186" s="90">
        <v>60</v>
      </c>
      <c r="M1186" s="90" t="s">
        <v>1846</v>
      </c>
      <c r="N1186" s="14" t="s">
        <v>1442</v>
      </c>
      <c r="Q1186" s="2"/>
      <c r="R1186" s="110"/>
      <c r="S1186" s="2" t="s">
        <v>1379</v>
      </c>
      <c r="T1186" s="35" t="s">
        <v>1391</v>
      </c>
      <c r="U1186" s="2" t="s">
        <v>1368</v>
      </c>
      <c r="V1186" s="2" t="s">
        <v>1374</v>
      </c>
      <c r="W1186" s="5">
        <f>VLOOKUP(V1186,definitions_list_lookup!$V$12:$W$15,2,FALSE)</f>
        <v>1</v>
      </c>
      <c r="X1186" s="35" t="s">
        <v>1455</v>
      </c>
      <c r="Y1186" s="41">
        <f>VLOOKUP(X1186,definitions_list_lookup!$AT$3:$AU$5,2,FALSE)</f>
        <v>0</v>
      </c>
      <c r="Z1186" s="41"/>
      <c r="AA1186" s="41" t="s">
        <v>3081</v>
      </c>
      <c r="AB1186" s="2"/>
      <c r="AC1186" s="2"/>
      <c r="AD1186" s="5" t="e">
        <f>VLOOKUP(AC1186,definitions_list_lookup!$Y$12:$Z$15,2,FALSE)</f>
        <v>#N/A</v>
      </c>
      <c r="AE1186" s="35"/>
      <c r="AF1186" s="41" t="e">
        <f>VLOOKUP(AE1186,definitions_list_lookup!$AT$3:$AU$5,2,FALSE)</f>
        <v>#N/A</v>
      </c>
      <c r="AH1186" s="2"/>
      <c r="AI1186" s="2"/>
      <c r="AJ1186" s="14"/>
      <c r="AK1186" s="14"/>
      <c r="AL1186" s="14"/>
      <c r="AM1186" s="14"/>
      <c r="AN1186" s="14"/>
      <c r="AO1186" s="14"/>
      <c r="AP1186" s="14"/>
      <c r="AQ1186" s="14"/>
      <c r="AR1186" s="14"/>
      <c r="AS1186" s="49"/>
      <c r="AT1186" s="49"/>
      <c r="AU1186" s="49"/>
      <c r="AV1186" s="49"/>
      <c r="AW1186" s="49"/>
      <c r="AX1186" s="49"/>
      <c r="AY1186" s="49"/>
      <c r="AZ1186" s="49"/>
      <c r="BA1186" s="49"/>
      <c r="BB1186" s="49"/>
      <c r="BC1186" s="60"/>
    </row>
    <row r="1187" spans="1:55">
      <c r="A1187" s="89">
        <v>42945</v>
      </c>
      <c r="B1187" s="2" t="s">
        <v>1842</v>
      </c>
      <c r="C1187" s="2" t="s">
        <v>1450</v>
      </c>
      <c r="D1187" s="2" t="s">
        <v>1575</v>
      </c>
      <c r="E1187" s="2">
        <v>134</v>
      </c>
      <c r="F1187" s="2">
        <v>2</v>
      </c>
      <c r="G1187" s="10" t="str">
        <f t="shared" si="110"/>
        <v>134-2</v>
      </c>
      <c r="H1187" s="2">
        <v>8</v>
      </c>
      <c r="I1187" s="2">
        <v>12</v>
      </c>
      <c r="J1187" s="14">
        <f>(VLOOKUP($G1187,Depth_Lookup_CCL!$A$3:$Z$549,11,FALSE))+(H1187/100)</f>
        <v>338.92999999999995</v>
      </c>
      <c r="K1187" s="14">
        <f>(VLOOKUP($G1187,Depth_Lookup_CCL!$A$3:$Z$549,11,FALSE))+(I1187/100)</f>
        <v>338.96999999999997</v>
      </c>
      <c r="L1187" s="90">
        <v>60</v>
      </c>
      <c r="M1187" s="90" t="s">
        <v>1846</v>
      </c>
      <c r="N1187" s="14" t="s">
        <v>1442</v>
      </c>
      <c r="Q1187" s="2"/>
      <c r="R1187" s="110"/>
      <c r="T1187" s="35"/>
      <c r="U1187" s="2"/>
      <c r="V1187" s="2"/>
      <c r="W1187" s="5" t="e">
        <f>VLOOKUP(V1187,definitions_list_lookup!$V$12:$W$15,2,FALSE)</f>
        <v>#N/A</v>
      </c>
      <c r="X1187" s="35"/>
      <c r="Y1187" s="41" t="e">
        <f>VLOOKUP(X1187,definitions_list_lookup!$AT$3:$AU$5,2,FALSE)</f>
        <v>#N/A</v>
      </c>
      <c r="Z1187" s="41">
        <v>4</v>
      </c>
      <c r="AA1187" s="41" t="s">
        <v>3992</v>
      </c>
      <c r="AB1187" s="2"/>
      <c r="AC1187" s="2"/>
      <c r="AD1187" s="5" t="e">
        <f>VLOOKUP(AC1187,definitions_list_lookup!$Y$12:$Z$15,2,FALSE)</f>
        <v>#N/A</v>
      </c>
      <c r="AE1187" s="35"/>
      <c r="AF1187" s="41" t="e">
        <f>VLOOKUP(AE1187,definitions_list_lookup!$AT$3:$AU$5,2,FALSE)</f>
        <v>#N/A</v>
      </c>
      <c r="AH1187" s="2"/>
      <c r="AI1187" s="2"/>
      <c r="AJ1187" s="14"/>
      <c r="AK1187" s="14"/>
      <c r="AL1187" s="14"/>
      <c r="AM1187" s="14"/>
      <c r="AN1187" s="14"/>
      <c r="AO1187" s="14"/>
      <c r="AP1187" s="14"/>
      <c r="AQ1187" s="14"/>
      <c r="AR1187" s="14"/>
      <c r="AS1187" s="49">
        <v>1</v>
      </c>
      <c r="AT1187" s="49">
        <v>90</v>
      </c>
      <c r="AU1187" s="49">
        <v>5</v>
      </c>
      <c r="AV1187" s="49">
        <v>360</v>
      </c>
      <c r="AW1187" s="49">
        <f t="shared" si="107"/>
        <v>-168.71693817947005</v>
      </c>
      <c r="AX1187" s="49">
        <f t="shared" si="103"/>
        <v>191.28306182052995</v>
      </c>
      <c r="AY1187" s="49">
        <f t="shared" si="108"/>
        <v>84.901972452320038</v>
      </c>
      <c r="AZ1187" s="49">
        <f t="shared" si="104"/>
        <v>281.28306182052995</v>
      </c>
      <c r="BA1187" s="49">
        <f t="shared" si="105"/>
        <v>5.0980275476799619</v>
      </c>
      <c r="BB1187" s="49">
        <f t="shared" si="109"/>
        <v>11.283061820529952</v>
      </c>
      <c r="BC1187" s="60">
        <f t="shared" si="106"/>
        <v>5.0980275476799619</v>
      </c>
    </row>
    <row r="1188" spans="1:55">
      <c r="A1188" s="89">
        <v>42945</v>
      </c>
      <c r="B1188" s="2" t="s">
        <v>1842</v>
      </c>
      <c r="C1188" s="2" t="s">
        <v>1450</v>
      </c>
      <c r="D1188" s="2" t="s">
        <v>1575</v>
      </c>
      <c r="E1188" s="2">
        <v>134</v>
      </c>
      <c r="F1188" s="2">
        <v>2</v>
      </c>
      <c r="G1188" s="10" t="str">
        <f t="shared" si="110"/>
        <v>134-2</v>
      </c>
      <c r="H1188" s="2">
        <v>12</v>
      </c>
      <c r="I1188" s="2">
        <v>41</v>
      </c>
      <c r="J1188" s="14">
        <f>(VLOOKUP($G1188,Depth_Lookup_CCL!$A$3:$Z$549,11,FALSE))+(H1188/100)</f>
        <v>338.96999999999997</v>
      </c>
      <c r="K1188" s="14">
        <f>(VLOOKUP($G1188,Depth_Lookup_CCL!$A$3:$Z$549,11,FALSE))+(I1188/100)</f>
        <v>339.26</v>
      </c>
      <c r="L1188" s="90">
        <v>60</v>
      </c>
      <c r="M1188" s="90" t="s">
        <v>1846</v>
      </c>
      <c r="N1188" s="14"/>
      <c r="Q1188" s="2"/>
      <c r="R1188" s="110"/>
      <c r="S1188" s="2" t="s">
        <v>1366</v>
      </c>
      <c r="T1188" s="35" t="s">
        <v>1363</v>
      </c>
      <c r="U1188" s="2" t="s">
        <v>1368</v>
      </c>
      <c r="V1188" s="2" t="s">
        <v>1374</v>
      </c>
      <c r="W1188" s="5">
        <f>VLOOKUP(V1188,definitions_list_lookup!$V$12:$W$15,2,FALSE)</f>
        <v>1</v>
      </c>
      <c r="X1188" s="35" t="s">
        <v>1455</v>
      </c>
      <c r="Y1188" s="41">
        <f>VLOOKUP(X1188,definitions_list_lookup!$AT$3:$AU$5,2,FALSE)</f>
        <v>0</v>
      </c>
      <c r="Z1188" s="41">
        <v>29</v>
      </c>
      <c r="AA1188" s="41" t="s">
        <v>3993</v>
      </c>
      <c r="AB1188" s="2"/>
      <c r="AC1188" s="2"/>
      <c r="AD1188" s="5" t="e">
        <f>VLOOKUP(AC1188,definitions_list_lookup!$Y$12:$Z$15,2,FALSE)</f>
        <v>#N/A</v>
      </c>
      <c r="AE1188" s="35"/>
      <c r="AF1188" s="41" t="e">
        <f>VLOOKUP(AE1188,definitions_list_lookup!$AT$3:$AU$5,2,FALSE)</f>
        <v>#N/A</v>
      </c>
      <c r="AH1188" s="2"/>
      <c r="AI1188" s="2"/>
      <c r="AJ1188" s="14"/>
      <c r="AK1188" s="14"/>
      <c r="AL1188" s="14"/>
      <c r="AM1188" s="14"/>
      <c r="AN1188" s="14"/>
      <c r="AO1188" s="14"/>
      <c r="AP1188" s="14"/>
      <c r="AQ1188" s="14"/>
      <c r="AR1188" s="14"/>
      <c r="AS1188" s="49"/>
      <c r="AT1188" s="49"/>
      <c r="AU1188" s="49"/>
      <c r="AV1188" s="49"/>
      <c r="AW1188" s="49"/>
      <c r="AX1188" s="49"/>
      <c r="AY1188" s="49"/>
      <c r="AZ1188" s="49"/>
      <c r="BA1188" s="49"/>
      <c r="BB1188" s="49"/>
      <c r="BC1188" s="60"/>
    </row>
    <row r="1189" spans="1:55">
      <c r="A1189" s="89">
        <v>42945</v>
      </c>
      <c r="B1189" s="2" t="s">
        <v>1842</v>
      </c>
      <c r="C1189" s="2" t="s">
        <v>1450</v>
      </c>
      <c r="D1189" s="2" t="s">
        <v>1575</v>
      </c>
      <c r="E1189" s="2">
        <v>134</v>
      </c>
      <c r="F1189" s="2">
        <v>2</v>
      </c>
      <c r="G1189" s="10" t="str">
        <f t="shared" si="110"/>
        <v>134-2</v>
      </c>
      <c r="H1189" s="2">
        <v>41</v>
      </c>
      <c r="I1189" s="2">
        <v>64</v>
      </c>
      <c r="J1189" s="14">
        <f>(VLOOKUP($G1189,Depth_Lookup_CCL!$A$3:$Z$549,11,FALSE))+(H1189/100)</f>
        <v>339.26</v>
      </c>
      <c r="K1189" s="14">
        <f>(VLOOKUP($G1189,Depth_Lookup_CCL!$A$3:$Z$549,11,FALSE))+(I1189/100)</f>
        <v>339.48999999999995</v>
      </c>
      <c r="L1189" s="90">
        <v>60</v>
      </c>
      <c r="M1189" s="90" t="s">
        <v>1846</v>
      </c>
      <c r="N1189" s="14" t="s">
        <v>1442</v>
      </c>
      <c r="Q1189" s="2"/>
      <c r="R1189" s="110"/>
      <c r="S1189" s="2" t="s">
        <v>1379</v>
      </c>
      <c r="T1189" s="35" t="s">
        <v>1391</v>
      </c>
      <c r="U1189" s="2" t="s">
        <v>1368</v>
      </c>
      <c r="V1189" s="2" t="s">
        <v>1374</v>
      </c>
      <c r="W1189" s="5">
        <f>VLOOKUP(V1189,definitions_list_lookup!$V$12:$W$15,2,FALSE)</f>
        <v>1</v>
      </c>
      <c r="X1189" s="35" t="s">
        <v>1455</v>
      </c>
      <c r="Y1189" s="41">
        <f>VLOOKUP(X1189,definitions_list_lookup!$AT$3:$AU$5,2,FALSE)</f>
        <v>0</v>
      </c>
      <c r="Z1189" s="41">
        <v>23</v>
      </c>
      <c r="AA1189" s="41" t="s">
        <v>3081</v>
      </c>
      <c r="AB1189" s="2"/>
      <c r="AC1189" s="2"/>
      <c r="AD1189" s="5" t="e">
        <f>VLOOKUP(AC1189,definitions_list_lookup!$Y$12:$Z$15,2,FALSE)</f>
        <v>#N/A</v>
      </c>
      <c r="AE1189" s="35"/>
      <c r="AF1189" s="41" t="e">
        <f>VLOOKUP(AE1189,definitions_list_lookup!$AT$3:$AU$5,2,FALSE)</f>
        <v>#N/A</v>
      </c>
      <c r="AH1189" s="2"/>
      <c r="AI1189" s="2"/>
      <c r="AJ1189" s="14"/>
      <c r="AK1189" s="14"/>
      <c r="AL1189" s="14"/>
      <c r="AM1189" s="14"/>
      <c r="AN1189" s="14"/>
      <c r="AO1189" s="14"/>
      <c r="AP1189" s="14"/>
      <c r="AQ1189" s="14"/>
      <c r="AR1189" s="14"/>
      <c r="AS1189" s="49"/>
      <c r="AT1189" s="49"/>
      <c r="AU1189" s="49"/>
      <c r="AV1189" s="49"/>
      <c r="AW1189" s="49" t="e">
        <f t="shared" si="107"/>
        <v>#DIV/0!</v>
      </c>
      <c r="AX1189" s="49" t="e">
        <f t="shared" si="103"/>
        <v>#DIV/0!</v>
      </c>
      <c r="AY1189" s="49" t="e">
        <f t="shared" si="108"/>
        <v>#DIV/0!</v>
      </c>
      <c r="AZ1189" s="49" t="e">
        <f t="shared" si="104"/>
        <v>#DIV/0!</v>
      </c>
      <c r="BA1189" s="49" t="e">
        <f t="shared" si="105"/>
        <v>#DIV/0!</v>
      </c>
      <c r="BB1189" s="49" t="e">
        <f t="shared" si="109"/>
        <v>#DIV/0!</v>
      </c>
      <c r="BC1189" s="60" t="e">
        <f t="shared" si="106"/>
        <v>#DIV/0!</v>
      </c>
    </row>
    <row r="1190" spans="1:55">
      <c r="A1190" s="89">
        <v>42945</v>
      </c>
      <c r="B1190" s="2" t="s">
        <v>1842</v>
      </c>
      <c r="C1190" s="2" t="s">
        <v>1450</v>
      </c>
      <c r="D1190" s="2" t="s">
        <v>1575</v>
      </c>
      <c r="E1190" s="2">
        <v>134</v>
      </c>
      <c r="F1190" s="2">
        <v>3</v>
      </c>
      <c r="G1190" s="10" t="str">
        <f t="shared" si="110"/>
        <v>134-3</v>
      </c>
      <c r="H1190" s="2">
        <v>0</v>
      </c>
      <c r="I1190" s="2">
        <v>5</v>
      </c>
      <c r="J1190" s="14">
        <f>(VLOOKUP($G1190,Depth_Lookup_CCL!$A$3:$Z$549,11,FALSE))+(H1190/100)</f>
        <v>339.47999999999996</v>
      </c>
      <c r="K1190" s="14">
        <f>(VLOOKUP($G1190,Depth_Lookup_CCL!$A$3:$Z$549,11,FALSE))+(I1190/100)</f>
        <v>339.53</v>
      </c>
      <c r="L1190" s="90">
        <v>60</v>
      </c>
      <c r="M1190" s="90" t="s">
        <v>1846</v>
      </c>
      <c r="N1190" s="14"/>
      <c r="Q1190" s="2"/>
      <c r="R1190" s="110"/>
      <c r="S1190" s="2" t="s">
        <v>1379</v>
      </c>
      <c r="T1190" s="35" t="s">
        <v>1391</v>
      </c>
      <c r="U1190" s="2" t="s">
        <v>1368</v>
      </c>
      <c r="V1190" s="2" t="s">
        <v>1374</v>
      </c>
      <c r="W1190" s="5">
        <f>VLOOKUP(V1190,definitions_list_lookup!$V$12:$W$15,2,FALSE)</f>
        <v>1</v>
      </c>
      <c r="X1190" s="35" t="s">
        <v>1455</v>
      </c>
      <c r="Y1190" s="41">
        <f>VLOOKUP(X1190,definitions_list_lookup!$AT$3:$AU$5,2,FALSE)</f>
        <v>0</v>
      </c>
      <c r="Z1190" s="41">
        <v>5</v>
      </c>
      <c r="AA1190" s="41" t="s">
        <v>3994</v>
      </c>
      <c r="AB1190" s="2"/>
      <c r="AC1190" s="2"/>
      <c r="AD1190" s="5" t="e">
        <f>VLOOKUP(AC1190,definitions_list_lookup!$Y$12:$Z$15,2,FALSE)</f>
        <v>#N/A</v>
      </c>
      <c r="AE1190" s="35"/>
      <c r="AF1190" s="41" t="e">
        <f>VLOOKUP(AE1190,definitions_list_lookup!$AT$3:$AU$5,2,FALSE)</f>
        <v>#N/A</v>
      </c>
      <c r="AH1190" s="2"/>
      <c r="AI1190" s="2"/>
      <c r="AJ1190" s="14"/>
      <c r="AK1190" s="14"/>
      <c r="AL1190" s="14"/>
      <c r="AM1190" s="14"/>
      <c r="AN1190" s="14"/>
      <c r="AO1190" s="14"/>
      <c r="AP1190" s="14"/>
      <c r="AQ1190" s="14"/>
      <c r="AR1190" s="14"/>
      <c r="AS1190" s="49"/>
      <c r="AT1190" s="49"/>
      <c r="AU1190" s="49"/>
      <c r="AV1190" s="49"/>
      <c r="AW1190" s="49"/>
      <c r="AX1190" s="49"/>
      <c r="AY1190" s="49"/>
      <c r="AZ1190" s="49"/>
      <c r="BA1190" s="49"/>
      <c r="BB1190" s="49"/>
      <c r="BC1190" s="60"/>
    </row>
    <row r="1191" spans="1:55">
      <c r="A1191" s="89">
        <v>42945</v>
      </c>
      <c r="B1191" s="2" t="s">
        <v>1842</v>
      </c>
      <c r="C1191" s="2" t="s">
        <v>1450</v>
      </c>
      <c r="D1191" s="2" t="s">
        <v>1575</v>
      </c>
      <c r="E1191" s="2">
        <v>134</v>
      </c>
      <c r="F1191" s="2">
        <v>3</v>
      </c>
      <c r="G1191" s="10" t="str">
        <f t="shared" si="110"/>
        <v>134-3</v>
      </c>
      <c r="H1191" s="2">
        <v>5</v>
      </c>
      <c r="I1191" s="2">
        <v>44</v>
      </c>
      <c r="J1191" s="14">
        <f>(VLOOKUP($G1191,Depth_Lookup_CCL!$A$3:$Z$549,11,FALSE))+(H1191/100)</f>
        <v>339.53</v>
      </c>
      <c r="K1191" s="14">
        <f>(VLOOKUP($G1191,Depth_Lookup_CCL!$A$3:$Z$549,11,FALSE))+(I1191/100)</f>
        <v>339.91999999999996</v>
      </c>
      <c r="L1191" s="90">
        <v>60</v>
      </c>
      <c r="M1191" s="90" t="s">
        <v>1846</v>
      </c>
      <c r="N1191" s="14"/>
      <c r="Q1191" s="2"/>
      <c r="R1191" s="110"/>
      <c r="S1191" s="2" t="s">
        <v>1379</v>
      </c>
      <c r="T1191" s="35" t="s">
        <v>1391</v>
      </c>
      <c r="U1191" s="2" t="s">
        <v>1368</v>
      </c>
      <c r="V1191" s="2" t="s">
        <v>1374</v>
      </c>
      <c r="W1191" s="5">
        <f>VLOOKUP(V1191,definitions_list_lookup!$V$12:$W$15,2,FALSE)</f>
        <v>1</v>
      </c>
      <c r="X1191" s="35" t="s">
        <v>1456</v>
      </c>
      <c r="Y1191" s="41">
        <f>VLOOKUP(X1191,definitions_list_lookup!$AT$3:$AU$5,2,FALSE)</f>
        <v>1</v>
      </c>
      <c r="Z1191" s="41">
        <v>39</v>
      </c>
      <c r="AA1191" s="41" t="s">
        <v>3995</v>
      </c>
      <c r="AB1191" s="2"/>
      <c r="AC1191" s="2"/>
      <c r="AD1191" s="5" t="e">
        <f>VLOOKUP(AC1191,definitions_list_lookup!$Y$12:$Z$15,2,FALSE)</f>
        <v>#N/A</v>
      </c>
      <c r="AE1191" s="35"/>
      <c r="AF1191" s="41" t="e">
        <f>VLOOKUP(AE1191,definitions_list_lookup!$AT$3:$AU$5,2,FALSE)</f>
        <v>#N/A</v>
      </c>
      <c r="AH1191" s="2"/>
      <c r="AI1191" s="2"/>
      <c r="AJ1191" s="14"/>
      <c r="AK1191" s="14"/>
      <c r="AL1191" s="14"/>
      <c r="AM1191" s="14"/>
      <c r="AN1191" s="14"/>
      <c r="AO1191" s="14"/>
      <c r="AP1191" s="14"/>
      <c r="AQ1191" s="14"/>
      <c r="AR1191" s="14"/>
      <c r="AS1191" s="49"/>
      <c r="AT1191" s="49"/>
      <c r="AU1191" s="49"/>
      <c r="AV1191" s="49"/>
      <c r="AW1191" s="49"/>
      <c r="AX1191" s="49"/>
      <c r="AY1191" s="49"/>
      <c r="AZ1191" s="49"/>
      <c r="BA1191" s="49"/>
      <c r="BB1191" s="49"/>
      <c r="BC1191" s="60"/>
    </row>
    <row r="1192" spans="1:55">
      <c r="A1192" s="89">
        <v>42945</v>
      </c>
      <c r="B1192" s="2" t="s">
        <v>1842</v>
      </c>
      <c r="C1192" s="2" t="s">
        <v>1450</v>
      </c>
      <c r="D1192" s="2" t="s">
        <v>1575</v>
      </c>
      <c r="E1192" s="2">
        <v>134</v>
      </c>
      <c r="F1192" s="2">
        <v>3</v>
      </c>
      <c r="G1192" s="10" t="str">
        <f t="shared" si="110"/>
        <v>134-3</v>
      </c>
      <c r="H1192" s="2">
        <v>44</v>
      </c>
      <c r="I1192" s="2">
        <v>98</v>
      </c>
      <c r="J1192" s="14">
        <f>(VLOOKUP($G1192,Depth_Lookup_CCL!$A$3:$Z$549,11,FALSE))+(H1192/100)</f>
        <v>339.91999999999996</v>
      </c>
      <c r="K1192" s="14">
        <f>(VLOOKUP($G1192,Depth_Lookup_CCL!$A$3:$Z$549,11,FALSE))+(I1192/100)</f>
        <v>340.46</v>
      </c>
      <c r="L1192" s="90">
        <v>60</v>
      </c>
      <c r="M1192" s="90" t="s">
        <v>1846</v>
      </c>
      <c r="N1192" s="14" t="s">
        <v>1442</v>
      </c>
      <c r="Q1192" s="2"/>
      <c r="R1192" s="110"/>
      <c r="S1192" s="2" t="s">
        <v>1379</v>
      </c>
      <c r="T1192" s="35" t="s">
        <v>1391</v>
      </c>
      <c r="U1192" s="2" t="s">
        <v>1368</v>
      </c>
      <c r="V1192" s="2" t="s">
        <v>1374</v>
      </c>
      <c r="W1192" s="5">
        <f>VLOOKUP(V1192,definitions_list_lookup!$V$12:$W$15,2,FALSE)</f>
        <v>1</v>
      </c>
      <c r="X1192" s="35" t="s">
        <v>1455</v>
      </c>
      <c r="Y1192" s="41">
        <f>VLOOKUP(X1192,definitions_list_lookup!$AT$3:$AU$5,2,FALSE)</f>
        <v>0</v>
      </c>
      <c r="Z1192" s="41">
        <v>91</v>
      </c>
      <c r="AA1192" s="41" t="s">
        <v>3996</v>
      </c>
      <c r="AB1192" s="2"/>
      <c r="AC1192" s="2"/>
      <c r="AD1192" s="5" t="e">
        <f>VLOOKUP(AC1192,definitions_list_lookup!$Y$12:$Z$15,2,FALSE)</f>
        <v>#N/A</v>
      </c>
      <c r="AE1192" s="35"/>
      <c r="AF1192" s="41" t="e">
        <f>VLOOKUP(AE1192,definitions_list_lookup!$AT$3:$AU$5,2,FALSE)</f>
        <v>#N/A</v>
      </c>
      <c r="AH1192" s="2"/>
      <c r="AI1192" s="2"/>
      <c r="AJ1192" s="14"/>
      <c r="AK1192" s="14"/>
      <c r="AL1192" s="14"/>
      <c r="AM1192" s="14"/>
      <c r="AN1192" s="14"/>
      <c r="AO1192" s="14"/>
      <c r="AP1192" s="14"/>
      <c r="AQ1192" s="14"/>
      <c r="AR1192" s="14"/>
      <c r="AS1192" s="49"/>
      <c r="AT1192" s="49"/>
      <c r="AU1192" s="49"/>
      <c r="AV1192" s="49"/>
      <c r="AW1192" s="49" t="e">
        <f t="shared" si="107"/>
        <v>#DIV/0!</v>
      </c>
      <c r="AX1192" s="49" t="e">
        <f t="shared" si="103"/>
        <v>#DIV/0!</v>
      </c>
      <c r="AY1192" s="49" t="e">
        <f t="shared" si="108"/>
        <v>#DIV/0!</v>
      </c>
      <c r="AZ1192" s="49" t="e">
        <f t="shared" si="104"/>
        <v>#DIV/0!</v>
      </c>
      <c r="BA1192" s="49" t="e">
        <f t="shared" si="105"/>
        <v>#DIV/0!</v>
      </c>
      <c r="BB1192" s="49" t="e">
        <f t="shared" si="109"/>
        <v>#DIV/0!</v>
      </c>
      <c r="BC1192" s="60" t="e">
        <f t="shared" si="106"/>
        <v>#DIV/0!</v>
      </c>
    </row>
    <row r="1193" spans="1:55">
      <c r="A1193" s="89">
        <v>42945</v>
      </c>
      <c r="B1193" s="2" t="s">
        <v>1842</v>
      </c>
      <c r="C1193" s="2" t="s">
        <v>1450</v>
      </c>
      <c r="D1193" s="2" t="s">
        <v>1575</v>
      </c>
      <c r="E1193" s="2">
        <v>134</v>
      </c>
      <c r="F1193" s="2">
        <v>4</v>
      </c>
      <c r="G1193" s="10" t="str">
        <f t="shared" si="110"/>
        <v>134-4</v>
      </c>
      <c r="H1193" s="2">
        <v>0</v>
      </c>
      <c r="I1193" s="2">
        <v>37</v>
      </c>
      <c r="J1193" s="14">
        <f>(VLOOKUP($G1193,Depth_Lookup_CCL!$A$3:$Z$549,11,FALSE))+(H1193/100)</f>
        <v>340.45499999999998</v>
      </c>
      <c r="K1193" s="14">
        <f>(VLOOKUP($G1193,Depth_Lookup_CCL!$A$3:$Z$549,11,FALSE))+(I1193/100)</f>
        <v>340.82499999999999</v>
      </c>
      <c r="L1193" s="90">
        <v>60</v>
      </c>
      <c r="M1193" s="90" t="s">
        <v>1846</v>
      </c>
      <c r="N1193" s="14"/>
      <c r="Q1193" s="2"/>
      <c r="R1193" s="110"/>
      <c r="S1193" s="2" t="s">
        <v>1379</v>
      </c>
      <c r="T1193" s="35" t="s">
        <v>1391</v>
      </c>
      <c r="U1193" s="2" t="s">
        <v>1368</v>
      </c>
      <c r="V1193" s="2" t="s">
        <v>1374</v>
      </c>
      <c r="W1193" s="5">
        <f>VLOOKUP(V1193,definitions_list_lookup!$V$12:$W$15,2,FALSE)</f>
        <v>1</v>
      </c>
      <c r="X1193" s="35" t="s">
        <v>1456</v>
      </c>
      <c r="Y1193" s="41">
        <f>VLOOKUP(X1193,definitions_list_lookup!$AT$3:$AU$5,2,FALSE)</f>
        <v>1</v>
      </c>
      <c r="Z1193" s="41">
        <v>37</v>
      </c>
      <c r="AA1193" s="41" t="s">
        <v>3081</v>
      </c>
      <c r="AB1193" s="2"/>
      <c r="AC1193" s="2"/>
      <c r="AD1193" s="5" t="e">
        <f>VLOOKUP(AC1193,definitions_list_lookup!$Y$12:$Z$15,2,FALSE)</f>
        <v>#N/A</v>
      </c>
      <c r="AE1193" s="35"/>
      <c r="AF1193" s="41" t="e">
        <f>VLOOKUP(AE1193,definitions_list_lookup!$AT$3:$AU$5,2,FALSE)</f>
        <v>#N/A</v>
      </c>
      <c r="AH1193" s="2"/>
      <c r="AI1193" s="2"/>
      <c r="AJ1193" s="14"/>
      <c r="AK1193" s="14"/>
      <c r="AL1193" s="14"/>
      <c r="AM1193" s="14"/>
      <c r="AN1193" s="14"/>
      <c r="AO1193" s="14"/>
      <c r="AP1193" s="14"/>
      <c r="AQ1193" s="14"/>
      <c r="AR1193" s="14"/>
      <c r="AS1193" s="49"/>
      <c r="AT1193" s="49"/>
      <c r="AU1193" s="49"/>
      <c r="AV1193" s="49"/>
      <c r="AW1193" s="49"/>
      <c r="AX1193" s="49"/>
      <c r="AY1193" s="49"/>
      <c r="AZ1193" s="49"/>
      <c r="BA1193" s="49"/>
      <c r="BB1193" s="49"/>
      <c r="BC1193" s="60"/>
    </row>
    <row r="1194" spans="1:55">
      <c r="A1194" s="89">
        <v>42945</v>
      </c>
      <c r="B1194" s="2" t="s">
        <v>1842</v>
      </c>
      <c r="C1194" s="2" t="s">
        <v>1450</v>
      </c>
      <c r="D1194" s="2" t="s">
        <v>1575</v>
      </c>
      <c r="E1194" s="2">
        <v>134</v>
      </c>
      <c r="F1194" s="2">
        <v>4</v>
      </c>
      <c r="G1194" s="10" t="str">
        <f t="shared" si="110"/>
        <v>134-4</v>
      </c>
      <c r="H1194" s="2">
        <v>37</v>
      </c>
      <c r="I1194" s="2">
        <v>47</v>
      </c>
      <c r="J1194" s="14">
        <f>(VLOOKUP($G1194,Depth_Lookup_CCL!$A$3:$Z$549,11,FALSE))+(H1194/100)</f>
        <v>340.82499999999999</v>
      </c>
      <c r="K1194" s="14">
        <f>(VLOOKUP($G1194,Depth_Lookup_CCL!$A$3:$Z$549,11,FALSE))+(I1194/100)</f>
        <v>340.92500000000001</v>
      </c>
      <c r="L1194" s="90">
        <v>60</v>
      </c>
      <c r="M1194" s="90" t="s">
        <v>1846</v>
      </c>
      <c r="N1194" s="14"/>
      <c r="Q1194" s="2"/>
      <c r="R1194" s="110"/>
      <c r="S1194" s="2" t="s">
        <v>1379</v>
      </c>
      <c r="T1194" s="35" t="s">
        <v>1391</v>
      </c>
      <c r="U1194" s="2" t="s">
        <v>1368</v>
      </c>
      <c r="V1194" s="2" t="s">
        <v>1374</v>
      </c>
      <c r="W1194" s="5">
        <f>VLOOKUP(V1194,definitions_list_lookup!$V$12:$W$15,2,FALSE)</f>
        <v>1</v>
      </c>
      <c r="X1194" s="35" t="s">
        <v>1456</v>
      </c>
      <c r="Y1194" s="41">
        <f>VLOOKUP(X1194,definitions_list_lookup!$AT$3:$AU$5,2,FALSE)</f>
        <v>1</v>
      </c>
      <c r="Z1194" s="41">
        <v>10</v>
      </c>
      <c r="AA1194" s="41" t="s">
        <v>3997</v>
      </c>
      <c r="AB1194" s="2"/>
      <c r="AC1194" s="2"/>
      <c r="AD1194" s="5" t="e">
        <f>VLOOKUP(AC1194,definitions_list_lookup!$Y$12:$Z$15,2,FALSE)</f>
        <v>#N/A</v>
      </c>
      <c r="AE1194" s="35"/>
      <c r="AF1194" s="41" t="e">
        <f>VLOOKUP(AE1194,definitions_list_lookup!$AT$3:$AU$5,2,FALSE)</f>
        <v>#N/A</v>
      </c>
      <c r="AH1194" s="2"/>
      <c r="AI1194" s="2"/>
      <c r="AJ1194" s="14"/>
      <c r="AK1194" s="14"/>
      <c r="AL1194" s="14"/>
      <c r="AM1194" s="14"/>
      <c r="AN1194" s="14"/>
      <c r="AO1194" s="14"/>
      <c r="AP1194" s="14"/>
      <c r="AQ1194" s="14"/>
      <c r="AR1194" s="14"/>
      <c r="AS1194" s="49">
        <v>7</v>
      </c>
      <c r="AT1194" s="49">
        <v>270</v>
      </c>
      <c r="AU1194" s="49">
        <v>15</v>
      </c>
      <c r="AV1194" s="49">
        <v>360</v>
      </c>
      <c r="AW1194" s="49">
        <f t="shared" si="107"/>
        <v>155.38093892853044</v>
      </c>
      <c r="AX1194" s="49">
        <f t="shared" si="103"/>
        <v>155.38093892853044</v>
      </c>
      <c r="AY1194" s="49">
        <f t="shared" si="108"/>
        <v>73.577543140447347</v>
      </c>
      <c r="AZ1194" s="49">
        <f t="shared" si="104"/>
        <v>245.38093892853044</v>
      </c>
      <c r="BA1194" s="49">
        <f t="shared" si="105"/>
        <v>16.422456859552653</v>
      </c>
      <c r="BB1194" s="49">
        <f t="shared" si="109"/>
        <v>335.38093892853044</v>
      </c>
      <c r="BC1194" s="60">
        <f t="shared" si="106"/>
        <v>16.422456859552653</v>
      </c>
    </row>
    <row r="1195" spans="1:55">
      <c r="A1195" s="89">
        <v>42945</v>
      </c>
      <c r="B1195" s="2" t="s">
        <v>1842</v>
      </c>
      <c r="C1195" s="2" t="s">
        <v>1450</v>
      </c>
      <c r="D1195" s="2" t="s">
        <v>1575</v>
      </c>
      <c r="E1195" s="2">
        <v>134</v>
      </c>
      <c r="F1195" s="2">
        <v>4</v>
      </c>
      <c r="G1195" s="10" t="str">
        <f t="shared" si="110"/>
        <v>134-4</v>
      </c>
      <c r="H1195" s="2">
        <v>47</v>
      </c>
      <c r="I1195" s="2">
        <v>84</v>
      </c>
      <c r="J1195" s="14">
        <f>(VLOOKUP($G1195,Depth_Lookup_CCL!$A$3:$Z$549,11,FALSE))+(H1195/100)</f>
        <v>340.92500000000001</v>
      </c>
      <c r="K1195" s="14">
        <f>(VLOOKUP($G1195,Depth_Lookup_CCL!$A$3:$Z$549,11,FALSE))+(I1195/100)</f>
        <v>341.29499999999996</v>
      </c>
      <c r="L1195" s="90">
        <v>60</v>
      </c>
      <c r="M1195" s="90" t="s">
        <v>1846</v>
      </c>
      <c r="N1195" s="14"/>
      <c r="Q1195" s="2"/>
      <c r="R1195" s="110"/>
      <c r="S1195" s="2" t="s">
        <v>1379</v>
      </c>
      <c r="T1195" s="35" t="s">
        <v>1391</v>
      </c>
      <c r="U1195" s="2" t="s">
        <v>1368</v>
      </c>
      <c r="V1195" s="2" t="s">
        <v>1374</v>
      </c>
      <c r="W1195" s="5">
        <f>VLOOKUP(V1195,definitions_list_lookup!$V$12:$W$15,2,FALSE)</f>
        <v>1</v>
      </c>
      <c r="X1195" s="35" t="s">
        <v>1456</v>
      </c>
      <c r="Y1195" s="41">
        <f>VLOOKUP(X1195,definitions_list_lookup!$AT$3:$AU$5,2,FALSE)</f>
        <v>1</v>
      </c>
      <c r="Z1195" s="41">
        <v>37</v>
      </c>
      <c r="AA1195" s="41" t="s">
        <v>3081</v>
      </c>
      <c r="AB1195" s="2"/>
      <c r="AC1195" s="2"/>
      <c r="AD1195" s="5" t="e">
        <f>VLOOKUP(AC1195,definitions_list_lookup!$Y$12:$Z$15,2,FALSE)</f>
        <v>#N/A</v>
      </c>
      <c r="AE1195" s="35"/>
      <c r="AF1195" s="41" t="e">
        <f>VLOOKUP(AE1195,definitions_list_lookup!$AT$3:$AU$5,2,FALSE)</f>
        <v>#N/A</v>
      </c>
      <c r="AH1195" s="2"/>
      <c r="AI1195" s="2"/>
      <c r="AJ1195" s="14"/>
      <c r="AK1195" s="14"/>
      <c r="AL1195" s="14"/>
      <c r="AM1195" s="14"/>
      <c r="AN1195" s="14"/>
      <c r="AO1195" s="14"/>
      <c r="AP1195" s="14"/>
      <c r="AQ1195" s="14"/>
      <c r="AR1195" s="14"/>
      <c r="AS1195" s="49">
        <v>7</v>
      </c>
      <c r="AT1195" s="49">
        <v>90</v>
      </c>
      <c r="AU1195" s="49">
        <v>9</v>
      </c>
      <c r="AV1195" s="49">
        <v>360</v>
      </c>
      <c r="AW1195" s="49">
        <f t="shared" si="107"/>
        <v>-142.21604034902853</v>
      </c>
      <c r="AX1195" s="49">
        <f t="shared" si="103"/>
        <v>217.78395965097147</v>
      </c>
      <c r="AY1195" s="49">
        <f t="shared" si="108"/>
        <v>78.667823577665146</v>
      </c>
      <c r="AZ1195" s="49">
        <f t="shared" si="104"/>
        <v>307.7839596509715</v>
      </c>
      <c r="BA1195" s="49">
        <f t="shared" si="105"/>
        <v>11.332176422334854</v>
      </c>
      <c r="BB1195" s="49">
        <f t="shared" si="109"/>
        <v>37.783959650971468</v>
      </c>
      <c r="BC1195" s="60">
        <f t="shared" si="106"/>
        <v>11.332176422334854</v>
      </c>
    </row>
    <row r="1196" spans="1:55">
      <c r="A1196" s="89">
        <v>42945</v>
      </c>
      <c r="B1196" s="2" t="s">
        <v>1842</v>
      </c>
      <c r="C1196" s="2" t="s">
        <v>1450</v>
      </c>
      <c r="D1196" s="2" t="s">
        <v>1575</v>
      </c>
      <c r="E1196" s="2">
        <v>134</v>
      </c>
      <c r="F1196" s="2">
        <v>4</v>
      </c>
      <c r="G1196" s="10" t="str">
        <f t="shared" si="110"/>
        <v>134-4</v>
      </c>
      <c r="H1196" s="2">
        <v>84</v>
      </c>
      <c r="I1196" s="2">
        <v>87</v>
      </c>
      <c r="J1196" s="14">
        <f>(VLOOKUP($G1196,Depth_Lookup_CCL!$A$3:$Z$549,11,FALSE))+(H1196/100)</f>
        <v>341.29499999999996</v>
      </c>
      <c r="K1196" s="14">
        <f>(VLOOKUP($G1196,Depth_Lookup_CCL!$A$3:$Z$549,11,FALSE))+(I1196/100)</f>
        <v>341.32499999999999</v>
      </c>
      <c r="L1196" s="90">
        <v>60</v>
      </c>
      <c r="M1196" s="90" t="s">
        <v>1846</v>
      </c>
      <c r="N1196" s="14"/>
      <c r="Q1196" s="2"/>
      <c r="R1196" s="110"/>
      <c r="S1196" s="2" t="s">
        <v>1379</v>
      </c>
      <c r="T1196" s="35" t="s">
        <v>1391</v>
      </c>
      <c r="U1196" s="2" t="s">
        <v>1368</v>
      </c>
      <c r="V1196" s="2" t="s">
        <v>1374</v>
      </c>
      <c r="W1196" s="5">
        <f>VLOOKUP(V1196,definitions_list_lookup!$V$12:$W$15,2,FALSE)</f>
        <v>1</v>
      </c>
      <c r="X1196" s="35" t="s">
        <v>1456</v>
      </c>
      <c r="Y1196" s="41">
        <f>VLOOKUP(X1196,definitions_list_lookup!$AT$3:$AU$5,2,FALSE)</f>
        <v>1</v>
      </c>
      <c r="Z1196" s="41">
        <v>3</v>
      </c>
      <c r="AA1196" s="41" t="s">
        <v>3889</v>
      </c>
      <c r="AB1196" s="2"/>
      <c r="AC1196" s="2"/>
      <c r="AD1196" s="5" t="e">
        <f>VLOOKUP(AC1196,definitions_list_lookup!$Y$12:$Z$15,2,FALSE)</f>
        <v>#N/A</v>
      </c>
      <c r="AE1196" s="35"/>
      <c r="AF1196" s="41" t="e">
        <f>VLOOKUP(AE1196,definitions_list_lookup!$AT$3:$AU$5,2,FALSE)</f>
        <v>#N/A</v>
      </c>
      <c r="AH1196" s="2"/>
      <c r="AI1196" s="2"/>
      <c r="AJ1196" s="14"/>
      <c r="AK1196" s="14"/>
      <c r="AL1196" s="14"/>
      <c r="AM1196" s="14"/>
      <c r="AN1196" s="14"/>
      <c r="AO1196" s="14"/>
      <c r="AP1196" s="14"/>
      <c r="AQ1196" s="14"/>
      <c r="AR1196" s="14"/>
      <c r="AS1196" s="49">
        <v>3</v>
      </c>
      <c r="AT1196" s="49">
        <v>90</v>
      </c>
      <c r="AU1196" s="49">
        <v>6</v>
      </c>
      <c r="AV1196" s="49">
        <v>360</v>
      </c>
      <c r="AW1196" s="49">
        <f t="shared" si="107"/>
        <v>-153.49793026401855</v>
      </c>
      <c r="AX1196" s="49">
        <f t="shared" si="103"/>
        <v>206.50206973598145</v>
      </c>
      <c r="AY1196" s="49">
        <f t="shared" si="108"/>
        <v>83.301547020700269</v>
      </c>
      <c r="AZ1196" s="49">
        <f t="shared" si="104"/>
        <v>296.50206973598142</v>
      </c>
      <c r="BA1196" s="49">
        <f t="shared" si="105"/>
        <v>6.6984529792997307</v>
      </c>
      <c r="BB1196" s="49">
        <f t="shared" si="109"/>
        <v>26.502069735981451</v>
      </c>
      <c r="BC1196" s="60">
        <f t="shared" si="106"/>
        <v>6.6984529792997307</v>
      </c>
    </row>
    <row r="1197" spans="1:55">
      <c r="A1197" s="89">
        <v>42945</v>
      </c>
      <c r="B1197" s="2" t="s">
        <v>1842</v>
      </c>
      <c r="C1197" s="2" t="s">
        <v>1450</v>
      </c>
      <c r="D1197" s="2" t="s">
        <v>1575</v>
      </c>
      <c r="E1197" s="2">
        <v>134</v>
      </c>
      <c r="F1197" s="2">
        <v>4</v>
      </c>
      <c r="G1197" s="10" t="str">
        <f t="shared" si="110"/>
        <v>134-4</v>
      </c>
      <c r="H1197" s="2">
        <v>87</v>
      </c>
      <c r="I1197" s="2">
        <v>93</v>
      </c>
      <c r="J1197" s="14">
        <f>(VLOOKUP($G1197,Depth_Lookup_CCL!$A$3:$Z$549,11,FALSE))+(H1197/100)</f>
        <v>341.32499999999999</v>
      </c>
      <c r="K1197" s="14">
        <f>(VLOOKUP($G1197,Depth_Lookup_CCL!$A$3:$Z$549,11,FALSE))+(I1197/100)</f>
        <v>341.38499999999999</v>
      </c>
      <c r="L1197" s="90">
        <v>60</v>
      </c>
      <c r="M1197" s="90" t="s">
        <v>1846</v>
      </c>
      <c r="N1197" s="14" t="s">
        <v>1442</v>
      </c>
      <c r="Q1197" s="2"/>
      <c r="R1197" s="110"/>
      <c r="S1197" s="2" t="s">
        <v>1379</v>
      </c>
      <c r="T1197" s="35" t="s">
        <v>1391</v>
      </c>
      <c r="U1197" s="2" t="s">
        <v>1368</v>
      </c>
      <c r="V1197" s="2" t="s">
        <v>1374</v>
      </c>
      <c r="W1197" s="5">
        <f>VLOOKUP(V1197,definitions_list_lookup!$V$12:$W$15,2,FALSE)</f>
        <v>1</v>
      </c>
      <c r="X1197" s="35" t="s">
        <v>1455</v>
      </c>
      <c r="Y1197" s="41">
        <f>VLOOKUP(X1197,definitions_list_lookup!$AT$3:$AU$5,2,FALSE)</f>
        <v>0</v>
      </c>
      <c r="Z1197" s="41">
        <v>87</v>
      </c>
      <c r="AA1197" s="41" t="s">
        <v>3081</v>
      </c>
      <c r="AB1197" s="2"/>
      <c r="AC1197" s="2"/>
      <c r="AD1197" s="5" t="e">
        <f>VLOOKUP(AC1197,definitions_list_lookup!$Y$12:$Z$15,2,FALSE)</f>
        <v>#N/A</v>
      </c>
      <c r="AE1197" s="35"/>
      <c r="AF1197" s="41" t="e">
        <f>VLOOKUP(AE1197,definitions_list_lookup!$AT$3:$AU$5,2,FALSE)</f>
        <v>#N/A</v>
      </c>
      <c r="AH1197" s="2"/>
      <c r="AI1197" s="2"/>
      <c r="AJ1197" s="14"/>
      <c r="AK1197" s="14"/>
      <c r="AL1197" s="14"/>
      <c r="AM1197" s="14"/>
      <c r="AN1197" s="14"/>
      <c r="AO1197" s="14"/>
      <c r="AP1197" s="14"/>
      <c r="AQ1197" s="14"/>
      <c r="AR1197" s="14"/>
      <c r="AS1197" s="49"/>
      <c r="AT1197" s="49"/>
      <c r="AU1197" s="49"/>
      <c r="AV1197" s="49"/>
      <c r="AW1197" s="49" t="e">
        <f t="shared" si="107"/>
        <v>#DIV/0!</v>
      </c>
      <c r="AX1197" s="49" t="e">
        <f t="shared" si="103"/>
        <v>#DIV/0!</v>
      </c>
      <c r="AY1197" s="49" t="e">
        <f t="shared" si="108"/>
        <v>#DIV/0!</v>
      </c>
      <c r="AZ1197" s="49" t="e">
        <f t="shared" si="104"/>
        <v>#DIV/0!</v>
      </c>
      <c r="BA1197" s="49" t="e">
        <f t="shared" si="105"/>
        <v>#DIV/0!</v>
      </c>
      <c r="BB1197" s="49" t="e">
        <f t="shared" si="109"/>
        <v>#DIV/0!</v>
      </c>
      <c r="BC1197" s="60" t="e">
        <f t="shared" si="106"/>
        <v>#DIV/0!</v>
      </c>
    </row>
    <row r="1198" spans="1:55">
      <c r="A1198" s="89">
        <v>42946</v>
      </c>
      <c r="B1198" s="2" t="s">
        <v>1842</v>
      </c>
      <c r="C1198" s="2" t="s">
        <v>1450</v>
      </c>
      <c r="D1198" s="2" t="s">
        <v>1575</v>
      </c>
      <c r="E1198" s="2">
        <v>135</v>
      </c>
      <c r="F1198" s="2">
        <v>1</v>
      </c>
      <c r="G1198" s="10" t="str">
        <f t="shared" si="110"/>
        <v>135-1</v>
      </c>
      <c r="H1198" s="2">
        <v>0</v>
      </c>
      <c r="I1198" s="2">
        <v>81</v>
      </c>
      <c r="J1198" s="14">
        <f>(VLOOKUP($G1198,Depth_Lookup_CCL!$A$3:$Z$549,11,FALSE))+(H1198/100)</f>
        <v>341.25</v>
      </c>
      <c r="K1198" s="14">
        <f>(VLOOKUP($G1198,Depth_Lookup_CCL!$A$3:$Z$549,11,FALSE))+(I1198/100)</f>
        <v>342.06</v>
      </c>
      <c r="L1198" s="90">
        <v>60</v>
      </c>
      <c r="M1198" s="90" t="s">
        <v>1846</v>
      </c>
      <c r="N1198" s="14"/>
      <c r="Q1198" s="2"/>
      <c r="R1198" s="110"/>
      <c r="S1198" s="2" t="s">
        <v>1379</v>
      </c>
      <c r="T1198" s="35" t="s">
        <v>1391</v>
      </c>
      <c r="U1198" s="2" t="s">
        <v>1368</v>
      </c>
      <c r="V1198" s="2" t="s">
        <v>238</v>
      </c>
      <c r="W1198" s="5">
        <f>VLOOKUP(V1198,definitions_list_lookup!$V$12:$W$15,2,FALSE)</f>
        <v>2</v>
      </c>
      <c r="X1198" s="35" t="s">
        <v>1456</v>
      </c>
      <c r="Y1198" s="41">
        <f>VLOOKUP(X1198,definitions_list_lookup!$AT$3:$AU$5,2,FALSE)</f>
        <v>1</v>
      </c>
      <c r="Z1198" s="41"/>
      <c r="AA1198" s="41" t="s">
        <v>3081</v>
      </c>
      <c r="AB1198" s="2"/>
      <c r="AC1198" s="2"/>
      <c r="AD1198" s="5" t="e">
        <f>VLOOKUP(AC1198,definitions_list_lookup!$Y$12:$Z$15,2,FALSE)</f>
        <v>#N/A</v>
      </c>
      <c r="AE1198" s="35"/>
      <c r="AF1198" s="41" t="e">
        <f>VLOOKUP(AE1198,definitions_list_lookup!$AT$3:$AU$5,2,FALSE)</f>
        <v>#N/A</v>
      </c>
      <c r="AH1198" s="2"/>
      <c r="AI1198" s="2"/>
      <c r="AJ1198" s="14"/>
      <c r="AK1198" s="14"/>
      <c r="AL1198" s="14"/>
      <c r="AM1198" s="14"/>
      <c r="AN1198" s="14"/>
      <c r="AO1198" s="14"/>
      <c r="AP1198" s="14"/>
      <c r="AQ1198" s="14"/>
      <c r="AR1198" s="14"/>
      <c r="AS1198" s="49"/>
      <c r="AT1198" s="49"/>
      <c r="AU1198" s="49"/>
      <c r="AV1198" s="49"/>
      <c r="AW1198" s="49"/>
      <c r="AX1198" s="49"/>
      <c r="AY1198" s="49"/>
      <c r="AZ1198" s="49"/>
      <c r="BA1198" s="49"/>
      <c r="BB1198" s="49"/>
      <c r="BC1198" s="60"/>
    </row>
    <row r="1199" spans="1:55">
      <c r="A1199" s="89">
        <v>42946</v>
      </c>
      <c r="B1199" s="2" t="s">
        <v>1842</v>
      </c>
      <c r="C1199" s="2" t="s">
        <v>1450</v>
      </c>
      <c r="D1199" s="2" t="s">
        <v>1575</v>
      </c>
      <c r="E1199" s="2">
        <v>135</v>
      </c>
      <c r="F1199" s="2">
        <v>1</v>
      </c>
      <c r="G1199" s="10" t="str">
        <f t="shared" si="110"/>
        <v>135-1</v>
      </c>
      <c r="H1199" s="2">
        <v>81</v>
      </c>
      <c r="I1199" s="2">
        <v>83</v>
      </c>
      <c r="J1199" s="14">
        <f>(VLOOKUP($G1199,Depth_Lookup_CCL!$A$3:$Z$549,11,FALSE))+(H1199/100)</f>
        <v>342.06</v>
      </c>
      <c r="K1199" s="14">
        <f>(VLOOKUP($G1199,Depth_Lookup_CCL!$A$3:$Z$549,11,FALSE))+(I1199/100)</f>
        <v>342.08</v>
      </c>
      <c r="L1199" s="90">
        <v>60</v>
      </c>
      <c r="M1199" s="90" t="s">
        <v>1846</v>
      </c>
      <c r="N1199" s="14" t="s">
        <v>1442</v>
      </c>
      <c r="Q1199" s="2"/>
      <c r="R1199" s="110"/>
      <c r="S1199" s="2" t="s">
        <v>1379</v>
      </c>
      <c r="T1199" s="35" t="s">
        <v>1391</v>
      </c>
      <c r="U1199" s="2" t="s">
        <v>1368</v>
      </c>
      <c r="V1199" s="2" t="s">
        <v>238</v>
      </c>
      <c r="W1199" s="5">
        <f>VLOOKUP(V1199,definitions_list_lookup!$V$12:$W$15,2,FALSE)</f>
        <v>2</v>
      </c>
      <c r="X1199" s="35" t="s">
        <v>1456</v>
      </c>
      <c r="Y1199" s="41">
        <f>VLOOKUP(X1199,definitions_list_lookup!$AT$3:$AU$5,2,FALSE)</f>
        <v>1</v>
      </c>
      <c r="Z1199" s="41">
        <v>34</v>
      </c>
      <c r="AA1199" s="41" t="s">
        <v>3977</v>
      </c>
      <c r="AB1199" s="2"/>
      <c r="AC1199" s="2"/>
      <c r="AD1199" s="5" t="e">
        <f>VLOOKUP(AC1199,definitions_list_lookup!$Y$12:$Z$15,2,FALSE)</f>
        <v>#N/A</v>
      </c>
      <c r="AE1199" s="35"/>
      <c r="AF1199" s="41" t="e">
        <f>VLOOKUP(AE1199,definitions_list_lookup!$AT$3:$AU$5,2,FALSE)</f>
        <v>#N/A</v>
      </c>
      <c r="AH1199" s="2"/>
      <c r="AI1199" s="2"/>
      <c r="AJ1199" s="14"/>
      <c r="AK1199" s="14"/>
      <c r="AL1199" s="14"/>
      <c r="AM1199" s="14"/>
      <c r="AN1199" s="14"/>
      <c r="AO1199" s="14"/>
      <c r="AP1199" s="14"/>
      <c r="AQ1199" s="14"/>
      <c r="AR1199" s="14"/>
      <c r="AS1199" s="49">
        <v>3</v>
      </c>
      <c r="AT1199" s="49">
        <v>90</v>
      </c>
      <c r="AU1199" s="49">
        <v>0</v>
      </c>
      <c r="AV1199" s="49">
        <v>360</v>
      </c>
      <c r="AW1199" s="49">
        <f t="shared" si="107"/>
        <v>-90.000000000000014</v>
      </c>
      <c r="AX1199" s="49">
        <f t="shared" si="103"/>
        <v>270</v>
      </c>
      <c r="AY1199" s="49">
        <f t="shared" si="108"/>
        <v>87.000000000000014</v>
      </c>
      <c r="AZ1199" s="49">
        <f t="shared" si="104"/>
        <v>360</v>
      </c>
      <c r="BA1199" s="49">
        <f t="shared" si="105"/>
        <v>2.9999999999999858</v>
      </c>
      <c r="BB1199" s="49">
        <f t="shared" si="109"/>
        <v>90</v>
      </c>
      <c r="BC1199" s="60">
        <f t="shared" si="106"/>
        <v>2.9999999999999858</v>
      </c>
    </row>
    <row r="1200" spans="1:55">
      <c r="A1200" s="89">
        <v>42946</v>
      </c>
      <c r="B1200" s="2" t="s">
        <v>1842</v>
      </c>
      <c r="C1200" s="2" t="s">
        <v>1450</v>
      </c>
      <c r="D1200" s="2" t="s">
        <v>1575</v>
      </c>
      <c r="E1200" s="2">
        <v>135</v>
      </c>
      <c r="F1200" s="2">
        <v>2</v>
      </c>
      <c r="G1200" s="10" t="s">
        <v>3998</v>
      </c>
      <c r="H1200" s="2">
        <v>0</v>
      </c>
      <c r="I1200" s="2">
        <v>32</v>
      </c>
      <c r="J1200" s="14">
        <f>(VLOOKUP($G1200,Depth_Lookup_CCL!$A$3:$Z$549,11,FALSE))+(H1200/100)</f>
        <v>342.08499999999998</v>
      </c>
      <c r="K1200" s="14">
        <f>(VLOOKUP($G1200,Depth_Lookup_CCL!$A$3:$Z$549,11,FALSE))+(I1200/100)</f>
        <v>342.40499999999997</v>
      </c>
      <c r="L1200" s="90">
        <v>60</v>
      </c>
      <c r="M1200" s="90" t="s">
        <v>1846</v>
      </c>
      <c r="N1200" s="14"/>
      <c r="Q1200" s="2"/>
      <c r="R1200" s="110"/>
      <c r="S1200" s="2" t="s">
        <v>1379</v>
      </c>
      <c r="T1200" s="35" t="s">
        <v>1391</v>
      </c>
      <c r="U1200" s="2" t="s">
        <v>1368</v>
      </c>
      <c r="V1200" s="2" t="s">
        <v>1374</v>
      </c>
      <c r="W1200" s="5">
        <f>VLOOKUP(V1200,definitions_list_lookup!$V$12:$W$15,2,FALSE)</f>
        <v>1</v>
      </c>
      <c r="X1200" s="35" t="s">
        <v>1456</v>
      </c>
      <c r="Y1200" s="41">
        <f>VLOOKUP(X1200,definitions_list_lookup!$AT$3:$AU$5,2,FALSE)</f>
        <v>1</v>
      </c>
      <c r="Z1200" s="41"/>
      <c r="AA1200" s="41" t="s">
        <v>3229</v>
      </c>
      <c r="AB1200" s="2"/>
      <c r="AC1200" s="2"/>
      <c r="AD1200" s="5" t="e">
        <f>VLOOKUP(AC1200,definitions_list_lookup!$Y$12:$Z$15,2,FALSE)</f>
        <v>#N/A</v>
      </c>
      <c r="AE1200" s="35"/>
      <c r="AF1200" s="41" t="e">
        <f>VLOOKUP(AE1200,definitions_list_lookup!$AT$3:$AU$5,2,FALSE)</f>
        <v>#N/A</v>
      </c>
      <c r="AH1200" s="2"/>
      <c r="AI1200" s="2"/>
      <c r="AJ1200" s="14"/>
      <c r="AK1200" s="14"/>
      <c r="AL1200" s="14"/>
      <c r="AM1200" s="14"/>
      <c r="AN1200" s="14"/>
      <c r="AO1200" s="14"/>
      <c r="AP1200" s="14"/>
      <c r="AQ1200" s="14"/>
      <c r="AR1200" s="14"/>
      <c r="AS1200" s="49"/>
      <c r="AT1200" s="49"/>
      <c r="AU1200" s="49"/>
      <c r="AV1200" s="49"/>
      <c r="AW1200" s="49"/>
      <c r="AX1200" s="49"/>
      <c r="AY1200" s="49"/>
      <c r="AZ1200" s="49"/>
      <c r="BA1200" s="49"/>
      <c r="BB1200" s="49"/>
      <c r="BC1200" s="60"/>
    </row>
    <row r="1201" spans="1:55">
      <c r="A1201" s="89">
        <v>42946</v>
      </c>
      <c r="B1201" s="2" t="s">
        <v>1842</v>
      </c>
      <c r="C1201" s="2" t="s">
        <v>1450</v>
      </c>
      <c r="D1201" s="2" t="s">
        <v>1575</v>
      </c>
      <c r="E1201" s="2">
        <v>135</v>
      </c>
      <c r="F1201" s="2">
        <v>2</v>
      </c>
      <c r="G1201" s="10" t="s">
        <v>3998</v>
      </c>
      <c r="H1201" s="2">
        <v>32</v>
      </c>
      <c r="I1201" s="2">
        <v>49</v>
      </c>
      <c r="J1201" s="14">
        <f>(VLOOKUP($G1201,Depth_Lookup_CCL!$A$3:$Z$549,11,FALSE))+(H1201/100)</f>
        <v>342.40499999999997</v>
      </c>
      <c r="K1201" s="14">
        <f>(VLOOKUP($G1201,Depth_Lookup_CCL!$A$3:$Z$549,11,FALSE))+(I1201/100)</f>
        <v>342.57499999999999</v>
      </c>
      <c r="L1201" s="90">
        <v>60</v>
      </c>
      <c r="M1201" s="90" t="s">
        <v>1846</v>
      </c>
      <c r="N1201" s="14"/>
      <c r="Q1201" s="2"/>
      <c r="R1201" s="110"/>
      <c r="T1201" s="35"/>
      <c r="U1201" s="2"/>
      <c r="V1201" s="2"/>
      <c r="W1201" s="5" t="e">
        <f>VLOOKUP(V1201,definitions_list_lookup!$V$12:$W$15,2,FALSE)</f>
        <v>#N/A</v>
      </c>
      <c r="X1201" s="35"/>
      <c r="Y1201" s="41" t="e">
        <f>VLOOKUP(X1201,definitions_list_lookup!$AT$3:$AU$5,2,FALSE)</f>
        <v>#N/A</v>
      </c>
      <c r="Z1201" s="41">
        <v>17</v>
      </c>
      <c r="AA1201" s="41" t="s">
        <v>3999</v>
      </c>
      <c r="AB1201" s="2" t="s">
        <v>1385</v>
      </c>
      <c r="AC1201" s="2" t="s">
        <v>1374</v>
      </c>
      <c r="AD1201" s="5">
        <f>VLOOKUP(AC1201,definitions_list_lookup!$Y$12:$Z$15,2,FALSE)</f>
        <v>1</v>
      </c>
      <c r="AE1201" s="35" t="s">
        <v>1455</v>
      </c>
      <c r="AF1201" s="41">
        <f>VLOOKUP(AE1201,definitions_list_lookup!$AT$3:$AU$5,2,FALSE)</f>
        <v>0</v>
      </c>
      <c r="AH1201" s="2" t="s">
        <v>1492</v>
      </c>
      <c r="AI1201" s="2" t="s">
        <v>4000</v>
      </c>
      <c r="AJ1201" s="14"/>
      <c r="AK1201" s="14"/>
      <c r="AL1201" s="14"/>
      <c r="AM1201" s="14"/>
      <c r="AN1201" s="14"/>
      <c r="AO1201" s="14"/>
      <c r="AP1201" s="14"/>
      <c r="AQ1201" s="14"/>
      <c r="AR1201" s="14"/>
      <c r="AS1201" s="49">
        <v>2</v>
      </c>
      <c r="AT1201" s="49">
        <v>360</v>
      </c>
      <c r="AU1201" s="49">
        <v>16</v>
      </c>
      <c r="AV1201" s="49">
        <v>270</v>
      </c>
      <c r="AW1201" s="49">
        <f t="shared" si="107"/>
        <v>96.943471310030191</v>
      </c>
      <c r="AX1201" s="49">
        <f t="shared" si="103"/>
        <v>96.943471310030191</v>
      </c>
      <c r="AY1201" s="49">
        <f t="shared" si="108"/>
        <v>73.887901080859834</v>
      </c>
      <c r="AZ1201" s="49">
        <f t="shared" si="104"/>
        <v>186.94347131003019</v>
      </c>
      <c r="BA1201" s="49">
        <f t="shared" si="105"/>
        <v>16.112098919140166</v>
      </c>
      <c r="BB1201" s="49">
        <f t="shared" si="109"/>
        <v>276.94347131003019</v>
      </c>
      <c r="BC1201" s="60">
        <f t="shared" si="106"/>
        <v>16.112098919140166</v>
      </c>
    </row>
    <row r="1202" spans="1:55">
      <c r="A1202" s="89">
        <v>42946</v>
      </c>
      <c r="B1202" s="2" t="s">
        <v>1842</v>
      </c>
      <c r="C1202" s="2" t="s">
        <v>1450</v>
      </c>
      <c r="D1202" s="2" t="s">
        <v>1575</v>
      </c>
      <c r="E1202" s="2">
        <v>135</v>
      </c>
      <c r="F1202" s="2">
        <v>2</v>
      </c>
      <c r="G1202" s="10" t="str">
        <f t="shared" si="110"/>
        <v>135-2</v>
      </c>
      <c r="H1202" s="2">
        <v>49</v>
      </c>
      <c r="I1202" s="2">
        <v>72</v>
      </c>
      <c r="J1202" s="14">
        <f>(VLOOKUP($G1202,Depth_Lookup_CCL!$A$3:$Z$549,11,FALSE))+(H1202/100)</f>
        <v>342.57499999999999</v>
      </c>
      <c r="K1202" s="14">
        <f>(VLOOKUP($G1202,Depth_Lookup_CCL!$A$3:$Z$549,11,FALSE))+(I1202/100)</f>
        <v>342.80500000000001</v>
      </c>
      <c r="L1202" s="90">
        <v>60</v>
      </c>
      <c r="M1202" s="90" t="s">
        <v>1846</v>
      </c>
      <c r="N1202" s="14" t="s">
        <v>1442</v>
      </c>
      <c r="Q1202" s="2"/>
      <c r="R1202" s="110"/>
      <c r="S1202" s="2" t="s">
        <v>1379</v>
      </c>
      <c r="T1202" s="35" t="s">
        <v>1391</v>
      </c>
      <c r="U1202" s="2" t="s">
        <v>1368</v>
      </c>
      <c r="V1202" s="2" t="s">
        <v>1374</v>
      </c>
      <c r="W1202" s="5">
        <f>VLOOKUP(V1202,definitions_list_lookup!$V$12:$W$15,2,FALSE)</f>
        <v>1</v>
      </c>
      <c r="X1202" s="35" t="s">
        <v>1456</v>
      </c>
      <c r="Y1202" s="41">
        <f>VLOOKUP(X1202,definitions_list_lookup!$AT$3:$AU$5,2,FALSE)</f>
        <v>1</v>
      </c>
      <c r="Z1202" s="41">
        <v>50</v>
      </c>
      <c r="AA1202" s="41" t="s">
        <v>3081</v>
      </c>
      <c r="AB1202" s="2"/>
      <c r="AC1202" s="2"/>
      <c r="AD1202" s="5" t="e">
        <f>VLOOKUP(AC1202,definitions_list_lookup!$Y$12:$Z$15,2,FALSE)</f>
        <v>#N/A</v>
      </c>
      <c r="AE1202" s="35"/>
      <c r="AF1202" s="41" t="e">
        <f>VLOOKUP(AE1202,definitions_list_lookup!$AT$3:$AU$5,2,FALSE)</f>
        <v>#N/A</v>
      </c>
      <c r="AH1202" s="2"/>
      <c r="AI1202" s="2"/>
      <c r="AJ1202" s="14"/>
      <c r="AK1202" s="14"/>
      <c r="AL1202" s="14"/>
      <c r="AM1202" s="14"/>
      <c r="AN1202" s="14"/>
      <c r="AO1202" s="14"/>
      <c r="AP1202" s="14"/>
      <c r="AQ1202" s="14"/>
      <c r="AR1202" s="14"/>
      <c r="AS1202" s="49"/>
      <c r="AT1202" s="49"/>
      <c r="AU1202" s="49"/>
      <c r="AV1202" s="49"/>
      <c r="AW1202" s="49" t="e">
        <f t="shared" si="107"/>
        <v>#DIV/0!</v>
      </c>
      <c r="AX1202" s="49" t="e">
        <f t="shared" si="103"/>
        <v>#DIV/0!</v>
      </c>
      <c r="AY1202" s="49" t="e">
        <f t="shared" si="108"/>
        <v>#DIV/0!</v>
      </c>
      <c r="AZ1202" s="49" t="e">
        <f t="shared" si="104"/>
        <v>#DIV/0!</v>
      </c>
      <c r="BA1202" s="49" t="e">
        <f t="shared" si="105"/>
        <v>#DIV/0!</v>
      </c>
      <c r="BB1202" s="49" t="e">
        <f t="shared" si="109"/>
        <v>#DIV/0!</v>
      </c>
      <c r="BC1202" s="60" t="e">
        <f t="shared" si="106"/>
        <v>#DIV/0!</v>
      </c>
    </row>
    <row r="1203" spans="1:55">
      <c r="A1203" s="89">
        <v>42946</v>
      </c>
      <c r="B1203" s="2" t="s">
        <v>1842</v>
      </c>
      <c r="C1203" s="2" t="s">
        <v>1450</v>
      </c>
      <c r="D1203" s="2" t="s">
        <v>1575</v>
      </c>
      <c r="E1203" s="2">
        <v>135</v>
      </c>
      <c r="F1203" s="2">
        <v>3</v>
      </c>
      <c r="G1203" s="10" t="str">
        <f t="shared" si="110"/>
        <v>135-3</v>
      </c>
      <c r="H1203" s="2">
        <v>0</v>
      </c>
      <c r="I1203" s="2">
        <v>27</v>
      </c>
      <c r="J1203" s="14">
        <f>(VLOOKUP($G1203,Depth_Lookup_CCL!$A$3:$Z$549,11,FALSE))+(H1203/100)</f>
        <v>342.80500000000001</v>
      </c>
      <c r="K1203" s="14">
        <f>(VLOOKUP($G1203,Depth_Lookup_CCL!$A$3:$Z$549,11,FALSE))+(I1203/100)</f>
        <v>343.07499999999999</v>
      </c>
      <c r="L1203" s="90">
        <v>60</v>
      </c>
      <c r="M1203" s="90" t="s">
        <v>1846</v>
      </c>
      <c r="N1203" s="14"/>
      <c r="Q1203" s="2"/>
      <c r="R1203" s="110"/>
      <c r="S1203" s="2" t="s">
        <v>1379</v>
      </c>
      <c r="T1203" s="35" t="s">
        <v>1391</v>
      </c>
      <c r="U1203" s="2" t="s">
        <v>1368</v>
      </c>
      <c r="V1203" s="2" t="s">
        <v>1374</v>
      </c>
      <c r="W1203" s="5">
        <f>VLOOKUP(V1203,definitions_list_lookup!$V$12:$W$15,2,FALSE)</f>
        <v>1</v>
      </c>
      <c r="X1203" s="35" t="s">
        <v>1456</v>
      </c>
      <c r="Y1203" s="41">
        <f>VLOOKUP(X1203,definitions_list_lookup!$AT$3:$AU$5,2,FALSE)</f>
        <v>1</v>
      </c>
      <c r="Z1203" s="41"/>
      <c r="AA1203" s="41" t="s">
        <v>3081</v>
      </c>
      <c r="AB1203" s="2"/>
      <c r="AC1203" s="2"/>
      <c r="AD1203" s="5" t="e">
        <f>VLOOKUP(AC1203,definitions_list_lookup!$Y$12:$Z$15,2,FALSE)</f>
        <v>#N/A</v>
      </c>
      <c r="AE1203" s="35"/>
      <c r="AF1203" s="41" t="e">
        <f>VLOOKUP(AE1203,definitions_list_lookup!$AT$3:$AU$5,2,FALSE)</f>
        <v>#N/A</v>
      </c>
      <c r="AH1203" s="2"/>
      <c r="AI1203" s="2"/>
      <c r="AJ1203" s="14"/>
      <c r="AK1203" s="14"/>
      <c r="AL1203" s="14"/>
      <c r="AM1203" s="14"/>
      <c r="AN1203" s="14"/>
      <c r="AO1203" s="14"/>
      <c r="AP1203" s="14"/>
      <c r="AQ1203" s="14"/>
      <c r="AR1203" s="14"/>
      <c r="AS1203" s="49"/>
      <c r="AT1203" s="49"/>
      <c r="AU1203" s="49"/>
      <c r="AV1203" s="49"/>
      <c r="AW1203" s="49"/>
      <c r="AX1203" s="49"/>
      <c r="AY1203" s="49"/>
      <c r="AZ1203" s="49"/>
      <c r="BA1203" s="49"/>
      <c r="BB1203" s="49"/>
      <c r="BC1203" s="60"/>
    </row>
    <row r="1204" spans="1:55">
      <c r="A1204" s="89">
        <v>42946</v>
      </c>
      <c r="B1204" s="2" t="s">
        <v>1842</v>
      </c>
      <c r="C1204" s="2" t="s">
        <v>1450</v>
      </c>
      <c r="D1204" s="2" t="s">
        <v>1575</v>
      </c>
      <c r="E1204" s="2">
        <v>135</v>
      </c>
      <c r="F1204" s="2">
        <v>3</v>
      </c>
      <c r="G1204" s="10" t="str">
        <f t="shared" si="110"/>
        <v>135-3</v>
      </c>
      <c r="H1204" s="2">
        <v>27</v>
      </c>
      <c r="I1204" s="2">
        <v>46</v>
      </c>
      <c r="J1204" s="14">
        <f>(VLOOKUP($G1204,Depth_Lookup_CCL!$A$3:$Z$549,11,FALSE))+(H1204/100)</f>
        <v>343.07499999999999</v>
      </c>
      <c r="K1204" s="14">
        <f>(VLOOKUP($G1204,Depth_Lookup_CCL!$A$3:$Z$549,11,FALSE))+(I1204/100)</f>
        <v>343.26499999999999</v>
      </c>
      <c r="L1204" s="90">
        <v>60</v>
      </c>
      <c r="M1204" s="90" t="s">
        <v>1846</v>
      </c>
      <c r="N1204" s="14"/>
      <c r="Q1204" s="2"/>
      <c r="R1204" s="110"/>
      <c r="T1204" s="35"/>
      <c r="U1204" s="2"/>
      <c r="V1204" s="2"/>
      <c r="W1204" s="5" t="e">
        <f>VLOOKUP(V1204,definitions_list_lookup!$V$12:$W$15,2,FALSE)</f>
        <v>#N/A</v>
      </c>
      <c r="X1204" s="35"/>
      <c r="Y1204" s="41" t="e">
        <f>VLOOKUP(X1204,definitions_list_lookup!$AT$3:$AU$5,2,FALSE)</f>
        <v>#N/A</v>
      </c>
      <c r="Z1204" s="41"/>
      <c r="AA1204" s="41" t="s">
        <v>3081</v>
      </c>
      <c r="AB1204" s="2" t="s">
        <v>1385</v>
      </c>
      <c r="AC1204" s="2" t="s">
        <v>1374</v>
      </c>
      <c r="AD1204" s="5">
        <f>VLOOKUP(AC1204,definitions_list_lookup!$Y$12:$Z$15,2,FALSE)</f>
        <v>1</v>
      </c>
      <c r="AE1204" s="35" t="s">
        <v>1455</v>
      </c>
      <c r="AF1204" s="41">
        <f>VLOOKUP(AE1204,definitions_list_lookup!$AT$3:$AU$5,2,FALSE)</f>
        <v>0</v>
      </c>
      <c r="AH1204" s="2" t="s">
        <v>1494</v>
      </c>
      <c r="AI1204" s="2" t="s">
        <v>4001</v>
      </c>
      <c r="AJ1204" s="14"/>
      <c r="AK1204" s="14"/>
      <c r="AL1204" s="14"/>
      <c r="AM1204" s="14"/>
      <c r="AN1204" s="14"/>
      <c r="AO1204" s="14"/>
      <c r="AP1204" s="14"/>
      <c r="AQ1204" s="14"/>
      <c r="AR1204" s="14"/>
      <c r="AS1204" s="49">
        <v>22</v>
      </c>
      <c r="AT1204" s="49">
        <v>270</v>
      </c>
      <c r="AU1204" s="49">
        <v>18</v>
      </c>
      <c r="AV1204" s="49">
        <v>180</v>
      </c>
      <c r="AW1204" s="49">
        <f t="shared" si="107"/>
        <v>51.193603503492341</v>
      </c>
      <c r="AX1204" s="49">
        <f t="shared" si="103"/>
        <v>51.193603503492341</v>
      </c>
      <c r="AY1204" s="49">
        <f t="shared" si="108"/>
        <v>62.594665149684673</v>
      </c>
      <c r="AZ1204" s="49">
        <f t="shared" si="104"/>
        <v>141.19360350349234</v>
      </c>
      <c r="BA1204" s="49">
        <f t="shared" si="105"/>
        <v>27.405334850315327</v>
      </c>
      <c r="BB1204" s="49">
        <f t="shared" si="109"/>
        <v>231.19360350349234</v>
      </c>
      <c r="BC1204" s="60">
        <f t="shared" si="106"/>
        <v>27.405334850315327</v>
      </c>
    </row>
    <row r="1205" spans="1:55">
      <c r="A1205" s="89">
        <v>42946</v>
      </c>
      <c r="B1205" s="2" t="s">
        <v>1842</v>
      </c>
      <c r="C1205" s="2" t="s">
        <v>1450</v>
      </c>
      <c r="D1205" s="2" t="s">
        <v>1575</v>
      </c>
      <c r="E1205" s="2">
        <v>135</v>
      </c>
      <c r="F1205" s="2">
        <v>3</v>
      </c>
      <c r="G1205" s="10" t="str">
        <f t="shared" si="110"/>
        <v>135-3</v>
      </c>
      <c r="H1205" s="2">
        <v>46</v>
      </c>
      <c r="I1205" s="2">
        <v>53</v>
      </c>
      <c r="J1205" s="14">
        <f>(VLOOKUP($G1205,Depth_Lookup_CCL!$A$3:$Z$549,11,FALSE))+(H1205/100)</f>
        <v>343.26499999999999</v>
      </c>
      <c r="K1205" s="14">
        <f>(VLOOKUP($G1205,Depth_Lookup_CCL!$A$3:$Z$549,11,FALSE))+(I1205/100)</f>
        <v>343.33499999999998</v>
      </c>
      <c r="L1205" s="90">
        <v>60</v>
      </c>
      <c r="M1205" s="90" t="s">
        <v>1846</v>
      </c>
      <c r="N1205" s="14"/>
      <c r="Q1205" s="2"/>
      <c r="R1205" s="110"/>
      <c r="S1205" s="2" t="s">
        <v>1379</v>
      </c>
      <c r="T1205" s="35" t="s">
        <v>1391</v>
      </c>
      <c r="U1205" s="2" t="s">
        <v>1368</v>
      </c>
      <c r="V1205" s="2" t="s">
        <v>1374</v>
      </c>
      <c r="W1205" s="5">
        <f>VLOOKUP(V1205,definitions_list_lookup!$V$12:$W$15,2,FALSE)</f>
        <v>1</v>
      </c>
      <c r="X1205" s="35" t="s">
        <v>1456</v>
      </c>
      <c r="Y1205" s="41">
        <f>VLOOKUP(X1205,definitions_list_lookup!$AT$3:$AU$5,2,FALSE)</f>
        <v>1</v>
      </c>
      <c r="Z1205" s="41">
        <v>24</v>
      </c>
      <c r="AA1205" s="41" t="s">
        <v>4002</v>
      </c>
      <c r="AB1205" s="2"/>
      <c r="AC1205" s="2"/>
      <c r="AD1205" s="5" t="e">
        <f>VLOOKUP(AC1205,definitions_list_lookup!$Y$12:$Z$15,2,FALSE)</f>
        <v>#N/A</v>
      </c>
      <c r="AE1205" s="35"/>
      <c r="AF1205" s="41" t="e">
        <f>VLOOKUP(AE1205,definitions_list_lookup!$AT$3:$AU$5,2,FALSE)</f>
        <v>#N/A</v>
      </c>
      <c r="AH1205" s="2"/>
      <c r="AI1205" s="2"/>
      <c r="AJ1205" s="14"/>
      <c r="AK1205" s="14"/>
      <c r="AL1205" s="14"/>
      <c r="AM1205" s="14"/>
      <c r="AN1205" s="14"/>
      <c r="AO1205" s="14"/>
      <c r="AP1205" s="14"/>
      <c r="AQ1205" s="14"/>
      <c r="AR1205" s="14"/>
      <c r="AS1205" s="49"/>
      <c r="AT1205" s="49"/>
      <c r="AU1205" s="49"/>
      <c r="AV1205" s="49"/>
      <c r="AW1205" s="49"/>
      <c r="AX1205" s="49"/>
      <c r="AY1205" s="49"/>
      <c r="AZ1205" s="49"/>
      <c r="BA1205" s="49"/>
      <c r="BB1205" s="49"/>
      <c r="BC1205" s="60"/>
    </row>
    <row r="1206" spans="1:55">
      <c r="A1206" s="89">
        <v>42946</v>
      </c>
      <c r="B1206" s="2" t="s">
        <v>1842</v>
      </c>
      <c r="C1206" s="2" t="s">
        <v>1450</v>
      </c>
      <c r="D1206" s="2" t="s">
        <v>1575</v>
      </c>
      <c r="E1206" s="2">
        <v>135</v>
      </c>
      <c r="F1206" s="2">
        <v>3</v>
      </c>
      <c r="G1206" s="10" t="str">
        <f t="shared" si="110"/>
        <v>135-3</v>
      </c>
      <c r="H1206" s="2">
        <v>53</v>
      </c>
      <c r="I1206" s="2">
        <v>77</v>
      </c>
      <c r="J1206" s="14">
        <f>(VLOOKUP($G1206,Depth_Lookup_CCL!$A$3:$Z$549,11,FALSE))+(H1206/100)</f>
        <v>343.33499999999998</v>
      </c>
      <c r="K1206" s="14">
        <f>(VLOOKUP($G1206,Depth_Lookup_CCL!$A$3:$Z$549,11,FALSE))+(I1206/100)</f>
        <v>343.57499999999999</v>
      </c>
      <c r="L1206" s="90">
        <v>60</v>
      </c>
      <c r="M1206" s="90" t="s">
        <v>1846</v>
      </c>
      <c r="N1206" s="14"/>
      <c r="Q1206" s="2"/>
      <c r="R1206" s="110"/>
      <c r="S1206" s="2" t="s">
        <v>1379</v>
      </c>
      <c r="T1206" s="35" t="s">
        <v>1391</v>
      </c>
      <c r="U1206" s="2" t="s">
        <v>1368</v>
      </c>
      <c r="V1206" s="2" t="s">
        <v>1374</v>
      </c>
      <c r="W1206" s="5">
        <f>VLOOKUP(V1206,definitions_list_lookup!$V$12:$W$15,2,FALSE)</f>
        <v>1</v>
      </c>
      <c r="X1206" s="35" t="s">
        <v>1456</v>
      </c>
      <c r="Y1206" s="41">
        <f>VLOOKUP(X1206,definitions_list_lookup!$AT$3:$AU$5,2,FALSE)</f>
        <v>1</v>
      </c>
      <c r="Z1206" s="41">
        <v>61</v>
      </c>
      <c r="AA1206" s="41" t="s">
        <v>3081</v>
      </c>
      <c r="AB1206" s="2"/>
      <c r="AC1206" s="2"/>
      <c r="AD1206" s="5" t="e">
        <f>VLOOKUP(AC1206,definitions_list_lookup!$Y$12:$Z$15,2,FALSE)</f>
        <v>#N/A</v>
      </c>
      <c r="AE1206" s="35"/>
      <c r="AF1206" s="41" t="e">
        <f>VLOOKUP(AE1206,definitions_list_lookup!$AT$3:$AU$5,2,FALSE)</f>
        <v>#N/A</v>
      </c>
      <c r="AH1206" s="2"/>
      <c r="AI1206" s="2"/>
      <c r="AJ1206" s="14"/>
      <c r="AK1206" s="14"/>
      <c r="AL1206" s="14"/>
      <c r="AM1206" s="14"/>
      <c r="AN1206" s="14"/>
      <c r="AO1206" s="14"/>
      <c r="AP1206" s="14"/>
      <c r="AQ1206" s="14"/>
      <c r="AR1206" s="14"/>
      <c r="AS1206" s="49"/>
      <c r="AT1206" s="49"/>
      <c r="AU1206" s="49"/>
      <c r="AV1206" s="49"/>
      <c r="AW1206" s="49"/>
      <c r="AX1206" s="49"/>
      <c r="AY1206" s="49"/>
      <c r="AZ1206" s="49"/>
      <c r="BA1206" s="49"/>
      <c r="BB1206" s="49"/>
      <c r="BC1206" s="60"/>
    </row>
    <row r="1207" spans="1:55">
      <c r="A1207" s="89">
        <v>42946</v>
      </c>
      <c r="B1207" s="2" t="s">
        <v>1842</v>
      </c>
      <c r="C1207" s="2" t="s">
        <v>1450</v>
      </c>
      <c r="D1207" s="2" t="s">
        <v>1575</v>
      </c>
      <c r="E1207" s="2">
        <v>135</v>
      </c>
      <c r="F1207" s="2">
        <v>3</v>
      </c>
      <c r="G1207" s="10" t="str">
        <f t="shared" si="110"/>
        <v>135-3</v>
      </c>
      <c r="H1207" s="2">
        <v>77</v>
      </c>
      <c r="I1207" s="2">
        <v>94</v>
      </c>
      <c r="J1207" s="14">
        <f>(VLOOKUP($G1207,Depth_Lookup_CCL!$A$3:$Z$549,11,FALSE))+(H1207/100)</f>
        <v>343.57499999999999</v>
      </c>
      <c r="K1207" s="14">
        <f>(VLOOKUP($G1207,Depth_Lookup_CCL!$A$3:$Z$549,11,FALSE))+(I1207/100)</f>
        <v>343.745</v>
      </c>
      <c r="L1207" s="90">
        <v>60</v>
      </c>
      <c r="M1207" s="90" t="s">
        <v>1846</v>
      </c>
      <c r="N1207" s="14" t="s">
        <v>1442</v>
      </c>
      <c r="Q1207" s="2"/>
      <c r="R1207" s="110"/>
      <c r="T1207" s="35"/>
      <c r="U1207" s="2"/>
      <c r="V1207" s="2"/>
      <c r="W1207" s="5" t="e">
        <f>VLOOKUP(V1207,definitions_list_lookup!$V$12:$W$15,2,FALSE)</f>
        <v>#N/A</v>
      </c>
      <c r="X1207" s="35"/>
      <c r="Y1207" s="41" t="e">
        <f>VLOOKUP(X1207,definitions_list_lookup!$AT$3:$AU$5,2,FALSE)</f>
        <v>#N/A</v>
      </c>
      <c r="Z1207" s="41"/>
      <c r="AA1207" s="41" t="s">
        <v>3081</v>
      </c>
      <c r="AB1207" s="2" t="s">
        <v>1385</v>
      </c>
      <c r="AC1207" s="2" t="s">
        <v>1374</v>
      </c>
      <c r="AD1207" s="5">
        <f>VLOOKUP(AC1207,definitions_list_lookup!$Y$12:$Z$15,2,FALSE)</f>
        <v>1</v>
      </c>
      <c r="AE1207" s="35" t="s">
        <v>1455</v>
      </c>
      <c r="AF1207" s="41">
        <f>VLOOKUP(AE1207,definitions_list_lookup!$AT$3:$AU$5,2,FALSE)</f>
        <v>0</v>
      </c>
      <c r="AH1207" s="2" t="s">
        <v>1494</v>
      </c>
      <c r="AI1207" s="2" t="s">
        <v>4003</v>
      </c>
      <c r="AJ1207" s="14"/>
      <c r="AK1207" s="14"/>
      <c r="AL1207" s="14"/>
      <c r="AM1207" s="14"/>
      <c r="AN1207" s="14"/>
      <c r="AO1207" s="14"/>
      <c r="AP1207" s="14"/>
      <c r="AQ1207" s="14"/>
      <c r="AR1207" s="14"/>
      <c r="AS1207" s="49">
        <v>39</v>
      </c>
      <c r="AT1207" s="49">
        <v>270</v>
      </c>
      <c r="AU1207" s="49">
        <v>21</v>
      </c>
      <c r="AV1207" s="49">
        <v>180</v>
      </c>
      <c r="AW1207" s="49">
        <f t="shared" si="107"/>
        <v>64.637522814800121</v>
      </c>
      <c r="AX1207" s="49">
        <f t="shared" si="103"/>
        <v>64.637522814800121</v>
      </c>
      <c r="AY1207" s="49">
        <f t="shared" si="108"/>
        <v>48.13459270721696</v>
      </c>
      <c r="AZ1207" s="49">
        <f t="shared" si="104"/>
        <v>154.63752281480012</v>
      </c>
      <c r="BA1207" s="49">
        <f t="shared" si="105"/>
        <v>41.86540729278304</v>
      </c>
      <c r="BB1207" s="49">
        <f t="shared" si="109"/>
        <v>244.63752281480012</v>
      </c>
      <c r="BC1207" s="60">
        <f t="shared" si="106"/>
        <v>41.86540729278304</v>
      </c>
    </row>
    <row r="1208" spans="1:55">
      <c r="A1208" s="89">
        <v>42946</v>
      </c>
      <c r="B1208" s="2" t="s">
        <v>1842</v>
      </c>
      <c r="C1208" s="2" t="s">
        <v>1450</v>
      </c>
      <c r="D1208" s="2" t="s">
        <v>1575</v>
      </c>
      <c r="E1208" s="2">
        <v>135</v>
      </c>
      <c r="F1208" s="2">
        <v>4</v>
      </c>
      <c r="G1208" s="10" t="str">
        <f t="shared" si="110"/>
        <v>135-4</v>
      </c>
      <c r="H1208" s="2">
        <v>0</v>
      </c>
      <c r="I1208" s="2">
        <v>20</v>
      </c>
      <c r="J1208" s="14">
        <f>(VLOOKUP($G1208,Depth_Lookup_CCL!$A$3:$Z$549,11,FALSE))+(H1208/100)</f>
        <v>343.745</v>
      </c>
      <c r="K1208" s="14">
        <f>(VLOOKUP($G1208,Depth_Lookup_CCL!$A$3:$Z$549,11,FALSE))+(I1208/100)</f>
        <v>343.94499999999999</v>
      </c>
      <c r="L1208" s="90">
        <v>60</v>
      </c>
      <c r="M1208" s="90" t="s">
        <v>1846</v>
      </c>
      <c r="N1208" s="14"/>
      <c r="Q1208" s="2"/>
      <c r="R1208" s="110"/>
      <c r="S1208" s="2" t="s">
        <v>1379</v>
      </c>
      <c r="T1208" s="35" t="s">
        <v>1391</v>
      </c>
      <c r="U1208" s="2" t="s">
        <v>1368</v>
      </c>
      <c r="V1208" s="2" t="s">
        <v>1374</v>
      </c>
      <c r="W1208" s="5">
        <f>VLOOKUP(V1208,definitions_list_lookup!$V$12:$W$15,2,FALSE)</f>
        <v>1</v>
      </c>
      <c r="X1208" s="35" t="s">
        <v>1456</v>
      </c>
      <c r="Y1208" s="41">
        <f>VLOOKUP(X1208,definitions_list_lookup!$AT$3:$AU$5,2,FALSE)</f>
        <v>1</v>
      </c>
      <c r="Z1208" s="41"/>
      <c r="AA1208" s="41" t="s">
        <v>3081</v>
      </c>
      <c r="AB1208" s="2"/>
      <c r="AC1208" s="2"/>
      <c r="AD1208" s="5" t="e">
        <f>VLOOKUP(AC1208,definitions_list_lookup!$Y$12:$Z$15,2,FALSE)</f>
        <v>#N/A</v>
      </c>
      <c r="AE1208" s="35"/>
      <c r="AF1208" s="41" t="e">
        <f>VLOOKUP(AE1208,definitions_list_lookup!$AT$3:$AU$5,2,FALSE)</f>
        <v>#N/A</v>
      </c>
      <c r="AH1208" s="2"/>
      <c r="AI1208" s="2"/>
      <c r="AJ1208" s="14"/>
      <c r="AK1208" s="14"/>
      <c r="AL1208" s="14"/>
      <c r="AM1208" s="14"/>
      <c r="AN1208" s="14"/>
      <c r="AO1208" s="14"/>
      <c r="AP1208" s="14"/>
      <c r="AQ1208" s="14"/>
      <c r="AR1208" s="14"/>
      <c r="AS1208" s="49"/>
      <c r="AT1208" s="49"/>
      <c r="AU1208" s="49"/>
      <c r="AV1208" s="49"/>
      <c r="AW1208" s="49"/>
      <c r="AX1208" s="49"/>
      <c r="AY1208" s="49"/>
      <c r="AZ1208" s="49"/>
      <c r="BA1208" s="49"/>
      <c r="BB1208" s="49"/>
      <c r="BC1208" s="60"/>
    </row>
    <row r="1209" spans="1:55">
      <c r="A1209" s="89">
        <v>42946</v>
      </c>
      <c r="B1209" s="2" t="s">
        <v>1842</v>
      </c>
      <c r="C1209" s="2" t="s">
        <v>1450</v>
      </c>
      <c r="D1209" s="2" t="s">
        <v>1575</v>
      </c>
      <c r="E1209" s="2">
        <v>135</v>
      </c>
      <c r="F1209" s="2">
        <v>4</v>
      </c>
      <c r="G1209" s="10" t="str">
        <f t="shared" si="110"/>
        <v>135-4</v>
      </c>
      <c r="H1209" s="2">
        <v>20</v>
      </c>
      <c r="I1209" s="2">
        <v>67</v>
      </c>
      <c r="J1209" s="14">
        <f>(VLOOKUP($G1209,Depth_Lookup_CCL!$A$3:$Z$549,11,FALSE))+(H1209/100)</f>
        <v>343.94499999999999</v>
      </c>
      <c r="K1209" s="14">
        <f>(VLOOKUP($G1209,Depth_Lookup_CCL!$A$3:$Z$549,11,FALSE))+(I1209/100)</f>
        <v>344.41500000000002</v>
      </c>
      <c r="L1209" s="90">
        <v>60</v>
      </c>
      <c r="M1209" s="90" t="s">
        <v>1846</v>
      </c>
      <c r="N1209" s="14" t="s">
        <v>1442</v>
      </c>
      <c r="Q1209" s="2"/>
      <c r="R1209" s="110"/>
      <c r="S1209" s="2" t="s">
        <v>1379</v>
      </c>
      <c r="T1209" s="35" t="s">
        <v>1363</v>
      </c>
      <c r="U1209" s="2" t="s">
        <v>1368</v>
      </c>
      <c r="V1209" s="2" t="s">
        <v>238</v>
      </c>
      <c r="W1209" s="5">
        <f>VLOOKUP(V1209,definitions_list_lookup!$V$12:$W$15,2,FALSE)</f>
        <v>2</v>
      </c>
      <c r="X1209" s="35" t="s">
        <v>1456</v>
      </c>
      <c r="Y1209" s="41">
        <f>VLOOKUP(X1209,definitions_list_lookup!$AT$3:$AU$5,2,FALSE)</f>
        <v>1</v>
      </c>
      <c r="Z1209" s="41">
        <v>89</v>
      </c>
      <c r="AA1209" s="41" t="s">
        <v>3080</v>
      </c>
      <c r="AB1209" s="2"/>
      <c r="AC1209" s="2"/>
      <c r="AD1209" s="5" t="e">
        <f>VLOOKUP(AC1209,definitions_list_lookup!$Y$12:$Z$15,2,FALSE)</f>
        <v>#N/A</v>
      </c>
      <c r="AE1209" s="35"/>
      <c r="AF1209" s="41" t="e">
        <f>VLOOKUP(AE1209,definitions_list_lookup!$AT$3:$AU$5,2,FALSE)</f>
        <v>#N/A</v>
      </c>
      <c r="AH1209" s="2"/>
      <c r="AI1209" s="2"/>
      <c r="AJ1209" s="14"/>
      <c r="AK1209" s="14"/>
      <c r="AL1209" s="14"/>
      <c r="AM1209" s="14"/>
      <c r="AN1209" s="14"/>
      <c r="AO1209" s="14"/>
      <c r="AP1209" s="14"/>
      <c r="AQ1209" s="14"/>
      <c r="AR1209" s="14"/>
      <c r="AS1209" s="49"/>
      <c r="AT1209" s="49"/>
      <c r="AU1209" s="49"/>
      <c r="AV1209" s="49"/>
      <c r="AW1209" s="49" t="e">
        <f t="shared" si="107"/>
        <v>#DIV/0!</v>
      </c>
      <c r="AX1209" s="49" t="e">
        <f t="shared" si="103"/>
        <v>#DIV/0!</v>
      </c>
      <c r="AY1209" s="49" t="e">
        <f t="shared" si="108"/>
        <v>#DIV/0!</v>
      </c>
      <c r="AZ1209" s="49" t="e">
        <f t="shared" si="104"/>
        <v>#DIV/0!</v>
      </c>
      <c r="BA1209" s="49" t="e">
        <f t="shared" si="105"/>
        <v>#DIV/0!</v>
      </c>
      <c r="BB1209" s="49" t="e">
        <f t="shared" si="109"/>
        <v>#DIV/0!</v>
      </c>
      <c r="BC1209" s="60" t="e">
        <f t="shared" si="106"/>
        <v>#DIV/0!</v>
      </c>
    </row>
    <row r="1210" spans="1:55">
      <c r="A1210" s="89">
        <v>42946</v>
      </c>
      <c r="B1210" s="2" t="s">
        <v>1842</v>
      </c>
      <c r="C1210" s="2" t="s">
        <v>1450</v>
      </c>
      <c r="D1210" s="2" t="s">
        <v>1575</v>
      </c>
      <c r="E1210" s="2">
        <v>136</v>
      </c>
      <c r="F1210" s="2">
        <v>1</v>
      </c>
      <c r="G1210" s="10" t="str">
        <f t="shared" si="110"/>
        <v>136-1</v>
      </c>
      <c r="H1210" s="2">
        <v>0</v>
      </c>
      <c r="I1210" s="2">
        <v>42</v>
      </c>
      <c r="J1210" s="14">
        <f>(VLOOKUP($G1210,Depth_Lookup_CCL!$A$3:$Z$549,11,FALSE))+(H1210/100)</f>
        <v>344.3</v>
      </c>
      <c r="K1210" s="14">
        <f>(VLOOKUP($G1210,Depth_Lookup_CCL!$A$3:$Z$549,11,FALSE))+(I1210/100)</f>
        <v>344.72</v>
      </c>
      <c r="L1210" s="90">
        <v>60</v>
      </c>
      <c r="M1210" s="90" t="s">
        <v>1846</v>
      </c>
      <c r="N1210" s="14"/>
      <c r="Q1210" s="2"/>
      <c r="R1210" s="110"/>
      <c r="S1210" s="2" t="s">
        <v>1379</v>
      </c>
      <c r="T1210" s="35" t="s">
        <v>1391</v>
      </c>
      <c r="U1210" s="2" t="s">
        <v>1368</v>
      </c>
      <c r="V1210" s="2" t="s">
        <v>1374</v>
      </c>
      <c r="W1210" s="5">
        <f>VLOOKUP(V1210,definitions_list_lookup!$V$12:$W$15,2,FALSE)</f>
        <v>1</v>
      </c>
      <c r="X1210" s="35" t="s">
        <v>1455</v>
      </c>
      <c r="Y1210" s="41">
        <f>VLOOKUP(X1210,definitions_list_lookup!$AT$3:$AU$5,2,FALSE)</f>
        <v>0</v>
      </c>
      <c r="Z1210" s="41"/>
      <c r="AA1210" s="41" t="s">
        <v>3977</v>
      </c>
      <c r="AB1210" s="2"/>
      <c r="AC1210" s="2"/>
      <c r="AD1210" s="5" t="e">
        <f>VLOOKUP(AC1210,definitions_list_lookup!$Y$12:$Z$15,2,FALSE)</f>
        <v>#N/A</v>
      </c>
      <c r="AE1210" s="35"/>
      <c r="AF1210" s="41" t="e">
        <f>VLOOKUP(AE1210,definitions_list_lookup!$AT$3:$AU$5,2,FALSE)</f>
        <v>#N/A</v>
      </c>
      <c r="AH1210" s="2"/>
      <c r="AI1210" s="2"/>
      <c r="AJ1210" s="14"/>
      <c r="AK1210" s="14"/>
      <c r="AL1210" s="14"/>
      <c r="AM1210" s="14"/>
      <c r="AN1210" s="14"/>
      <c r="AO1210" s="14"/>
      <c r="AP1210" s="14"/>
      <c r="AQ1210" s="14"/>
      <c r="AR1210" s="14"/>
      <c r="AS1210" s="49"/>
      <c r="AT1210" s="49"/>
      <c r="AU1210" s="49"/>
      <c r="AV1210" s="49"/>
      <c r="AW1210" s="49"/>
      <c r="AX1210" s="49"/>
      <c r="AY1210" s="49"/>
      <c r="AZ1210" s="49"/>
      <c r="BA1210" s="49"/>
      <c r="BB1210" s="49"/>
      <c r="BC1210" s="60"/>
    </row>
    <row r="1211" spans="1:55">
      <c r="A1211" s="89">
        <v>42946</v>
      </c>
      <c r="B1211" s="2" t="s">
        <v>1842</v>
      </c>
      <c r="C1211" s="2" t="s">
        <v>1450</v>
      </c>
      <c r="D1211" s="2" t="s">
        <v>1575</v>
      </c>
      <c r="E1211" s="2">
        <v>136</v>
      </c>
      <c r="F1211" s="2">
        <v>1</v>
      </c>
      <c r="G1211" s="10" t="str">
        <f t="shared" si="110"/>
        <v>136-1</v>
      </c>
      <c r="H1211" s="2">
        <v>42</v>
      </c>
      <c r="I1211" s="2">
        <v>78</v>
      </c>
      <c r="J1211" s="14">
        <f>(VLOOKUP($G1211,Depth_Lookup_CCL!$A$3:$Z$549,11,FALSE))+(H1211/100)</f>
        <v>344.72</v>
      </c>
      <c r="K1211" s="14">
        <f>(VLOOKUP($G1211,Depth_Lookup_CCL!$A$3:$Z$549,11,FALSE))+(I1211/100)</f>
        <v>345.08</v>
      </c>
      <c r="L1211" s="90">
        <v>60</v>
      </c>
      <c r="M1211" s="90" t="s">
        <v>1846</v>
      </c>
      <c r="N1211" s="14" t="s">
        <v>1442</v>
      </c>
      <c r="Q1211" s="2"/>
      <c r="R1211" s="110"/>
      <c r="S1211" s="2" t="s">
        <v>1379</v>
      </c>
      <c r="T1211" s="35" t="s">
        <v>1391</v>
      </c>
      <c r="U1211" s="2" t="s">
        <v>1368</v>
      </c>
      <c r="V1211" s="2" t="s">
        <v>238</v>
      </c>
      <c r="W1211" s="5">
        <f>VLOOKUP(V1211,definitions_list_lookup!$V$12:$W$15,2,FALSE)</f>
        <v>2</v>
      </c>
      <c r="X1211" s="35" t="s">
        <v>1456</v>
      </c>
      <c r="Y1211" s="41">
        <f>VLOOKUP(X1211,definitions_list_lookup!$AT$3:$AU$5,2,FALSE)</f>
        <v>1</v>
      </c>
      <c r="Z1211" s="41">
        <v>89</v>
      </c>
      <c r="AA1211" s="41" t="s">
        <v>3081</v>
      </c>
      <c r="AB1211" s="2"/>
      <c r="AC1211" s="2"/>
      <c r="AD1211" s="5" t="e">
        <f>VLOOKUP(AC1211,definitions_list_lookup!$Y$12:$Z$15,2,FALSE)</f>
        <v>#N/A</v>
      </c>
      <c r="AE1211" s="35"/>
      <c r="AF1211" s="41" t="e">
        <f>VLOOKUP(AE1211,definitions_list_lookup!$AT$3:$AU$5,2,FALSE)</f>
        <v>#N/A</v>
      </c>
      <c r="AH1211" s="2"/>
      <c r="AI1211" s="2"/>
      <c r="AJ1211" s="14"/>
      <c r="AK1211" s="14"/>
      <c r="AL1211" s="14"/>
      <c r="AM1211" s="14"/>
      <c r="AN1211" s="14"/>
      <c r="AO1211" s="14"/>
      <c r="AP1211" s="14"/>
      <c r="AQ1211" s="14"/>
      <c r="AR1211" s="14"/>
      <c r="AS1211" s="49"/>
      <c r="AT1211" s="49"/>
      <c r="AU1211" s="49"/>
      <c r="AV1211" s="49"/>
      <c r="AW1211" s="49" t="e">
        <f t="shared" si="107"/>
        <v>#DIV/0!</v>
      </c>
      <c r="AX1211" s="49" t="e">
        <f t="shared" si="103"/>
        <v>#DIV/0!</v>
      </c>
      <c r="AY1211" s="49" t="e">
        <f t="shared" si="108"/>
        <v>#DIV/0!</v>
      </c>
      <c r="AZ1211" s="49" t="e">
        <f t="shared" si="104"/>
        <v>#DIV/0!</v>
      </c>
      <c r="BA1211" s="49" t="e">
        <f t="shared" si="105"/>
        <v>#DIV/0!</v>
      </c>
      <c r="BB1211" s="49" t="e">
        <f t="shared" si="109"/>
        <v>#DIV/0!</v>
      </c>
      <c r="BC1211" s="60" t="e">
        <f t="shared" si="106"/>
        <v>#DIV/0!</v>
      </c>
    </row>
    <row r="1212" spans="1:55">
      <c r="A1212" s="89">
        <v>42946</v>
      </c>
      <c r="B1212" s="2" t="s">
        <v>1842</v>
      </c>
      <c r="C1212" s="2" t="s">
        <v>1450</v>
      </c>
      <c r="D1212" s="2" t="s">
        <v>1575</v>
      </c>
      <c r="E1212" s="2">
        <v>136</v>
      </c>
      <c r="F1212" s="2">
        <v>2</v>
      </c>
      <c r="G1212" s="10" t="str">
        <f t="shared" si="110"/>
        <v>136-2</v>
      </c>
      <c r="H1212" s="2">
        <v>0</v>
      </c>
      <c r="I1212" s="2">
        <v>53</v>
      </c>
      <c r="J1212" s="14">
        <f>(VLOOKUP($G1212,Depth_Lookup_CCL!$A$3:$Z$549,11,FALSE))+(H1212/100)</f>
        <v>345.08</v>
      </c>
      <c r="K1212" s="14">
        <f>(VLOOKUP($G1212,Depth_Lookup_CCL!$A$3:$Z$549,11,FALSE))+(I1212/100)</f>
        <v>345.60999999999996</v>
      </c>
      <c r="L1212" s="90">
        <v>60</v>
      </c>
      <c r="M1212" s="90" t="s">
        <v>1846</v>
      </c>
      <c r="N1212" s="14"/>
      <c r="Q1212" s="2"/>
      <c r="R1212" s="110"/>
      <c r="T1212" s="35"/>
      <c r="U1212" s="2"/>
      <c r="V1212" s="2"/>
      <c r="W1212" s="5" t="e">
        <f>VLOOKUP(V1212,definitions_list_lookup!$V$12:$W$15,2,FALSE)</f>
        <v>#N/A</v>
      </c>
      <c r="X1212" s="35"/>
      <c r="Y1212" s="41" t="e">
        <f>VLOOKUP(X1212,definitions_list_lookup!$AT$3:$AU$5,2,FALSE)</f>
        <v>#N/A</v>
      </c>
      <c r="Z1212" s="41"/>
      <c r="AA1212" s="41" t="s">
        <v>3229</v>
      </c>
      <c r="AB1212" s="2" t="s">
        <v>1385</v>
      </c>
      <c r="AC1212" s="2" t="s">
        <v>1374</v>
      </c>
      <c r="AD1212" s="5">
        <f>VLOOKUP(AC1212,definitions_list_lookup!$Y$12:$Z$15,2,FALSE)</f>
        <v>1</v>
      </c>
      <c r="AE1212" s="35" t="s">
        <v>1455</v>
      </c>
      <c r="AF1212" s="41">
        <f>VLOOKUP(AE1212,definitions_list_lookup!$AT$3:$AU$5,2,FALSE)</f>
        <v>0</v>
      </c>
      <c r="AH1212" s="2" t="s">
        <v>1492</v>
      </c>
      <c r="AI1212" s="2" t="s">
        <v>4004</v>
      </c>
      <c r="AJ1212" s="14"/>
      <c r="AK1212" s="14"/>
      <c r="AL1212" s="14"/>
      <c r="AM1212" s="14"/>
      <c r="AN1212" s="14"/>
      <c r="AO1212" s="14"/>
      <c r="AP1212" s="14"/>
      <c r="AQ1212" s="14"/>
      <c r="AR1212" s="14"/>
      <c r="AS1212" s="49">
        <v>32</v>
      </c>
      <c r="AT1212" s="49">
        <v>90</v>
      </c>
      <c r="AU1212" s="49">
        <v>10</v>
      </c>
      <c r="AV1212" s="49">
        <v>180</v>
      </c>
      <c r="AW1212" s="49">
        <f t="shared" si="107"/>
        <v>-74.241880639797273</v>
      </c>
      <c r="AX1212" s="49">
        <f t="shared" si="103"/>
        <v>285.75811936020273</v>
      </c>
      <c r="AY1212" s="49">
        <f t="shared" si="108"/>
        <v>57.005502582334991</v>
      </c>
      <c r="AZ1212" s="49">
        <f t="shared" si="104"/>
        <v>15.758119360202727</v>
      </c>
      <c r="BA1212" s="49">
        <f t="shared" si="105"/>
        <v>32.994497417665009</v>
      </c>
      <c r="BB1212" s="49">
        <f t="shared" si="109"/>
        <v>105.75811936020273</v>
      </c>
      <c r="BC1212" s="60">
        <f t="shared" si="106"/>
        <v>32.994497417665009</v>
      </c>
    </row>
    <row r="1213" spans="1:55">
      <c r="A1213" s="89">
        <v>42946</v>
      </c>
      <c r="B1213" s="2" t="s">
        <v>1842</v>
      </c>
      <c r="C1213" s="2" t="s">
        <v>1450</v>
      </c>
      <c r="D1213" s="2" t="s">
        <v>1575</v>
      </c>
      <c r="E1213" s="2">
        <v>136</v>
      </c>
      <c r="F1213" s="2">
        <v>2</v>
      </c>
      <c r="G1213" s="10" t="str">
        <f t="shared" si="110"/>
        <v>136-2</v>
      </c>
      <c r="H1213" s="2">
        <v>53</v>
      </c>
      <c r="I1213" s="2">
        <v>80</v>
      </c>
      <c r="J1213" s="14">
        <f>(VLOOKUP($G1213,Depth_Lookup_CCL!$A$3:$Z$549,11,FALSE))+(H1213/100)</f>
        <v>345.60999999999996</v>
      </c>
      <c r="K1213" s="14">
        <f>(VLOOKUP($G1213,Depth_Lookup_CCL!$A$3:$Z$549,11,FALSE))+(I1213/100)</f>
        <v>345.88</v>
      </c>
      <c r="L1213" s="90">
        <v>60</v>
      </c>
      <c r="M1213" s="90" t="s">
        <v>1846</v>
      </c>
      <c r="N1213" s="14" t="s">
        <v>1442</v>
      </c>
      <c r="Q1213" s="2"/>
      <c r="R1213" s="110"/>
      <c r="S1213" s="2" t="s">
        <v>1379</v>
      </c>
      <c r="T1213" s="35" t="s">
        <v>1363</v>
      </c>
      <c r="U1213" s="2" t="s">
        <v>1367</v>
      </c>
      <c r="V1213" s="2" t="s">
        <v>238</v>
      </c>
      <c r="W1213" s="5">
        <f>VLOOKUP(V1213,definitions_list_lookup!$V$12:$W$15,2,FALSE)</f>
        <v>2</v>
      </c>
      <c r="X1213" s="35" t="s">
        <v>1456</v>
      </c>
      <c r="Y1213" s="41">
        <f>VLOOKUP(X1213,definitions_list_lookup!$AT$3:$AU$5,2,FALSE)</f>
        <v>1</v>
      </c>
      <c r="Z1213" s="41">
        <v>90</v>
      </c>
      <c r="AA1213" s="41" t="s">
        <v>3898</v>
      </c>
      <c r="AB1213" s="2"/>
      <c r="AC1213" s="2"/>
      <c r="AD1213" s="5" t="e">
        <f>VLOOKUP(AC1213,definitions_list_lookup!$Y$12:$Z$15,2,FALSE)</f>
        <v>#N/A</v>
      </c>
      <c r="AE1213" s="35"/>
      <c r="AF1213" s="41" t="e">
        <f>VLOOKUP(AE1213,definitions_list_lookup!$AT$3:$AU$5,2,FALSE)</f>
        <v>#N/A</v>
      </c>
      <c r="AH1213" s="2"/>
      <c r="AI1213" s="2"/>
      <c r="AJ1213" s="14"/>
      <c r="AK1213" s="14"/>
      <c r="AL1213" s="14"/>
      <c r="AM1213" s="14"/>
      <c r="AN1213" s="14"/>
      <c r="AO1213" s="14"/>
      <c r="AP1213" s="14"/>
      <c r="AQ1213" s="14"/>
      <c r="AR1213" s="14"/>
      <c r="AS1213" s="49"/>
      <c r="AT1213" s="49"/>
      <c r="AU1213" s="49"/>
      <c r="AV1213" s="49"/>
      <c r="AW1213" s="49" t="e">
        <f t="shared" si="107"/>
        <v>#DIV/0!</v>
      </c>
      <c r="AX1213" s="49" t="e">
        <f t="shared" si="103"/>
        <v>#DIV/0!</v>
      </c>
      <c r="AY1213" s="49" t="e">
        <f t="shared" si="108"/>
        <v>#DIV/0!</v>
      </c>
      <c r="AZ1213" s="49" t="e">
        <f t="shared" si="104"/>
        <v>#DIV/0!</v>
      </c>
      <c r="BA1213" s="49" t="e">
        <f t="shared" si="105"/>
        <v>#DIV/0!</v>
      </c>
      <c r="BB1213" s="49" t="e">
        <f t="shared" si="109"/>
        <v>#DIV/0!</v>
      </c>
      <c r="BC1213" s="60" t="e">
        <f t="shared" si="106"/>
        <v>#DIV/0!</v>
      </c>
    </row>
    <row r="1214" spans="1:55">
      <c r="A1214" s="89">
        <v>42946</v>
      </c>
      <c r="B1214" s="2" t="s">
        <v>1842</v>
      </c>
      <c r="C1214" s="2" t="s">
        <v>1450</v>
      </c>
      <c r="D1214" s="2" t="s">
        <v>1575</v>
      </c>
      <c r="E1214" s="2">
        <v>136</v>
      </c>
      <c r="F1214" s="2">
        <v>3</v>
      </c>
      <c r="G1214" s="10" t="str">
        <f t="shared" si="110"/>
        <v>136-3</v>
      </c>
      <c r="H1214" s="2">
        <v>0</v>
      </c>
      <c r="I1214" s="2">
        <v>12</v>
      </c>
      <c r="J1214" s="14">
        <f>(VLOOKUP($G1214,Depth_Lookup_CCL!$A$3:$Z$549,11,FALSE))+(H1214/100)</f>
        <v>345.875</v>
      </c>
      <c r="K1214" s="14">
        <f>(VLOOKUP($G1214,Depth_Lookup_CCL!$A$3:$Z$549,11,FALSE))+(I1214/100)</f>
        <v>345.995</v>
      </c>
      <c r="L1214" s="90">
        <v>60</v>
      </c>
      <c r="M1214" s="90" t="s">
        <v>1846</v>
      </c>
      <c r="N1214" s="14"/>
      <c r="Q1214" s="2"/>
      <c r="R1214" s="110"/>
      <c r="T1214" s="35"/>
      <c r="U1214" s="2"/>
      <c r="V1214" s="2"/>
      <c r="W1214" s="5" t="e">
        <f>VLOOKUP(V1214,definitions_list_lookup!$V$12:$W$15,2,FALSE)</f>
        <v>#N/A</v>
      </c>
      <c r="X1214" s="35"/>
      <c r="Y1214" s="41" t="e">
        <f>VLOOKUP(X1214,definitions_list_lookup!$AT$3:$AU$5,2,FALSE)</f>
        <v>#N/A</v>
      </c>
      <c r="Z1214" s="41"/>
      <c r="AA1214" s="41" t="s">
        <v>3229</v>
      </c>
      <c r="AB1214" s="2"/>
      <c r="AC1214" s="2"/>
      <c r="AD1214" s="5" t="e">
        <f>VLOOKUP(AC1214,definitions_list_lookup!$Y$12:$Z$15,2,FALSE)</f>
        <v>#N/A</v>
      </c>
      <c r="AE1214" s="35"/>
      <c r="AF1214" s="41" t="e">
        <f>VLOOKUP(AE1214,definitions_list_lookup!$AT$3:$AU$5,2,FALSE)</f>
        <v>#N/A</v>
      </c>
      <c r="AH1214" s="2"/>
      <c r="AI1214" s="2"/>
      <c r="AJ1214" s="14"/>
      <c r="AK1214" s="14"/>
      <c r="AL1214" s="14"/>
      <c r="AM1214" s="14"/>
      <c r="AN1214" s="14"/>
      <c r="AO1214" s="14"/>
      <c r="AP1214" s="14"/>
      <c r="AQ1214" s="14"/>
      <c r="AR1214" s="14"/>
      <c r="AS1214" s="49"/>
      <c r="AT1214" s="49"/>
      <c r="AU1214" s="49"/>
      <c r="AV1214" s="49"/>
      <c r="AW1214" s="49"/>
      <c r="AX1214" s="49"/>
      <c r="AY1214" s="49"/>
      <c r="AZ1214" s="49"/>
      <c r="BA1214" s="49"/>
      <c r="BB1214" s="49"/>
      <c r="BC1214" s="60"/>
    </row>
    <row r="1215" spans="1:55">
      <c r="A1215" s="89">
        <v>42946</v>
      </c>
      <c r="B1215" s="2" t="s">
        <v>1842</v>
      </c>
      <c r="C1215" s="2" t="s">
        <v>1450</v>
      </c>
      <c r="D1215" s="2" t="s">
        <v>1575</v>
      </c>
      <c r="E1215" s="2">
        <v>136</v>
      </c>
      <c r="F1215" s="2">
        <v>3</v>
      </c>
      <c r="G1215" s="10" t="str">
        <f t="shared" si="110"/>
        <v>136-3</v>
      </c>
      <c r="H1215" s="2">
        <v>12</v>
      </c>
      <c r="I1215" s="2">
        <v>53</v>
      </c>
      <c r="J1215" s="14">
        <f>(VLOOKUP($G1215,Depth_Lookup_CCL!$A$3:$Z$549,11,FALSE))+(H1215/100)</f>
        <v>345.995</v>
      </c>
      <c r="K1215" s="14">
        <f>(VLOOKUP($G1215,Depth_Lookup_CCL!$A$3:$Z$549,11,FALSE))+(I1215/100)</f>
        <v>346.40499999999997</v>
      </c>
      <c r="L1215" s="90">
        <v>60</v>
      </c>
      <c r="M1215" s="90" t="s">
        <v>1846</v>
      </c>
      <c r="N1215" s="14"/>
      <c r="Q1215" s="2"/>
      <c r="R1215" s="110"/>
      <c r="S1215" s="2" t="s">
        <v>1379</v>
      </c>
      <c r="T1215" s="35" t="s">
        <v>1391</v>
      </c>
      <c r="U1215" s="2" t="s">
        <v>1368</v>
      </c>
      <c r="V1215" s="2" t="s">
        <v>1374</v>
      </c>
      <c r="W1215" s="5">
        <f>VLOOKUP(V1215,definitions_list_lookup!$V$12:$W$15,2,FALSE)</f>
        <v>1</v>
      </c>
      <c r="X1215" s="35" t="s">
        <v>1456</v>
      </c>
      <c r="Y1215" s="41">
        <f>VLOOKUP(X1215,definitions_list_lookup!$AT$3:$AU$5,2,FALSE)</f>
        <v>1</v>
      </c>
      <c r="Z1215" s="41"/>
      <c r="AA1215" s="41" t="s">
        <v>3229</v>
      </c>
      <c r="AB1215" s="2" t="s">
        <v>1385</v>
      </c>
      <c r="AC1215" s="2" t="s">
        <v>1374</v>
      </c>
      <c r="AD1215" s="5">
        <f>VLOOKUP(AC1215,definitions_list_lookup!$Y$12:$Z$15,2,FALSE)</f>
        <v>1</v>
      </c>
      <c r="AE1215" s="35" t="s">
        <v>1455</v>
      </c>
      <c r="AF1215" s="41">
        <f>VLOOKUP(AE1215,definitions_list_lookup!$AT$3:$AU$5,2,FALSE)</f>
        <v>0</v>
      </c>
      <c r="AH1215" s="2" t="s">
        <v>1494</v>
      </c>
      <c r="AI1215" s="2" t="s">
        <v>4005</v>
      </c>
      <c r="AJ1215" s="14"/>
      <c r="AK1215" s="14"/>
      <c r="AL1215" s="14"/>
      <c r="AM1215" s="14"/>
      <c r="AN1215" s="14"/>
      <c r="AO1215" s="14"/>
      <c r="AP1215" s="14"/>
      <c r="AQ1215" s="14"/>
      <c r="AR1215" s="14"/>
      <c r="AS1215" s="49">
        <v>22</v>
      </c>
      <c r="AT1215" s="49">
        <v>90</v>
      </c>
      <c r="AU1215" s="49">
        <v>6</v>
      </c>
      <c r="AV1215" s="49">
        <v>360</v>
      </c>
      <c r="AW1215" s="49">
        <f t="shared" si="107"/>
        <v>-104.581842720613</v>
      </c>
      <c r="AX1215" s="49">
        <f t="shared" si="103"/>
        <v>255.418157279387</v>
      </c>
      <c r="AY1215" s="49">
        <f t="shared" si="108"/>
        <v>67.340758532757931</v>
      </c>
      <c r="AZ1215" s="49">
        <f t="shared" si="104"/>
        <v>345.418157279387</v>
      </c>
      <c r="BA1215" s="49">
        <f t="shared" si="105"/>
        <v>22.659241467242069</v>
      </c>
      <c r="BB1215" s="49">
        <f t="shared" si="109"/>
        <v>75.418157279387003</v>
      </c>
      <c r="BC1215" s="60">
        <f t="shared" si="106"/>
        <v>22.659241467242069</v>
      </c>
    </row>
    <row r="1216" spans="1:55">
      <c r="A1216" s="89">
        <v>42946</v>
      </c>
      <c r="B1216" s="2" t="s">
        <v>1842</v>
      </c>
      <c r="C1216" s="2" t="s">
        <v>1450</v>
      </c>
      <c r="D1216" s="2" t="s">
        <v>1575</v>
      </c>
      <c r="E1216" s="2">
        <v>136</v>
      </c>
      <c r="F1216" s="2">
        <v>3</v>
      </c>
      <c r="G1216" s="10" t="str">
        <f t="shared" si="110"/>
        <v>136-3</v>
      </c>
      <c r="H1216" s="2">
        <v>53</v>
      </c>
      <c r="I1216" s="2">
        <v>66</v>
      </c>
      <c r="J1216" s="14">
        <f>(VLOOKUP($G1216,Depth_Lookup_CCL!$A$3:$Z$549,11,FALSE))+(H1216/100)</f>
        <v>346.40499999999997</v>
      </c>
      <c r="K1216" s="14">
        <f>(VLOOKUP($G1216,Depth_Lookup_CCL!$A$3:$Z$549,11,FALSE))+(I1216/100)</f>
        <v>346.53500000000003</v>
      </c>
      <c r="L1216" s="90">
        <v>60</v>
      </c>
      <c r="M1216" s="90" t="s">
        <v>1846</v>
      </c>
      <c r="N1216" s="14"/>
      <c r="Q1216" s="2"/>
      <c r="R1216" s="110"/>
      <c r="S1216" s="2" t="s">
        <v>1379</v>
      </c>
      <c r="T1216" s="35" t="s">
        <v>1391</v>
      </c>
      <c r="U1216" s="2" t="s">
        <v>1368</v>
      </c>
      <c r="V1216" s="2" t="s">
        <v>238</v>
      </c>
      <c r="W1216" s="5">
        <f>VLOOKUP(V1216,definitions_list_lookup!$V$12:$W$15,2,FALSE)</f>
        <v>2</v>
      </c>
      <c r="X1216" s="35" t="s">
        <v>1456</v>
      </c>
      <c r="Y1216" s="41">
        <f>VLOOKUP(X1216,definitions_list_lookup!$AT$3:$AU$5,2,FALSE)</f>
        <v>1</v>
      </c>
      <c r="Z1216" s="41"/>
      <c r="AA1216" s="41" t="s">
        <v>3994</v>
      </c>
      <c r="AB1216" s="2"/>
      <c r="AC1216" s="2"/>
      <c r="AD1216" s="5" t="e">
        <f>VLOOKUP(AC1216,definitions_list_lookup!$Y$12:$Z$15,2,FALSE)</f>
        <v>#N/A</v>
      </c>
      <c r="AE1216" s="35"/>
      <c r="AF1216" s="41" t="e">
        <f>VLOOKUP(AE1216,definitions_list_lookup!$AT$3:$AU$5,2,FALSE)</f>
        <v>#N/A</v>
      </c>
      <c r="AH1216" s="2"/>
      <c r="AI1216" s="2"/>
      <c r="AJ1216" s="14"/>
      <c r="AK1216" s="14"/>
      <c r="AL1216" s="14"/>
      <c r="AM1216" s="14"/>
      <c r="AN1216" s="14"/>
      <c r="AO1216" s="14"/>
      <c r="AP1216" s="14"/>
      <c r="AQ1216" s="14"/>
      <c r="AR1216" s="14"/>
      <c r="AS1216" s="49"/>
      <c r="AT1216" s="49"/>
      <c r="AU1216" s="49"/>
      <c r="AV1216" s="49"/>
      <c r="AW1216" s="49"/>
      <c r="AX1216" s="49"/>
      <c r="AY1216" s="49"/>
      <c r="AZ1216" s="49"/>
      <c r="BA1216" s="49"/>
      <c r="BB1216" s="49"/>
      <c r="BC1216" s="60"/>
    </row>
    <row r="1217" spans="1:55">
      <c r="A1217" s="89">
        <v>42946</v>
      </c>
      <c r="B1217" s="2" t="s">
        <v>1842</v>
      </c>
      <c r="C1217" s="2" t="s">
        <v>1450</v>
      </c>
      <c r="D1217" s="2" t="s">
        <v>1575</v>
      </c>
      <c r="E1217" s="2">
        <v>136</v>
      </c>
      <c r="F1217" s="2">
        <v>3</v>
      </c>
      <c r="G1217" s="10" t="str">
        <f t="shared" si="110"/>
        <v>136-3</v>
      </c>
      <c r="H1217" s="2">
        <v>66</v>
      </c>
      <c r="I1217" s="2">
        <v>78</v>
      </c>
      <c r="J1217" s="14">
        <f>(VLOOKUP($G1217,Depth_Lookup_CCL!$A$3:$Z$549,11,FALSE))+(H1217/100)</f>
        <v>346.53500000000003</v>
      </c>
      <c r="K1217" s="14">
        <f>(VLOOKUP($G1217,Depth_Lookup_CCL!$A$3:$Z$549,11,FALSE))+(I1217/100)</f>
        <v>346.65499999999997</v>
      </c>
      <c r="L1217" s="90">
        <v>60</v>
      </c>
      <c r="M1217" s="90" t="s">
        <v>1846</v>
      </c>
      <c r="N1217" s="14" t="s">
        <v>1442</v>
      </c>
      <c r="Q1217" s="2"/>
      <c r="R1217" s="110"/>
      <c r="T1217" s="35"/>
      <c r="U1217" s="2"/>
      <c r="V1217" s="2"/>
      <c r="W1217" s="5" t="e">
        <f>VLOOKUP(V1217,definitions_list_lookup!$V$12:$W$15,2,FALSE)</f>
        <v>#N/A</v>
      </c>
      <c r="X1217" s="35"/>
      <c r="Y1217" s="41" t="e">
        <f>VLOOKUP(X1217,definitions_list_lookup!$AT$3:$AU$5,2,FALSE)</f>
        <v>#N/A</v>
      </c>
      <c r="Z1217" s="41">
        <v>62</v>
      </c>
      <c r="AA1217" s="41" t="s">
        <v>3229</v>
      </c>
      <c r="AB1217" s="2" t="s">
        <v>1385</v>
      </c>
      <c r="AC1217" s="2" t="s">
        <v>1374</v>
      </c>
      <c r="AD1217" s="5">
        <f>VLOOKUP(AC1217,definitions_list_lookup!$Y$12:$Z$15,2,FALSE)</f>
        <v>1</v>
      </c>
      <c r="AE1217" s="35" t="s">
        <v>1455</v>
      </c>
      <c r="AF1217" s="41">
        <f>VLOOKUP(AE1217,definitions_list_lookup!$AT$3:$AU$5,2,FALSE)</f>
        <v>0</v>
      </c>
      <c r="AH1217" s="2" t="s">
        <v>1492</v>
      </c>
      <c r="AI1217" s="2" t="s">
        <v>4006</v>
      </c>
      <c r="AJ1217" s="14"/>
      <c r="AK1217" s="14"/>
      <c r="AL1217" s="14"/>
      <c r="AM1217" s="14"/>
      <c r="AN1217" s="14"/>
      <c r="AO1217" s="14"/>
      <c r="AP1217" s="14"/>
      <c r="AQ1217" s="14"/>
      <c r="AR1217" s="14"/>
      <c r="AS1217" s="49">
        <v>21</v>
      </c>
      <c r="AT1217" s="49">
        <v>90</v>
      </c>
      <c r="AU1217" s="49">
        <v>12</v>
      </c>
      <c r="AV1217" s="49">
        <v>180</v>
      </c>
      <c r="AW1217" s="49">
        <f t="shared" si="107"/>
        <v>-61.025439194939963</v>
      </c>
      <c r="AX1217" s="49">
        <f t="shared" si="103"/>
        <v>298.97456080506004</v>
      </c>
      <c r="AY1217" s="49">
        <f t="shared" si="108"/>
        <v>66.308875837188154</v>
      </c>
      <c r="AZ1217" s="49">
        <f t="shared" si="104"/>
        <v>28.974560805060037</v>
      </c>
      <c r="BA1217" s="49">
        <f t="shared" si="105"/>
        <v>23.691124162811846</v>
      </c>
      <c r="BB1217" s="49">
        <f t="shared" si="109"/>
        <v>118.97456080506004</v>
      </c>
      <c r="BC1217" s="60">
        <f t="shared" si="106"/>
        <v>23.691124162811846</v>
      </c>
    </row>
    <row r="1218" spans="1:55">
      <c r="A1218" s="89">
        <v>42946</v>
      </c>
      <c r="B1218" s="2" t="s">
        <v>1842</v>
      </c>
      <c r="C1218" s="2" t="s">
        <v>1450</v>
      </c>
      <c r="D1218" s="2" t="s">
        <v>1575</v>
      </c>
      <c r="E1218" s="2">
        <v>136</v>
      </c>
      <c r="F1218" s="2">
        <v>4</v>
      </c>
      <c r="G1218" s="10" t="str">
        <f t="shared" si="110"/>
        <v>136-4</v>
      </c>
      <c r="H1218" s="2">
        <v>0</v>
      </c>
      <c r="I1218" s="2">
        <v>37</v>
      </c>
      <c r="J1218" s="14">
        <f>(VLOOKUP($G1218,Depth_Lookup_CCL!$A$3:$Z$549,11,FALSE))+(H1218/100)</f>
        <v>346.64</v>
      </c>
      <c r="K1218" s="14">
        <f>(VLOOKUP($G1218,Depth_Lookup_CCL!$A$3:$Z$549,11,FALSE))+(I1218/100)</f>
        <v>347.01</v>
      </c>
      <c r="L1218" s="90">
        <v>60</v>
      </c>
      <c r="M1218" s="90" t="s">
        <v>1846</v>
      </c>
      <c r="N1218" s="14"/>
      <c r="Q1218" s="2"/>
      <c r="R1218" s="110"/>
      <c r="S1218" s="2" t="s">
        <v>1379</v>
      </c>
      <c r="T1218" s="35" t="s">
        <v>1391</v>
      </c>
      <c r="U1218" s="2" t="s">
        <v>1368</v>
      </c>
      <c r="V1218" s="2" t="s">
        <v>1374</v>
      </c>
      <c r="W1218" s="5">
        <f>VLOOKUP(V1218,definitions_list_lookup!$V$12:$W$15,2,FALSE)</f>
        <v>1</v>
      </c>
      <c r="X1218" s="35" t="s">
        <v>1456</v>
      </c>
      <c r="Y1218" s="41">
        <f>VLOOKUP(X1218,definitions_list_lookup!$AT$3:$AU$5,2,FALSE)</f>
        <v>1</v>
      </c>
      <c r="Z1218" s="41"/>
      <c r="AA1218" s="41" t="s">
        <v>3229</v>
      </c>
      <c r="AB1218" s="2" t="s">
        <v>1385</v>
      </c>
      <c r="AC1218" s="2" t="s">
        <v>1374</v>
      </c>
      <c r="AD1218" s="5">
        <f>VLOOKUP(AC1218,definitions_list_lookup!$Y$12:$Z$15,2,FALSE)</f>
        <v>1</v>
      </c>
      <c r="AE1218" s="35" t="s">
        <v>1455</v>
      </c>
      <c r="AF1218" s="41">
        <f>VLOOKUP(AE1218,definitions_list_lookup!$AT$3:$AU$5,2,FALSE)</f>
        <v>0</v>
      </c>
      <c r="AH1218" s="2" t="s">
        <v>1494</v>
      </c>
      <c r="AI1218" s="2" t="s">
        <v>4007</v>
      </c>
      <c r="AJ1218" s="14"/>
      <c r="AK1218" s="14"/>
      <c r="AL1218" s="14"/>
      <c r="AM1218" s="14"/>
      <c r="AN1218" s="14"/>
      <c r="AO1218" s="14"/>
      <c r="AP1218" s="14"/>
      <c r="AQ1218" s="14"/>
      <c r="AR1218" s="14"/>
      <c r="AS1218" s="49">
        <v>34</v>
      </c>
      <c r="AT1218" s="49">
        <v>90</v>
      </c>
      <c r="AU1218" s="49">
        <v>48</v>
      </c>
      <c r="AV1218" s="49">
        <v>360</v>
      </c>
      <c r="AW1218" s="49">
        <f t="shared" si="107"/>
        <v>-148.72842621504219</v>
      </c>
      <c r="AX1218" s="49">
        <f t="shared" si="103"/>
        <v>211.27157378495781</v>
      </c>
      <c r="AY1218" s="49">
        <f t="shared" si="108"/>
        <v>37.581526869840197</v>
      </c>
      <c r="AZ1218" s="49">
        <f t="shared" si="104"/>
        <v>301.27157378495781</v>
      </c>
      <c r="BA1218" s="49">
        <f t="shared" si="105"/>
        <v>52.418473130159803</v>
      </c>
      <c r="BB1218" s="49">
        <f t="shared" si="109"/>
        <v>31.271573784957809</v>
      </c>
      <c r="BC1218" s="60">
        <f t="shared" si="106"/>
        <v>52.418473130159803</v>
      </c>
    </row>
    <row r="1219" spans="1:55">
      <c r="A1219" s="89">
        <v>42946</v>
      </c>
      <c r="B1219" s="2" t="s">
        <v>1842</v>
      </c>
      <c r="C1219" s="2" t="s">
        <v>1450</v>
      </c>
      <c r="D1219" s="2" t="s">
        <v>1575</v>
      </c>
      <c r="E1219" s="2">
        <v>136</v>
      </c>
      <c r="F1219" s="2">
        <v>4</v>
      </c>
      <c r="G1219" s="10" t="str">
        <f t="shared" si="110"/>
        <v>136-4</v>
      </c>
      <c r="H1219" s="2">
        <v>37</v>
      </c>
      <c r="I1219" s="2">
        <v>79</v>
      </c>
      <c r="J1219" s="14">
        <f>(VLOOKUP($G1219,Depth_Lookup_CCL!$A$3:$Z$549,11,FALSE))+(H1219/100)</f>
        <v>347.01</v>
      </c>
      <c r="K1219" s="14">
        <f>(VLOOKUP($G1219,Depth_Lookup_CCL!$A$3:$Z$549,11,FALSE))+(I1219/100)</f>
        <v>347.43</v>
      </c>
      <c r="L1219" s="90">
        <v>60</v>
      </c>
      <c r="M1219" s="90" t="s">
        <v>1846</v>
      </c>
      <c r="N1219" s="14" t="s">
        <v>1442</v>
      </c>
      <c r="Q1219" s="2"/>
      <c r="R1219" s="110"/>
      <c r="S1219" s="2" t="s">
        <v>1379</v>
      </c>
      <c r="T1219" s="35" t="s">
        <v>1363</v>
      </c>
      <c r="U1219" s="2" t="s">
        <v>1367</v>
      </c>
      <c r="V1219" s="2" t="s">
        <v>238</v>
      </c>
      <c r="W1219" s="5">
        <f>VLOOKUP(V1219,definitions_list_lookup!$V$12:$W$15,2,FALSE)</f>
        <v>2</v>
      </c>
      <c r="X1219" s="35" t="s">
        <v>1456</v>
      </c>
      <c r="Y1219" s="41">
        <f>VLOOKUP(X1219,definitions_list_lookup!$AT$3:$AU$5,2,FALSE)</f>
        <v>1</v>
      </c>
      <c r="Z1219" s="41"/>
      <c r="AA1219" s="41" t="s">
        <v>3372</v>
      </c>
      <c r="AB1219" s="2"/>
      <c r="AC1219" s="2"/>
      <c r="AD1219" s="5" t="e">
        <f>VLOOKUP(AC1219,definitions_list_lookup!$Y$12:$Z$15,2,FALSE)</f>
        <v>#N/A</v>
      </c>
      <c r="AE1219" s="35"/>
      <c r="AF1219" s="41" t="e">
        <f>VLOOKUP(AE1219,definitions_list_lookup!$AT$3:$AU$5,2,FALSE)</f>
        <v>#N/A</v>
      </c>
      <c r="AH1219" s="2"/>
      <c r="AI1219" s="2"/>
      <c r="AJ1219" s="14"/>
      <c r="AK1219" s="14"/>
      <c r="AL1219" s="14"/>
      <c r="AM1219" s="14"/>
      <c r="AN1219" s="14"/>
      <c r="AO1219" s="14"/>
      <c r="AP1219" s="14"/>
      <c r="AQ1219" s="14"/>
      <c r="AR1219" s="14"/>
      <c r="AS1219" s="49"/>
      <c r="AT1219" s="49"/>
      <c r="AU1219" s="49"/>
      <c r="AV1219" s="49"/>
      <c r="AW1219" s="49" t="e">
        <f t="shared" si="107"/>
        <v>#DIV/0!</v>
      </c>
      <c r="AX1219" s="49" t="e">
        <f t="shared" si="103"/>
        <v>#DIV/0!</v>
      </c>
      <c r="AY1219" s="49" t="e">
        <f t="shared" si="108"/>
        <v>#DIV/0!</v>
      </c>
      <c r="AZ1219" s="49" t="e">
        <f t="shared" si="104"/>
        <v>#DIV/0!</v>
      </c>
      <c r="BA1219" s="49" t="e">
        <f t="shared" si="105"/>
        <v>#DIV/0!</v>
      </c>
      <c r="BB1219" s="49" t="e">
        <f t="shared" si="109"/>
        <v>#DIV/0!</v>
      </c>
      <c r="BC1219" s="60" t="e">
        <f t="shared" si="106"/>
        <v>#DIV/0!</v>
      </c>
    </row>
    <row r="1220" spans="1:55">
      <c r="A1220" s="89">
        <v>42946</v>
      </c>
      <c r="B1220" s="2" t="s">
        <v>1842</v>
      </c>
      <c r="C1220" s="2" t="s">
        <v>1450</v>
      </c>
      <c r="D1220" s="2" t="s">
        <v>1575</v>
      </c>
      <c r="E1220" s="2">
        <v>137</v>
      </c>
      <c r="F1220" s="2">
        <v>1</v>
      </c>
      <c r="G1220" s="10" t="str">
        <f t="shared" si="110"/>
        <v>137-1</v>
      </c>
      <c r="H1220" s="2">
        <v>0</v>
      </c>
      <c r="I1220" s="2">
        <v>88</v>
      </c>
      <c r="J1220" s="14">
        <f>(VLOOKUP($G1220,Depth_Lookup_CCL!$A$3:$Z$549,11,FALSE))+(H1220/100)</f>
        <v>347.35</v>
      </c>
      <c r="K1220" s="14">
        <f>(VLOOKUP($G1220,Depth_Lookup_CCL!$A$3:$Z$549,11,FALSE))+(I1220/100)</f>
        <v>348.23</v>
      </c>
      <c r="L1220" s="90">
        <v>60</v>
      </c>
      <c r="M1220" s="90" t="s">
        <v>1846</v>
      </c>
      <c r="N1220" s="14" t="s">
        <v>1442</v>
      </c>
      <c r="Q1220" s="2"/>
      <c r="R1220" s="110"/>
      <c r="T1220" s="35"/>
      <c r="U1220" s="2"/>
      <c r="V1220" s="2"/>
      <c r="W1220" s="5" t="e">
        <f>VLOOKUP(V1220,definitions_list_lookup!$V$12:$W$15,2,FALSE)</f>
        <v>#N/A</v>
      </c>
      <c r="X1220" s="35"/>
      <c r="Y1220" s="41" t="e">
        <f>VLOOKUP(X1220,definitions_list_lookup!$AT$3:$AU$5,2,FALSE)</f>
        <v>#N/A</v>
      </c>
      <c r="Z1220" s="41"/>
      <c r="AA1220" s="41" t="s">
        <v>4008</v>
      </c>
      <c r="AB1220" s="2"/>
      <c r="AC1220" s="2"/>
      <c r="AD1220" s="5" t="e">
        <f>VLOOKUP(AC1220,definitions_list_lookup!$Y$12:$Z$15,2,FALSE)</f>
        <v>#N/A</v>
      </c>
      <c r="AE1220" s="35"/>
      <c r="AF1220" s="41" t="e">
        <f>VLOOKUP(AE1220,definitions_list_lookup!$AT$3:$AU$5,2,FALSE)</f>
        <v>#N/A</v>
      </c>
      <c r="AH1220" s="2"/>
      <c r="AI1220" s="2"/>
      <c r="AJ1220" s="14"/>
      <c r="AK1220" s="14"/>
      <c r="AL1220" s="14"/>
      <c r="AM1220" s="14"/>
      <c r="AN1220" s="14"/>
      <c r="AO1220" s="14"/>
      <c r="AP1220" s="14"/>
      <c r="AQ1220" s="14"/>
      <c r="AR1220" s="14"/>
      <c r="AS1220" s="49"/>
      <c r="AT1220" s="49"/>
      <c r="AU1220" s="49"/>
      <c r="AV1220" s="49"/>
      <c r="AW1220" s="49" t="e">
        <f t="shared" si="107"/>
        <v>#DIV/0!</v>
      </c>
      <c r="AX1220" s="49" t="e">
        <f t="shared" si="103"/>
        <v>#DIV/0!</v>
      </c>
      <c r="AY1220" s="49" t="e">
        <f t="shared" si="108"/>
        <v>#DIV/0!</v>
      </c>
      <c r="AZ1220" s="49" t="e">
        <f t="shared" si="104"/>
        <v>#DIV/0!</v>
      </c>
      <c r="BA1220" s="49" t="e">
        <f t="shared" si="105"/>
        <v>#DIV/0!</v>
      </c>
      <c r="BB1220" s="49" t="e">
        <f t="shared" si="109"/>
        <v>#DIV/0!</v>
      </c>
      <c r="BC1220" s="60" t="e">
        <f t="shared" si="106"/>
        <v>#DIV/0!</v>
      </c>
    </row>
    <row r="1221" spans="1:55">
      <c r="A1221" s="89">
        <v>42946</v>
      </c>
      <c r="B1221" s="2" t="s">
        <v>1842</v>
      </c>
      <c r="C1221" s="2" t="s">
        <v>1450</v>
      </c>
      <c r="D1221" s="2" t="s">
        <v>1575</v>
      </c>
      <c r="E1221" s="2">
        <v>137</v>
      </c>
      <c r="F1221" s="2">
        <v>2</v>
      </c>
      <c r="G1221" s="10" t="str">
        <f t="shared" si="110"/>
        <v>137-2</v>
      </c>
      <c r="H1221" s="2">
        <v>0</v>
      </c>
      <c r="I1221" s="2">
        <v>65</v>
      </c>
      <c r="J1221" s="14">
        <f>(VLOOKUP($G1221,Depth_Lookup_CCL!$A$3:$Z$549,11,FALSE))+(H1221/100)</f>
        <v>348.23</v>
      </c>
      <c r="K1221" s="14">
        <f>(VLOOKUP($G1221,Depth_Lookup_CCL!$A$3:$Z$549,11,FALSE))+(I1221/100)</f>
        <v>348.88</v>
      </c>
      <c r="L1221" s="90">
        <v>60</v>
      </c>
      <c r="M1221" s="90" t="s">
        <v>1846</v>
      </c>
      <c r="N1221" s="14" t="s">
        <v>1442</v>
      </c>
      <c r="Q1221" s="2"/>
      <c r="R1221" s="110"/>
      <c r="T1221" s="35"/>
      <c r="U1221" s="2"/>
      <c r="V1221" s="2"/>
      <c r="W1221" s="5" t="e">
        <f>VLOOKUP(V1221,definitions_list_lookup!$V$12:$W$15,2,FALSE)</f>
        <v>#N/A</v>
      </c>
      <c r="X1221" s="35"/>
      <c r="Y1221" s="41" t="e">
        <f>VLOOKUP(X1221,definitions_list_lookup!$AT$3:$AU$5,2,FALSE)</f>
        <v>#N/A</v>
      </c>
      <c r="Z1221" s="41"/>
      <c r="AA1221" s="41" t="s">
        <v>4008</v>
      </c>
      <c r="AB1221" s="2"/>
      <c r="AC1221" s="2"/>
      <c r="AD1221" s="5" t="e">
        <f>VLOOKUP(AC1221,definitions_list_lookup!$Y$12:$Z$15,2,FALSE)</f>
        <v>#N/A</v>
      </c>
      <c r="AE1221" s="35"/>
      <c r="AF1221" s="41" t="e">
        <f>VLOOKUP(AE1221,definitions_list_lookup!$AT$3:$AU$5,2,FALSE)</f>
        <v>#N/A</v>
      </c>
      <c r="AH1221" s="2"/>
      <c r="AI1221" s="2"/>
      <c r="AJ1221" s="14"/>
      <c r="AK1221" s="14"/>
      <c r="AL1221" s="14"/>
      <c r="AM1221" s="14"/>
      <c r="AN1221" s="14"/>
      <c r="AO1221" s="14"/>
      <c r="AP1221" s="14"/>
      <c r="AQ1221" s="14"/>
      <c r="AR1221" s="14"/>
      <c r="AS1221" s="49"/>
      <c r="AT1221" s="49"/>
      <c r="AU1221" s="49"/>
      <c r="AV1221" s="49"/>
      <c r="AW1221" s="49" t="e">
        <f t="shared" si="107"/>
        <v>#DIV/0!</v>
      </c>
      <c r="AX1221" s="49" t="e">
        <f t="shared" si="103"/>
        <v>#DIV/0!</v>
      </c>
      <c r="AY1221" s="49" t="e">
        <f t="shared" si="108"/>
        <v>#DIV/0!</v>
      </c>
      <c r="AZ1221" s="49" t="e">
        <f t="shared" si="104"/>
        <v>#DIV/0!</v>
      </c>
      <c r="BA1221" s="49" t="e">
        <f t="shared" si="105"/>
        <v>#DIV/0!</v>
      </c>
      <c r="BB1221" s="49" t="e">
        <f t="shared" si="109"/>
        <v>#DIV/0!</v>
      </c>
      <c r="BC1221" s="60" t="e">
        <f t="shared" si="106"/>
        <v>#DIV/0!</v>
      </c>
    </row>
    <row r="1222" spans="1:55">
      <c r="A1222" s="89">
        <v>42946</v>
      </c>
      <c r="B1222" s="2" t="s">
        <v>1842</v>
      </c>
      <c r="C1222" s="2" t="s">
        <v>1450</v>
      </c>
      <c r="D1222" s="2" t="s">
        <v>1575</v>
      </c>
      <c r="E1222" s="2">
        <v>137</v>
      </c>
      <c r="F1222" s="2">
        <v>3</v>
      </c>
      <c r="G1222" s="10" t="str">
        <f t="shared" si="110"/>
        <v>137-3</v>
      </c>
      <c r="H1222" s="2">
        <v>0</v>
      </c>
      <c r="I1222" s="2">
        <v>39</v>
      </c>
      <c r="J1222" s="14">
        <f>(VLOOKUP($G1222,Depth_Lookup_CCL!$A$3:$Z$549,11,FALSE))+(H1222/100)</f>
        <v>348.88</v>
      </c>
      <c r="K1222" s="14">
        <f>(VLOOKUP($G1222,Depth_Lookup_CCL!$A$3:$Z$549,11,FALSE))+(I1222/100)</f>
        <v>349.27</v>
      </c>
      <c r="L1222" s="90">
        <v>60</v>
      </c>
      <c r="M1222" s="90" t="s">
        <v>3265</v>
      </c>
      <c r="N1222" s="14"/>
      <c r="Q1222" s="2"/>
      <c r="R1222" s="110"/>
      <c r="S1222" s="2" t="s">
        <v>1366</v>
      </c>
      <c r="T1222" s="35" t="s">
        <v>1391</v>
      </c>
      <c r="U1222" s="2" t="s">
        <v>1368</v>
      </c>
      <c r="V1222" s="2" t="s">
        <v>1374</v>
      </c>
      <c r="W1222" s="5">
        <f>VLOOKUP(V1222,definitions_list_lookup!$V$12:$W$15,2,FALSE)</f>
        <v>1</v>
      </c>
      <c r="X1222" s="35" t="s">
        <v>1456</v>
      </c>
      <c r="Y1222" s="41">
        <f>VLOOKUP(X1222,definitions_list_lookup!$AT$3:$AU$5,2,FALSE)</f>
        <v>1</v>
      </c>
      <c r="Z1222" s="41"/>
      <c r="AA1222" s="41" t="s">
        <v>4009</v>
      </c>
      <c r="AB1222" s="2"/>
      <c r="AC1222" s="2"/>
      <c r="AD1222" s="5" t="e">
        <f>VLOOKUP(AC1222,definitions_list_lookup!$Y$12:$Z$15,2,FALSE)</f>
        <v>#N/A</v>
      </c>
      <c r="AE1222" s="35"/>
      <c r="AF1222" s="41" t="e">
        <f>VLOOKUP(AE1222,definitions_list_lookup!$AT$3:$AU$5,2,FALSE)</f>
        <v>#N/A</v>
      </c>
      <c r="AH1222" s="2"/>
      <c r="AI1222" s="2"/>
      <c r="AJ1222" s="14"/>
      <c r="AK1222" s="14"/>
      <c r="AL1222" s="14"/>
      <c r="AM1222" s="14"/>
      <c r="AN1222" s="14"/>
      <c r="AO1222" s="14"/>
      <c r="AP1222" s="14"/>
      <c r="AQ1222" s="14"/>
      <c r="AR1222" s="14"/>
      <c r="AS1222" s="49"/>
      <c r="AT1222" s="49"/>
      <c r="AU1222" s="49"/>
      <c r="AV1222" s="49"/>
      <c r="AW1222" s="49"/>
      <c r="AX1222" s="49"/>
      <c r="AY1222" s="49"/>
      <c r="AZ1222" s="49"/>
      <c r="BA1222" s="49"/>
      <c r="BB1222" s="49"/>
      <c r="BC1222" s="60"/>
    </row>
    <row r="1223" spans="1:55">
      <c r="A1223" s="89">
        <v>42946</v>
      </c>
      <c r="B1223" s="2" t="s">
        <v>1842</v>
      </c>
      <c r="C1223" s="2" t="s">
        <v>1450</v>
      </c>
      <c r="D1223" s="2" t="s">
        <v>1575</v>
      </c>
      <c r="E1223" s="2">
        <v>137</v>
      </c>
      <c r="F1223" s="2">
        <v>3</v>
      </c>
      <c r="G1223" s="10" t="str">
        <f t="shared" si="110"/>
        <v>137-3</v>
      </c>
      <c r="H1223" s="2">
        <v>39</v>
      </c>
      <c r="I1223" s="2">
        <v>44</v>
      </c>
      <c r="J1223" s="14">
        <f>(VLOOKUP($G1223,Depth_Lookup_CCL!$A$3:$Z$549,11,FALSE))+(H1223/100)</f>
        <v>349.27</v>
      </c>
      <c r="K1223" s="14">
        <f>(VLOOKUP($G1223,Depth_Lookup_CCL!$A$3:$Z$549,11,FALSE))+(I1223/100)</f>
        <v>349.32</v>
      </c>
      <c r="L1223" s="90">
        <v>60</v>
      </c>
      <c r="M1223" s="90" t="s">
        <v>3265</v>
      </c>
      <c r="N1223" s="14"/>
      <c r="Q1223" s="2"/>
      <c r="R1223" s="110"/>
      <c r="S1223" s="2" t="s">
        <v>1366</v>
      </c>
      <c r="T1223" s="35" t="s">
        <v>1391</v>
      </c>
      <c r="U1223" s="2" t="s">
        <v>1368</v>
      </c>
      <c r="V1223" s="2" t="s">
        <v>1374</v>
      </c>
      <c r="W1223" s="5">
        <f>VLOOKUP(V1223,definitions_list_lookup!$V$12:$W$15,2,FALSE)</f>
        <v>1</v>
      </c>
      <c r="X1223" s="35" t="s">
        <v>1456</v>
      </c>
      <c r="Y1223" s="41">
        <f>VLOOKUP(X1223,definitions_list_lookup!$AT$3:$AU$5,2,FALSE)</f>
        <v>1</v>
      </c>
      <c r="Z1223" s="41">
        <v>5</v>
      </c>
      <c r="AA1223" s="41" t="s">
        <v>3081</v>
      </c>
      <c r="AB1223" s="2"/>
      <c r="AC1223" s="2"/>
      <c r="AD1223" s="5" t="e">
        <f>VLOOKUP(AC1223,definitions_list_lookup!$Y$12:$Z$15,2,FALSE)</f>
        <v>#N/A</v>
      </c>
      <c r="AF1223" s="41" t="e">
        <f>VLOOKUP(AE1223,definitions_list_lookup!$AT$3:$AU$5,2,FALSE)</f>
        <v>#N/A</v>
      </c>
      <c r="AH1223" s="2"/>
      <c r="AI1223" s="2"/>
      <c r="AJ1223" s="2"/>
      <c r="AK1223" s="2"/>
      <c r="AL1223" s="2"/>
      <c r="AM1223" s="2"/>
      <c r="AN1223" s="2"/>
      <c r="AO1223" s="2"/>
      <c r="AP1223" s="2"/>
      <c r="AQ1223" s="2"/>
      <c r="AR1223" s="2"/>
      <c r="AS1223" s="2">
        <v>30</v>
      </c>
      <c r="AT1223" s="2">
        <v>270</v>
      </c>
      <c r="AU1223" s="2">
        <v>6</v>
      </c>
      <c r="AV1223" s="2">
        <v>360</v>
      </c>
      <c r="AW1223" s="122">
        <f t="shared" si="107"/>
        <v>100.31747438504351</v>
      </c>
      <c r="AX1223" s="122">
        <f t="shared" si="103"/>
        <v>100.31747438504351</v>
      </c>
      <c r="AY1223" s="122">
        <f t="shared" si="108"/>
        <v>59.593919054361898</v>
      </c>
      <c r="AZ1223" s="122">
        <f t="shared" si="104"/>
        <v>190.31747438504351</v>
      </c>
      <c r="BA1223" s="122">
        <f t="shared" si="105"/>
        <v>30.406080945638102</v>
      </c>
      <c r="BB1223" s="122">
        <f t="shared" si="109"/>
        <v>280.31747438504351</v>
      </c>
      <c r="BC1223" s="122">
        <f t="shared" si="106"/>
        <v>30.406080945638102</v>
      </c>
    </row>
    <row r="1224" spans="1:55">
      <c r="A1224" s="89">
        <v>42946</v>
      </c>
      <c r="B1224" s="2" t="s">
        <v>1842</v>
      </c>
      <c r="C1224" s="2" t="s">
        <v>1450</v>
      </c>
      <c r="D1224" s="2" t="s">
        <v>1575</v>
      </c>
      <c r="E1224" s="2">
        <v>137</v>
      </c>
      <c r="F1224" s="2">
        <v>3</v>
      </c>
      <c r="G1224" s="10" t="str">
        <f t="shared" si="110"/>
        <v>137-3</v>
      </c>
      <c r="H1224" s="2">
        <v>44</v>
      </c>
      <c r="I1224" s="2">
        <v>73</v>
      </c>
      <c r="J1224" s="14">
        <f>(VLOOKUP($G1224,Depth_Lookup_CCL!$A$3:$Z$549,11,FALSE))+(H1224/100)</f>
        <v>349.32</v>
      </c>
      <c r="K1224" s="14">
        <f>(VLOOKUP($G1224,Depth_Lookup_CCL!$A$3:$Z$549,11,FALSE))+(I1224/100)</f>
        <v>349.61</v>
      </c>
      <c r="L1224" s="90">
        <v>60</v>
      </c>
      <c r="M1224" s="90" t="s">
        <v>3265</v>
      </c>
      <c r="N1224" s="14"/>
      <c r="Q1224" s="2"/>
      <c r="R1224" s="110"/>
      <c r="T1224" s="35"/>
      <c r="U1224" s="2"/>
      <c r="V1224" s="2"/>
      <c r="W1224" s="5" t="e">
        <f>VLOOKUP(V1224,definitions_list_lookup!$V$12:$W$15,2,FALSE)</f>
        <v>#N/A</v>
      </c>
      <c r="X1224" s="35"/>
      <c r="Y1224" s="41" t="e">
        <f>VLOOKUP(X1224,definitions_list_lookup!$AT$3:$AU$5,2,FALSE)</f>
        <v>#N/A</v>
      </c>
      <c r="Z1224" s="41">
        <v>29</v>
      </c>
      <c r="AA1224" s="41" t="s">
        <v>3977</v>
      </c>
      <c r="AB1224" s="2" t="s">
        <v>1385</v>
      </c>
      <c r="AC1224" s="2" t="s">
        <v>1374</v>
      </c>
      <c r="AD1224" s="5">
        <f>VLOOKUP(AC1224,definitions_list_lookup!$Y$12:$Z$15,2,FALSE)</f>
        <v>1</v>
      </c>
      <c r="AE1224" s="35" t="s">
        <v>1455</v>
      </c>
      <c r="AF1224" s="41">
        <f>VLOOKUP(AE1224,definitions_list_lookup!$AT$3:$AU$5,2,FALSE)</f>
        <v>0</v>
      </c>
      <c r="AH1224" s="2" t="s">
        <v>1492</v>
      </c>
      <c r="AI1224" s="2" t="s">
        <v>4010</v>
      </c>
      <c r="AJ1224" s="14"/>
      <c r="AK1224" s="14"/>
      <c r="AL1224" s="14"/>
      <c r="AM1224" s="14"/>
      <c r="AN1224" s="14"/>
      <c r="AO1224" s="14"/>
      <c r="AP1224" s="14"/>
      <c r="AQ1224" s="14"/>
      <c r="AR1224" s="14"/>
      <c r="AS1224" s="49">
        <v>31</v>
      </c>
      <c r="AT1224" s="49">
        <v>90</v>
      </c>
      <c r="AU1224" s="49">
        <v>12</v>
      </c>
      <c r="AV1224" s="49">
        <v>180</v>
      </c>
      <c r="AW1224" s="49">
        <f t="shared" si="107"/>
        <v>-70.518587274236012</v>
      </c>
      <c r="AX1224" s="49">
        <f t="shared" si="103"/>
        <v>289.48141272576402</v>
      </c>
      <c r="AY1224" s="49">
        <f t="shared" si="108"/>
        <v>57.488640533569765</v>
      </c>
      <c r="AZ1224" s="49">
        <f t="shared" si="104"/>
        <v>19.481412725763988</v>
      </c>
      <c r="BA1224" s="49">
        <f t="shared" si="105"/>
        <v>32.511359466430235</v>
      </c>
      <c r="BB1224" s="49">
        <f t="shared" si="109"/>
        <v>109.48141272576402</v>
      </c>
      <c r="BC1224" s="60">
        <f t="shared" si="106"/>
        <v>32.511359466430235</v>
      </c>
    </row>
    <row r="1225" spans="1:55">
      <c r="A1225" s="89">
        <v>42946</v>
      </c>
      <c r="B1225" s="2" t="s">
        <v>1842</v>
      </c>
      <c r="C1225" s="2" t="s">
        <v>1450</v>
      </c>
      <c r="D1225" s="2" t="s">
        <v>1575</v>
      </c>
      <c r="E1225" s="2">
        <v>137</v>
      </c>
      <c r="F1225" s="2">
        <v>3</v>
      </c>
      <c r="G1225" s="10" t="str">
        <f t="shared" si="110"/>
        <v>137-3</v>
      </c>
      <c r="H1225" s="2">
        <v>73</v>
      </c>
      <c r="I1225" s="2">
        <v>84</v>
      </c>
      <c r="J1225" s="14">
        <f>(VLOOKUP($G1225,Depth_Lookup_CCL!$A$3:$Z$549,11,FALSE))+(H1225/100)</f>
        <v>349.61</v>
      </c>
      <c r="K1225" s="14">
        <f>(VLOOKUP($G1225,Depth_Lookup_CCL!$A$3:$Z$549,11,FALSE))+(I1225/100)</f>
        <v>349.71999999999997</v>
      </c>
      <c r="L1225" s="90">
        <v>60</v>
      </c>
      <c r="M1225" s="90" t="s">
        <v>3265</v>
      </c>
      <c r="N1225" s="14" t="s">
        <v>1442</v>
      </c>
      <c r="Q1225" s="2"/>
      <c r="R1225" s="110"/>
      <c r="S1225" s="2" t="s">
        <v>1366</v>
      </c>
      <c r="T1225" s="35" t="s">
        <v>1363</v>
      </c>
      <c r="U1225" s="2" t="s">
        <v>1368</v>
      </c>
      <c r="V1225" s="2" t="s">
        <v>238</v>
      </c>
      <c r="W1225" s="5">
        <f>VLOOKUP(V1225,definitions_list_lookup!$V$12:$W$15,2,FALSE)</f>
        <v>2</v>
      </c>
      <c r="X1225" s="35" t="s">
        <v>1456</v>
      </c>
      <c r="Y1225" s="41">
        <f>VLOOKUP(X1225,definitions_list_lookup!$AT$3:$AU$5,2,FALSE)</f>
        <v>1</v>
      </c>
      <c r="Z1225" s="41">
        <v>19</v>
      </c>
      <c r="AA1225" s="41" t="s">
        <v>3081</v>
      </c>
      <c r="AB1225" s="2"/>
      <c r="AC1225" s="2"/>
      <c r="AD1225" s="5" t="e">
        <f>VLOOKUP(AC1225,definitions_list_lookup!$Y$12:$Z$15,2,FALSE)</f>
        <v>#N/A</v>
      </c>
      <c r="AE1225" s="35"/>
      <c r="AF1225" s="41" t="e">
        <f>VLOOKUP(AE1225,definitions_list_lookup!$AT$3:$AU$5,2,FALSE)</f>
        <v>#N/A</v>
      </c>
      <c r="AH1225" s="2"/>
      <c r="AI1225" s="2"/>
      <c r="AJ1225" s="14"/>
      <c r="AK1225" s="14"/>
      <c r="AL1225" s="14"/>
      <c r="AM1225" s="14"/>
      <c r="AN1225" s="14"/>
      <c r="AO1225" s="14"/>
      <c r="AP1225" s="14"/>
      <c r="AQ1225" s="14"/>
      <c r="AR1225" s="14"/>
      <c r="AS1225" s="49">
        <v>33</v>
      </c>
      <c r="AT1225" s="49">
        <v>90</v>
      </c>
      <c r="AU1225" s="49">
        <v>22</v>
      </c>
      <c r="AV1225" s="49">
        <v>360</v>
      </c>
      <c r="AW1225" s="122">
        <f t="shared" si="107"/>
        <v>-121.88763634624766</v>
      </c>
      <c r="AX1225" s="122">
        <f t="shared" si="103"/>
        <v>238.11236365375234</v>
      </c>
      <c r="AY1225" s="122">
        <f t="shared" si="108"/>
        <v>52.590097590503866</v>
      </c>
      <c r="AZ1225" s="122">
        <f t="shared" si="104"/>
        <v>328.11236365375237</v>
      </c>
      <c r="BA1225" s="122">
        <f t="shared" si="105"/>
        <v>37.409902409496134</v>
      </c>
      <c r="BB1225" s="122">
        <f t="shared" si="109"/>
        <v>58.11236365375234</v>
      </c>
      <c r="BC1225" s="122">
        <f t="shared" si="106"/>
        <v>37.409902409496134</v>
      </c>
    </row>
    <row r="1226" spans="1:55">
      <c r="A1226" s="89">
        <v>42946</v>
      </c>
      <c r="B1226" s="2" t="s">
        <v>1842</v>
      </c>
      <c r="C1226" s="2" t="s">
        <v>1450</v>
      </c>
      <c r="D1226" s="2" t="s">
        <v>1575</v>
      </c>
      <c r="E1226" s="2">
        <v>137</v>
      </c>
      <c r="F1226" s="2">
        <v>4</v>
      </c>
      <c r="G1226" s="10" t="str">
        <f t="shared" si="110"/>
        <v>137-4</v>
      </c>
      <c r="H1226" s="2">
        <v>0</v>
      </c>
      <c r="I1226" s="2">
        <v>8</v>
      </c>
      <c r="J1226" s="14">
        <f>(VLOOKUP($G1226,Depth_Lookup_CCL!$A$3:$Z$549,11,FALSE))+(H1226/100)</f>
        <v>349.73</v>
      </c>
      <c r="K1226" s="14">
        <f>(VLOOKUP($G1226,Depth_Lookup_CCL!$A$3:$Z$549,11,FALSE))+(I1226/100)</f>
        <v>349.81</v>
      </c>
      <c r="L1226" s="90">
        <v>60</v>
      </c>
      <c r="M1226" s="90" t="s">
        <v>1846</v>
      </c>
      <c r="N1226" s="14"/>
      <c r="Q1226" s="2"/>
      <c r="R1226" s="110"/>
      <c r="T1226" s="35"/>
      <c r="U1226" s="2"/>
      <c r="V1226" s="2"/>
      <c r="W1226" s="5" t="e">
        <f>VLOOKUP(V1226,definitions_list_lookup!$V$12:$W$15,2,FALSE)</f>
        <v>#N/A</v>
      </c>
      <c r="X1226" s="35"/>
      <c r="Y1226" s="41" t="e">
        <f>VLOOKUP(X1226,definitions_list_lookup!$AT$3:$AU$5,2,FALSE)</f>
        <v>#N/A</v>
      </c>
      <c r="Z1226" s="41"/>
      <c r="AA1226" s="41" t="s">
        <v>3229</v>
      </c>
      <c r="AB1226" s="2" t="s">
        <v>1385</v>
      </c>
      <c r="AC1226" s="2" t="s">
        <v>1374</v>
      </c>
      <c r="AD1226" s="5">
        <f>VLOOKUP(AC1226,definitions_list_lookup!$Y$12:$Z$15,2,FALSE)</f>
        <v>1</v>
      </c>
      <c r="AE1226" s="35" t="s">
        <v>1455</v>
      </c>
      <c r="AF1226" s="41">
        <f>VLOOKUP(AE1226,definitions_list_lookup!$AT$3:$AU$5,2,FALSE)</f>
        <v>0</v>
      </c>
      <c r="AH1226" s="2" t="s">
        <v>1492</v>
      </c>
      <c r="AI1226" s="2" t="s">
        <v>4011</v>
      </c>
      <c r="AJ1226" s="14"/>
      <c r="AK1226" s="14"/>
      <c r="AL1226" s="14"/>
      <c r="AM1226" s="14"/>
      <c r="AN1226" s="14"/>
      <c r="AO1226" s="14"/>
      <c r="AP1226" s="14"/>
      <c r="AQ1226" s="14"/>
      <c r="AR1226" s="14"/>
      <c r="AS1226" s="49">
        <v>31</v>
      </c>
      <c r="AT1226" s="49">
        <v>90</v>
      </c>
      <c r="AU1226" s="49">
        <v>10</v>
      </c>
      <c r="AV1226" s="49">
        <v>360</v>
      </c>
      <c r="AW1226" s="49">
        <f t="shared" si="107"/>
        <v>-106.35471538022611</v>
      </c>
      <c r="AX1226" s="49">
        <f t="shared" si="103"/>
        <v>253.64528461977389</v>
      </c>
      <c r="AY1226" s="49">
        <f t="shared" si="108"/>
        <v>57.945259291296608</v>
      </c>
      <c r="AZ1226" s="49">
        <f t="shared" si="104"/>
        <v>343.64528461977386</v>
      </c>
      <c r="BA1226" s="49">
        <f t="shared" si="105"/>
        <v>32.054740708703392</v>
      </c>
      <c r="BB1226" s="49">
        <f t="shared" si="109"/>
        <v>73.645284619773889</v>
      </c>
      <c r="BC1226" s="60">
        <f t="shared" si="106"/>
        <v>32.054740708703392</v>
      </c>
    </row>
    <row r="1227" spans="1:55">
      <c r="A1227" s="89">
        <v>42946</v>
      </c>
      <c r="B1227" s="2" t="s">
        <v>1842</v>
      </c>
      <c r="C1227" s="2" t="s">
        <v>1450</v>
      </c>
      <c r="D1227" s="2" t="s">
        <v>1575</v>
      </c>
      <c r="E1227" s="2">
        <v>137</v>
      </c>
      <c r="F1227" s="2">
        <v>4</v>
      </c>
      <c r="G1227" s="10" t="str">
        <f t="shared" si="110"/>
        <v>137-4</v>
      </c>
      <c r="H1227" s="2">
        <v>8</v>
      </c>
      <c r="I1227" s="2">
        <v>34.5</v>
      </c>
      <c r="J1227" s="14">
        <f>(VLOOKUP($G1227,Depth_Lookup_CCL!$A$3:$Z$549,11,FALSE))+(H1227/100)</f>
        <v>349.81</v>
      </c>
      <c r="K1227" s="14">
        <f>(VLOOKUP($G1227,Depth_Lookup_CCL!$A$3:$Z$549,11,FALSE))+(I1227/100)</f>
        <v>350.07500000000005</v>
      </c>
      <c r="L1227" s="90">
        <v>60</v>
      </c>
      <c r="M1227" s="90" t="s">
        <v>1846</v>
      </c>
      <c r="N1227" s="14"/>
      <c r="Q1227" s="2"/>
      <c r="R1227" s="110"/>
      <c r="S1227" s="2" t="s">
        <v>1379</v>
      </c>
      <c r="T1227" s="35" t="s">
        <v>1391</v>
      </c>
      <c r="U1227" s="2" t="s">
        <v>1368</v>
      </c>
      <c r="V1227" s="2" t="s">
        <v>1374</v>
      </c>
      <c r="W1227" s="5">
        <f>VLOOKUP(V1227,definitions_list_lookup!$V$12:$W$15,2,FALSE)</f>
        <v>1</v>
      </c>
      <c r="X1227" s="35" t="s">
        <v>1456</v>
      </c>
      <c r="Y1227" s="41">
        <f>VLOOKUP(X1227,definitions_list_lookup!$AT$3:$AU$5,2,FALSE)</f>
        <v>1</v>
      </c>
      <c r="Z1227" s="41">
        <v>26.5</v>
      </c>
      <c r="AA1227" s="41" t="s">
        <v>3977</v>
      </c>
      <c r="AB1227" s="2"/>
      <c r="AC1227" s="2"/>
      <c r="AD1227" s="5" t="e">
        <f>VLOOKUP(AC1227,definitions_list_lookup!$Y$12:$Z$15,2,FALSE)</f>
        <v>#N/A</v>
      </c>
      <c r="AE1227" s="35"/>
      <c r="AF1227" s="41" t="e">
        <f>VLOOKUP(AE1227,definitions_list_lookup!$AT$3:$AU$5,2,FALSE)</f>
        <v>#N/A</v>
      </c>
      <c r="AH1227" s="2"/>
      <c r="AI1227" s="2"/>
      <c r="AJ1227" s="14"/>
      <c r="AK1227" s="14"/>
      <c r="AL1227" s="14"/>
      <c r="AM1227" s="14"/>
      <c r="AN1227" s="14"/>
      <c r="AO1227" s="14"/>
      <c r="AP1227" s="14"/>
      <c r="AQ1227" s="14"/>
      <c r="AR1227" s="14"/>
      <c r="AS1227" s="49"/>
      <c r="AT1227" s="49"/>
      <c r="AU1227" s="49"/>
      <c r="AV1227" s="49"/>
      <c r="AW1227" s="49"/>
      <c r="AX1227" s="49"/>
      <c r="AY1227" s="49"/>
      <c r="AZ1227" s="49"/>
      <c r="BA1227" s="49"/>
      <c r="BB1227" s="49"/>
      <c r="BC1227" s="60"/>
    </row>
    <row r="1228" spans="1:55">
      <c r="A1228" s="89">
        <v>42946</v>
      </c>
      <c r="B1228" s="2" t="s">
        <v>1842</v>
      </c>
      <c r="C1228" s="2" t="s">
        <v>1450</v>
      </c>
      <c r="D1228" s="2" t="s">
        <v>1575</v>
      </c>
      <c r="E1228" s="2">
        <v>137</v>
      </c>
      <c r="F1228" s="2">
        <v>4</v>
      </c>
      <c r="G1228" s="10" t="str">
        <f t="shared" si="110"/>
        <v>137-4</v>
      </c>
      <c r="H1228" s="2">
        <v>34.5</v>
      </c>
      <c r="I1228" s="2">
        <v>73</v>
      </c>
      <c r="J1228" s="14">
        <f>(VLOOKUP($G1228,Depth_Lookup_CCL!$A$3:$Z$549,11,FALSE))+(H1228/100)</f>
        <v>350.07500000000005</v>
      </c>
      <c r="K1228" s="14">
        <f>(VLOOKUP($G1228,Depth_Lookup_CCL!$A$3:$Z$549,11,FALSE))+(I1228/100)</f>
        <v>350.46000000000004</v>
      </c>
      <c r="L1228" s="90">
        <v>60</v>
      </c>
      <c r="M1228" s="90" t="s">
        <v>1846</v>
      </c>
      <c r="N1228" s="14"/>
      <c r="Q1228" s="2"/>
      <c r="R1228" s="110"/>
      <c r="S1228" s="2" t="s">
        <v>1379</v>
      </c>
      <c r="T1228" s="35" t="s">
        <v>1391</v>
      </c>
      <c r="U1228" s="2" t="s">
        <v>1368</v>
      </c>
      <c r="V1228" s="2" t="s">
        <v>1374</v>
      </c>
      <c r="W1228" s="5">
        <f>VLOOKUP(V1228,definitions_list_lookup!$V$12:$W$15,2,FALSE)</f>
        <v>1</v>
      </c>
      <c r="X1228" s="35" t="s">
        <v>1456</v>
      </c>
      <c r="Y1228" s="41">
        <f>VLOOKUP(X1228,definitions_list_lookup!$AT$3:$AU$5,2,FALSE)</f>
        <v>1</v>
      </c>
      <c r="Z1228" s="41">
        <v>38.5</v>
      </c>
      <c r="AA1228" s="41" t="s">
        <v>4012</v>
      </c>
      <c r="AB1228" s="2"/>
      <c r="AC1228" s="2"/>
      <c r="AD1228" s="5" t="e">
        <f>VLOOKUP(AC1228,definitions_list_lookup!$Y$12:$Z$15,2,FALSE)</f>
        <v>#N/A</v>
      </c>
      <c r="AE1228" s="35"/>
      <c r="AF1228" s="41" t="e">
        <f>VLOOKUP(AE1228,definitions_list_lookup!$AT$3:$AU$5,2,FALSE)</f>
        <v>#N/A</v>
      </c>
      <c r="AH1228" s="2"/>
      <c r="AI1228" s="2"/>
      <c r="AJ1228" s="14"/>
      <c r="AK1228" s="14"/>
      <c r="AL1228" s="14"/>
      <c r="AM1228" s="14"/>
      <c r="AN1228" s="14"/>
      <c r="AO1228" s="14"/>
      <c r="AP1228" s="14"/>
      <c r="AQ1228" s="14"/>
      <c r="AR1228" s="14"/>
      <c r="AS1228" s="49"/>
      <c r="AT1228" s="49"/>
      <c r="AU1228" s="49"/>
      <c r="AV1228" s="49"/>
      <c r="AW1228" s="49"/>
      <c r="AX1228" s="49"/>
      <c r="AY1228" s="49"/>
      <c r="AZ1228" s="49"/>
      <c r="BA1228" s="49"/>
      <c r="BB1228" s="49"/>
      <c r="BC1228" s="60"/>
    </row>
    <row r="1229" spans="1:55">
      <c r="A1229" s="89">
        <v>42946</v>
      </c>
      <c r="B1229" s="2" t="s">
        <v>1842</v>
      </c>
      <c r="C1229" s="2" t="s">
        <v>1450</v>
      </c>
      <c r="D1229" s="2" t="s">
        <v>1575</v>
      </c>
      <c r="E1229" s="2">
        <v>137</v>
      </c>
      <c r="F1229" s="2">
        <v>4</v>
      </c>
      <c r="G1229" s="10" t="str">
        <f t="shared" si="110"/>
        <v>137-4</v>
      </c>
      <c r="H1229" s="2">
        <v>73</v>
      </c>
      <c r="I1229" s="2">
        <v>75</v>
      </c>
      <c r="J1229" s="14">
        <f>(VLOOKUP($G1229,Depth_Lookup_CCL!$A$3:$Z$549,11,FALSE))+(H1229/100)</f>
        <v>350.46000000000004</v>
      </c>
      <c r="K1229" s="14">
        <f>(VLOOKUP($G1229,Depth_Lookup_CCL!$A$3:$Z$549,11,FALSE))+(I1229/100)</f>
        <v>350.48</v>
      </c>
      <c r="L1229" s="90">
        <v>60</v>
      </c>
      <c r="M1229" s="90" t="s">
        <v>1846</v>
      </c>
      <c r="N1229" s="14" t="s">
        <v>1442</v>
      </c>
      <c r="Q1229" s="2"/>
      <c r="R1229" s="110"/>
      <c r="S1229" s="2" t="s">
        <v>1379</v>
      </c>
      <c r="T1229" s="35" t="s">
        <v>1391</v>
      </c>
      <c r="U1229" s="2" t="s">
        <v>1368</v>
      </c>
      <c r="V1229" s="2" t="s">
        <v>1374</v>
      </c>
      <c r="W1229" s="5">
        <f>VLOOKUP(V1229,definitions_list_lookup!$V$12:$W$15,2,FALSE)</f>
        <v>1</v>
      </c>
      <c r="X1229" s="35" t="s">
        <v>1455</v>
      </c>
      <c r="Y1229" s="41">
        <f>VLOOKUP(X1229,definitions_list_lookup!$AT$3:$AU$5,2,FALSE)</f>
        <v>0</v>
      </c>
      <c r="Z1229" s="41">
        <v>5</v>
      </c>
      <c r="AA1229" s="41" t="s">
        <v>3977</v>
      </c>
      <c r="AB1229" s="2"/>
      <c r="AC1229" s="2"/>
      <c r="AD1229" s="5" t="e">
        <f>VLOOKUP(AC1229,definitions_list_lookup!$Y$12:$Z$15,2,FALSE)</f>
        <v>#N/A</v>
      </c>
      <c r="AE1229" s="35"/>
      <c r="AF1229" s="41" t="e">
        <f>VLOOKUP(AE1229,definitions_list_lookup!$AT$3:$AU$5,2,FALSE)</f>
        <v>#N/A</v>
      </c>
      <c r="AH1229" s="2"/>
      <c r="AI1229" s="2"/>
      <c r="AJ1229" s="14"/>
      <c r="AK1229" s="14"/>
      <c r="AL1229" s="14"/>
      <c r="AM1229" s="14"/>
      <c r="AN1229" s="14"/>
      <c r="AO1229" s="14"/>
      <c r="AP1229" s="14"/>
      <c r="AQ1229" s="14"/>
      <c r="AR1229" s="14"/>
      <c r="AS1229" s="49"/>
      <c r="AT1229" s="49"/>
      <c r="AU1229" s="49"/>
      <c r="AV1229" s="49"/>
      <c r="AW1229" s="49" t="e">
        <f t="shared" si="107"/>
        <v>#DIV/0!</v>
      </c>
      <c r="AX1229" s="49" t="e">
        <f t="shared" si="103"/>
        <v>#DIV/0!</v>
      </c>
      <c r="AY1229" s="49" t="e">
        <f t="shared" si="108"/>
        <v>#DIV/0!</v>
      </c>
      <c r="AZ1229" s="49" t="e">
        <f t="shared" si="104"/>
        <v>#DIV/0!</v>
      </c>
      <c r="BA1229" s="49" t="e">
        <f t="shared" si="105"/>
        <v>#DIV/0!</v>
      </c>
      <c r="BB1229" s="49" t="e">
        <f t="shared" si="109"/>
        <v>#DIV/0!</v>
      </c>
      <c r="BC1229" s="60" t="e">
        <f t="shared" si="106"/>
        <v>#DIV/0!</v>
      </c>
    </row>
    <row r="1230" spans="1:55">
      <c r="A1230" s="89">
        <v>42946</v>
      </c>
      <c r="B1230" s="2" t="s">
        <v>1842</v>
      </c>
      <c r="C1230" s="2" t="s">
        <v>1450</v>
      </c>
      <c r="D1230" s="2" t="s">
        <v>1575</v>
      </c>
      <c r="E1230" s="2">
        <v>138</v>
      </c>
      <c r="F1230" s="2">
        <v>1</v>
      </c>
      <c r="G1230" s="10" t="str">
        <f t="shared" si="110"/>
        <v>138-1</v>
      </c>
      <c r="H1230" s="2">
        <v>0</v>
      </c>
      <c r="I1230" s="2">
        <v>3</v>
      </c>
      <c r="J1230" s="14">
        <f>(VLOOKUP($G1230,Depth_Lookup_CCL!$A$3:$Z$549,11,FALSE))+(H1230/100)</f>
        <v>350.4</v>
      </c>
      <c r="K1230" s="14">
        <f>(VLOOKUP($G1230,Depth_Lookup_CCL!$A$3:$Z$549,11,FALSE))+(I1230/100)</f>
        <v>350.42999999999995</v>
      </c>
      <c r="L1230" s="90">
        <v>60</v>
      </c>
      <c r="M1230" s="90" t="s">
        <v>1888</v>
      </c>
      <c r="N1230" s="14"/>
      <c r="Q1230" s="2"/>
      <c r="R1230" s="110"/>
      <c r="T1230" s="35"/>
      <c r="U1230" s="2"/>
      <c r="V1230" s="2"/>
      <c r="W1230" s="5" t="e">
        <f>VLOOKUP(V1230,definitions_list_lookup!$V$12:$W$15,2,FALSE)</f>
        <v>#N/A</v>
      </c>
      <c r="X1230" s="35"/>
      <c r="Y1230" s="41" t="e">
        <f>VLOOKUP(X1230,definitions_list_lookup!$AT$3:$AU$5,2,FALSE)</f>
        <v>#N/A</v>
      </c>
      <c r="Z1230" s="41"/>
      <c r="AA1230" s="41" t="s">
        <v>3229</v>
      </c>
      <c r="AB1230" s="2" t="s">
        <v>1385</v>
      </c>
      <c r="AC1230" s="2" t="s">
        <v>1374</v>
      </c>
      <c r="AD1230" s="5">
        <f>VLOOKUP(AC1230,definitions_list_lookup!$Y$12:$Z$15,2,FALSE)</f>
        <v>1</v>
      </c>
      <c r="AE1230" s="35" t="s">
        <v>1455</v>
      </c>
      <c r="AF1230" s="41">
        <f>VLOOKUP(AE1230,definitions_list_lookup!$AT$3:$AU$5,2,FALSE)</f>
        <v>0</v>
      </c>
      <c r="AH1230" s="2" t="s">
        <v>1494</v>
      </c>
      <c r="AI1230" s="2" t="s">
        <v>4013</v>
      </c>
      <c r="AJ1230" s="14"/>
      <c r="AK1230" s="14"/>
      <c r="AL1230" s="14"/>
      <c r="AM1230" s="14"/>
      <c r="AN1230" s="14"/>
      <c r="AO1230" s="14"/>
      <c r="AP1230" s="14"/>
      <c r="AQ1230" s="14"/>
      <c r="AR1230" s="14"/>
      <c r="AS1230" s="49">
        <v>34</v>
      </c>
      <c r="AT1230" s="49">
        <v>90</v>
      </c>
      <c r="AU1230" s="49">
        <v>9</v>
      </c>
      <c r="AV1230" s="49">
        <v>360</v>
      </c>
      <c r="AW1230" s="49">
        <f t="shared" si="107"/>
        <v>-103.21448348883288</v>
      </c>
      <c r="AX1230" s="49">
        <f t="shared" si="103"/>
        <v>256.78551651116709</v>
      </c>
      <c r="AY1230" s="49">
        <f t="shared" si="108"/>
        <v>55.283672624720516</v>
      </c>
      <c r="AZ1230" s="49">
        <f t="shared" si="104"/>
        <v>346.78551651116709</v>
      </c>
      <c r="BA1230" s="49">
        <f t="shared" si="105"/>
        <v>34.716327375279484</v>
      </c>
      <c r="BB1230" s="49">
        <f t="shared" si="109"/>
        <v>76.785516511167089</v>
      </c>
      <c r="BC1230" s="60">
        <f t="shared" si="106"/>
        <v>34.716327375279484</v>
      </c>
    </row>
    <row r="1231" spans="1:55">
      <c r="A1231" s="89">
        <v>42946</v>
      </c>
      <c r="B1231" s="2" t="s">
        <v>1842</v>
      </c>
      <c r="C1231" s="2" t="s">
        <v>1450</v>
      </c>
      <c r="D1231" s="2" t="s">
        <v>1575</v>
      </c>
      <c r="E1231" s="2">
        <v>138</v>
      </c>
      <c r="F1231" s="2">
        <v>1</v>
      </c>
      <c r="G1231" s="10" t="str">
        <f t="shared" si="110"/>
        <v>138-1</v>
      </c>
      <c r="H1231" s="2">
        <v>3</v>
      </c>
      <c r="I1231" s="2">
        <v>19</v>
      </c>
      <c r="J1231" s="14">
        <f>(VLOOKUP($G1231,Depth_Lookup_CCL!$A$3:$Z$549,11,FALSE))+(H1231/100)</f>
        <v>350.42999999999995</v>
      </c>
      <c r="K1231" s="14">
        <f>(VLOOKUP($G1231,Depth_Lookup_CCL!$A$3:$Z$549,11,FALSE))+(I1231/100)</f>
        <v>350.59</v>
      </c>
      <c r="L1231" s="90">
        <v>60</v>
      </c>
      <c r="M1231" s="90" t="s">
        <v>1888</v>
      </c>
      <c r="N1231" s="14"/>
      <c r="Q1231" s="2"/>
      <c r="R1231" s="110"/>
      <c r="S1231" s="2" t="s">
        <v>1379</v>
      </c>
      <c r="T1231" s="35" t="s">
        <v>1391</v>
      </c>
      <c r="U1231" s="2" t="s">
        <v>1368</v>
      </c>
      <c r="V1231" s="2" t="s">
        <v>1374</v>
      </c>
      <c r="W1231" s="5">
        <f>VLOOKUP(V1231,definitions_list_lookup!$V$12:$W$15,2,FALSE)</f>
        <v>1</v>
      </c>
      <c r="X1231" s="35" t="s">
        <v>1456</v>
      </c>
      <c r="Y1231" s="41">
        <f>VLOOKUP(X1231,definitions_list_lookup!$AT$3:$AU$5,2,FALSE)</f>
        <v>1</v>
      </c>
      <c r="Z1231" s="41">
        <v>16</v>
      </c>
      <c r="AA1231" s="41" t="s">
        <v>3081</v>
      </c>
      <c r="AB1231" s="2"/>
      <c r="AC1231" s="2"/>
      <c r="AD1231" s="5" t="e">
        <f>VLOOKUP(AC1231,definitions_list_lookup!$Y$12:$Z$15,2,FALSE)</f>
        <v>#N/A</v>
      </c>
      <c r="AE1231" s="35"/>
      <c r="AF1231" s="41" t="e">
        <f>VLOOKUP(AE1231,definitions_list_lookup!$AT$3:$AU$5,2,FALSE)</f>
        <v>#N/A</v>
      </c>
      <c r="AH1231" s="2"/>
      <c r="AI1231" s="2"/>
      <c r="AJ1231" s="14"/>
      <c r="AK1231" s="14"/>
      <c r="AL1231" s="14"/>
      <c r="AM1231" s="14"/>
      <c r="AN1231" s="14"/>
      <c r="AO1231" s="14"/>
      <c r="AP1231" s="14"/>
      <c r="AQ1231" s="14"/>
      <c r="AR1231" s="14"/>
      <c r="AS1231" s="49"/>
      <c r="AT1231" s="49"/>
      <c r="AU1231" s="49"/>
      <c r="AV1231" s="49"/>
      <c r="AW1231" s="49"/>
      <c r="AX1231" s="49"/>
      <c r="AY1231" s="49"/>
      <c r="AZ1231" s="49"/>
      <c r="BA1231" s="49"/>
      <c r="BB1231" s="49"/>
      <c r="BC1231" s="60"/>
    </row>
    <row r="1232" spans="1:55">
      <c r="A1232" s="89">
        <v>42946</v>
      </c>
      <c r="B1232" s="2" t="s">
        <v>1842</v>
      </c>
      <c r="C1232" s="2" t="s">
        <v>1450</v>
      </c>
      <c r="D1232" s="2" t="s">
        <v>1575</v>
      </c>
      <c r="E1232" s="2">
        <v>138</v>
      </c>
      <c r="F1232" s="2">
        <v>1</v>
      </c>
      <c r="G1232" s="10" t="str">
        <f t="shared" si="110"/>
        <v>138-1</v>
      </c>
      <c r="H1232" s="2">
        <v>19</v>
      </c>
      <c r="I1232" s="2">
        <v>49</v>
      </c>
      <c r="J1232" s="14">
        <f>(VLOOKUP($G1232,Depth_Lookup_CCL!$A$3:$Z$549,11,FALSE))+(H1232/100)</f>
        <v>350.59</v>
      </c>
      <c r="K1232" s="14">
        <f>(VLOOKUP($G1232,Depth_Lookup_CCL!$A$3:$Z$549,11,FALSE))+(I1232/100)</f>
        <v>350.89</v>
      </c>
      <c r="L1232" s="90">
        <v>60</v>
      </c>
      <c r="M1232" s="90" t="s">
        <v>1888</v>
      </c>
      <c r="N1232" s="14"/>
      <c r="Q1232" s="2"/>
      <c r="R1232" s="110"/>
      <c r="S1232" s="2" t="s">
        <v>1379</v>
      </c>
      <c r="T1232" s="35" t="s">
        <v>1391</v>
      </c>
      <c r="U1232" s="2" t="s">
        <v>1368</v>
      </c>
      <c r="V1232" s="2" t="s">
        <v>1374</v>
      </c>
      <c r="W1232" s="5">
        <f>VLOOKUP(V1232,definitions_list_lookup!$V$12:$W$15,2,FALSE)</f>
        <v>1</v>
      </c>
      <c r="X1232" s="35" t="s">
        <v>1456</v>
      </c>
      <c r="Y1232" s="41">
        <f>VLOOKUP(X1232,definitions_list_lookup!$AT$3:$AU$5,2,FALSE)</f>
        <v>1</v>
      </c>
      <c r="Z1232" s="41">
        <v>30</v>
      </c>
      <c r="AA1232" s="41" t="s">
        <v>3977</v>
      </c>
      <c r="AB1232" s="2"/>
      <c r="AC1232" s="2"/>
      <c r="AD1232" s="5" t="e">
        <f>VLOOKUP(AC1232,definitions_list_lookup!$Y$12:$Z$15,2,FALSE)</f>
        <v>#N/A</v>
      </c>
      <c r="AE1232" s="35"/>
      <c r="AF1232" s="41" t="e">
        <f>VLOOKUP(AE1232,definitions_list_lookup!$AT$3:$AU$5,2,FALSE)</f>
        <v>#N/A</v>
      </c>
      <c r="AH1232" s="2"/>
      <c r="AI1232" s="2"/>
      <c r="AJ1232" s="14"/>
      <c r="AK1232" s="14"/>
      <c r="AL1232" s="14"/>
      <c r="AM1232" s="14"/>
      <c r="AN1232" s="14"/>
      <c r="AO1232" s="14"/>
      <c r="AP1232" s="14"/>
      <c r="AQ1232" s="14"/>
      <c r="AR1232" s="14"/>
      <c r="AS1232" s="49"/>
      <c r="AT1232" s="49"/>
      <c r="AU1232" s="49"/>
      <c r="AV1232" s="49"/>
      <c r="AW1232" s="49"/>
      <c r="AX1232" s="49"/>
      <c r="AY1232" s="49"/>
      <c r="AZ1232" s="49"/>
      <c r="BA1232" s="49"/>
      <c r="BB1232" s="49"/>
      <c r="BC1232" s="60"/>
    </row>
    <row r="1233" spans="1:55">
      <c r="A1233" s="89">
        <v>42946</v>
      </c>
      <c r="B1233" s="2" t="s">
        <v>1842</v>
      </c>
      <c r="C1233" s="2" t="s">
        <v>1450</v>
      </c>
      <c r="D1233" s="2" t="s">
        <v>1575</v>
      </c>
      <c r="E1233" s="2">
        <v>138</v>
      </c>
      <c r="F1233" s="2">
        <v>1</v>
      </c>
      <c r="G1233" s="10" t="str">
        <f t="shared" si="110"/>
        <v>138-1</v>
      </c>
      <c r="H1233" s="2">
        <v>49</v>
      </c>
      <c r="I1233" s="2">
        <v>60</v>
      </c>
      <c r="J1233" s="14">
        <f>(VLOOKUP($G1233,Depth_Lookup_CCL!$A$3:$Z$549,11,FALSE))+(H1233/100)</f>
        <v>350.89</v>
      </c>
      <c r="K1233" s="14">
        <f>(VLOOKUP($G1233,Depth_Lookup_CCL!$A$3:$Z$549,11,FALSE))+(I1233/100)</f>
        <v>351</v>
      </c>
      <c r="L1233" s="90">
        <v>60</v>
      </c>
      <c r="M1233" s="90" t="s">
        <v>1888</v>
      </c>
      <c r="N1233" s="14"/>
      <c r="Q1233" s="2"/>
      <c r="R1233" s="110"/>
      <c r="S1233" s="2" t="s">
        <v>1379</v>
      </c>
      <c r="T1233" s="35" t="s">
        <v>1391</v>
      </c>
      <c r="U1233" s="2" t="s">
        <v>1368</v>
      </c>
      <c r="V1233" s="2" t="s">
        <v>1374</v>
      </c>
      <c r="W1233" s="5">
        <f>VLOOKUP(V1233,definitions_list_lookup!$V$12:$W$15,2,FALSE)</f>
        <v>1</v>
      </c>
      <c r="X1233" s="35" t="s">
        <v>1455</v>
      </c>
      <c r="Y1233" s="41">
        <f>VLOOKUP(X1233,definitions_list_lookup!$AT$3:$AU$5,2,FALSE)</f>
        <v>0</v>
      </c>
      <c r="Z1233" s="41">
        <v>11</v>
      </c>
      <c r="AA1233" s="41" t="s">
        <v>3081</v>
      </c>
      <c r="AB1233" s="2"/>
      <c r="AC1233" s="2"/>
      <c r="AD1233" s="5" t="e">
        <f>VLOOKUP(AC1233,definitions_list_lookup!$Y$12:$Z$15,2,FALSE)</f>
        <v>#N/A</v>
      </c>
      <c r="AE1233" s="35"/>
      <c r="AF1233" s="41" t="e">
        <f>VLOOKUP(AE1233,definitions_list_lookup!$AT$3:$AU$5,2,FALSE)</f>
        <v>#N/A</v>
      </c>
      <c r="AH1233" s="2"/>
      <c r="AI1233" s="2"/>
      <c r="AJ1233" s="14"/>
      <c r="AK1233" s="14"/>
      <c r="AL1233" s="14"/>
      <c r="AM1233" s="14"/>
      <c r="AN1233" s="14"/>
      <c r="AO1233" s="14"/>
      <c r="AP1233" s="14"/>
      <c r="AQ1233" s="14"/>
      <c r="AR1233" s="14"/>
      <c r="AS1233" s="49"/>
      <c r="AT1233" s="49"/>
      <c r="AU1233" s="49"/>
      <c r="AV1233" s="49"/>
      <c r="AW1233" s="49"/>
      <c r="AX1233" s="49"/>
      <c r="AY1233" s="49"/>
      <c r="AZ1233" s="49"/>
      <c r="BA1233" s="49"/>
      <c r="BB1233" s="49"/>
      <c r="BC1233" s="60"/>
    </row>
    <row r="1234" spans="1:55">
      <c r="A1234" s="89">
        <v>42946</v>
      </c>
      <c r="B1234" s="2" t="s">
        <v>1842</v>
      </c>
      <c r="C1234" s="2" t="s">
        <v>1450</v>
      </c>
      <c r="D1234" s="2" t="s">
        <v>1575</v>
      </c>
      <c r="E1234" s="2">
        <v>138</v>
      </c>
      <c r="F1234" s="2">
        <v>1</v>
      </c>
      <c r="G1234" s="10" t="str">
        <f t="shared" si="110"/>
        <v>138-1</v>
      </c>
      <c r="H1234" s="2">
        <v>60</v>
      </c>
      <c r="I1234" s="2">
        <v>94</v>
      </c>
      <c r="J1234" s="14">
        <f>(VLOOKUP($G1234,Depth_Lookup_CCL!$A$3:$Z$549,11,FALSE))+(H1234/100)</f>
        <v>351</v>
      </c>
      <c r="K1234" s="14">
        <f>(VLOOKUP($G1234,Depth_Lookup_CCL!$A$3:$Z$549,11,FALSE))+(I1234/100)</f>
        <v>351.34</v>
      </c>
      <c r="L1234" s="90">
        <v>60</v>
      </c>
      <c r="M1234" s="90" t="s">
        <v>1888</v>
      </c>
      <c r="N1234" s="14" t="s">
        <v>1442</v>
      </c>
      <c r="Q1234" s="2"/>
      <c r="R1234" s="110"/>
      <c r="S1234" s="2" t="s">
        <v>1379</v>
      </c>
      <c r="T1234" s="35" t="s">
        <v>1391</v>
      </c>
      <c r="U1234" s="2" t="s">
        <v>1368</v>
      </c>
      <c r="V1234" s="2" t="s">
        <v>1374</v>
      </c>
      <c r="W1234" s="5">
        <f>VLOOKUP(V1234,definitions_list_lookup!$V$12:$W$15,2,FALSE)</f>
        <v>1</v>
      </c>
      <c r="X1234" s="35" t="s">
        <v>1456</v>
      </c>
      <c r="Y1234" s="41">
        <f>VLOOKUP(X1234,definitions_list_lookup!$AT$3:$AU$5,2,FALSE)</f>
        <v>1</v>
      </c>
      <c r="Z1234" s="41">
        <v>108</v>
      </c>
      <c r="AA1234" s="41" t="s">
        <v>3977</v>
      </c>
      <c r="AB1234" s="2"/>
      <c r="AC1234" s="2"/>
      <c r="AD1234" s="5" t="e">
        <f>VLOOKUP(AC1234,definitions_list_lookup!$Y$12:$Z$15,2,FALSE)</f>
        <v>#N/A</v>
      </c>
      <c r="AE1234" s="35"/>
      <c r="AF1234" s="41" t="e">
        <f>VLOOKUP(AE1234,definitions_list_lookup!$AT$3:$AU$5,2,FALSE)</f>
        <v>#N/A</v>
      </c>
      <c r="AH1234" s="2"/>
      <c r="AI1234" s="2"/>
      <c r="AJ1234" s="14"/>
      <c r="AK1234" s="14"/>
      <c r="AL1234" s="14"/>
      <c r="AM1234" s="14"/>
      <c r="AN1234" s="14"/>
      <c r="AO1234" s="14"/>
      <c r="AP1234" s="14"/>
      <c r="AQ1234" s="14"/>
      <c r="AR1234" s="14"/>
      <c r="AS1234" s="49"/>
      <c r="AT1234" s="49"/>
      <c r="AU1234" s="49"/>
      <c r="AV1234" s="49"/>
      <c r="AW1234" s="49" t="e">
        <f t="shared" si="107"/>
        <v>#DIV/0!</v>
      </c>
      <c r="AX1234" s="49" t="e">
        <f t="shared" si="103"/>
        <v>#DIV/0!</v>
      </c>
      <c r="AY1234" s="49" t="e">
        <f t="shared" si="108"/>
        <v>#DIV/0!</v>
      </c>
      <c r="AZ1234" s="49" t="e">
        <f t="shared" si="104"/>
        <v>#DIV/0!</v>
      </c>
      <c r="BA1234" s="49" t="e">
        <f t="shared" si="105"/>
        <v>#DIV/0!</v>
      </c>
      <c r="BB1234" s="49" t="e">
        <f t="shared" si="109"/>
        <v>#DIV/0!</v>
      </c>
      <c r="BC1234" s="60" t="e">
        <f t="shared" si="106"/>
        <v>#DIV/0!</v>
      </c>
    </row>
    <row r="1235" spans="1:55">
      <c r="A1235" s="89">
        <v>42946</v>
      </c>
      <c r="B1235" s="2" t="s">
        <v>1842</v>
      </c>
      <c r="C1235" s="2" t="s">
        <v>1450</v>
      </c>
      <c r="D1235" s="2" t="s">
        <v>1575</v>
      </c>
      <c r="E1235" s="2">
        <v>138</v>
      </c>
      <c r="F1235" s="2">
        <v>2</v>
      </c>
      <c r="G1235" s="10" t="str">
        <f t="shared" si="110"/>
        <v>138-2</v>
      </c>
      <c r="H1235" s="2">
        <v>0</v>
      </c>
      <c r="I1235" s="2">
        <v>65</v>
      </c>
      <c r="J1235" s="14">
        <f>(VLOOKUP($G1235,Depth_Lookup_CCL!$A$3:$Z$549,11,FALSE))+(H1235/100)</f>
        <v>351.34</v>
      </c>
      <c r="K1235" s="14">
        <f>(VLOOKUP($G1235,Depth_Lookup_CCL!$A$3:$Z$549,11,FALSE))+(I1235/100)</f>
        <v>351.98999999999995</v>
      </c>
      <c r="L1235" s="90">
        <v>60</v>
      </c>
      <c r="M1235" s="90" t="s">
        <v>1846</v>
      </c>
      <c r="N1235" s="14" t="s">
        <v>1442</v>
      </c>
      <c r="Q1235" s="2"/>
      <c r="R1235" s="110"/>
      <c r="T1235" s="35"/>
      <c r="U1235" s="2"/>
      <c r="V1235" s="2"/>
      <c r="W1235" s="5" t="e">
        <f>VLOOKUP(V1235,definitions_list_lookup!$V$12:$W$15,2,FALSE)</f>
        <v>#N/A</v>
      </c>
      <c r="X1235" s="35"/>
      <c r="Y1235" s="41" t="e">
        <f>VLOOKUP(X1235,definitions_list_lookup!$AT$3:$AU$5,2,FALSE)</f>
        <v>#N/A</v>
      </c>
      <c r="Z1235" s="41"/>
      <c r="AA1235" s="41" t="s">
        <v>2503</v>
      </c>
      <c r="AB1235" s="2" t="s">
        <v>1385</v>
      </c>
      <c r="AC1235" s="2" t="s">
        <v>1374</v>
      </c>
      <c r="AD1235" s="5">
        <f>VLOOKUP(AC1235,definitions_list_lookup!$Y$12:$Z$15,2,FALSE)</f>
        <v>1</v>
      </c>
      <c r="AE1235" s="35" t="s">
        <v>1455</v>
      </c>
      <c r="AF1235" s="41">
        <f>VLOOKUP(AE1235,definitions_list_lookup!$AT$3:$AU$5,2,FALSE)</f>
        <v>0</v>
      </c>
      <c r="AH1235" s="2" t="s">
        <v>1494</v>
      </c>
      <c r="AI1235" s="2" t="s">
        <v>4014</v>
      </c>
      <c r="AJ1235" s="14"/>
      <c r="AK1235" s="14"/>
      <c r="AL1235" s="14"/>
      <c r="AM1235" s="14"/>
      <c r="AN1235" s="14"/>
      <c r="AO1235" s="14"/>
      <c r="AP1235" s="14"/>
      <c r="AQ1235" s="14"/>
      <c r="AR1235" s="14"/>
      <c r="AS1235" s="49">
        <v>36</v>
      </c>
      <c r="AT1235" s="49">
        <v>90</v>
      </c>
      <c r="AU1235" s="49">
        <v>12</v>
      </c>
      <c r="AV1235" s="49">
        <v>360</v>
      </c>
      <c r="AW1235" s="49">
        <f t="shared" si="107"/>
        <v>-106.30731243267235</v>
      </c>
      <c r="AX1235" s="49">
        <f t="shared" si="103"/>
        <v>253.69268756732765</v>
      </c>
      <c r="AY1235" s="49">
        <f t="shared" si="108"/>
        <v>52.874390719455164</v>
      </c>
      <c r="AZ1235" s="49">
        <f t="shared" si="104"/>
        <v>343.69268756732765</v>
      </c>
      <c r="BA1235" s="49">
        <f t="shared" si="105"/>
        <v>37.125609280544836</v>
      </c>
      <c r="BB1235" s="49">
        <f t="shared" si="109"/>
        <v>73.692687567327653</v>
      </c>
      <c r="BC1235" s="60">
        <f t="shared" si="106"/>
        <v>37.125609280544836</v>
      </c>
    </row>
    <row r="1236" spans="1:55">
      <c r="A1236" s="89">
        <v>42946</v>
      </c>
      <c r="B1236" s="2" t="s">
        <v>1842</v>
      </c>
      <c r="C1236" s="2" t="s">
        <v>1450</v>
      </c>
      <c r="D1236" s="2" t="s">
        <v>1575</v>
      </c>
      <c r="E1236" s="2">
        <v>138</v>
      </c>
      <c r="F1236" s="2">
        <v>3</v>
      </c>
      <c r="G1236" s="10" t="str">
        <f t="shared" si="110"/>
        <v>138-3</v>
      </c>
      <c r="H1236" s="2">
        <v>0</v>
      </c>
      <c r="I1236" s="2">
        <v>9</v>
      </c>
      <c r="J1236" s="14">
        <f>(VLOOKUP($G1236,Depth_Lookup_CCL!$A$3:$Z$549,11,FALSE))+(H1236/100)</f>
        <v>351.98499999999996</v>
      </c>
      <c r="K1236" s="14">
        <f>(VLOOKUP($G1236,Depth_Lookup_CCL!$A$3:$Z$549,11,FALSE))+(I1236/100)</f>
        <v>352.07499999999993</v>
      </c>
      <c r="L1236" s="90">
        <v>60</v>
      </c>
      <c r="M1236" s="90" t="s">
        <v>1888</v>
      </c>
      <c r="N1236" s="14"/>
      <c r="Q1236" s="2"/>
      <c r="R1236" s="110"/>
      <c r="S1236" s="2" t="s">
        <v>1379</v>
      </c>
      <c r="T1236" s="35" t="s">
        <v>1391</v>
      </c>
      <c r="U1236" s="2" t="s">
        <v>1368</v>
      </c>
      <c r="V1236" s="2" t="s">
        <v>1374</v>
      </c>
      <c r="W1236" s="5">
        <f>VLOOKUP(V1236,definitions_list_lookup!$V$12:$W$15,2,FALSE)</f>
        <v>1</v>
      </c>
      <c r="X1236" s="35" t="s">
        <v>1456</v>
      </c>
      <c r="Y1236" s="41">
        <f>VLOOKUP(X1236,definitions_list_lookup!$AT$3:$AU$5,2,FALSE)</f>
        <v>1</v>
      </c>
      <c r="Z1236" s="41"/>
      <c r="AA1236" s="41" t="s">
        <v>3081</v>
      </c>
      <c r="AB1236" s="2"/>
      <c r="AC1236" s="2"/>
      <c r="AD1236" s="5" t="e">
        <f>VLOOKUP(AC1236,definitions_list_lookup!$Y$12:$Z$15,2,FALSE)</f>
        <v>#N/A</v>
      </c>
      <c r="AE1236" s="35"/>
      <c r="AF1236" s="41" t="e">
        <f>VLOOKUP(AE1236,definitions_list_lookup!$AT$3:$AU$5,2,FALSE)</f>
        <v>#N/A</v>
      </c>
      <c r="AH1236" s="2"/>
      <c r="AI1236" s="2"/>
      <c r="AJ1236" s="14"/>
      <c r="AK1236" s="14"/>
      <c r="AL1236" s="14"/>
      <c r="AM1236" s="14"/>
      <c r="AN1236" s="14"/>
      <c r="AO1236" s="14"/>
      <c r="AP1236" s="14"/>
      <c r="AQ1236" s="14"/>
      <c r="AR1236" s="14"/>
      <c r="AS1236" s="49"/>
      <c r="AT1236" s="49"/>
      <c r="AU1236" s="49"/>
      <c r="AV1236" s="49"/>
      <c r="AW1236" s="49"/>
      <c r="AX1236" s="49"/>
      <c r="AY1236" s="49"/>
      <c r="AZ1236" s="49"/>
      <c r="BA1236" s="49"/>
      <c r="BB1236" s="49"/>
      <c r="BC1236" s="60"/>
    </row>
    <row r="1237" spans="1:55">
      <c r="A1237" s="89">
        <v>42946</v>
      </c>
      <c r="B1237" s="2" t="s">
        <v>1842</v>
      </c>
      <c r="C1237" s="2" t="s">
        <v>1450</v>
      </c>
      <c r="D1237" s="2" t="s">
        <v>1575</v>
      </c>
      <c r="E1237" s="2">
        <v>138</v>
      </c>
      <c r="F1237" s="2">
        <v>3</v>
      </c>
      <c r="G1237" s="10" t="str">
        <f t="shared" si="110"/>
        <v>138-3</v>
      </c>
      <c r="H1237" s="2">
        <v>9</v>
      </c>
      <c r="I1237" s="2">
        <v>25</v>
      </c>
      <c r="J1237" s="14">
        <f>(VLOOKUP($G1237,Depth_Lookup_CCL!$A$3:$Z$549,11,FALSE))+(H1237/100)</f>
        <v>352.07499999999993</v>
      </c>
      <c r="K1237" s="14">
        <f>(VLOOKUP($G1237,Depth_Lookup_CCL!$A$3:$Z$549,11,FALSE))+(I1237/100)</f>
        <v>352.23499999999996</v>
      </c>
      <c r="L1237" s="90">
        <v>60</v>
      </c>
      <c r="M1237" s="90" t="s">
        <v>1888</v>
      </c>
      <c r="N1237" s="14"/>
      <c r="Q1237" s="2"/>
      <c r="R1237" s="110"/>
      <c r="S1237" s="2" t="s">
        <v>1379</v>
      </c>
      <c r="T1237" s="35" t="s">
        <v>1391</v>
      </c>
      <c r="U1237" s="2" t="s">
        <v>1368</v>
      </c>
      <c r="V1237" s="2" t="s">
        <v>1374</v>
      </c>
      <c r="W1237" s="5">
        <f>VLOOKUP(V1237,definitions_list_lookup!$V$12:$W$15,2,FALSE)</f>
        <v>1</v>
      </c>
      <c r="X1237" s="35" t="s">
        <v>1456</v>
      </c>
      <c r="Y1237" s="41">
        <f>VLOOKUP(X1237,definitions_list_lookup!$AT$3:$AU$5,2,FALSE)</f>
        <v>1</v>
      </c>
      <c r="Z1237" s="41">
        <v>16</v>
      </c>
      <c r="AA1237" s="41" t="s">
        <v>3977</v>
      </c>
      <c r="AB1237" s="2"/>
      <c r="AC1237" s="2"/>
      <c r="AD1237" s="5" t="e">
        <f>VLOOKUP(AC1237,definitions_list_lookup!$Y$12:$Z$15,2,FALSE)</f>
        <v>#N/A</v>
      </c>
      <c r="AE1237" s="35"/>
      <c r="AF1237" s="41" t="e">
        <f>VLOOKUP(AE1237,definitions_list_lookup!$AT$3:$AU$5,2,FALSE)</f>
        <v>#N/A</v>
      </c>
      <c r="AH1237" s="2"/>
      <c r="AI1237" s="2"/>
      <c r="AJ1237" s="14"/>
      <c r="AK1237" s="14"/>
      <c r="AL1237" s="14"/>
      <c r="AM1237" s="14"/>
      <c r="AN1237" s="14"/>
      <c r="AO1237" s="14"/>
      <c r="AP1237" s="14"/>
      <c r="AQ1237" s="14"/>
      <c r="AR1237" s="14"/>
      <c r="AS1237" s="49"/>
      <c r="AT1237" s="49"/>
      <c r="AU1237" s="49"/>
      <c r="AV1237" s="49"/>
      <c r="AW1237" s="49"/>
      <c r="AX1237" s="49"/>
      <c r="AY1237" s="49"/>
      <c r="AZ1237" s="49"/>
      <c r="BA1237" s="49"/>
      <c r="BB1237" s="49"/>
      <c r="BC1237" s="60"/>
    </row>
    <row r="1238" spans="1:55">
      <c r="A1238" s="89">
        <v>42946</v>
      </c>
      <c r="B1238" s="2" t="s">
        <v>1842</v>
      </c>
      <c r="C1238" s="2" t="s">
        <v>1450</v>
      </c>
      <c r="D1238" s="2" t="s">
        <v>1575</v>
      </c>
      <c r="E1238" s="2">
        <v>138</v>
      </c>
      <c r="F1238" s="2">
        <v>3</v>
      </c>
      <c r="G1238" s="10" t="str">
        <f t="shared" si="110"/>
        <v>138-3</v>
      </c>
      <c r="H1238" s="2">
        <v>25</v>
      </c>
      <c r="I1238" s="2">
        <v>28</v>
      </c>
      <c r="J1238" s="14">
        <f>(VLOOKUP($G1238,Depth_Lookup_CCL!$A$3:$Z$549,11,FALSE))+(H1238/100)</f>
        <v>352.23499999999996</v>
      </c>
      <c r="K1238" s="14">
        <f>(VLOOKUP($G1238,Depth_Lookup_CCL!$A$3:$Z$549,11,FALSE))+(I1238/100)</f>
        <v>352.26499999999993</v>
      </c>
      <c r="L1238" s="90">
        <v>60</v>
      </c>
      <c r="M1238" s="90" t="s">
        <v>1888</v>
      </c>
      <c r="N1238" s="14"/>
      <c r="Q1238" s="2"/>
      <c r="R1238" s="110"/>
      <c r="T1238" s="35"/>
      <c r="U1238" s="2"/>
      <c r="V1238" s="2"/>
      <c r="W1238" s="5" t="e">
        <f>VLOOKUP(V1238,definitions_list_lookup!$V$12:$W$15,2,FALSE)</f>
        <v>#N/A</v>
      </c>
      <c r="X1238" s="35"/>
      <c r="Y1238" s="41" t="e">
        <f>VLOOKUP(X1238,definitions_list_lookup!$AT$3:$AU$5,2,FALSE)</f>
        <v>#N/A</v>
      </c>
      <c r="Z1238" s="41">
        <v>3</v>
      </c>
      <c r="AA1238" s="41" t="s">
        <v>3082</v>
      </c>
      <c r="AB1238" s="2" t="s">
        <v>1385</v>
      </c>
      <c r="AC1238" s="2" t="s">
        <v>1374</v>
      </c>
      <c r="AD1238" s="5">
        <f>VLOOKUP(AC1238,definitions_list_lookup!$Y$12:$Z$15,2,FALSE)</f>
        <v>1</v>
      </c>
      <c r="AE1238" s="35" t="s">
        <v>1455</v>
      </c>
      <c r="AF1238" s="41">
        <f>VLOOKUP(AE1238,definitions_list_lookup!$AT$3:$AU$5,2,FALSE)</f>
        <v>0</v>
      </c>
      <c r="AH1238" s="2" t="s">
        <v>1492</v>
      </c>
      <c r="AI1238" s="2" t="s">
        <v>4015</v>
      </c>
      <c r="AJ1238" s="14"/>
      <c r="AK1238" s="14"/>
      <c r="AL1238" s="14"/>
      <c r="AM1238" s="14"/>
      <c r="AN1238" s="14"/>
      <c r="AO1238" s="14"/>
      <c r="AP1238" s="14"/>
      <c r="AQ1238" s="14"/>
      <c r="AR1238" s="14"/>
      <c r="AS1238" s="49">
        <v>26</v>
      </c>
      <c r="AT1238" s="49">
        <v>90</v>
      </c>
      <c r="AU1238" s="49">
        <v>10</v>
      </c>
      <c r="AV1238" s="49">
        <v>360</v>
      </c>
      <c r="AW1238" s="49">
        <f t="shared" si="107"/>
        <v>-109.87613360979107</v>
      </c>
      <c r="AX1238" s="49">
        <f t="shared" si="103"/>
        <v>250.12386639020895</v>
      </c>
      <c r="AY1238" s="49">
        <f t="shared" si="108"/>
        <v>62.587512472399396</v>
      </c>
      <c r="AZ1238" s="49">
        <f t="shared" si="104"/>
        <v>340.12386639020895</v>
      </c>
      <c r="BA1238" s="49">
        <f t="shared" si="105"/>
        <v>27.412487527600604</v>
      </c>
      <c r="BB1238" s="49">
        <f t="shared" si="109"/>
        <v>70.123866390208946</v>
      </c>
      <c r="BC1238" s="60">
        <f t="shared" si="106"/>
        <v>27.412487527600604</v>
      </c>
    </row>
    <row r="1239" spans="1:55">
      <c r="A1239" s="89">
        <v>42946</v>
      </c>
      <c r="B1239" s="2" t="s">
        <v>1842</v>
      </c>
      <c r="C1239" s="2" t="s">
        <v>1450</v>
      </c>
      <c r="D1239" s="2" t="s">
        <v>1575</v>
      </c>
      <c r="E1239" s="2">
        <v>138</v>
      </c>
      <c r="F1239" s="2">
        <v>3</v>
      </c>
      <c r="G1239" s="10" t="str">
        <f t="shared" si="110"/>
        <v>138-3</v>
      </c>
      <c r="H1239" s="2">
        <v>28</v>
      </c>
      <c r="I1239" s="2">
        <v>35</v>
      </c>
      <c r="J1239" s="14">
        <f>(VLOOKUP($G1239,Depth_Lookup_CCL!$A$3:$Z$549,11,FALSE))+(H1239/100)</f>
        <v>352.26499999999993</v>
      </c>
      <c r="K1239" s="14">
        <f>(VLOOKUP($G1239,Depth_Lookup_CCL!$A$3:$Z$549,11,FALSE))+(I1239/100)</f>
        <v>352.33499999999998</v>
      </c>
      <c r="L1239" s="90">
        <v>60</v>
      </c>
      <c r="M1239" s="90" t="s">
        <v>1888</v>
      </c>
      <c r="N1239" s="14"/>
      <c r="Q1239" s="2"/>
      <c r="R1239" s="110"/>
      <c r="S1239" s="2" t="s">
        <v>1366</v>
      </c>
      <c r="T1239" s="35" t="s">
        <v>1391</v>
      </c>
      <c r="U1239" s="2" t="s">
        <v>1368</v>
      </c>
      <c r="V1239" s="2" t="s">
        <v>1374</v>
      </c>
      <c r="W1239" s="5">
        <f>VLOOKUP(V1239,definitions_list_lookup!$V$12:$W$15,2,FALSE)</f>
        <v>1</v>
      </c>
      <c r="X1239" s="35" t="s">
        <v>1456</v>
      </c>
      <c r="Y1239" s="41">
        <f>VLOOKUP(X1239,definitions_list_lookup!$AT$3:$AU$5,2,FALSE)</f>
        <v>1</v>
      </c>
      <c r="Z1239" s="41">
        <v>7</v>
      </c>
      <c r="AA1239" s="41" t="s">
        <v>3081</v>
      </c>
      <c r="AB1239" s="2"/>
      <c r="AC1239" s="2"/>
      <c r="AD1239" s="5" t="e">
        <f>VLOOKUP(AC1239,definitions_list_lookup!$Y$12:$Z$15,2,FALSE)</f>
        <v>#N/A</v>
      </c>
      <c r="AE1239" s="35"/>
      <c r="AF1239" s="41" t="e">
        <f>VLOOKUP(AE1239,definitions_list_lookup!$AT$3:$AU$5,2,FALSE)</f>
        <v>#N/A</v>
      </c>
      <c r="AH1239" s="2"/>
      <c r="AI1239" s="2"/>
      <c r="AJ1239" s="14"/>
      <c r="AK1239" s="14"/>
      <c r="AL1239" s="14"/>
      <c r="AM1239" s="14"/>
      <c r="AN1239" s="14"/>
      <c r="AO1239" s="14"/>
      <c r="AP1239" s="14"/>
      <c r="AQ1239" s="14"/>
      <c r="AR1239" s="14"/>
      <c r="AS1239" s="49"/>
      <c r="AT1239" s="49"/>
      <c r="AU1239" s="49"/>
      <c r="AV1239" s="49"/>
      <c r="AW1239" s="49"/>
      <c r="AX1239" s="49"/>
      <c r="AY1239" s="49"/>
      <c r="AZ1239" s="49"/>
      <c r="BA1239" s="49"/>
      <c r="BB1239" s="49"/>
      <c r="BC1239" s="60"/>
    </row>
    <row r="1240" spans="1:55">
      <c r="A1240" s="89">
        <v>42946</v>
      </c>
      <c r="B1240" s="2" t="s">
        <v>1842</v>
      </c>
      <c r="C1240" s="2" t="s">
        <v>1450</v>
      </c>
      <c r="D1240" s="2" t="s">
        <v>1575</v>
      </c>
      <c r="E1240" s="2">
        <v>138</v>
      </c>
      <c r="F1240" s="2">
        <v>3</v>
      </c>
      <c r="G1240" s="10" t="str">
        <f t="shared" si="110"/>
        <v>138-3</v>
      </c>
      <c r="H1240" s="2">
        <v>35</v>
      </c>
      <c r="I1240" s="2">
        <v>36</v>
      </c>
      <c r="J1240" s="14">
        <f>(VLOOKUP($G1240,Depth_Lookup_CCL!$A$3:$Z$549,11,FALSE))+(H1240/100)</f>
        <v>352.33499999999998</v>
      </c>
      <c r="K1240" s="14">
        <f>(VLOOKUP($G1240,Depth_Lookup_CCL!$A$3:$Z$549,11,FALSE))+(I1240/100)</f>
        <v>352.34499999999997</v>
      </c>
      <c r="L1240" s="90">
        <v>60</v>
      </c>
      <c r="M1240" s="90" t="s">
        <v>1888</v>
      </c>
      <c r="N1240" s="14"/>
      <c r="Q1240" s="2"/>
      <c r="R1240" s="110"/>
      <c r="S1240" s="2" t="s">
        <v>1379</v>
      </c>
      <c r="T1240" s="35" t="s">
        <v>1363</v>
      </c>
      <c r="U1240" s="2" t="s">
        <v>1368</v>
      </c>
      <c r="V1240" s="2" t="s">
        <v>238</v>
      </c>
      <c r="W1240" s="5">
        <f>VLOOKUP(V1240,definitions_list_lookup!$V$12:$W$15,2,FALSE)</f>
        <v>2</v>
      </c>
      <c r="X1240" s="35" t="s">
        <v>1456</v>
      </c>
      <c r="Y1240" s="41">
        <f>VLOOKUP(X1240,definitions_list_lookup!$AT$3:$AU$5,2,FALSE)</f>
        <v>1</v>
      </c>
      <c r="Z1240" s="41">
        <v>1</v>
      </c>
      <c r="AA1240" s="41" t="s">
        <v>3977</v>
      </c>
      <c r="AB1240" s="2"/>
      <c r="AC1240" s="2"/>
      <c r="AD1240" s="5" t="e">
        <f>VLOOKUP(AC1240,definitions_list_lookup!$Y$12:$Z$15,2,FALSE)</f>
        <v>#N/A</v>
      </c>
      <c r="AE1240" s="35"/>
      <c r="AF1240" s="41" t="e">
        <f>VLOOKUP(AE1240,definitions_list_lookup!$AT$3:$AU$5,2,FALSE)</f>
        <v>#N/A</v>
      </c>
      <c r="AH1240" s="2"/>
      <c r="AI1240" s="2"/>
      <c r="AJ1240" s="14"/>
      <c r="AK1240" s="14"/>
      <c r="AL1240" s="14"/>
      <c r="AM1240" s="14"/>
      <c r="AN1240" s="14"/>
      <c r="AO1240" s="14"/>
      <c r="AP1240" s="14"/>
      <c r="AQ1240" s="14"/>
      <c r="AR1240" s="14"/>
      <c r="AS1240" s="49"/>
      <c r="AT1240" s="49"/>
      <c r="AU1240" s="49"/>
      <c r="AV1240" s="49"/>
      <c r="AW1240" s="49"/>
      <c r="AX1240" s="49"/>
      <c r="AY1240" s="49"/>
      <c r="AZ1240" s="49"/>
      <c r="BA1240" s="49"/>
      <c r="BB1240" s="49"/>
      <c r="BC1240" s="60"/>
    </row>
    <row r="1241" spans="1:55">
      <c r="A1241" s="89">
        <v>42946</v>
      </c>
      <c r="B1241" s="2" t="s">
        <v>1842</v>
      </c>
      <c r="C1241" s="2" t="s">
        <v>1450</v>
      </c>
      <c r="D1241" s="2" t="s">
        <v>1575</v>
      </c>
      <c r="E1241" s="2">
        <v>138</v>
      </c>
      <c r="F1241" s="2">
        <v>3</v>
      </c>
      <c r="G1241" s="10" t="str">
        <f t="shared" si="110"/>
        <v>138-3</v>
      </c>
      <c r="H1241" s="2">
        <v>36</v>
      </c>
      <c r="I1241" s="2">
        <v>49</v>
      </c>
      <c r="J1241" s="14">
        <f>(VLOOKUP($G1241,Depth_Lookup_CCL!$A$3:$Z$549,11,FALSE))+(H1241/100)</f>
        <v>352.34499999999997</v>
      </c>
      <c r="K1241" s="14">
        <f>(VLOOKUP($G1241,Depth_Lookup_CCL!$A$3:$Z$549,11,FALSE))+(I1241/100)</f>
        <v>352.47499999999997</v>
      </c>
      <c r="L1241" s="90">
        <v>60</v>
      </c>
      <c r="M1241" s="90" t="s">
        <v>1888</v>
      </c>
      <c r="N1241" s="14"/>
      <c r="Q1241" s="2"/>
      <c r="R1241" s="110"/>
      <c r="S1241" s="2" t="s">
        <v>1379</v>
      </c>
      <c r="T1241" s="35" t="s">
        <v>1391</v>
      </c>
      <c r="U1241" s="2" t="s">
        <v>1368</v>
      </c>
      <c r="V1241" s="2" t="s">
        <v>1374</v>
      </c>
      <c r="W1241" s="5">
        <f>VLOOKUP(V1241,definitions_list_lookup!$V$12:$W$15,2,FALSE)</f>
        <v>1</v>
      </c>
      <c r="X1241" s="35" t="s">
        <v>1456</v>
      </c>
      <c r="Y1241" s="41">
        <f>VLOOKUP(X1241,definitions_list_lookup!$AT$3:$AU$5,2,FALSE)</f>
        <v>1</v>
      </c>
      <c r="Z1241" s="41">
        <v>13</v>
      </c>
      <c r="AA1241" s="41" t="s">
        <v>3081</v>
      </c>
      <c r="AB1241" s="2"/>
      <c r="AC1241" s="2"/>
      <c r="AD1241" s="5" t="e">
        <f>VLOOKUP(AC1241,definitions_list_lookup!$Y$12:$Z$15,2,FALSE)</f>
        <v>#N/A</v>
      </c>
      <c r="AE1241" s="35"/>
      <c r="AF1241" s="41" t="e">
        <f>VLOOKUP(AE1241,definitions_list_lookup!$AT$3:$AU$5,2,FALSE)</f>
        <v>#N/A</v>
      </c>
      <c r="AH1241" s="2"/>
      <c r="AI1241" s="2"/>
      <c r="AJ1241" s="14"/>
      <c r="AK1241" s="14"/>
      <c r="AL1241" s="14"/>
      <c r="AM1241" s="14"/>
      <c r="AN1241" s="14"/>
      <c r="AO1241" s="14"/>
      <c r="AP1241" s="14"/>
      <c r="AQ1241" s="14"/>
      <c r="AR1241" s="14"/>
      <c r="AS1241" s="49"/>
      <c r="AT1241" s="49"/>
      <c r="AU1241" s="49"/>
      <c r="AV1241" s="49"/>
      <c r="AW1241" s="49"/>
      <c r="AX1241" s="49"/>
      <c r="AY1241" s="49"/>
      <c r="AZ1241" s="49"/>
      <c r="BA1241" s="49"/>
      <c r="BB1241" s="49"/>
      <c r="BC1241" s="60"/>
    </row>
    <row r="1242" spans="1:55">
      <c r="A1242" s="89">
        <v>42946</v>
      </c>
      <c r="B1242" s="2" t="s">
        <v>1842</v>
      </c>
      <c r="C1242" s="2" t="s">
        <v>1450</v>
      </c>
      <c r="D1242" s="2" t="s">
        <v>1575</v>
      </c>
      <c r="E1242" s="2">
        <v>138</v>
      </c>
      <c r="F1242" s="2">
        <v>3</v>
      </c>
      <c r="G1242" s="10" t="str">
        <f t="shared" si="110"/>
        <v>138-3</v>
      </c>
      <c r="H1242" s="2">
        <v>49</v>
      </c>
      <c r="I1242" s="2">
        <v>72</v>
      </c>
      <c r="J1242" s="14">
        <f>(VLOOKUP($G1242,Depth_Lookup_CCL!$A$3:$Z$549,11,FALSE))+(H1242/100)</f>
        <v>352.47499999999997</v>
      </c>
      <c r="K1242" s="14">
        <f>(VLOOKUP($G1242,Depth_Lookup_CCL!$A$3:$Z$549,11,FALSE))+(I1242/100)</f>
        <v>352.70499999999998</v>
      </c>
      <c r="L1242" s="90">
        <v>60</v>
      </c>
      <c r="M1242" s="90" t="s">
        <v>1888</v>
      </c>
      <c r="N1242" s="14" t="s">
        <v>1442</v>
      </c>
      <c r="Q1242" s="2"/>
      <c r="R1242" s="110"/>
      <c r="S1242" s="2" t="s">
        <v>1366</v>
      </c>
      <c r="T1242" s="35" t="s">
        <v>1363</v>
      </c>
      <c r="U1242" s="2" t="s">
        <v>1368</v>
      </c>
      <c r="V1242" s="2" t="s">
        <v>238</v>
      </c>
      <c r="W1242" s="5">
        <f>VLOOKUP(V1242,definitions_list_lookup!$V$12:$W$15,2,FALSE)</f>
        <v>2</v>
      </c>
      <c r="X1242" s="35" t="s">
        <v>1456</v>
      </c>
      <c r="Y1242" s="41">
        <f>VLOOKUP(X1242,definitions_list_lookup!$AT$3:$AU$5,2,FALSE)</f>
        <v>1</v>
      </c>
      <c r="Z1242" s="41">
        <v>84</v>
      </c>
      <c r="AA1242" s="41" t="s">
        <v>4016</v>
      </c>
      <c r="AB1242" s="2"/>
      <c r="AC1242" s="2"/>
      <c r="AD1242" s="5" t="e">
        <f>VLOOKUP(AC1242,definitions_list_lookup!$Y$12:$Z$15,2,FALSE)</f>
        <v>#N/A</v>
      </c>
      <c r="AE1242" s="35"/>
      <c r="AF1242" s="41" t="e">
        <f>VLOOKUP(AE1242,definitions_list_lookup!$AT$3:$AU$5,2,FALSE)</f>
        <v>#N/A</v>
      </c>
      <c r="AH1242" s="2"/>
      <c r="AI1242" s="2"/>
      <c r="AJ1242" s="14"/>
      <c r="AK1242" s="14"/>
      <c r="AL1242" s="14"/>
      <c r="AM1242" s="14"/>
      <c r="AN1242" s="14"/>
      <c r="AO1242" s="14"/>
      <c r="AP1242" s="14"/>
      <c r="AQ1242" s="14"/>
      <c r="AR1242" s="14"/>
      <c r="AS1242" s="49"/>
      <c r="AT1242" s="49"/>
      <c r="AU1242" s="49"/>
      <c r="AV1242" s="49"/>
      <c r="AW1242" s="49" t="e">
        <f t="shared" si="107"/>
        <v>#DIV/0!</v>
      </c>
      <c r="AX1242" s="49" t="e">
        <f t="shared" si="103"/>
        <v>#DIV/0!</v>
      </c>
      <c r="AY1242" s="49" t="e">
        <f t="shared" si="108"/>
        <v>#DIV/0!</v>
      </c>
      <c r="AZ1242" s="49" t="e">
        <f t="shared" si="104"/>
        <v>#DIV/0!</v>
      </c>
      <c r="BA1242" s="49" t="e">
        <f t="shared" si="105"/>
        <v>#DIV/0!</v>
      </c>
      <c r="BB1242" s="49" t="e">
        <f t="shared" si="109"/>
        <v>#DIV/0!</v>
      </c>
      <c r="BC1242" s="60" t="e">
        <f t="shared" si="106"/>
        <v>#DIV/0!</v>
      </c>
    </row>
    <row r="1243" spans="1:55">
      <c r="A1243" s="89">
        <v>42946</v>
      </c>
      <c r="B1243" s="2" t="s">
        <v>1842</v>
      </c>
      <c r="C1243" s="2" t="s">
        <v>1450</v>
      </c>
      <c r="D1243" s="2" t="s">
        <v>1575</v>
      </c>
      <c r="E1243" s="2">
        <v>138</v>
      </c>
      <c r="F1243" s="2">
        <v>4</v>
      </c>
      <c r="G1243" s="10" t="str">
        <f t="shared" si="110"/>
        <v>138-4</v>
      </c>
      <c r="H1243" s="2">
        <v>0</v>
      </c>
      <c r="I1243" s="2">
        <v>61</v>
      </c>
      <c r="J1243" s="14">
        <f>(VLOOKUP($G1243,Depth_Lookup_CCL!$A$3:$Z$549,11,FALSE))+(H1243/100)</f>
        <v>352.69999999999993</v>
      </c>
      <c r="K1243" s="14">
        <f>(VLOOKUP($G1243,Depth_Lookup_CCL!$A$3:$Z$549,11,FALSE))+(I1243/100)</f>
        <v>353.30999999999995</v>
      </c>
      <c r="L1243" s="90">
        <v>60</v>
      </c>
      <c r="M1243" s="90" t="s">
        <v>1846</v>
      </c>
      <c r="N1243" s="14"/>
      <c r="Q1243" s="2"/>
      <c r="R1243" s="110"/>
      <c r="T1243" s="35"/>
      <c r="U1243" s="2"/>
      <c r="V1243" s="2"/>
      <c r="W1243" s="5" t="e">
        <f>VLOOKUP(V1243,definitions_list_lookup!$V$12:$W$15,2,FALSE)</f>
        <v>#N/A</v>
      </c>
      <c r="X1243" s="35"/>
      <c r="Y1243" s="41" t="e">
        <f>VLOOKUP(X1243,definitions_list_lookup!$AT$3:$AU$5,2,FALSE)</f>
        <v>#N/A</v>
      </c>
      <c r="Z1243" s="41"/>
      <c r="AA1243" s="41" t="s">
        <v>3081</v>
      </c>
      <c r="AB1243" s="2"/>
      <c r="AC1243" s="2"/>
      <c r="AD1243" s="5" t="e">
        <f>VLOOKUP(AC1243,definitions_list_lookup!$Y$12:$Z$15,2,FALSE)</f>
        <v>#N/A</v>
      </c>
      <c r="AE1243" s="35"/>
      <c r="AF1243" s="41" t="e">
        <f>VLOOKUP(AE1243,definitions_list_lookup!$AT$3:$AU$5,2,FALSE)</f>
        <v>#N/A</v>
      </c>
      <c r="AH1243" s="2"/>
      <c r="AI1243" s="2"/>
      <c r="AJ1243" s="14"/>
      <c r="AK1243" s="14"/>
      <c r="AL1243" s="14"/>
      <c r="AM1243" s="14"/>
      <c r="AN1243" s="14"/>
      <c r="AO1243" s="14"/>
      <c r="AP1243" s="14"/>
      <c r="AQ1243" s="14"/>
      <c r="AR1243" s="14"/>
      <c r="AS1243" s="49"/>
      <c r="AT1243" s="49"/>
      <c r="AU1243" s="49"/>
      <c r="AV1243" s="49"/>
      <c r="AW1243" s="49"/>
      <c r="AX1243" s="49"/>
      <c r="AY1243" s="49"/>
      <c r="AZ1243" s="49"/>
      <c r="BA1243" s="49"/>
      <c r="BB1243" s="49"/>
      <c r="BC1243" s="60"/>
    </row>
    <row r="1244" spans="1:55">
      <c r="A1244" s="89">
        <v>42946</v>
      </c>
      <c r="B1244" s="2" t="s">
        <v>1842</v>
      </c>
      <c r="C1244" s="2" t="s">
        <v>1450</v>
      </c>
      <c r="D1244" s="2" t="s">
        <v>1575</v>
      </c>
      <c r="E1244" s="2">
        <v>138</v>
      </c>
      <c r="F1244" s="2">
        <v>4</v>
      </c>
      <c r="G1244" s="10" t="str">
        <f t="shared" si="110"/>
        <v>138-4</v>
      </c>
      <c r="H1244" s="2">
        <v>61</v>
      </c>
      <c r="I1244" s="2">
        <v>85</v>
      </c>
      <c r="J1244" s="14">
        <f>(VLOOKUP($G1244,Depth_Lookup_CCL!$A$3:$Z$549,11,FALSE))+(H1244/100)</f>
        <v>353.30999999999995</v>
      </c>
      <c r="K1244" s="14">
        <f>(VLOOKUP($G1244,Depth_Lookup_CCL!$A$3:$Z$549,11,FALSE))+(I1244/100)</f>
        <v>353.54999999999995</v>
      </c>
      <c r="L1244" s="90">
        <v>60</v>
      </c>
      <c r="M1244" s="90" t="s">
        <v>1846</v>
      </c>
      <c r="N1244" s="14" t="s">
        <v>1442</v>
      </c>
      <c r="Q1244" s="2"/>
      <c r="R1244" s="110"/>
      <c r="S1244" s="2" t="s">
        <v>1379</v>
      </c>
      <c r="T1244" s="35" t="s">
        <v>1363</v>
      </c>
      <c r="U1244" s="2" t="s">
        <v>1368</v>
      </c>
      <c r="V1244" s="2" t="s">
        <v>238</v>
      </c>
      <c r="W1244" s="5">
        <f>VLOOKUP(V1244,definitions_list_lookup!$V$12:$W$15,2,FALSE)</f>
        <v>2</v>
      </c>
      <c r="X1244" s="35" t="s">
        <v>1456</v>
      </c>
      <c r="Y1244" s="41">
        <f>VLOOKUP(X1244,definitions_list_lookup!$AT$3:$AU$5,2,FALSE)</f>
        <v>1</v>
      </c>
      <c r="Z1244" s="41">
        <v>59</v>
      </c>
      <c r="AA1244" s="41" t="s">
        <v>3977</v>
      </c>
      <c r="AB1244" s="2" t="s">
        <v>1385</v>
      </c>
      <c r="AC1244" s="2" t="s">
        <v>1374</v>
      </c>
      <c r="AD1244" s="5">
        <f>VLOOKUP(AC1244,definitions_list_lookup!$Y$12:$Z$15,2,FALSE)</f>
        <v>1</v>
      </c>
      <c r="AE1244" s="35" t="s">
        <v>1455</v>
      </c>
      <c r="AF1244" s="41">
        <f>VLOOKUP(AE1244,definitions_list_lookup!$AT$3:$AU$5,2,FALSE)</f>
        <v>0</v>
      </c>
      <c r="AH1244" s="2" t="s">
        <v>1494</v>
      </c>
      <c r="AI1244" s="2" t="s">
        <v>4017</v>
      </c>
      <c r="AJ1244" s="14"/>
      <c r="AK1244" s="14"/>
      <c r="AL1244" s="14"/>
      <c r="AM1244" s="14"/>
      <c r="AN1244" s="14"/>
      <c r="AO1244" s="14"/>
      <c r="AP1244" s="14"/>
      <c r="AQ1244" s="14"/>
      <c r="AR1244" s="14"/>
      <c r="AS1244" s="49">
        <v>32</v>
      </c>
      <c r="AT1244" s="49">
        <v>90</v>
      </c>
      <c r="AU1244" s="49">
        <v>8</v>
      </c>
      <c r="AV1244" s="49">
        <v>360</v>
      </c>
      <c r="AW1244" s="49">
        <f t="shared" si="107"/>
        <v>-102.67560344198978</v>
      </c>
      <c r="AX1244" s="49">
        <f t="shared" si="103"/>
        <v>257.32439655801022</v>
      </c>
      <c r="AY1244" s="49">
        <f t="shared" si="108"/>
        <v>57.361288672828721</v>
      </c>
      <c r="AZ1244" s="49">
        <f t="shared" si="104"/>
        <v>347.32439655801022</v>
      </c>
      <c r="BA1244" s="49">
        <f t="shared" si="105"/>
        <v>32.638711327171279</v>
      </c>
      <c r="BB1244" s="49">
        <f t="shared" si="109"/>
        <v>77.324396558010221</v>
      </c>
      <c r="BC1244" s="60">
        <f t="shared" si="106"/>
        <v>32.638711327171279</v>
      </c>
    </row>
    <row r="1245" spans="1:55">
      <c r="A1245" s="89">
        <v>42946</v>
      </c>
      <c r="B1245" s="2" t="s">
        <v>1842</v>
      </c>
      <c r="C1245" s="2" t="s">
        <v>1450</v>
      </c>
      <c r="D1245" s="2" t="s">
        <v>1575</v>
      </c>
      <c r="E1245" s="2">
        <v>139</v>
      </c>
      <c r="F1245" s="2">
        <v>1</v>
      </c>
      <c r="G1245" s="10" t="str">
        <f t="shared" si="110"/>
        <v>139-1</v>
      </c>
      <c r="H1245" s="2">
        <v>0</v>
      </c>
      <c r="I1245" s="2">
        <v>16</v>
      </c>
      <c r="J1245" s="14">
        <f>(VLOOKUP($G1245,Depth_Lookup_CCL!$A$3:$Z$549,11,FALSE))+(H1245/100)</f>
        <v>353.45</v>
      </c>
      <c r="K1245" s="14">
        <f>(VLOOKUP($G1245,Depth_Lookup_CCL!$A$3:$Z$549,11,FALSE))+(I1245/100)</f>
        <v>353.61</v>
      </c>
      <c r="L1245" s="90">
        <v>60</v>
      </c>
      <c r="M1245" s="90" t="s">
        <v>1846</v>
      </c>
      <c r="N1245" s="14"/>
      <c r="Q1245" s="2"/>
      <c r="R1245" s="110"/>
      <c r="S1245" s="2" t="s">
        <v>1379</v>
      </c>
      <c r="T1245" s="35" t="s">
        <v>1391</v>
      </c>
      <c r="U1245" s="2" t="s">
        <v>1368</v>
      </c>
      <c r="V1245" s="2" t="s">
        <v>1374</v>
      </c>
      <c r="W1245" s="5">
        <f>VLOOKUP(V1245,definitions_list_lookup!$V$12:$W$15,2,FALSE)</f>
        <v>1</v>
      </c>
      <c r="X1245" s="35" t="s">
        <v>1456</v>
      </c>
      <c r="Y1245" s="41">
        <f>VLOOKUP(X1245,definitions_list_lookup!$AT$3:$AU$5,2,FALSE)</f>
        <v>1</v>
      </c>
      <c r="Z1245" s="41"/>
      <c r="AA1245" s="41" t="s">
        <v>3229</v>
      </c>
      <c r="AB1245" s="2"/>
      <c r="AC1245" s="2"/>
      <c r="AD1245" s="5" t="e">
        <f>VLOOKUP(AC1245,definitions_list_lookup!$Y$12:$Z$15,2,FALSE)</f>
        <v>#N/A</v>
      </c>
      <c r="AE1245" s="35"/>
      <c r="AF1245" s="41" t="e">
        <f>VLOOKUP(AE1245,definitions_list_lookup!$AT$3:$AU$5,2,FALSE)</f>
        <v>#N/A</v>
      </c>
      <c r="AH1245" s="2"/>
      <c r="AI1245" s="2"/>
      <c r="AJ1245" s="14"/>
      <c r="AK1245" s="14"/>
      <c r="AL1245" s="14"/>
      <c r="AM1245" s="14"/>
      <c r="AN1245" s="14"/>
      <c r="AO1245" s="14"/>
      <c r="AP1245" s="14"/>
      <c r="AQ1245" s="14"/>
      <c r="AR1245" s="14"/>
      <c r="AS1245" s="49"/>
      <c r="AT1245" s="49"/>
      <c r="AU1245" s="49"/>
      <c r="AV1245" s="49"/>
      <c r="AW1245" s="49"/>
      <c r="AX1245" s="49"/>
      <c r="AY1245" s="49"/>
      <c r="AZ1245" s="49"/>
      <c r="BA1245" s="49"/>
      <c r="BB1245" s="49"/>
      <c r="BC1245" s="60"/>
    </row>
    <row r="1246" spans="1:55">
      <c r="A1246" s="89">
        <v>42946</v>
      </c>
      <c r="B1246" s="2" t="s">
        <v>1842</v>
      </c>
      <c r="C1246" s="2" t="s">
        <v>1450</v>
      </c>
      <c r="D1246" s="2" t="s">
        <v>1575</v>
      </c>
      <c r="E1246" s="2">
        <v>139</v>
      </c>
      <c r="F1246" s="2">
        <v>1</v>
      </c>
      <c r="G1246" s="10" t="str">
        <f t="shared" si="110"/>
        <v>139-1</v>
      </c>
      <c r="H1246" s="2">
        <v>16</v>
      </c>
      <c r="I1246" s="2">
        <v>33</v>
      </c>
      <c r="J1246" s="14">
        <f>(VLOOKUP($G1246,Depth_Lookup_CCL!$A$3:$Z$549,11,FALSE))+(H1246/100)</f>
        <v>353.61</v>
      </c>
      <c r="K1246" s="14">
        <f>(VLOOKUP($G1246,Depth_Lookup_CCL!$A$3:$Z$549,11,FALSE))+(I1246/100)</f>
        <v>353.78</v>
      </c>
      <c r="L1246" s="90">
        <v>60</v>
      </c>
      <c r="M1246" s="90" t="s">
        <v>1846</v>
      </c>
      <c r="N1246" s="14"/>
      <c r="Q1246" s="2"/>
      <c r="R1246" s="110"/>
      <c r="T1246" s="35"/>
      <c r="U1246" s="2"/>
      <c r="V1246" s="2"/>
      <c r="W1246" s="5" t="e">
        <f>VLOOKUP(V1246,definitions_list_lookup!$V$12:$W$15,2,FALSE)</f>
        <v>#N/A</v>
      </c>
      <c r="X1246" s="35"/>
      <c r="Y1246" s="41" t="e">
        <f>VLOOKUP(X1246,definitions_list_lookup!$AT$3:$AU$5,2,FALSE)</f>
        <v>#N/A</v>
      </c>
      <c r="Z1246" s="41"/>
      <c r="AA1246" s="41" t="s">
        <v>3229</v>
      </c>
      <c r="AB1246" s="2" t="s">
        <v>1385</v>
      </c>
      <c r="AC1246" s="2" t="s">
        <v>1374</v>
      </c>
      <c r="AD1246" s="5">
        <f>VLOOKUP(AC1246,definitions_list_lookup!$Y$12:$Z$15,2,FALSE)</f>
        <v>1</v>
      </c>
      <c r="AE1246" s="35" t="s">
        <v>1455</v>
      </c>
      <c r="AF1246" s="41">
        <f>VLOOKUP(AE1246,definitions_list_lookup!$AT$3:$AU$5,2,FALSE)</f>
        <v>0</v>
      </c>
      <c r="AH1246" s="2" t="s">
        <v>1494</v>
      </c>
      <c r="AI1246" s="2" t="s">
        <v>4018</v>
      </c>
      <c r="AJ1246" s="14"/>
      <c r="AK1246" s="14"/>
      <c r="AL1246" s="14"/>
      <c r="AM1246" s="14"/>
      <c r="AN1246" s="14"/>
      <c r="AO1246" s="14"/>
      <c r="AP1246" s="14"/>
      <c r="AQ1246" s="14"/>
      <c r="AR1246" s="14"/>
      <c r="AS1246" s="49">
        <v>17</v>
      </c>
      <c r="AT1246" s="49">
        <v>90</v>
      </c>
      <c r="AU1246" s="49">
        <v>8</v>
      </c>
      <c r="AV1246" s="49">
        <v>180</v>
      </c>
      <c r="AW1246" s="49">
        <f t="shared" si="107"/>
        <v>-65.312308902517429</v>
      </c>
      <c r="AX1246" s="49">
        <f t="shared" si="103"/>
        <v>294.68769109748257</v>
      </c>
      <c r="AY1246" s="49">
        <f t="shared" si="108"/>
        <v>71.402622892789211</v>
      </c>
      <c r="AZ1246" s="49">
        <f t="shared" si="104"/>
        <v>24.687691097482571</v>
      </c>
      <c r="BA1246" s="49">
        <f t="shared" si="105"/>
        <v>18.597377107210789</v>
      </c>
      <c r="BB1246" s="49">
        <f t="shared" si="109"/>
        <v>114.68769109748257</v>
      </c>
      <c r="BC1246" s="60">
        <f t="shared" si="106"/>
        <v>18.597377107210789</v>
      </c>
    </row>
    <row r="1247" spans="1:55">
      <c r="A1247" s="89">
        <v>42946</v>
      </c>
      <c r="B1247" s="2" t="s">
        <v>1842</v>
      </c>
      <c r="C1247" s="2" t="s">
        <v>1450</v>
      </c>
      <c r="D1247" s="2" t="s">
        <v>1575</v>
      </c>
      <c r="E1247" s="2">
        <v>139</v>
      </c>
      <c r="F1247" s="2">
        <v>1</v>
      </c>
      <c r="G1247" s="10" t="str">
        <f t="shared" si="110"/>
        <v>139-1</v>
      </c>
      <c r="H1247" s="2">
        <v>33</v>
      </c>
      <c r="I1247" s="2">
        <v>35</v>
      </c>
      <c r="J1247" s="14">
        <f>(VLOOKUP($G1247,Depth_Lookup_CCL!$A$3:$Z$549,11,FALSE))+(H1247/100)</f>
        <v>353.78</v>
      </c>
      <c r="K1247" s="14">
        <f>(VLOOKUP($G1247,Depth_Lookup_CCL!$A$3:$Z$549,11,FALSE))+(I1247/100)</f>
        <v>353.8</v>
      </c>
      <c r="L1247" s="90">
        <v>60</v>
      </c>
      <c r="M1247" s="90" t="s">
        <v>1846</v>
      </c>
      <c r="N1247" s="14"/>
      <c r="Q1247" s="2"/>
      <c r="R1247" s="110"/>
      <c r="T1247" s="35"/>
      <c r="U1247" s="2"/>
      <c r="V1247" s="2"/>
      <c r="W1247" s="5" t="e">
        <f>VLOOKUP(V1247,definitions_list_lookup!$V$12:$W$15,2,FALSE)</f>
        <v>#N/A</v>
      </c>
      <c r="X1247" s="35"/>
      <c r="Y1247" s="41" t="e">
        <f>VLOOKUP(X1247,definitions_list_lookup!$AT$3:$AU$5,2,FALSE)</f>
        <v>#N/A</v>
      </c>
      <c r="Z1247" s="41"/>
      <c r="AA1247" s="41" t="s">
        <v>3229</v>
      </c>
      <c r="AB1247" s="2" t="s">
        <v>1385</v>
      </c>
      <c r="AC1247" s="2" t="s">
        <v>1374</v>
      </c>
      <c r="AD1247" s="5">
        <f>VLOOKUP(AC1247,definitions_list_lookup!$Y$12:$Z$15,2,FALSE)</f>
        <v>1</v>
      </c>
      <c r="AE1247" s="35" t="s">
        <v>1455</v>
      </c>
      <c r="AF1247" s="41">
        <f>VLOOKUP(AE1247,definitions_list_lookup!$AT$3:$AU$5,2,FALSE)</f>
        <v>0</v>
      </c>
      <c r="AH1247" s="2" t="s">
        <v>1494</v>
      </c>
      <c r="AI1247" s="2" t="s">
        <v>4019</v>
      </c>
      <c r="AJ1247" s="14"/>
      <c r="AK1247" s="14"/>
      <c r="AL1247" s="14"/>
      <c r="AM1247" s="14"/>
      <c r="AN1247" s="14"/>
      <c r="AO1247" s="14"/>
      <c r="AP1247" s="14"/>
      <c r="AQ1247" s="14"/>
      <c r="AR1247" s="14"/>
      <c r="AS1247" s="49">
        <v>24</v>
      </c>
      <c r="AT1247" s="49">
        <v>90</v>
      </c>
      <c r="AU1247" s="49">
        <v>11</v>
      </c>
      <c r="AV1247" s="49">
        <v>180</v>
      </c>
      <c r="AW1247" s="49">
        <f t="shared" si="107"/>
        <v>-66.414624692243095</v>
      </c>
      <c r="AX1247" s="49">
        <f t="shared" si="103"/>
        <v>293.58537530775692</v>
      </c>
      <c r="AY1247" s="49">
        <f t="shared" si="108"/>
        <v>64.089010558069901</v>
      </c>
      <c r="AZ1247" s="49">
        <f t="shared" si="104"/>
        <v>23.585375307756905</v>
      </c>
      <c r="BA1247" s="49">
        <f t="shared" si="105"/>
        <v>25.910989441930099</v>
      </c>
      <c r="BB1247" s="49">
        <f t="shared" si="109"/>
        <v>113.58537530775692</v>
      </c>
      <c r="BC1247" s="60">
        <f t="shared" si="106"/>
        <v>25.910989441930099</v>
      </c>
    </row>
    <row r="1248" spans="1:55">
      <c r="A1248" s="89">
        <v>42946</v>
      </c>
      <c r="B1248" s="2" t="s">
        <v>1842</v>
      </c>
      <c r="C1248" s="2" t="s">
        <v>1450</v>
      </c>
      <c r="D1248" s="2" t="s">
        <v>1575</v>
      </c>
      <c r="E1248" s="2">
        <v>139</v>
      </c>
      <c r="F1248" s="2">
        <v>1</v>
      </c>
      <c r="G1248" s="10" t="str">
        <f t="shared" si="110"/>
        <v>139-1</v>
      </c>
      <c r="H1248" s="2">
        <v>35</v>
      </c>
      <c r="I1248" s="2">
        <v>46</v>
      </c>
      <c r="J1248" s="14">
        <f>(VLOOKUP($G1248,Depth_Lookup_CCL!$A$3:$Z$549,11,FALSE))+(H1248/100)</f>
        <v>353.8</v>
      </c>
      <c r="K1248" s="14">
        <f>(VLOOKUP($G1248,Depth_Lookup_CCL!$A$3:$Z$549,11,FALSE))+(I1248/100)</f>
        <v>353.90999999999997</v>
      </c>
      <c r="L1248" s="90">
        <v>60</v>
      </c>
      <c r="M1248" s="90" t="s">
        <v>1846</v>
      </c>
      <c r="N1248" s="14"/>
      <c r="Q1248" s="2"/>
      <c r="R1248" s="110"/>
      <c r="S1248" s="2" t="s">
        <v>1379</v>
      </c>
      <c r="T1248" s="35" t="s">
        <v>1391</v>
      </c>
      <c r="U1248" s="2" t="s">
        <v>1368</v>
      </c>
      <c r="V1248" s="2" t="s">
        <v>1374</v>
      </c>
      <c r="W1248" s="5">
        <f>VLOOKUP(V1248,definitions_list_lookup!$V$12:$W$15,2,FALSE)</f>
        <v>1</v>
      </c>
      <c r="X1248" s="35" t="s">
        <v>1456</v>
      </c>
      <c r="Y1248" s="41">
        <f>VLOOKUP(X1248,definitions_list_lookup!$AT$3:$AU$5,2,FALSE)</f>
        <v>1</v>
      </c>
      <c r="Z1248" s="41"/>
      <c r="AA1248" s="41" t="s">
        <v>3081</v>
      </c>
      <c r="AB1248" s="2"/>
      <c r="AC1248" s="2"/>
      <c r="AD1248" s="5" t="e">
        <f>VLOOKUP(AC1248,definitions_list_lookup!$Y$12:$Z$15,2,FALSE)</f>
        <v>#N/A</v>
      </c>
      <c r="AE1248" s="35"/>
      <c r="AF1248" s="41" t="e">
        <f>VLOOKUP(AE1248,definitions_list_lookup!$AT$3:$AU$5,2,FALSE)</f>
        <v>#N/A</v>
      </c>
      <c r="AH1248" s="2"/>
      <c r="AI1248" s="2"/>
      <c r="AJ1248" s="14"/>
      <c r="AK1248" s="14"/>
      <c r="AL1248" s="14"/>
      <c r="AM1248" s="14"/>
      <c r="AN1248" s="14"/>
      <c r="AO1248" s="14"/>
      <c r="AP1248" s="14"/>
      <c r="AQ1248" s="14"/>
      <c r="AR1248" s="14"/>
      <c r="AS1248" s="49"/>
      <c r="AT1248" s="49"/>
      <c r="AU1248" s="49"/>
      <c r="AV1248" s="49"/>
      <c r="AW1248" s="49"/>
      <c r="AX1248" s="49"/>
      <c r="AY1248" s="49"/>
      <c r="AZ1248" s="49"/>
      <c r="BA1248" s="49"/>
      <c r="BB1248" s="49"/>
      <c r="BC1248" s="60"/>
    </row>
    <row r="1249" spans="1:55">
      <c r="A1249" s="89">
        <v>42946</v>
      </c>
      <c r="B1249" s="2" t="s">
        <v>1842</v>
      </c>
      <c r="C1249" s="2" t="s">
        <v>1450</v>
      </c>
      <c r="D1249" s="2" t="s">
        <v>1575</v>
      </c>
      <c r="E1249" s="2">
        <v>139</v>
      </c>
      <c r="F1249" s="2">
        <v>1</v>
      </c>
      <c r="G1249" s="10" t="str">
        <f t="shared" si="110"/>
        <v>139-1</v>
      </c>
      <c r="H1249" s="2">
        <v>46</v>
      </c>
      <c r="I1249" s="2">
        <v>70</v>
      </c>
      <c r="J1249" s="14">
        <f>(VLOOKUP($G1249,Depth_Lookup_CCL!$A$3:$Z$549,11,FALSE))+(H1249/100)</f>
        <v>353.90999999999997</v>
      </c>
      <c r="K1249" s="14">
        <f>(VLOOKUP($G1249,Depth_Lookup_CCL!$A$3:$Z$549,11,FALSE))+(I1249/100)</f>
        <v>354.15</v>
      </c>
      <c r="L1249" s="90">
        <v>60</v>
      </c>
      <c r="M1249" s="90" t="s">
        <v>1846</v>
      </c>
      <c r="N1249" s="14" t="s">
        <v>1442</v>
      </c>
      <c r="Q1249" s="2"/>
      <c r="R1249" s="110" t="s">
        <v>2554</v>
      </c>
      <c r="T1249" s="35"/>
      <c r="U1249" s="2"/>
      <c r="V1249" s="2"/>
      <c r="W1249" s="5" t="e">
        <f>VLOOKUP(V1249,definitions_list_lookup!$V$12:$W$15,2,FALSE)</f>
        <v>#N/A</v>
      </c>
      <c r="X1249" s="35"/>
      <c r="Y1249" s="41" t="e">
        <f>VLOOKUP(X1249,definitions_list_lookup!$AT$3:$AU$5,2,FALSE)</f>
        <v>#N/A</v>
      </c>
      <c r="Z1249" s="41">
        <v>38</v>
      </c>
      <c r="AA1249" s="41" t="s">
        <v>3229</v>
      </c>
      <c r="AB1249" s="2" t="s">
        <v>1385</v>
      </c>
      <c r="AC1249" s="2" t="s">
        <v>1374</v>
      </c>
      <c r="AD1249" s="5">
        <f>VLOOKUP(AC1249,definitions_list_lookup!$Y$12:$Z$15,2,FALSE)</f>
        <v>1</v>
      </c>
      <c r="AE1249" s="35" t="s">
        <v>1455</v>
      </c>
      <c r="AF1249" s="41">
        <f>VLOOKUP(AE1249,definitions_list_lookup!$AT$3:$AU$5,2,FALSE)</f>
        <v>0</v>
      </c>
      <c r="AH1249" s="2" t="s">
        <v>1494</v>
      </c>
      <c r="AI1249" s="2" t="s">
        <v>4020</v>
      </c>
      <c r="AJ1249" s="14"/>
      <c r="AK1249" s="14"/>
      <c r="AL1249" s="14"/>
      <c r="AM1249" s="14"/>
      <c r="AN1249" s="14"/>
      <c r="AO1249" s="14"/>
      <c r="AP1249" s="14"/>
      <c r="AQ1249" s="14"/>
      <c r="AR1249" s="14"/>
      <c r="AS1249" s="49">
        <v>25</v>
      </c>
      <c r="AT1249" s="49">
        <v>90</v>
      </c>
      <c r="AU1249" s="49">
        <v>10</v>
      </c>
      <c r="AV1249" s="49">
        <v>180</v>
      </c>
      <c r="AW1249" s="49">
        <f t="shared" si="107"/>
        <v>-69.28666881319505</v>
      </c>
      <c r="AX1249" s="49">
        <f t="shared" si="103"/>
        <v>290.71333118680496</v>
      </c>
      <c r="AY1249" s="49">
        <f t="shared" si="108"/>
        <v>63.502281960091736</v>
      </c>
      <c r="AZ1249" s="49">
        <f t="shared" si="104"/>
        <v>20.71333118680495</v>
      </c>
      <c r="BA1249" s="49">
        <f t="shared" si="105"/>
        <v>26.497718039908264</v>
      </c>
      <c r="BB1249" s="49">
        <f t="shared" si="109"/>
        <v>110.71333118680496</v>
      </c>
      <c r="BC1249" s="60">
        <f t="shared" si="106"/>
        <v>26.497718039908264</v>
      </c>
    </row>
    <row r="1250" spans="1:55">
      <c r="A1250" s="89">
        <v>42946</v>
      </c>
      <c r="B1250" s="2" t="s">
        <v>1842</v>
      </c>
      <c r="C1250" s="2" t="s">
        <v>1450</v>
      </c>
      <c r="D1250" s="2" t="s">
        <v>1575</v>
      </c>
      <c r="E1250" s="2">
        <v>139</v>
      </c>
      <c r="F1250" s="2">
        <v>2</v>
      </c>
      <c r="G1250" s="10" t="str">
        <f t="shared" si="110"/>
        <v>139-2</v>
      </c>
      <c r="H1250" s="2">
        <v>0</v>
      </c>
      <c r="I1250" s="2">
        <v>6</v>
      </c>
      <c r="J1250" s="14">
        <f>(VLOOKUP($G1250,Depth_Lookup_CCL!$A$3:$Z$549,11,FALSE))+(H1250/100)</f>
        <v>354.15499999999997</v>
      </c>
      <c r="K1250" s="14">
        <f>(VLOOKUP($G1250,Depth_Lookup_CCL!$A$3:$Z$549,11,FALSE))+(I1250/100)</f>
        <v>354.21499999999997</v>
      </c>
      <c r="L1250" s="90">
        <v>60</v>
      </c>
      <c r="M1250" s="90" t="s">
        <v>1888</v>
      </c>
      <c r="N1250" s="14"/>
      <c r="Q1250" s="2"/>
      <c r="R1250" s="110"/>
      <c r="S1250" s="2" t="s">
        <v>1379</v>
      </c>
      <c r="T1250" s="35" t="s">
        <v>1391</v>
      </c>
      <c r="U1250" s="2" t="s">
        <v>1368</v>
      </c>
      <c r="V1250" s="2" t="s">
        <v>238</v>
      </c>
      <c r="W1250" s="5">
        <f>VLOOKUP(V1250,definitions_list_lookup!$V$12:$W$15,2,FALSE)</f>
        <v>2</v>
      </c>
      <c r="X1250" s="35" t="s">
        <v>1456</v>
      </c>
      <c r="Y1250" s="41">
        <f>VLOOKUP(X1250,definitions_list_lookup!$AT$3:$AU$5,2,FALSE)</f>
        <v>1</v>
      </c>
      <c r="Z1250" s="41"/>
      <c r="AA1250" s="41" t="s">
        <v>3229</v>
      </c>
      <c r="AB1250" s="2"/>
      <c r="AC1250" s="2"/>
      <c r="AD1250" s="5" t="e">
        <f>VLOOKUP(AC1250,definitions_list_lookup!$Y$12:$Z$15,2,FALSE)</f>
        <v>#N/A</v>
      </c>
      <c r="AE1250" s="35"/>
      <c r="AF1250" s="41" t="e">
        <f>VLOOKUP(AE1250,definitions_list_lookup!$AT$3:$AU$5,2,FALSE)</f>
        <v>#N/A</v>
      </c>
      <c r="AH1250" s="2"/>
      <c r="AI1250" s="2"/>
      <c r="AJ1250" s="14"/>
      <c r="AK1250" s="14"/>
      <c r="AL1250" s="14"/>
      <c r="AM1250" s="14"/>
      <c r="AN1250" s="14"/>
      <c r="AO1250" s="14"/>
      <c r="AP1250" s="14"/>
      <c r="AQ1250" s="14"/>
      <c r="AR1250" s="14"/>
      <c r="AS1250" s="49"/>
      <c r="AT1250" s="49"/>
      <c r="AU1250" s="49"/>
      <c r="AV1250" s="49"/>
      <c r="AW1250" s="49"/>
      <c r="AX1250" s="49"/>
      <c r="AY1250" s="49"/>
      <c r="AZ1250" s="49"/>
      <c r="BA1250" s="49"/>
      <c r="BB1250" s="49"/>
      <c r="BC1250" s="60"/>
    </row>
    <row r="1251" spans="1:55">
      <c r="A1251" s="89">
        <v>42946</v>
      </c>
      <c r="B1251" s="2" t="s">
        <v>1842</v>
      </c>
      <c r="C1251" s="2" t="s">
        <v>1450</v>
      </c>
      <c r="D1251" s="2" t="s">
        <v>1575</v>
      </c>
      <c r="E1251" s="2">
        <v>139</v>
      </c>
      <c r="F1251" s="2">
        <v>2</v>
      </c>
      <c r="G1251" s="10" t="str">
        <f t="shared" si="110"/>
        <v>139-2</v>
      </c>
      <c r="H1251" s="2">
        <v>6</v>
      </c>
      <c r="I1251" s="2">
        <v>14</v>
      </c>
      <c r="J1251" s="14">
        <f>(VLOOKUP($G1251,Depth_Lookup_CCL!$A$3:$Z$549,11,FALSE))+(H1251/100)</f>
        <v>354.21499999999997</v>
      </c>
      <c r="K1251" s="14">
        <f>(VLOOKUP($G1251,Depth_Lookup_CCL!$A$3:$Z$549,11,FALSE))+(I1251/100)</f>
        <v>354.29499999999996</v>
      </c>
      <c r="L1251" s="90">
        <v>60</v>
      </c>
      <c r="M1251" s="90" t="s">
        <v>1888</v>
      </c>
      <c r="N1251" s="14"/>
      <c r="Q1251" s="2"/>
      <c r="R1251" s="110"/>
      <c r="T1251" s="35"/>
      <c r="U1251" s="2"/>
      <c r="V1251" s="2"/>
      <c r="W1251" s="5" t="e">
        <f>VLOOKUP(V1251,definitions_list_lookup!$V$12:$W$15,2,FALSE)</f>
        <v>#N/A</v>
      </c>
      <c r="X1251" s="35"/>
      <c r="Y1251" s="41" t="e">
        <f>VLOOKUP(X1251,definitions_list_lookup!$AT$3:$AU$5,2,FALSE)</f>
        <v>#N/A</v>
      </c>
      <c r="Z1251" s="41"/>
      <c r="AA1251" s="41" t="s">
        <v>3229</v>
      </c>
      <c r="AB1251" s="2" t="s">
        <v>1385</v>
      </c>
      <c r="AC1251" s="2" t="s">
        <v>1374</v>
      </c>
      <c r="AD1251" s="5">
        <f>VLOOKUP(AC1251,definitions_list_lookup!$Y$12:$Z$15,2,FALSE)</f>
        <v>1</v>
      </c>
      <c r="AE1251" s="35" t="s">
        <v>1455</v>
      </c>
      <c r="AF1251" s="41">
        <f>VLOOKUP(AE1251,definitions_list_lookup!$AT$3:$AU$5,2,FALSE)</f>
        <v>0</v>
      </c>
      <c r="AH1251" s="2" t="s">
        <v>1494</v>
      </c>
      <c r="AI1251" s="2" t="s">
        <v>4021</v>
      </c>
      <c r="AJ1251" s="14"/>
      <c r="AK1251" s="14"/>
      <c r="AL1251" s="14"/>
      <c r="AM1251" s="14"/>
      <c r="AN1251" s="14"/>
      <c r="AO1251" s="14"/>
      <c r="AP1251" s="14"/>
      <c r="AQ1251" s="14"/>
      <c r="AR1251" s="14"/>
      <c r="AS1251" s="49">
        <v>31</v>
      </c>
      <c r="AT1251" s="49">
        <v>90</v>
      </c>
      <c r="AU1251" s="49">
        <v>8</v>
      </c>
      <c r="AV1251" s="49">
        <v>180</v>
      </c>
      <c r="AW1251" s="49">
        <f t="shared" si="107"/>
        <v>-76.835232316651911</v>
      </c>
      <c r="AX1251" s="49">
        <f t="shared" si="103"/>
        <v>283.16476768334809</v>
      </c>
      <c r="AY1251" s="49">
        <f t="shared" si="108"/>
        <v>58.322179086857098</v>
      </c>
      <c r="AZ1251" s="49">
        <f t="shared" si="104"/>
        <v>13.164767683348089</v>
      </c>
      <c r="BA1251" s="49">
        <f t="shared" si="105"/>
        <v>31.677820913142902</v>
      </c>
      <c r="BB1251" s="49">
        <f t="shared" si="109"/>
        <v>103.16476768334809</v>
      </c>
      <c r="BC1251" s="60">
        <f t="shared" si="106"/>
        <v>31.677820913142902</v>
      </c>
    </row>
    <row r="1252" spans="1:55">
      <c r="A1252" s="89">
        <v>42946</v>
      </c>
      <c r="B1252" s="2" t="s">
        <v>1842</v>
      </c>
      <c r="C1252" s="2" t="s">
        <v>1450</v>
      </c>
      <c r="D1252" s="2" t="s">
        <v>1575</v>
      </c>
      <c r="E1252" s="2">
        <v>139</v>
      </c>
      <c r="F1252" s="2">
        <v>2</v>
      </c>
      <c r="G1252" s="10" t="str">
        <f t="shared" si="110"/>
        <v>139-2</v>
      </c>
      <c r="H1252" s="2">
        <v>14</v>
      </c>
      <c r="I1252" s="2">
        <v>21</v>
      </c>
      <c r="J1252" s="14">
        <f>(VLOOKUP($G1252,Depth_Lookup_CCL!$A$3:$Z$549,11,FALSE))+(H1252/100)</f>
        <v>354.29499999999996</v>
      </c>
      <c r="K1252" s="14">
        <f>(VLOOKUP($G1252,Depth_Lookup_CCL!$A$3:$Z$549,11,FALSE))+(I1252/100)</f>
        <v>354.36499999999995</v>
      </c>
      <c r="L1252" s="90">
        <v>60</v>
      </c>
      <c r="M1252" s="90" t="s">
        <v>1888</v>
      </c>
      <c r="N1252" s="14"/>
      <c r="Q1252" s="2"/>
      <c r="R1252" s="110"/>
      <c r="S1252" s="2" t="s">
        <v>1379</v>
      </c>
      <c r="T1252" s="35" t="s">
        <v>1363</v>
      </c>
      <c r="U1252" s="2" t="s">
        <v>1368</v>
      </c>
      <c r="V1252" s="2" t="s">
        <v>238</v>
      </c>
      <c r="W1252" s="5">
        <f>VLOOKUP(V1252,definitions_list_lookup!$V$12:$W$15,2,FALSE)</f>
        <v>2</v>
      </c>
      <c r="X1252" s="35" t="s">
        <v>1456</v>
      </c>
      <c r="Y1252" s="41">
        <f>VLOOKUP(X1252,definitions_list_lookup!$AT$3:$AU$5,2,FALSE)</f>
        <v>1</v>
      </c>
      <c r="Z1252" s="41"/>
      <c r="AA1252" s="41" t="s">
        <v>3977</v>
      </c>
      <c r="AB1252" s="2"/>
      <c r="AC1252" s="2"/>
      <c r="AD1252" s="5" t="e">
        <f>VLOOKUP(AC1252,definitions_list_lookup!$Y$12:$Z$15,2,FALSE)</f>
        <v>#N/A</v>
      </c>
      <c r="AE1252" s="35"/>
      <c r="AF1252" s="41" t="e">
        <f>VLOOKUP(AE1252,definitions_list_lookup!$AT$3:$AU$5,2,FALSE)</f>
        <v>#N/A</v>
      </c>
      <c r="AH1252" s="2"/>
      <c r="AI1252" s="2"/>
      <c r="AJ1252" s="14"/>
      <c r="AK1252" s="14"/>
      <c r="AL1252" s="14"/>
      <c r="AM1252" s="14"/>
      <c r="AN1252" s="14"/>
      <c r="AO1252" s="14"/>
      <c r="AP1252" s="14"/>
      <c r="AQ1252" s="14"/>
      <c r="AR1252" s="14"/>
      <c r="AS1252" s="49"/>
      <c r="AT1252" s="49"/>
      <c r="AU1252" s="49"/>
      <c r="AV1252" s="49"/>
      <c r="AW1252" s="49"/>
      <c r="AX1252" s="49"/>
      <c r="AY1252" s="49"/>
      <c r="AZ1252" s="49"/>
      <c r="BA1252" s="49"/>
      <c r="BB1252" s="49"/>
      <c r="BC1252" s="60"/>
    </row>
    <row r="1253" spans="1:55">
      <c r="A1253" s="89">
        <v>42946</v>
      </c>
      <c r="B1253" s="2" t="s">
        <v>1842</v>
      </c>
      <c r="C1253" s="2" t="s">
        <v>1450</v>
      </c>
      <c r="D1253" s="2" t="s">
        <v>1575</v>
      </c>
      <c r="E1253" s="2">
        <v>139</v>
      </c>
      <c r="F1253" s="2">
        <v>2</v>
      </c>
      <c r="G1253" s="10" t="str">
        <f t="shared" si="110"/>
        <v>139-2</v>
      </c>
      <c r="H1253" s="2">
        <v>21</v>
      </c>
      <c r="I1253" s="2">
        <v>36</v>
      </c>
      <c r="J1253" s="14">
        <f>(VLOOKUP($G1253,Depth_Lookup_CCL!$A$3:$Z$549,11,FALSE))+(H1253/100)</f>
        <v>354.36499999999995</v>
      </c>
      <c r="K1253" s="14">
        <f>(VLOOKUP($G1253,Depth_Lookup_CCL!$A$3:$Z$549,11,FALSE))+(I1253/100)</f>
        <v>354.51499999999999</v>
      </c>
      <c r="L1253" s="90">
        <v>60</v>
      </c>
      <c r="M1253" s="90" t="s">
        <v>1888</v>
      </c>
      <c r="N1253" s="14"/>
      <c r="Q1253" s="2"/>
      <c r="R1253" s="110"/>
      <c r="S1253" s="2" t="s">
        <v>1379</v>
      </c>
      <c r="T1253" s="35" t="s">
        <v>1391</v>
      </c>
      <c r="U1253" s="2" t="s">
        <v>1368</v>
      </c>
      <c r="V1253" s="2" t="s">
        <v>1374</v>
      </c>
      <c r="W1253" s="5">
        <f>VLOOKUP(V1253,definitions_list_lookup!$V$12:$W$15,2,FALSE)</f>
        <v>1</v>
      </c>
      <c r="X1253" s="35" t="s">
        <v>1456</v>
      </c>
      <c r="Y1253" s="41">
        <f>VLOOKUP(X1253,definitions_list_lookup!$AT$3:$AU$5,2,FALSE)</f>
        <v>1</v>
      </c>
      <c r="Z1253" s="41">
        <v>97</v>
      </c>
      <c r="AA1253" s="41" t="s">
        <v>3081</v>
      </c>
      <c r="AB1253" s="2"/>
      <c r="AC1253" s="2"/>
      <c r="AD1253" s="5" t="e">
        <f>VLOOKUP(AC1253,definitions_list_lookup!$Y$12:$Z$15,2,FALSE)</f>
        <v>#N/A</v>
      </c>
      <c r="AE1253" s="35"/>
      <c r="AF1253" s="41" t="e">
        <f>VLOOKUP(AE1253,definitions_list_lookup!$AT$3:$AU$5,2,FALSE)</f>
        <v>#N/A</v>
      </c>
      <c r="AH1253" s="2"/>
      <c r="AI1253" s="2"/>
      <c r="AJ1253" s="14"/>
      <c r="AK1253" s="14"/>
      <c r="AL1253" s="14"/>
      <c r="AM1253" s="14"/>
      <c r="AN1253" s="14"/>
      <c r="AO1253" s="14"/>
      <c r="AP1253" s="14"/>
      <c r="AQ1253" s="14"/>
      <c r="AR1253" s="14"/>
      <c r="AS1253" s="49"/>
      <c r="AT1253" s="49"/>
      <c r="AU1253" s="49"/>
      <c r="AV1253" s="49"/>
      <c r="AW1253" s="49"/>
      <c r="AX1253" s="49"/>
      <c r="AY1253" s="49"/>
      <c r="AZ1253" s="49"/>
      <c r="BA1253" s="49"/>
      <c r="BB1253" s="49"/>
      <c r="BC1253" s="60"/>
    </row>
    <row r="1254" spans="1:55">
      <c r="A1254" s="89">
        <v>42946</v>
      </c>
      <c r="B1254" s="2" t="s">
        <v>1842</v>
      </c>
      <c r="C1254" s="2" t="s">
        <v>1450</v>
      </c>
      <c r="D1254" s="2" t="s">
        <v>1575</v>
      </c>
      <c r="E1254" s="2">
        <v>139</v>
      </c>
      <c r="F1254" s="2">
        <v>2</v>
      </c>
      <c r="G1254" s="10" t="str">
        <f t="shared" si="110"/>
        <v>139-2</v>
      </c>
      <c r="H1254" s="2">
        <v>36</v>
      </c>
      <c r="I1254" s="2">
        <v>64</v>
      </c>
      <c r="J1254" s="14">
        <f>(VLOOKUP($G1254,Depth_Lookup_CCL!$A$3:$Z$549,11,FALSE))+(H1254/100)</f>
        <v>354.51499999999999</v>
      </c>
      <c r="K1254" s="14">
        <f>(VLOOKUP($G1254,Depth_Lookup_CCL!$A$3:$Z$549,11,FALSE))+(I1254/100)</f>
        <v>354.79499999999996</v>
      </c>
      <c r="L1254" s="90">
        <v>60</v>
      </c>
      <c r="M1254" s="90" t="s">
        <v>1888</v>
      </c>
      <c r="N1254" s="14"/>
      <c r="Q1254" s="2"/>
      <c r="R1254" s="110"/>
      <c r="T1254" s="35"/>
      <c r="U1254" s="2"/>
      <c r="V1254" s="2"/>
      <c r="W1254" s="5" t="e">
        <f>VLOOKUP(V1254,definitions_list_lookup!$V$12:$W$15,2,FALSE)</f>
        <v>#N/A</v>
      </c>
      <c r="X1254" s="35"/>
      <c r="Y1254" s="41" t="e">
        <f>VLOOKUP(X1254,definitions_list_lookup!$AT$3:$AU$5,2,FALSE)</f>
        <v>#N/A</v>
      </c>
      <c r="Z1254" s="41"/>
      <c r="AA1254" s="41" t="s">
        <v>3229</v>
      </c>
      <c r="AB1254" s="2" t="s">
        <v>1385</v>
      </c>
      <c r="AC1254" s="2" t="s">
        <v>1374</v>
      </c>
      <c r="AD1254" s="5">
        <f>VLOOKUP(AC1254,definitions_list_lookup!$Y$12:$Z$15,2,FALSE)</f>
        <v>1</v>
      </c>
      <c r="AE1254" s="35" t="s">
        <v>1455</v>
      </c>
      <c r="AF1254" s="41">
        <f>VLOOKUP(AE1254,definitions_list_lookup!$AT$3:$AU$5,2,FALSE)</f>
        <v>0</v>
      </c>
      <c r="AH1254" s="2" t="s">
        <v>1492</v>
      </c>
      <c r="AI1254" s="2" t="s">
        <v>4022</v>
      </c>
      <c r="AJ1254" s="14"/>
      <c r="AK1254" s="14"/>
      <c r="AL1254" s="14"/>
      <c r="AM1254" s="14"/>
      <c r="AN1254" s="14"/>
      <c r="AO1254" s="14"/>
      <c r="AP1254" s="14"/>
      <c r="AQ1254" s="14"/>
      <c r="AR1254" s="14"/>
      <c r="AS1254" s="49">
        <v>28</v>
      </c>
      <c r="AT1254" s="49">
        <v>90</v>
      </c>
      <c r="AU1254" s="49">
        <v>7</v>
      </c>
      <c r="AV1254" s="49">
        <v>180</v>
      </c>
      <c r="AW1254" s="49">
        <f t="shared" si="107"/>
        <v>-76.996954810259695</v>
      </c>
      <c r="AX1254" s="49">
        <f t="shared" si="103"/>
        <v>283.00304518974031</v>
      </c>
      <c r="AY1254" s="49">
        <f t="shared" si="108"/>
        <v>61.378602453549419</v>
      </c>
      <c r="AZ1254" s="49">
        <f t="shared" si="104"/>
        <v>13.003045189740305</v>
      </c>
      <c r="BA1254" s="49">
        <f t="shared" si="105"/>
        <v>28.621397546450581</v>
      </c>
      <c r="BB1254" s="49">
        <f t="shared" si="109"/>
        <v>103.00304518974031</v>
      </c>
      <c r="BC1254" s="60">
        <f t="shared" si="106"/>
        <v>28.621397546450581</v>
      </c>
    </row>
    <row r="1255" spans="1:55">
      <c r="A1255" s="89">
        <v>42946</v>
      </c>
      <c r="B1255" s="2" t="s">
        <v>1842</v>
      </c>
      <c r="C1255" s="2" t="s">
        <v>1450</v>
      </c>
      <c r="D1255" s="2" t="s">
        <v>1575</v>
      </c>
      <c r="E1255" s="2">
        <v>139</v>
      </c>
      <c r="F1255" s="2">
        <v>2</v>
      </c>
      <c r="G1255" s="10" t="str">
        <f t="shared" si="110"/>
        <v>139-2</v>
      </c>
      <c r="H1255" s="2">
        <v>64</v>
      </c>
      <c r="I1255" s="2">
        <v>94</v>
      </c>
      <c r="J1255" s="14">
        <f>(VLOOKUP($G1255,Depth_Lookup_CCL!$A$3:$Z$549,11,FALSE))+(H1255/100)</f>
        <v>354.79499999999996</v>
      </c>
      <c r="K1255" s="14">
        <f>(VLOOKUP($G1255,Depth_Lookup_CCL!$A$3:$Z$549,11,FALSE))+(I1255/100)</f>
        <v>355.09499999999997</v>
      </c>
      <c r="L1255" s="90">
        <v>60</v>
      </c>
      <c r="M1255" s="90" t="s">
        <v>1888</v>
      </c>
      <c r="N1255" s="14" t="s">
        <v>1442</v>
      </c>
      <c r="Q1255" s="2"/>
      <c r="R1255" s="110" t="s">
        <v>3650</v>
      </c>
      <c r="U1255" s="2"/>
      <c r="V1255" s="2"/>
      <c r="W1255" s="5" t="e">
        <f>VLOOKUP(V1255,definitions_list_lookup!$V$12:$W$15,2,FALSE)</f>
        <v>#N/A</v>
      </c>
      <c r="X1255" s="2"/>
      <c r="Y1255" s="41" t="e">
        <f>VLOOKUP(X1255,definitions_list_lookup!$AT$3:$AU$5,2,FALSE)</f>
        <v>#N/A</v>
      </c>
      <c r="Z1255" s="41"/>
      <c r="AA1255" s="41" t="s">
        <v>3229</v>
      </c>
      <c r="AB1255" s="2" t="s">
        <v>1385</v>
      </c>
      <c r="AC1255" s="2" t="s">
        <v>1374</v>
      </c>
      <c r="AD1255" s="5">
        <f>VLOOKUP(AC1255,definitions_list_lookup!$Y$12:$Z$15,2,FALSE)</f>
        <v>1</v>
      </c>
      <c r="AE1255" s="35" t="s">
        <v>1455</v>
      </c>
      <c r="AF1255" s="41">
        <f>VLOOKUP(AE1255,definitions_list_lookup!$AT$3:$AU$5,2,FALSE)</f>
        <v>0</v>
      </c>
      <c r="AH1255" s="2" t="s">
        <v>1494</v>
      </c>
      <c r="AI1255" s="2" t="s">
        <v>4023</v>
      </c>
      <c r="AJ1255" s="14"/>
      <c r="AK1255" s="14"/>
      <c r="AL1255" s="14"/>
      <c r="AM1255" s="14"/>
      <c r="AN1255" s="14"/>
      <c r="AO1255" s="14"/>
      <c r="AP1255" s="14"/>
      <c r="AQ1255" s="14"/>
      <c r="AR1255" s="14"/>
      <c r="AS1255" s="49">
        <v>22</v>
      </c>
      <c r="AT1255" s="49">
        <v>90</v>
      </c>
      <c r="AU1255" s="49">
        <v>9</v>
      </c>
      <c r="AV1255" s="49">
        <v>180</v>
      </c>
      <c r="AW1255" s="49">
        <f t="shared" si="107"/>
        <v>-68.594063392039828</v>
      </c>
      <c r="AX1255" s="49">
        <f t="shared" si="103"/>
        <v>291.40593660796014</v>
      </c>
      <c r="AY1255" s="49">
        <f t="shared" si="108"/>
        <v>66.540999506697958</v>
      </c>
      <c r="AZ1255" s="49">
        <f t="shared" si="104"/>
        <v>21.405936607960172</v>
      </c>
      <c r="BA1255" s="49">
        <f t="shared" si="105"/>
        <v>23.459000493302042</v>
      </c>
      <c r="BB1255" s="49">
        <f t="shared" si="109"/>
        <v>111.40593660796014</v>
      </c>
      <c r="BC1255" s="60">
        <f t="shared" si="106"/>
        <v>23.459000493302042</v>
      </c>
    </row>
    <row r="1256" spans="1:55">
      <c r="A1256" s="89">
        <v>42946</v>
      </c>
      <c r="B1256" s="2" t="s">
        <v>1842</v>
      </c>
      <c r="C1256" s="2" t="s">
        <v>1450</v>
      </c>
      <c r="D1256" s="2" t="s">
        <v>1575</v>
      </c>
      <c r="E1256" s="2">
        <v>139</v>
      </c>
      <c r="F1256" s="2">
        <v>3</v>
      </c>
      <c r="G1256" s="10" t="str">
        <f t="shared" si="110"/>
        <v>139-3</v>
      </c>
      <c r="H1256" s="2">
        <v>0</v>
      </c>
      <c r="I1256" s="2">
        <v>24</v>
      </c>
      <c r="J1256" s="14">
        <f>(VLOOKUP($G1256,Depth_Lookup_CCL!$A$3:$Z$549,11,FALSE))+(H1256/100)</f>
        <v>355.09499999999997</v>
      </c>
      <c r="K1256" s="14">
        <f>(VLOOKUP($G1256,Depth_Lookup_CCL!$A$3:$Z$549,11,FALSE))+(I1256/100)</f>
        <v>355.33499999999998</v>
      </c>
      <c r="L1256" s="90">
        <v>60</v>
      </c>
      <c r="M1256" s="90" t="s">
        <v>1888</v>
      </c>
      <c r="N1256" s="14"/>
      <c r="Q1256" s="2"/>
      <c r="R1256" s="110"/>
      <c r="S1256" s="2" t="s">
        <v>1379</v>
      </c>
      <c r="T1256" s="2" t="s">
        <v>1363</v>
      </c>
      <c r="U1256" s="2" t="s">
        <v>1368</v>
      </c>
      <c r="V1256" s="2" t="s">
        <v>238</v>
      </c>
      <c r="W1256" s="5">
        <f>VLOOKUP(V1256,definitions_list_lookup!$V$12:$W$15,2,FALSE)</f>
        <v>2</v>
      </c>
      <c r="X1256" s="2" t="s">
        <v>1456</v>
      </c>
      <c r="Y1256" s="41">
        <f>VLOOKUP(X1256,definitions_list_lookup!$AT$3:$AU$5,2,FALSE)</f>
        <v>1</v>
      </c>
      <c r="Z1256" s="41"/>
      <c r="AA1256" s="41" t="s">
        <v>3229</v>
      </c>
      <c r="AB1256" s="2"/>
      <c r="AC1256" s="2"/>
      <c r="AD1256" s="5" t="e">
        <f>VLOOKUP(AC1256,definitions_list_lookup!$Y$12:$Z$15,2,FALSE)</f>
        <v>#N/A</v>
      </c>
      <c r="AE1256" s="35"/>
      <c r="AF1256" s="41" t="e">
        <f>VLOOKUP(AE1256,definitions_list_lookup!$AT$3:$AU$5,2,FALSE)</f>
        <v>#N/A</v>
      </c>
      <c r="AH1256" s="2"/>
      <c r="AI1256" s="2"/>
      <c r="AJ1256" s="14"/>
      <c r="AK1256" s="14"/>
      <c r="AL1256" s="14"/>
      <c r="AM1256" s="14"/>
      <c r="AN1256" s="14"/>
      <c r="AO1256" s="14"/>
      <c r="AP1256" s="14"/>
      <c r="AQ1256" s="14"/>
      <c r="AR1256" s="14"/>
      <c r="AS1256" s="49"/>
      <c r="AT1256" s="49"/>
      <c r="AU1256" s="49"/>
      <c r="AV1256" s="49"/>
      <c r="AW1256" s="49"/>
      <c r="AX1256" s="49"/>
      <c r="AY1256" s="49"/>
      <c r="AZ1256" s="49"/>
      <c r="BA1256" s="49"/>
      <c r="BB1256" s="49"/>
      <c r="BC1256" s="60"/>
    </row>
    <row r="1257" spans="1:55">
      <c r="A1257" s="89">
        <v>42946</v>
      </c>
      <c r="B1257" s="2" t="s">
        <v>1842</v>
      </c>
      <c r="C1257" s="2" t="s">
        <v>1450</v>
      </c>
      <c r="D1257" s="2" t="s">
        <v>1575</v>
      </c>
      <c r="E1257" s="2">
        <v>139</v>
      </c>
      <c r="F1257" s="2">
        <v>3</v>
      </c>
      <c r="G1257" s="10" t="str">
        <f t="shared" si="110"/>
        <v>139-3</v>
      </c>
      <c r="H1257" s="2">
        <v>24</v>
      </c>
      <c r="I1257" s="2">
        <v>44</v>
      </c>
      <c r="J1257" s="14">
        <f>(VLOOKUP($G1257,Depth_Lookup_CCL!$A$3:$Z$549,11,FALSE))+(H1257/100)</f>
        <v>355.33499999999998</v>
      </c>
      <c r="K1257" s="14">
        <f>(VLOOKUP($G1257,Depth_Lookup_CCL!$A$3:$Z$549,11,FALSE))+(I1257/100)</f>
        <v>355.53499999999997</v>
      </c>
      <c r="L1257" s="90">
        <v>60</v>
      </c>
      <c r="M1257" s="90" t="s">
        <v>1888</v>
      </c>
      <c r="N1257" s="14"/>
      <c r="Q1257" s="2"/>
      <c r="R1257" s="110"/>
      <c r="U1257" s="2"/>
      <c r="V1257" s="2"/>
      <c r="W1257" s="5" t="e">
        <f>VLOOKUP(V1257,definitions_list_lookup!$V$12:$W$15,2,FALSE)</f>
        <v>#N/A</v>
      </c>
      <c r="X1257" s="2"/>
      <c r="Y1257" s="41" t="e">
        <f>VLOOKUP(X1257,definitions_list_lookup!$AT$3:$AU$5,2,FALSE)</f>
        <v>#N/A</v>
      </c>
      <c r="Z1257" s="41">
        <v>20</v>
      </c>
      <c r="AA1257" s="41" t="s">
        <v>3229</v>
      </c>
      <c r="AB1257" s="2" t="s">
        <v>1385</v>
      </c>
      <c r="AC1257" s="2" t="s">
        <v>1374</v>
      </c>
      <c r="AD1257" s="5">
        <f>VLOOKUP(AC1257,definitions_list_lookup!$Y$12:$Z$15,2,FALSE)</f>
        <v>1</v>
      </c>
      <c r="AE1257" s="35" t="s">
        <v>1455</v>
      </c>
      <c r="AF1257" s="41">
        <f>VLOOKUP(AE1257,definitions_list_lookup!$AT$3:$AU$5,2,FALSE)</f>
        <v>0</v>
      </c>
      <c r="AH1257" s="2" t="s">
        <v>1492</v>
      </c>
      <c r="AI1257" s="2" t="s">
        <v>4024</v>
      </c>
      <c r="AJ1257" s="14"/>
      <c r="AK1257" s="14"/>
      <c r="AL1257" s="14"/>
      <c r="AM1257" s="14"/>
      <c r="AN1257" s="14"/>
      <c r="AO1257" s="14"/>
      <c r="AP1257" s="14"/>
      <c r="AQ1257" s="14"/>
      <c r="AR1257" s="14"/>
      <c r="AS1257" s="49">
        <v>29</v>
      </c>
      <c r="AT1257" s="49">
        <v>90</v>
      </c>
      <c r="AU1257" s="49">
        <v>10</v>
      </c>
      <c r="AV1257" s="49">
        <v>180</v>
      </c>
      <c r="AW1257" s="49">
        <f t="shared" si="107"/>
        <v>-72.354013407551932</v>
      </c>
      <c r="AX1257" s="49">
        <f t="shared" si="103"/>
        <v>287.64598659244808</v>
      </c>
      <c r="AY1257" s="49">
        <f t="shared" si="108"/>
        <v>59.814362033811783</v>
      </c>
      <c r="AZ1257" s="49">
        <f t="shared" si="104"/>
        <v>17.645986592448068</v>
      </c>
      <c r="BA1257" s="49">
        <f t="shared" si="105"/>
        <v>30.185637966188217</v>
      </c>
      <c r="BB1257" s="49">
        <f t="shared" si="109"/>
        <v>107.64598659244808</v>
      </c>
      <c r="BC1257" s="60">
        <f t="shared" si="106"/>
        <v>30.185637966188217</v>
      </c>
    </row>
    <row r="1258" spans="1:55">
      <c r="A1258" s="89">
        <v>42946</v>
      </c>
      <c r="B1258" s="2" t="s">
        <v>1842</v>
      </c>
      <c r="C1258" s="2" t="s">
        <v>1450</v>
      </c>
      <c r="D1258" s="2" t="s">
        <v>1575</v>
      </c>
      <c r="E1258" s="2">
        <v>139</v>
      </c>
      <c r="F1258" s="2">
        <v>3</v>
      </c>
      <c r="G1258" s="10" t="str">
        <f t="shared" si="110"/>
        <v>139-3</v>
      </c>
      <c r="H1258" s="2">
        <v>44</v>
      </c>
      <c r="I1258" s="2">
        <v>48</v>
      </c>
      <c r="J1258" s="14">
        <f>(VLOOKUP($G1258,Depth_Lookup_CCL!$A$3:$Z$549,11,FALSE))+(H1258/100)</f>
        <v>355.53499999999997</v>
      </c>
      <c r="K1258" s="14">
        <f>(VLOOKUP($G1258,Depth_Lookup_CCL!$A$3:$Z$549,11,FALSE))+(I1258/100)</f>
        <v>355.57499999999999</v>
      </c>
      <c r="L1258" s="90">
        <v>60</v>
      </c>
      <c r="M1258" s="90" t="s">
        <v>1888</v>
      </c>
      <c r="N1258" s="14"/>
      <c r="Q1258" s="2"/>
      <c r="R1258" s="110"/>
      <c r="S1258" s="2" t="s">
        <v>1379</v>
      </c>
      <c r="T1258" s="2" t="s">
        <v>1363</v>
      </c>
      <c r="U1258" s="2" t="s">
        <v>1368</v>
      </c>
      <c r="V1258" s="2" t="s">
        <v>238</v>
      </c>
      <c r="W1258" s="5">
        <f>VLOOKUP(V1258,definitions_list_lookup!$V$12:$W$15,2,FALSE)</f>
        <v>2</v>
      </c>
      <c r="X1258" s="2" t="s">
        <v>1456</v>
      </c>
      <c r="Y1258" s="41">
        <f>VLOOKUP(X1258,definitions_list_lookup!$AT$3:$AU$5,2,FALSE)</f>
        <v>1</v>
      </c>
      <c r="Z1258" s="41">
        <v>4</v>
      </c>
      <c r="AA1258" s="41" t="s">
        <v>4025</v>
      </c>
      <c r="AB1258" s="2"/>
      <c r="AC1258" s="2"/>
      <c r="AD1258" s="5" t="e">
        <f>VLOOKUP(AC1258,definitions_list_lookup!$Y$12:$Z$15,2,FALSE)</f>
        <v>#N/A</v>
      </c>
      <c r="AE1258" s="35"/>
      <c r="AF1258" s="41" t="e">
        <f>VLOOKUP(AE1258,definitions_list_lookup!$AT$3:$AU$5,2,FALSE)</f>
        <v>#N/A</v>
      </c>
      <c r="AH1258" s="2"/>
      <c r="AI1258" s="2"/>
      <c r="AJ1258" s="14"/>
      <c r="AK1258" s="14"/>
      <c r="AL1258" s="14"/>
      <c r="AM1258" s="14"/>
      <c r="AN1258" s="14"/>
      <c r="AO1258" s="14"/>
      <c r="AP1258" s="14"/>
      <c r="AQ1258" s="14"/>
      <c r="AR1258" s="14"/>
      <c r="AS1258" s="49"/>
      <c r="AT1258" s="49"/>
      <c r="AU1258" s="49"/>
      <c r="AV1258" s="49"/>
      <c r="AW1258" s="49"/>
      <c r="AX1258" s="49"/>
      <c r="AY1258" s="49"/>
      <c r="AZ1258" s="49"/>
      <c r="BA1258" s="49"/>
      <c r="BB1258" s="49"/>
      <c r="BC1258" s="60"/>
    </row>
    <row r="1259" spans="1:55">
      <c r="A1259" s="89">
        <v>42946</v>
      </c>
      <c r="B1259" s="2" t="s">
        <v>1842</v>
      </c>
      <c r="C1259" s="2" t="s">
        <v>1450</v>
      </c>
      <c r="D1259" s="2" t="s">
        <v>1575</v>
      </c>
      <c r="E1259" s="2">
        <v>139</v>
      </c>
      <c r="F1259" s="2">
        <v>3</v>
      </c>
      <c r="G1259" s="10" t="str">
        <f t="shared" si="110"/>
        <v>139-3</v>
      </c>
      <c r="H1259" s="2">
        <v>48</v>
      </c>
      <c r="I1259" s="2">
        <v>50</v>
      </c>
      <c r="J1259" s="14">
        <f>(VLOOKUP($G1259,Depth_Lookup_CCL!$A$3:$Z$549,11,FALSE))+(H1259/100)</f>
        <v>355.57499999999999</v>
      </c>
      <c r="K1259" s="14">
        <f>(VLOOKUP($G1259,Depth_Lookup_CCL!$A$3:$Z$549,11,FALSE))+(I1259/100)</f>
        <v>355.59499999999997</v>
      </c>
      <c r="L1259" s="90">
        <v>60</v>
      </c>
      <c r="M1259" s="90" t="s">
        <v>1888</v>
      </c>
      <c r="N1259" s="14"/>
      <c r="Q1259" s="2"/>
      <c r="R1259" s="110"/>
      <c r="S1259" s="2" t="s">
        <v>1379</v>
      </c>
      <c r="T1259" s="2" t="s">
        <v>1391</v>
      </c>
      <c r="U1259" s="2" t="s">
        <v>1368</v>
      </c>
      <c r="V1259" s="2" t="s">
        <v>1374</v>
      </c>
      <c r="W1259" s="5">
        <f>VLOOKUP(V1259,definitions_list_lookup!$V$12:$W$15,2,FALSE)</f>
        <v>1</v>
      </c>
      <c r="X1259" s="2" t="s">
        <v>1456</v>
      </c>
      <c r="Y1259" s="41">
        <f>VLOOKUP(X1259,definitions_list_lookup!$AT$3:$AU$5,2,FALSE)</f>
        <v>1</v>
      </c>
      <c r="Z1259" s="41">
        <v>2</v>
      </c>
      <c r="AA1259" s="41" t="s">
        <v>2845</v>
      </c>
      <c r="AB1259" s="2"/>
      <c r="AC1259" s="2"/>
      <c r="AD1259" s="5" t="e">
        <f>VLOOKUP(AC1259,definitions_list_lookup!$Y$12:$Z$15,2,FALSE)</f>
        <v>#N/A</v>
      </c>
      <c r="AE1259" s="35"/>
      <c r="AF1259" s="41" t="e">
        <f>VLOOKUP(AE1259,definitions_list_lookup!$AT$3:$AU$5,2,FALSE)</f>
        <v>#N/A</v>
      </c>
      <c r="AH1259" s="2"/>
      <c r="AI1259" s="2"/>
      <c r="AJ1259" s="14"/>
      <c r="AK1259" s="14"/>
      <c r="AL1259" s="14"/>
      <c r="AM1259" s="14"/>
      <c r="AN1259" s="14"/>
      <c r="AO1259" s="14"/>
      <c r="AP1259" s="14"/>
      <c r="AQ1259" s="14"/>
      <c r="AR1259" s="14"/>
      <c r="AS1259" s="49"/>
      <c r="AT1259" s="49"/>
      <c r="AU1259" s="49"/>
      <c r="AV1259" s="49"/>
      <c r="AW1259" s="49"/>
      <c r="AX1259" s="49"/>
      <c r="AY1259" s="49"/>
      <c r="AZ1259" s="49"/>
      <c r="BA1259" s="49"/>
      <c r="BB1259" s="49"/>
      <c r="BC1259" s="60"/>
    </row>
    <row r="1260" spans="1:55">
      <c r="A1260" s="89">
        <v>42946</v>
      </c>
      <c r="B1260" s="2" t="s">
        <v>1842</v>
      </c>
      <c r="C1260" s="2" t="s">
        <v>1450</v>
      </c>
      <c r="D1260" s="2" t="s">
        <v>1575</v>
      </c>
      <c r="E1260" s="2">
        <v>139</v>
      </c>
      <c r="F1260" s="2">
        <v>3</v>
      </c>
      <c r="G1260" s="10" t="str">
        <f t="shared" si="110"/>
        <v>139-3</v>
      </c>
      <c r="H1260" s="2">
        <v>50</v>
      </c>
      <c r="I1260" s="2">
        <v>59</v>
      </c>
      <c r="J1260" s="14">
        <f>(VLOOKUP($G1260,Depth_Lookup_CCL!$A$3:$Z$549,11,FALSE))+(H1260/100)</f>
        <v>355.59499999999997</v>
      </c>
      <c r="K1260" s="14">
        <f>(VLOOKUP($G1260,Depth_Lookup_CCL!$A$3:$Z$549,11,FALSE))+(I1260/100)</f>
        <v>355.68499999999995</v>
      </c>
      <c r="L1260" s="90">
        <v>60</v>
      </c>
      <c r="M1260" s="90" t="s">
        <v>1888</v>
      </c>
      <c r="N1260" s="14"/>
      <c r="Q1260" s="2"/>
      <c r="R1260" s="110"/>
      <c r="S1260" s="2" t="s">
        <v>1366</v>
      </c>
      <c r="T1260" s="2" t="s">
        <v>1363</v>
      </c>
      <c r="U1260" s="2" t="s">
        <v>1368</v>
      </c>
      <c r="V1260" s="2" t="s">
        <v>238</v>
      </c>
      <c r="W1260" s="5">
        <f>VLOOKUP(V1260,definitions_list_lookup!$V$12:$W$15,2,FALSE)</f>
        <v>2</v>
      </c>
      <c r="X1260" s="2" t="s">
        <v>1456</v>
      </c>
      <c r="Y1260" s="41">
        <f>VLOOKUP(X1260,definitions_list_lookup!$AT$3:$AU$5,2,FALSE)</f>
        <v>1</v>
      </c>
      <c r="Z1260" s="41">
        <v>47</v>
      </c>
      <c r="AA1260" s="41" t="s">
        <v>4025</v>
      </c>
      <c r="AB1260" s="2"/>
      <c r="AC1260" s="2"/>
      <c r="AD1260" s="5" t="e">
        <f>VLOOKUP(AC1260,definitions_list_lookup!$Y$12:$Z$15,2,FALSE)</f>
        <v>#N/A</v>
      </c>
      <c r="AE1260" s="35"/>
      <c r="AF1260" s="41" t="e">
        <f>VLOOKUP(AE1260,definitions_list_lookup!$AT$3:$AU$5,2,FALSE)</f>
        <v>#N/A</v>
      </c>
      <c r="AH1260" s="2"/>
      <c r="AI1260" s="2"/>
      <c r="AJ1260" s="14"/>
      <c r="AK1260" s="14"/>
      <c r="AL1260" s="14"/>
      <c r="AM1260" s="14"/>
      <c r="AN1260" s="14"/>
      <c r="AO1260" s="14"/>
      <c r="AP1260" s="14"/>
      <c r="AQ1260" s="14"/>
      <c r="AR1260" s="14"/>
      <c r="AS1260" s="49"/>
      <c r="AT1260" s="49"/>
      <c r="AU1260" s="49"/>
      <c r="AV1260" s="49"/>
      <c r="AW1260" s="49"/>
      <c r="AX1260" s="49"/>
      <c r="AY1260" s="49"/>
      <c r="AZ1260" s="49"/>
      <c r="BA1260" s="49"/>
      <c r="BB1260" s="49"/>
      <c r="BC1260" s="60"/>
    </row>
    <row r="1261" spans="1:55">
      <c r="A1261" s="89">
        <v>42946</v>
      </c>
      <c r="B1261" s="2" t="s">
        <v>1842</v>
      </c>
      <c r="C1261" s="2" t="s">
        <v>1450</v>
      </c>
      <c r="D1261" s="2" t="s">
        <v>1575</v>
      </c>
      <c r="E1261" s="2">
        <v>139</v>
      </c>
      <c r="F1261" s="2">
        <v>3</v>
      </c>
      <c r="G1261" s="10" t="str">
        <f t="shared" si="110"/>
        <v>139-3</v>
      </c>
      <c r="H1261" s="2">
        <v>59</v>
      </c>
      <c r="I1261" s="2">
        <v>76</v>
      </c>
      <c r="J1261" s="14">
        <f>(VLOOKUP($G1261,Depth_Lookup_CCL!$A$3:$Z$549,11,FALSE))+(H1261/100)</f>
        <v>355.68499999999995</v>
      </c>
      <c r="K1261" s="14">
        <f>(VLOOKUP($G1261,Depth_Lookup_CCL!$A$3:$Z$549,11,FALSE))+(I1261/100)</f>
        <v>355.85499999999996</v>
      </c>
      <c r="L1261" s="90">
        <v>60</v>
      </c>
      <c r="M1261" s="90" t="s">
        <v>1888</v>
      </c>
      <c r="N1261" s="14" t="s">
        <v>1442</v>
      </c>
      <c r="Q1261" s="2"/>
      <c r="R1261" s="110"/>
      <c r="U1261" s="2"/>
      <c r="V1261" s="2"/>
      <c r="W1261" s="5" t="e">
        <f>VLOOKUP(V1261,definitions_list_lookup!$V$12:$W$15,2,FALSE)</f>
        <v>#N/A</v>
      </c>
      <c r="X1261" s="2"/>
      <c r="Y1261" s="41" t="e">
        <f>VLOOKUP(X1261,definitions_list_lookup!$AT$3:$AU$5,2,FALSE)</f>
        <v>#N/A</v>
      </c>
      <c r="Z1261" s="41"/>
      <c r="AA1261" s="41" t="s">
        <v>4025</v>
      </c>
      <c r="AB1261" s="2" t="s">
        <v>1385</v>
      </c>
      <c r="AC1261" s="2" t="s">
        <v>1374</v>
      </c>
      <c r="AD1261" s="5">
        <f>VLOOKUP(AC1261,definitions_list_lookup!$Y$12:$Z$15,2,FALSE)</f>
        <v>1</v>
      </c>
      <c r="AE1261" s="35" t="s">
        <v>1455</v>
      </c>
      <c r="AF1261" s="41">
        <f>VLOOKUP(AE1261,definitions_list_lookup!$AT$3:$AU$5,2,FALSE)</f>
        <v>0</v>
      </c>
      <c r="AH1261" s="2" t="s">
        <v>1492</v>
      </c>
      <c r="AI1261" s="2" t="s">
        <v>4026</v>
      </c>
      <c r="AJ1261" s="14"/>
      <c r="AK1261" s="14"/>
      <c r="AL1261" s="14"/>
      <c r="AM1261" s="14"/>
      <c r="AN1261" s="14"/>
      <c r="AO1261" s="14"/>
      <c r="AP1261" s="14"/>
      <c r="AQ1261" s="14"/>
      <c r="AR1261" s="14"/>
      <c r="AS1261" s="49">
        <v>20</v>
      </c>
      <c r="AT1261" s="49">
        <v>90</v>
      </c>
      <c r="AU1261" s="49">
        <v>15</v>
      </c>
      <c r="AV1261" s="49">
        <v>180</v>
      </c>
      <c r="AW1261" s="49">
        <f t="shared" si="107"/>
        <v>-53.640080890613504</v>
      </c>
      <c r="AX1261" s="49">
        <f t="shared" si="103"/>
        <v>306.35991910938651</v>
      </c>
      <c r="AY1261" s="49">
        <f t="shared" si="108"/>
        <v>65.678763101352686</v>
      </c>
      <c r="AZ1261" s="49">
        <f t="shared" si="104"/>
        <v>36.359919109386496</v>
      </c>
      <c r="BA1261" s="49">
        <f t="shared" si="105"/>
        <v>24.321236898647314</v>
      </c>
      <c r="BB1261" s="49">
        <f t="shared" si="109"/>
        <v>126.35991910938651</v>
      </c>
      <c r="BC1261" s="60">
        <f t="shared" si="106"/>
        <v>24.321236898647314</v>
      </c>
    </row>
    <row r="1262" spans="1:55">
      <c r="A1262" s="89">
        <v>42946</v>
      </c>
      <c r="B1262" s="2" t="s">
        <v>1842</v>
      </c>
      <c r="C1262" s="2" t="s">
        <v>1450</v>
      </c>
      <c r="D1262" s="2" t="s">
        <v>1575</v>
      </c>
      <c r="E1262" s="2">
        <v>139</v>
      </c>
      <c r="F1262" s="2">
        <v>4</v>
      </c>
      <c r="G1262" s="10" t="str">
        <f t="shared" si="110"/>
        <v>139-4</v>
      </c>
      <c r="H1262" s="2">
        <v>0</v>
      </c>
      <c r="I1262" s="2">
        <v>10</v>
      </c>
      <c r="J1262" s="14">
        <f>(VLOOKUP($G1262,Depth_Lookup_CCL!$A$3:$Z$549,11,FALSE))+(H1262/100)</f>
        <v>355.84999999999997</v>
      </c>
      <c r="K1262" s="14">
        <f>(VLOOKUP($G1262,Depth_Lookup_CCL!$A$3:$Z$549,11,FALSE))+(I1262/100)</f>
        <v>355.95</v>
      </c>
      <c r="L1262" s="90">
        <v>60</v>
      </c>
      <c r="M1262" s="90" t="s">
        <v>1888</v>
      </c>
      <c r="N1262" s="14"/>
      <c r="Q1262" s="2"/>
      <c r="R1262" s="110"/>
      <c r="S1262" s="2" t="s">
        <v>1379</v>
      </c>
      <c r="T1262" s="35" t="s">
        <v>1363</v>
      </c>
      <c r="U1262" s="2" t="s">
        <v>1368</v>
      </c>
      <c r="V1262" s="2" t="s">
        <v>238</v>
      </c>
      <c r="W1262" s="5">
        <f>VLOOKUP(V1262,definitions_list_lookup!$V$12:$W$15,2,FALSE)</f>
        <v>2</v>
      </c>
      <c r="X1262" s="35" t="s">
        <v>1456</v>
      </c>
      <c r="Y1262" s="41">
        <f>VLOOKUP(X1262,definitions_list_lookup!$AT$3:$AU$5,2,FALSE)</f>
        <v>1</v>
      </c>
      <c r="Z1262" s="41"/>
      <c r="AA1262" s="41" t="s">
        <v>4025</v>
      </c>
      <c r="AB1262" s="2"/>
      <c r="AC1262" s="2"/>
      <c r="AD1262" s="5" t="e">
        <f>VLOOKUP(AC1262,definitions_list_lookup!$Y$12:$Z$15,2,FALSE)</f>
        <v>#N/A</v>
      </c>
      <c r="AE1262" s="35"/>
      <c r="AF1262" s="41" t="e">
        <f>VLOOKUP(AE1262,definitions_list_lookup!$AT$3:$AU$5,2,FALSE)</f>
        <v>#N/A</v>
      </c>
      <c r="AH1262" s="2"/>
      <c r="AI1262" s="2"/>
      <c r="AJ1262" s="14"/>
      <c r="AK1262" s="14"/>
      <c r="AL1262" s="14"/>
      <c r="AM1262" s="14"/>
      <c r="AN1262" s="14"/>
      <c r="AO1262" s="14"/>
      <c r="AP1262" s="14"/>
      <c r="AQ1262" s="14"/>
      <c r="AR1262" s="14"/>
      <c r="AS1262" s="49"/>
      <c r="AT1262" s="49"/>
      <c r="AU1262" s="49"/>
      <c r="AV1262" s="49"/>
      <c r="AW1262" s="49"/>
      <c r="AX1262" s="49"/>
      <c r="AY1262" s="49"/>
      <c r="AZ1262" s="49"/>
      <c r="BA1262" s="49"/>
      <c r="BB1262" s="49"/>
      <c r="BC1262" s="60"/>
    </row>
    <row r="1263" spans="1:55">
      <c r="A1263" s="89">
        <v>42946</v>
      </c>
      <c r="B1263" s="2" t="s">
        <v>1842</v>
      </c>
      <c r="C1263" s="2" t="s">
        <v>1450</v>
      </c>
      <c r="D1263" s="2" t="s">
        <v>1575</v>
      </c>
      <c r="E1263" s="2">
        <v>139</v>
      </c>
      <c r="F1263" s="2">
        <v>4</v>
      </c>
      <c r="G1263" s="10" t="str">
        <f t="shared" si="110"/>
        <v>139-4</v>
      </c>
      <c r="H1263" s="2">
        <v>10</v>
      </c>
      <c r="I1263" s="2">
        <v>21</v>
      </c>
      <c r="J1263" s="14">
        <f>(VLOOKUP($G1263,Depth_Lookup_CCL!$A$3:$Z$549,11,FALSE))+(H1263/100)</f>
        <v>355.95</v>
      </c>
      <c r="K1263" s="14">
        <f>(VLOOKUP($G1263,Depth_Lookup_CCL!$A$3:$Z$549,11,FALSE))+(I1263/100)</f>
        <v>356.05999999999995</v>
      </c>
      <c r="L1263" s="90">
        <v>60</v>
      </c>
      <c r="M1263" s="90" t="s">
        <v>1888</v>
      </c>
      <c r="N1263" s="14"/>
      <c r="Q1263" s="2"/>
      <c r="R1263" s="110"/>
      <c r="T1263" s="35"/>
      <c r="U1263" s="2"/>
      <c r="V1263" s="2"/>
      <c r="W1263" s="5" t="e">
        <f>VLOOKUP(V1263,definitions_list_lookup!$V$12:$W$15,2,FALSE)</f>
        <v>#N/A</v>
      </c>
      <c r="X1263" s="35"/>
      <c r="Y1263" s="41" t="e">
        <f>VLOOKUP(X1263,definitions_list_lookup!$AT$3:$AU$5,2,FALSE)</f>
        <v>#N/A</v>
      </c>
      <c r="Z1263" s="41"/>
      <c r="AA1263" s="41" t="s">
        <v>4025</v>
      </c>
      <c r="AB1263" s="2" t="s">
        <v>1385</v>
      </c>
      <c r="AC1263" s="2" t="s">
        <v>1374</v>
      </c>
      <c r="AD1263" s="5">
        <f>VLOOKUP(AC1263,definitions_list_lookup!$Y$12:$Z$15,2,FALSE)</f>
        <v>1</v>
      </c>
      <c r="AE1263" s="35" t="s">
        <v>1455</v>
      </c>
      <c r="AF1263" s="41">
        <f>VLOOKUP(AE1263,definitions_list_lookup!$AT$3:$AU$5,2,FALSE)</f>
        <v>0</v>
      </c>
      <c r="AH1263" s="2" t="s">
        <v>1494</v>
      </c>
      <c r="AI1263" s="2" t="s">
        <v>4027</v>
      </c>
      <c r="AJ1263" s="14"/>
      <c r="AK1263" s="14"/>
      <c r="AL1263" s="14"/>
      <c r="AM1263" s="14"/>
      <c r="AN1263" s="14"/>
      <c r="AO1263" s="14"/>
      <c r="AP1263" s="14"/>
      <c r="AQ1263" s="14"/>
      <c r="AR1263" s="14"/>
      <c r="AS1263" s="49">
        <v>33</v>
      </c>
      <c r="AT1263" s="49">
        <v>90</v>
      </c>
      <c r="AU1263" s="49">
        <v>16</v>
      </c>
      <c r="AV1263" s="49">
        <v>180</v>
      </c>
      <c r="AW1263" s="49">
        <f t="shared" si="107"/>
        <v>-66.17618381791246</v>
      </c>
      <c r="AX1263" s="49">
        <f t="shared" si="103"/>
        <v>293.82381618208751</v>
      </c>
      <c r="AY1263" s="49">
        <f t="shared" si="108"/>
        <v>54.6291883609547</v>
      </c>
      <c r="AZ1263" s="49">
        <f t="shared" si="104"/>
        <v>23.82381618208754</v>
      </c>
      <c r="BA1263" s="49">
        <f t="shared" si="105"/>
        <v>35.3708116390453</v>
      </c>
      <c r="BB1263" s="49">
        <f t="shared" si="109"/>
        <v>113.82381618208751</v>
      </c>
      <c r="BC1263" s="60">
        <f t="shared" si="106"/>
        <v>35.3708116390453</v>
      </c>
    </row>
    <row r="1264" spans="1:55">
      <c r="A1264" s="89">
        <v>42946</v>
      </c>
      <c r="B1264" s="2" t="s">
        <v>1842</v>
      </c>
      <c r="C1264" s="2" t="s">
        <v>1450</v>
      </c>
      <c r="D1264" s="2" t="s">
        <v>1575</v>
      </c>
      <c r="E1264" s="2">
        <v>139</v>
      </c>
      <c r="F1264" s="2">
        <v>4</v>
      </c>
      <c r="G1264" s="10" t="str">
        <f t="shared" si="110"/>
        <v>139-4</v>
      </c>
      <c r="H1264" s="2">
        <v>21</v>
      </c>
      <c r="I1264" s="2">
        <v>25</v>
      </c>
      <c r="J1264" s="14">
        <f>(VLOOKUP($G1264,Depth_Lookup_CCL!$A$3:$Z$549,11,FALSE))+(H1264/100)</f>
        <v>356.05999999999995</v>
      </c>
      <c r="K1264" s="14">
        <f>(VLOOKUP($G1264,Depth_Lookup_CCL!$A$3:$Z$549,11,FALSE))+(I1264/100)</f>
        <v>356.09999999999997</v>
      </c>
      <c r="L1264" s="90">
        <v>60</v>
      </c>
      <c r="M1264" s="90" t="s">
        <v>1888</v>
      </c>
      <c r="N1264" s="14"/>
      <c r="Q1264" s="2"/>
      <c r="R1264" s="110"/>
      <c r="S1264" s="2" t="s">
        <v>1379</v>
      </c>
      <c r="T1264" s="35" t="s">
        <v>1363</v>
      </c>
      <c r="U1264" s="2" t="s">
        <v>1368</v>
      </c>
      <c r="V1264" s="2" t="s">
        <v>238</v>
      </c>
      <c r="W1264" s="5">
        <f>VLOOKUP(V1264,definitions_list_lookup!$V$12:$W$15,2,FALSE)</f>
        <v>2</v>
      </c>
      <c r="X1264" s="35" t="s">
        <v>1456</v>
      </c>
      <c r="Y1264" s="41">
        <f>VLOOKUP(X1264,definitions_list_lookup!$AT$3:$AU$5,2,FALSE)</f>
        <v>1</v>
      </c>
      <c r="Z1264" s="41">
        <v>4</v>
      </c>
      <c r="AA1264" s="41" t="s">
        <v>3994</v>
      </c>
      <c r="AB1264" s="2"/>
      <c r="AC1264" s="2"/>
      <c r="AD1264" s="5" t="e">
        <f>VLOOKUP(AC1264,definitions_list_lookup!$Y$12:$Z$15,2,FALSE)</f>
        <v>#N/A</v>
      </c>
      <c r="AE1264" s="35"/>
      <c r="AF1264" s="41" t="e">
        <f>VLOOKUP(AE1264,definitions_list_lookup!$AT$3:$AU$5,2,FALSE)</f>
        <v>#N/A</v>
      </c>
      <c r="AH1264" s="2"/>
      <c r="AI1264" s="2"/>
      <c r="AJ1264" s="14"/>
      <c r="AK1264" s="14"/>
      <c r="AL1264" s="14"/>
      <c r="AM1264" s="14"/>
      <c r="AN1264" s="14"/>
      <c r="AO1264" s="14"/>
      <c r="AP1264" s="14"/>
      <c r="AQ1264" s="14"/>
      <c r="AR1264" s="14"/>
      <c r="AS1264" s="49"/>
      <c r="AT1264" s="49"/>
      <c r="AU1264" s="49"/>
      <c r="AV1264" s="49"/>
      <c r="AW1264" s="49" t="e">
        <f t="shared" si="107"/>
        <v>#DIV/0!</v>
      </c>
      <c r="AX1264" s="49" t="e">
        <f t="shared" si="103"/>
        <v>#DIV/0!</v>
      </c>
      <c r="AY1264" s="49" t="e">
        <f t="shared" si="108"/>
        <v>#DIV/0!</v>
      </c>
      <c r="AZ1264" s="49" t="e">
        <f t="shared" si="104"/>
        <v>#DIV/0!</v>
      </c>
      <c r="BA1264" s="49" t="e">
        <f t="shared" si="105"/>
        <v>#DIV/0!</v>
      </c>
      <c r="BB1264" s="49" t="e">
        <f t="shared" si="109"/>
        <v>#DIV/0!</v>
      </c>
      <c r="BC1264" s="60" t="e">
        <f t="shared" si="106"/>
        <v>#DIV/0!</v>
      </c>
    </row>
    <row r="1265" spans="1:55">
      <c r="A1265" s="89">
        <v>42946</v>
      </c>
      <c r="B1265" s="2" t="s">
        <v>1842</v>
      </c>
      <c r="C1265" s="2" t="s">
        <v>1450</v>
      </c>
      <c r="D1265" s="2" t="s">
        <v>1575</v>
      </c>
      <c r="E1265" s="2">
        <v>139</v>
      </c>
      <c r="F1265" s="2">
        <v>4</v>
      </c>
      <c r="G1265" s="10" t="str">
        <f t="shared" si="110"/>
        <v>139-4</v>
      </c>
      <c r="H1265" s="2">
        <v>25</v>
      </c>
      <c r="I1265" s="2">
        <v>43</v>
      </c>
      <c r="J1265" s="14">
        <f>(VLOOKUP($G1265,Depth_Lookup_CCL!$A$3:$Z$549,11,FALSE))+(H1265/100)</f>
        <v>356.09999999999997</v>
      </c>
      <c r="K1265" s="14">
        <f>(VLOOKUP($G1265,Depth_Lookup_CCL!$A$3:$Z$549,11,FALSE))+(I1265/100)</f>
        <v>356.28</v>
      </c>
      <c r="L1265" s="90">
        <v>60</v>
      </c>
      <c r="M1265" s="90" t="s">
        <v>1888</v>
      </c>
      <c r="N1265" s="14"/>
      <c r="Q1265" s="2"/>
      <c r="R1265" s="110"/>
      <c r="S1265" s="2" t="s">
        <v>1379</v>
      </c>
      <c r="T1265" s="35" t="s">
        <v>1391</v>
      </c>
      <c r="U1265" s="2" t="s">
        <v>1368</v>
      </c>
      <c r="V1265" s="2" t="s">
        <v>1374</v>
      </c>
      <c r="W1265" s="5">
        <f>VLOOKUP(V1265,definitions_list_lookup!$V$12:$W$15,2,FALSE)</f>
        <v>1</v>
      </c>
      <c r="X1265" s="35" t="s">
        <v>1456</v>
      </c>
      <c r="Y1265" s="41">
        <f>VLOOKUP(X1265,definitions_list_lookup!$AT$3:$AU$5,2,FALSE)</f>
        <v>1</v>
      </c>
      <c r="Z1265" s="41">
        <v>18</v>
      </c>
      <c r="AA1265" s="41" t="s">
        <v>4025</v>
      </c>
      <c r="AB1265" s="2"/>
      <c r="AC1265" s="2"/>
      <c r="AD1265" s="5" t="e">
        <f>VLOOKUP(AC1265,definitions_list_lookup!$Y$12:$Z$15,2,FALSE)</f>
        <v>#N/A</v>
      </c>
      <c r="AE1265" s="35"/>
      <c r="AF1265" s="41" t="e">
        <f>VLOOKUP(AE1265,definitions_list_lookup!$AT$3:$AU$5,2,FALSE)</f>
        <v>#N/A</v>
      </c>
      <c r="AH1265" s="2"/>
      <c r="AI1265" s="2"/>
      <c r="AJ1265" s="14"/>
      <c r="AK1265" s="14"/>
      <c r="AL1265" s="14"/>
      <c r="AM1265" s="14"/>
      <c r="AN1265" s="14"/>
      <c r="AO1265" s="14"/>
      <c r="AP1265" s="14"/>
      <c r="AQ1265" s="14"/>
      <c r="AR1265" s="14"/>
      <c r="AS1265" s="49"/>
      <c r="AT1265" s="49"/>
      <c r="AU1265" s="49"/>
      <c r="AV1265" s="49"/>
      <c r="AW1265" s="49" t="e">
        <f t="shared" si="107"/>
        <v>#DIV/0!</v>
      </c>
      <c r="AX1265" s="49" t="e">
        <f t="shared" si="103"/>
        <v>#DIV/0!</v>
      </c>
      <c r="AY1265" s="49" t="e">
        <f t="shared" si="108"/>
        <v>#DIV/0!</v>
      </c>
      <c r="AZ1265" s="49" t="e">
        <f t="shared" si="104"/>
        <v>#DIV/0!</v>
      </c>
      <c r="BA1265" s="49" t="e">
        <f t="shared" si="105"/>
        <v>#DIV/0!</v>
      </c>
      <c r="BB1265" s="49" t="e">
        <f t="shared" si="109"/>
        <v>#DIV/0!</v>
      </c>
      <c r="BC1265" s="60" t="e">
        <f t="shared" si="106"/>
        <v>#DIV/0!</v>
      </c>
    </row>
    <row r="1266" spans="1:55">
      <c r="A1266" s="89">
        <v>42946</v>
      </c>
      <c r="B1266" s="2" t="s">
        <v>1842</v>
      </c>
      <c r="C1266" s="2" t="s">
        <v>1450</v>
      </c>
      <c r="D1266" s="2" t="s">
        <v>1575</v>
      </c>
      <c r="E1266" s="2">
        <v>139</v>
      </c>
      <c r="F1266" s="2">
        <v>4</v>
      </c>
      <c r="G1266" s="10" t="str">
        <f t="shared" si="110"/>
        <v>139-4</v>
      </c>
      <c r="H1266" s="2">
        <v>43</v>
      </c>
      <c r="I1266" s="2">
        <v>46</v>
      </c>
      <c r="J1266" s="14">
        <f>(VLOOKUP($G1266,Depth_Lookup_CCL!$A$3:$Z$549,11,FALSE))+(H1266/100)</f>
        <v>356.28</v>
      </c>
      <c r="K1266" s="14">
        <f>(VLOOKUP($G1266,Depth_Lookup_CCL!$A$3:$Z$549,11,FALSE))+(I1266/100)</f>
        <v>356.30999999999995</v>
      </c>
      <c r="L1266" s="90">
        <v>60</v>
      </c>
      <c r="M1266" s="90" t="s">
        <v>1888</v>
      </c>
      <c r="N1266" s="14"/>
      <c r="Q1266" s="2"/>
      <c r="R1266" s="110"/>
      <c r="S1266" s="2" t="s">
        <v>1366</v>
      </c>
      <c r="T1266" s="35" t="s">
        <v>1363</v>
      </c>
      <c r="U1266" s="2" t="s">
        <v>1368</v>
      </c>
      <c r="V1266" s="2" t="s">
        <v>1375</v>
      </c>
      <c r="W1266" s="5">
        <f>VLOOKUP(V1266,definitions_list_lookup!$V$12:$W$15,2,FALSE)</f>
        <v>3</v>
      </c>
      <c r="X1266" s="35" t="s">
        <v>1457</v>
      </c>
      <c r="Y1266" s="41">
        <f>VLOOKUP(X1266,definitions_list_lookup!$AT$3:$AU$5,2,FALSE)</f>
        <v>2</v>
      </c>
      <c r="Z1266" s="41">
        <v>3</v>
      </c>
      <c r="AA1266" s="41" t="s">
        <v>4028</v>
      </c>
      <c r="AB1266" s="2"/>
      <c r="AC1266" s="2"/>
      <c r="AD1266" s="5" t="e">
        <f>VLOOKUP(AC1266,definitions_list_lookup!$Y$12:$Z$15,2,FALSE)</f>
        <v>#N/A</v>
      </c>
      <c r="AE1266" s="35"/>
      <c r="AF1266" s="41" t="e">
        <f>VLOOKUP(AE1266,definitions_list_lookup!$AT$3:$AU$5,2,FALSE)</f>
        <v>#N/A</v>
      </c>
      <c r="AH1266" s="2"/>
      <c r="AI1266" s="2"/>
      <c r="AJ1266" s="14"/>
      <c r="AK1266" s="14"/>
      <c r="AL1266" s="14"/>
      <c r="AM1266" s="14"/>
      <c r="AN1266" s="14"/>
      <c r="AO1266" s="14"/>
      <c r="AP1266" s="14"/>
      <c r="AQ1266" s="14"/>
      <c r="AR1266" s="14"/>
      <c r="AS1266" s="49"/>
      <c r="AT1266" s="49"/>
      <c r="AU1266" s="49"/>
      <c r="AV1266" s="49"/>
      <c r="AW1266" s="49" t="e">
        <f t="shared" si="107"/>
        <v>#DIV/0!</v>
      </c>
      <c r="AX1266" s="49" t="e">
        <f t="shared" si="103"/>
        <v>#DIV/0!</v>
      </c>
      <c r="AY1266" s="49" t="e">
        <f t="shared" si="108"/>
        <v>#DIV/0!</v>
      </c>
      <c r="AZ1266" s="49" t="e">
        <f t="shared" si="104"/>
        <v>#DIV/0!</v>
      </c>
      <c r="BA1266" s="49" t="e">
        <f t="shared" si="105"/>
        <v>#DIV/0!</v>
      </c>
      <c r="BB1266" s="49" t="e">
        <f t="shared" si="109"/>
        <v>#DIV/0!</v>
      </c>
      <c r="BC1266" s="60" t="e">
        <f t="shared" si="106"/>
        <v>#DIV/0!</v>
      </c>
    </row>
    <row r="1267" spans="1:55">
      <c r="A1267" s="89">
        <v>42946</v>
      </c>
      <c r="B1267" s="2" t="s">
        <v>1842</v>
      </c>
      <c r="C1267" s="2" t="s">
        <v>1450</v>
      </c>
      <c r="D1267" s="2" t="s">
        <v>1575</v>
      </c>
      <c r="E1267" s="2">
        <v>139</v>
      </c>
      <c r="F1267" s="2">
        <v>4</v>
      </c>
      <c r="G1267" s="10" t="str">
        <f t="shared" si="110"/>
        <v>139-4</v>
      </c>
      <c r="H1267" s="2">
        <v>46</v>
      </c>
      <c r="I1267" s="2">
        <v>50</v>
      </c>
      <c r="J1267" s="14">
        <f>(VLOOKUP($G1267,Depth_Lookup_CCL!$A$3:$Z$549,11,FALSE))+(H1267/100)</f>
        <v>356.30999999999995</v>
      </c>
      <c r="K1267" s="14">
        <f>(VLOOKUP($G1267,Depth_Lookup_CCL!$A$3:$Z$549,11,FALSE))+(I1267/100)</f>
        <v>356.34999999999997</v>
      </c>
      <c r="L1267" s="90">
        <v>60</v>
      </c>
      <c r="M1267" s="90" t="s">
        <v>1888</v>
      </c>
      <c r="N1267" s="14"/>
      <c r="Q1267" s="2"/>
      <c r="R1267" s="110"/>
      <c r="T1267" s="35"/>
      <c r="U1267" s="2"/>
      <c r="V1267" s="2"/>
      <c r="W1267" s="5" t="e">
        <f>VLOOKUP(V1267,definitions_list_lookup!$V$12:$W$15,2,FALSE)</f>
        <v>#N/A</v>
      </c>
      <c r="X1267" s="35"/>
      <c r="Y1267" s="41" t="e">
        <f>VLOOKUP(X1267,definitions_list_lookup!$AT$3:$AU$5,2,FALSE)</f>
        <v>#N/A</v>
      </c>
      <c r="Z1267" s="41">
        <v>4</v>
      </c>
      <c r="AA1267" s="41" t="s">
        <v>4025</v>
      </c>
      <c r="AB1267" s="2" t="s">
        <v>1385</v>
      </c>
      <c r="AC1267" s="2" t="s">
        <v>1374</v>
      </c>
      <c r="AD1267" s="5">
        <f>VLOOKUP(AC1267,definitions_list_lookup!$Y$12:$Z$15,2,FALSE)</f>
        <v>1</v>
      </c>
      <c r="AE1267" s="35" t="s">
        <v>1455</v>
      </c>
      <c r="AF1267" s="41">
        <f>VLOOKUP(AE1267,definitions_list_lookup!$AT$3:$AU$5,2,FALSE)</f>
        <v>0</v>
      </c>
      <c r="AH1267" s="2" t="s">
        <v>1492</v>
      </c>
      <c r="AI1267" s="2" t="s">
        <v>4000</v>
      </c>
      <c r="AJ1267" s="14"/>
      <c r="AK1267" s="14"/>
      <c r="AL1267" s="14"/>
      <c r="AM1267" s="14"/>
      <c r="AN1267" s="14"/>
      <c r="AO1267" s="14"/>
      <c r="AP1267" s="14"/>
      <c r="AQ1267" s="14"/>
      <c r="AR1267" s="14"/>
      <c r="AS1267" s="49">
        <v>14</v>
      </c>
      <c r="AT1267" s="49">
        <v>90</v>
      </c>
      <c r="AU1267" s="49">
        <v>22</v>
      </c>
      <c r="AV1267" s="49">
        <v>180</v>
      </c>
      <c r="AW1267" s="49">
        <f t="shared" si="107"/>
        <v>-31.67908654599745</v>
      </c>
      <c r="AX1267" s="49">
        <f t="shared" si="103"/>
        <v>328.32091345400255</v>
      </c>
      <c r="AY1267" s="49">
        <f t="shared" si="108"/>
        <v>64.603276652736128</v>
      </c>
      <c r="AZ1267" s="49">
        <f t="shared" si="104"/>
        <v>58.32091345400255</v>
      </c>
      <c r="BA1267" s="49">
        <f t="shared" si="105"/>
        <v>25.396723347263872</v>
      </c>
      <c r="BB1267" s="49">
        <f t="shared" si="109"/>
        <v>148.32091345400255</v>
      </c>
      <c r="BC1267" s="60">
        <f t="shared" si="106"/>
        <v>25.396723347263872</v>
      </c>
    </row>
    <row r="1268" spans="1:55">
      <c r="A1268" s="89">
        <v>42946</v>
      </c>
      <c r="B1268" s="2" t="s">
        <v>1842</v>
      </c>
      <c r="C1268" s="2" t="s">
        <v>1450</v>
      </c>
      <c r="D1268" s="2" t="s">
        <v>1575</v>
      </c>
      <c r="E1268" s="2">
        <v>139</v>
      </c>
      <c r="F1268" s="2">
        <v>4</v>
      </c>
      <c r="G1268" s="10" t="str">
        <f t="shared" si="110"/>
        <v>139-4</v>
      </c>
      <c r="H1268" s="2">
        <v>50</v>
      </c>
      <c r="I1268" s="2">
        <v>54</v>
      </c>
      <c r="J1268" s="14">
        <f>(VLOOKUP($G1268,Depth_Lookup_CCL!$A$3:$Z$549,11,FALSE))+(H1268/100)</f>
        <v>356.34999999999997</v>
      </c>
      <c r="K1268" s="14">
        <f>(VLOOKUP($G1268,Depth_Lookup_CCL!$A$3:$Z$549,11,FALSE))+(I1268/100)</f>
        <v>356.39</v>
      </c>
      <c r="L1268" s="90">
        <v>60</v>
      </c>
      <c r="M1268" s="90" t="s">
        <v>1888</v>
      </c>
      <c r="N1268" s="14"/>
      <c r="Q1268" s="2"/>
      <c r="R1268" s="110"/>
      <c r="S1268" s="2" t="s">
        <v>1379</v>
      </c>
      <c r="T1268" s="35" t="s">
        <v>1363</v>
      </c>
      <c r="U1268" s="2" t="s">
        <v>1368</v>
      </c>
      <c r="V1268" s="2" t="s">
        <v>238</v>
      </c>
      <c r="W1268" s="5">
        <f>VLOOKUP(V1268,definitions_list_lookup!$V$12:$W$15,2,FALSE)</f>
        <v>2</v>
      </c>
      <c r="X1268" s="35" t="s">
        <v>1456</v>
      </c>
      <c r="Y1268" s="41">
        <f>VLOOKUP(X1268,definitions_list_lookup!$AT$3:$AU$5,2,FALSE)</f>
        <v>1</v>
      </c>
      <c r="Z1268" s="41">
        <v>4</v>
      </c>
      <c r="AA1268" s="41" t="s">
        <v>3976</v>
      </c>
      <c r="AB1268" s="2"/>
      <c r="AC1268" s="2"/>
      <c r="AD1268" s="5" t="e">
        <f>VLOOKUP(AC1268,definitions_list_lookup!$Y$12:$Z$15,2,FALSE)</f>
        <v>#N/A</v>
      </c>
      <c r="AE1268" s="35"/>
      <c r="AF1268" s="41" t="e">
        <f>VLOOKUP(AE1268,definitions_list_lookup!$AT$3:$AU$5,2,FALSE)</f>
        <v>#N/A</v>
      </c>
      <c r="AH1268" s="2"/>
      <c r="AI1268" s="2"/>
      <c r="AJ1268" s="14"/>
      <c r="AK1268" s="14"/>
      <c r="AL1268" s="14"/>
      <c r="AM1268" s="14"/>
      <c r="AN1268" s="14"/>
      <c r="AO1268" s="14"/>
      <c r="AP1268" s="14"/>
      <c r="AQ1268" s="14"/>
      <c r="AR1268" s="14"/>
      <c r="AS1268" s="49">
        <v>8</v>
      </c>
      <c r="AT1268" s="49">
        <v>90</v>
      </c>
      <c r="AU1268" s="49">
        <v>14</v>
      </c>
      <c r="AV1268" s="49">
        <v>180</v>
      </c>
      <c r="AW1268" s="49">
        <f t="shared" si="107"/>
        <v>-29.409021215184623</v>
      </c>
      <c r="AX1268" s="49">
        <f t="shared" si="103"/>
        <v>330.59097878481538</v>
      </c>
      <c r="AY1268" s="49">
        <f t="shared" si="108"/>
        <v>74.028347376130142</v>
      </c>
      <c r="AZ1268" s="49">
        <f t="shared" si="104"/>
        <v>60.590978784815377</v>
      </c>
      <c r="BA1268" s="49">
        <f t="shared" si="105"/>
        <v>15.971652623869858</v>
      </c>
      <c r="BB1268" s="49">
        <f t="shared" si="109"/>
        <v>150.59097878481538</v>
      </c>
      <c r="BC1268" s="60">
        <f t="shared" si="106"/>
        <v>15.971652623869858</v>
      </c>
    </row>
    <row r="1269" spans="1:55">
      <c r="A1269" s="89">
        <v>42946</v>
      </c>
      <c r="B1269" s="2" t="s">
        <v>1842</v>
      </c>
      <c r="C1269" s="2" t="s">
        <v>1450</v>
      </c>
      <c r="D1269" s="2" t="s">
        <v>1575</v>
      </c>
      <c r="E1269" s="2">
        <v>139</v>
      </c>
      <c r="F1269" s="2">
        <v>4</v>
      </c>
      <c r="G1269" s="10" t="str">
        <f t="shared" si="110"/>
        <v>139-4</v>
      </c>
      <c r="H1269" s="2">
        <v>54</v>
      </c>
      <c r="I1269" s="2">
        <v>70</v>
      </c>
      <c r="J1269" s="14">
        <f>(VLOOKUP($G1269,Depth_Lookup_CCL!$A$3:$Z$549,11,FALSE))+(H1269/100)</f>
        <v>356.39</v>
      </c>
      <c r="K1269" s="14">
        <f>(VLOOKUP($G1269,Depth_Lookup_CCL!$A$3:$Z$549,11,FALSE))+(I1269/100)</f>
        <v>356.54999999999995</v>
      </c>
      <c r="L1269" s="90">
        <v>60</v>
      </c>
      <c r="M1269" s="90" t="s">
        <v>1888</v>
      </c>
      <c r="N1269" s="14" t="s">
        <v>1442</v>
      </c>
      <c r="Q1269" s="2"/>
      <c r="R1269" s="110"/>
      <c r="S1269" s="2" t="s">
        <v>1366</v>
      </c>
      <c r="T1269" s="35" t="s">
        <v>1363</v>
      </c>
      <c r="U1269" s="2" t="s">
        <v>1368</v>
      </c>
      <c r="V1269" s="2" t="s">
        <v>1375</v>
      </c>
      <c r="W1269" s="5">
        <f>VLOOKUP(V1269,definitions_list_lookup!$V$12:$W$15,2,FALSE)</f>
        <v>3</v>
      </c>
      <c r="X1269" s="35" t="s">
        <v>1457</v>
      </c>
      <c r="Y1269" s="41">
        <f>VLOOKUP(X1269,definitions_list_lookup!$AT$3:$AU$5,2,FALSE)</f>
        <v>2</v>
      </c>
      <c r="Z1269" s="41">
        <v>63</v>
      </c>
      <c r="AA1269" s="41" t="s">
        <v>4025</v>
      </c>
      <c r="AB1269" s="2"/>
      <c r="AC1269" s="2"/>
      <c r="AD1269" s="5" t="e">
        <f>VLOOKUP(AC1269,definitions_list_lookup!$Y$12:$Z$15,2,FALSE)</f>
        <v>#N/A</v>
      </c>
      <c r="AE1269" s="35"/>
      <c r="AF1269" s="41" t="e">
        <f>VLOOKUP(AE1269,definitions_list_lookup!$AT$3:$AU$5,2,FALSE)</f>
        <v>#N/A</v>
      </c>
      <c r="AH1269" s="2"/>
      <c r="AI1269" s="2"/>
      <c r="AJ1269" s="14"/>
      <c r="AK1269" s="14"/>
      <c r="AL1269" s="14"/>
      <c r="AM1269" s="14"/>
      <c r="AN1269" s="14"/>
      <c r="AO1269" s="14"/>
      <c r="AP1269" s="14"/>
      <c r="AQ1269" s="14"/>
      <c r="AR1269" s="14"/>
      <c r="AS1269" s="49"/>
      <c r="AT1269" s="49"/>
      <c r="AU1269" s="49"/>
      <c r="AV1269" s="49"/>
      <c r="AW1269" s="49" t="e">
        <f t="shared" si="107"/>
        <v>#DIV/0!</v>
      </c>
      <c r="AX1269" s="49" t="e">
        <f t="shared" si="103"/>
        <v>#DIV/0!</v>
      </c>
      <c r="AY1269" s="49" t="e">
        <f t="shared" si="108"/>
        <v>#DIV/0!</v>
      </c>
      <c r="AZ1269" s="49" t="e">
        <f t="shared" si="104"/>
        <v>#DIV/0!</v>
      </c>
      <c r="BA1269" s="49" t="e">
        <f t="shared" si="105"/>
        <v>#DIV/0!</v>
      </c>
      <c r="BB1269" s="49" t="e">
        <f t="shared" si="109"/>
        <v>#DIV/0!</v>
      </c>
      <c r="BC1269" s="60" t="e">
        <f t="shared" si="106"/>
        <v>#DIV/0!</v>
      </c>
    </row>
    <row r="1270" spans="1:55">
      <c r="A1270" s="89">
        <v>42946</v>
      </c>
      <c r="B1270" s="2" t="s">
        <v>1842</v>
      </c>
      <c r="C1270" s="2" t="s">
        <v>1450</v>
      </c>
      <c r="D1270" s="2" t="s">
        <v>1575</v>
      </c>
      <c r="E1270" s="2">
        <v>140</v>
      </c>
      <c r="F1270" s="2">
        <v>1</v>
      </c>
      <c r="G1270" s="10" t="str">
        <f t="shared" si="110"/>
        <v>140-1</v>
      </c>
      <c r="H1270" s="2">
        <v>0</v>
      </c>
      <c r="I1270" s="2">
        <v>20</v>
      </c>
      <c r="J1270" s="14">
        <f>(VLOOKUP($G1270,Depth_Lookup_CCL!$A$3:$Z$549,11,FALSE))+(H1270/100)</f>
        <v>356.5</v>
      </c>
      <c r="K1270" s="14">
        <f>(VLOOKUP($G1270,Depth_Lookup_CCL!$A$3:$Z$549,11,FALSE))+(I1270/100)</f>
        <v>356.7</v>
      </c>
      <c r="L1270" s="90">
        <v>60</v>
      </c>
      <c r="M1270" s="90" t="s">
        <v>1888</v>
      </c>
      <c r="N1270" s="14"/>
      <c r="Q1270" s="2"/>
      <c r="R1270" s="110"/>
      <c r="T1270" s="35"/>
      <c r="U1270" s="2"/>
      <c r="V1270" s="2"/>
      <c r="W1270" s="5" t="e">
        <f>VLOOKUP(V1270,definitions_list_lookup!$V$12:$W$15,2,FALSE)</f>
        <v>#N/A</v>
      </c>
      <c r="X1270" s="35"/>
      <c r="Y1270" s="41" t="e">
        <f>VLOOKUP(X1270,definitions_list_lookup!$AT$3:$AU$5,2,FALSE)</f>
        <v>#N/A</v>
      </c>
      <c r="Z1270" s="41"/>
      <c r="AA1270" s="41" t="s">
        <v>3229</v>
      </c>
      <c r="AB1270" s="2"/>
      <c r="AC1270" s="2"/>
      <c r="AD1270" s="5" t="e">
        <f>VLOOKUP(AC1270,definitions_list_lookup!$Y$12:$Z$15,2,FALSE)</f>
        <v>#N/A</v>
      </c>
      <c r="AE1270" s="35"/>
      <c r="AF1270" s="41" t="e">
        <f>VLOOKUP(AE1270,definitions_list_lookup!$AT$3:$AU$5,2,FALSE)</f>
        <v>#N/A</v>
      </c>
      <c r="AH1270" s="2"/>
      <c r="AI1270" s="2"/>
      <c r="AJ1270" s="14"/>
      <c r="AK1270" s="14"/>
      <c r="AL1270" s="14"/>
      <c r="AM1270" s="14"/>
      <c r="AN1270" s="14"/>
      <c r="AO1270" s="14"/>
      <c r="AP1270" s="14"/>
      <c r="AQ1270" s="14"/>
      <c r="AR1270" s="14"/>
      <c r="AS1270" s="49"/>
      <c r="AT1270" s="49"/>
      <c r="AU1270" s="49"/>
      <c r="AV1270" s="49"/>
      <c r="AW1270" s="49"/>
      <c r="AX1270" s="49"/>
      <c r="AY1270" s="49"/>
      <c r="AZ1270" s="49"/>
      <c r="BA1270" s="49"/>
      <c r="BB1270" s="49"/>
      <c r="BC1270" s="60"/>
    </row>
    <row r="1271" spans="1:55">
      <c r="A1271" s="89">
        <v>42946</v>
      </c>
      <c r="B1271" s="2" t="s">
        <v>1842</v>
      </c>
      <c r="C1271" s="2" t="s">
        <v>1450</v>
      </c>
      <c r="D1271" s="2" t="s">
        <v>1575</v>
      </c>
      <c r="E1271" s="2">
        <v>140</v>
      </c>
      <c r="F1271" s="2">
        <v>1</v>
      </c>
      <c r="G1271" s="10" t="str">
        <f t="shared" si="110"/>
        <v>140-1</v>
      </c>
      <c r="H1271" s="2">
        <v>20</v>
      </c>
      <c r="I1271" s="2">
        <v>47</v>
      </c>
      <c r="J1271" s="14">
        <f>(VLOOKUP($G1271,Depth_Lookup_CCL!$A$3:$Z$549,11,FALSE))+(H1271/100)</f>
        <v>356.7</v>
      </c>
      <c r="K1271" s="14">
        <f>(VLOOKUP($G1271,Depth_Lookup_CCL!$A$3:$Z$549,11,FALSE))+(I1271/100)</f>
        <v>356.97</v>
      </c>
      <c r="L1271" s="90">
        <v>60</v>
      </c>
      <c r="M1271" s="90" t="s">
        <v>1888</v>
      </c>
      <c r="N1271" s="14"/>
      <c r="Q1271" s="2"/>
      <c r="R1271" s="110"/>
      <c r="T1271" s="35"/>
      <c r="U1271" s="2"/>
      <c r="V1271" s="2"/>
      <c r="W1271" s="5" t="e">
        <f>VLOOKUP(V1271,definitions_list_lookup!$V$12:$W$15,2,FALSE)</f>
        <v>#N/A</v>
      </c>
      <c r="X1271" s="35"/>
      <c r="Y1271" s="41" t="e">
        <f>VLOOKUP(X1271,definitions_list_lookup!$AT$3:$AU$5,2,FALSE)</f>
        <v>#N/A</v>
      </c>
      <c r="Z1271" s="41"/>
      <c r="AA1271" s="41" t="s">
        <v>3229</v>
      </c>
      <c r="AB1271" s="2" t="s">
        <v>1385</v>
      </c>
      <c r="AC1271" s="2" t="s">
        <v>1374</v>
      </c>
      <c r="AD1271" s="5">
        <f>VLOOKUP(AC1271,definitions_list_lookup!$Y$12:$Z$15,2,FALSE)</f>
        <v>1</v>
      </c>
      <c r="AE1271" s="35" t="s">
        <v>1455</v>
      </c>
      <c r="AF1271" s="41">
        <f>VLOOKUP(AE1271,definitions_list_lookup!$AT$3:$AU$5,2,FALSE)</f>
        <v>0</v>
      </c>
      <c r="AH1271" s="2" t="s">
        <v>1494</v>
      </c>
      <c r="AI1271" s="2" t="s">
        <v>4029</v>
      </c>
      <c r="AJ1271" s="14"/>
      <c r="AK1271" s="14"/>
      <c r="AL1271" s="14"/>
      <c r="AM1271" s="14"/>
      <c r="AN1271" s="14"/>
      <c r="AO1271" s="14"/>
      <c r="AP1271" s="14"/>
      <c r="AQ1271" s="14"/>
      <c r="AR1271" s="14"/>
      <c r="AS1271" s="49">
        <v>6</v>
      </c>
      <c r="AT1271" s="49">
        <v>90</v>
      </c>
      <c r="AU1271" s="49">
        <v>22</v>
      </c>
      <c r="AV1271" s="49">
        <v>180</v>
      </c>
      <c r="AW1271" s="49">
        <f t="shared" si="107"/>
        <v>-14.581842720612997</v>
      </c>
      <c r="AX1271" s="49">
        <f t="shared" si="103"/>
        <v>345.418157279387</v>
      </c>
      <c r="AY1271" s="49">
        <f t="shared" si="108"/>
        <v>67.340758532757945</v>
      </c>
      <c r="AZ1271" s="49">
        <f t="shared" si="104"/>
        <v>75.418157279387003</v>
      </c>
      <c r="BA1271" s="49">
        <f t="shared" si="105"/>
        <v>22.659241467242055</v>
      </c>
      <c r="BB1271" s="49">
        <f t="shared" si="109"/>
        <v>165.418157279387</v>
      </c>
      <c r="BC1271" s="60">
        <f t="shared" si="106"/>
        <v>22.659241467242055</v>
      </c>
    </row>
    <row r="1272" spans="1:55">
      <c r="A1272" s="89">
        <v>42946</v>
      </c>
      <c r="B1272" s="2" t="s">
        <v>1842</v>
      </c>
      <c r="C1272" s="2" t="s">
        <v>1450</v>
      </c>
      <c r="D1272" s="2" t="s">
        <v>1575</v>
      </c>
      <c r="E1272" s="2">
        <v>140</v>
      </c>
      <c r="F1272" s="2">
        <v>1</v>
      </c>
      <c r="G1272" s="10" t="str">
        <f t="shared" si="110"/>
        <v>140-1</v>
      </c>
      <c r="H1272" s="2">
        <v>47</v>
      </c>
      <c r="I1272" s="2">
        <v>50</v>
      </c>
      <c r="J1272" s="14">
        <f>(VLOOKUP($G1272,Depth_Lookup_CCL!$A$3:$Z$549,11,FALSE))+(H1272/100)</f>
        <v>356.97</v>
      </c>
      <c r="K1272" s="14">
        <f>(VLOOKUP($G1272,Depth_Lookup_CCL!$A$3:$Z$549,11,FALSE))+(I1272/100)</f>
        <v>357</v>
      </c>
      <c r="L1272" s="90">
        <v>60</v>
      </c>
      <c r="M1272" s="90" t="s">
        <v>1888</v>
      </c>
      <c r="N1272" s="14"/>
      <c r="Q1272" s="2"/>
      <c r="R1272" s="110"/>
      <c r="S1272" s="2" t="s">
        <v>1379</v>
      </c>
      <c r="T1272" s="35" t="s">
        <v>1363</v>
      </c>
      <c r="U1272" s="2" t="s">
        <v>1368</v>
      </c>
      <c r="V1272" s="2" t="s">
        <v>238</v>
      </c>
      <c r="W1272" s="5">
        <f>VLOOKUP(V1272,definitions_list_lookup!$V$12:$W$15,2,FALSE)</f>
        <v>2</v>
      </c>
      <c r="X1272" s="35" t="s">
        <v>1456</v>
      </c>
      <c r="Y1272" s="41">
        <f>VLOOKUP(X1272,definitions_list_lookup!$AT$3:$AU$5,2,FALSE)</f>
        <v>1</v>
      </c>
      <c r="Z1272" s="41">
        <v>3</v>
      </c>
      <c r="AA1272" s="41" t="s">
        <v>3976</v>
      </c>
      <c r="AB1272" s="2"/>
      <c r="AC1272" s="2"/>
      <c r="AD1272" s="5" t="e">
        <f>VLOOKUP(AC1272,definitions_list_lookup!$Y$12:$Z$15,2,FALSE)</f>
        <v>#N/A</v>
      </c>
      <c r="AE1272" s="35"/>
      <c r="AF1272" s="41" t="e">
        <f>VLOOKUP(AE1272,definitions_list_lookup!$AT$3:$AU$5,2,FALSE)</f>
        <v>#N/A</v>
      </c>
      <c r="AH1272" s="2"/>
      <c r="AI1272" s="2"/>
      <c r="AJ1272" s="14"/>
      <c r="AK1272" s="14"/>
      <c r="AL1272" s="14"/>
      <c r="AM1272" s="14"/>
      <c r="AN1272" s="14"/>
      <c r="AO1272" s="14"/>
      <c r="AP1272" s="14"/>
      <c r="AQ1272" s="14"/>
      <c r="AR1272" s="14"/>
      <c r="AS1272" s="49"/>
      <c r="AT1272" s="49"/>
      <c r="AU1272" s="49"/>
      <c r="AV1272" s="49"/>
      <c r="AW1272" s="49"/>
      <c r="AX1272" s="49"/>
      <c r="AY1272" s="49"/>
      <c r="AZ1272" s="49"/>
      <c r="BA1272" s="49"/>
      <c r="BB1272" s="49"/>
      <c r="BC1272" s="60"/>
    </row>
    <row r="1273" spans="1:55">
      <c r="A1273" s="89">
        <v>42946</v>
      </c>
      <c r="B1273" s="2" t="s">
        <v>1842</v>
      </c>
      <c r="C1273" s="2" t="s">
        <v>1450</v>
      </c>
      <c r="D1273" s="2" t="s">
        <v>1575</v>
      </c>
      <c r="E1273" s="2">
        <v>140</v>
      </c>
      <c r="F1273" s="2">
        <v>1</v>
      </c>
      <c r="G1273" s="10" t="str">
        <f t="shared" si="110"/>
        <v>140-1</v>
      </c>
      <c r="H1273" s="2">
        <v>50</v>
      </c>
      <c r="I1273" s="2">
        <v>54</v>
      </c>
      <c r="J1273" s="14">
        <f>(VLOOKUP($G1273,Depth_Lookup_CCL!$A$3:$Z$549,11,FALSE))+(H1273/100)</f>
        <v>357</v>
      </c>
      <c r="K1273" s="14">
        <f>(VLOOKUP($G1273,Depth_Lookup_CCL!$A$3:$Z$549,11,FALSE))+(I1273/100)</f>
        <v>357.04</v>
      </c>
      <c r="L1273" s="90">
        <v>60</v>
      </c>
      <c r="M1273" s="90" t="s">
        <v>1888</v>
      </c>
      <c r="N1273" s="14"/>
      <c r="Q1273" s="2"/>
      <c r="R1273" s="110"/>
      <c r="S1273" s="2" t="s">
        <v>1379</v>
      </c>
      <c r="T1273" s="35" t="s">
        <v>1391</v>
      </c>
      <c r="U1273" s="2" t="s">
        <v>1368</v>
      </c>
      <c r="V1273" s="2" t="s">
        <v>1374</v>
      </c>
      <c r="W1273" s="5">
        <f>VLOOKUP(V1273,definitions_list_lookup!$V$12:$W$15,2,FALSE)</f>
        <v>1</v>
      </c>
      <c r="X1273" s="35" t="s">
        <v>1456</v>
      </c>
      <c r="Y1273" s="41">
        <f>VLOOKUP(X1273,definitions_list_lookup!$AT$3:$AU$5,2,FALSE)</f>
        <v>1</v>
      </c>
      <c r="Z1273" s="41">
        <v>4</v>
      </c>
      <c r="AA1273" s="41" t="s">
        <v>4030</v>
      </c>
      <c r="AB1273" s="2"/>
      <c r="AC1273" s="2"/>
      <c r="AD1273" s="5" t="e">
        <f>VLOOKUP(AC1273,definitions_list_lookup!$Y$12:$Z$15,2,FALSE)</f>
        <v>#N/A</v>
      </c>
      <c r="AE1273" s="35"/>
      <c r="AF1273" s="41" t="e">
        <f>VLOOKUP(AE1273,definitions_list_lookup!$AT$3:$AU$5,2,FALSE)</f>
        <v>#N/A</v>
      </c>
      <c r="AH1273" s="2"/>
      <c r="AI1273" s="2"/>
      <c r="AJ1273" s="14"/>
      <c r="AK1273" s="14"/>
      <c r="AL1273" s="14"/>
      <c r="AM1273" s="14"/>
      <c r="AN1273" s="14"/>
      <c r="AO1273" s="14"/>
      <c r="AP1273" s="14"/>
      <c r="AQ1273" s="14"/>
      <c r="AR1273" s="14"/>
      <c r="AS1273" s="49"/>
      <c r="AT1273" s="49"/>
      <c r="AU1273" s="49"/>
      <c r="AV1273" s="49"/>
      <c r="AW1273" s="49"/>
      <c r="AX1273" s="49"/>
      <c r="AY1273" s="49"/>
      <c r="AZ1273" s="49"/>
      <c r="BA1273" s="49"/>
      <c r="BB1273" s="49"/>
      <c r="BC1273" s="60"/>
    </row>
    <row r="1274" spans="1:55">
      <c r="A1274" s="89">
        <v>42946</v>
      </c>
      <c r="B1274" s="2" t="s">
        <v>1842</v>
      </c>
      <c r="C1274" s="2" t="s">
        <v>1450</v>
      </c>
      <c r="D1274" s="2" t="s">
        <v>1575</v>
      </c>
      <c r="E1274" s="2">
        <v>140</v>
      </c>
      <c r="F1274" s="2">
        <v>1</v>
      </c>
      <c r="G1274" s="10" t="str">
        <f t="shared" si="110"/>
        <v>140-1</v>
      </c>
      <c r="H1274" s="2">
        <v>54</v>
      </c>
      <c r="I1274" s="2">
        <v>57</v>
      </c>
      <c r="J1274" s="14">
        <f>(VLOOKUP($G1274,Depth_Lookup_CCL!$A$3:$Z$549,11,FALSE))+(H1274/100)</f>
        <v>357.04</v>
      </c>
      <c r="K1274" s="14">
        <f>(VLOOKUP($G1274,Depth_Lookup_CCL!$A$3:$Z$549,11,FALSE))+(I1274/100)</f>
        <v>357.07</v>
      </c>
      <c r="L1274" s="90">
        <v>60</v>
      </c>
      <c r="M1274" s="90" t="s">
        <v>1888</v>
      </c>
      <c r="N1274" s="14"/>
      <c r="Q1274" s="2"/>
      <c r="R1274" s="110"/>
      <c r="S1274" s="2" t="s">
        <v>1366</v>
      </c>
      <c r="T1274" s="35" t="s">
        <v>1363</v>
      </c>
      <c r="U1274" s="2" t="s">
        <v>1368</v>
      </c>
      <c r="V1274" s="2" t="s">
        <v>238</v>
      </c>
      <c r="W1274" s="5">
        <f>VLOOKUP(V1274,definitions_list_lookup!$V$12:$W$15,2,FALSE)</f>
        <v>2</v>
      </c>
      <c r="X1274" s="35" t="s">
        <v>1456</v>
      </c>
      <c r="Y1274" s="41">
        <f>VLOOKUP(X1274,definitions_list_lookup!$AT$3:$AU$5,2,FALSE)</f>
        <v>1</v>
      </c>
      <c r="Z1274" s="41">
        <v>3</v>
      </c>
      <c r="AA1274" s="41" t="s">
        <v>3976</v>
      </c>
      <c r="AB1274" s="2"/>
      <c r="AC1274" s="2"/>
      <c r="AD1274" s="5" t="e">
        <f>VLOOKUP(AC1274,definitions_list_lookup!$Y$12:$Z$15,2,FALSE)</f>
        <v>#N/A</v>
      </c>
      <c r="AE1274" s="35"/>
      <c r="AF1274" s="41" t="e">
        <f>VLOOKUP(AE1274,definitions_list_lookup!$AT$3:$AU$5,2,FALSE)</f>
        <v>#N/A</v>
      </c>
      <c r="AH1274" s="2"/>
      <c r="AI1274" s="2"/>
      <c r="AJ1274" s="14"/>
      <c r="AK1274" s="14"/>
      <c r="AL1274" s="14"/>
      <c r="AM1274" s="14"/>
      <c r="AN1274" s="14"/>
      <c r="AO1274" s="14"/>
      <c r="AP1274" s="14"/>
      <c r="AQ1274" s="14"/>
      <c r="AR1274" s="14"/>
      <c r="AS1274" s="49"/>
      <c r="AT1274" s="49"/>
      <c r="AU1274" s="49"/>
      <c r="AV1274" s="49"/>
      <c r="AW1274" s="49"/>
      <c r="AX1274" s="49"/>
      <c r="AY1274" s="49"/>
      <c r="AZ1274" s="49"/>
      <c r="BA1274" s="49"/>
      <c r="BB1274" s="49"/>
      <c r="BC1274" s="60"/>
    </row>
    <row r="1275" spans="1:55">
      <c r="A1275" s="89">
        <v>42946</v>
      </c>
      <c r="B1275" s="2" t="s">
        <v>1842</v>
      </c>
      <c r="C1275" s="2" t="s">
        <v>1450</v>
      </c>
      <c r="D1275" s="2" t="s">
        <v>1575</v>
      </c>
      <c r="E1275" s="2">
        <v>140</v>
      </c>
      <c r="F1275" s="2">
        <v>1</v>
      </c>
      <c r="G1275" s="10" t="str">
        <f t="shared" si="110"/>
        <v>140-1</v>
      </c>
      <c r="H1275" s="2">
        <v>57</v>
      </c>
      <c r="I1275" s="2">
        <v>71</v>
      </c>
      <c r="J1275" s="14">
        <f>(VLOOKUP($G1275,Depth_Lookup_CCL!$A$3:$Z$549,11,FALSE))+(H1275/100)</f>
        <v>357.07</v>
      </c>
      <c r="K1275" s="14">
        <f>(VLOOKUP($G1275,Depth_Lookup_CCL!$A$3:$Z$549,11,FALSE))+(I1275/100)</f>
        <v>357.21</v>
      </c>
      <c r="L1275" s="90">
        <v>60</v>
      </c>
      <c r="M1275" s="90" t="s">
        <v>1888</v>
      </c>
      <c r="N1275" s="14" t="s">
        <v>1442</v>
      </c>
      <c r="Q1275" s="2"/>
      <c r="R1275" s="110"/>
      <c r="S1275" s="2" t="s">
        <v>1379</v>
      </c>
      <c r="T1275" s="35" t="s">
        <v>1363</v>
      </c>
      <c r="U1275" s="2" t="s">
        <v>1368</v>
      </c>
      <c r="V1275" s="2" t="s">
        <v>238</v>
      </c>
      <c r="W1275" s="5">
        <f>VLOOKUP(V1275,definitions_list_lookup!$V$12:$W$15,2,FALSE)</f>
        <v>2</v>
      </c>
      <c r="X1275" s="35" t="s">
        <v>1456</v>
      </c>
      <c r="Y1275" s="41">
        <f>VLOOKUP(X1275,definitions_list_lookup!$AT$3:$AU$5,2,FALSE)</f>
        <v>1</v>
      </c>
      <c r="Z1275" s="41">
        <v>30</v>
      </c>
      <c r="AA1275" s="41" t="s">
        <v>4030</v>
      </c>
      <c r="AB1275" s="2"/>
      <c r="AC1275" s="2"/>
      <c r="AD1275" s="5" t="e">
        <f>VLOOKUP(AC1275,definitions_list_lookup!$Y$12:$Z$15,2,FALSE)</f>
        <v>#N/A</v>
      </c>
      <c r="AE1275" s="35"/>
      <c r="AF1275" s="41" t="e">
        <f>VLOOKUP(AE1275,definitions_list_lookup!$AT$3:$AU$5,2,FALSE)</f>
        <v>#N/A</v>
      </c>
      <c r="AH1275" s="2"/>
      <c r="AI1275" s="2"/>
      <c r="AJ1275" s="14"/>
      <c r="AK1275" s="14"/>
      <c r="AL1275" s="14"/>
      <c r="AM1275" s="14"/>
      <c r="AN1275" s="14"/>
      <c r="AO1275" s="14"/>
      <c r="AP1275" s="14"/>
      <c r="AQ1275" s="14"/>
      <c r="AR1275" s="14"/>
      <c r="AS1275" s="49">
        <v>3</v>
      </c>
      <c r="AT1275" s="49">
        <v>90</v>
      </c>
      <c r="AU1275" s="49">
        <v>40</v>
      </c>
      <c r="AV1275" s="49">
        <v>180</v>
      </c>
      <c r="AW1275" s="49">
        <f t="shared" si="107"/>
        <v>-3.5738893247163332</v>
      </c>
      <c r="AX1275" s="49">
        <f t="shared" si="103"/>
        <v>356.42611067528367</v>
      </c>
      <c r="AY1275" s="49">
        <f t="shared" si="108"/>
        <v>49.945070455466201</v>
      </c>
      <c r="AZ1275" s="49">
        <f t="shared" si="104"/>
        <v>86.426110675283667</v>
      </c>
      <c r="BA1275" s="49">
        <f t="shared" si="105"/>
        <v>40.054929544533799</v>
      </c>
      <c r="BB1275" s="49">
        <f t="shared" si="109"/>
        <v>176.42611067528367</v>
      </c>
      <c r="BC1275" s="60">
        <f t="shared" si="106"/>
        <v>40.054929544533799</v>
      </c>
    </row>
    <row r="1276" spans="1:55">
      <c r="A1276" s="89">
        <v>42946</v>
      </c>
      <c r="B1276" s="2" t="s">
        <v>1842</v>
      </c>
      <c r="C1276" s="2" t="s">
        <v>1450</v>
      </c>
      <c r="D1276" s="2" t="s">
        <v>1575</v>
      </c>
      <c r="E1276" s="2">
        <v>140</v>
      </c>
      <c r="F1276" s="2">
        <v>2</v>
      </c>
      <c r="G1276" s="10" t="str">
        <f t="shared" si="110"/>
        <v>140-2</v>
      </c>
      <c r="H1276" s="2">
        <v>0</v>
      </c>
      <c r="I1276" s="2">
        <v>16</v>
      </c>
      <c r="J1276" s="14">
        <f>(VLOOKUP($G1276,Depth_Lookup_CCL!$A$3:$Z$549,11,FALSE))+(H1276/100)</f>
        <v>357.21</v>
      </c>
      <c r="K1276" s="14">
        <f>(VLOOKUP($G1276,Depth_Lookup_CCL!$A$3:$Z$549,11,FALSE))+(I1276/100)</f>
        <v>357.37</v>
      </c>
      <c r="L1276" s="90">
        <v>60</v>
      </c>
      <c r="M1276" s="90" t="s">
        <v>1846</v>
      </c>
      <c r="N1276" s="14"/>
      <c r="Q1276" s="2"/>
      <c r="R1276" s="110"/>
      <c r="T1276" s="35"/>
      <c r="U1276" s="2"/>
      <c r="V1276" s="2"/>
      <c r="W1276" s="5" t="e">
        <f>VLOOKUP(V1276,definitions_list_lookup!$V$12:$W$15,2,FALSE)</f>
        <v>#N/A</v>
      </c>
      <c r="X1276" s="35"/>
      <c r="Y1276" s="41" t="e">
        <f>VLOOKUP(X1276,definitions_list_lookup!$AT$3:$AU$5,2,FALSE)</f>
        <v>#N/A</v>
      </c>
      <c r="Z1276" s="41"/>
      <c r="AA1276" s="41" t="s">
        <v>4030</v>
      </c>
      <c r="AB1276" s="2"/>
      <c r="AC1276" s="2"/>
      <c r="AD1276" s="5" t="e">
        <f>VLOOKUP(AC1276,definitions_list_lookup!$Y$12:$Z$15,2,FALSE)</f>
        <v>#N/A</v>
      </c>
      <c r="AE1276" s="35"/>
      <c r="AF1276" s="41" t="e">
        <f>VLOOKUP(AE1276,definitions_list_lookup!$AT$3:$AU$5,2,FALSE)</f>
        <v>#N/A</v>
      </c>
      <c r="AH1276" s="2"/>
      <c r="AI1276" s="2"/>
      <c r="AJ1276" s="14"/>
      <c r="AK1276" s="14"/>
      <c r="AL1276" s="14"/>
      <c r="AM1276" s="14"/>
      <c r="AN1276" s="14"/>
      <c r="AO1276" s="14"/>
      <c r="AP1276" s="14"/>
      <c r="AQ1276" s="14"/>
      <c r="AR1276" s="14"/>
      <c r="AS1276" s="49"/>
      <c r="AT1276" s="49"/>
      <c r="AU1276" s="49"/>
      <c r="AV1276" s="49"/>
      <c r="AW1276" s="49"/>
      <c r="AX1276" s="49"/>
      <c r="AY1276" s="49"/>
      <c r="AZ1276" s="49"/>
      <c r="BA1276" s="49"/>
      <c r="BB1276" s="49"/>
      <c r="BC1276" s="60"/>
    </row>
    <row r="1277" spans="1:55">
      <c r="A1277" s="89">
        <v>42946</v>
      </c>
      <c r="B1277" s="2" t="s">
        <v>1842</v>
      </c>
      <c r="C1277" s="2" t="s">
        <v>1450</v>
      </c>
      <c r="D1277" s="2" t="s">
        <v>1575</v>
      </c>
      <c r="E1277" s="2">
        <v>140</v>
      </c>
      <c r="F1277" s="2">
        <v>2</v>
      </c>
      <c r="G1277" s="10" t="str">
        <f t="shared" si="110"/>
        <v>140-2</v>
      </c>
      <c r="H1277" s="2">
        <v>16</v>
      </c>
      <c r="I1277" s="2">
        <v>21</v>
      </c>
      <c r="J1277" s="14">
        <f>(VLOOKUP($G1277,Depth_Lookup_CCL!$A$3:$Z$549,11,FALSE))+(H1277/100)</f>
        <v>357.37</v>
      </c>
      <c r="K1277" s="14">
        <f>(VLOOKUP($G1277,Depth_Lookup_CCL!$A$3:$Z$549,11,FALSE))+(I1277/100)</f>
        <v>357.41999999999996</v>
      </c>
      <c r="L1277" s="90">
        <v>60</v>
      </c>
      <c r="M1277" s="90" t="s">
        <v>1846</v>
      </c>
      <c r="N1277" s="14"/>
      <c r="Q1277" s="2"/>
      <c r="R1277" s="110"/>
      <c r="S1277" s="2" t="s">
        <v>1379</v>
      </c>
      <c r="T1277" s="35" t="s">
        <v>1391</v>
      </c>
      <c r="U1277" s="2" t="s">
        <v>1368</v>
      </c>
      <c r="V1277" s="2" t="s">
        <v>1374</v>
      </c>
      <c r="W1277" s="5">
        <f>VLOOKUP(V1277,definitions_list_lookup!$V$12:$W$15,2,FALSE)</f>
        <v>1</v>
      </c>
      <c r="X1277" s="35" t="s">
        <v>1456</v>
      </c>
      <c r="Y1277" s="41">
        <f>VLOOKUP(X1277,definitions_list_lookup!$AT$3:$AU$5,2,FALSE)</f>
        <v>1</v>
      </c>
      <c r="Z1277" s="41">
        <v>5</v>
      </c>
      <c r="AA1277" s="41" t="s">
        <v>3081</v>
      </c>
      <c r="AB1277" s="2"/>
      <c r="AC1277" s="2"/>
      <c r="AD1277" s="5" t="e">
        <f>VLOOKUP(AC1277,definitions_list_lookup!$Y$12:$Z$15,2,FALSE)</f>
        <v>#N/A</v>
      </c>
      <c r="AE1277" s="35"/>
      <c r="AF1277" s="41" t="e">
        <f>VLOOKUP(AE1277,definitions_list_lookup!$AT$3:$AU$5,2,FALSE)</f>
        <v>#N/A</v>
      </c>
      <c r="AH1277" s="2"/>
      <c r="AI1277" s="2"/>
      <c r="AJ1277" s="14"/>
      <c r="AK1277" s="14"/>
      <c r="AL1277" s="14"/>
      <c r="AM1277" s="14"/>
      <c r="AN1277" s="14"/>
      <c r="AO1277" s="14"/>
      <c r="AP1277" s="14"/>
      <c r="AQ1277" s="14"/>
      <c r="AR1277" s="14"/>
      <c r="AS1277" s="49">
        <v>9</v>
      </c>
      <c r="AT1277" s="49">
        <v>90</v>
      </c>
      <c r="AU1277" s="49">
        <v>43</v>
      </c>
      <c r="AV1277" s="49">
        <v>180</v>
      </c>
      <c r="AW1277" s="49">
        <f t="shared" si="107"/>
        <v>-9.6394982307288899</v>
      </c>
      <c r="AX1277" s="49">
        <f t="shared" ref="AX1277:AX1281" si="111">IF($AW1277&gt;0,$AW1277,360+$AW1277)</f>
        <v>350.36050176927108</v>
      </c>
      <c r="AY1277" s="49">
        <f t="shared" si="108"/>
        <v>46.593437468727409</v>
      </c>
      <c r="AZ1277" s="49">
        <f t="shared" ref="AZ1277:AZ1281" si="112">+IF(($AW1277+90)&gt;0,$AW1277+90,$AW1277+450)</f>
        <v>80.36050176927111</v>
      </c>
      <c r="BA1277" s="49">
        <f t="shared" ref="BA1277:BA1281" si="113">-$AY1277+90</f>
        <v>43.406562531272591</v>
      </c>
      <c r="BB1277" s="49">
        <f t="shared" si="109"/>
        <v>170.36050176927108</v>
      </c>
      <c r="BC1277" s="60">
        <f t="shared" ref="BC1277:BC1281" si="114">-$AY1277+90</f>
        <v>43.406562531272591</v>
      </c>
    </row>
    <row r="1278" spans="1:55">
      <c r="A1278" s="89">
        <v>42946</v>
      </c>
      <c r="B1278" s="2" t="s">
        <v>1842</v>
      </c>
      <c r="C1278" s="2" t="s">
        <v>1450</v>
      </c>
      <c r="D1278" s="2" t="s">
        <v>1575</v>
      </c>
      <c r="E1278" s="2">
        <v>140</v>
      </c>
      <c r="F1278" s="2">
        <v>2</v>
      </c>
      <c r="G1278" s="10" t="str">
        <f t="shared" si="110"/>
        <v>140-2</v>
      </c>
      <c r="H1278" s="2">
        <v>21</v>
      </c>
      <c r="I1278" s="2">
        <v>26</v>
      </c>
      <c r="J1278" s="14">
        <f>(VLOOKUP($G1278,Depth_Lookup_CCL!$A$3:$Z$549,11,FALSE))+(H1278/100)</f>
        <v>357.41999999999996</v>
      </c>
      <c r="K1278" s="14">
        <f>(VLOOKUP($G1278,Depth_Lookup_CCL!$A$3:$Z$549,11,FALSE))+(I1278/100)</f>
        <v>357.46999999999997</v>
      </c>
      <c r="L1278" s="90">
        <v>60</v>
      </c>
      <c r="M1278" s="90" t="s">
        <v>1846</v>
      </c>
      <c r="N1278" s="14"/>
      <c r="Q1278" s="2"/>
      <c r="R1278" s="110"/>
      <c r="S1278" s="2" t="s">
        <v>1366</v>
      </c>
      <c r="T1278" s="35" t="s">
        <v>1363</v>
      </c>
      <c r="U1278" s="2" t="s">
        <v>1368</v>
      </c>
      <c r="V1278" s="2" t="s">
        <v>238</v>
      </c>
      <c r="W1278" s="5">
        <f>VLOOKUP(V1278,definitions_list_lookup!$V$12:$W$15,2,FALSE)</f>
        <v>2</v>
      </c>
      <c r="X1278" s="35" t="s">
        <v>1456</v>
      </c>
      <c r="Y1278" s="41">
        <f>VLOOKUP(X1278,definitions_list_lookup!$AT$3:$AU$5,2,FALSE)</f>
        <v>1</v>
      </c>
      <c r="Z1278" s="41">
        <v>5</v>
      </c>
      <c r="AA1278" s="41" t="s">
        <v>4030</v>
      </c>
      <c r="AB1278" s="2"/>
      <c r="AC1278" s="2"/>
      <c r="AD1278" s="5" t="e">
        <f>VLOOKUP(AC1278,definitions_list_lookup!$Y$12:$Z$15,2,FALSE)</f>
        <v>#N/A</v>
      </c>
      <c r="AE1278" s="35"/>
      <c r="AF1278" s="41" t="e">
        <f>VLOOKUP(AE1278,definitions_list_lookup!$AT$3:$AU$5,2,FALSE)</f>
        <v>#N/A</v>
      </c>
      <c r="AH1278" s="2"/>
      <c r="AI1278" s="2"/>
      <c r="AJ1278" s="14"/>
      <c r="AK1278" s="14"/>
      <c r="AL1278" s="14"/>
      <c r="AM1278" s="14"/>
      <c r="AN1278" s="14"/>
      <c r="AO1278" s="14"/>
      <c r="AP1278" s="14"/>
      <c r="AQ1278" s="14"/>
      <c r="AR1278" s="14"/>
      <c r="AS1278" s="49"/>
      <c r="AT1278" s="49"/>
      <c r="AU1278" s="49"/>
      <c r="AV1278" s="49"/>
      <c r="AW1278" s="49" t="e">
        <f t="shared" si="107"/>
        <v>#DIV/0!</v>
      </c>
      <c r="AX1278" s="49" t="e">
        <f t="shared" si="111"/>
        <v>#DIV/0!</v>
      </c>
      <c r="AY1278" s="49" t="e">
        <f t="shared" si="108"/>
        <v>#DIV/0!</v>
      </c>
      <c r="AZ1278" s="49" t="e">
        <f t="shared" si="112"/>
        <v>#DIV/0!</v>
      </c>
      <c r="BA1278" s="49" t="e">
        <f t="shared" si="113"/>
        <v>#DIV/0!</v>
      </c>
      <c r="BB1278" s="49" t="e">
        <f t="shared" si="109"/>
        <v>#DIV/0!</v>
      </c>
      <c r="BC1278" s="60" t="e">
        <f t="shared" si="114"/>
        <v>#DIV/0!</v>
      </c>
    </row>
    <row r="1279" spans="1:55">
      <c r="A1279" s="89">
        <v>42946</v>
      </c>
      <c r="B1279" s="2" t="s">
        <v>1842</v>
      </c>
      <c r="C1279" s="2" t="s">
        <v>1450</v>
      </c>
      <c r="D1279" s="2" t="s">
        <v>1575</v>
      </c>
      <c r="E1279" s="2">
        <v>140</v>
      </c>
      <c r="F1279" s="2">
        <v>2</v>
      </c>
      <c r="G1279" s="10" t="str">
        <f t="shared" si="110"/>
        <v>140-2</v>
      </c>
      <c r="H1279" s="2">
        <v>26</v>
      </c>
      <c r="I1279" s="2">
        <v>91</v>
      </c>
      <c r="J1279" s="14">
        <f>(VLOOKUP($G1279,Depth_Lookup_CCL!$A$3:$Z$549,11,FALSE))+(H1279/100)</f>
        <v>357.46999999999997</v>
      </c>
      <c r="K1279" s="14">
        <f>(VLOOKUP($G1279,Depth_Lookup_CCL!$A$3:$Z$549,11,FALSE))+(I1279/100)</f>
        <v>358.12</v>
      </c>
      <c r="L1279" s="90">
        <v>60</v>
      </c>
      <c r="M1279" s="90" t="s">
        <v>1846</v>
      </c>
      <c r="N1279" s="14" t="s">
        <v>1442</v>
      </c>
      <c r="Q1279" s="2"/>
      <c r="R1279" s="110"/>
      <c r="S1279" s="2" t="s">
        <v>1378</v>
      </c>
      <c r="T1279" s="35" t="s">
        <v>1363</v>
      </c>
      <c r="U1279" s="2" t="s">
        <v>1368</v>
      </c>
      <c r="V1279" s="2" t="s">
        <v>1374</v>
      </c>
      <c r="W1279" s="5">
        <f>VLOOKUP(V1279,definitions_list_lookup!$V$12:$W$15,2,FALSE)</f>
        <v>1</v>
      </c>
      <c r="X1279" s="35" t="s">
        <v>1456</v>
      </c>
      <c r="Y1279" s="41">
        <f>VLOOKUP(X1279,definitions_list_lookup!$AT$3:$AU$5,2,FALSE)</f>
        <v>1</v>
      </c>
      <c r="Z1279" s="41">
        <v>92</v>
      </c>
      <c r="AA1279" s="41" t="s">
        <v>2857</v>
      </c>
      <c r="AB1279" s="2"/>
      <c r="AC1279" s="2"/>
      <c r="AD1279" s="5" t="e">
        <f>VLOOKUP(AC1279,definitions_list_lookup!$Y$12:$Z$15,2,FALSE)</f>
        <v>#N/A</v>
      </c>
      <c r="AE1279" s="35"/>
      <c r="AF1279" s="41" t="e">
        <f>VLOOKUP(AE1279,definitions_list_lookup!$AT$3:$AU$5,2,FALSE)</f>
        <v>#N/A</v>
      </c>
      <c r="AH1279" s="2"/>
      <c r="AI1279" s="2"/>
      <c r="AJ1279" s="14"/>
      <c r="AK1279" s="14"/>
      <c r="AL1279" s="14"/>
      <c r="AM1279" s="14"/>
      <c r="AN1279" s="14"/>
      <c r="AO1279" s="14"/>
      <c r="AP1279" s="14"/>
      <c r="AQ1279" s="14"/>
      <c r="AR1279" s="14"/>
      <c r="AS1279" s="49"/>
      <c r="AT1279" s="49"/>
      <c r="AU1279" s="49"/>
      <c r="AV1279" s="49"/>
      <c r="AW1279" s="49" t="e">
        <f t="shared" si="107"/>
        <v>#DIV/0!</v>
      </c>
      <c r="AX1279" s="49" t="e">
        <f t="shared" si="111"/>
        <v>#DIV/0!</v>
      </c>
      <c r="AY1279" s="49" t="e">
        <f t="shared" si="108"/>
        <v>#DIV/0!</v>
      </c>
      <c r="AZ1279" s="49" t="e">
        <f t="shared" si="112"/>
        <v>#DIV/0!</v>
      </c>
      <c r="BA1279" s="49" t="e">
        <f t="shared" si="113"/>
        <v>#DIV/0!</v>
      </c>
      <c r="BB1279" s="49" t="e">
        <f t="shared" si="109"/>
        <v>#DIV/0!</v>
      </c>
      <c r="BC1279" s="60" t="e">
        <f t="shared" si="114"/>
        <v>#DIV/0!</v>
      </c>
    </row>
    <row r="1280" spans="1:55">
      <c r="A1280" s="89">
        <v>42946</v>
      </c>
      <c r="B1280" s="2" t="s">
        <v>1842</v>
      </c>
      <c r="C1280" s="2" t="s">
        <v>1450</v>
      </c>
      <c r="D1280" s="2" t="s">
        <v>1575</v>
      </c>
      <c r="E1280" s="2">
        <v>140</v>
      </c>
      <c r="F1280" s="2">
        <v>3</v>
      </c>
      <c r="G1280" s="10" t="str">
        <f t="shared" si="110"/>
        <v>140-3</v>
      </c>
      <c r="H1280" s="2">
        <v>0</v>
      </c>
      <c r="I1280" s="2">
        <v>27</v>
      </c>
      <c r="J1280" s="14">
        <f>(VLOOKUP($G1280,Depth_Lookup_CCL!$A$3:$Z$549,11,FALSE))+(H1280/100)</f>
        <v>358.12</v>
      </c>
      <c r="K1280" s="14">
        <f>(VLOOKUP($G1280,Depth_Lookup_CCL!$A$3:$Z$549,11,FALSE))+(I1280/100)</f>
        <v>358.39</v>
      </c>
      <c r="L1280" s="90">
        <v>60</v>
      </c>
      <c r="M1280" s="90" t="s">
        <v>1888</v>
      </c>
      <c r="N1280" s="14"/>
      <c r="Q1280" s="2"/>
      <c r="R1280" s="110"/>
      <c r="T1280" s="35"/>
      <c r="U1280" s="2"/>
      <c r="V1280" s="2"/>
      <c r="W1280" s="5" t="e">
        <f>VLOOKUP(V1280,definitions_list_lookup!$V$12:$W$15,2,FALSE)</f>
        <v>#N/A</v>
      </c>
      <c r="X1280" s="35"/>
      <c r="Y1280" s="41" t="e">
        <f>VLOOKUP(X1280,definitions_list_lookup!$AT$3:$AU$5,2,FALSE)</f>
        <v>#N/A</v>
      </c>
      <c r="Z1280" s="41"/>
      <c r="AA1280" s="41" t="s">
        <v>2857</v>
      </c>
      <c r="AB1280" s="2"/>
      <c r="AC1280" s="2"/>
      <c r="AD1280" s="5" t="e">
        <f>VLOOKUP(AC1280,definitions_list_lookup!$Y$12:$Z$15,2,FALSE)</f>
        <v>#N/A</v>
      </c>
      <c r="AE1280" s="35"/>
      <c r="AF1280" s="41" t="e">
        <f>VLOOKUP(AE1280,definitions_list_lookup!$AT$3:$AU$5,2,FALSE)</f>
        <v>#N/A</v>
      </c>
      <c r="AH1280" s="2"/>
      <c r="AI1280" s="2"/>
      <c r="AJ1280" s="14"/>
      <c r="AK1280" s="14"/>
      <c r="AL1280" s="14"/>
      <c r="AM1280" s="14"/>
      <c r="AN1280" s="14"/>
      <c r="AO1280" s="14"/>
      <c r="AP1280" s="14"/>
      <c r="AQ1280" s="14"/>
      <c r="AR1280" s="14"/>
      <c r="AS1280" s="49"/>
      <c r="AT1280" s="49"/>
      <c r="AU1280" s="49"/>
      <c r="AV1280" s="49"/>
      <c r="AW1280" s="49" t="e">
        <f t="shared" si="107"/>
        <v>#DIV/0!</v>
      </c>
      <c r="AX1280" s="49" t="e">
        <f t="shared" si="111"/>
        <v>#DIV/0!</v>
      </c>
      <c r="AY1280" s="49" t="e">
        <f t="shared" si="108"/>
        <v>#DIV/0!</v>
      </c>
      <c r="AZ1280" s="49" t="e">
        <f t="shared" si="112"/>
        <v>#DIV/0!</v>
      </c>
      <c r="BA1280" s="49" t="e">
        <f t="shared" si="113"/>
        <v>#DIV/0!</v>
      </c>
      <c r="BB1280" s="49" t="e">
        <f t="shared" si="109"/>
        <v>#DIV/0!</v>
      </c>
      <c r="BC1280" s="60" t="e">
        <f t="shared" si="114"/>
        <v>#DIV/0!</v>
      </c>
    </row>
    <row r="1281" spans="1:55">
      <c r="A1281" s="89">
        <v>42946</v>
      </c>
      <c r="B1281" s="2" t="s">
        <v>1842</v>
      </c>
      <c r="C1281" s="2" t="s">
        <v>1450</v>
      </c>
      <c r="D1281" s="2" t="s">
        <v>1575</v>
      </c>
      <c r="E1281" s="2">
        <v>140</v>
      </c>
      <c r="F1281" s="2">
        <v>3</v>
      </c>
      <c r="G1281" s="10" t="str">
        <f t="shared" si="110"/>
        <v>140-3</v>
      </c>
      <c r="H1281" s="2">
        <v>27</v>
      </c>
      <c r="I1281" s="2">
        <v>29</v>
      </c>
      <c r="J1281" s="14">
        <f>(VLOOKUP($G1281,Depth_Lookup_CCL!$A$3:$Z$549,11,FALSE))+(H1281/100)</f>
        <v>358.39</v>
      </c>
      <c r="K1281" s="14">
        <f>(VLOOKUP($G1281,Depth_Lookup_CCL!$A$3:$Z$549,11,FALSE))+(I1281/100)</f>
        <v>358.41</v>
      </c>
      <c r="L1281" s="90">
        <v>60</v>
      </c>
      <c r="M1281" s="90" t="s">
        <v>1888</v>
      </c>
      <c r="N1281" s="14"/>
      <c r="Q1281" s="2"/>
      <c r="R1281" s="110"/>
      <c r="S1281" s="2" t="s">
        <v>1379</v>
      </c>
      <c r="T1281" s="35" t="s">
        <v>1391</v>
      </c>
      <c r="U1281" s="2" t="s">
        <v>1368</v>
      </c>
      <c r="V1281" s="2" t="s">
        <v>1374</v>
      </c>
      <c r="W1281" s="5">
        <f>VLOOKUP(V1281,definitions_list_lookup!$V$12:$W$15,2,FALSE)</f>
        <v>1</v>
      </c>
      <c r="X1281" s="35" t="s">
        <v>1456</v>
      </c>
      <c r="Y1281" s="41">
        <f>VLOOKUP(X1281,definitions_list_lookup!$AT$3:$AU$5,2,FALSE)</f>
        <v>1</v>
      </c>
      <c r="Z1281" s="41">
        <v>2</v>
      </c>
      <c r="AA1281" s="41" t="s">
        <v>2852</v>
      </c>
      <c r="AB1281" s="2"/>
      <c r="AC1281" s="2"/>
      <c r="AD1281" s="5" t="e">
        <f>VLOOKUP(AC1281,definitions_list_lookup!$Y$12:$Z$15,2,FALSE)</f>
        <v>#N/A</v>
      </c>
      <c r="AE1281" s="35"/>
      <c r="AF1281" s="41" t="e">
        <f>VLOOKUP(AE1281,definitions_list_lookup!$AT$3:$AU$5,2,FALSE)</f>
        <v>#N/A</v>
      </c>
      <c r="AH1281" s="2"/>
      <c r="AI1281" s="2"/>
      <c r="AJ1281" s="14"/>
      <c r="AK1281" s="14"/>
      <c r="AL1281" s="14"/>
      <c r="AM1281" s="14"/>
      <c r="AN1281" s="14"/>
      <c r="AO1281" s="14"/>
      <c r="AP1281" s="14"/>
      <c r="AQ1281" s="14"/>
      <c r="AR1281" s="14"/>
      <c r="AS1281" s="49">
        <v>0.1</v>
      </c>
      <c r="AT1281" s="49">
        <v>90</v>
      </c>
      <c r="AU1281" s="49">
        <v>22</v>
      </c>
      <c r="AV1281" s="49">
        <v>180</v>
      </c>
      <c r="AW1281" s="49">
        <f t="shared" si="107"/>
        <v>-0.24750739708360925</v>
      </c>
      <c r="AX1281" s="49">
        <f t="shared" si="111"/>
        <v>359.75249260291639</v>
      </c>
      <c r="AY1281" s="49">
        <f t="shared" si="108"/>
        <v>67.999814318845864</v>
      </c>
      <c r="AZ1281" s="49">
        <f t="shared" si="112"/>
        <v>89.752492602916391</v>
      </c>
      <c r="BA1281" s="49">
        <f t="shared" si="113"/>
        <v>22.000185681154136</v>
      </c>
      <c r="BB1281" s="49">
        <f t="shared" si="109"/>
        <v>179.75249260291639</v>
      </c>
      <c r="BC1281" s="60">
        <f t="shared" si="114"/>
        <v>22.000185681154136</v>
      </c>
    </row>
    <row r="1282" spans="1:55">
      <c r="A1282" s="89">
        <v>42946</v>
      </c>
      <c r="B1282" s="2" t="s">
        <v>1842</v>
      </c>
      <c r="C1282" s="2" t="s">
        <v>1450</v>
      </c>
      <c r="D1282" s="2" t="s">
        <v>1575</v>
      </c>
      <c r="E1282" s="2">
        <v>140</v>
      </c>
      <c r="F1282" s="2">
        <v>3</v>
      </c>
      <c r="G1282" s="10" t="str">
        <f t="shared" si="110"/>
        <v>140-3</v>
      </c>
      <c r="H1282" s="2">
        <v>29</v>
      </c>
      <c r="I1282" s="2">
        <v>35</v>
      </c>
      <c r="J1282" s="14">
        <f>(VLOOKUP($G1282,Depth_Lookup_CCL!$A$3:$Z$549,11,FALSE))+(H1282/100)</f>
        <v>358.41</v>
      </c>
      <c r="K1282" s="14">
        <f>(VLOOKUP($G1282,Depth_Lookup_CCL!$A$3:$Z$549,11,FALSE))+(I1282/100)</f>
        <v>358.47</v>
      </c>
      <c r="L1282" s="90">
        <v>60</v>
      </c>
      <c r="M1282" s="90" t="s">
        <v>1888</v>
      </c>
      <c r="N1282" s="14"/>
      <c r="Q1282" s="2"/>
      <c r="R1282" s="110"/>
      <c r="S1282" s="2" t="s">
        <v>1366</v>
      </c>
      <c r="T1282" s="35" t="s">
        <v>1363</v>
      </c>
      <c r="U1282" s="2" t="s">
        <v>1368</v>
      </c>
      <c r="V1282" s="2" t="s">
        <v>238</v>
      </c>
      <c r="W1282" s="5">
        <f>VLOOKUP(V1282,definitions_list_lookup!$V$12:$W$15,2,FALSE)</f>
        <v>2</v>
      </c>
      <c r="X1282" s="35" t="s">
        <v>1456</v>
      </c>
      <c r="Y1282" s="41">
        <f>VLOOKUP(X1282,definitions_list_lookup!$AT$3:$AU$5,2,FALSE)</f>
        <v>1</v>
      </c>
      <c r="Z1282" s="41">
        <v>6</v>
      </c>
      <c r="AA1282" s="41" t="s">
        <v>2857</v>
      </c>
      <c r="AB1282" s="2"/>
      <c r="AC1282" s="2"/>
      <c r="AD1282" s="5" t="e">
        <f>VLOOKUP(AC1282,definitions_list_lookup!$Y$12:$Z$15,2,FALSE)</f>
        <v>#N/A</v>
      </c>
      <c r="AE1282" s="35"/>
      <c r="AF1282" s="41" t="e">
        <f>VLOOKUP(AE1282,definitions_list_lookup!$AT$3:$AU$5,2,FALSE)</f>
        <v>#N/A</v>
      </c>
      <c r="AH1282" s="2"/>
      <c r="AI1282" s="2"/>
      <c r="AJ1282" s="14"/>
      <c r="AK1282" s="14"/>
      <c r="AL1282" s="14"/>
      <c r="AM1282" s="14"/>
      <c r="AN1282" s="14"/>
      <c r="AO1282" s="14"/>
      <c r="AP1282" s="14"/>
      <c r="AQ1282" s="14"/>
      <c r="AR1282" s="14"/>
      <c r="AS1282" s="49"/>
      <c r="AT1282" s="49"/>
      <c r="AU1282" s="49"/>
      <c r="AV1282" s="49"/>
      <c r="AW1282" s="49"/>
      <c r="AX1282" s="49"/>
      <c r="AY1282" s="49"/>
      <c r="AZ1282" s="49"/>
      <c r="BA1282" s="49"/>
      <c r="BB1282" s="49"/>
      <c r="BC1282" s="60"/>
    </row>
    <row r="1283" spans="1:55">
      <c r="A1283" s="89">
        <v>42946</v>
      </c>
      <c r="B1283" s="2" t="s">
        <v>1842</v>
      </c>
      <c r="C1283" s="2" t="s">
        <v>1450</v>
      </c>
      <c r="D1283" s="2" t="s">
        <v>1575</v>
      </c>
      <c r="E1283" s="2">
        <v>140</v>
      </c>
      <c r="F1283" s="2">
        <v>3</v>
      </c>
      <c r="G1283" s="10" t="str">
        <f t="shared" si="110"/>
        <v>140-3</v>
      </c>
      <c r="H1283" s="2">
        <v>35</v>
      </c>
      <c r="I1283" s="2">
        <v>51</v>
      </c>
      <c r="J1283" s="14">
        <f>(VLOOKUP($G1283,Depth_Lookup_CCL!$A$3:$Z$549,11,FALSE))+(H1283/100)</f>
        <v>358.47</v>
      </c>
      <c r="K1283" s="14">
        <f>(VLOOKUP($G1283,Depth_Lookup_CCL!$A$3:$Z$549,11,FALSE))+(I1283/100)</f>
        <v>358.63</v>
      </c>
      <c r="L1283" s="90">
        <v>60</v>
      </c>
      <c r="M1283" s="90" t="s">
        <v>1888</v>
      </c>
      <c r="N1283" s="14"/>
      <c r="Q1283" s="2"/>
      <c r="R1283" s="110"/>
      <c r="S1283" s="2" t="s">
        <v>1379</v>
      </c>
      <c r="T1283" s="35" t="s">
        <v>1363</v>
      </c>
      <c r="U1283" s="2" t="s">
        <v>1368</v>
      </c>
      <c r="V1283" s="2" t="s">
        <v>238</v>
      </c>
      <c r="W1283" s="5">
        <f>VLOOKUP(V1283,definitions_list_lookup!$V$12:$W$15,2,FALSE)</f>
        <v>2</v>
      </c>
      <c r="X1283" s="35" t="s">
        <v>1456</v>
      </c>
      <c r="Y1283" s="41">
        <f>VLOOKUP(X1283,definitions_list_lookup!$AT$3:$AU$5,2,FALSE)</f>
        <v>1</v>
      </c>
      <c r="Z1283" s="41">
        <v>16</v>
      </c>
      <c r="AA1283" s="41" t="s">
        <v>3081</v>
      </c>
      <c r="AB1283" s="2"/>
      <c r="AC1283" s="2"/>
      <c r="AD1283" s="5" t="e">
        <f>VLOOKUP(AC1283,definitions_list_lookup!$Y$12:$Z$15,2,FALSE)</f>
        <v>#N/A</v>
      </c>
      <c r="AE1283" s="35"/>
      <c r="AF1283" s="41" t="e">
        <f>VLOOKUP(AE1283,definitions_list_lookup!$AT$3:$AU$5,2,FALSE)</f>
        <v>#N/A</v>
      </c>
      <c r="AH1283" s="2"/>
      <c r="AI1283" s="2"/>
      <c r="AJ1283" s="14"/>
      <c r="AK1283" s="14"/>
      <c r="AL1283" s="14"/>
      <c r="AM1283" s="14"/>
      <c r="AN1283" s="14"/>
      <c r="AO1283" s="14"/>
      <c r="AP1283" s="14"/>
      <c r="AQ1283" s="14"/>
      <c r="AR1283" s="14"/>
      <c r="AS1283" s="49"/>
      <c r="AT1283" s="49"/>
      <c r="AU1283" s="49"/>
      <c r="AV1283" s="49"/>
      <c r="AW1283" s="49"/>
      <c r="AX1283" s="49"/>
      <c r="AY1283" s="49"/>
      <c r="AZ1283" s="49"/>
      <c r="BA1283" s="49"/>
      <c r="BB1283" s="49"/>
      <c r="BC1283" s="60"/>
    </row>
    <row r="1284" spans="1:55">
      <c r="A1284" s="89">
        <v>42946</v>
      </c>
      <c r="B1284" s="2" t="s">
        <v>1842</v>
      </c>
      <c r="C1284" s="2" t="s">
        <v>1450</v>
      </c>
      <c r="D1284" s="2" t="s">
        <v>1575</v>
      </c>
      <c r="E1284" s="2">
        <v>140</v>
      </c>
      <c r="F1284" s="2">
        <v>3</v>
      </c>
      <c r="G1284" s="10" t="str">
        <f t="shared" si="110"/>
        <v>140-3</v>
      </c>
      <c r="H1284" s="2">
        <v>51</v>
      </c>
      <c r="I1284" s="2">
        <v>73</v>
      </c>
      <c r="J1284" s="14">
        <f>(VLOOKUP($G1284,Depth_Lookup_CCL!$A$3:$Z$549,11,FALSE))+(H1284/100)</f>
        <v>358.63</v>
      </c>
      <c r="K1284" s="14">
        <f>(VLOOKUP($G1284,Depth_Lookup_CCL!$A$3:$Z$549,11,FALSE))+(I1284/100)</f>
        <v>358.85</v>
      </c>
      <c r="L1284" s="90">
        <v>60</v>
      </c>
      <c r="M1284" s="90" t="s">
        <v>1888</v>
      </c>
      <c r="N1284" s="14"/>
      <c r="Q1284" s="2"/>
      <c r="R1284" s="110"/>
      <c r="S1284" s="2" t="s">
        <v>1379</v>
      </c>
      <c r="T1284" s="35" t="s">
        <v>1391</v>
      </c>
      <c r="U1284" s="2" t="s">
        <v>1368</v>
      </c>
      <c r="V1284" s="2" t="s">
        <v>1374</v>
      </c>
      <c r="W1284" s="5">
        <f>VLOOKUP(V1284,definitions_list_lookup!$V$12:$W$15,2,FALSE)</f>
        <v>1</v>
      </c>
      <c r="X1284" s="35" t="s">
        <v>1456</v>
      </c>
      <c r="Y1284" s="41">
        <f>VLOOKUP(X1284,definitions_list_lookup!$AT$3:$AU$5,2,FALSE)</f>
        <v>1</v>
      </c>
      <c r="Z1284" s="41"/>
      <c r="AA1284" s="41" t="s">
        <v>4031</v>
      </c>
      <c r="AB1284" s="2"/>
      <c r="AC1284" s="2"/>
      <c r="AD1284" s="5" t="e">
        <f>VLOOKUP(AC1284,definitions_list_lookup!$Y$12:$Z$15,2,FALSE)</f>
        <v>#N/A</v>
      </c>
      <c r="AE1284" s="35"/>
      <c r="AF1284" s="41" t="e">
        <f>VLOOKUP(AE1284,definitions_list_lookup!$AT$3:$AU$5,2,FALSE)</f>
        <v>#N/A</v>
      </c>
      <c r="AH1284" s="2"/>
      <c r="AI1284" s="2"/>
      <c r="AJ1284" s="14"/>
      <c r="AK1284" s="14"/>
      <c r="AL1284" s="14"/>
      <c r="AM1284" s="14"/>
      <c r="AN1284" s="14"/>
      <c r="AO1284" s="14"/>
      <c r="AP1284" s="14"/>
      <c r="AQ1284" s="14"/>
      <c r="AR1284" s="14"/>
      <c r="AS1284" s="49"/>
      <c r="AT1284" s="49"/>
      <c r="AU1284" s="49"/>
      <c r="AV1284" s="49"/>
      <c r="AW1284" s="49"/>
      <c r="AX1284" s="49"/>
      <c r="AY1284" s="49"/>
      <c r="AZ1284" s="49"/>
      <c r="BA1284" s="49"/>
      <c r="BB1284" s="49"/>
      <c r="BC1284" s="60"/>
    </row>
    <row r="1285" spans="1:55">
      <c r="A1285" s="89">
        <v>42946</v>
      </c>
      <c r="B1285" s="2" t="s">
        <v>1842</v>
      </c>
      <c r="C1285" s="2" t="s">
        <v>1450</v>
      </c>
      <c r="D1285" s="2" t="s">
        <v>1575</v>
      </c>
      <c r="E1285" s="2">
        <v>140</v>
      </c>
      <c r="F1285" s="2">
        <v>3</v>
      </c>
      <c r="G1285" s="10" t="str">
        <f t="shared" si="110"/>
        <v>140-3</v>
      </c>
      <c r="H1285" s="2">
        <v>73</v>
      </c>
      <c r="I1285" s="2">
        <v>85</v>
      </c>
      <c r="J1285" s="14">
        <f>(VLOOKUP($G1285,Depth_Lookup_CCL!$A$3:$Z$549,11,FALSE))+(H1285/100)</f>
        <v>358.85</v>
      </c>
      <c r="K1285" s="14">
        <f>(VLOOKUP($G1285,Depth_Lookup_CCL!$A$3:$Z$549,11,FALSE))+(I1285/100)</f>
        <v>358.97</v>
      </c>
      <c r="L1285" s="90">
        <v>60</v>
      </c>
      <c r="M1285" s="90" t="s">
        <v>1888</v>
      </c>
      <c r="N1285" s="14" t="s">
        <v>1442</v>
      </c>
      <c r="Q1285" s="2"/>
      <c r="R1285" s="110"/>
      <c r="T1285" s="35"/>
      <c r="U1285" s="2"/>
      <c r="V1285" s="2"/>
      <c r="W1285" s="5" t="e">
        <f>VLOOKUP(V1285,definitions_list_lookup!$V$12:$W$15,2,FALSE)</f>
        <v>#N/A</v>
      </c>
      <c r="X1285" s="35"/>
      <c r="Y1285" s="41" t="e">
        <f>VLOOKUP(X1285,definitions_list_lookup!$AT$3:$AU$5,2,FALSE)</f>
        <v>#N/A</v>
      </c>
      <c r="Z1285" s="41"/>
      <c r="AA1285" s="41" t="s">
        <v>3229</v>
      </c>
      <c r="AB1285" s="2" t="str">
        <f t="shared" ref="AB1285:AH1285" si="115">AB1267</f>
        <v>planar</v>
      </c>
      <c r="AC1285" s="2" t="str">
        <f t="shared" si="115"/>
        <v>weak</v>
      </c>
      <c r="AD1285" s="5">
        <f>VLOOKUP(AC1285,definitions_list_lookup!$Y$12:$Z$15,2,FALSE)</f>
        <v>1</v>
      </c>
      <c r="AE1285" s="35" t="str">
        <f t="shared" si="115"/>
        <v>uncertain</v>
      </c>
      <c r="AF1285" s="41">
        <f>VLOOKUP(AE1285,definitions_list_lookup!$AT$3:$AU$5,2,FALSE)</f>
        <v>0</v>
      </c>
      <c r="AH1285" s="2" t="str">
        <f t="shared" si="115"/>
        <v>olivine</v>
      </c>
      <c r="AI1285" s="2" t="s">
        <v>4032</v>
      </c>
      <c r="AJ1285" s="14"/>
      <c r="AK1285" s="14"/>
      <c r="AL1285" s="14"/>
      <c r="AM1285" s="14"/>
      <c r="AN1285" s="14"/>
      <c r="AO1285" s="14"/>
      <c r="AP1285" s="14"/>
      <c r="AQ1285" s="14"/>
      <c r="AR1285" s="14"/>
      <c r="AS1285" s="49">
        <v>0.1</v>
      </c>
      <c r="AT1285" s="49">
        <v>90</v>
      </c>
      <c r="AU1285" s="49">
        <v>19</v>
      </c>
      <c r="AV1285" s="49">
        <v>180</v>
      </c>
      <c r="AW1285" s="49">
        <f t="shared" si="107"/>
        <v>-0.2904188954484539</v>
      </c>
      <c r="AX1285" s="49">
        <f t="shared" si="103"/>
        <v>359.70958110455155</v>
      </c>
      <c r="AY1285" s="49">
        <f t="shared" si="108"/>
        <v>70.999773424392615</v>
      </c>
      <c r="AZ1285" s="49">
        <f t="shared" si="104"/>
        <v>89.709581104551546</v>
      </c>
      <c r="BA1285" s="49">
        <f t="shared" si="105"/>
        <v>19.000226575607385</v>
      </c>
      <c r="BB1285" s="49">
        <f t="shared" si="109"/>
        <v>179.70958110455155</v>
      </c>
      <c r="BC1285" s="60">
        <f t="shared" si="106"/>
        <v>19.000226575607385</v>
      </c>
    </row>
    <row r="1286" spans="1:55">
      <c r="A1286" s="89">
        <v>42946</v>
      </c>
      <c r="B1286" s="2" t="s">
        <v>1842</v>
      </c>
      <c r="C1286" s="2" t="s">
        <v>1450</v>
      </c>
      <c r="D1286" s="2" t="s">
        <v>1575</v>
      </c>
      <c r="E1286" s="2">
        <v>140</v>
      </c>
      <c r="F1286" s="2">
        <v>4</v>
      </c>
      <c r="G1286" s="10" t="str">
        <f t="shared" si="110"/>
        <v>140-4</v>
      </c>
      <c r="H1286" s="2">
        <v>0</v>
      </c>
      <c r="I1286" s="2">
        <v>69</v>
      </c>
      <c r="J1286" s="14">
        <f>(VLOOKUP($G1286,Depth_Lookup_CCL!$A$3:$Z$549,11,FALSE))+(H1286/100)</f>
        <v>358.96500000000003</v>
      </c>
      <c r="K1286" s="14">
        <f>(VLOOKUP($G1286,Depth_Lookup_CCL!$A$3:$Z$549,11,FALSE))+(I1286/100)</f>
        <v>359.65500000000003</v>
      </c>
      <c r="L1286" s="90">
        <v>60</v>
      </c>
      <c r="M1286" s="90" t="s">
        <v>1846</v>
      </c>
      <c r="N1286" s="14" t="s">
        <v>1442</v>
      </c>
      <c r="Q1286" s="2"/>
      <c r="R1286" s="110"/>
      <c r="T1286" s="35"/>
      <c r="U1286" s="2"/>
      <c r="V1286" s="2"/>
      <c r="W1286" s="5" t="e">
        <f>VLOOKUP(V1286,definitions_list_lookup!$V$12:$W$15,2,FALSE)</f>
        <v>#N/A</v>
      </c>
      <c r="X1286" s="35"/>
      <c r="Y1286" s="41" t="e">
        <f>VLOOKUP(X1286,definitions_list_lookup!$AT$3:$AU$5,2,FALSE)</f>
        <v>#N/A</v>
      </c>
      <c r="Z1286" s="41"/>
      <c r="AA1286" s="41" t="s">
        <v>4033</v>
      </c>
      <c r="AB1286" s="2" t="s">
        <v>1385</v>
      </c>
      <c r="AC1286" s="2" t="s">
        <v>1374</v>
      </c>
      <c r="AD1286" s="5">
        <f>VLOOKUP(AC1286,definitions_list_lookup!$Y$12:$Z$15,2,FALSE)</f>
        <v>1</v>
      </c>
      <c r="AE1286" s="35" t="s">
        <v>1455</v>
      </c>
      <c r="AF1286" s="41">
        <f>VLOOKUP(AE1286,definitions_list_lookup!$AT$3:$AU$5,2,FALSE)</f>
        <v>0</v>
      </c>
      <c r="AH1286" s="2" t="s">
        <v>1494</v>
      </c>
      <c r="AI1286" s="2" t="s">
        <v>4034</v>
      </c>
      <c r="AJ1286" s="14"/>
      <c r="AK1286" s="14"/>
      <c r="AL1286" s="14"/>
      <c r="AM1286" s="14"/>
      <c r="AN1286" s="14"/>
      <c r="AO1286" s="14"/>
      <c r="AP1286" s="14"/>
      <c r="AQ1286" s="14"/>
      <c r="AR1286" s="14"/>
      <c r="AS1286" s="49">
        <v>14</v>
      </c>
      <c r="AT1286" s="49">
        <v>90</v>
      </c>
      <c r="AU1286" s="49">
        <v>25</v>
      </c>
      <c r="AV1286" s="49">
        <v>360</v>
      </c>
      <c r="AW1286" s="49">
        <f t="shared" si="107"/>
        <v>-151.86722455350358</v>
      </c>
      <c r="AX1286" s="49">
        <f t="shared" si="103"/>
        <v>208.13277544649642</v>
      </c>
      <c r="AY1286" s="49">
        <f t="shared" si="108"/>
        <v>62.13105197988537</v>
      </c>
      <c r="AZ1286" s="49">
        <f t="shared" si="104"/>
        <v>298.13277544649645</v>
      </c>
      <c r="BA1286" s="49">
        <f t="shared" si="105"/>
        <v>27.86894802011463</v>
      </c>
      <c r="BB1286" s="49">
        <f t="shared" si="109"/>
        <v>28.132775446496424</v>
      </c>
      <c r="BC1286" s="60">
        <f t="shared" si="106"/>
        <v>27.86894802011463</v>
      </c>
    </row>
    <row r="1287" spans="1:55">
      <c r="A1287" s="89">
        <v>42946</v>
      </c>
      <c r="B1287" s="2" t="s">
        <v>1842</v>
      </c>
      <c r="C1287" s="2" t="s">
        <v>1450</v>
      </c>
      <c r="D1287" s="2" t="s">
        <v>1575</v>
      </c>
      <c r="E1287" s="2">
        <v>141</v>
      </c>
      <c r="F1287" s="2">
        <v>1</v>
      </c>
      <c r="G1287" s="10" t="str">
        <f t="shared" si="110"/>
        <v>141-1</v>
      </c>
      <c r="H1287" s="2">
        <v>0</v>
      </c>
      <c r="I1287" s="2">
        <v>73</v>
      </c>
      <c r="J1287" s="14">
        <f>(VLOOKUP($G1287,Depth_Lookup_CCL!$A$3:$Z$549,11,FALSE))+(H1287/100)</f>
        <v>359.55</v>
      </c>
      <c r="K1287" s="14">
        <f>(VLOOKUP($G1287,Depth_Lookup_CCL!$A$3:$Z$549,11,FALSE))+(I1287/100)</f>
        <v>360.28000000000003</v>
      </c>
      <c r="L1287" s="90">
        <v>60</v>
      </c>
      <c r="M1287" s="90" t="s">
        <v>1846</v>
      </c>
      <c r="N1287" s="14" t="s">
        <v>1442</v>
      </c>
      <c r="Q1287" s="2"/>
      <c r="R1287" s="110"/>
      <c r="T1287" s="35"/>
      <c r="U1287" s="2"/>
      <c r="V1287" s="2"/>
      <c r="W1287" s="5" t="e">
        <f>VLOOKUP(V1287,definitions_list_lookup!$V$12:$W$15,2,FALSE)</f>
        <v>#N/A</v>
      </c>
      <c r="X1287" s="35"/>
      <c r="Y1287" s="41" t="e">
        <f>VLOOKUP(X1287,definitions_list_lookup!$AT$3:$AU$5,2,FALSE)</f>
        <v>#N/A</v>
      </c>
      <c r="Z1287" s="41"/>
      <c r="AA1287" s="41" t="s">
        <v>1520</v>
      </c>
      <c r="AB1287" s="2" t="s">
        <v>1385</v>
      </c>
      <c r="AC1287" s="2" t="s">
        <v>1374</v>
      </c>
      <c r="AD1287" s="5">
        <f>VLOOKUP(AC1287,definitions_list_lookup!$Y$12:$Z$15,2,FALSE)</f>
        <v>1</v>
      </c>
      <c r="AE1287" s="35" t="s">
        <v>1455</v>
      </c>
      <c r="AF1287" s="41">
        <f>VLOOKUP(AE1287,definitions_list_lookup!$AT$3:$AU$5,2,FALSE)</f>
        <v>0</v>
      </c>
      <c r="AH1287" s="2" t="s">
        <v>1494</v>
      </c>
      <c r="AI1287" s="2" t="s">
        <v>4017</v>
      </c>
      <c r="AJ1287" s="14"/>
      <c r="AK1287" s="14"/>
      <c r="AL1287" s="14"/>
      <c r="AM1287" s="14"/>
      <c r="AN1287" s="14"/>
      <c r="AO1287" s="14"/>
      <c r="AP1287" s="14"/>
      <c r="AQ1287" s="14"/>
      <c r="AR1287" s="14"/>
      <c r="AS1287" s="49">
        <v>3</v>
      </c>
      <c r="AT1287" s="49">
        <v>90</v>
      </c>
      <c r="AU1287" s="49">
        <v>19</v>
      </c>
      <c r="AV1287" s="49">
        <v>180</v>
      </c>
      <c r="AW1287" s="49">
        <f t="shared" si="107"/>
        <v>-8.6541842140959488</v>
      </c>
      <c r="AX1287" s="49">
        <f t="shared" ref="AX1287:AX1485" si="116">IF($AW1287&gt;0,$AW1287,360+$AW1287)</f>
        <v>351.34581578590405</v>
      </c>
      <c r="AY1287" s="49">
        <f t="shared" si="108"/>
        <v>70.797125635948163</v>
      </c>
      <c r="AZ1287" s="49">
        <f t="shared" ref="AZ1287:AZ1485" si="117">+IF(($AW1287+90)&gt;0,$AW1287+90,$AW1287+450)</f>
        <v>81.345815785904051</v>
      </c>
      <c r="BA1287" s="49">
        <f t="shared" ref="BA1287:BA1485" si="118">-$AY1287+90</f>
        <v>19.202874364051837</v>
      </c>
      <c r="BB1287" s="49">
        <f t="shared" si="109"/>
        <v>171.34581578590405</v>
      </c>
      <c r="BC1287" s="60">
        <f t="shared" ref="BC1287:BC1485" si="119">-$AY1287+90</f>
        <v>19.202874364051837</v>
      </c>
    </row>
    <row r="1288" spans="1:55">
      <c r="A1288" s="89">
        <v>42946</v>
      </c>
      <c r="B1288" s="2" t="s">
        <v>1842</v>
      </c>
      <c r="C1288" s="2" t="s">
        <v>1450</v>
      </c>
      <c r="D1288" s="2" t="s">
        <v>1575</v>
      </c>
      <c r="E1288" s="2">
        <v>141</v>
      </c>
      <c r="F1288" s="2">
        <v>2</v>
      </c>
      <c r="G1288" s="10" t="str">
        <f t="shared" si="110"/>
        <v>141-2</v>
      </c>
      <c r="H1288" s="2">
        <v>0</v>
      </c>
      <c r="I1288" s="2">
        <v>33</v>
      </c>
      <c r="J1288" s="14">
        <f>(VLOOKUP($G1288,Depth_Lookup_CCL!$A$3:$Z$549,11,FALSE))+(H1288/100)</f>
        <v>360.28000000000003</v>
      </c>
      <c r="K1288" s="14">
        <f>(VLOOKUP($G1288,Depth_Lookup_CCL!$A$3:$Z$549,11,FALSE))+(I1288/100)</f>
        <v>360.61</v>
      </c>
      <c r="L1288" s="90">
        <v>60</v>
      </c>
      <c r="M1288" s="90" t="s">
        <v>1846</v>
      </c>
      <c r="N1288" s="14"/>
      <c r="Q1288" s="2"/>
      <c r="R1288" s="110"/>
      <c r="S1288" s="2" t="s">
        <v>1379</v>
      </c>
      <c r="T1288" s="35" t="s">
        <v>1391</v>
      </c>
      <c r="U1288" s="2" t="s">
        <v>1368</v>
      </c>
      <c r="V1288" s="2" t="s">
        <v>1374</v>
      </c>
      <c r="W1288" s="5">
        <f>VLOOKUP(V1288,definitions_list_lookup!$V$12:$W$15,2,FALSE)</f>
        <v>1</v>
      </c>
      <c r="X1288" s="35" t="s">
        <v>1456</v>
      </c>
      <c r="Y1288" s="41">
        <f>VLOOKUP(X1288,definitions_list_lookup!$AT$3:$AU$5,2,FALSE)</f>
        <v>1</v>
      </c>
      <c r="Z1288" s="41"/>
      <c r="AA1288" s="41" t="s">
        <v>4035</v>
      </c>
      <c r="AB1288" s="2"/>
      <c r="AC1288" s="2"/>
      <c r="AD1288" s="5" t="e">
        <f>VLOOKUP(AC1288,definitions_list_lookup!$Y$12:$Z$15,2,FALSE)</f>
        <v>#N/A</v>
      </c>
      <c r="AE1288" s="35"/>
      <c r="AF1288" s="41" t="e">
        <f>VLOOKUP(AE1288,definitions_list_lookup!$AT$3:$AU$5,2,FALSE)</f>
        <v>#N/A</v>
      </c>
      <c r="AH1288" s="2"/>
      <c r="AI1288" s="2"/>
      <c r="AJ1288" s="14"/>
      <c r="AK1288" s="14"/>
      <c r="AL1288" s="14"/>
      <c r="AM1288" s="14"/>
      <c r="AN1288" s="14"/>
      <c r="AO1288" s="14"/>
      <c r="AP1288" s="14"/>
      <c r="AQ1288" s="14"/>
      <c r="AR1288" s="14"/>
      <c r="AS1288" s="49"/>
      <c r="AT1288" s="49"/>
      <c r="AU1288" s="49"/>
      <c r="AV1288" s="49"/>
      <c r="AW1288" s="49"/>
      <c r="AX1288" s="49"/>
      <c r="AY1288" s="49"/>
      <c r="AZ1288" s="49"/>
      <c r="BA1288" s="49"/>
      <c r="BB1288" s="49"/>
      <c r="BC1288" s="60"/>
    </row>
    <row r="1289" spans="1:55">
      <c r="A1289" s="89">
        <v>42946</v>
      </c>
      <c r="B1289" s="2" t="s">
        <v>1842</v>
      </c>
      <c r="C1289" s="2" t="s">
        <v>1450</v>
      </c>
      <c r="D1289" s="2" t="s">
        <v>1575</v>
      </c>
      <c r="E1289" s="2">
        <v>141</v>
      </c>
      <c r="F1289" s="2">
        <v>2</v>
      </c>
      <c r="G1289" s="10" t="str">
        <f t="shared" si="110"/>
        <v>141-2</v>
      </c>
      <c r="H1289" s="2">
        <v>33</v>
      </c>
      <c r="I1289" s="2">
        <v>55</v>
      </c>
      <c r="J1289" s="14">
        <f>(VLOOKUP($G1289,Depth_Lookup_CCL!$A$3:$Z$549,11,FALSE))+(H1289/100)</f>
        <v>360.61</v>
      </c>
      <c r="K1289" s="14">
        <f>(VLOOKUP($G1289,Depth_Lookup_CCL!$A$3:$Z$549,11,FALSE))+(I1289/100)</f>
        <v>360.83000000000004</v>
      </c>
      <c r="L1289" s="90">
        <v>60</v>
      </c>
      <c r="M1289" s="90" t="s">
        <v>1846</v>
      </c>
      <c r="N1289" s="14"/>
      <c r="Q1289" s="2"/>
      <c r="R1289" s="110"/>
      <c r="T1289" s="35"/>
      <c r="U1289" s="2"/>
      <c r="V1289" s="2"/>
      <c r="W1289" s="5" t="e">
        <f>VLOOKUP(V1289,definitions_list_lookup!$V$12:$W$15,2,FALSE)</f>
        <v>#N/A</v>
      </c>
      <c r="X1289" s="35"/>
      <c r="Y1289" s="41" t="e">
        <f>VLOOKUP(X1289,definitions_list_lookup!$AT$3:$AU$5,2,FALSE)</f>
        <v>#N/A</v>
      </c>
      <c r="Z1289" s="41"/>
      <c r="AA1289" s="41" t="s">
        <v>3229</v>
      </c>
      <c r="AB1289" s="2" t="s">
        <v>1385</v>
      </c>
      <c r="AC1289" s="2" t="s">
        <v>1374</v>
      </c>
      <c r="AD1289" s="5">
        <f>VLOOKUP(AC1289,definitions_list_lookup!$Y$12:$Z$15,2,FALSE)</f>
        <v>1</v>
      </c>
      <c r="AE1289" s="35" t="s">
        <v>1455</v>
      </c>
      <c r="AF1289" s="41">
        <f>VLOOKUP(AE1289,definitions_list_lookup!$AT$3:$AU$5,2,FALSE)</f>
        <v>0</v>
      </c>
      <c r="AH1289" s="2" t="s">
        <v>1494</v>
      </c>
      <c r="AI1289" s="2" t="s">
        <v>4019</v>
      </c>
      <c r="AJ1289" s="14"/>
      <c r="AK1289" s="14"/>
      <c r="AL1289" s="14"/>
      <c r="AM1289" s="14"/>
      <c r="AN1289" s="14"/>
      <c r="AO1289" s="14"/>
      <c r="AP1289" s="14"/>
      <c r="AQ1289" s="14"/>
      <c r="AR1289" s="14"/>
      <c r="AS1289" s="49">
        <v>1</v>
      </c>
      <c r="AT1289" s="49">
        <v>90</v>
      </c>
      <c r="AU1289" s="49">
        <v>31</v>
      </c>
      <c r="AV1289" s="49">
        <v>180</v>
      </c>
      <c r="AW1289" s="49">
        <f t="shared" si="107"/>
        <v>-1.6639805152078395</v>
      </c>
      <c r="AX1289" s="49">
        <f t="shared" si="116"/>
        <v>358.33601948479213</v>
      </c>
      <c r="AY1289" s="49">
        <f t="shared" si="108"/>
        <v>58.989330284882897</v>
      </c>
      <c r="AZ1289" s="49">
        <f t="shared" si="117"/>
        <v>88.33601948479216</v>
      </c>
      <c r="BA1289" s="49">
        <f t="shared" si="118"/>
        <v>31.010669715117103</v>
      </c>
      <c r="BB1289" s="49">
        <f t="shared" si="109"/>
        <v>178.33601948479213</v>
      </c>
      <c r="BC1289" s="60">
        <f t="shared" si="119"/>
        <v>31.010669715117103</v>
      </c>
    </row>
    <row r="1290" spans="1:55">
      <c r="A1290" s="89">
        <v>42946</v>
      </c>
      <c r="B1290" s="2" t="s">
        <v>1842</v>
      </c>
      <c r="C1290" s="2" t="s">
        <v>1450</v>
      </c>
      <c r="D1290" s="2" t="s">
        <v>1575</v>
      </c>
      <c r="E1290" s="2">
        <v>141</v>
      </c>
      <c r="F1290" s="2">
        <v>2</v>
      </c>
      <c r="G1290" s="10" t="str">
        <f t="shared" si="110"/>
        <v>141-2</v>
      </c>
      <c r="H1290" s="2">
        <v>55</v>
      </c>
      <c r="I1290" s="2">
        <v>63</v>
      </c>
      <c r="J1290" s="14">
        <f>(VLOOKUP($G1290,Depth_Lookup_CCL!$A$3:$Z$549,11,FALSE))+(H1290/100)</f>
        <v>360.83000000000004</v>
      </c>
      <c r="K1290" s="14">
        <f>(VLOOKUP($G1290,Depth_Lookup_CCL!$A$3:$Z$549,11,FALSE))+(I1290/100)</f>
        <v>360.91</v>
      </c>
      <c r="L1290" s="90">
        <v>60</v>
      </c>
      <c r="M1290" s="90" t="s">
        <v>1846</v>
      </c>
      <c r="N1290" s="14" t="s">
        <v>1442</v>
      </c>
      <c r="Q1290" s="2"/>
      <c r="R1290" s="110"/>
      <c r="S1290" s="2" t="s">
        <v>1379</v>
      </c>
      <c r="T1290" s="35" t="s">
        <v>1391</v>
      </c>
      <c r="U1290" s="2" t="s">
        <v>1368</v>
      </c>
      <c r="V1290" s="2" t="s">
        <v>1374</v>
      </c>
      <c r="W1290" s="5">
        <f>VLOOKUP(V1290,definitions_list_lookup!$V$12:$W$15,2,FALSE)</f>
        <v>1</v>
      </c>
      <c r="X1290" s="35" t="s">
        <v>1456</v>
      </c>
      <c r="Y1290" s="41">
        <f>VLOOKUP(X1290,definitions_list_lookup!$AT$3:$AU$5,2,FALSE)</f>
        <v>1</v>
      </c>
      <c r="Z1290" s="41">
        <v>58</v>
      </c>
      <c r="AA1290" s="41" t="s">
        <v>3957</v>
      </c>
      <c r="AB1290" s="2"/>
      <c r="AC1290" s="2"/>
      <c r="AD1290" s="5" t="e">
        <f>VLOOKUP(AC1290,definitions_list_lookup!$Y$12:$Z$15,2,FALSE)</f>
        <v>#N/A</v>
      </c>
      <c r="AE1290" s="35"/>
      <c r="AF1290" s="41" t="e">
        <f>VLOOKUP(AE1290,definitions_list_lookup!$AT$3:$AU$5,2,FALSE)</f>
        <v>#N/A</v>
      </c>
      <c r="AH1290" s="2"/>
      <c r="AI1290" s="2"/>
      <c r="AJ1290" s="14"/>
      <c r="AK1290" s="14"/>
      <c r="AL1290" s="14"/>
      <c r="AM1290" s="14"/>
      <c r="AN1290" s="14"/>
      <c r="AO1290" s="14"/>
      <c r="AP1290" s="14"/>
      <c r="AQ1290" s="14"/>
      <c r="AR1290" s="14"/>
      <c r="AS1290" s="49"/>
      <c r="AT1290" s="49"/>
      <c r="AU1290" s="49"/>
      <c r="AV1290" s="49"/>
      <c r="AW1290" s="49" t="e">
        <f t="shared" si="107"/>
        <v>#DIV/0!</v>
      </c>
      <c r="AX1290" s="49" t="e">
        <f t="shared" si="116"/>
        <v>#DIV/0!</v>
      </c>
      <c r="AY1290" s="49" t="e">
        <f t="shared" si="108"/>
        <v>#DIV/0!</v>
      </c>
      <c r="AZ1290" s="49" t="e">
        <f t="shared" si="117"/>
        <v>#DIV/0!</v>
      </c>
      <c r="BA1290" s="49" t="e">
        <f t="shared" si="118"/>
        <v>#DIV/0!</v>
      </c>
      <c r="BB1290" s="49" t="e">
        <f t="shared" si="109"/>
        <v>#DIV/0!</v>
      </c>
      <c r="BC1290" s="60" t="e">
        <f t="shared" si="119"/>
        <v>#DIV/0!</v>
      </c>
    </row>
    <row r="1291" spans="1:55">
      <c r="A1291" s="89">
        <v>42946</v>
      </c>
      <c r="B1291" s="2" t="s">
        <v>1842</v>
      </c>
      <c r="C1291" s="2" t="s">
        <v>1450</v>
      </c>
      <c r="D1291" s="2" t="s">
        <v>1575</v>
      </c>
      <c r="E1291" s="2">
        <v>141</v>
      </c>
      <c r="F1291" s="2">
        <v>3</v>
      </c>
      <c r="G1291" s="10" t="str">
        <f t="shared" si="110"/>
        <v>141-3</v>
      </c>
      <c r="H1291" s="2">
        <v>0</v>
      </c>
      <c r="I1291" s="2">
        <v>50</v>
      </c>
      <c r="J1291" s="14">
        <f>(VLOOKUP($G1291,Depth_Lookup_CCL!$A$3:$Z$549,11,FALSE))+(H1291/100)</f>
        <v>360.90500000000003</v>
      </c>
      <c r="K1291" s="14">
        <f>(VLOOKUP($G1291,Depth_Lookup_CCL!$A$3:$Z$549,11,FALSE))+(I1291/100)</f>
        <v>361.40500000000003</v>
      </c>
      <c r="L1291" s="90">
        <v>60</v>
      </c>
      <c r="M1291" s="90" t="s">
        <v>1846</v>
      </c>
      <c r="N1291" s="14"/>
      <c r="Q1291" s="2"/>
      <c r="R1291" s="110"/>
      <c r="T1291" s="35"/>
      <c r="U1291" s="2"/>
      <c r="V1291" s="2"/>
      <c r="W1291" s="5" t="e">
        <f>VLOOKUP(V1291,definitions_list_lookup!$V$12:$W$15,2,FALSE)</f>
        <v>#N/A</v>
      </c>
      <c r="X1291" s="35"/>
      <c r="Y1291" s="41" t="e">
        <f>VLOOKUP(X1291,definitions_list_lookup!$AT$3:$AU$5,2,FALSE)</f>
        <v>#N/A</v>
      </c>
      <c r="Z1291" s="41"/>
      <c r="AA1291" s="41" t="s">
        <v>3229</v>
      </c>
      <c r="AB1291" s="2"/>
      <c r="AC1291" s="2"/>
      <c r="AD1291" s="5" t="e">
        <f>VLOOKUP(AC1291,definitions_list_lookup!$Y$12:$Z$15,2,FALSE)</f>
        <v>#N/A</v>
      </c>
      <c r="AE1291" s="35"/>
      <c r="AF1291" s="41" t="e">
        <f>VLOOKUP(AE1291,definitions_list_lookup!$AT$3:$AU$5,2,FALSE)</f>
        <v>#N/A</v>
      </c>
      <c r="AH1291" s="2"/>
      <c r="AI1291" s="2"/>
      <c r="AJ1291" s="14"/>
      <c r="AK1291" s="14"/>
      <c r="AL1291" s="14"/>
      <c r="AM1291" s="14"/>
      <c r="AN1291" s="14"/>
      <c r="AO1291" s="14"/>
      <c r="AP1291" s="14"/>
      <c r="AQ1291" s="14"/>
      <c r="AR1291" s="14"/>
      <c r="AS1291" s="49"/>
      <c r="AT1291" s="49"/>
      <c r="AU1291" s="49"/>
      <c r="AV1291" s="49"/>
      <c r="AW1291" s="49"/>
      <c r="AX1291" s="49"/>
      <c r="AY1291" s="49"/>
      <c r="AZ1291" s="49"/>
      <c r="BA1291" s="49"/>
      <c r="BB1291" s="49"/>
      <c r="BC1291" s="60"/>
    </row>
    <row r="1292" spans="1:55">
      <c r="A1292" s="89">
        <v>42946</v>
      </c>
      <c r="B1292" s="2" t="s">
        <v>1842</v>
      </c>
      <c r="C1292" s="2" t="s">
        <v>1450</v>
      </c>
      <c r="D1292" s="2" t="s">
        <v>1575</v>
      </c>
      <c r="E1292" s="2">
        <v>141</v>
      </c>
      <c r="F1292" s="2">
        <v>3</v>
      </c>
      <c r="G1292" s="10" t="str">
        <f t="shared" si="110"/>
        <v>141-3</v>
      </c>
      <c r="H1292" s="2">
        <v>50</v>
      </c>
      <c r="I1292" s="2">
        <v>58</v>
      </c>
      <c r="J1292" s="14">
        <f>(VLOOKUP($G1292,Depth_Lookup_CCL!$A$3:$Z$549,11,FALSE))+(H1292/100)</f>
        <v>361.40500000000003</v>
      </c>
      <c r="K1292" s="14">
        <f>(VLOOKUP($G1292,Depth_Lookup_CCL!$A$3:$Z$549,11,FALSE))+(I1292/100)</f>
        <v>361.48500000000001</v>
      </c>
      <c r="L1292" s="90">
        <v>60</v>
      </c>
      <c r="M1292" s="90" t="s">
        <v>1846</v>
      </c>
      <c r="N1292" s="14"/>
      <c r="Q1292" s="2"/>
      <c r="R1292" s="110"/>
      <c r="S1292" s="2" t="s">
        <v>1379</v>
      </c>
      <c r="T1292" s="35" t="s">
        <v>1391</v>
      </c>
      <c r="U1292" s="2" t="s">
        <v>1368</v>
      </c>
      <c r="V1292" s="2" t="s">
        <v>1374</v>
      </c>
      <c r="W1292" s="5">
        <f>VLOOKUP(V1292,definitions_list_lookup!$V$12:$W$15,2,FALSE)</f>
        <v>1</v>
      </c>
      <c r="X1292" s="35" t="s">
        <v>1456</v>
      </c>
      <c r="Y1292" s="41">
        <f>VLOOKUP(X1292,definitions_list_lookup!$AT$3:$AU$5,2,FALSE)</f>
        <v>1</v>
      </c>
      <c r="Z1292" s="41">
        <v>8</v>
      </c>
      <c r="AA1292" s="41" t="s">
        <v>4036</v>
      </c>
      <c r="AB1292" s="2"/>
      <c r="AC1292" s="2"/>
      <c r="AD1292" s="5" t="e">
        <f>VLOOKUP(AC1292,definitions_list_lookup!$Y$12:$Z$15,2,FALSE)</f>
        <v>#N/A</v>
      </c>
      <c r="AE1292" s="35"/>
      <c r="AF1292" s="41" t="e">
        <f>VLOOKUP(AE1292,definitions_list_lookup!$AT$3:$AU$5,2,FALSE)</f>
        <v>#N/A</v>
      </c>
      <c r="AH1292" s="2"/>
      <c r="AI1292" s="2"/>
      <c r="AJ1292" s="14"/>
      <c r="AK1292" s="14"/>
      <c r="AL1292" s="14"/>
      <c r="AM1292" s="14"/>
      <c r="AN1292" s="14"/>
      <c r="AO1292" s="14"/>
      <c r="AP1292" s="14"/>
      <c r="AQ1292" s="14"/>
      <c r="AR1292" s="14"/>
      <c r="AS1292" s="49"/>
      <c r="AT1292" s="49"/>
      <c r="AU1292" s="49"/>
      <c r="AV1292" s="49"/>
      <c r="AW1292" s="49"/>
      <c r="AX1292" s="49"/>
      <c r="AY1292" s="49"/>
      <c r="AZ1292" s="49"/>
      <c r="BA1292" s="49"/>
      <c r="BB1292" s="49"/>
      <c r="BC1292" s="60"/>
    </row>
    <row r="1293" spans="1:55">
      <c r="A1293" s="89">
        <v>42946</v>
      </c>
      <c r="B1293" s="2" t="s">
        <v>1842</v>
      </c>
      <c r="C1293" s="2" t="s">
        <v>1450</v>
      </c>
      <c r="D1293" s="2" t="s">
        <v>1575</v>
      </c>
      <c r="E1293" s="2">
        <v>141</v>
      </c>
      <c r="F1293" s="2">
        <v>3</v>
      </c>
      <c r="G1293" s="10" t="str">
        <f t="shared" si="110"/>
        <v>141-3</v>
      </c>
      <c r="H1293" s="2">
        <v>58</v>
      </c>
      <c r="I1293" s="2">
        <v>71</v>
      </c>
      <c r="J1293" s="14">
        <f>(VLOOKUP($G1293,Depth_Lookup_CCL!$A$3:$Z$549,11,FALSE))+(H1293/100)</f>
        <v>361.48500000000001</v>
      </c>
      <c r="K1293" s="14">
        <f>(VLOOKUP($G1293,Depth_Lookup_CCL!$A$3:$Z$549,11,FALSE))+(I1293/100)</f>
        <v>361.61500000000001</v>
      </c>
      <c r="L1293" s="90">
        <v>60</v>
      </c>
      <c r="M1293" s="90" t="s">
        <v>1846</v>
      </c>
      <c r="N1293" s="14" t="s">
        <v>1442</v>
      </c>
      <c r="Q1293" s="2"/>
      <c r="R1293" s="110"/>
      <c r="S1293" s="2" t="s">
        <v>1366</v>
      </c>
      <c r="T1293" s="35" t="s">
        <v>1363</v>
      </c>
      <c r="U1293" s="2" t="s">
        <v>1368</v>
      </c>
      <c r="V1293" s="2" t="s">
        <v>238</v>
      </c>
      <c r="W1293" s="5">
        <f>VLOOKUP(V1293,definitions_list_lookup!$V$12:$W$15,2,FALSE)</f>
        <v>2</v>
      </c>
      <c r="X1293" s="35" t="s">
        <v>1455</v>
      </c>
      <c r="Y1293" s="41">
        <f>VLOOKUP(X1293,definitions_list_lookup!$AT$3:$AU$5,2,FALSE)</f>
        <v>0</v>
      </c>
      <c r="Z1293" s="41">
        <v>56</v>
      </c>
      <c r="AA1293" s="41" t="s">
        <v>3081</v>
      </c>
      <c r="AB1293" s="2"/>
      <c r="AC1293" s="2"/>
      <c r="AD1293" s="5" t="e">
        <f>VLOOKUP(AC1293,definitions_list_lookup!$Y$12:$Z$15,2,FALSE)</f>
        <v>#N/A</v>
      </c>
      <c r="AE1293" s="35"/>
      <c r="AF1293" s="41" t="e">
        <f>VLOOKUP(AE1293,definitions_list_lookup!$AT$3:$AU$5,2,FALSE)</f>
        <v>#N/A</v>
      </c>
      <c r="AH1293" s="2"/>
      <c r="AI1293" s="2"/>
      <c r="AJ1293" s="14"/>
      <c r="AK1293" s="14"/>
      <c r="AL1293" s="14"/>
      <c r="AM1293" s="14"/>
      <c r="AN1293" s="14"/>
      <c r="AO1293" s="14"/>
      <c r="AP1293" s="14"/>
      <c r="AQ1293" s="14"/>
      <c r="AR1293" s="14"/>
      <c r="AS1293" s="49">
        <v>13</v>
      </c>
      <c r="AT1293" s="49">
        <v>270</v>
      </c>
      <c r="AU1293" s="49">
        <v>30</v>
      </c>
      <c r="AV1293" s="49">
        <v>360</v>
      </c>
      <c r="AW1293" s="49">
        <f t="shared" si="107"/>
        <v>158.2047433132509</v>
      </c>
      <c r="AX1293" s="49">
        <f t="shared" si="116"/>
        <v>158.2047433132509</v>
      </c>
      <c r="AY1293" s="49">
        <f t="shared" si="108"/>
        <v>58.126710429270567</v>
      </c>
      <c r="AZ1293" s="49">
        <f t="shared" si="117"/>
        <v>248.2047433132509</v>
      </c>
      <c r="BA1293" s="49">
        <f t="shared" si="118"/>
        <v>31.873289570729433</v>
      </c>
      <c r="BB1293" s="49">
        <f t="shared" si="109"/>
        <v>338.2047433132509</v>
      </c>
      <c r="BC1293" s="60">
        <f t="shared" si="119"/>
        <v>31.873289570729433</v>
      </c>
    </row>
    <row r="1294" spans="1:55">
      <c r="A1294" s="89">
        <v>42946</v>
      </c>
      <c r="B1294" s="2" t="s">
        <v>1842</v>
      </c>
      <c r="C1294" s="2" t="s">
        <v>1450</v>
      </c>
      <c r="D1294" s="2" t="s">
        <v>1575</v>
      </c>
      <c r="E1294" s="2">
        <v>141</v>
      </c>
      <c r="F1294" s="2">
        <v>4</v>
      </c>
      <c r="G1294" s="10" t="str">
        <f t="shared" si="110"/>
        <v>141-4</v>
      </c>
      <c r="H1294" s="2">
        <v>0</v>
      </c>
      <c r="I1294" s="2">
        <v>43</v>
      </c>
      <c r="J1294" s="14">
        <f>(VLOOKUP($G1294,Depth_Lookup_CCL!$A$3:$Z$549,11,FALSE))+(H1294/100)</f>
        <v>361.61500000000001</v>
      </c>
      <c r="K1294" s="14">
        <f>(VLOOKUP($G1294,Depth_Lookup_CCL!$A$3:$Z$549,11,FALSE))+(I1294/100)</f>
        <v>362.04500000000002</v>
      </c>
      <c r="L1294" s="90"/>
      <c r="M1294" s="90"/>
      <c r="N1294" s="14"/>
      <c r="Q1294" s="2"/>
      <c r="R1294" s="110"/>
      <c r="T1294" s="35"/>
      <c r="U1294" s="2"/>
      <c r="V1294" s="2"/>
      <c r="W1294" s="5" t="e">
        <f>VLOOKUP(V1294,definitions_list_lookup!$V$12:$W$15,2,FALSE)</f>
        <v>#N/A</v>
      </c>
      <c r="X1294" s="35"/>
      <c r="Y1294" s="41" t="e">
        <f>VLOOKUP(X1294,definitions_list_lookup!$AT$3:$AU$5,2,FALSE)</f>
        <v>#N/A</v>
      </c>
      <c r="Z1294" s="41"/>
      <c r="AA1294" s="41" t="s">
        <v>3229</v>
      </c>
      <c r="AB1294" s="2"/>
      <c r="AC1294" s="2"/>
      <c r="AD1294" s="5" t="e">
        <f>VLOOKUP(AC1294,definitions_list_lookup!$Y$12:$Z$15,2,FALSE)</f>
        <v>#N/A</v>
      </c>
      <c r="AE1294" s="35"/>
      <c r="AF1294" s="41" t="e">
        <f>VLOOKUP(AE1294,definitions_list_lookup!$AT$3:$AU$5,2,FALSE)</f>
        <v>#N/A</v>
      </c>
      <c r="AH1294" s="2"/>
      <c r="AI1294" s="2"/>
      <c r="AJ1294" s="14"/>
      <c r="AK1294" s="14"/>
      <c r="AL1294" s="14"/>
      <c r="AM1294" s="14"/>
      <c r="AN1294" s="14"/>
      <c r="AO1294" s="14"/>
      <c r="AP1294" s="14"/>
      <c r="AQ1294" s="14"/>
      <c r="AR1294" s="14"/>
      <c r="AS1294" s="49"/>
      <c r="AT1294" s="49"/>
      <c r="AU1294" s="49"/>
      <c r="AV1294" s="49"/>
      <c r="AW1294" s="49"/>
      <c r="AX1294" s="49"/>
      <c r="AY1294" s="49"/>
      <c r="AZ1294" s="49"/>
      <c r="BA1294" s="49"/>
      <c r="BB1294" s="49"/>
      <c r="BC1294" s="60"/>
    </row>
    <row r="1295" spans="1:55">
      <c r="A1295" s="89">
        <v>42946</v>
      </c>
      <c r="B1295" s="2" t="s">
        <v>1842</v>
      </c>
      <c r="C1295" s="2" t="s">
        <v>1450</v>
      </c>
      <c r="D1295" s="2" t="s">
        <v>1575</v>
      </c>
      <c r="E1295" s="2">
        <v>141</v>
      </c>
      <c r="F1295" s="2">
        <v>4</v>
      </c>
      <c r="G1295" s="10" t="str">
        <f t="shared" si="110"/>
        <v>141-4</v>
      </c>
      <c r="H1295" s="2">
        <v>43</v>
      </c>
      <c r="I1295" s="2">
        <v>57</v>
      </c>
      <c r="J1295" s="14">
        <f>(VLOOKUP($G1295,Depth_Lookup_CCL!$A$3:$Z$549,11,FALSE))+(H1295/100)</f>
        <v>362.04500000000002</v>
      </c>
      <c r="K1295" s="14">
        <f>(VLOOKUP($G1295,Depth_Lookup_CCL!$A$3:$Z$549,11,FALSE))+(I1295/100)</f>
        <v>362.185</v>
      </c>
      <c r="L1295" s="90"/>
      <c r="M1295" s="90"/>
      <c r="N1295" s="14"/>
      <c r="Q1295" s="2"/>
      <c r="R1295" s="110"/>
      <c r="S1295" s="2" t="s">
        <v>1379</v>
      </c>
      <c r="T1295" s="35" t="s">
        <v>1391</v>
      </c>
      <c r="U1295" s="2" t="s">
        <v>1368</v>
      </c>
      <c r="V1295" s="2" t="s">
        <v>1374</v>
      </c>
      <c r="W1295" s="5">
        <f>VLOOKUP(V1295,definitions_list_lookup!$V$12:$W$15,2,FALSE)</f>
        <v>1</v>
      </c>
      <c r="X1295" s="35" t="s">
        <v>1456</v>
      </c>
      <c r="Y1295" s="41">
        <f>VLOOKUP(X1295,definitions_list_lookup!$AT$3:$AU$5,2,FALSE)</f>
        <v>1</v>
      </c>
      <c r="Z1295" s="41">
        <v>14</v>
      </c>
      <c r="AA1295" s="41" t="s">
        <v>3994</v>
      </c>
      <c r="AB1295" s="2"/>
      <c r="AC1295" s="2"/>
      <c r="AD1295" s="5" t="e">
        <f>VLOOKUP(AC1295,definitions_list_lookup!$Y$12:$Z$15,2,FALSE)</f>
        <v>#N/A</v>
      </c>
      <c r="AE1295" s="35"/>
      <c r="AF1295" s="41" t="e">
        <f>VLOOKUP(AE1295,definitions_list_lookup!$AT$3:$AU$5,2,FALSE)</f>
        <v>#N/A</v>
      </c>
      <c r="AH1295" s="2"/>
      <c r="AI1295" s="2"/>
      <c r="AJ1295" s="14"/>
      <c r="AK1295" s="14"/>
      <c r="AL1295" s="14"/>
      <c r="AM1295" s="14"/>
      <c r="AN1295" s="14"/>
      <c r="AO1295" s="14"/>
      <c r="AP1295" s="14"/>
      <c r="AQ1295" s="14"/>
      <c r="AR1295" s="14"/>
      <c r="AS1295" s="49"/>
      <c r="AT1295" s="49"/>
      <c r="AU1295" s="49"/>
      <c r="AV1295" s="49"/>
      <c r="AW1295" s="49"/>
      <c r="AX1295" s="49"/>
      <c r="AY1295" s="49"/>
      <c r="AZ1295" s="49"/>
      <c r="BA1295" s="49"/>
      <c r="BB1295" s="49"/>
      <c r="BC1295" s="60"/>
    </row>
    <row r="1296" spans="1:55">
      <c r="A1296" s="89">
        <v>42946</v>
      </c>
      <c r="B1296" s="2" t="s">
        <v>1842</v>
      </c>
      <c r="C1296" s="2" t="s">
        <v>1450</v>
      </c>
      <c r="D1296" s="2" t="s">
        <v>1575</v>
      </c>
      <c r="E1296" s="2">
        <v>141</v>
      </c>
      <c r="F1296" s="2">
        <v>4</v>
      </c>
      <c r="G1296" s="10" t="str">
        <f t="shared" si="110"/>
        <v>141-4</v>
      </c>
      <c r="H1296" s="2">
        <v>57</v>
      </c>
      <c r="I1296" s="2">
        <v>79</v>
      </c>
      <c r="J1296" s="14">
        <f>(VLOOKUP($G1296,Depth_Lookup_CCL!$A$3:$Z$549,11,FALSE))+(H1296/100)</f>
        <v>362.185</v>
      </c>
      <c r="K1296" s="14">
        <f>(VLOOKUP($G1296,Depth_Lookup_CCL!$A$3:$Z$549,11,FALSE))+(I1296/100)</f>
        <v>362.40500000000003</v>
      </c>
      <c r="L1296" s="90">
        <v>60</v>
      </c>
      <c r="M1296" s="90" t="s">
        <v>1888</v>
      </c>
      <c r="N1296" s="14" t="s">
        <v>1442</v>
      </c>
      <c r="Q1296" s="2"/>
      <c r="R1296" s="110"/>
      <c r="S1296" s="2" t="s">
        <v>1366</v>
      </c>
      <c r="T1296" s="35" t="s">
        <v>1363</v>
      </c>
      <c r="U1296" s="2" t="s">
        <v>1368</v>
      </c>
      <c r="V1296" s="2" t="s">
        <v>238</v>
      </c>
      <c r="W1296" s="5">
        <f>VLOOKUP(V1296,definitions_list_lookup!$V$12:$W$15,2,FALSE)</f>
        <v>2</v>
      </c>
      <c r="X1296" s="35" t="s">
        <v>1456</v>
      </c>
      <c r="Y1296" s="41">
        <f>VLOOKUP(X1296,definitions_list_lookup!$AT$3:$AU$5,2,FALSE)</f>
        <v>1</v>
      </c>
      <c r="Z1296" s="41">
        <v>131</v>
      </c>
      <c r="AA1296" s="41" t="s">
        <v>3957</v>
      </c>
      <c r="AB1296" s="2"/>
      <c r="AC1296" s="2"/>
      <c r="AD1296" s="5" t="e">
        <f>VLOOKUP(AC1296,definitions_list_lookup!$Y$12:$Z$15,2,FALSE)</f>
        <v>#N/A</v>
      </c>
      <c r="AE1296" s="35"/>
      <c r="AF1296" s="41" t="e">
        <f>VLOOKUP(AE1296,definitions_list_lookup!$AT$3:$AU$5,2,FALSE)</f>
        <v>#N/A</v>
      </c>
      <c r="AH1296" s="2"/>
      <c r="AI1296" s="2"/>
      <c r="AJ1296" s="14"/>
      <c r="AK1296" s="14"/>
      <c r="AL1296" s="14"/>
      <c r="AM1296" s="14"/>
      <c r="AN1296" s="14"/>
      <c r="AO1296" s="14"/>
      <c r="AP1296" s="14"/>
      <c r="AQ1296" s="14"/>
      <c r="AR1296" s="14"/>
      <c r="AS1296" s="49"/>
      <c r="AT1296" s="49"/>
      <c r="AU1296" s="49"/>
      <c r="AV1296" s="49"/>
      <c r="AW1296" s="49" t="e">
        <f t="shared" ref="AW1296:AW1485" si="120">+(IF($AT1296&lt;$AV1296,((MIN($AV1296,$AT1296)+(DEGREES(ATAN((TAN(RADIANS($AU1296))/((TAN(RADIANS($AS1296))*SIN(RADIANS(ABS($AT1296-$AV1296))))))-(COS(RADIANS(ABS($AT1296-$AV1296)))/SIN(RADIANS(ABS($AT1296-$AV1296)))))))-180)),((MAX($AV1296,$AT1296)-(DEGREES(ATAN((TAN(RADIANS($AU1296))/((TAN(RADIANS($AS1296))*SIN(RADIANS(ABS($AT1296-$AV1296))))))-(COS(RADIANS(ABS($AT1296-$AV1296)))/SIN(RADIANS(ABS($AT1296-$AV1296)))))))-180))))</f>
        <v>#DIV/0!</v>
      </c>
      <c r="AX1296" s="49" t="e">
        <f t="shared" si="116"/>
        <v>#DIV/0!</v>
      </c>
      <c r="AY1296" s="49" t="e">
        <f t="shared" ref="AY1296:AY1485" si="121">+ABS(DEGREES(ATAN((COS(RADIANS(ABS($AW1296+180-(IF($AT1296&gt;$AV1296,MAX($AU1296,$AT1296),MIN($AT1296,$AV1296))))))/(TAN(RADIANS($AS1296)))))))</f>
        <v>#DIV/0!</v>
      </c>
      <c r="AZ1296" s="49" t="e">
        <f t="shared" si="117"/>
        <v>#DIV/0!</v>
      </c>
      <c r="BA1296" s="49" t="e">
        <f t="shared" si="118"/>
        <v>#DIV/0!</v>
      </c>
      <c r="BB1296" s="49" t="e">
        <f t="shared" si="109"/>
        <v>#DIV/0!</v>
      </c>
      <c r="BC1296" s="60" t="e">
        <f t="shared" si="119"/>
        <v>#DIV/0!</v>
      </c>
    </row>
    <row r="1297" spans="1:55">
      <c r="A1297" s="89">
        <v>42946</v>
      </c>
      <c r="B1297" s="2" t="s">
        <v>1842</v>
      </c>
      <c r="C1297" s="2" t="s">
        <v>1450</v>
      </c>
      <c r="D1297" s="2" t="s">
        <v>1575</v>
      </c>
      <c r="E1297" s="2">
        <v>142</v>
      </c>
      <c r="F1297" s="2">
        <v>1</v>
      </c>
      <c r="G1297" s="10" t="str">
        <f t="shared" si="110"/>
        <v>142-1</v>
      </c>
      <c r="H1297" s="2">
        <v>0</v>
      </c>
      <c r="I1297" s="2">
        <v>59</v>
      </c>
      <c r="J1297" s="14">
        <f>(VLOOKUP($G1297,Depth_Lookup_CCL!$A$3:$Z$549,11,FALSE))+(H1297/100)</f>
        <v>362.6</v>
      </c>
      <c r="K1297" s="14">
        <f>(VLOOKUP($G1297,Depth_Lookup_CCL!$A$3:$Z$549,11,FALSE))+(I1297/100)</f>
        <v>363.19</v>
      </c>
      <c r="L1297" s="90">
        <v>60</v>
      </c>
      <c r="M1297" s="90" t="s">
        <v>1846</v>
      </c>
      <c r="N1297" s="14" t="s">
        <v>1442</v>
      </c>
      <c r="Q1297" s="2"/>
      <c r="R1297" s="110"/>
      <c r="T1297" s="35"/>
      <c r="U1297" s="2"/>
      <c r="V1297" s="2"/>
      <c r="W1297" s="5" t="e">
        <f>VLOOKUP(V1297,definitions_list_lookup!$V$12:$W$15,2,FALSE)</f>
        <v>#N/A</v>
      </c>
      <c r="X1297" s="35"/>
      <c r="Y1297" s="41" t="e">
        <f>VLOOKUP(X1297,definitions_list_lookup!$AT$3:$AU$5,2,FALSE)</f>
        <v>#N/A</v>
      </c>
      <c r="Z1297" s="41"/>
      <c r="AA1297" s="41" t="s">
        <v>4037</v>
      </c>
      <c r="AB1297" s="2"/>
      <c r="AC1297" s="2"/>
      <c r="AD1297" s="5" t="e">
        <f>VLOOKUP(AC1297,definitions_list_lookup!$Y$12:$Z$15,2,FALSE)</f>
        <v>#N/A</v>
      </c>
      <c r="AE1297" s="35"/>
      <c r="AF1297" s="41" t="e">
        <f>VLOOKUP(AE1297,definitions_list_lookup!$AT$3:$AU$5,2,FALSE)</f>
        <v>#N/A</v>
      </c>
      <c r="AH1297" s="2"/>
      <c r="AI1297" s="2"/>
      <c r="AJ1297" s="14"/>
      <c r="AK1297" s="14"/>
      <c r="AL1297" s="14"/>
      <c r="AM1297" s="14"/>
      <c r="AN1297" s="14"/>
      <c r="AO1297" s="14"/>
      <c r="AP1297" s="14"/>
      <c r="AQ1297" s="14"/>
      <c r="AR1297" s="14"/>
      <c r="AS1297" s="49"/>
      <c r="AT1297" s="49"/>
      <c r="AU1297" s="49"/>
      <c r="AV1297" s="49"/>
      <c r="AW1297" s="49" t="e">
        <f t="shared" si="120"/>
        <v>#DIV/0!</v>
      </c>
      <c r="AX1297" s="49" t="e">
        <f t="shared" si="116"/>
        <v>#DIV/0!</v>
      </c>
      <c r="AY1297" s="49" t="e">
        <f t="shared" si="121"/>
        <v>#DIV/0!</v>
      </c>
      <c r="AZ1297" s="49" t="e">
        <f t="shared" si="117"/>
        <v>#DIV/0!</v>
      </c>
      <c r="BA1297" s="49" t="e">
        <f t="shared" si="118"/>
        <v>#DIV/0!</v>
      </c>
      <c r="BB1297" s="49" t="e">
        <f t="shared" si="109"/>
        <v>#DIV/0!</v>
      </c>
      <c r="BC1297" s="60" t="e">
        <f t="shared" si="119"/>
        <v>#DIV/0!</v>
      </c>
    </row>
    <row r="1298" spans="1:55">
      <c r="A1298" s="89">
        <v>42946</v>
      </c>
      <c r="B1298" s="2" t="s">
        <v>1842</v>
      </c>
      <c r="C1298" s="2" t="s">
        <v>1450</v>
      </c>
      <c r="D1298" s="2" t="s">
        <v>1575</v>
      </c>
      <c r="E1298" s="2">
        <v>142</v>
      </c>
      <c r="F1298" s="2">
        <v>2</v>
      </c>
      <c r="G1298" s="10" t="str">
        <f t="shared" si="110"/>
        <v>142-2</v>
      </c>
      <c r="H1298" s="2">
        <v>0</v>
      </c>
      <c r="I1298" s="2">
        <v>50</v>
      </c>
      <c r="J1298" s="14">
        <f>(VLOOKUP($G1298,Depth_Lookup_CCL!$A$3:$Z$549,11,FALSE))+(H1298/100)</f>
        <v>363.19</v>
      </c>
      <c r="K1298" s="14">
        <f>(VLOOKUP($G1298,Depth_Lookup_CCL!$A$3:$Z$549,11,FALSE))+(I1298/100)</f>
        <v>363.69</v>
      </c>
      <c r="L1298" s="90">
        <v>60</v>
      </c>
      <c r="M1298" s="90" t="s">
        <v>1846</v>
      </c>
      <c r="N1298" s="14"/>
      <c r="Q1298" s="2"/>
      <c r="R1298" s="110"/>
      <c r="T1298" s="35"/>
      <c r="U1298" s="2"/>
      <c r="V1298" s="2"/>
      <c r="W1298" s="5" t="e">
        <f>VLOOKUP(V1298,definitions_list_lookup!$V$12:$W$15,2,FALSE)</f>
        <v>#N/A</v>
      </c>
      <c r="X1298" s="35"/>
      <c r="Y1298" s="41" t="e">
        <f>VLOOKUP(X1298,definitions_list_lookup!$AT$3:$AU$5,2,FALSE)</f>
        <v>#N/A</v>
      </c>
      <c r="Z1298" s="41"/>
      <c r="AA1298" s="41" t="s">
        <v>3229</v>
      </c>
      <c r="AB1298" s="2"/>
      <c r="AC1298" s="2"/>
      <c r="AD1298" s="5" t="e">
        <f>VLOOKUP(AC1298,definitions_list_lookup!$Y$12:$Z$15,2,FALSE)</f>
        <v>#N/A</v>
      </c>
      <c r="AE1298" s="35"/>
      <c r="AF1298" s="41" t="e">
        <f>VLOOKUP(AE1298,definitions_list_lookup!$AT$3:$AU$5,2,FALSE)</f>
        <v>#N/A</v>
      </c>
      <c r="AH1298" s="2"/>
      <c r="AI1298" s="2"/>
      <c r="AJ1298" s="14"/>
      <c r="AK1298" s="14"/>
      <c r="AL1298" s="14"/>
      <c r="AM1298" s="14"/>
      <c r="AN1298" s="14"/>
      <c r="AO1298" s="14"/>
      <c r="AP1298" s="14"/>
      <c r="AQ1298" s="14"/>
      <c r="AR1298" s="14"/>
      <c r="AS1298" s="49"/>
      <c r="AT1298" s="49"/>
      <c r="AU1298" s="49"/>
      <c r="AV1298" s="49"/>
      <c r="AW1298" s="49"/>
      <c r="AX1298" s="49"/>
      <c r="AY1298" s="49"/>
      <c r="AZ1298" s="49"/>
      <c r="BA1298" s="49"/>
      <c r="BB1298" s="49"/>
      <c r="BC1298" s="60"/>
    </row>
    <row r="1299" spans="1:55">
      <c r="A1299" s="89">
        <v>42946</v>
      </c>
      <c r="B1299" s="2" t="s">
        <v>1842</v>
      </c>
      <c r="C1299" s="2" t="s">
        <v>1450</v>
      </c>
      <c r="D1299" s="2" t="s">
        <v>1575</v>
      </c>
      <c r="E1299" s="2">
        <v>142</v>
      </c>
      <c r="F1299" s="2">
        <v>2</v>
      </c>
      <c r="G1299" s="10" t="str">
        <f t="shared" ref="G1299:G1485" si="122">E1299&amp;"-"&amp;F1299</f>
        <v>142-2</v>
      </c>
      <c r="H1299" s="2">
        <v>50</v>
      </c>
      <c r="I1299" s="2">
        <v>98</v>
      </c>
      <c r="J1299" s="14">
        <f>(VLOOKUP($G1299,Depth_Lookup_CCL!$A$3:$Z$549,11,FALSE))+(H1299/100)</f>
        <v>363.69</v>
      </c>
      <c r="K1299" s="14">
        <f>(VLOOKUP($G1299,Depth_Lookup_CCL!$A$3:$Z$549,11,FALSE))+(I1299/100)</f>
        <v>364.17</v>
      </c>
      <c r="L1299" s="90">
        <v>60</v>
      </c>
      <c r="M1299" s="90" t="s">
        <v>1846</v>
      </c>
      <c r="N1299" s="14" t="s">
        <v>1442</v>
      </c>
      <c r="Q1299" s="2"/>
      <c r="R1299" s="110"/>
      <c r="S1299" s="2" t="s">
        <v>1379</v>
      </c>
      <c r="T1299" s="35" t="s">
        <v>1363</v>
      </c>
      <c r="U1299" s="2" t="s">
        <v>1368</v>
      </c>
      <c r="V1299" s="2" t="s">
        <v>238</v>
      </c>
      <c r="W1299" s="5">
        <f>VLOOKUP(V1299,definitions_list_lookup!$V$12:$W$15,2,FALSE)</f>
        <v>2</v>
      </c>
      <c r="X1299" s="35" t="s">
        <v>1456</v>
      </c>
      <c r="Y1299" s="41">
        <f>VLOOKUP(X1299,definitions_list_lookup!$AT$3:$AU$5,2,FALSE)</f>
        <v>1</v>
      </c>
      <c r="Z1299" s="41">
        <v>122</v>
      </c>
      <c r="AA1299" s="41" t="s">
        <v>4038</v>
      </c>
      <c r="AB1299" s="2"/>
      <c r="AC1299" s="2"/>
      <c r="AD1299" s="5" t="e">
        <f>VLOOKUP(AC1299,definitions_list_lookup!$Y$12:$Z$15,2,FALSE)</f>
        <v>#N/A</v>
      </c>
      <c r="AE1299" s="35"/>
      <c r="AF1299" s="41" t="e">
        <f>VLOOKUP(AE1299,definitions_list_lookup!$AT$3:$AU$5,2,FALSE)</f>
        <v>#N/A</v>
      </c>
      <c r="AH1299" s="2"/>
      <c r="AI1299" s="2"/>
      <c r="AJ1299" s="14"/>
      <c r="AK1299" s="14"/>
      <c r="AL1299" s="14"/>
      <c r="AM1299" s="14"/>
      <c r="AN1299" s="14"/>
      <c r="AO1299" s="14"/>
      <c r="AP1299" s="14"/>
      <c r="AQ1299" s="14"/>
      <c r="AR1299" s="14"/>
      <c r="AS1299" s="49"/>
      <c r="AT1299" s="49"/>
      <c r="AU1299" s="49"/>
      <c r="AV1299" s="49"/>
      <c r="AW1299" s="49" t="e">
        <f t="shared" si="120"/>
        <v>#DIV/0!</v>
      </c>
      <c r="AX1299" s="49" t="e">
        <f t="shared" si="116"/>
        <v>#DIV/0!</v>
      </c>
      <c r="AY1299" s="49" t="e">
        <f t="shared" si="121"/>
        <v>#DIV/0!</v>
      </c>
      <c r="AZ1299" s="49" t="e">
        <f t="shared" si="117"/>
        <v>#DIV/0!</v>
      </c>
      <c r="BA1299" s="49" t="e">
        <f t="shared" si="118"/>
        <v>#DIV/0!</v>
      </c>
      <c r="BB1299" s="49" t="e">
        <f t="shared" ref="BB1299:BB1485" si="123">IF(($AX1299&lt;180),$AX1299+180,$AX1299-180)</f>
        <v>#DIV/0!</v>
      </c>
      <c r="BC1299" s="60" t="e">
        <f t="shared" si="119"/>
        <v>#DIV/0!</v>
      </c>
    </row>
    <row r="1300" spans="1:55">
      <c r="A1300" s="89">
        <v>42946</v>
      </c>
      <c r="B1300" s="2" t="s">
        <v>1842</v>
      </c>
      <c r="C1300" s="2" t="s">
        <v>1450</v>
      </c>
      <c r="D1300" s="2" t="s">
        <v>1575</v>
      </c>
      <c r="E1300" s="2">
        <v>142</v>
      </c>
      <c r="F1300" s="2">
        <v>3</v>
      </c>
      <c r="G1300" s="10" t="str">
        <f t="shared" si="122"/>
        <v>142-3</v>
      </c>
      <c r="H1300" s="2">
        <v>0</v>
      </c>
      <c r="I1300" s="2">
        <v>74</v>
      </c>
      <c r="J1300" s="14">
        <f>(VLOOKUP($G1300,Depth_Lookup_CCL!$A$3:$Z$549,11,FALSE))+(H1300/100)</f>
        <v>364.17</v>
      </c>
      <c r="K1300" s="14">
        <f>(VLOOKUP($G1300,Depth_Lookup_CCL!$A$3:$Z$549,11,FALSE))+(I1300/100)</f>
        <v>364.91</v>
      </c>
      <c r="L1300" s="90">
        <v>60</v>
      </c>
      <c r="M1300" s="90" t="s">
        <v>1846</v>
      </c>
      <c r="N1300" s="14"/>
      <c r="Q1300" s="2"/>
      <c r="R1300" s="110"/>
      <c r="S1300" s="2" t="s">
        <v>1379</v>
      </c>
      <c r="T1300" s="35" t="s">
        <v>1391</v>
      </c>
      <c r="U1300" s="2" t="s">
        <v>1368</v>
      </c>
      <c r="V1300" s="2" t="s">
        <v>1374</v>
      </c>
      <c r="W1300" s="5">
        <f>VLOOKUP(V1300,definitions_list_lookup!$V$12:$W$15,2,FALSE)</f>
        <v>1</v>
      </c>
      <c r="X1300" s="35" t="s">
        <v>1456</v>
      </c>
      <c r="Y1300" s="41">
        <f>VLOOKUP(X1300,definitions_list_lookup!$AT$3:$AU$5,2,FALSE)</f>
        <v>1</v>
      </c>
      <c r="Z1300" s="41"/>
      <c r="AA1300" s="41" t="s">
        <v>4039</v>
      </c>
      <c r="AB1300" s="2"/>
      <c r="AC1300" s="2"/>
      <c r="AD1300" s="5" t="e">
        <f>VLOOKUP(AC1300,definitions_list_lookup!$Y$12:$Z$15,2,FALSE)</f>
        <v>#N/A</v>
      </c>
      <c r="AE1300" s="35"/>
      <c r="AF1300" s="41" t="e">
        <f>VLOOKUP(AE1300,definitions_list_lookup!$AT$3:$AU$5,2,FALSE)</f>
        <v>#N/A</v>
      </c>
      <c r="AH1300" s="2"/>
      <c r="AI1300" s="2"/>
      <c r="AJ1300" s="14"/>
      <c r="AK1300" s="14"/>
      <c r="AL1300" s="14"/>
      <c r="AM1300" s="14"/>
      <c r="AN1300" s="14"/>
      <c r="AO1300" s="14"/>
      <c r="AP1300" s="14"/>
      <c r="AQ1300" s="14"/>
      <c r="AR1300" s="14"/>
      <c r="AS1300" s="49"/>
      <c r="AT1300" s="49"/>
      <c r="AU1300" s="49"/>
      <c r="AV1300" s="49"/>
      <c r="AW1300" s="49"/>
      <c r="AX1300" s="49"/>
      <c r="AY1300" s="49"/>
      <c r="AZ1300" s="49"/>
      <c r="BA1300" s="49"/>
      <c r="BB1300" s="49"/>
      <c r="BC1300" s="60"/>
    </row>
    <row r="1301" spans="1:55">
      <c r="A1301" s="89">
        <v>42946</v>
      </c>
      <c r="B1301" s="2" t="s">
        <v>1842</v>
      </c>
      <c r="C1301" s="2" t="s">
        <v>1450</v>
      </c>
      <c r="D1301" s="2" t="s">
        <v>1575</v>
      </c>
      <c r="E1301" s="2">
        <v>142</v>
      </c>
      <c r="F1301" s="2">
        <v>3</v>
      </c>
      <c r="G1301" s="10" t="str">
        <f t="shared" si="122"/>
        <v>142-3</v>
      </c>
      <c r="H1301" s="2">
        <v>74</v>
      </c>
      <c r="I1301" s="2">
        <v>77</v>
      </c>
      <c r="J1301" s="14">
        <f>(VLOOKUP($G1301,Depth_Lookup_CCL!$A$3:$Z$549,11,FALSE))+(H1301/100)</f>
        <v>364.91</v>
      </c>
      <c r="K1301" s="14">
        <f>(VLOOKUP($G1301,Depth_Lookup_CCL!$A$3:$Z$549,11,FALSE))+(I1301/100)</f>
        <v>364.94</v>
      </c>
      <c r="L1301" s="90">
        <v>60</v>
      </c>
      <c r="M1301" s="90" t="s">
        <v>1846</v>
      </c>
      <c r="N1301" s="14"/>
      <c r="Q1301" s="2"/>
      <c r="R1301" s="110"/>
      <c r="S1301" s="2" t="s">
        <v>1366</v>
      </c>
      <c r="T1301" s="35" t="s">
        <v>1363</v>
      </c>
      <c r="U1301" s="2" t="s">
        <v>1368</v>
      </c>
      <c r="V1301" s="2" t="s">
        <v>238</v>
      </c>
      <c r="W1301" s="5">
        <f>VLOOKUP(V1301,definitions_list_lookup!$V$12:$W$15,2,FALSE)</f>
        <v>2</v>
      </c>
      <c r="X1301" s="35" t="s">
        <v>1456</v>
      </c>
      <c r="Y1301" s="41">
        <f>VLOOKUP(X1301,definitions_list_lookup!$AT$3:$AU$5,2,FALSE)</f>
        <v>1</v>
      </c>
      <c r="Z1301" s="41">
        <v>3</v>
      </c>
      <c r="AA1301" s="41" t="s">
        <v>2843</v>
      </c>
      <c r="AB1301" s="2"/>
      <c r="AC1301" s="2"/>
      <c r="AD1301" s="5" t="e">
        <f>VLOOKUP(AC1301,definitions_list_lookup!$Y$12:$Z$15,2,FALSE)</f>
        <v>#N/A</v>
      </c>
      <c r="AE1301" s="35"/>
      <c r="AF1301" s="41" t="e">
        <f>VLOOKUP(AE1301,definitions_list_lookup!$AT$3:$AU$5,2,FALSE)</f>
        <v>#N/A</v>
      </c>
      <c r="AH1301" s="2"/>
      <c r="AI1301" s="2"/>
      <c r="AJ1301" s="14"/>
      <c r="AK1301" s="14"/>
      <c r="AL1301" s="14"/>
      <c r="AM1301" s="14"/>
      <c r="AN1301" s="14"/>
      <c r="AO1301" s="14"/>
      <c r="AP1301" s="14"/>
      <c r="AQ1301" s="14"/>
      <c r="AR1301" s="14"/>
      <c r="AS1301" s="49"/>
      <c r="AT1301" s="49"/>
      <c r="AU1301" s="49"/>
      <c r="AV1301" s="49"/>
      <c r="AW1301" s="49"/>
      <c r="AX1301" s="49"/>
      <c r="AY1301" s="49"/>
      <c r="AZ1301" s="49"/>
      <c r="BA1301" s="49"/>
      <c r="BB1301" s="49"/>
      <c r="BC1301" s="60"/>
    </row>
    <row r="1302" spans="1:55">
      <c r="A1302" s="89">
        <v>42946</v>
      </c>
      <c r="B1302" s="2" t="s">
        <v>1842</v>
      </c>
      <c r="C1302" s="2" t="s">
        <v>1450</v>
      </c>
      <c r="D1302" s="2" t="s">
        <v>1575</v>
      </c>
      <c r="E1302" s="2">
        <v>142</v>
      </c>
      <c r="F1302" s="2">
        <v>3</v>
      </c>
      <c r="G1302" s="10" t="str">
        <f t="shared" si="122"/>
        <v>142-3</v>
      </c>
      <c r="H1302" s="2">
        <v>77</v>
      </c>
      <c r="I1302" s="2">
        <v>93</v>
      </c>
      <c r="J1302" s="14">
        <f>(VLOOKUP($G1302,Depth_Lookup_CCL!$A$3:$Z$549,11,FALSE))+(H1302/100)</f>
        <v>364.94</v>
      </c>
      <c r="K1302" s="14">
        <f>(VLOOKUP($G1302,Depth_Lookup_CCL!$A$3:$Z$549,11,FALSE))+(I1302/100)</f>
        <v>365.1</v>
      </c>
      <c r="L1302" s="90">
        <v>60</v>
      </c>
      <c r="M1302" s="90" t="s">
        <v>1846</v>
      </c>
      <c r="N1302" s="14" t="s">
        <v>1442</v>
      </c>
      <c r="Q1302" s="2"/>
      <c r="R1302" s="110"/>
      <c r="S1302" s="2" t="s">
        <v>1379</v>
      </c>
      <c r="T1302" s="35" t="s">
        <v>1363</v>
      </c>
      <c r="U1302" s="2" t="s">
        <v>1368</v>
      </c>
      <c r="V1302" s="2" t="s">
        <v>238</v>
      </c>
      <c r="W1302" s="5">
        <f>VLOOKUP(V1302,definitions_list_lookup!$V$12:$W$15,2,FALSE)</f>
        <v>2</v>
      </c>
      <c r="X1302" s="35" t="s">
        <v>1456</v>
      </c>
      <c r="Y1302" s="41">
        <f>VLOOKUP(X1302,definitions_list_lookup!$AT$3:$AU$5,2,FALSE)</f>
        <v>1</v>
      </c>
      <c r="Z1302" s="41">
        <v>81.5</v>
      </c>
      <c r="AA1302" s="41" t="s">
        <v>4039</v>
      </c>
      <c r="AB1302" s="2"/>
      <c r="AC1302" s="2"/>
      <c r="AD1302" s="5" t="e">
        <f>VLOOKUP(AC1302,definitions_list_lookup!$Y$12:$Z$15,2,FALSE)</f>
        <v>#N/A</v>
      </c>
      <c r="AE1302" s="35"/>
      <c r="AF1302" s="41" t="e">
        <f>VLOOKUP(AE1302,definitions_list_lookup!$AT$3:$AU$5,2,FALSE)</f>
        <v>#N/A</v>
      </c>
      <c r="AH1302" s="2"/>
      <c r="AI1302" s="2"/>
      <c r="AJ1302" s="14"/>
      <c r="AK1302" s="14"/>
      <c r="AL1302" s="14"/>
      <c r="AM1302" s="14"/>
      <c r="AN1302" s="14"/>
      <c r="AO1302" s="14"/>
      <c r="AP1302" s="14"/>
      <c r="AQ1302" s="14"/>
      <c r="AR1302" s="14"/>
      <c r="AS1302" s="49">
        <v>27</v>
      </c>
      <c r="AT1302" s="49">
        <v>90</v>
      </c>
      <c r="AU1302" s="49">
        <v>20</v>
      </c>
      <c r="AV1302" s="49">
        <v>180</v>
      </c>
      <c r="AW1302" s="49">
        <f t="shared" si="120"/>
        <v>-54.460573588525875</v>
      </c>
      <c r="AX1302" s="49">
        <f t="shared" si="116"/>
        <v>305.5394264114741</v>
      </c>
      <c r="AY1302" s="49">
        <f t="shared" si="121"/>
        <v>57.946382328325519</v>
      </c>
      <c r="AZ1302" s="49">
        <f t="shared" si="117"/>
        <v>35.539426411474125</v>
      </c>
      <c r="BA1302" s="49">
        <f t="shared" si="118"/>
        <v>32.053617671674481</v>
      </c>
      <c r="BB1302" s="49">
        <f t="shared" si="123"/>
        <v>125.5394264114741</v>
      </c>
      <c r="BC1302" s="60">
        <f t="shared" si="119"/>
        <v>32.053617671674481</v>
      </c>
    </row>
    <row r="1303" spans="1:55">
      <c r="A1303" s="89">
        <v>42946</v>
      </c>
      <c r="B1303" s="2" t="s">
        <v>1842</v>
      </c>
      <c r="C1303" s="2" t="s">
        <v>1450</v>
      </c>
      <c r="D1303" s="2" t="s">
        <v>1575</v>
      </c>
      <c r="E1303" s="2">
        <v>143</v>
      </c>
      <c r="F1303" s="2">
        <v>1</v>
      </c>
      <c r="G1303" s="10" t="str">
        <f t="shared" si="122"/>
        <v>143-1</v>
      </c>
      <c r="H1303" s="2">
        <v>0</v>
      </c>
      <c r="I1303" s="2">
        <v>59</v>
      </c>
      <c r="J1303" s="14">
        <f>(VLOOKUP($G1303,Depth_Lookup_CCL!$A$3:$Z$549,11,FALSE))+(H1303/100)</f>
        <v>365.4</v>
      </c>
      <c r="K1303" s="14">
        <f>(VLOOKUP($G1303,Depth_Lookup_CCL!$A$3:$Z$549,11,FALSE))+(I1303/100)</f>
        <v>365.98999999999995</v>
      </c>
      <c r="L1303" s="90">
        <v>60</v>
      </c>
      <c r="M1303" s="90" t="s">
        <v>1888</v>
      </c>
      <c r="N1303" s="14" t="s">
        <v>1442</v>
      </c>
      <c r="Q1303" s="2"/>
      <c r="R1303" s="110"/>
      <c r="T1303" s="35"/>
      <c r="U1303" s="2"/>
      <c r="V1303" s="2"/>
      <c r="W1303" s="5" t="e">
        <f>VLOOKUP(V1303,definitions_list_lookup!$V$12:$W$15,2,FALSE)</f>
        <v>#N/A</v>
      </c>
      <c r="X1303" s="35"/>
      <c r="Y1303" s="41" t="e">
        <f>VLOOKUP(X1303,definitions_list_lookup!$AT$3:$AU$5,2,FALSE)</f>
        <v>#N/A</v>
      </c>
      <c r="Z1303" s="41"/>
      <c r="AA1303" s="41" t="s">
        <v>4040</v>
      </c>
      <c r="AB1303" s="2"/>
      <c r="AC1303" s="2"/>
      <c r="AD1303" s="5" t="e">
        <f>VLOOKUP(AC1303,definitions_list_lookup!$Y$12:$Z$15,2,FALSE)</f>
        <v>#N/A</v>
      </c>
      <c r="AE1303" s="35"/>
      <c r="AF1303" s="41" t="e">
        <f>VLOOKUP(AE1303,definitions_list_lookup!$AT$3:$AU$5,2,FALSE)</f>
        <v>#N/A</v>
      </c>
      <c r="AH1303" s="2"/>
      <c r="AI1303" s="2"/>
      <c r="AJ1303" s="14"/>
      <c r="AK1303" s="14"/>
      <c r="AL1303" s="14"/>
      <c r="AM1303" s="14"/>
      <c r="AN1303" s="14"/>
      <c r="AO1303" s="14"/>
      <c r="AP1303" s="14"/>
      <c r="AQ1303" s="14"/>
      <c r="AR1303" s="14"/>
      <c r="AS1303" s="49"/>
      <c r="AT1303" s="49"/>
      <c r="AU1303" s="49"/>
      <c r="AV1303" s="49"/>
      <c r="AW1303" s="49" t="e">
        <f t="shared" si="120"/>
        <v>#DIV/0!</v>
      </c>
      <c r="AX1303" s="49" t="e">
        <f t="shared" si="116"/>
        <v>#DIV/0!</v>
      </c>
      <c r="AY1303" s="49" t="e">
        <f t="shared" si="121"/>
        <v>#DIV/0!</v>
      </c>
      <c r="AZ1303" s="49" t="e">
        <f t="shared" si="117"/>
        <v>#DIV/0!</v>
      </c>
      <c r="BA1303" s="49" t="e">
        <f t="shared" si="118"/>
        <v>#DIV/0!</v>
      </c>
      <c r="BB1303" s="49" t="e">
        <f t="shared" si="123"/>
        <v>#DIV/0!</v>
      </c>
      <c r="BC1303" s="60" t="e">
        <f t="shared" si="119"/>
        <v>#DIV/0!</v>
      </c>
    </row>
    <row r="1304" spans="1:55">
      <c r="A1304" s="89">
        <v>42946</v>
      </c>
      <c r="B1304" s="2" t="s">
        <v>1842</v>
      </c>
      <c r="C1304" s="2" t="s">
        <v>1450</v>
      </c>
      <c r="D1304" s="2" t="s">
        <v>1575</v>
      </c>
      <c r="E1304" s="2">
        <v>143</v>
      </c>
      <c r="F1304" s="2">
        <v>2</v>
      </c>
      <c r="G1304" s="10" t="str">
        <f t="shared" si="122"/>
        <v>143-2</v>
      </c>
      <c r="H1304" s="2">
        <v>0</v>
      </c>
      <c r="I1304" s="2">
        <v>6.5</v>
      </c>
      <c r="J1304" s="14">
        <f>(VLOOKUP($G1304,Depth_Lookup_CCL!$A$3:$Z$549,11,FALSE))+(H1304/100)</f>
        <v>365.995</v>
      </c>
      <c r="K1304" s="14">
        <f>(VLOOKUP($G1304,Depth_Lookup_CCL!$A$3:$Z$549,11,FALSE))+(I1304/100)</f>
        <v>366.06</v>
      </c>
      <c r="L1304" s="90">
        <v>60</v>
      </c>
      <c r="M1304" s="90" t="s">
        <v>1888</v>
      </c>
      <c r="N1304" s="14"/>
      <c r="Q1304" s="2"/>
      <c r="R1304" s="110"/>
      <c r="T1304" s="35"/>
      <c r="U1304" s="2"/>
      <c r="V1304" s="2"/>
      <c r="W1304" s="5" t="e">
        <f>VLOOKUP(V1304,definitions_list_lookup!$V$12:$W$15,2,FALSE)</f>
        <v>#N/A</v>
      </c>
      <c r="X1304" s="35"/>
      <c r="Y1304" s="41" t="e">
        <f>VLOOKUP(X1304,definitions_list_lookup!$AT$3:$AU$5,2,FALSE)</f>
        <v>#N/A</v>
      </c>
      <c r="Z1304" s="41"/>
      <c r="AA1304" s="41" t="s">
        <v>4041</v>
      </c>
      <c r="AB1304" s="2"/>
      <c r="AC1304" s="2"/>
      <c r="AD1304" s="5" t="e">
        <f>VLOOKUP(AC1304,definitions_list_lookup!$Y$12:$Z$15,2,FALSE)</f>
        <v>#N/A</v>
      </c>
      <c r="AE1304" s="35"/>
      <c r="AF1304" s="41" t="e">
        <f>VLOOKUP(AE1304,definitions_list_lookup!$AT$3:$AU$5,2,FALSE)</f>
        <v>#N/A</v>
      </c>
      <c r="AH1304" s="2"/>
      <c r="AI1304" s="2"/>
      <c r="AJ1304" s="14"/>
      <c r="AK1304" s="14"/>
      <c r="AL1304" s="14"/>
      <c r="AM1304" s="14"/>
      <c r="AN1304" s="14"/>
      <c r="AO1304" s="14"/>
      <c r="AP1304" s="14"/>
      <c r="AQ1304" s="14"/>
      <c r="AR1304" s="14"/>
      <c r="AS1304" s="49"/>
      <c r="AT1304" s="49"/>
      <c r="AU1304" s="49"/>
      <c r="AV1304" s="49"/>
      <c r="AW1304" s="49"/>
      <c r="AX1304" s="49"/>
      <c r="AY1304" s="49"/>
      <c r="AZ1304" s="49"/>
      <c r="BA1304" s="49"/>
      <c r="BB1304" s="49"/>
      <c r="BC1304" s="60"/>
    </row>
    <row r="1305" spans="1:55">
      <c r="A1305" s="89">
        <v>42946</v>
      </c>
      <c r="B1305" s="2" t="s">
        <v>1842</v>
      </c>
      <c r="C1305" s="2" t="s">
        <v>1450</v>
      </c>
      <c r="D1305" s="2" t="s">
        <v>1575</v>
      </c>
      <c r="E1305" s="2">
        <v>143</v>
      </c>
      <c r="F1305" s="2">
        <v>2</v>
      </c>
      <c r="G1305" s="10" t="str">
        <f t="shared" si="122"/>
        <v>143-2</v>
      </c>
      <c r="H1305" s="2">
        <v>6.5</v>
      </c>
      <c r="I1305" s="2">
        <v>73</v>
      </c>
      <c r="J1305" s="14">
        <f>(VLOOKUP($G1305,Depth_Lookup_CCL!$A$3:$Z$549,11,FALSE))+(H1305/100)</f>
        <v>366.06</v>
      </c>
      <c r="K1305" s="14">
        <f>(VLOOKUP($G1305,Depth_Lookup_CCL!$A$3:$Z$549,11,FALSE))+(I1305/100)</f>
        <v>366.72500000000002</v>
      </c>
      <c r="L1305" s="90">
        <v>60</v>
      </c>
      <c r="M1305" s="90" t="s">
        <v>1888</v>
      </c>
      <c r="N1305" s="14"/>
      <c r="Q1305" s="2"/>
      <c r="R1305" s="110"/>
      <c r="T1305" s="35"/>
      <c r="U1305" s="2"/>
      <c r="V1305" s="2"/>
      <c r="W1305" s="5" t="e">
        <f>VLOOKUP(V1305,definitions_list_lookup!$V$12:$W$15,2,FALSE)</f>
        <v>#N/A</v>
      </c>
      <c r="X1305" s="35"/>
      <c r="Y1305" s="41" t="e">
        <f>VLOOKUP(X1305,definitions_list_lookup!$AT$3:$AU$5,2,FALSE)</f>
        <v>#N/A</v>
      </c>
      <c r="Z1305" s="41">
        <v>66.5</v>
      </c>
      <c r="AA1305" s="41" t="s">
        <v>4042</v>
      </c>
      <c r="AB1305" s="2" t="str">
        <f t="shared" ref="AB1305:AH1305" si="124">AB1287</f>
        <v>planar</v>
      </c>
      <c r="AC1305" s="2" t="str">
        <f t="shared" si="124"/>
        <v>weak</v>
      </c>
      <c r="AD1305" s="5">
        <f>VLOOKUP(AC1305,definitions_list_lookup!$Y$12:$Z$15,2,FALSE)</f>
        <v>1</v>
      </c>
      <c r="AE1305" s="35" t="str">
        <f t="shared" si="124"/>
        <v>uncertain</v>
      </c>
      <c r="AF1305" s="41">
        <f>VLOOKUP(AE1305,definitions_list_lookup!$AT$3:$AU$5,2,FALSE)</f>
        <v>0</v>
      </c>
      <c r="AH1305" s="2" t="str">
        <f t="shared" si="124"/>
        <v>pyroxene</v>
      </c>
      <c r="AI1305" s="2" t="s">
        <v>4043</v>
      </c>
      <c r="AJ1305" s="14"/>
      <c r="AK1305" s="14"/>
      <c r="AL1305" s="14"/>
      <c r="AM1305" s="14"/>
      <c r="AN1305" s="14"/>
      <c r="AO1305" s="14"/>
      <c r="AP1305" s="14"/>
      <c r="AQ1305" s="14"/>
      <c r="AR1305" s="14"/>
      <c r="AS1305" s="49">
        <v>5</v>
      </c>
      <c r="AT1305" s="49">
        <v>270</v>
      </c>
      <c r="AU1305" s="49">
        <v>29</v>
      </c>
      <c r="AV1305" s="49">
        <v>180</v>
      </c>
      <c r="AW1305" s="49">
        <f t="shared" si="120"/>
        <v>8.969216007200032</v>
      </c>
      <c r="AX1305" s="49">
        <f t="shared" si="116"/>
        <v>8.969216007200032</v>
      </c>
      <c r="AY1305" s="49">
        <f t="shared" si="121"/>
        <v>60.700127120234832</v>
      </c>
      <c r="AZ1305" s="49">
        <f t="shared" si="117"/>
        <v>98.969216007200032</v>
      </c>
      <c r="BA1305" s="49">
        <f t="shared" si="118"/>
        <v>29.299872879765168</v>
      </c>
      <c r="BB1305" s="49">
        <f t="shared" si="123"/>
        <v>188.96921600720003</v>
      </c>
      <c r="BC1305" s="60">
        <f t="shared" si="119"/>
        <v>29.299872879765168</v>
      </c>
    </row>
    <row r="1306" spans="1:55">
      <c r="A1306" s="89">
        <v>42946</v>
      </c>
      <c r="B1306" s="2" t="s">
        <v>1842</v>
      </c>
      <c r="C1306" s="2" t="s">
        <v>1450</v>
      </c>
      <c r="D1306" s="2" t="s">
        <v>1575</v>
      </c>
      <c r="E1306" s="2">
        <v>143</v>
      </c>
      <c r="F1306" s="2">
        <v>2</v>
      </c>
      <c r="G1306" s="10" t="str">
        <f t="shared" si="122"/>
        <v>143-2</v>
      </c>
      <c r="H1306" s="2">
        <v>73</v>
      </c>
      <c r="I1306" s="2">
        <v>80</v>
      </c>
      <c r="J1306" s="14">
        <f>(VLOOKUP($G1306,Depth_Lookup_CCL!$A$3:$Z$549,11,FALSE))+(H1306/100)</f>
        <v>366.72500000000002</v>
      </c>
      <c r="K1306" s="14">
        <f>(VLOOKUP($G1306,Depth_Lookup_CCL!$A$3:$Z$549,11,FALSE))+(I1306/100)</f>
        <v>366.79500000000002</v>
      </c>
      <c r="L1306" s="90">
        <v>60</v>
      </c>
      <c r="M1306" s="90" t="s">
        <v>1888</v>
      </c>
      <c r="N1306" s="14"/>
      <c r="Q1306" s="2"/>
      <c r="R1306" s="110"/>
      <c r="S1306" s="2" t="s">
        <v>1379</v>
      </c>
      <c r="T1306" s="35" t="s">
        <v>1391</v>
      </c>
      <c r="U1306" s="2" t="s">
        <v>1368</v>
      </c>
      <c r="V1306" s="2" t="s">
        <v>1374</v>
      </c>
      <c r="W1306" s="5">
        <f>VLOOKUP(V1306,definitions_list_lookup!$V$12:$W$15,2,FALSE)</f>
        <v>1</v>
      </c>
      <c r="X1306" s="35" t="s">
        <v>1456</v>
      </c>
      <c r="Y1306" s="41">
        <f>VLOOKUP(X1306,definitions_list_lookup!$AT$3:$AU$5,2,FALSE)</f>
        <v>1</v>
      </c>
      <c r="Z1306" s="41">
        <v>3</v>
      </c>
      <c r="AA1306" s="41" t="s">
        <v>2857</v>
      </c>
      <c r="AB1306" s="2"/>
      <c r="AC1306" s="2"/>
      <c r="AD1306" s="5" t="e">
        <f>VLOOKUP(AC1306,definitions_list_lookup!$Y$12:$Z$15,2,FALSE)</f>
        <v>#N/A</v>
      </c>
      <c r="AE1306" s="35"/>
      <c r="AF1306" s="41" t="e">
        <f>VLOOKUP(AE1306,definitions_list_lookup!$AT$3:$AU$5,2,FALSE)</f>
        <v>#N/A</v>
      </c>
      <c r="AH1306" s="2"/>
      <c r="AI1306" s="2"/>
      <c r="AJ1306" s="14"/>
      <c r="AK1306" s="14"/>
      <c r="AL1306" s="14"/>
      <c r="AM1306" s="14"/>
      <c r="AN1306" s="14"/>
      <c r="AO1306" s="14"/>
      <c r="AP1306" s="14"/>
      <c r="AQ1306" s="14"/>
      <c r="AR1306" s="14"/>
      <c r="AS1306" s="49"/>
      <c r="AT1306" s="49"/>
      <c r="AU1306" s="49"/>
      <c r="AV1306" s="49"/>
      <c r="AW1306" s="49"/>
      <c r="AX1306" s="49"/>
      <c r="AY1306" s="49"/>
      <c r="AZ1306" s="49"/>
      <c r="BA1306" s="49"/>
      <c r="BB1306" s="49"/>
      <c r="BC1306" s="60"/>
    </row>
    <row r="1307" spans="1:55">
      <c r="A1307" s="89">
        <v>42946</v>
      </c>
      <c r="B1307" s="2" t="s">
        <v>1842</v>
      </c>
      <c r="C1307" s="2" t="s">
        <v>1450</v>
      </c>
      <c r="D1307" s="2" t="s">
        <v>1575</v>
      </c>
      <c r="E1307" s="2">
        <v>143</v>
      </c>
      <c r="F1307" s="2">
        <v>2</v>
      </c>
      <c r="G1307" s="10" t="str">
        <f t="shared" si="122"/>
        <v>143-2</v>
      </c>
      <c r="H1307" s="2">
        <v>80</v>
      </c>
      <c r="I1307" s="2">
        <v>85</v>
      </c>
      <c r="J1307" s="14">
        <f>(VLOOKUP($G1307,Depth_Lookup_CCL!$A$3:$Z$549,11,FALSE))+(H1307/100)</f>
        <v>366.79500000000002</v>
      </c>
      <c r="K1307" s="14">
        <f>(VLOOKUP($G1307,Depth_Lookup_CCL!$A$3:$Z$549,11,FALSE))+(I1307/100)</f>
        <v>366.84500000000003</v>
      </c>
      <c r="L1307" s="90">
        <v>60</v>
      </c>
      <c r="M1307" s="90" t="s">
        <v>1888</v>
      </c>
      <c r="N1307" s="14" t="s">
        <v>1442</v>
      </c>
      <c r="Q1307" s="2"/>
      <c r="R1307" s="110"/>
      <c r="S1307" s="2" t="s">
        <v>1379</v>
      </c>
      <c r="T1307" s="35" t="s">
        <v>1391</v>
      </c>
      <c r="U1307" s="2" t="s">
        <v>1368</v>
      </c>
      <c r="V1307" s="2" t="s">
        <v>1374</v>
      </c>
      <c r="W1307" s="5">
        <f>VLOOKUP(V1307,definitions_list_lookup!$V$12:$W$15,2,FALSE)</f>
        <v>1</v>
      </c>
      <c r="X1307" s="35" t="s">
        <v>1456</v>
      </c>
      <c r="Y1307" s="41">
        <f>VLOOKUP(X1307,definitions_list_lookup!$AT$3:$AU$5,2,FALSE)</f>
        <v>1</v>
      </c>
      <c r="Z1307" s="41">
        <v>43</v>
      </c>
      <c r="AA1307" s="41" t="s">
        <v>4030</v>
      </c>
      <c r="AB1307" s="2"/>
      <c r="AC1307" s="2"/>
      <c r="AD1307" s="5" t="e">
        <f>VLOOKUP(AC1307,definitions_list_lookup!$Y$12:$Z$15,2,FALSE)</f>
        <v>#N/A</v>
      </c>
      <c r="AE1307" s="35"/>
      <c r="AF1307" s="41" t="e">
        <f>VLOOKUP(AE1307,definitions_list_lookup!$AT$3:$AU$5,2,FALSE)</f>
        <v>#N/A</v>
      </c>
      <c r="AH1307" s="2"/>
      <c r="AI1307" s="2"/>
      <c r="AJ1307" s="14"/>
      <c r="AK1307" s="14"/>
      <c r="AL1307" s="14"/>
      <c r="AM1307" s="14"/>
      <c r="AN1307" s="14"/>
      <c r="AO1307" s="14"/>
      <c r="AP1307" s="14"/>
      <c r="AQ1307" s="14"/>
      <c r="AR1307" s="14"/>
      <c r="AS1307" s="49"/>
      <c r="AT1307" s="49"/>
      <c r="AU1307" s="49"/>
      <c r="AV1307" s="49"/>
      <c r="AW1307" s="49" t="e">
        <f t="shared" si="120"/>
        <v>#DIV/0!</v>
      </c>
      <c r="AX1307" s="49" t="e">
        <f t="shared" si="116"/>
        <v>#DIV/0!</v>
      </c>
      <c r="AY1307" s="49" t="e">
        <f t="shared" si="121"/>
        <v>#DIV/0!</v>
      </c>
      <c r="AZ1307" s="49" t="e">
        <f t="shared" si="117"/>
        <v>#DIV/0!</v>
      </c>
      <c r="BA1307" s="49" t="e">
        <f t="shared" si="118"/>
        <v>#DIV/0!</v>
      </c>
      <c r="BB1307" s="49" t="e">
        <f t="shared" si="123"/>
        <v>#DIV/0!</v>
      </c>
      <c r="BC1307" s="60" t="e">
        <f t="shared" si="119"/>
        <v>#DIV/0!</v>
      </c>
    </row>
    <row r="1308" spans="1:55">
      <c r="A1308" s="89">
        <v>42946</v>
      </c>
      <c r="B1308" s="2" t="s">
        <v>1842</v>
      </c>
      <c r="C1308" s="2" t="s">
        <v>1450</v>
      </c>
      <c r="D1308" s="2" t="s">
        <v>1575</v>
      </c>
      <c r="E1308" s="2">
        <v>144</v>
      </c>
      <c r="F1308" s="2">
        <v>1</v>
      </c>
      <c r="G1308" s="10" t="str">
        <f t="shared" si="122"/>
        <v>144-1</v>
      </c>
      <c r="H1308" s="2">
        <v>0</v>
      </c>
      <c r="I1308" s="2">
        <v>38</v>
      </c>
      <c r="J1308" s="14">
        <f>(VLOOKUP($G1308,Depth_Lookup_CCL!$A$3:$Z$549,11,FALSE))+(H1308/100)</f>
        <v>366.65</v>
      </c>
      <c r="K1308" s="14">
        <f>(VLOOKUP($G1308,Depth_Lookup_CCL!$A$3:$Z$549,11,FALSE))+(I1308/100)</f>
        <v>367.03</v>
      </c>
      <c r="L1308" s="90">
        <v>60</v>
      </c>
      <c r="M1308" s="90" t="s">
        <v>1888</v>
      </c>
      <c r="N1308" s="14"/>
      <c r="Q1308" s="2"/>
      <c r="R1308" s="110"/>
      <c r="S1308" s="2" t="s">
        <v>1379</v>
      </c>
      <c r="T1308" s="35" t="s">
        <v>1391</v>
      </c>
      <c r="U1308" s="2" t="s">
        <v>1368</v>
      </c>
      <c r="V1308" s="2" t="s">
        <v>1374</v>
      </c>
      <c r="W1308" s="5">
        <f>VLOOKUP(V1308,definitions_list_lookup!$V$12:$W$15,2,FALSE)</f>
        <v>1</v>
      </c>
      <c r="X1308" s="35" t="s">
        <v>1455</v>
      </c>
      <c r="Y1308" s="41">
        <f>VLOOKUP(X1308,definitions_list_lookup!$AT$3:$AU$5,2,FALSE)</f>
        <v>0</v>
      </c>
      <c r="Z1308" s="41"/>
      <c r="AA1308" s="41" t="s">
        <v>3229</v>
      </c>
      <c r="AB1308" s="2"/>
      <c r="AC1308" s="2"/>
      <c r="AD1308" s="5" t="e">
        <f>VLOOKUP(AC1308,definitions_list_lookup!$Y$12:$Z$15,2,FALSE)</f>
        <v>#N/A</v>
      </c>
      <c r="AE1308" s="35"/>
      <c r="AF1308" s="41" t="e">
        <f>VLOOKUP(AE1308,definitions_list_lookup!$AT$3:$AU$5,2,FALSE)</f>
        <v>#N/A</v>
      </c>
      <c r="AH1308" s="2"/>
      <c r="AI1308" s="2"/>
      <c r="AJ1308" s="14"/>
      <c r="AK1308" s="14"/>
      <c r="AL1308" s="14"/>
      <c r="AM1308" s="14"/>
      <c r="AN1308" s="14"/>
      <c r="AO1308" s="14"/>
      <c r="AP1308" s="14"/>
      <c r="AQ1308" s="14"/>
      <c r="AR1308" s="14"/>
      <c r="AS1308" s="49"/>
      <c r="AT1308" s="49"/>
      <c r="AU1308" s="49"/>
      <c r="AV1308" s="49"/>
      <c r="AW1308" s="49"/>
      <c r="AX1308" s="49"/>
      <c r="AY1308" s="49"/>
      <c r="AZ1308" s="49"/>
      <c r="BA1308" s="49"/>
      <c r="BB1308" s="49"/>
      <c r="BC1308" s="60"/>
    </row>
    <row r="1309" spans="1:55">
      <c r="A1309" s="89">
        <v>42946</v>
      </c>
      <c r="B1309" s="2" t="s">
        <v>1842</v>
      </c>
      <c r="C1309" s="2" t="s">
        <v>1450</v>
      </c>
      <c r="D1309" s="2" t="s">
        <v>1575</v>
      </c>
      <c r="E1309" s="2">
        <v>144</v>
      </c>
      <c r="F1309" s="2">
        <v>1</v>
      </c>
      <c r="G1309" s="10" t="str">
        <f t="shared" si="122"/>
        <v>144-1</v>
      </c>
      <c r="H1309" s="2">
        <v>38</v>
      </c>
      <c r="I1309" s="2">
        <v>76</v>
      </c>
      <c r="J1309" s="14">
        <f>(VLOOKUP($G1309,Depth_Lookup_CCL!$A$3:$Z$549,11,FALSE))+(H1309/100)</f>
        <v>367.03</v>
      </c>
      <c r="K1309" s="14">
        <f>(VLOOKUP($G1309,Depth_Lookup_CCL!$A$3:$Z$549,11,FALSE))+(I1309/100)</f>
        <v>367.40999999999997</v>
      </c>
      <c r="L1309" s="90">
        <v>60</v>
      </c>
      <c r="M1309" s="90" t="s">
        <v>1888</v>
      </c>
      <c r="N1309" s="14" t="s">
        <v>1442</v>
      </c>
      <c r="Q1309" s="2"/>
      <c r="R1309" s="110"/>
      <c r="T1309" s="35"/>
      <c r="U1309" s="2"/>
      <c r="V1309" s="2"/>
      <c r="W1309" s="5" t="e">
        <f>VLOOKUP(V1309,definitions_list_lookup!$V$12:$W$15,2,FALSE)</f>
        <v>#N/A</v>
      </c>
      <c r="X1309" s="35"/>
      <c r="Y1309" s="41" t="e">
        <f>VLOOKUP(X1309,definitions_list_lookup!$AT$3:$AU$5,2,FALSE)</f>
        <v>#N/A</v>
      </c>
      <c r="Z1309" s="41">
        <v>76</v>
      </c>
      <c r="AA1309" s="41" t="s">
        <v>4044</v>
      </c>
      <c r="AB1309" s="2" t="s">
        <v>1385</v>
      </c>
      <c r="AC1309" s="2" t="s">
        <v>1374</v>
      </c>
      <c r="AD1309" s="5">
        <f>VLOOKUP(AC1309,definitions_list_lookup!$Y$12:$Z$15,2,FALSE)</f>
        <v>1</v>
      </c>
      <c r="AE1309" s="35" t="s">
        <v>1455</v>
      </c>
      <c r="AF1309" s="41">
        <f>VLOOKUP(AE1309,definitions_list_lookup!$AT$3:$AU$5,2,FALSE)</f>
        <v>0</v>
      </c>
      <c r="AH1309" s="2" t="s">
        <v>1492</v>
      </c>
      <c r="AI1309" s="2" t="s">
        <v>4045</v>
      </c>
      <c r="AJ1309" s="14"/>
      <c r="AK1309" s="14"/>
      <c r="AL1309" s="14"/>
      <c r="AM1309" s="14"/>
      <c r="AN1309" s="14"/>
      <c r="AO1309" s="14"/>
      <c r="AP1309" s="14"/>
      <c r="AQ1309" s="14"/>
      <c r="AR1309" s="14"/>
      <c r="AS1309" s="49">
        <v>0.1</v>
      </c>
      <c r="AT1309" s="49">
        <v>90</v>
      </c>
      <c r="AU1309" s="49">
        <v>45</v>
      </c>
      <c r="AV1309" s="49">
        <v>180</v>
      </c>
      <c r="AW1309" s="49">
        <f t="shared" si="120"/>
        <v>-9.9999999999994316E-2</v>
      </c>
      <c r="AX1309" s="49">
        <f t="shared" si="116"/>
        <v>359.9</v>
      </c>
      <c r="AY1309" s="49">
        <f t="shared" si="121"/>
        <v>44.999956366745778</v>
      </c>
      <c r="AZ1309" s="49">
        <f t="shared" si="117"/>
        <v>89.9</v>
      </c>
      <c r="BA1309" s="49">
        <f t="shared" si="118"/>
        <v>45.000043633254222</v>
      </c>
      <c r="BB1309" s="49">
        <f t="shared" si="123"/>
        <v>179.89999999999998</v>
      </c>
      <c r="BC1309" s="60">
        <f t="shared" si="119"/>
        <v>45.000043633254222</v>
      </c>
    </row>
    <row r="1310" spans="1:55">
      <c r="A1310" s="89">
        <v>42946</v>
      </c>
      <c r="B1310" s="2" t="s">
        <v>1842</v>
      </c>
      <c r="C1310" s="2" t="s">
        <v>1450</v>
      </c>
      <c r="D1310" s="2" t="s">
        <v>1575</v>
      </c>
      <c r="E1310" s="2">
        <v>144</v>
      </c>
      <c r="F1310" s="2">
        <v>2</v>
      </c>
      <c r="G1310" s="10" t="str">
        <f t="shared" si="122"/>
        <v>144-2</v>
      </c>
      <c r="H1310" s="2">
        <v>0</v>
      </c>
      <c r="I1310" s="2">
        <v>38</v>
      </c>
      <c r="J1310" s="14">
        <f>(VLOOKUP($G1310,Depth_Lookup_CCL!$A$3:$Z$549,11,FALSE))+(H1310/100)</f>
        <v>367.41499999999996</v>
      </c>
      <c r="K1310" s="14">
        <f>(VLOOKUP($G1310,Depth_Lookup_CCL!$A$3:$Z$549,11,FALSE))+(I1310/100)</f>
        <v>367.79499999999996</v>
      </c>
      <c r="L1310" s="90">
        <v>60</v>
      </c>
      <c r="M1310" s="90" t="s">
        <v>1846</v>
      </c>
      <c r="N1310" s="14"/>
      <c r="Q1310" s="2"/>
      <c r="R1310" s="110"/>
      <c r="T1310" s="35"/>
      <c r="U1310" s="2"/>
      <c r="V1310" s="2"/>
      <c r="W1310" s="5" t="e">
        <f>VLOOKUP(V1310,definitions_list_lookup!$V$12:$W$15,2,FALSE)</f>
        <v>#N/A</v>
      </c>
      <c r="X1310" s="35"/>
      <c r="Y1310" s="41" t="e">
        <f>VLOOKUP(X1310,definitions_list_lookup!$AT$3:$AU$5,2,FALSE)</f>
        <v>#N/A</v>
      </c>
      <c r="Z1310" s="41"/>
      <c r="AA1310" s="41" t="s">
        <v>3229</v>
      </c>
      <c r="AB1310" s="2"/>
      <c r="AC1310" s="2"/>
      <c r="AD1310" s="5" t="e">
        <f>VLOOKUP(AC1310,definitions_list_lookup!$Y$12:$Z$15,2,FALSE)</f>
        <v>#N/A</v>
      </c>
      <c r="AE1310" s="35"/>
      <c r="AF1310" s="41" t="e">
        <f>VLOOKUP(AE1310,definitions_list_lookup!$AT$3:$AU$5,2,FALSE)</f>
        <v>#N/A</v>
      </c>
      <c r="AH1310" s="2"/>
      <c r="AI1310" s="2"/>
      <c r="AJ1310" s="14"/>
      <c r="AK1310" s="14"/>
      <c r="AL1310" s="14"/>
      <c r="AM1310" s="14"/>
      <c r="AN1310" s="14"/>
      <c r="AO1310" s="14"/>
      <c r="AP1310" s="14"/>
      <c r="AQ1310" s="14"/>
      <c r="AR1310" s="14"/>
      <c r="AS1310" s="49"/>
      <c r="AT1310" s="49"/>
      <c r="AU1310" s="49"/>
      <c r="AV1310" s="49"/>
      <c r="AW1310" s="49"/>
      <c r="AX1310" s="49"/>
      <c r="AY1310" s="49"/>
      <c r="AZ1310" s="49"/>
      <c r="BA1310" s="49"/>
      <c r="BB1310" s="49"/>
      <c r="BC1310" s="60"/>
    </row>
    <row r="1311" spans="1:55">
      <c r="A1311" s="89">
        <v>42946</v>
      </c>
      <c r="B1311" s="2" t="s">
        <v>1842</v>
      </c>
      <c r="C1311" s="2" t="s">
        <v>1450</v>
      </c>
      <c r="D1311" s="2" t="s">
        <v>1575</v>
      </c>
      <c r="E1311" s="2">
        <v>144</v>
      </c>
      <c r="F1311" s="2">
        <v>2</v>
      </c>
      <c r="G1311" s="10" t="str">
        <f t="shared" si="122"/>
        <v>144-2</v>
      </c>
      <c r="H1311" s="2">
        <v>38</v>
      </c>
      <c r="I1311" s="2">
        <v>57</v>
      </c>
      <c r="J1311" s="14">
        <f>(VLOOKUP($G1311,Depth_Lookup_CCL!$A$3:$Z$549,11,FALSE))+(H1311/100)</f>
        <v>367.79499999999996</v>
      </c>
      <c r="K1311" s="14">
        <f>(VLOOKUP($G1311,Depth_Lookup_CCL!$A$3:$Z$549,11,FALSE))+(I1311/100)</f>
        <v>367.98499999999996</v>
      </c>
      <c r="L1311" s="90">
        <v>60</v>
      </c>
      <c r="M1311" s="90" t="s">
        <v>1846</v>
      </c>
      <c r="N1311" s="14"/>
      <c r="Q1311" s="2"/>
      <c r="R1311" s="110"/>
      <c r="S1311" s="2" t="s">
        <v>1379</v>
      </c>
      <c r="T1311" s="35" t="s">
        <v>1391</v>
      </c>
      <c r="U1311" s="2" t="s">
        <v>1368</v>
      </c>
      <c r="V1311" s="2" t="s">
        <v>1374</v>
      </c>
      <c r="W1311" s="5">
        <f>VLOOKUP(V1311,definitions_list_lookup!$V$12:$W$15,2,FALSE)</f>
        <v>1</v>
      </c>
      <c r="X1311" s="35" t="s">
        <v>1456</v>
      </c>
      <c r="Y1311" s="41">
        <f>VLOOKUP(X1311,definitions_list_lookup!$AT$3:$AU$5,2,FALSE)</f>
        <v>1</v>
      </c>
      <c r="Z1311" s="41">
        <v>19</v>
      </c>
      <c r="AA1311" s="41" t="s">
        <v>4030</v>
      </c>
      <c r="AB1311" s="2"/>
      <c r="AC1311" s="2"/>
      <c r="AD1311" s="5" t="e">
        <f>VLOOKUP(AC1311,definitions_list_lookup!$Y$12:$Z$15,2,FALSE)</f>
        <v>#N/A</v>
      </c>
      <c r="AE1311" s="35"/>
      <c r="AF1311" s="41" t="e">
        <f>VLOOKUP(AE1311,definitions_list_lookup!$AT$3:$AU$5,2,FALSE)</f>
        <v>#N/A</v>
      </c>
      <c r="AH1311" s="2"/>
      <c r="AI1311" s="2"/>
      <c r="AJ1311" s="14"/>
      <c r="AK1311" s="14"/>
      <c r="AL1311" s="14"/>
      <c r="AM1311" s="14"/>
      <c r="AN1311" s="14"/>
      <c r="AO1311" s="14"/>
      <c r="AP1311" s="14"/>
      <c r="AQ1311" s="14"/>
      <c r="AR1311" s="14"/>
      <c r="AS1311" s="49"/>
      <c r="AT1311" s="49"/>
      <c r="AU1311" s="49"/>
      <c r="AV1311" s="49"/>
      <c r="AW1311" s="49"/>
      <c r="AX1311" s="49"/>
      <c r="AY1311" s="49"/>
      <c r="AZ1311" s="49"/>
      <c r="BA1311" s="49"/>
      <c r="BB1311" s="49"/>
      <c r="BC1311" s="60"/>
    </row>
    <row r="1312" spans="1:55">
      <c r="A1312" s="89">
        <v>42946</v>
      </c>
      <c r="B1312" s="2" t="s">
        <v>1842</v>
      </c>
      <c r="C1312" s="2" t="s">
        <v>1450</v>
      </c>
      <c r="D1312" s="2" t="s">
        <v>1575</v>
      </c>
      <c r="E1312" s="2">
        <v>144</v>
      </c>
      <c r="F1312" s="2">
        <v>2</v>
      </c>
      <c r="G1312" s="10" t="str">
        <f t="shared" si="122"/>
        <v>144-2</v>
      </c>
      <c r="H1312" s="2">
        <v>57</v>
      </c>
      <c r="I1312" s="2">
        <v>60</v>
      </c>
      <c r="J1312" s="14">
        <f>(VLOOKUP($G1312,Depth_Lookup_CCL!$A$3:$Z$549,11,FALSE))+(H1312/100)</f>
        <v>367.98499999999996</v>
      </c>
      <c r="K1312" s="14">
        <f>(VLOOKUP($G1312,Depth_Lookup_CCL!$A$3:$Z$549,11,FALSE))+(I1312/100)</f>
        <v>368.01499999999999</v>
      </c>
      <c r="L1312" s="90">
        <v>60</v>
      </c>
      <c r="M1312" s="90" t="s">
        <v>1846</v>
      </c>
      <c r="N1312" s="14"/>
      <c r="Q1312" s="2"/>
      <c r="R1312" s="110"/>
      <c r="S1312" s="2" t="s">
        <v>1366</v>
      </c>
      <c r="T1312" s="35" t="s">
        <v>1363</v>
      </c>
      <c r="U1312" s="2" t="s">
        <v>1368</v>
      </c>
      <c r="V1312" s="2" t="s">
        <v>238</v>
      </c>
      <c r="W1312" s="5">
        <f>VLOOKUP(V1312,definitions_list_lookup!$V$12:$W$15,2,FALSE)</f>
        <v>2</v>
      </c>
      <c r="X1312" s="35" t="s">
        <v>1456</v>
      </c>
      <c r="Y1312" s="41">
        <f>VLOOKUP(X1312,definitions_list_lookup!$AT$3:$AU$5,2,FALSE)</f>
        <v>1</v>
      </c>
      <c r="Z1312" s="41">
        <v>76.5</v>
      </c>
      <c r="AA1312" s="41" t="s">
        <v>4044</v>
      </c>
      <c r="AB1312" s="2"/>
      <c r="AC1312" s="2"/>
      <c r="AD1312" s="5" t="e">
        <f>VLOOKUP(AC1312,definitions_list_lookup!$Y$12:$Z$15,2,FALSE)</f>
        <v>#N/A</v>
      </c>
      <c r="AE1312" s="35"/>
      <c r="AF1312" s="41" t="e">
        <f>VLOOKUP(AE1312,definitions_list_lookup!$AT$3:$AU$5,2,FALSE)</f>
        <v>#N/A</v>
      </c>
      <c r="AH1312" s="2"/>
      <c r="AI1312" s="2"/>
      <c r="AJ1312" s="14"/>
      <c r="AK1312" s="14"/>
      <c r="AL1312" s="14"/>
      <c r="AM1312" s="14"/>
      <c r="AN1312" s="14"/>
      <c r="AO1312" s="14"/>
      <c r="AP1312" s="14"/>
      <c r="AQ1312" s="14"/>
      <c r="AR1312" s="14"/>
      <c r="AS1312" s="49"/>
      <c r="AT1312" s="49"/>
      <c r="AU1312" s="49"/>
      <c r="AV1312" s="49"/>
      <c r="AW1312" s="49"/>
      <c r="AX1312" s="49"/>
      <c r="AY1312" s="49"/>
      <c r="AZ1312" s="49"/>
      <c r="BA1312" s="49"/>
      <c r="BB1312" s="49"/>
      <c r="BC1312" s="60"/>
    </row>
    <row r="1313" spans="1:55">
      <c r="A1313" s="89">
        <v>42946</v>
      </c>
      <c r="B1313" s="2" t="s">
        <v>1842</v>
      </c>
      <c r="C1313" s="2" t="s">
        <v>1450</v>
      </c>
      <c r="D1313" s="2" t="s">
        <v>1575</v>
      </c>
      <c r="E1313" s="2">
        <v>144</v>
      </c>
      <c r="F1313" s="2">
        <v>2</v>
      </c>
      <c r="G1313" s="10" t="str">
        <f t="shared" si="122"/>
        <v>144-2</v>
      </c>
      <c r="H1313" s="2">
        <v>60</v>
      </c>
      <c r="I1313" s="2">
        <v>77</v>
      </c>
      <c r="J1313" s="14">
        <f>(VLOOKUP($G1313,Depth_Lookup_CCL!$A$3:$Z$549,11,FALSE))+(H1313/100)</f>
        <v>368.01499999999999</v>
      </c>
      <c r="K1313" s="14">
        <f>(VLOOKUP($G1313,Depth_Lookup_CCL!$A$3:$Z$549,11,FALSE))+(I1313/100)</f>
        <v>368.18499999999995</v>
      </c>
      <c r="L1313" s="90">
        <v>60</v>
      </c>
      <c r="M1313" s="90" t="s">
        <v>1846</v>
      </c>
      <c r="N1313" s="14" t="s">
        <v>1442</v>
      </c>
      <c r="Q1313" s="2"/>
      <c r="R1313" s="110"/>
      <c r="T1313" s="35"/>
      <c r="U1313" s="2"/>
      <c r="V1313" s="2"/>
      <c r="W1313" s="5" t="e">
        <f>VLOOKUP(V1313,definitions_list_lookup!$V$12:$W$15,2,FALSE)</f>
        <v>#N/A</v>
      </c>
      <c r="X1313" s="35"/>
      <c r="Y1313" s="41" t="e">
        <f>VLOOKUP(X1313,definitions_list_lookup!$AT$3:$AU$5,2,FALSE)</f>
        <v>#N/A</v>
      </c>
      <c r="Z1313" s="41"/>
      <c r="AA1313" s="41" t="s">
        <v>3229</v>
      </c>
      <c r="AB1313" s="2" t="s">
        <v>1385</v>
      </c>
      <c r="AC1313" s="2" t="s">
        <v>1374</v>
      </c>
      <c r="AD1313" s="5">
        <f>VLOOKUP(AC1313,definitions_list_lookup!$Y$12:$Z$15,2,FALSE)</f>
        <v>1</v>
      </c>
      <c r="AE1313" s="35" t="s">
        <v>1455</v>
      </c>
      <c r="AF1313" s="41">
        <f>VLOOKUP(AE1313,definitions_list_lookup!$AT$3:$AU$5,2,FALSE)</f>
        <v>0</v>
      </c>
      <c r="AH1313" s="2" t="s">
        <v>1492</v>
      </c>
      <c r="AI1313" s="2" t="s">
        <v>4046</v>
      </c>
      <c r="AJ1313" s="14"/>
      <c r="AK1313" s="14"/>
      <c r="AL1313" s="14"/>
      <c r="AM1313" s="14"/>
      <c r="AN1313" s="14"/>
      <c r="AO1313" s="14"/>
      <c r="AP1313" s="14"/>
      <c r="AQ1313" s="14"/>
      <c r="AR1313" s="14"/>
      <c r="AS1313" s="49">
        <v>30</v>
      </c>
      <c r="AT1313" s="49">
        <v>90</v>
      </c>
      <c r="AU1313" s="49">
        <v>14</v>
      </c>
      <c r="AV1313" s="49">
        <v>360</v>
      </c>
      <c r="AW1313" s="49">
        <f t="shared" si="120"/>
        <v>-113.35704191539202</v>
      </c>
      <c r="AX1313" s="49">
        <f t="shared" si="116"/>
        <v>246.64295808460798</v>
      </c>
      <c r="AY1313" s="49">
        <f t="shared" si="121"/>
        <v>57.834781430431818</v>
      </c>
      <c r="AZ1313" s="49">
        <f t="shared" si="117"/>
        <v>336.64295808460798</v>
      </c>
      <c r="BA1313" s="49">
        <f t="shared" si="118"/>
        <v>32.165218569568182</v>
      </c>
      <c r="BB1313" s="49">
        <f t="shared" si="123"/>
        <v>66.642958084607983</v>
      </c>
      <c r="BC1313" s="60">
        <f t="shared" si="119"/>
        <v>32.165218569568182</v>
      </c>
    </row>
    <row r="1314" spans="1:55">
      <c r="A1314" s="89">
        <v>42946</v>
      </c>
      <c r="B1314" s="2" t="s">
        <v>1842</v>
      </c>
      <c r="C1314" s="2" t="s">
        <v>1450</v>
      </c>
      <c r="D1314" s="2" t="s">
        <v>1575</v>
      </c>
      <c r="E1314" s="2">
        <v>144</v>
      </c>
      <c r="F1314" s="2">
        <v>3</v>
      </c>
      <c r="G1314" s="10" t="str">
        <f t="shared" si="122"/>
        <v>144-3</v>
      </c>
      <c r="H1314" s="2">
        <v>0</v>
      </c>
      <c r="I1314" s="2">
        <v>56.5</v>
      </c>
      <c r="J1314" s="14">
        <f>(VLOOKUP($G1314,Depth_Lookup_CCL!$A$3:$Z$549,11,FALSE))+(H1314/100)</f>
        <v>368.18999999999994</v>
      </c>
      <c r="K1314" s="14">
        <f>(VLOOKUP($G1314,Depth_Lookup_CCL!$A$3:$Z$549,11,FALSE))+(I1314/100)</f>
        <v>368.75499999999994</v>
      </c>
      <c r="L1314" s="90">
        <v>60</v>
      </c>
      <c r="M1314" s="90" t="s">
        <v>1846</v>
      </c>
      <c r="N1314" s="14"/>
      <c r="Q1314" s="2"/>
      <c r="R1314" s="110"/>
      <c r="T1314" s="35"/>
      <c r="U1314" s="2"/>
      <c r="V1314" s="2"/>
      <c r="W1314" s="5" t="e">
        <f>VLOOKUP(V1314,definitions_list_lookup!$V$12:$W$15,2,FALSE)</f>
        <v>#N/A</v>
      </c>
      <c r="X1314" s="35"/>
      <c r="Y1314" s="41" t="e">
        <f>VLOOKUP(X1314,definitions_list_lookup!$AT$3:$AU$5,2,FALSE)</f>
        <v>#N/A</v>
      </c>
      <c r="Z1314" s="41"/>
      <c r="AA1314" s="41" t="s">
        <v>3229</v>
      </c>
      <c r="AB1314" s="2"/>
      <c r="AC1314" s="2"/>
      <c r="AD1314" s="5" t="e">
        <f>VLOOKUP(AC1314,definitions_list_lookup!$Y$12:$Z$15,2,FALSE)</f>
        <v>#N/A</v>
      </c>
      <c r="AE1314" s="35"/>
      <c r="AF1314" s="41" t="e">
        <f>VLOOKUP(AE1314,definitions_list_lookup!$AT$3:$AU$5,2,FALSE)</f>
        <v>#N/A</v>
      </c>
      <c r="AH1314" s="2"/>
      <c r="AI1314" s="2"/>
      <c r="AJ1314" s="14"/>
      <c r="AK1314" s="14"/>
      <c r="AL1314" s="14"/>
      <c r="AM1314" s="14"/>
      <c r="AN1314" s="14"/>
      <c r="AO1314" s="14"/>
      <c r="AP1314" s="14"/>
      <c r="AQ1314" s="14"/>
      <c r="AR1314" s="14"/>
      <c r="AS1314" s="49"/>
      <c r="AT1314" s="49"/>
      <c r="AU1314" s="49"/>
      <c r="AV1314" s="49"/>
      <c r="AW1314" s="49"/>
      <c r="AX1314" s="49"/>
      <c r="AY1314" s="49"/>
      <c r="AZ1314" s="49"/>
      <c r="BA1314" s="49"/>
      <c r="BB1314" s="49"/>
      <c r="BC1314" s="60"/>
    </row>
    <row r="1315" spans="1:55">
      <c r="A1315" s="89">
        <v>42946</v>
      </c>
      <c r="B1315" s="2" t="s">
        <v>1842</v>
      </c>
      <c r="C1315" s="2" t="s">
        <v>1450</v>
      </c>
      <c r="D1315" s="2" t="s">
        <v>1575</v>
      </c>
      <c r="E1315" s="2">
        <v>144</v>
      </c>
      <c r="F1315" s="2">
        <v>3</v>
      </c>
      <c r="G1315" s="10" t="str">
        <f t="shared" si="122"/>
        <v>144-3</v>
      </c>
      <c r="H1315" s="2">
        <v>56.5</v>
      </c>
      <c r="I1315" s="2">
        <v>58.5</v>
      </c>
      <c r="J1315" s="14">
        <f>(VLOOKUP($G1315,Depth_Lookup_CCL!$A$3:$Z$549,11,FALSE))+(H1315/100)</f>
        <v>368.75499999999994</v>
      </c>
      <c r="K1315" s="14">
        <f>(VLOOKUP($G1315,Depth_Lookup_CCL!$A$3:$Z$549,11,FALSE))+(I1315/100)</f>
        <v>368.77499999999992</v>
      </c>
      <c r="L1315" s="90">
        <v>60</v>
      </c>
      <c r="M1315" s="90" t="s">
        <v>1846</v>
      </c>
      <c r="N1315" s="14"/>
      <c r="Q1315" s="2"/>
      <c r="R1315" s="110"/>
      <c r="S1315" s="2" t="s">
        <v>1379</v>
      </c>
      <c r="T1315" s="35" t="s">
        <v>1363</v>
      </c>
      <c r="U1315" s="2" t="s">
        <v>1368</v>
      </c>
      <c r="V1315" s="2" t="s">
        <v>238</v>
      </c>
      <c r="W1315" s="5">
        <f>VLOOKUP(V1315,definitions_list_lookup!$V$12:$W$15,2,FALSE)</f>
        <v>2</v>
      </c>
      <c r="X1315" s="35" t="s">
        <v>1456</v>
      </c>
      <c r="Y1315" s="41">
        <f>VLOOKUP(X1315,definitions_list_lookup!$AT$3:$AU$5,2,FALSE)</f>
        <v>1</v>
      </c>
      <c r="Z1315" s="41">
        <v>2</v>
      </c>
      <c r="AA1315" s="41" t="s">
        <v>3081</v>
      </c>
      <c r="AB1315" s="2"/>
      <c r="AC1315" s="2"/>
      <c r="AD1315" s="5" t="e">
        <f>VLOOKUP(AC1315,definitions_list_lookup!$Y$12:$Z$15,2,FALSE)</f>
        <v>#N/A</v>
      </c>
      <c r="AE1315" s="35"/>
      <c r="AF1315" s="41" t="e">
        <f>VLOOKUP(AE1315,definitions_list_lookup!$AT$3:$AU$5,2,FALSE)</f>
        <v>#N/A</v>
      </c>
      <c r="AH1315" s="2"/>
      <c r="AI1315" s="2"/>
      <c r="AJ1315" s="14"/>
      <c r="AK1315" s="14"/>
      <c r="AL1315" s="14"/>
      <c r="AM1315" s="14"/>
      <c r="AN1315" s="14"/>
      <c r="AO1315" s="14"/>
      <c r="AP1315" s="14"/>
      <c r="AQ1315" s="14"/>
      <c r="AR1315" s="14"/>
      <c r="AS1315" s="49"/>
      <c r="AT1315" s="49"/>
      <c r="AU1315" s="49"/>
      <c r="AV1315" s="49"/>
      <c r="AW1315" s="49"/>
      <c r="AX1315" s="49"/>
      <c r="AY1315" s="49"/>
      <c r="AZ1315" s="49"/>
      <c r="BA1315" s="49"/>
      <c r="BB1315" s="49"/>
      <c r="BC1315" s="60"/>
    </row>
    <row r="1316" spans="1:55">
      <c r="A1316" s="89">
        <v>42946</v>
      </c>
      <c r="B1316" s="2" t="s">
        <v>1842</v>
      </c>
      <c r="C1316" s="2" t="s">
        <v>1450</v>
      </c>
      <c r="D1316" s="2" t="s">
        <v>1575</v>
      </c>
      <c r="E1316" s="2">
        <v>144</v>
      </c>
      <c r="F1316" s="2">
        <v>3</v>
      </c>
      <c r="G1316" s="10" t="str">
        <f t="shared" si="122"/>
        <v>144-3</v>
      </c>
      <c r="H1316" s="2">
        <v>58.5</v>
      </c>
      <c r="I1316" s="2">
        <v>62</v>
      </c>
      <c r="J1316" s="14">
        <f>(VLOOKUP($G1316,Depth_Lookup_CCL!$A$3:$Z$549,11,FALSE))+(H1316/100)</f>
        <v>368.77499999999992</v>
      </c>
      <c r="K1316" s="14">
        <f>(VLOOKUP($G1316,Depth_Lookup_CCL!$A$3:$Z$549,11,FALSE))+(I1316/100)</f>
        <v>368.80999999999995</v>
      </c>
      <c r="L1316" s="90">
        <v>60</v>
      </c>
      <c r="M1316" s="90" t="s">
        <v>1846</v>
      </c>
      <c r="N1316" s="14"/>
      <c r="Q1316" s="2"/>
      <c r="R1316" s="110"/>
      <c r="S1316" s="2" t="s">
        <v>1379</v>
      </c>
      <c r="T1316" s="35" t="s">
        <v>1391</v>
      </c>
      <c r="U1316" s="2" t="s">
        <v>1368</v>
      </c>
      <c r="V1316" s="2" t="s">
        <v>1374</v>
      </c>
      <c r="W1316" s="5">
        <f>VLOOKUP(V1316,definitions_list_lookup!$V$12:$W$15,2,FALSE)</f>
        <v>1</v>
      </c>
      <c r="X1316" s="35" t="s">
        <v>1456</v>
      </c>
      <c r="Y1316" s="41">
        <f>VLOOKUP(X1316,definitions_list_lookup!$AT$3:$AU$5,2,FALSE)</f>
        <v>1</v>
      </c>
      <c r="Z1316" s="41">
        <v>3.5</v>
      </c>
      <c r="AA1316" s="41" t="s">
        <v>4047</v>
      </c>
      <c r="AB1316" s="2"/>
      <c r="AC1316" s="2"/>
      <c r="AD1316" s="5" t="e">
        <f>VLOOKUP(AC1316,definitions_list_lookup!$Y$12:$Z$15,2,FALSE)</f>
        <v>#N/A</v>
      </c>
      <c r="AE1316" s="35"/>
      <c r="AF1316" s="41" t="e">
        <f>VLOOKUP(AE1316,definitions_list_lookup!$AT$3:$AU$5,2,FALSE)</f>
        <v>#N/A</v>
      </c>
      <c r="AH1316" s="2"/>
      <c r="AI1316" s="2"/>
      <c r="AJ1316" s="14"/>
      <c r="AK1316" s="14"/>
      <c r="AL1316" s="14"/>
      <c r="AM1316" s="14"/>
      <c r="AN1316" s="14"/>
      <c r="AO1316" s="14"/>
      <c r="AP1316" s="14"/>
      <c r="AQ1316" s="14"/>
      <c r="AR1316" s="14"/>
      <c r="AS1316" s="49"/>
      <c r="AT1316" s="49"/>
      <c r="AU1316" s="49"/>
      <c r="AV1316" s="49"/>
      <c r="AW1316" s="49"/>
      <c r="AX1316" s="49"/>
      <c r="AY1316" s="49"/>
      <c r="AZ1316" s="49"/>
      <c r="BA1316" s="49"/>
      <c r="BB1316" s="49"/>
      <c r="BC1316" s="60"/>
    </row>
    <row r="1317" spans="1:55">
      <c r="A1317" s="89">
        <v>42946</v>
      </c>
      <c r="B1317" s="2" t="s">
        <v>1842</v>
      </c>
      <c r="C1317" s="2" t="s">
        <v>1450</v>
      </c>
      <c r="D1317" s="2" t="s">
        <v>1575</v>
      </c>
      <c r="E1317" s="2">
        <v>144</v>
      </c>
      <c r="F1317" s="2">
        <v>3</v>
      </c>
      <c r="G1317" s="10" t="str">
        <f t="shared" si="122"/>
        <v>144-3</v>
      </c>
      <c r="H1317" s="2">
        <v>62</v>
      </c>
      <c r="I1317" s="2">
        <v>66</v>
      </c>
      <c r="J1317" s="14">
        <f>(VLOOKUP($G1317,Depth_Lookup_CCL!$A$3:$Z$549,11,FALSE))+(H1317/100)</f>
        <v>368.80999999999995</v>
      </c>
      <c r="K1317" s="14">
        <f>(VLOOKUP($G1317,Depth_Lookup_CCL!$A$3:$Z$549,11,FALSE))+(I1317/100)</f>
        <v>368.84999999999997</v>
      </c>
      <c r="L1317" s="90">
        <v>60</v>
      </c>
      <c r="M1317" s="90" t="s">
        <v>1846</v>
      </c>
      <c r="N1317" s="14"/>
      <c r="Q1317" s="2"/>
      <c r="R1317" s="110"/>
      <c r="S1317" s="2" t="s">
        <v>1366</v>
      </c>
      <c r="T1317" s="35" t="s">
        <v>1363</v>
      </c>
      <c r="U1317" s="2" t="s">
        <v>1368</v>
      </c>
      <c r="V1317" s="2" t="s">
        <v>238</v>
      </c>
      <c r="W1317" s="5">
        <f>VLOOKUP(V1317,definitions_list_lookup!$V$12:$W$15,2,FALSE)</f>
        <v>2</v>
      </c>
      <c r="X1317" s="35" t="s">
        <v>1456</v>
      </c>
      <c r="Y1317" s="41">
        <f>VLOOKUP(X1317,definitions_list_lookup!$AT$3:$AU$5,2,FALSE)</f>
        <v>1</v>
      </c>
      <c r="Z1317" s="41">
        <v>4</v>
      </c>
      <c r="AA1317" s="41" t="s">
        <v>3081</v>
      </c>
      <c r="AB1317" s="2"/>
      <c r="AC1317" s="2"/>
      <c r="AD1317" s="5" t="e">
        <f>VLOOKUP(AC1317,definitions_list_lookup!$Y$12:$Z$15,2,FALSE)</f>
        <v>#N/A</v>
      </c>
      <c r="AE1317" s="35"/>
      <c r="AF1317" s="41" t="e">
        <f>VLOOKUP(AE1317,definitions_list_lookup!$AT$3:$AU$5,2,FALSE)</f>
        <v>#N/A</v>
      </c>
      <c r="AH1317" s="2"/>
      <c r="AI1317" s="2"/>
      <c r="AJ1317" s="14"/>
      <c r="AK1317" s="14"/>
      <c r="AL1317" s="14"/>
      <c r="AM1317" s="14"/>
      <c r="AN1317" s="14"/>
      <c r="AO1317" s="14"/>
      <c r="AP1317" s="14"/>
      <c r="AQ1317" s="14"/>
      <c r="AR1317" s="14"/>
      <c r="AS1317" s="49"/>
      <c r="AT1317" s="49"/>
      <c r="AU1317" s="49"/>
      <c r="AV1317" s="49"/>
      <c r="AW1317" s="49"/>
      <c r="AX1317" s="49"/>
      <c r="AY1317" s="49"/>
      <c r="AZ1317" s="49"/>
      <c r="BA1317" s="49"/>
      <c r="BB1317" s="49"/>
      <c r="BC1317" s="60"/>
    </row>
    <row r="1318" spans="1:55">
      <c r="A1318" s="89">
        <v>42946</v>
      </c>
      <c r="B1318" s="2" t="s">
        <v>1842</v>
      </c>
      <c r="C1318" s="2" t="s">
        <v>1450</v>
      </c>
      <c r="D1318" s="2" t="s">
        <v>1575</v>
      </c>
      <c r="E1318" s="2">
        <v>144</v>
      </c>
      <c r="F1318" s="2">
        <v>3</v>
      </c>
      <c r="G1318" s="10" t="str">
        <f t="shared" si="122"/>
        <v>144-3</v>
      </c>
      <c r="H1318" s="2">
        <v>66</v>
      </c>
      <c r="I1318" s="2">
        <v>100</v>
      </c>
      <c r="J1318" s="14">
        <f>(VLOOKUP($G1318,Depth_Lookup_CCL!$A$3:$Z$549,11,FALSE))+(H1318/100)</f>
        <v>368.84999999999997</v>
      </c>
      <c r="K1318" s="14">
        <f>(VLOOKUP($G1318,Depth_Lookup_CCL!$A$3:$Z$549,11,FALSE))+(I1318/100)</f>
        <v>369.18999999999994</v>
      </c>
      <c r="L1318" s="90">
        <v>60</v>
      </c>
      <c r="M1318" s="90" t="s">
        <v>1846</v>
      </c>
      <c r="N1318" s="14" t="s">
        <v>1442</v>
      </c>
      <c r="Q1318" s="2"/>
      <c r="R1318" s="110"/>
      <c r="S1318" s="2" t="s">
        <v>1379</v>
      </c>
      <c r="T1318" s="35" t="s">
        <v>1363</v>
      </c>
      <c r="U1318" s="2" t="s">
        <v>1367</v>
      </c>
      <c r="V1318" s="2" t="s">
        <v>238</v>
      </c>
      <c r="W1318" s="5">
        <f>VLOOKUP(V1318,definitions_list_lookup!$V$12:$W$15,2,FALSE)</f>
        <v>2</v>
      </c>
      <c r="X1318" s="35" t="s">
        <v>1455</v>
      </c>
      <c r="Y1318" s="41">
        <f>VLOOKUP(X1318,definitions_list_lookup!$AT$3:$AU$5,2,FALSE)</f>
        <v>0</v>
      </c>
      <c r="Z1318" s="41"/>
      <c r="AA1318" s="41" t="s">
        <v>4030</v>
      </c>
      <c r="AB1318" s="2"/>
      <c r="AC1318" s="2"/>
      <c r="AD1318" s="5" t="e">
        <f>VLOOKUP(AC1318,definitions_list_lookup!$Y$12:$Z$15,2,FALSE)</f>
        <v>#N/A</v>
      </c>
      <c r="AE1318" s="35"/>
      <c r="AF1318" s="41" t="e">
        <f>VLOOKUP(AE1318,definitions_list_lookup!$AT$3:$AU$5,2,FALSE)</f>
        <v>#N/A</v>
      </c>
      <c r="AH1318" s="2"/>
      <c r="AI1318" s="2"/>
      <c r="AJ1318" s="14"/>
      <c r="AK1318" s="14"/>
      <c r="AL1318" s="14"/>
      <c r="AM1318" s="14"/>
      <c r="AN1318" s="14"/>
      <c r="AO1318" s="14"/>
      <c r="AP1318" s="14"/>
      <c r="AQ1318" s="14"/>
      <c r="AR1318" s="14"/>
      <c r="AS1318" s="49">
        <v>11</v>
      </c>
      <c r="AT1318" s="49">
        <v>90</v>
      </c>
      <c r="AU1318" s="49">
        <v>29</v>
      </c>
      <c r="AV1318" s="49">
        <v>360</v>
      </c>
      <c r="AW1318" s="49">
        <f t="shared" si="120"/>
        <v>-160.67569270237203</v>
      </c>
      <c r="AX1318" s="49">
        <f t="shared" si="116"/>
        <v>199.32430729762797</v>
      </c>
      <c r="AY1318" s="49">
        <f t="shared" si="121"/>
        <v>59.569898058961378</v>
      </c>
      <c r="AZ1318" s="49">
        <f t="shared" si="117"/>
        <v>289.32430729762797</v>
      </c>
      <c r="BA1318" s="49">
        <f t="shared" si="118"/>
        <v>30.430101941038622</v>
      </c>
      <c r="BB1318" s="49">
        <f t="shared" si="123"/>
        <v>19.324307297627968</v>
      </c>
      <c r="BC1318" s="60">
        <f t="shared" si="119"/>
        <v>30.430101941038622</v>
      </c>
    </row>
    <row r="1319" spans="1:55">
      <c r="A1319" s="89">
        <v>42946</v>
      </c>
      <c r="B1319" s="2" t="s">
        <v>1842</v>
      </c>
      <c r="C1319" s="2" t="s">
        <v>1450</v>
      </c>
      <c r="D1319" s="2" t="s">
        <v>1575</v>
      </c>
      <c r="E1319" s="2">
        <v>145</v>
      </c>
      <c r="F1319" s="2">
        <v>1</v>
      </c>
      <c r="G1319" s="10" t="str">
        <f t="shared" si="122"/>
        <v>145-1</v>
      </c>
      <c r="H1319" s="2">
        <v>0</v>
      </c>
      <c r="I1319" s="2">
        <v>82</v>
      </c>
      <c r="J1319" s="14">
        <f>(VLOOKUP($G1319,Depth_Lookup_CCL!$A$3:$Z$549,11,FALSE))+(H1319/100)</f>
        <v>368.7</v>
      </c>
      <c r="K1319" s="14">
        <f>(VLOOKUP($G1319,Depth_Lookup_CCL!$A$3:$Z$549,11,FALSE))+(I1319/100)</f>
        <v>369.52</v>
      </c>
      <c r="L1319" s="90">
        <v>60</v>
      </c>
      <c r="M1319" s="90" t="s">
        <v>1888</v>
      </c>
      <c r="N1319" s="14" t="s">
        <v>1442</v>
      </c>
      <c r="Q1319" s="2"/>
      <c r="R1319" s="110"/>
      <c r="T1319" s="35"/>
      <c r="U1319" s="2"/>
      <c r="V1319" s="2"/>
      <c r="W1319" s="5" t="e">
        <f>VLOOKUP(V1319,definitions_list_lookup!$V$12:$W$15,2,FALSE)</f>
        <v>#N/A</v>
      </c>
      <c r="X1319" s="35"/>
      <c r="Y1319" s="41" t="e">
        <f>VLOOKUP(X1319,definitions_list_lookup!$AT$3:$AU$5,2,FALSE)</f>
        <v>#N/A</v>
      </c>
      <c r="Z1319" s="41">
        <v>187</v>
      </c>
      <c r="AA1319" s="41" t="s">
        <v>4048</v>
      </c>
      <c r="AB1319" s="2"/>
      <c r="AC1319" s="2"/>
      <c r="AD1319" s="5" t="e">
        <f>VLOOKUP(AC1319,definitions_list_lookup!$Y$12:$Z$15,2,FALSE)</f>
        <v>#N/A</v>
      </c>
      <c r="AE1319" s="35"/>
      <c r="AF1319" s="41" t="e">
        <f>VLOOKUP(AE1319,definitions_list_lookup!$AT$3:$AU$5,2,FALSE)</f>
        <v>#N/A</v>
      </c>
      <c r="AH1319" s="2"/>
      <c r="AI1319" s="2"/>
      <c r="AJ1319" s="14"/>
      <c r="AK1319" s="14"/>
      <c r="AL1319" s="14"/>
      <c r="AM1319" s="14"/>
      <c r="AN1319" s="14"/>
      <c r="AO1319" s="14"/>
      <c r="AP1319" s="14"/>
      <c r="AQ1319" s="14"/>
      <c r="AR1319" s="14"/>
      <c r="AS1319" s="49"/>
      <c r="AT1319" s="49"/>
      <c r="AU1319" s="49"/>
      <c r="AV1319" s="49"/>
      <c r="AW1319" s="49" t="e">
        <f t="shared" si="120"/>
        <v>#DIV/0!</v>
      </c>
      <c r="AX1319" s="49" t="e">
        <f t="shared" si="116"/>
        <v>#DIV/0!</v>
      </c>
      <c r="AY1319" s="49" t="e">
        <f t="shared" si="121"/>
        <v>#DIV/0!</v>
      </c>
      <c r="AZ1319" s="49" t="e">
        <f t="shared" si="117"/>
        <v>#DIV/0!</v>
      </c>
      <c r="BA1319" s="49" t="e">
        <f t="shared" si="118"/>
        <v>#DIV/0!</v>
      </c>
      <c r="BB1319" s="49" t="e">
        <f t="shared" si="123"/>
        <v>#DIV/0!</v>
      </c>
      <c r="BC1319" s="60" t="e">
        <f t="shared" si="119"/>
        <v>#DIV/0!</v>
      </c>
    </row>
    <row r="1320" spans="1:55">
      <c r="A1320" s="89">
        <v>42947</v>
      </c>
      <c r="B1320" s="2" t="s">
        <v>1842</v>
      </c>
      <c r="C1320" s="2" t="s">
        <v>1450</v>
      </c>
      <c r="D1320" s="2" t="s">
        <v>1575</v>
      </c>
      <c r="E1320" s="2">
        <v>145</v>
      </c>
      <c r="F1320" s="2">
        <v>2</v>
      </c>
      <c r="G1320" s="10" t="str">
        <f t="shared" si="122"/>
        <v>145-2</v>
      </c>
      <c r="H1320" s="2">
        <v>0</v>
      </c>
      <c r="I1320" s="2">
        <v>67</v>
      </c>
      <c r="J1320" s="14">
        <f>(VLOOKUP($G1320,Depth_Lookup_CCL!$A$3:$Z$549,11,FALSE))+(H1320/100)</f>
        <v>369.52</v>
      </c>
      <c r="K1320" s="14">
        <f>(VLOOKUP($G1320,Depth_Lookup_CCL!$A$3:$Z$549,11,FALSE))+(I1320/100)</f>
        <v>370.19</v>
      </c>
      <c r="L1320" s="90">
        <v>60</v>
      </c>
      <c r="M1320" s="90" t="s">
        <v>1846</v>
      </c>
      <c r="N1320" s="14"/>
      <c r="Q1320" s="2"/>
      <c r="R1320" s="110"/>
      <c r="T1320" s="35"/>
      <c r="U1320" s="2"/>
      <c r="V1320" s="2"/>
      <c r="W1320" s="5" t="e">
        <f>VLOOKUP(V1320,definitions_list_lookup!$V$12:$W$15,2,FALSE)</f>
        <v>#N/A</v>
      </c>
      <c r="X1320" s="35"/>
      <c r="Y1320" s="41" t="e">
        <f>VLOOKUP(X1320,definitions_list_lookup!$AT$3:$AU$5,2,FALSE)</f>
        <v>#N/A</v>
      </c>
      <c r="Z1320" s="41"/>
      <c r="AA1320" s="41" t="s">
        <v>3229</v>
      </c>
      <c r="AB1320" s="2"/>
      <c r="AC1320" s="2"/>
      <c r="AD1320" s="5" t="e">
        <f>VLOOKUP(AC1320,definitions_list_lookup!$Y$12:$Z$15,2,FALSE)</f>
        <v>#N/A</v>
      </c>
      <c r="AE1320" s="35"/>
      <c r="AF1320" s="41" t="e">
        <f>VLOOKUP(AE1320,definitions_list_lookup!$AT$3:$AU$5,2,FALSE)</f>
        <v>#N/A</v>
      </c>
      <c r="AH1320" s="2"/>
      <c r="AI1320" s="2"/>
      <c r="AJ1320" s="14"/>
      <c r="AK1320" s="14"/>
      <c r="AL1320" s="14"/>
      <c r="AM1320" s="14"/>
      <c r="AN1320" s="14"/>
      <c r="AO1320" s="14"/>
      <c r="AP1320" s="14"/>
      <c r="AQ1320" s="14"/>
      <c r="AR1320" s="14"/>
      <c r="AS1320" s="49"/>
      <c r="AT1320" s="49"/>
      <c r="AU1320" s="49"/>
      <c r="AV1320" s="49"/>
      <c r="AW1320" s="49"/>
      <c r="AX1320" s="49"/>
      <c r="AY1320" s="49"/>
      <c r="AZ1320" s="49"/>
      <c r="BA1320" s="49"/>
      <c r="BB1320" s="49"/>
      <c r="BC1320" s="60"/>
    </row>
    <row r="1321" spans="1:55">
      <c r="A1321" s="89">
        <v>42947</v>
      </c>
      <c r="B1321" s="2" t="s">
        <v>1842</v>
      </c>
      <c r="C1321" s="2" t="s">
        <v>1450</v>
      </c>
      <c r="D1321" s="2" t="s">
        <v>1575</v>
      </c>
      <c r="E1321" s="2">
        <v>145</v>
      </c>
      <c r="F1321" s="2">
        <v>2</v>
      </c>
      <c r="G1321" s="10" t="str">
        <f t="shared" si="122"/>
        <v>145-2</v>
      </c>
      <c r="H1321" s="2">
        <v>67</v>
      </c>
      <c r="I1321" s="2">
        <v>69</v>
      </c>
      <c r="J1321" s="14">
        <f>(VLOOKUP($G1321,Depth_Lookup_CCL!$A$3:$Z$549,11,FALSE))+(H1321/100)</f>
        <v>370.19</v>
      </c>
      <c r="K1321" s="14">
        <f>(VLOOKUP($G1321,Depth_Lookup_CCL!$A$3:$Z$549,11,FALSE))+(I1321/100)</f>
        <v>370.21</v>
      </c>
      <c r="L1321" s="90">
        <v>60</v>
      </c>
      <c r="M1321" s="90" t="s">
        <v>1846</v>
      </c>
      <c r="N1321" s="14" t="s">
        <v>1442</v>
      </c>
      <c r="Q1321" s="2"/>
      <c r="R1321" s="110"/>
      <c r="S1321" s="2" t="s">
        <v>1379</v>
      </c>
      <c r="T1321" s="35" t="s">
        <v>1363</v>
      </c>
      <c r="U1321" s="2" t="s">
        <v>1368</v>
      </c>
      <c r="V1321" s="2" t="s">
        <v>238</v>
      </c>
      <c r="W1321" s="5">
        <f>VLOOKUP(V1321,definitions_list_lookup!$V$12:$W$15,2,FALSE)</f>
        <v>2</v>
      </c>
      <c r="X1321" s="35" t="s">
        <v>1456</v>
      </c>
      <c r="Y1321" s="41">
        <f>VLOOKUP(X1321,definitions_list_lookup!$AT$3:$AU$5,2,FALSE)</f>
        <v>1</v>
      </c>
      <c r="Z1321" s="41"/>
      <c r="AA1321" s="41" t="s">
        <v>3229</v>
      </c>
      <c r="AB1321" s="2"/>
      <c r="AC1321" s="2"/>
      <c r="AD1321" s="5" t="e">
        <f>VLOOKUP(AC1321,definitions_list_lookup!$Y$12:$Z$15,2,FALSE)</f>
        <v>#N/A</v>
      </c>
      <c r="AE1321" s="35"/>
      <c r="AF1321" s="41" t="e">
        <f>VLOOKUP(AE1321,definitions_list_lookup!$AT$3:$AU$5,2,FALSE)</f>
        <v>#N/A</v>
      </c>
      <c r="AH1321" s="2"/>
      <c r="AI1321" s="2"/>
      <c r="AJ1321" s="14"/>
      <c r="AK1321" s="14"/>
      <c r="AL1321" s="14"/>
      <c r="AM1321" s="14"/>
      <c r="AN1321" s="14"/>
      <c r="AO1321" s="14"/>
      <c r="AP1321" s="14"/>
      <c r="AQ1321" s="14"/>
      <c r="AR1321" s="14"/>
      <c r="AS1321" s="49">
        <v>11</v>
      </c>
      <c r="AT1321" s="49">
        <v>270</v>
      </c>
      <c r="AU1321" s="49">
        <v>10</v>
      </c>
      <c r="AV1321" s="49">
        <v>360</v>
      </c>
      <c r="AW1321" s="49">
        <f t="shared" si="120"/>
        <v>132.21191629307765</v>
      </c>
      <c r="AX1321" s="49">
        <f t="shared" si="116"/>
        <v>132.21191629307765</v>
      </c>
      <c r="AY1321" s="49">
        <f t="shared" si="121"/>
        <v>75.294896442323633</v>
      </c>
      <c r="AZ1321" s="49">
        <f t="shared" si="117"/>
        <v>222.21191629307765</v>
      </c>
      <c r="BA1321" s="49">
        <f t="shared" si="118"/>
        <v>14.705103557676367</v>
      </c>
      <c r="BB1321" s="49">
        <f t="shared" si="123"/>
        <v>312.21191629307765</v>
      </c>
      <c r="BC1321" s="60">
        <f t="shared" si="119"/>
        <v>14.705103557676367</v>
      </c>
    </row>
    <row r="1322" spans="1:55">
      <c r="A1322" s="89">
        <v>42947</v>
      </c>
      <c r="B1322" s="2" t="s">
        <v>1842</v>
      </c>
      <c r="C1322" s="2" t="s">
        <v>1450</v>
      </c>
      <c r="D1322" s="2" t="s">
        <v>1575</v>
      </c>
      <c r="E1322" s="2">
        <v>145</v>
      </c>
      <c r="F1322" s="2">
        <v>3</v>
      </c>
      <c r="G1322" s="10" t="s">
        <v>4049</v>
      </c>
      <c r="H1322" s="2">
        <v>0</v>
      </c>
      <c r="I1322" s="2">
        <v>21.5</v>
      </c>
      <c r="J1322" s="14">
        <f>(VLOOKUP($G1322,Depth_Lookup_CCL!$A$3:$Z$549,11,FALSE))+(H1322/100)</f>
        <v>370.2</v>
      </c>
      <c r="K1322" s="14">
        <f>(VLOOKUP($G1322,Depth_Lookup_CCL!$A$3:$Z$549,11,FALSE))+(I1322/100)</f>
        <v>370.41499999999996</v>
      </c>
      <c r="L1322" s="90">
        <v>62</v>
      </c>
      <c r="M1322" s="90" t="s">
        <v>1846</v>
      </c>
      <c r="N1322" s="14"/>
      <c r="Q1322" s="2"/>
      <c r="R1322" s="110"/>
      <c r="T1322" s="35"/>
      <c r="U1322" s="2"/>
      <c r="V1322" s="2"/>
      <c r="W1322" s="5" t="e">
        <f>VLOOKUP(V1322,definitions_list_lookup!$V$12:$W$15,2,FALSE)</f>
        <v>#N/A</v>
      </c>
      <c r="X1322" s="35"/>
      <c r="Y1322" s="41" t="e">
        <f>VLOOKUP(X1322,definitions_list_lookup!$AT$3:$AU$5,2,FALSE)</f>
        <v>#N/A</v>
      </c>
      <c r="Z1322" s="41">
        <v>21.5</v>
      </c>
      <c r="AA1322" s="41" t="s">
        <v>4050</v>
      </c>
      <c r="AB1322" s="2"/>
      <c r="AC1322" s="2"/>
      <c r="AD1322" s="5" t="e">
        <f>VLOOKUP(AC1322,definitions_list_lookup!$Y$12:$Z$15,2,FALSE)</f>
        <v>#N/A</v>
      </c>
      <c r="AE1322" s="35"/>
      <c r="AF1322" s="41" t="e">
        <f>VLOOKUP(AE1322,definitions_list_lookup!$AT$3:$AU$5,2,FALSE)</f>
        <v>#N/A</v>
      </c>
      <c r="AH1322" s="2"/>
      <c r="AI1322" s="2"/>
      <c r="AJ1322" s="14"/>
      <c r="AK1322" s="14"/>
      <c r="AL1322" s="14"/>
      <c r="AM1322" s="14"/>
      <c r="AN1322" s="14"/>
      <c r="AO1322" s="14"/>
      <c r="AP1322" s="14"/>
      <c r="AQ1322" s="14"/>
      <c r="AR1322" s="14"/>
      <c r="AS1322" s="49"/>
      <c r="AT1322" s="49"/>
      <c r="AU1322" s="49"/>
      <c r="AV1322" s="49"/>
      <c r="AW1322" s="49"/>
      <c r="AX1322" s="49"/>
      <c r="AY1322" s="49"/>
      <c r="AZ1322" s="49"/>
      <c r="BA1322" s="49"/>
      <c r="BB1322" s="49"/>
      <c r="BC1322" s="60"/>
    </row>
    <row r="1323" spans="1:55">
      <c r="A1323" s="89">
        <v>42947</v>
      </c>
      <c r="B1323" s="2" t="s">
        <v>1842</v>
      </c>
      <c r="C1323" s="2" t="s">
        <v>1450</v>
      </c>
      <c r="D1323" s="2" t="s">
        <v>1575</v>
      </c>
      <c r="E1323" s="2">
        <v>145</v>
      </c>
      <c r="F1323" s="2">
        <v>3</v>
      </c>
      <c r="G1323" s="10" t="s">
        <v>4049</v>
      </c>
      <c r="H1323" s="2">
        <v>21.5</v>
      </c>
      <c r="I1323" s="2">
        <v>24.5</v>
      </c>
      <c r="J1323" s="14">
        <f>(VLOOKUP($G1323,Depth_Lookup_CCL!$A$3:$Z$549,11,FALSE))+(H1323/100)</f>
        <v>370.41499999999996</v>
      </c>
      <c r="K1323" s="14">
        <f>(VLOOKUP($G1323,Depth_Lookup_CCL!$A$3:$Z$549,11,FALSE))+(I1323/100)</f>
        <v>370.44499999999999</v>
      </c>
      <c r="L1323" s="90">
        <v>62</v>
      </c>
      <c r="M1323" s="90" t="s">
        <v>1846</v>
      </c>
      <c r="N1323" s="14"/>
      <c r="Q1323" s="2"/>
      <c r="R1323" s="110"/>
      <c r="S1323" s="2" t="s">
        <v>1366</v>
      </c>
      <c r="T1323" s="35" t="s">
        <v>1363</v>
      </c>
      <c r="U1323" s="2" t="s">
        <v>1368</v>
      </c>
      <c r="V1323" s="2" t="s">
        <v>238</v>
      </c>
      <c r="W1323" s="5">
        <f>VLOOKUP(V1323,definitions_list_lookup!$V$12:$W$15,2,FALSE)</f>
        <v>2</v>
      </c>
      <c r="X1323" s="35" t="s">
        <v>1456</v>
      </c>
      <c r="Y1323" s="41">
        <f>VLOOKUP(X1323,definitions_list_lookup!$AT$3:$AU$5,2,FALSE)</f>
        <v>1</v>
      </c>
      <c r="Z1323" s="41">
        <v>3</v>
      </c>
      <c r="AA1323" s="41" t="s">
        <v>3943</v>
      </c>
      <c r="AB1323" s="2"/>
      <c r="AC1323" s="2"/>
      <c r="AD1323" s="5" t="e">
        <f>VLOOKUP(AC1323,definitions_list_lookup!$Y$12:$Z$15,2,FALSE)</f>
        <v>#N/A</v>
      </c>
      <c r="AE1323" s="35"/>
      <c r="AF1323" s="41" t="e">
        <f>VLOOKUP(AE1323,definitions_list_lookup!$AT$3:$AU$5,2,FALSE)</f>
        <v>#N/A</v>
      </c>
      <c r="AH1323" s="2"/>
      <c r="AI1323" s="2"/>
      <c r="AJ1323" s="14"/>
      <c r="AK1323" s="14"/>
      <c r="AL1323" s="14"/>
      <c r="AM1323" s="14"/>
      <c r="AN1323" s="14"/>
      <c r="AO1323" s="14"/>
      <c r="AP1323" s="14"/>
      <c r="AQ1323" s="14"/>
      <c r="AR1323" s="14"/>
      <c r="AS1323" s="49">
        <v>11</v>
      </c>
      <c r="AT1323" s="49">
        <v>270</v>
      </c>
      <c r="AU1323" s="49">
        <v>12</v>
      </c>
      <c r="AV1323" s="49">
        <v>180</v>
      </c>
      <c r="AW1323" s="49">
        <f t="shared" si="120"/>
        <v>42.442525130342489</v>
      </c>
      <c r="AX1323" s="49">
        <f t="shared" si="116"/>
        <v>42.442525130342489</v>
      </c>
      <c r="AY1323" s="49">
        <f t="shared" si="121"/>
        <v>73.931762851501048</v>
      </c>
      <c r="AZ1323" s="49">
        <f t="shared" si="117"/>
        <v>132.44252513034249</v>
      </c>
      <c r="BA1323" s="49">
        <f t="shared" si="118"/>
        <v>16.068237148498952</v>
      </c>
      <c r="BB1323" s="49">
        <f t="shared" si="123"/>
        <v>222.44252513034249</v>
      </c>
      <c r="BC1323" s="60">
        <f t="shared" si="119"/>
        <v>16.068237148498952</v>
      </c>
    </row>
    <row r="1324" spans="1:55">
      <c r="A1324" s="89">
        <v>42947</v>
      </c>
      <c r="B1324" s="2" t="s">
        <v>1842</v>
      </c>
      <c r="C1324" s="2" t="s">
        <v>1450</v>
      </c>
      <c r="D1324" s="2" t="s">
        <v>1575</v>
      </c>
      <c r="E1324" s="2">
        <v>145</v>
      </c>
      <c r="F1324" s="2">
        <v>3</v>
      </c>
      <c r="G1324" s="10" t="s">
        <v>4049</v>
      </c>
      <c r="H1324" s="2">
        <v>24.5</v>
      </c>
      <c r="I1324" s="2">
        <v>28</v>
      </c>
      <c r="J1324" s="14">
        <f>(VLOOKUP($G1324,Depth_Lookup_CCL!$A$3:$Z$549,11,FALSE))+(H1324/100)</f>
        <v>370.44499999999999</v>
      </c>
      <c r="K1324" s="14">
        <f>(VLOOKUP($G1324,Depth_Lookup_CCL!$A$3:$Z$549,11,FALSE))+(I1324/100)</f>
        <v>370.47999999999996</v>
      </c>
      <c r="L1324" s="90">
        <v>62</v>
      </c>
      <c r="M1324" s="90" t="s">
        <v>1846</v>
      </c>
      <c r="N1324" s="14"/>
      <c r="Q1324" s="2"/>
      <c r="R1324" s="110"/>
      <c r="S1324" s="2" t="s">
        <v>1378</v>
      </c>
      <c r="T1324" s="35" t="s">
        <v>1363</v>
      </c>
      <c r="U1324" s="2" t="s">
        <v>1368</v>
      </c>
      <c r="V1324" s="2" t="s">
        <v>238</v>
      </c>
      <c r="W1324" s="5">
        <f>VLOOKUP(V1324,definitions_list_lookup!$V$12:$W$15,2,FALSE)</f>
        <v>2</v>
      </c>
      <c r="X1324" s="35" t="s">
        <v>1456</v>
      </c>
      <c r="Y1324" s="41">
        <f>VLOOKUP(X1324,definitions_list_lookup!$AT$3:$AU$5,2,FALSE)</f>
        <v>1</v>
      </c>
      <c r="Z1324" s="41">
        <v>3.5</v>
      </c>
      <c r="AA1324" s="41" t="s">
        <v>4050</v>
      </c>
      <c r="AB1324" s="2"/>
      <c r="AC1324" s="2"/>
      <c r="AD1324" s="5" t="e">
        <f>VLOOKUP(AC1324,definitions_list_lookup!$Y$12:$Z$15,2,FALSE)</f>
        <v>#N/A</v>
      </c>
      <c r="AE1324" s="35"/>
      <c r="AF1324" s="41" t="e">
        <f>VLOOKUP(AE1324,definitions_list_lookup!$AT$3:$AU$5,2,FALSE)</f>
        <v>#N/A</v>
      </c>
      <c r="AH1324" s="2"/>
      <c r="AI1324" s="2"/>
      <c r="AJ1324" s="14"/>
      <c r="AK1324" s="14"/>
      <c r="AL1324" s="14"/>
      <c r="AM1324" s="14"/>
      <c r="AN1324" s="14"/>
      <c r="AO1324" s="14"/>
      <c r="AP1324" s="14"/>
      <c r="AQ1324" s="14"/>
      <c r="AR1324" s="14"/>
      <c r="AS1324" s="49">
        <v>8</v>
      </c>
      <c r="AT1324" s="49">
        <v>270</v>
      </c>
      <c r="AU1324" s="49">
        <v>20</v>
      </c>
      <c r="AV1324" s="49">
        <v>180</v>
      </c>
      <c r="AW1324" s="49">
        <f t="shared" si="120"/>
        <v>21.113208688049525</v>
      </c>
      <c r="AX1324" s="49">
        <f t="shared" si="116"/>
        <v>21.113208688049525</v>
      </c>
      <c r="AY1324" s="49">
        <f t="shared" si="121"/>
        <v>68.686181243994696</v>
      </c>
      <c r="AZ1324" s="49">
        <f t="shared" si="117"/>
        <v>111.11320868804953</v>
      </c>
      <c r="BA1324" s="49">
        <f t="shared" si="118"/>
        <v>21.313818756005304</v>
      </c>
      <c r="BB1324" s="49">
        <f t="shared" si="123"/>
        <v>201.11320868804953</v>
      </c>
      <c r="BC1324" s="60">
        <f t="shared" si="119"/>
        <v>21.313818756005304</v>
      </c>
    </row>
    <row r="1325" spans="1:55">
      <c r="A1325" s="89">
        <v>42947</v>
      </c>
      <c r="B1325" s="2" t="s">
        <v>1842</v>
      </c>
      <c r="C1325" s="2" t="s">
        <v>1450</v>
      </c>
      <c r="D1325" s="2" t="s">
        <v>1575</v>
      </c>
      <c r="E1325" s="2">
        <v>145</v>
      </c>
      <c r="F1325" s="2">
        <v>3</v>
      </c>
      <c r="G1325" s="10" t="str">
        <f t="shared" si="122"/>
        <v>145-3</v>
      </c>
      <c r="H1325" s="2">
        <v>28</v>
      </c>
      <c r="I1325" s="2">
        <v>79</v>
      </c>
      <c r="J1325" s="14">
        <f>(VLOOKUP($G1325,Depth_Lookup_CCL!$A$3:$Z$549,11,FALSE))+(H1325/100)</f>
        <v>370.47999999999996</v>
      </c>
      <c r="K1325" s="14">
        <f>(VLOOKUP($G1325,Depth_Lookup_CCL!$A$3:$Z$549,11,FALSE))+(I1325/100)</f>
        <v>370.99</v>
      </c>
      <c r="L1325" s="90">
        <v>62</v>
      </c>
      <c r="M1325" s="90" t="s">
        <v>1846</v>
      </c>
      <c r="N1325" s="14" t="s">
        <v>1378</v>
      </c>
      <c r="O1325" s="2" t="s">
        <v>1363</v>
      </c>
      <c r="Q1325" s="2"/>
      <c r="R1325" s="110"/>
      <c r="S1325" s="2" t="s">
        <v>1366</v>
      </c>
      <c r="T1325" s="35" t="s">
        <v>1363</v>
      </c>
      <c r="U1325" s="2" t="s">
        <v>1368</v>
      </c>
      <c r="V1325" s="2" t="s">
        <v>238</v>
      </c>
      <c r="W1325" s="5">
        <f>VLOOKUP(V1325,definitions_list_lookup!$V$12:$W$15,2,FALSE)</f>
        <v>2</v>
      </c>
      <c r="X1325" s="35" t="s">
        <v>1455</v>
      </c>
      <c r="Y1325" s="41">
        <f>VLOOKUP(X1325,definitions_list_lookup!$AT$3:$AU$5,2,FALSE)</f>
        <v>0</v>
      </c>
      <c r="Z1325" s="41">
        <v>61</v>
      </c>
      <c r="AA1325" s="41" t="s">
        <v>4030</v>
      </c>
      <c r="AB1325" s="2"/>
      <c r="AC1325" s="2"/>
      <c r="AD1325" s="5" t="e">
        <f>VLOOKUP(AC1325,definitions_list_lookup!$Y$12:$Z$15,2,FALSE)</f>
        <v>#N/A</v>
      </c>
      <c r="AE1325" s="35"/>
      <c r="AF1325" s="41" t="e">
        <f>VLOOKUP(AE1325,definitions_list_lookup!$AT$3:$AU$5,2,FALSE)</f>
        <v>#N/A</v>
      </c>
      <c r="AH1325" s="2"/>
      <c r="AI1325" s="2"/>
      <c r="AJ1325" s="14"/>
      <c r="AK1325" s="14"/>
      <c r="AL1325" s="14"/>
      <c r="AM1325" s="14"/>
      <c r="AN1325" s="14"/>
      <c r="AO1325" s="14"/>
      <c r="AP1325" s="14"/>
      <c r="AQ1325" s="14"/>
      <c r="AR1325" s="14"/>
      <c r="AS1325" s="49">
        <v>23</v>
      </c>
      <c r="AT1325" s="49">
        <v>270</v>
      </c>
      <c r="AU1325" s="49">
        <v>22</v>
      </c>
      <c r="AV1325" s="49">
        <v>180</v>
      </c>
      <c r="AW1325" s="49">
        <f t="shared" si="120"/>
        <v>46.413854717043847</v>
      </c>
      <c r="AX1325" s="49">
        <f t="shared" si="116"/>
        <v>46.413854717043847</v>
      </c>
      <c r="AY1325" s="49">
        <f t="shared" si="121"/>
        <v>59.628967311080466</v>
      </c>
      <c r="AZ1325" s="49">
        <f t="shared" si="117"/>
        <v>136.41385471704385</v>
      </c>
      <c r="BA1325" s="49">
        <f t="shared" si="118"/>
        <v>30.371032688919534</v>
      </c>
      <c r="BB1325" s="49">
        <f t="shared" si="123"/>
        <v>226.41385471704385</v>
      </c>
      <c r="BC1325" s="60">
        <f t="shared" si="119"/>
        <v>30.371032688919534</v>
      </c>
    </row>
    <row r="1326" spans="1:55">
      <c r="A1326" s="89">
        <v>42947</v>
      </c>
      <c r="B1326" s="2" t="s">
        <v>1842</v>
      </c>
      <c r="C1326" s="2" t="s">
        <v>1450</v>
      </c>
      <c r="D1326" s="2" t="s">
        <v>1575</v>
      </c>
      <c r="E1326" s="2">
        <v>145</v>
      </c>
      <c r="F1326" s="2">
        <v>4</v>
      </c>
      <c r="G1326" s="10" t="s">
        <v>4051</v>
      </c>
      <c r="H1326" s="2">
        <v>0</v>
      </c>
      <c r="I1326" s="2">
        <v>10</v>
      </c>
      <c r="J1326" s="14">
        <f>(VLOOKUP($G1326,Depth_Lookup_CCL!$A$3:$Z$549,11,FALSE))+(H1326/100)</f>
        <v>370.99</v>
      </c>
      <c r="K1326" s="14">
        <f>(VLOOKUP($G1326,Depth_Lookup_CCL!$A$3:$Z$549,11,FALSE))+(I1326/100)</f>
        <v>371.09000000000003</v>
      </c>
      <c r="L1326" s="90">
        <v>62</v>
      </c>
      <c r="M1326" s="90" t="s">
        <v>1846</v>
      </c>
      <c r="N1326" s="14"/>
      <c r="Q1326" s="2"/>
      <c r="R1326" s="110"/>
      <c r="T1326" s="35"/>
      <c r="U1326" s="2"/>
      <c r="V1326" s="2"/>
      <c r="W1326" s="5" t="e">
        <f>VLOOKUP(V1326,definitions_list_lookup!$V$12:$W$15,2,FALSE)</f>
        <v>#N/A</v>
      </c>
      <c r="X1326" s="35"/>
      <c r="Y1326" s="41" t="e">
        <f>VLOOKUP(X1326,definitions_list_lookup!$AT$3:$AU$5,2,FALSE)</f>
        <v>#N/A</v>
      </c>
      <c r="Z1326" s="41"/>
      <c r="AA1326" s="41" t="s">
        <v>3229</v>
      </c>
      <c r="AB1326" s="2"/>
      <c r="AC1326" s="2"/>
      <c r="AD1326" s="5" t="e">
        <f>VLOOKUP(AC1326,definitions_list_lookup!$Y$12:$Z$15,2,FALSE)</f>
        <v>#N/A</v>
      </c>
      <c r="AE1326" s="35"/>
      <c r="AF1326" s="41" t="e">
        <f>VLOOKUP(AE1326,definitions_list_lookup!$AT$3:$AU$5,2,FALSE)</f>
        <v>#N/A</v>
      </c>
      <c r="AH1326" s="2"/>
      <c r="AI1326" s="2"/>
      <c r="AJ1326" s="14"/>
      <c r="AK1326" s="14"/>
      <c r="AL1326" s="14"/>
      <c r="AM1326" s="14"/>
      <c r="AN1326" s="14"/>
      <c r="AO1326" s="14"/>
      <c r="AP1326" s="14"/>
      <c r="AQ1326" s="14"/>
      <c r="AR1326" s="14"/>
      <c r="AS1326" s="49"/>
      <c r="AT1326" s="49"/>
      <c r="AU1326" s="49"/>
      <c r="AV1326" s="49"/>
      <c r="AW1326" s="49"/>
      <c r="AX1326" s="49"/>
      <c r="AY1326" s="49"/>
      <c r="AZ1326" s="49"/>
      <c r="BA1326" s="49"/>
      <c r="BB1326" s="49"/>
      <c r="BC1326" s="60"/>
    </row>
    <row r="1327" spans="1:55">
      <c r="A1327" s="89">
        <v>42947</v>
      </c>
      <c r="B1327" s="2" t="s">
        <v>1842</v>
      </c>
      <c r="C1327" s="2" t="s">
        <v>1450</v>
      </c>
      <c r="D1327" s="2" t="s">
        <v>1575</v>
      </c>
      <c r="E1327" s="2">
        <v>145</v>
      </c>
      <c r="F1327" s="2">
        <v>4</v>
      </c>
      <c r="G1327" s="10" t="s">
        <v>4051</v>
      </c>
      <c r="H1327" s="2">
        <v>10</v>
      </c>
      <c r="I1327" s="2">
        <v>25</v>
      </c>
      <c r="J1327" s="14">
        <f>(VLOOKUP($G1327,Depth_Lookup_CCL!$A$3:$Z$549,11,FALSE))+(H1327/100)</f>
        <v>371.09000000000003</v>
      </c>
      <c r="K1327" s="14">
        <f>(VLOOKUP($G1327,Depth_Lookup_CCL!$A$3:$Z$549,11,FALSE))+(I1327/100)</f>
        <v>371.24</v>
      </c>
      <c r="L1327" s="90">
        <v>62</v>
      </c>
      <c r="M1327" s="90" t="s">
        <v>1846</v>
      </c>
      <c r="N1327" s="14"/>
      <c r="Q1327" s="2"/>
      <c r="R1327" s="110"/>
      <c r="S1327" s="2" t="s">
        <v>1379</v>
      </c>
      <c r="T1327" s="35" t="s">
        <v>1363</v>
      </c>
      <c r="U1327" s="2" t="s">
        <v>1368</v>
      </c>
      <c r="V1327" s="2" t="s">
        <v>238</v>
      </c>
      <c r="W1327" s="5">
        <f>VLOOKUP(V1327,definitions_list_lookup!$V$12:$W$15,2,FALSE)</f>
        <v>2</v>
      </c>
      <c r="X1327" s="35" t="s">
        <v>1456</v>
      </c>
      <c r="Y1327" s="41">
        <f>VLOOKUP(X1327,definitions_list_lookup!$AT$3:$AU$5,2,FALSE)</f>
        <v>1</v>
      </c>
      <c r="Z1327" s="41">
        <v>15</v>
      </c>
      <c r="AA1327" s="41" t="s">
        <v>4052</v>
      </c>
      <c r="AB1327" s="2"/>
      <c r="AC1327" s="2"/>
      <c r="AD1327" s="5" t="e">
        <f>VLOOKUP(AC1327,definitions_list_lookup!$Y$12:$Z$15,2,FALSE)</f>
        <v>#N/A</v>
      </c>
      <c r="AE1327" s="35"/>
      <c r="AF1327" s="41" t="e">
        <f>VLOOKUP(AE1327,definitions_list_lookup!$AT$3:$AU$5,2,FALSE)</f>
        <v>#N/A</v>
      </c>
      <c r="AH1327" s="2"/>
      <c r="AI1327" s="2"/>
      <c r="AJ1327" s="14"/>
      <c r="AK1327" s="14"/>
      <c r="AL1327" s="14"/>
      <c r="AM1327" s="14"/>
      <c r="AN1327" s="14"/>
      <c r="AO1327" s="14"/>
      <c r="AP1327" s="14"/>
      <c r="AQ1327" s="14"/>
      <c r="AR1327" s="14"/>
      <c r="AS1327" s="49"/>
      <c r="AT1327" s="49"/>
      <c r="AU1327" s="49"/>
      <c r="AV1327" s="49"/>
      <c r="AW1327" s="49"/>
      <c r="AX1327" s="49"/>
      <c r="AY1327" s="49"/>
      <c r="AZ1327" s="49"/>
      <c r="BA1327" s="49"/>
      <c r="BB1327" s="49"/>
      <c r="BC1327" s="60"/>
    </row>
    <row r="1328" spans="1:55">
      <c r="A1328" s="89">
        <v>42947</v>
      </c>
      <c r="B1328" s="2" t="s">
        <v>1842</v>
      </c>
      <c r="C1328" s="2" t="s">
        <v>1450</v>
      </c>
      <c r="D1328" s="2" t="s">
        <v>1575</v>
      </c>
      <c r="E1328" s="2">
        <v>145</v>
      </c>
      <c r="F1328" s="2">
        <v>4</v>
      </c>
      <c r="G1328" s="10" t="s">
        <v>4051</v>
      </c>
      <c r="H1328" s="2">
        <v>25</v>
      </c>
      <c r="I1328" s="2">
        <v>33</v>
      </c>
      <c r="J1328" s="14">
        <f>(VLOOKUP($G1328,Depth_Lookup_CCL!$A$3:$Z$549,11,FALSE))+(H1328/100)</f>
        <v>371.24</v>
      </c>
      <c r="K1328" s="14">
        <f>(VLOOKUP($G1328,Depth_Lookup_CCL!$A$3:$Z$549,11,FALSE))+(I1328/100)</f>
        <v>371.32</v>
      </c>
      <c r="L1328" s="90">
        <v>62</v>
      </c>
      <c r="M1328" s="90" t="s">
        <v>1846</v>
      </c>
      <c r="N1328" s="14"/>
      <c r="Q1328" s="2"/>
      <c r="R1328" s="110"/>
      <c r="T1328" s="35"/>
      <c r="U1328" s="2"/>
      <c r="V1328" s="2"/>
      <c r="W1328" s="5" t="e">
        <f>VLOOKUP(V1328,definitions_list_lookup!$V$12:$W$15,2,FALSE)</f>
        <v>#N/A</v>
      </c>
      <c r="X1328" s="35"/>
      <c r="Y1328" s="41" t="e">
        <f>VLOOKUP(X1328,definitions_list_lookup!$AT$3:$AU$5,2,FALSE)</f>
        <v>#N/A</v>
      </c>
      <c r="Z1328" s="41">
        <v>8</v>
      </c>
      <c r="AA1328" s="41" t="s">
        <v>4053</v>
      </c>
      <c r="AB1328" s="2"/>
      <c r="AC1328" s="2"/>
      <c r="AD1328" s="5" t="e">
        <f>VLOOKUP(AC1328,definitions_list_lookup!$Y$12:$Z$15,2,FALSE)</f>
        <v>#N/A</v>
      </c>
      <c r="AE1328" s="35"/>
      <c r="AF1328" s="41" t="e">
        <f>VLOOKUP(AE1328,definitions_list_lookup!$AT$3:$AU$5,2,FALSE)</f>
        <v>#N/A</v>
      </c>
      <c r="AH1328" s="2"/>
      <c r="AI1328" s="2"/>
      <c r="AJ1328" s="14"/>
      <c r="AK1328" s="14"/>
      <c r="AL1328" s="14"/>
      <c r="AM1328" s="14"/>
      <c r="AN1328" s="14"/>
      <c r="AO1328" s="14"/>
      <c r="AP1328" s="14"/>
      <c r="AQ1328" s="14"/>
      <c r="AR1328" s="14"/>
      <c r="AS1328" s="49">
        <v>10</v>
      </c>
      <c r="AT1328" s="49">
        <v>270</v>
      </c>
      <c r="AU1328" s="49">
        <v>18</v>
      </c>
      <c r="AV1328" s="49">
        <v>180</v>
      </c>
      <c r="AW1328" s="49">
        <f t="shared" si="120"/>
        <v>28.487738758561278</v>
      </c>
      <c r="AX1328" s="49">
        <f t="shared" si="116"/>
        <v>28.487738758561278</v>
      </c>
      <c r="AY1328" s="49">
        <f t="shared" si="121"/>
        <v>69.711606394173046</v>
      </c>
      <c r="AZ1328" s="49">
        <f t="shared" si="117"/>
        <v>118.48773875856128</v>
      </c>
      <c r="BA1328" s="49">
        <f t="shared" si="118"/>
        <v>20.288393605826954</v>
      </c>
      <c r="BB1328" s="49">
        <f t="shared" si="123"/>
        <v>208.48773875856128</v>
      </c>
      <c r="BC1328" s="60">
        <f t="shared" si="119"/>
        <v>20.288393605826954</v>
      </c>
    </row>
    <row r="1329" spans="1:55">
      <c r="A1329" s="89">
        <v>42947</v>
      </c>
      <c r="B1329" s="2" t="s">
        <v>1842</v>
      </c>
      <c r="C1329" s="2" t="s">
        <v>1450</v>
      </c>
      <c r="D1329" s="2" t="s">
        <v>1575</v>
      </c>
      <c r="E1329" s="2">
        <v>145</v>
      </c>
      <c r="F1329" s="2">
        <v>4</v>
      </c>
      <c r="G1329" s="10" t="str">
        <f t="shared" si="122"/>
        <v>145-4</v>
      </c>
      <c r="H1329" s="2">
        <v>33</v>
      </c>
      <c r="I1329" s="2">
        <v>61</v>
      </c>
      <c r="J1329" s="14">
        <f>(VLOOKUP($G1329,Depth_Lookup_CCL!$A$3:$Z$549,11,FALSE))+(H1329/100)</f>
        <v>371.32</v>
      </c>
      <c r="K1329" s="14">
        <f>(VLOOKUP($G1329,Depth_Lookup_CCL!$A$3:$Z$549,11,FALSE))+(I1329/100)</f>
        <v>371.6</v>
      </c>
      <c r="L1329" s="90">
        <v>62</v>
      </c>
      <c r="M1329" s="90" t="s">
        <v>1846</v>
      </c>
      <c r="N1329" s="14" t="s">
        <v>1442</v>
      </c>
      <c r="Q1329" s="2"/>
      <c r="R1329" s="110"/>
      <c r="S1329" s="2" t="s">
        <v>1366</v>
      </c>
      <c r="T1329" s="35" t="s">
        <v>1363</v>
      </c>
      <c r="U1329" s="2" t="s">
        <v>1368</v>
      </c>
      <c r="V1329" s="2" t="s">
        <v>238</v>
      </c>
      <c r="W1329" s="5">
        <f>VLOOKUP(V1329,definitions_list_lookup!$V$12:$W$15,2,FALSE)</f>
        <v>2</v>
      </c>
      <c r="X1329" s="35" t="s">
        <v>1456</v>
      </c>
      <c r="Y1329" s="41">
        <f>VLOOKUP(X1329,definitions_list_lookup!$AT$3:$AU$5,2,FALSE)</f>
        <v>1</v>
      </c>
      <c r="Z1329" s="41">
        <v>14</v>
      </c>
      <c r="AA1329" s="41" t="s">
        <v>4052</v>
      </c>
      <c r="AB1329" s="2"/>
      <c r="AC1329" s="2"/>
      <c r="AD1329" s="5" t="e">
        <f>VLOOKUP(AC1329,definitions_list_lookup!$Y$12:$Z$15,2,FALSE)</f>
        <v>#N/A</v>
      </c>
      <c r="AE1329" s="35"/>
      <c r="AF1329" s="41" t="e">
        <f>VLOOKUP(AE1329,definitions_list_lookup!$AT$3:$AU$5,2,FALSE)</f>
        <v>#N/A</v>
      </c>
      <c r="AH1329" s="2"/>
      <c r="AI1329" s="2"/>
      <c r="AJ1329" s="14"/>
      <c r="AK1329" s="14"/>
      <c r="AL1329" s="14"/>
      <c r="AM1329" s="14"/>
      <c r="AN1329" s="14"/>
      <c r="AO1329" s="14"/>
      <c r="AP1329" s="14"/>
      <c r="AQ1329" s="14"/>
      <c r="AR1329" s="14"/>
      <c r="AS1329" s="49"/>
      <c r="AT1329" s="49"/>
      <c r="AU1329" s="49"/>
      <c r="AV1329" s="49"/>
      <c r="AW1329" s="49" t="e">
        <f t="shared" si="120"/>
        <v>#DIV/0!</v>
      </c>
      <c r="AX1329" s="49" t="e">
        <f t="shared" si="116"/>
        <v>#DIV/0!</v>
      </c>
      <c r="AY1329" s="49" t="e">
        <f t="shared" si="121"/>
        <v>#DIV/0!</v>
      </c>
      <c r="AZ1329" s="49" t="e">
        <f t="shared" si="117"/>
        <v>#DIV/0!</v>
      </c>
      <c r="BA1329" s="49" t="e">
        <f t="shared" si="118"/>
        <v>#DIV/0!</v>
      </c>
      <c r="BB1329" s="49" t="e">
        <f t="shared" si="123"/>
        <v>#DIV/0!</v>
      </c>
      <c r="BC1329" s="60" t="e">
        <f t="shared" si="119"/>
        <v>#DIV/0!</v>
      </c>
    </row>
    <row r="1330" spans="1:55">
      <c r="A1330" s="89">
        <v>42947</v>
      </c>
      <c r="B1330" s="2" t="s">
        <v>1842</v>
      </c>
      <c r="C1330" s="2" t="s">
        <v>1450</v>
      </c>
      <c r="D1330" s="2" t="s">
        <v>1575</v>
      </c>
      <c r="E1330" s="2">
        <v>146</v>
      </c>
      <c r="F1330" s="2">
        <v>1</v>
      </c>
      <c r="G1330" s="10" t="str">
        <f t="shared" si="122"/>
        <v>146-1</v>
      </c>
      <c r="H1330" s="2">
        <v>0</v>
      </c>
      <c r="I1330" s="2">
        <v>6</v>
      </c>
      <c r="J1330" s="14">
        <f>(VLOOKUP($G1330,Depth_Lookup_CCL!$A$3:$Z$549,11,FALSE))+(H1330/100)</f>
        <v>371.75</v>
      </c>
      <c r="K1330" s="14">
        <f>(VLOOKUP($G1330,Depth_Lookup_CCL!$A$3:$Z$549,11,FALSE))+(I1330/100)</f>
        <v>371.81</v>
      </c>
      <c r="L1330" s="90">
        <v>62</v>
      </c>
      <c r="M1330" s="90" t="s">
        <v>1888</v>
      </c>
      <c r="N1330" s="14"/>
      <c r="Q1330" s="2"/>
      <c r="R1330" s="110"/>
      <c r="T1330" s="35"/>
      <c r="U1330" s="2"/>
      <c r="V1330" s="2"/>
      <c r="W1330" s="5" t="e">
        <f>VLOOKUP(V1330,definitions_list_lookup!$V$12:$W$15,2,FALSE)</f>
        <v>#N/A</v>
      </c>
      <c r="X1330" s="35"/>
      <c r="Y1330" s="41" t="e">
        <f>VLOOKUP(X1330,definitions_list_lookup!$AT$3:$AU$5,2,FALSE)</f>
        <v>#N/A</v>
      </c>
      <c r="Z1330" s="41"/>
      <c r="AA1330" s="41" t="s">
        <v>4054</v>
      </c>
      <c r="AB1330" s="2"/>
      <c r="AC1330" s="2"/>
      <c r="AD1330" s="5" t="e">
        <f>VLOOKUP(AC1330,definitions_list_lookup!$Y$12:$Z$15,2,FALSE)</f>
        <v>#N/A</v>
      </c>
      <c r="AE1330" s="35"/>
      <c r="AF1330" s="41" t="e">
        <f>VLOOKUP(AE1330,definitions_list_lookup!$AT$3:$AU$5,2,FALSE)</f>
        <v>#N/A</v>
      </c>
      <c r="AH1330" s="2"/>
      <c r="AI1330" s="2"/>
      <c r="AJ1330" s="14"/>
      <c r="AK1330" s="14"/>
      <c r="AL1330" s="14"/>
      <c r="AM1330" s="14"/>
      <c r="AN1330" s="14"/>
      <c r="AO1330" s="14"/>
      <c r="AP1330" s="14"/>
      <c r="AQ1330" s="14"/>
      <c r="AR1330" s="14"/>
      <c r="AS1330" s="49"/>
      <c r="AT1330" s="49"/>
      <c r="AU1330" s="49"/>
      <c r="AV1330" s="49"/>
      <c r="AW1330" s="49" t="e">
        <f t="shared" si="120"/>
        <v>#DIV/0!</v>
      </c>
      <c r="AX1330" s="49" t="e">
        <f t="shared" si="116"/>
        <v>#DIV/0!</v>
      </c>
      <c r="AY1330" s="49" t="e">
        <f t="shared" si="121"/>
        <v>#DIV/0!</v>
      </c>
      <c r="AZ1330" s="49" t="e">
        <f t="shared" si="117"/>
        <v>#DIV/0!</v>
      </c>
      <c r="BA1330" s="49" t="e">
        <f t="shared" si="118"/>
        <v>#DIV/0!</v>
      </c>
      <c r="BB1330" s="49" t="e">
        <f t="shared" si="123"/>
        <v>#DIV/0!</v>
      </c>
      <c r="BC1330" s="60" t="e">
        <f t="shared" si="119"/>
        <v>#DIV/0!</v>
      </c>
    </row>
    <row r="1331" spans="1:55">
      <c r="A1331" s="89">
        <v>42947</v>
      </c>
      <c r="B1331" s="2" t="s">
        <v>1842</v>
      </c>
      <c r="C1331" s="2" t="s">
        <v>1450</v>
      </c>
      <c r="D1331" s="2" t="s">
        <v>1575</v>
      </c>
      <c r="E1331" s="2">
        <v>146</v>
      </c>
      <c r="F1331" s="2">
        <v>1</v>
      </c>
      <c r="G1331" s="10" t="str">
        <f t="shared" si="122"/>
        <v>146-1</v>
      </c>
      <c r="H1331" s="2">
        <v>6</v>
      </c>
      <c r="I1331" s="2">
        <v>8</v>
      </c>
      <c r="J1331" s="14">
        <f>(VLOOKUP($G1331,Depth_Lookup_CCL!$A$3:$Z$549,11,FALSE))+(H1331/100)</f>
        <v>371.81</v>
      </c>
      <c r="K1331" s="14">
        <f>(VLOOKUP($G1331,Depth_Lookup_CCL!$A$3:$Z$549,11,FALSE))+(I1331/100)</f>
        <v>371.83</v>
      </c>
      <c r="L1331" s="90">
        <v>62</v>
      </c>
      <c r="M1331" s="90" t="s">
        <v>1888</v>
      </c>
      <c r="N1331" s="14"/>
      <c r="Q1331" s="2"/>
      <c r="R1331" s="110"/>
      <c r="S1331" s="2" t="s">
        <v>1378</v>
      </c>
      <c r="T1331" s="35" t="s">
        <v>1363</v>
      </c>
      <c r="U1331" s="2" t="s">
        <v>1368</v>
      </c>
      <c r="V1331" s="2" t="s">
        <v>238</v>
      </c>
      <c r="W1331" s="5">
        <f>VLOOKUP(V1331,definitions_list_lookup!$V$12:$W$15,2,FALSE)</f>
        <v>2</v>
      </c>
      <c r="X1331" s="35" t="s">
        <v>1456</v>
      </c>
      <c r="Y1331" s="41">
        <f>VLOOKUP(X1331,definitions_list_lookup!$AT$3:$AU$5,2,FALSE)</f>
        <v>1</v>
      </c>
      <c r="Z1331" s="41">
        <v>2</v>
      </c>
      <c r="AA1331" s="41" t="s">
        <v>4055</v>
      </c>
      <c r="AB1331" s="2"/>
      <c r="AC1331" s="2"/>
      <c r="AD1331" s="5" t="e">
        <f>VLOOKUP(AC1331,definitions_list_lookup!$Y$12:$Z$15,2,FALSE)</f>
        <v>#N/A</v>
      </c>
      <c r="AE1331" s="35"/>
      <c r="AF1331" s="41" t="e">
        <f>VLOOKUP(AE1331,definitions_list_lookup!$AT$3:$AU$5,2,FALSE)</f>
        <v>#N/A</v>
      </c>
      <c r="AH1331" s="2"/>
      <c r="AI1331" s="2"/>
      <c r="AJ1331" s="14"/>
      <c r="AK1331" s="14"/>
      <c r="AL1331" s="14"/>
      <c r="AM1331" s="14"/>
      <c r="AN1331" s="14"/>
      <c r="AO1331" s="14"/>
      <c r="AP1331" s="14"/>
      <c r="AQ1331" s="14"/>
      <c r="AR1331" s="14"/>
      <c r="AS1331" s="49">
        <v>0</v>
      </c>
      <c r="AT1331" s="49">
        <v>90</v>
      </c>
      <c r="AU1331" s="49">
        <v>22</v>
      </c>
      <c r="AV1331" s="49">
        <v>180</v>
      </c>
      <c r="AW1331" s="49" t="e">
        <f t="shared" si="120"/>
        <v>#DIV/0!</v>
      </c>
      <c r="AX1331" s="49" t="e">
        <f t="shared" si="116"/>
        <v>#DIV/0!</v>
      </c>
      <c r="AY1331" s="49" t="e">
        <f t="shared" si="121"/>
        <v>#DIV/0!</v>
      </c>
      <c r="AZ1331" s="49" t="e">
        <f t="shared" si="117"/>
        <v>#DIV/0!</v>
      </c>
      <c r="BA1331" s="49" t="e">
        <f t="shared" si="118"/>
        <v>#DIV/0!</v>
      </c>
      <c r="BB1331" s="49" t="e">
        <f t="shared" si="123"/>
        <v>#DIV/0!</v>
      </c>
      <c r="BC1331" s="60" t="e">
        <f t="shared" si="119"/>
        <v>#DIV/0!</v>
      </c>
    </row>
    <row r="1332" spans="1:55">
      <c r="A1332" s="89">
        <v>42947</v>
      </c>
      <c r="B1332" s="2" t="s">
        <v>1842</v>
      </c>
      <c r="C1332" s="2" t="s">
        <v>1450</v>
      </c>
      <c r="D1332" s="2" t="s">
        <v>1575</v>
      </c>
      <c r="E1332" s="2">
        <v>146</v>
      </c>
      <c r="F1332" s="2">
        <v>1</v>
      </c>
      <c r="G1332" s="10" t="str">
        <f t="shared" si="122"/>
        <v>146-1</v>
      </c>
      <c r="H1332" s="2">
        <v>8</v>
      </c>
      <c r="I1332" s="2">
        <v>14</v>
      </c>
      <c r="J1332" s="14">
        <f>(VLOOKUP($G1332,Depth_Lookup_CCL!$A$3:$Z$549,11,FALSE))+(H1332/100)</f>
        <v>371.83</v>
      </c>
      <c r="K1332" s="14">
        <f>(VLOOKUP($G1332,Depth_Lookup_CCL!$A$3:$Z$549,11,FALSE))+(I1332/100)</f>
        <v>371.89</v>
      </c>
      <c r="L1332" s="90">
        <v>62</v>
      </c>
      <c r="M1332" s="90" t="s">
        <v>1888</v>
      </c>
      <c r="N1332" s="14"/>
      <c r="Q1332" s="2"/>
      <c r="R1332" s="110"/>
      <c r="S1332" s="2" t="s">
        <v>1379</v>
      </c>
      <c r="T1332" s="35" t="s">
        <v>1363</v>
      </c>
      <c r="U1332" s="2" t="s">
        <v>1368</v>
      </c>
      <c r="V1332" s="2" t="s">
        <v>238</v>
      </c>
      <c r="W1332" s="5">
        <f>VLOOKUP(V1332,definitions_list_lookup!$V$12:$W$15,2,FALSE)</f>
        <v>2</v>
      </c>
      <c r="X1332" s="35" t="s">
        <v>1456</v>
      </c>
      <c r="Y1332" s="41">
        <f>VLOOKUP(X1332,definitions_list_lookup!$AT$3:$AU$5,2,FALSE)</f>
        <v>1</v>
      </c>
      <c r="Z1332" s="41">
        <v>6</v>
      </c>
      <c r="AA1332" s="41" t="s">
        <v>4052</v>
      </c>
      <c r="AB1332" s="2"/>
      <c r="AC1332" s="2"/>
      <c r="AD1332" s="5" t="e">
        <f>VLOOKUP(AC1332,definitions_list_lookup!$Y$12:$Z$15,2,FALSE)</f>
        <v>#N/A</v>
      </c>
      <c r="AE1332" s="35"/>
      <c r="AF1332" s="41" t="e">
        <f>VLOOKUP(AE1332,definitions_list_lookup!$AT$3:$AU$5,2,FALSE)</f>
        <v>#N/A</v>
      </c>
      <c r="AH1332" s="2"/>
      <c r="AI1332" s="2"/>
      <c r="AJ1332" s="14"/>
      <c r="AK1332" s="14"/>
      <c r="AL1332" s="14"/>
      <c r="AM1332" s="14"/>
      <c r="AN1332" s="14"/>
      <c r="AO1332" s="14"/>
      <c r="AP1332" s="14"/>
      <c r="AQ1332" s="14"/>
      <c r="AR1332" s="14"/>
      <c r="AS1332" s="49"/>
      <c r="AT1332" s="49"/>
      <c r="AU1332" s="49"/>
      <c r="AV1332" s="49"/>
      <c r="AW1332" s="49" t="e">
        <f t="shared" si="120"/>
        <v>#DIV/0!</v>
      </c>
      <c r="AX1332" s="49" t="e">
        <f t="shared" si="116"/>
        <v>#DIV/0!</v>
      </c>
      <c r="AY1332" s="49" t="e">
        <f t="shared" si="121"/>
        <v>#DIV/0!</v>
      </c>
      <c r="AZ1332" s="49" t="e">
        <f t="shared" si="117"/>
        <v>#DIV/0!</v>
      </c>
      <c r="BA1332" s="49" t="e">
        <f t="shared" si="118"/>
        <v>#DIV/0!</v>
      </c>
      <c r="BB1332" s="49" t="e">
        <f t="shared" si="123"/>
        <v>#DIV/0!</v>
      </c>
      <c r="BC1332" s="60" t="e">
        <f t="shared" si="119"/>
        <v>#DIV/0!</v>
      </c>
    </row>
    <row r="1333" spans="1:55">
      <c r="A1333" s="89">
        <v>42947</v>
      </c>
      <c r="B1333" s="2" t="s">
        <v>1842</v>
      </c>
      <c r="C1333" s="2" t="s">
        <v>1450</v>
      </c>
      <c r="D1333" s="2" t="s">
        <v>1575</v>
      </c>
      <c r="E1333" s="2">
        <v>146</v>
      </c>
      <c r="F1333" s="2">
        <v>1</v>
      </c>
      <c r="G1333" s="10" t="str">
        <f t="shared" si="122"/>
        <v>146-1</v>
      </c>
      <c r="H1333" s="2">
        <v>14</v>
      </c>
      <c r="I1333" s="2">
        <v>22</v>
      </c>
      <c r="J1333" s="14">
        <f>(VLOOKUP($G1333,Depth_Lookup_CCL!$A$3:$Z$549,11,FALSE))+(H1333/100)</f>
        <v>371.89</v>
      </c>
      <c r="K1333" s="14">
        <f>(VLOOKUP($G1333,Depth_Lookup_CCL!$A$3:$Z$549,11,FALSE))+(I1333/100)</f>
        <v>371.97</v>
      </c>
      <c r="L1333" s="90">
        <v>62</v>
      </c>
      <c r="M1333" s="90" t="s">
        <v>1888</v>
      </c>
      <c r="N1333" s="14"/>
      <c r="Q1333" s="2"/>
      <c r="R1333" s="110"/>
      <c r="S1333" s="2" t="s">
        <v>1379</v>
      </c>
      <c r="T1333" s="35" t="s">
        <v>1391</v>
      </c>
      <c r="U1333" s="2" t="s">
        <v>1368</v>
      </c>
      <c r="V1333" s="2" t="s">
        <v>1374</v>
      </c>
      <c r="W1333" s="5">
        <f>VLOOKUP(V1333,definitions_list_lookup!$V$12:$W$15,2,FALSE)</f>
        <v>1</v>
      </c>
      <c r="X1333" s="35" t="s">
        <v>1456</v>
      </c>
      <c r="Y1333" s="41">
        <f>VLOOKUP(X1333,definitions_list_lookup!$AT$3:$AU$5,2,FALSE)</f>
        <v>1</v>
      </c>
      <c r="Z1333" s="41">
        <v>8</v>
      </c>
      <c r="AA1333" s="41" t="s">
        <v>3081</v>
      </c>
      <c r="AB1333" s="2"/>
      <c r="AC1333" s="2"/>
      <c r="AD1333" s="5" t="e">
        <f>VLOOKUP(AC1333,definitions_list_lookup!$Y$12:$Z$15,2,FALSE)</f>
        <v>#N/A</v>
      </c>
      <c r="AE1333" s="35"/>
      <c r="AF1333" s="41" t="e">
        <f>VLOOKUP(AE1333,definitions_list_lookup!$AT$3:$AU$5,2,FALSE)</f>
        <v>#N/A</v>
      </c>
      <c r="AH1333" s="2"/>
      <c r="AI1333" s="2"/>
      <c r="AJ1333" s="14"/>
      <c r="AK1333" s="14"/>
      <c r="AL1333" s="14"/>
      <c r="AM1333" s="14"/>
      <c r="AN1333" s="14"/>
      <c r="AO1333" s="14"/>
      <c r="AP1333" s="14"/>
      <c r="AQ1333" s="14"/>
      <c r="AR1333" s="14"/>
      <c r="AS1333" s="49"/>
      <c r="AT1333" s="49"/>
      <c r="AU1333" s="49"/>
      <c r="AV1333" s="49"/>
      <c r="AW1333" s="49" t="e">
        <f t="shared" si="120"/>
        <v>#DIV/0!</v>
      </c>
      <c r="AX1333" s="49" t="e">
        <f t="shared" si="116"/>
        <v>#DIV/0!</v>
      </c>
      <c r="AY1333" s="49" t="e">
        <f t="shared" si="121"/>
        <v>#DIV/0!</v>
      </c>
      <c r="AZ1333" s="49" t="e">
        <f t="shared" si="117"/>
        <v>#DIV/0!</v>
      </c>
      <c r="BA1333" s="49" t="e">
        <f t="shared" si="118"/>
        <v>#DIV/0!</v>
      </c>
      <c r="BB1333" s="49" t="e">
        <f t="shared" si="123"/>
        <v>#DIV/0!</v>
      </c>
      <c r="BC1333" s="60" t="e">
        <f t="shared" si="119"/>
        <v>#DIV/0!</v>
      </c>
    </row>
    <row r="1334" spans="1:55">
      <c r="A1334" s="89">
        <v>42947</v>
      </c>
      <c r="B1334" s="2" t="s">
        <v>1842</v>
      </c>
      <c r="C1334" s="2" t="s">
        <v>1450</v>
      </c>
      <c r="D1334" s="2" t="s">
        <v>1575</v>
      </c>
      <c r="E1334" s="2">
        <v>146</v>
      </c>
      <c r="F1334" s="2">
        <v>1</v>
      </c>
      <c r="G1334" s="10" t="str">
        <f t="shared" si="122"/>
        <v>146-1</v>
      </c>
      <c r="H1334" s="2">
        <v>22</v>
      </c>
      <c r="I1334" s="2">
        <v>29</v>
      </c>
      <c r="J1334" s="14">
        <f>(VLOOKUP($G1334,Depth_Lookup_CCL!$A$3:$Z$549,11,FALSE))+(H1334/100)</f>
        <v>371.97</v>
      </c>
      <c r="K1334" s="14">
        <f>(VLOOKUP($G1334,Depth_Lookup_CCL!$A$3:$Z$549,11,FALSE))+(I1334/100)</f>
        <v>372.04</v>
      </c>
      <c r="L1334" s="90">
        <v>62</v>
      </c>
      <c r="M1334" s="90" t="s">
        <v>1888</v>
      </c>
      <c r="N1334" s="14"/>
      <c r="Q1334" s="2"/>
      <c r="R1334" s="110"/>
      <c r="S1334" s="2" t="s">
        <v>1366</v>
      </c>
      <c r="T1334" s="35" t="s">
        <v>1363</v>
      </c>
      <c r="U1334" s="2" t="s">
        <v>1368</v>
      </c>
      <c r="V1334" s="2" t="s">
        <v>238</v>
      </c>
      <c r="W1334" s="5">
        <f>VLOOKUP(V1334,definitions_list_lookup!$V$12:$W$15,2,FALSE)</f>
        <v>2</v>
      </c>
      <c r="X1334" s="35" t="s">
        <v>1456</v>
      </c>
      <c r="Y1334" s="41">
        <f>VLOOKUP(X1334,definitions_list_lookup!$AT$3:$AU$5,2,FALSE)</f>
        <v>1</v>
      </c>
      <c r="Z1334" s="41">
        <v>7</v>
      </c>
      <c r="AA1334" s="41" t="s">
        <v>4052</v>
      </c>
      <c r="AB1334" s="2"/>
      <c r="AC1334" s="2"/>
      <c r="AD1334" s="5" t="e">
        <f>VLOOKUP(AC1334,definitions_list_lookup!$Y$12:$Z$15,2,FALSE)</f>
        <v>#N/A</v>
      </c>
      <c r="AE1334" s="35"/>
      <c r="AF1334" s="41" t="e">
        <f>VLOOKUP(AE1334,definitions_list_lookup!$AT$3:$AU$5,2,FALSE)</f>
        <v>#N/A</v>
      </c>
      <c r="AH1334" s="2"/>
      <c r="AI1334" s="2"/>
      <c r="AJ1334" s="14"/>
      <c r="AK1334" s="14"/>
      <c r="AL1334" s="14"/>
      <c r="AM1334" s="14"/>
      <c r="AN1334" s="14"/>
      <c r="AO1334" s="14"/>
      <c r="AP1334" s="14"/>
      <c r="AQ1334" s="14"/>
      <c r="AR1334" s="14"/>
      <c r="AS1334" s="49"/>
      <c r="AT1334" s="49"/>
      <c r="AU1334" s="49"/>
      <c r="AV1334" s="49"/>
      <c r="AW1334" s="49" t="e">
        <f t="shared" si="120"/>
        <v>#DIV/0!</v>
      </c>
      <c r="AX1334" s="49" t="e">
        <f t="shared" si="116"/>
        <v>#DIV/0!</v>
      </c>
      <c r="AY1334" s="49" t="e">
        <f t="shared" si="121"/>
        <v>#DIV/0!</v>
      </c>
      <c r="AZ1334" s="49" t="e">
        <f t="shared" si="117"/>
        <v>#DIV/0!</v>
      </c>
      <c r="BA1334" s="49" t="e">
        <f t="shared" si="118"/>
        <v>#DIV/0!</v>
      </c>
      <c r="BB1334" s="49" t="e">
        <f t="shared" si="123"/>
        <v>#DIV/0!</v>
      </c>
      <c r="BC1334" s="60" t="e">
        <f t="shared" si="119"/>
        <v>#DIV/0!</v>
      </c>
    </row>
    <row r="1335" spans="1:55">
      <c r="A1335" s="89">
        <v>42947</v>
      </c>
      <c r="B1335" s="2" t="s">
        <v>1842</v>
      </c>
      <c r="C1335" s="2" t="s">
        <v>1450</v>
      </c>
      <c r="D1335" s="2" t="s">
        <v>1575</v>
      </c>
      <c r="E1335" s="2">
        <v>146</v>
      </c>
      <c r="F1335" s="2">
        <v>1</v>
      </c>
      <c r="G1335" s="10" t="str">
        <f t="shared" si="122"/>
        <v>146-1</v>
      </c>
      <c r="H1335" s="2">
        <v>29</v>
      </c>
      <c r="I1335" s="2">
        <v>31.5</v>
      </c>
      <c r="J1335" s="14">
        <f>(VLOOKUP($G1335,Depth_Lookup_CCL!$A$3:$Z$549,11,FALSE))+(H1335/100)</f>
        <v>372.04</v>
      </c>
      <c r="K1335" s="14">
        <f>(VLOOKUP($G1335,Depth_Lookup_CCL!$A$3:$Z$549,11,FALSE))+(I1335/100)</f>
        <v>372.065</v>
      </c>
      <c r="L1335" s="90">
        <v>62</v>
      </c>
      <c r="M1335" s="90" t="s">
        <v>1888</v>
      </c>
      <c r="N1335" s="14"/>
      <c r="Q1335" s="2"/>
      <c r="R1335" s="110"/>
      <c r="S1335" s="2" t="s">
        <v>1379</v>
      </c>
      <c r="T1335" s="35" t="s">
        <v>1391</v>
      </c>
      <c r="U1335" s="2" t="s">
        <v>1368</v>
      </c>
      <c r="V1335" s="2" t="s">
        <v>238</v>
      </c>
      <c r="W1335" s="5">
        <f>VLOOKUP(V1335,definitions_list_lookup!$V$12:$W$15,2,FALSE)</f>
        <v>2</v>
      </c>
      <c r="X1335" s="35" t="s">
        <v>1456</v>
      </c>
      <c r="Y1335" s="41">
        <f>VLOOKUP(X1335,definitions_list_lookup!$AT$3:$AU$5,2,FALSE)</f>
        <v>1</v>
      </c>
      <c r="Z1335" s="41">
        <v>2.5</v>
      </c>
      <c r="AA1335" s="41" t="s">
        <v>4056</v>
      </c>
      <c r="AB1335" s="2"/>
      <c r="AC1335" s="2"/>
      <c r="AD1335" s="5" t="e">
        <f>VLOOKUP(AC1335,definitions_list_lookup!$Y$12:$Z$15,2,FALSE)</f>
        <v>#N/A</v>
      </c>
      <c r="AE1335" s="35"/>
      <c r="AF1335" s="41" t="e">
        <f>VLOOKUP(AE1335,definitions_list_lookup!$AT$3:$AU$5,2,FALSE)</f>
        <v>#N/A</v>
      </c>
      <c r="AH1335" s="2"/>
      <c r="AI1335" s="2"/>
      <c r="AJ1335" s="14"/>
      <c r="AK1335" s="14"/>
      <c r="AL1335" s="14"/>
      <c r="AM1335" s="14"/>
      <c r="AN1335" s="14"/>
      <c r="AO1335" s="14"/>
      <c r="AP1335" s="14"/>
      <c r="AQ1335" s="14"/>
      <c r="AR1335" s="14"/>
      <c r="AS1335" s="49"/>
      <c r="AT1335" s="49"/>
      <c r="AU1335" s="49"/>
      <c r="AV1335" s="49"/>
      <c r="AW1335" s="49" t="e">
        <f t="shared" si="120"/>
        <v>#DIV/0!</v>
      </c>
      <c r="AX1335" s="49" t="e">
        <f t="shared" si="116"/>
        <v>#DIV/0!</v>
      </c>
      <c r="AY1335" s="49" t="e">
        <f t="shared" si="121"/>
        <v>#DIV/0!</v>
      </c>
      <c r="AZ1335" s="49" t="e">
        <f t="shared" si="117"/>
        <v>#DIV/0!</v>
      </c>
      <c r="BA1335" s="49" t="e">
        <f t="shared" si="118"/>
        <v>#DIV/0!</v>
      </c>
      <c r="BB1335" s="49" t="e">
        <f t="shared" si="123"/>
        <v>#DIV/0!</v>
      </c>
      <c r="BC1335" s="60" t="e">
        <f t="shared" si="119"/>
        <v>#DIV/0!</v>
      </c>
    </row>
    <row r="1336" spans="1:55">
      <c r="A1336" s="89">
        <v>42947</v>
      </c>
      <c r="B1336" s="2" t="s">
        <v>1842</v>
      </c>
      <c r="C1336" s="2" t="s">
        <v>1450</v>
      </c>
      <c r="D1336" s="2" t="s">
        <v>1575</v>
      </c>
      <c r="E1336" s="2">
        <v>146</v>
      </c>
      <c r="F1336" s="2">
        <v>1</v>
      </c>
      <c r="G1336" s="10" t="str">
        <f t="shared" si="122"/>
        <v>146-1</v>
      </c>
      <c r="H1336" s="2">
        <v>31.5</v>
      </c>
      <c r="I1336" s="2">
        <v>34</v>
      </c>
      <c r="J1336" s="14">
        <f>(VLOOKUP($G1336,Depth_Lookup_CCL!$A$3:$Z$549,11,FALSE))+(H1336/100)</f>
        <v>372.065</v>
      </c>
      <c r="K1336" s="14">
        <f>(VLOOKUP($G1336,Depth_Lookup_CCL!$A$3:$Z$549,11,FALSE))+(I1336/100)</f>
        <v>372.09</v>
      </c>
      <c r="L1336" s="90">
        <v>62</v>
      </c>
      <c r="M1336" s="90" t="s">
        <v>1888</v>
      </c>
      <c r="N1336" s="14"/>
      <c r="Q1336" s="2"/>
      <c r="R1336" s="110"/>
      <c r="S1336" s="2" t="s">
        <v>1379</v>
      </c>
      <c r="T1336" s="35" t="s">
        <v>1391</v>
      </c>
      <c r="U1336" s="2" t="s">
        <v>1368</v>
      </c>
      <c r="V1336" s="2" t="s">
        <v>1374</v>
      </c>
      <c r="W1336" s="5">
        <f>VLOOKUP(V1336,definitions_list_lookup!$V$12:$W$15,2,FALSE)</f>
        <v>1</v>
      </c>
      <c r="X1336" s="35" t="s">
        <v>1456</v>
      </c>
      <c r="Y1336" s="41">
        <f>VLOOKUP(X1336,definitions_list_lookup!$AT$3:$AU$5,2,FALSE)</f>
        <v>1</v>
      </c>
      <c r="Z1336" s="41">
        <v>2.5</v>
      </c>
      <c r="AA1336" s="41" t="s">
        <v>4052</v>
      </c>
      <c r="AB1336" s="2"/>
      <c r="AC1336" s="2"/>
      <c r="AD1336" s="5" t="e">
        <f>VLOOKUP(AC1336,definitions_list_lookup!$Y$12:$Z$15,2,FALSE)</f>
        <v>#N/A</v>
      </c>
      <c r="AE1336" s="35"/>
      <c r="AF1336" s="41" t="e">
        <f>VLOOKUP(AE1336,definitions_list_lookup!$AT$3:$AU$5,2,FALSE)</f>
        <v>#N/A</v>
      </c>
      <c r="AH1336" s="2"/>
      <c r="AI1336" s="2"/>
      <c r="AJ1336" s="14"/>
      <c r="AK1336" s="14"/>
      <c r="AL1336" s="14"/>
      <c r="AM1336" s="14"/>
      <c r="AN1336" s="14"/>
      <c r="AO1336" s="14"/>
      <c r="AP1336" s="14"/>
      <c r="AQ1336" s="14"/>
      <c r="AR1336" s="14"/>
      <c r="AS1336" s="49">
        <v>15</v>
      </c>
      <c r="AT1336" s="49">
        <v>270</v>
      </c>
      <c r="AU1336" s="49">
        <v>15</v>
      </c>
      <c r="AV1336" s="49">
        <v>180</v>
      </c>
      <c r="AW1336" s="49">
        <f t="shared" si="120"/>
        <v>45</v>
      </c>
      <c r="AX1336" s="49">
        <f t="shared" si="116"/>
        <v>45</v>
      </c>
      <c r="AY1336" s="49">
        <f t="shared" si="121"/>
        <v>69.246429016315204</v>
      </c>
      <c r="AZ1336" s="49">
        <f t="shared" si="117"/>
        <v>135</v>
      </c>
      <c r="BA1336" s="49">
        <f t="shared" si="118"/>
        <v>20.753570983684796</v>
      </c>
      <c r="BB1336" s="49">
        <f t="shared" si="123"/>
        <v>225</v>
      </c>
      <c r="BC1336" s="60">
        <f t="shared" si="119"/>
        <v>20.753570983684796</v>
      </c>
    </row>
    <row r="1337" spans="1:55">
      <c r="A1337" s="89">
        <v>42947</v>
      </c>
      <c r="B1337" s="2" t="s">
        <v>1842</v>
      </c>
      <c r="C1337" s="2" t="s">
        <v>1450</v>
      </c>
      <c r="D1337" s="2" t="s">
        <v>1575</v>
      </c>
      <c r="E1337" s="2">
        <v>146</v>
      </c>
      <c r="F1337" s="2">
        <v>1</v>
      </c>
      <c r="G1337" s="10" t="str">
        <f t="shared" si="122"/>
        <v>146-1</v>
      </c>
      <c r="H1337" s="2">
        <v>34</v>
      </c>
      <c r="I1337" s="2">
        <v>38</v>
      </c>
      <c r="J1337" s="14">
        <f>(VLOOKUP($G1337,Depth_Lookup_CCL!$A$3:$Z$549,11,FALSE))+(H1337/100)</f>
        <v>372.09</v>
      </c>
      <c r="K1337" s="14">
        <f>(VLOOKUP($G1337,Depth_Lookup_CCL!$A$3:$Z$549,11,FALSE))+(I1337/100)</f>
        <v>372.13</v>
      </c>
      <c r="L1337" s="90">
        <v>62</v>
      </c>
      <c r="M1337" s="90" t="s">
        <v>1888</v>
      </c>
      <c r="N1337" s="14" t="s">
        <v>1442</v>
      </c>
      <c r="Q1337" s="2"/>
      <c r="R1337" s="110"/>
      <c r="S1337" s="2" t="s">
        <v>1366</v>
      </c>
      <c r="T1337" s="35" t="s">
        <v>1363</v>
      </c>
      <c r="U1337" s="2" t="s">
        <v>1368</v>
      </c>
      <c r="V1337" s="2" t="s">
        <v>1375</v>
      </c>
      <c r="W1337" s="5">
        <f>VLOOKUP(V1337,definitions_list_lookup!$V$12:$W$15,2,FALSE)</f>
        <v>3</v>
      </c>
      <c r="X1337" s="35" t="s">
        <v>1456</v>
      </c>
      <c r="Y1337" s="41">
        <f>VLOOKUP(X1337,definitions_list_lookup!$AT$3:$AU$5,2,FALSE)</f>
        <v>1</v>
      </c>
      <c r="Z1337" s="41">
        <v>11</v>
      </c>
      <c r="AA1337" s="41" t="s">
        <v>3081</v>
      </c>
      <c r="AB1337" s="2"/>
      <c r="AC1337" s="2"/>
      <c r="AD1337" s="5" t="e">
        <f>VLOOKUP(AC1337,definitions_list_lookup!$Y$12:$Z$15,2,FALSE)</f>
        <v>#N/A</v>
      </c>
      <c r="AE1337" s="35"/>
      <c r="AF1337" s="41" t="e">
        <f>VLOOKUP(AE1337,definitions_list_lookup!$AT$3:$AU$5,2,FALSE)</f>
        <v>#N/A</v>
      </c>
      <c r="AH1337" s="2"/>
      <c r="AI1337" s="2"/>
      <c r="AJ1337" s="14"/>
      <c r="AK1337" s="14"/>
      <c r="AL1337" s="14"/>
      <c r="AM1337" s="14"/>
      <c r="AN1337" s="14"/>
      <c r="AO1337" s="14"/>
      <c r="AP1337" s="14"/>
      <c r="AQ1337" s="14"/>
      <c r="AR1337" s="14"/>
      <c r="AS1337" s="49">
        <v>15</v>
      </c>
      <c r="AT1337" s="49">
        <v>90</v>
      </c>
      <c r="AU1337" s="49">
        <v>22</v>
      </c>
      <c r="AV1337" s="49">
        <v>360</v>
      </c>
      <c r="AW1337" s="49">
        <f t="shared" si="120"/>
        <v>-146.44776099342852</v>
      </c>
      <c r="AX1337" s="49">
        <f t="shared" si="116"/>
        <v>213.55223900657148</v>
      </c>
      <c r="AY1337" s="49">
        <f t="shared" si="121"/>
        <v>64.13575272654235</v>
      </c>
      <c r="AZ1337" s="49">
        <f t="shared" si="117"/>
        <v>303.55223900657148</v>
      </c>
      <c r="BA1337" s="49">
        <f t="shared" si="118"/>
        <v>25.86424727345765</v>
      </c>
      <c r="BB1337" s="49">
        <f t="shared" si="123"/>
        <v>33.552239006571483</v>
      </c>
      <c r="BC1337" s="60">
        <f t="shared" si="119"/>
        <v>25.86424727345765</v>
      </c>
    </row>
    <row r="1338" spans="1:55">
      <c r="A1338" s="89">
        <v>42947</v>
      </c>
      <c r="B1338" s="2" t="s">
        <v>1842</v>
      </c>
      <c r="C1338" s="2" t="s">
        <v>1450</v>
      </c>
      <c r="D1338" s="2" t="s">
        <v>1575</v>
      </c>
      <c r="E1338" s="2">
        <v>146</v>
      </c>
      <c r="F1338" s="2">
        <v>2</v>
      </c>
      <c r="G1338" s="10" t="str">
        <f t="shared" si="122"/>
        <v>146-2</v>
      </c>
      <c r="H1338" s="2">
        <v>0</v>
      </c>
      <c r="I1338" s="2">
        <v>7</v>
      </c>
      <c r="J1338" s="14">
        <f>(VLOOKUP($G1338,Depth_Lookup_CCL!$A$3:$Z$549,11,FALSE))+(H1338/100)</f>
        <v>372.125</v>
      </c>
      <c r="K1338" s="14">
        <f>(VLOOKUP($G1338,Depth_Lookup_CCL!$A$3:$Z$549,11,FALSE))+(I1338/100)</f>
        <v>372.19499999999999</v>
      </c>
      <c r="L1338" s="90">
        <v>62</v>
      </c>
      <c r="M1338" s="90" t="s">
        <v>1846</v>
      </c>
      <c r="N1338" s="14"/>
      <c r="Q1338" s="2"/>
      <c r="R1338" s="110"/>
      <c r="T1338" s="35"/>
      <c r="U1338" s="2"/>
      <c r="V1338" s="2"/>
      <c r="W1338" s="5" t="e">
        <f>VLOOKUP(V1338,definitions_list_lookup!$V$12:$W$15,2,FALSE)</f>
        <v>#N/A</v>
      </c>
      <c r="X1338" s="35"/>
      <c r="Y1338" s="41" t="e">
        <f>VLOOKUP(X1338,definitions_list_lookup!$AT$3:$AU$5,2,FALSE)</f>
        <v>#N/A</v>
      </c>
      <c r="Z1338" s="41"/>
      <c r="AA1338" s="41" t="s">
        <v>3229</v>
      </c>
      <c r="AB1338" s="2"/>
      <c r="AC1338" s="2"/>
      <c r="AD1338" s="5" t="e">
        <f>VLOOKUP(AC1338,definitions_list_lookup!$Y$12:$Z$15,2,FALSE)</f>
        <v>#N/A</v>
      </c>
      <c r="AE1338" s="35"/>
      <c r="AF1338" s="41" t="e">
        <f>VLOOKUP(AE1338,definitions_list_lookup!$AT$3:$AU$5,2,FALSE)</f>
        <v>#N/A</v>
      </c>
      <c r="AH1338" s="2"/>
      <c r="AI1338" s="2"/>
      <c r="AJ1338" s="14"/>
      <c r="AK1338" s="14"/>
      <c r="AL1338" s="14"/>
      <c r="AM1338" s="14"/>
      <c r="AN1338" s="14"/>
      <c r="AO1338" s="14"/>
      <c r="AP1338" s="14"/>
      <c r="AQ1338" s="14"/>
      <c r="AR1338" s="14"/>
      <c r="AS1338" s="49"/>
      <c r="AT1338" s="49"/>
      <c r="AU1338" s="49"/>
      <c r="AV1338" s="49"/>
      <c r="AW1338" s="49" t="e">
        <f t="shared" si="120"/>
        <v>#DIV/0!</v>
      </c>
      <c r="AX1338" s="49" t="e">
        <f t="shared" si="116"/>
        <v>#DIV/0!</v>
      </c>
      <c r="AY1338" s="49" t="e">
        <f t="shared" si="121"/>
        <v>#DIV/0!</v>
      </c>
      <c r="AZ1338" s="49" t="e">
        <f t="shared" si="117"/>
        <v>#DIV/0!</v>
      </c>
      <c r="BA1338" s="49" t="e">
        <f t="shared" si="118"/>
        <v>#DIV/0!</v>
      </c>
      <c r="BB1338" s="49" t="e">
        <f t="shared" si="123"/>
        <v>#DIV/0!</v>
      </c>
      <c r="BC1338" s="60" t="e">
        <f t="shared" si="119"/>
        <v>#DIV/0!</v>
      </c>
    </row>
    <row r="1339" spans="1:55">
      <c r="A1339" s="89">
        <v>42947</v>
      </c>
      <c r="B1339" s="2" t="s">
        <v>1842</v>
      </c>
      <c r="C1339" s="2" t="s">
        <v>1450</v>
      </c>
      <c r="D1339" s="2" t="s">
        <v>1575</v>
      </c>
      <c r="E1339" s="2">
        <v>146</v>
      </c>
      <c r="F1339" s="2">
        <v>2</v>
      </c>
      <c r="G1339" s="10" t="str">
        <f t="shared" si="122"/>
        <v>146-2</v>
      </c>
      <c r="H1339" s="2">
        <v>7</v>
      </c>
      <c r="I1339" s="2">
        <v>28</v>
      </c>
      <c r="J1339" s="14">
        <f>(VLOOKUP($G1339,Depth_Lookup_CCL!$A$3:$Z$549,11,FALSE))+(H1339/100)</f>
        <v>372.19499999999999</v>
      </c>
      <c r="K1339" s="14">
        <f>(VLOOKUP($G1339,Depth_Lookup_CCL!$A$3:$Z$549,11,FALSE))+(I1339/100)</f>
        <v>372.40499999999997</v>
      </c>
      <c r="L1339" s="90">
        <v>62</v>
      </c>
      <c r="M1339" s="90" t="s">
        <v>1846</v>
      </c>
      <c r="N1339" s="14"/>
      <c r="Q1339" s="2"/>
      <c r="R1339" s="110"/>
      <c r="S1339" s="2" t="s">
        <v>1379</v>
      </c>
      <c r="T1339" s="35" t="s">
        <v>1391</v>
      </c>
      <c r="U1339" s="2" t="s">
        <v>1368</v>
      </c>
      <c r="V1339" s="2" t="s">
        <v>238</v>
      </c>
      <c r="W1339" s="5">
        <f>VLOOKUP(V1339,definitions_list_lookup!$V$12:$W$15,2,FALSE)</f>
        <v>2</v>
      </c>
      <c r="X1339" s="35" t="s">
        <v>1456</v>
      </c>
      <c r="Y1339" s="41">
        <f>VLOOKUP(X1339,definitions_list_lookup!$AT$3:$AU$5,2,FALSE)</f>
        <v>1</v>
      </c>
      <c r="Z1339" s="41">
        <v>21</v>
      </c>
      <c r="AA1339" s="41" t="s">
        <v>4057</v>
      </c>
      <c r="AB1339" s="2"/>
      <c r="AC1339" s="2"/>
      <c r="AD1339" s="5" t="e">
        <f>VLOOKUP(AC1339,definitions_list_lookup!$Y$12:$Z$15,2,FALSE)</f>
        <v>#N/A</v>
      </c>
      <c r="AE1339" s="35"/>
      <c r="AF1339" s="41" t="e">
        <f>VLOOKUP(AE1339,definitions_list_lookup!$AT$3:$AU$5,2,FALSE)</f>
        <v>#N/A</v>
      </c>
      <c r="AH1339" s="2"/>
      <c r="AI1339" s="2"/>
      <c r="AJ1339" s="14"/>
      <c r="AK1339" s="14"/>
      <c r="AL1339" s="14"/>
      <c r="AM1339" s="14"/>
      <c r="AN1339" s="14"/>
      <c r="AO1339" s="14"/>
      <c r="AP1339" s="14"/>
      <c r="AQ1339" s="14"/>
      <c r="AR1339" s="14"/>
      <c r="AS1339" s="49">
        <v>0</v>
      </c>
      <c r="AT1339" s="49">
        <v>90</v>
      </c>
      <c r="AU1339" s="49">
        <v>11</v>
      </c>
      <c r="AV1339" s="49">
        <v>180</v>
      </c>
      <c r="AW1339" s="49" t="e">
        <f t="shared" si="120"/>
        <v>#DIV/0!</v>
      </c>
      <c r="AX1339" s="49" t="e">
        <f t="shared" si="116"/>
        <v>#DIV/0!</v>
      </c>
      <c r="AY1339" s="49" t="e">
        <f t="shared" si="121"/>
        <v>#DIV/0!</v>
      </c>
      <c r="AZ1339" s="49" t="e">
        <f t="shared" si="117"/>
        <v>#DIV/0!</v>
      </c>
      <c r="BA1339" s="49" t="e">
        <f t="shared" si="118"/>
        <v>#DIV/0!</v>
      </c>
      <c r="BB1339" s="49" t="e">
        <f t="shared" si="123"/>
        <v>#DIV/0!</v>
      </c>
      <c r="BC1339" s="60" t="e">
        <f t="shared" si="119"/>
        <v>#DIV/0!</v>
      </c>
    </row>
    <row r="1340" spans="1:55">
      <c r="A1340" s="89">
        <v>42947</v>
      </c>
      <c r="B1340" s="2" t="s">
        <v>1842</v>
      </c>
      <c r="C1340" s="2" t="s">
        <v>1450</v>
      </c>
      <c r="D1340" s="2" t="s">
        <v>1575</v>
      </c>
      <c r="E1340" s="2">
        <v>146</v>
      </c>
      <c r="F1340" s="2">
        <v>2</v>
      </c>
      <c r="G1340" s="10" t="str">
        <f t="shared" si="122"/>
        <v>146-2</v>
      </c>
      <c r="H1340" s="2">
        <v>28</v>
      </c>
      <c r="I1340" s="2">
        <v>38</v>
      </c>
      <c r="J1340" s="14">
        <f>(VLOOKUP($G1340,Depth_Lookup_CCL!$A$3:$Z$549,11,FALSE))+(H1340/100)</f>
        <v>372.40499999999997</v>
      </c>
      <c r="K1340" s="14">
        <f>(VLOOKUP($G1340,Depth_Lookup_CCL!$A$3:$Z$549,11,FALSE))+(I1340/100)</f>
        <v>372.505</v>
      </c>
      <c r="L1340" s="90">
        <v>62</v>
      </c>
      <c r="M1340" s="90" t="s">
        <v>1846</v>
      </c>
      <c r="N1340" s="14"/>
      <c r="Q1340" s="2"/>
      <c r="R1340" s="110"/>
      <c r="S1340" s="2" t="s">
        <v>1366</v>
      </c>
      <c r="T1340" s="35" t="s">
        <v>1391</v>
      </c>
      <c r="U1340" s="2" t="s">
        <v>1368</v>
      </c>
      <c r="V1340" s="2" t="s">
        <v>1374</v>
      </c>
      <c r="W1340" s="5">
        <f>VLOOKUP(V1340,definitions_list_lookup!$V$12:$W$15,2,FALSE)</f>
        <v>1</v>
      </c>
      <c r="X1340" s="35" t="s">
        <v>1456</v>
      </c>
      <c r="Y1340" s="41">
        <f>VLOOKUP(X1340,definitions_list_lookup!$AT$3:$AU$5,2,FALSE)</f>
        <v>1</v>
      </c>
      <c r="Z1340" s="41">
        <v>10</v>
      </c>
      <c r="AA1340" s="41" t="s">
        <v>4058</v>
      </c>
      <c r="AB1340" s="2"/>
      <c r="AC1340" s="2"/>
      <c r="AD1340" s="5" t="e">
        <f>VLOOKUP(AC1340,definitions_list_lookup!$Y$12:$Z$15,2,FALSE)</f>
        <v>#N/A</v>
      </c>
      <c r="AE1340" s="35"/>
      <c r="AF1340" s="41" t="e">
        <f>VLOOKUP(AE1340,definitions_list_lookup!$AT$3:$AU$5,2,FALSE)</f>
        <v>#N/A</v>
      </c>
      <c r="AH1340" s="2"/>
      <c r="AI1340" s="2"/>
      <c r="AJ1340" s="14"/>
      <c r="AK1340" s="14"/>
      <c r="AL1340" s="14"/>
      <c r="AM1340" s="14"/>
      <c r="AN1340" s="14"/>
      <c r="AO1340" s="14"/>
      <c r="AP1340" s="14"/>
      <c r="AQ1340" s="14"/>
      <c r="AR1340" s="14"/>
      <c r="AS1340" s="49"/>
      <c r="AT1340" s="49"/>
      <c r="AU1340" s="49"/>
      <c r="AV1340" s="49"/>
      <c r="AW1340" s="49" t="e">
        <f t="shared" si="120"/>
        <v>#DIV/0!</v>
      </c>
      <c r="AX1340" s="49" t="e">
        <f t="shared" si="116"/>
        <v>#DIV/0!</v>
      </c>
      <c r="AY1340" s="49" t="e">
        <f t="shared" si="121"/>
        <v>#DIV/0!</v>
      </c>
      <c r="AZ1340" s="49" t="e">
        <f t="shared" si="117"/>
        <v>#DIV/0!</v>
      </c>
      <c r="BA1340" s="49" t="e">
        <f t="shared" si="118"/>
        <v>#DIV/0!</v>
      </c>
      <c r="BB1340" s="49" t="e">
        <f t="shared" si="123"/>
        <v>#DIV/0!</v>
      </c>
      <c r="BC1340" s="60" t="e">
        <f t="shared" si="119"/>
        <v>#DIV/0!</v>
      </c>
    </row>
    <row r="1341" spans="1:55">
      <c r="A1341" s="89">
        <v>42947</v>
      </c>
      <c r="B1341" s="2" t="s">
        <v>1842</v>
      </c>
      <c r="C1341" s="2" t="s">
        <v>1450</v>
      </c>
      <c r="D1341" s="2" t="s">
        <v>1575</v>
      </c>
      <c r="E1341" s="2">
        <v>146</v>
      </c>
      <c r="F1341" s="2">
        <v>2</v>
      </c>
      <c r="G1341" s="10" t="str">
        <f t="shared" si="122"/>
        <v>146-2</v>
      </c>
      <c r="H1341" s="2">
        <v>38</v>
      </c>
      <c r="I1341" s="2">
        <v>93</v>
      </c>
      <c r="J1341" s="14">
        <f>(VLOOKUP($G1341,Depth_Lookup_CCL!$A$3:$Z$549,11,FALSE))+(H1341/100)</f>
        <v>372.505</v>
      </c>
      <c r="K1341" s="14">
        <f>(VLOOKUP($G1341,Depth_Lookup_CCL!$A$3:$Z$549,11,FALSE))+(I1341/100)</f>
        <v>373.05500000000001</v>
      </c>
      <c r="L1341" s="90">
        <v>62</v>
      </c>
      <c r="M1341" s="90" t="s">
        <v>1846</v>
      </c>
      <c r="N1341" s="14"/>
      <c r="Q1341" s="2"/>
      <c r="R1341" s="110"/>
      <c r="S1341" s="2" t="s">
        <v>1366</v>
      </c>
      <c r="T1341" s="35" t="s">
        <v>1391</v>
      </c>
      <c r="U1341" s="2" t="s">
        <v>1368</v>
      </c>
      <c r="V1341" s="2" t="s">
        <v>1374</v>
      </c>
      <c r="W1341" s="5">
        <f>VLOOKUP(V1341,definitions_list_lookup!$V$12:$W$15,2,FALSE)</f>
        <v>1</v>
      </c>
      <c r="X1341" s="35" t="s">
        <v>1456</v>
      </c>
      <c r="Y1341" s="41">
        <f>VLOOKUP(X1341,definitions_list_lookup!$AT$3:$AU$5,2,FALSE)</f>
        <v>1</v>
      </c>
      <c r="Z1341" s="41">
        <v>55</v>
      </c>
      <c r="AA1341" s="41" t="s">
        <v>4059</v>
      </c>
      <c r="AB1341" s="2"/>
      <c r="AC1341" s="2"/>
      <c r="AD1341" s="5" t="e">
        <f>VLOOKUP(AC1341,definitions_list_lookup!$Y$12:$Z$15,2,FALSE)</f>
        <v>#N/A</v>
      </c>
      <c r="AE1341" s="35"/>
      <c r="AF1341" s="41" t="e">
        <f>VLOOKUP(AE1341,definitions_list_lookup!$AT$3:$AU$5,2,FALSE)</f>
        <v>#N/A</v>
      </c>
      <c r="AH1341" s="2"/>
      <c r="AI1341" s="2"/>
      <c r="AJ1341" s="14"/>
      <c r="AK1341" s="14"/>
      <c r="AL1341" s="14"/>
      <c r="AM1341" s="14"/>
      <c r="AN1341" s="14"/>
      <c r="AO1341" s="14"/>
      <c r="AP1341" s="14"/>
      <c r="AQ1341" s="14"/>
      <c r="AR1341" s="14"/>
      <c r="AS1341" s="49"/>
      <c r="AT1341" s="49"/>
      <c r="AU1341" s="49"/>
      <c r="AV1341" s="49"/>
      <c r="AW1341" s="49" t="e">
        <f t="shared" si="120"/>
        <v>#DIV/0!</v>
      </c>
      <c r="AX1341" s="49" t="e">
        <f t="shared" si="116"/>
        <v>#DIV/0!</v>
      </c>
      <c r="AY1341" s="49" t="e">
        <f t="shared" si="121"/>
        <v>#DIV/0!</v>
      </c>
      <c r="AZ1341" s="49" t="e">
        <f t="shared" si="117"/>
        <v>#DIV/0!</v>
      </c>
      <c r="BA1341" s="49" t="e">
        <f t="shared" si="118"/>
        <v>#DIV/0!</v>
      </c>
      <c r="BB1341" s="49" t="e">
        <f t="shared" si="123"/>
        <v>#DIV/0!</v>
      </c>
      <c r="BC1341" s="60" t="e">
        <f t="shared" si="119"/>
        <v>#DIV/0!</v>
      </c>
    </row>
    <row r="1342" spans="1:55">
      <c r="A1342" s="89">
        <v>42947</v>
      </c>
      <c r="B1342" s="2" t="s">
        <v>1842</v>
      </c>
      <c r="C1342" s="2" t="s">
        <v>1450</v>
      </c>
      <c r="D1342" s="2" t="s">
        <v>1575</v>
      </c>
      <c r="E1342" s="2">
        <v>146</v>
      </c>
      <c r="F1342" s="2">
        <v>2</v>
      </c>
      <c r="G1342" s="10" t="str">
        <f t="shared" si="122"/>
        <v>146-2</v>
      </c>
      <c r="H1342" s="2">
        <v>93</v>
      </c>
      <c r="I1342" s="2">
        <v>99</v>
      </c>
      <c r="J1342" s="14">
        <f>(VLOOKUP($G1342,Depth_Lookup_CCL!$A$3:$Z$549,11,FALSE))+(H1342/100)</f>
        <v>373.05500000000001</v>
      </c>
      <c r="K1342" s="14">
        <f>(VLOOKUP($G1342,Depth_Lookup_CCL!$A$3:$Z$549,11,FALSE))+(I1342/100)</f>
        <v>373.11500000000001</v>
      </c>
      <c r="L1342" s="90">
        <v>62</v>
      </c>
      <c r="M1342" s="90" t="s">
        <v>1846</v>
      </c>
      <c r="N1342" s="14" t="s">
        <v>1442</v>
      </c>
      <c r="Q1342" s="2"/>
      <c r="R1342" s="110"/>
      <c r="S1342" s="2" t="s">
        <v>1379</v>
      </c>
      <c r="T1342" s="35" t="s">
        <v>1363</v>
      </c>
      <c r="U1342" s="2" t="s">
        <v>1368</v>
      </c>
      <c r="V1342" s="2" t="s">
        <v>238</v>
      </c>
      <c r="W1342" s="5">
        <f>VLOOKUP(V1342,definitions_list_lookup!$V$12:$W$15,2,FALSE)</f>
        <v>2</v>
      </c>
      <c r="X1342" s="35" t="s">
        <v>1456</v>
      </c>
      <c r="Y1342" s="41">
        <f>VLOOKUP(X1342,definitions_list_lookup!$AT$3:$AU$5,2,FALSE)</f>
        <v>1</v>
      </c>
      <c r="Z1342" s="41">
        <v>65</v>
      </c>
      <c r="AA1342" s="41" t="s">
        <v>3977</v>
      </c>
      <c r="AB1342" s="2"/>
      <c r="AC1342" s="2"/>
      <c r="AD1342" s="5" t="e">
        <f>VLOOKUP(AC1342,definitions_list_lookup!$Y$12:$Z$15,2,FALSE)</f>
        <v>#N/A</v>
      </c>
      <c r="AE1342" s="35"/>
      <c r="AF1342" s="41" t="e">
        <f>VLOOKUP(AE1342,definitions_list_lookup!$AT$3:$AU$5,2,FALSE)</f>
        <v>#N/A</v>
      </c>
      <c r="AH1342" s="2"/>
      <c r="AI1342" s="2"/>
      <c r="AJ1342" s="14"/>
      <c r="AK1342" s="14"/>
      <c r="AL1342" s="14"/>
      <c r="AM1342" s="14"/>
      <c r="AN1342" s="14"/>
      <c r="AO1342" s="14"/>
      <c r="AP1342" s="14"/>
      <c r="AQ1342" s="14"/>
      <c r="AR1342" s="14"/>
      <c r="AS1342" s="49"/>
      <c r="AT1342" s="49"/>
      <c r="AU1342" s="49"/>
      <c r="AV1342" s="49"/>
      <c r="AW1342" s="49" t="e">
        <f t="shared" si="120"/>
        <v>#DIV/0!</v>
      </c>
      <c r="AX1342" s="49" t="e">
        <f t="shared" si="116"/>
        <v>#DIV/0!</v>
      </c>
      <c r="AY1342" s="49" t="e">
        <f t="shared" si="121"/>
        <v>#DIV/0!</v>
      </c>
      <c r="AZ1342" s="49" t="e">
        <f t="shared" si="117"/>
        <v>#DIV/0!</v>
      </c>
      <c r="BA1342" s="49" t="e">
        <f t="shared" si="118"/>
        <v>#DIV/0!</v>
      </c>
      <c r="BB1342" s="49" t="e">
        <f t="shared" si="123"/>
        <v>#DIV/0!</v>
      </c>
      <c r="BC1342" s="60" t="e">
        <f t="shared" si="119"/>
        <v>#DIV/0!</v>
      </c>
    </row>
    <row r="1343" spans="1:55">
      <c r="A1343" s="89">
        <v>42947</v>
      </c>
      <c r="B1343" s="2" t="s">
        <v>1842</v>
      </c>
      <c r="C1343" s="2" t="s">
        <v>1450</v>
      </c>
      <c r="D1343" s="2" t="s">
        <v>1575</v>
      </c>
      <c r="E1343" s="2">
        <v>146</v>
      </c>
      <c r="F1343" s="2">
        <v>3</v>
      </c>
      <c r="G1343" s="10" t="s">
        <v>4060</v>
      </c>
      <c r="H1343" s="2">
        <v>0</v>
      </c>
      <c r="I1343" s="2">
        <v>59</v>
      </c>
      <c r="J1343" s="14">
        <f>(VLOOKUP($G1343,Depth_Lookup_CCL!$A$3:$Z$549,11,FALSE))+(H1343/100)</f>
        <v>373.11</v>
      </c>
      <c r="K1343" s="14">
        <f>(VLOOKUP($G1343,Depth_Lookup_CCL!$A$3:$Z$549,11,FALSE))+(I1343/100)</f>
        <v>373.7</v>
      </c>
      <c r="L1343" s="90">
        <v>62</v>
      </c>
      <c r="M1343" s="90" t="s">
        <v>1846</v>
      </c>
      <c r="N1343" s="14"/>
      <c r="Q1343" s="2"/>
      <c r="R1343" s="110"/>
      <c r="T1343" s="35"/>
      <c r="U1343" s="2"/>
      <c r="V1343" s="2"/>
      <c r="W1343" s="5" t="e">
        <f>VLOOKUP(V1343,definitions_list_lookup!$V$12:$W$15,2,FALSE)</f>
        <v>#N/A</v>
      </c>
      <c r="X1343" s="35"/>
      <c r="Y1343" s="41" t="e">
        <f>VLOOKUP(X1343,definitions_list_lookup!$AT$3:$AU$5,2,FALSE)</f>
        <v>#N/A</v>
      </c>
      <c r="Z1343" s="41"/>
      <c r="AA1343" s="41" t="s">
        <v>3229</v>
      </c>
      <c r="AB1343" s="2"/>
      <c r="AC1343" s="2"/>
      <c r="AD1343" s="5" t="e">
        <f>VLOOKUP(AC1343,definitions_list_lookup!$Y$12:$Z$15,2,FALSE)</f>
        <v>#N/A</v>
      </c>
      <c r="AE1343" s="35"/>
      <c r="AF1343" s="41" t="e">
        <f>VLOOKUP(AE1343,definitions_list_lookup!$AT$3:$AU$5,2,FALSE)</f>
        <v>#N/A</v>
      </c>
      <c r="AH1343" s="2"/>
      <c r="AI1343" s="2"/>
      <c r="AJ1343" s="14"/>
      <c r="AK1343" s="14"/>
      <c r="AL1343" s="14"/>
      <c r="AM1343" s="14"/>
      <c r="AN1343" s="14"/>
      <c r="AO1343" s="14"/>
      <c r="AP1343" s="14"/>
      <c r="AQ1343" s="14"/>
      <c r="AR1343" s="14"/>
      <c r="AS1343" s="49"/>
      <c r="AT1343" s="49"/>
      <c r="AU1343" s="49"/>
      <c r="AV1343" s="49"/>
      <c r="AW1343" s="49" t="e">
        <f t="shared" si="120"/>
        <v>#DIV/0!</v>
      </c>
      <c r="AX1343" s="49" t="e">
        <f t="shared" si="116"/>
        <v>#DIV/0!</v>
      </c>
      <c r="AY1343" s="49" t="e">
        <f t="shared" si="121"/>
        <v>#DIV/0!</v>
      </c>
      <c r="AZ1343" s="49" t="e">
        <f t="shared" si="117"/>
        <v>#DIV/0!</v>
      </c>
      <c r="BA1343" s="49" t="e">
        <f t="shared" si="118"/>
        <v>#DIV/0!</v>
      </c>
      <c r="BB1343" s="49" t="e">
        <f t="shared" si="123"/>
        <v>#DIV/0!</v>
      </c>
      <c r="BC1343" s="60" t="e">
        <f t="shared" si="119"/>
        <v>#DIV/0!</v>
      </c>
    </row>
    <row r="1344" spans="1:55">
      <c r="A1344" s="89">
        <v>42947</v>
      </c>
      <c r="B1344" s="2" t="s">
        <v>1842</v>
      </c>
      <c r="C1344" s="2" t="s">
        <v>1450</v>
      </c>
      <c r="D1344" s="2" t="s">
        <v>1575</v>
      </c>
      <c r="E1344" s="2">
        <v>146</v>
      </c>
      <c r="F1344" s="2">
        <v>3</v>
      </c>
      <c r="G1344" s="10" t="s">
        <v>4060</v>
      </c>
      <c r="H1344" s="2">
        <v>59</v>
      </c>
      <c r="I1344" s="2">
        <v>69</v>
      </c>
      <c r="J1344" s="14">
        <f>(VLOOKUP($G1344,Depth_Lookup_CCL!$A$3:$Z$549,11,FALSE))+(H1344/100)</f>
        <v>373.7</v>
      </c>
      <c r="K1344" s="14">
        <f>(VLOOKUP($G1344,Depth_Lookup_CCL!$A$3:$Z$549,11,FALSE))+(I1344/100)</f>
        <v>373.8</v>
      </c>
      <c r="L1344" s="90">
        <v>62</v>
      </c>
      <c r="M1344" s="90" t="s">
        <v>1846</v>
      </c>
      <c r="N1344" s="14"/>
      <c r="Q1344" s="2"/>
      <c r="R1344" s="110"/>
      <c r="S1344" s="2" t="s">
        <v>1366</v>
      </c>
      <c r="T1344" s="35" t="s">
        <v>1391</v>
      </c>
      <c r="U1344" s="2" t="s">
        <v>1368</v>
      </c>
      <c r="V1344" s="2" t="s">
        <v>1374</v>
      </c>
      <c r="W1344" s="5">
        <f>VLOOKUP(V1344,definitions_list_lookup!$V$12:$W$15,2,FALSE)</f>
        <v>1</v>
      </c>
      <c r="X1344" s="35" t="s">
        <v>1456</v>
      </c>
      <c r="Y1344" s="41">
        <f>VLOOKUP(X1344,definitions_list_lookup!$AT$3:$AU$5,2,FALSE)</f>
        <v>1</v>
      </c>
      <c r="Z1344" s="41">
        <v>10</v>
      </c>
      <c r="AA1344" s="41" t="s">
        <v>2852</v>
      </c>
      <c r="AB1344" s="2"/>
      <c r="AC1344" s="2"/>
      <c r="AD1344" s="5" t="e">
        <f>VLOOKUP(AC1344,definitions_list_lookup!$Y$12:$Z$15,2,FALSE)</f>
        <v>#N/A</v>
      </c>
      <c r="AE1344" s="35"/>
      <c r="AF1344" s="41" t="e">
        <f>VLOOKUP(AE1344,definitions_list_lookup!$AT$3:$AU$5,2,FALSE)</f>
        <v>#N/A</v>
      </c>
      <c r="AH1344" s="2"/>
      <c r="AI1344" s="2"/>
      <c r="AJ1344" s="14"/>
      <c r="AK1344" s="14"/>
      <c r="AL1344" s="14"/>
      <c r="AM1344" s="14"/>
      <c r="AN1344" s="14"/>
      <c r="AO1344" s="14"/>
      <c r="AP1344" s="14"/>
      <c r="AQ1344" s="14"/>
      <c r="AR1344" s="14"/>
      <c r="AS1344" s="49"/>
      <c r="AT1344" s="49"/>
      <c r="AU1344" s="49"/>
      <c r="AV1344" s="49"/>
      <c r="AW1344" s="49" t="e">
        <f t="shared" si="120"/>
        <v>#DIV/0!</v>
      </c>
      <c r="AX1344" s="49" t="e">
        <f t="shared" si="116"/>
        <v>#DIV/0!</v>
      </c>
      <c r="AY1344" s="49" t="e">
        <f t="shared" si="121"/>
        <v>#DIV/0!</v>
      </c>
      <c r="AZ1344" s="49" t="e">
        <f t="shared" si="117"/>
        <v>#DIV/0!</v>
      </c>
      <c r="BA1344" s="49" t="e">
        <f t="shared" si="118"/>
        <v>#DIV/0!</v>
      </c>
      <c r="BB1344" s="49" t="e">
        <f t="shared" si="123"/>
        <v>#DIV/0!</v>
      </c>
      <c r="BC1344" s="60" t="e">
        <f t="shared" si="119"/>
        <v>#DIV/0!</v>
      </c>
    </row>
    <row r="1345" spans="1:55">
      <c r="A1345" s="89">
        <v>42947</v>
      </c>
      <c r="B1345" s="2" t="s">
        <v>1842</v>
      </c>
      <c r="C1345" s="2" t="s">
        <v>1450</v>
      </c>
      <c r="D1345" s="2" t="s">
        <v>1575</v>
      </c>
      <c r="E1345" s="2">
        <v>146</v>
      </c>
      <c r="F1345" s="2">
        <v>3</v>
      </c>
      <c r="G1345" s="10" t="s">
        <v>4060</v>
      </c>
      <c r="H1345" s="2">
        <v>69</v>
      </c>
      <c r="I1345" s="2">
        <v>84</v>
      </c>
      <c r="J1345" s="14">
        <f>(VLOOKUP($G1345,Depth_Lookup_CCL!$A$3:$Z$549,11,FALSE))+(H1345/100)</f>
        <v>373.8</v>
      </c>
      <c r="K1345" s="14">
        <f>(VLOOKUP($G1345,Depth_Lookup_CCL!$A$3:$Z$549,11,FALSE))+(I1345/100)</f>
        <v>373.95</v>
      </c>
      <c r="L1345" s="90">
        <v>62</v>
      </c>
      <c r="M1345" s="90" t="s">
        <v>1846</v>
      </c>
      <c r="N1345" s="14"/>
      <c r="Q1345" s="2"/>
      <c r="R1345" s="110"/>
      <c r="T1345" s="35"/>
      <c r="U1345" s="2"/>
      <c r="V1345" s="2"/>
      <c r="W1345" s="5" t="e">
        <f>VLOOKUP(V1345,definitions_list_lookup!$V$12:$W$15,2,FALSE)</f>
        <v>#N/A</v>
      </c>
      <c r="X1345" s="35"/>
      <c r="Y1345" s="41" t="e">
        <f>VLOOKUP(X1345,definitions_list_lookup!$AT$3:$AU$5,2,FALSE)</f>
        <v>#N/A</v>
      </c>
      <c r="Z1345" s="41">
        <v>18</v>
      </c>
      <c r="AA1345" s="41" t="s">
        <v>4061</v>
      </c>
      <c r="AB1345" s="2" t="s">
        <v>1385</v>
      </c>
      <c r="AC1345" s="2" t="s">
        <v>1374</v>
      </c>
      <c r="AD1345" s="5">
        <f>VLOOKUP(AC1345,definitions_list_lookup!$Y$12:$Z$15,2,FALSE)</f>
        <v>1</v>
      </c>
      <c r="AE1345" s="35" t="s">
        <v>1455</v>
      </c>
      <c r="AF1345" s="41">
        <f>VLOOKUP(AE1345,definitions_list_lookup!$AT$3:$AU$5,2,FALSE)</f>
        <v>0</v>
      </c>
      <c r="AH1345" s="2" t="s">
        <v>1492</v>
      </c>
      <c r="AI1345" s="2" t="s">
        <v>4062</v>
      </c>
      <c r="AJ1345" s="14"/>
      <c r="AK1345" s="14"/>
      <c r="AL1345" s="14"/>
      <c r="AM1345" s="14"/>
      <c r="AN1345" s="14"/>
      <c r="AO1345" s="14"/>
      <c r="AP1345" s="14"/>
      <c r="AQ1345" s="14"/>
      <c r="AR1345" s="14"/>
      <c r="AS1345" s="49">
        <v>17</v>
      </c>
      <c r="AT1345" s="49">
        <v>270</v>
      </c>
      <c r="AU1345" s="49">
        <v>12</v>
      </c>
      <c r="AV1345" s="49">
        <v>180</v>
      </c>
      <c r="AW1345" s="49">
        <f t="shared" si="120"/>
        <v>55.191382454975212</v>
      </c>
      <c r="AX1345" s="49">
        <f t="shared" si="116"/>
        <v>55.191382454975212</v>
      </c>
      <c r="AY1345" s="49">
        <f t="shared" si="121"/>
        <v>69.576710928273499</v>
      </c>
      <c r="AZ1345" s="49">
        <f t="shared" si="117"/>
        <v>145.19138245497521</v>
      </c>
      <c r="BA1345" s="49">
        <f t="shared" si="118"/>
        <v>20.423289071726501</v>
      </c>
      <c r="BB1345" s="49">
        <f t="shared" si="123"/>
        <v>235.19138245497521</v>
      </c>
      <c r="BC1345" s="60">
        <f t="shared" si="119"/>
        <v>20.423289071726501</v>
      </c>
    </row>
    <row r="1346" spans="1:55">
      <c r="A1346" s="89">
        <v>42947</v>
      </c>
      <c r="B1346" s="2" t="s">
        <v>1842</v>
      </c>
      <c r="C1346" s="2" t="s">
        <v>1450</v>
      </c>
      <c r="D1346" s="2" t="s">
        <v>1575</v>
      </c>
      <c r="E1346" s="2">
        <v>146</v>
      </c>
      <c r="F1346" s="2">
        <v>4</v>
      </c>
      <c r="G1346" s="10" t="str">
        <f t="shared" ref="G1346:G1347" si="125">E1346&amp;"-"&amp;F1346</f>
        <v>146-4</v>
      </c>
      <c r="H1346" s="2">
        <v>0</v>
      </c>
      <c r="I1346" s="2">
        <v>3</v>
      </c>
      <c r="J1346" s="14">
        <f>(VLOOKUP($G1346,Depth_Lookup_CCL!$A$3:$Z$549,11,FALSE))+(H1346/100)</f>
        <v>373.94499999999999</v>
      </c>
      <c r="K1346" s="14">
        <f>(VLOOKUP($G1346,Depth_Lookup_CCL!$A$3:$Z$549,11,FALSE))+(I1346/100)</f>
        <v>373.97499999999997</v>
      </c>
      <c r="L1346" s="90">
        <v>62</v>
      </c>
      <c r="M1346" s="90" t="s">
        <v>2692</v>
      </c>
      <c r="N1346" s="14"/>
      <c r="Q1346" s="2"/>
      <c r="R1346" s="110"/>
      <c r="T1346" s="35"/>
      <c r="U1346" s="2"/>
      <c r="V1346" s="2"/>
      <c r="W1346" s="5" t="e">
        <f>VLOOKUP(V1346,definitions_list_lookup!$V$12:$W$15,2,FALSE)</f>
        <v>#N/A</v>
      </c>
      <c r="X1346" s="35"/>
      <c r="Y1346" s="41" t="e">
        <f>VLOOKUP(X1346,definitions_list_lookup!$AT$3:$AU$5,2,FALSE)</f>
        <v>#N/A</v>
      </c>
      <c r="Z1346" s="41"/>
      <c r="AA1346" s="41" t="s">
        <v>3229</v>
      </c>
      <c r="AB1346" s="2"/>
      <c r="AC1346" s="2"/>
      <c r="AD1346" s="5" t="e">
        <f>VLOOKUP(AC1346,definitions_list_lookup!$Y$12:$Z$15,2,FALSE)</f>
        <v>#N/A</v>
      </c>
      <c r="AE1346" s="35"/>
      <c r="AF1346" s="41" t="e">
        <f>VLOOKUP(AE1346,definitions_list_lookup!$AT$3:$AU$5,2,FALSE)</f>
        <v>#N/A</v>
      </c>
      <c r="AH1346" s="2"/>
      <c r="AI1346" s="2"/>
      <c r="AJ1346" s="14"/>
      <c r="AK1346" s="14"/>
      <c r="AL1346" s="14"/>
      <c r="AM1346" s="14"/>
      <c r="AN1346" s="14"/>
      <c r="AO1346" s="14"/>
      <c r="AP1346" s="14"/>
      <c r="AQ1346" s="14"/>
      <c r="AR1346" s="14"/>
      <c r="AS1346" s="49"/>
      <c r="AT1346" s="49"/>
      <c r="AU1346" s="49"/>
      <c r="AV1346" s="49"/>
      <c r="AW1346" s="49"/>
      <c r="AX1346" s="49"/>
      <c r="AY1346" s="49"/>
      <c r="AZ1346" s="49"/>
      <c r="BA1346" s="49"/>
      <c r="BB1346" s="49"/>
      <c r="BC1346" s="60"/>
    </row>
    <row r="1347" spans="1:55">
      <c r="A1347" s="89">
        <v>42947</v>
      </c>
      <c r="B1347" s="2" t="s">
        <v>1842</v>
      </c>
      <c r="C1347" s="2" t="s">
        <v>1450</v>
      </c>
      <c r="D1347" s="2" t="s">
        <v>1575</v>
      </c>
      <c r="E1347" s="2">
        <v>146</v>
      </c>
      <c r="F1347" s="2">
        <v>4</v>
      </c>
      <c r="G1347" s="10" t="str">
        <f t="shared" si="125"/>
        <v>146-4</v>
      </c>
      <c r="H1347" s="2">
        <v>3</v>
      </c>
      <c r="I1347" s="2">
        <v>9</v>
      </c>
      <c r="J1347" s="14">
        <f>(VLOOKUP($G1347,Depth_Lookup_CCL!$A$3:$Z$549,11,FALSE))+(H1347/100)</f>
        <v>373.97499999999997</v>
      </c>
      <c r="K1347" s="14">
        <f>(VLOOKUP($G1347,Depth_Lookup_CCL!$A$3:$Z$549,11,FALSE))+(I1347/100)</f>
        <v>374.03499999999997</v>
      </c>
      <c r="L1347" s="90">
        <v>62</v>
      </c>
      <c r="M1347" s="90" t="s">
        <v>2692</v>
      </c>
      <c r="N1347" s="14"/>
      <c r="Q1347" s="2"/>
      <c r="R1347" s="110"/>
      <c r="S1347" s="2" t="s">
        <v>1366</v>
      </c>
      <c r="T1347" s="35" t="s">
        <v>1391</v>
      </c>
      <c r="U1347" s="2" t="s">
        <v>1368</v>
      </c>
      <c r="V1347" s="2" t="s">
        <v>1374</v>
      </c>
      <c r="W1347" s="5">
        <f>VLOOKUP(V1347,definitions_list_lookup!$V$12:$W$15,2,FALSE)</f>
        <v>1</v>
      </c>
      <c r="X1347" s="35" t="s">
        <v>1456</v>
      </c>
      <c r="Y1347" s="41">
        <f>VLOOKUP(X1347,definitions_list_lookup!$AT$3:$AU$5,2,FALSE)</f>
        <v>1</v>
      </c>
      <c r="Z1347" s="41">
        <v>6</v>
      </c>
      <c r="AA1347" s="41" t="s">
        <v>4063</v>
      </c>
      <c r="AB1347" s="2"/>
      <c r="AC1347" s="2"/>
      <c r="AD1347" s="5" t="e">
        <f>VLOOKUP(AC1347,definitions_list_lookup!$Y$12:$Z$15,2,FALSE)</f>
        <v>#N/A</v>
      </c>
      <c r="AE1347" s="35"/>
      <c r="AF1347" s="41" t="e">
        <f>VLOOKUP(AE1347,definitions_list_lookup!$AT$3:$AU$5,2,FALSE)</f>
        <v>#N/A</v>
      </c>
      <c r="AH1347" s="2"/>
      <c r="AI1347" s="2"/>
      <c r="AJ1347" s="14"/>
      <c r="AK1347" s="14"/>
      <c r="AL1347" s="14"/>
      <c r="AM1347" s="14"/>
      <c r="AN1347" s="14"/>
      <c r="AO1347" s="14"/>
      <c r="AP1347" s="14"/>
      <c r="AQ1347" s="14"/>
      <c r="AR1347" s="14"/>
      <c r="AS1347" s="49"/>
      <c r="AT1347" s="49"/>
      <c r="AU1347" s="49"/>
      <c r="AV1347" s="49"/>
      <c r="AW1347" s="49"/>
      <c r="AX1347" s="49"/>
      <c r="AY1347" s="49"/>
      <c r="AZ1347" s="49"/>
      <c r="BA1347" s="49"/>
      <c r="BB1347" s="49"/>
      <c r="BC1347" s="60"/>
    </row>
    <row r="1348" spans="1:55">
      <c r="A1348" s="89">
        <v>42947</v>
      </c>
      <c r="B1348" s="2" t="s">
        <v>1842</v>
      </c>
      <c r="C1348" s="2" t="s">
        <v>1450</v>
      </c>
      <c r="D1348" s="2" t="s">
        <v>1575</v>
      </c>
      <c r="E1348" s="2">
        <v>146</v>
      </c>
      <c r="F1348" s="2">
        <v>4</v>
      </c>
      <c r="G1348" s="10" t="str">
        <f t="shared" si="122"/>
        <v>146-4</v>
      </c>
      <c r="H1348" s="2">
        <v>9</v>
      </c>
      <c r="I1348" s="2">
        <v>100</v>
      </c>
      <c r="J1348" s="14">
        <f>(VLOOKUP($G1348,Depth_Lookup_CCL!$A$3:$Z$549,11,FALSE))+(H1348/100)</f>
        <v>374.03499999999997</v>
      </c>
      <c r="K1348" s="14">
        <f>(VLOOKUP($G1348,Depth_Lookup_CCL!$A$3:$Z$549,11,FALSE))+(I1348/100)</f>
        <v>374.94499999999999</v>
      </c>
      <c r="L1348" s="90">
        <v>62</v>
      </c>
      <c r="M1348" s="90" t="s">
        <v>2692</v>
      </c>
      <c r="N1348" s="14" t="s">
        <v>1442</v>
      </c>
      <c r="Q1348" s="2"/>
      <c r="R1348" s="110"/>
      <c r="T1348" s="35"/>
      <c r="U1348" s="2"/>
      <c r="V1348" s="2"/>
      <c r="W1348" s="5" t="e">
        <f>VLOOKUP(V1348,definitions_list_lookup!$V$12:$W$15,2,FALSE)</f>
        <v>#N/A</v>
      </c>
      <c r="X1348" s="35"/>
      <c r="Y1348" s="41" t="e">
        <f>VLOOKUP(X1348,definitions_list_lookup!$AT$3:$AU$5,2,FALSE)</f>
        <v>#N/A</v>
      </c>
      <c r="Z1348" s="41">
        <v>209</v>
      </c>
      <c r="AA1348" s="41" t="s">
        <v>4064</v>
      </c>
      <c r="AB1348" s="2" t="s">
        <v>1385</v>
      </c>
      <c r="AC1348" s="2" t="s">
        <v>1374</v>
      </c>
      <c r="AD1348" s="5">
        <f>VLOOKUP(AC1348,definitions_list_lookup!$Y$12:$Z$15,2,FALSE)</f>
        <v>1</v>
      </c>
      <c r="AE1348" s="35" t="s">
        <v>1455</v>
      </c>
      <c r="AF1348" s="41">
        <f>VLOOKUP(AE1348,definitions_list_lookup!$AT$3:$AU$5,2,FALSE)</f>
        <v>0</v>
      </c>
      <c r="AH1348" s="2" t="s">
        <v>1492</v>
      </c>
      <c r="AI1348" s="2" t="s">
        <v>4065</v>
      </c>
      <c r="AJ1348" s="14"/>
      <c r="AK1348" s="14"/>
      <c r="AL1348" s="14"/>
      <c r="AM1348" s="14"/>
      <c r="AN1348" s="14"/>
      <c r="AO1348" s="14"/>
      <c r="AP1348" s="14"/>
      <c r="AQ1348" s="14"/>
      <c r="AR1348" s="14"/>
      <c r="AS1348" s="49">
        <v>17</v>
      </c>
      <c r="AT1348" s="49">
        <v>270</v>
      </c>
      <c r="AU1348" s="49">
        <v>18</v>
      </c>
      <c r="AV1348" s="49">
        <v>180</v>
      </c>
      <c r="AW1348" s="49">
        <f t="shared" si="120"/>
        <v>43.257179432225655</v>
      </c>
      <c r="AX1348" s="49">
        <f t="shared" si="116"/>
        <v>43.257179432225655</v>
      </c>
      <c r="AY1348" s="49">
        <f t="shared" si="121"/>
        <v>65.956269187509008</v>
      </c>
      <c r="AZ1348" s="49">
        <f t="shared" si="117"/>
        <v>133.25717943222566</v>
      </c>
      <c r="BA1348" s="49">
        <f t="shared" si="118"/>
        <v>24.043730812490992</v>
      </c>
      <c r="BB1348" s="49">
        <f t="shared" si="123"/>
        <v>223.25717943222566</v>
      </c>
      <c r="BC1348" s="60">
        <f t="shared" si="119"/>
        <v>24.043730812490992</v>
      </c>
    </row>
    <row r="1349" spans="1:55">
      <c r="A1349" s="89">
        <v>42947</v>
      </c>
      <c r="B1349" s="2" t="s">
        <v>1842</v>
      </c>
      <c r="C1349" s="2" t="s">
        <v>1450</v>
      </c>
      <c r="D1349" s="2" t="s">
        <v>1575</v>
      </c>
      <c r="E1349" s="2">
        <v>147</v>
      </c>
      <c r="F1349" s="2">
        <v>1</v>
      </c>
      <c r="G1349" s="10" t="str">
        <f t="shared" si="122"/>
        <v>147-1</v>
      </c>
      <c r="H1349" s="2">
        <v>0</v>
      </c>
      <c r="I1349" s="2">
        <v>87</v>
      </c>
      <c r="J1349" s="14">
        <f>(VLOOKUP($G1349,Depth_Lookup_CCL!$A$3:$Z$549,11,FALSE))+(H1349/100)</f>
        <v>374.8</v>
      </c>
      <c r="K1349" s="14">
        <f>(VLOOKUP($G1349,Depth_Lookup_CCL!$A$3:$Z$549,11,FALSE))+(I1349/100)</f>
        <v>375.67</v>
      </c>
      <c r="L1349" s="90">
        <v>62</v>
      </c>
      <c r="M1349" s="90" t="s">
        <v>1846</v>
      </c>
      <c r="N1349" s="14" t="s">
        <v>1442</v>
      </c>
      <c r="Q1349" s="2"/>
      <c r="R1349" s="110"/>
      <c r="T1349" s="35"/>
      <c r="U1349" s="2"/>
      <c r="V1349" s="2"/>
      <c r="W1349" s="5" t="e">
        <f>VLOOKUP(V1349,definitions_list_lookup!$V$12:$W$15,2,FALSE)</f>
        <v>#N/A</v>
      </c>
      <c r="X1349" s="35"/>
      <c r="Y1349" s="41" t="e">
        <f>VLOOKUP(X1349,definitions_list_lookup!$AT$3:$AU$5,2,FALSE)</f>
        <v>#N/A</v>
      </c>
      <c r="Z1349" s="41"/>
      <c r="AA1349" s="41" t="s">
        <v>4066</v>
      </c>
      <c r="AB1349" s="2"/>
      <c r="AC1349" s="2"/>
      <c r="AD1349" s="5" t="e">
        <f>VLOOKUP(AC1349,definitions_list_lookup!$Y$12:$Z$15,2,FALSE)</f>
        <v>#N/A</v>
      </c>
      <c r="AE1349" s="35"/>
      <c r="AF1349" s="41" t="e">
        <f>VLOOKUP(AE1349,definitions_list_lookup!$AT$3:$AU$5,2,FALSE)</f>
        <v>#N/A</v>
      </c>
      <c r="AH1349" s="2"/>
      <c r="AI1349" s="2"/>
      <c r="AJ1349" s="14"/>
      <c r="AK1349" s="14"/>
      <c r="AL1349" s="14"/>
      <c r="AM1349" s="14"/>
      <c r="AN1349" s="14"/>
      <c r="AO1349" s="14"/>
      <c r="AP1349" s="14"/>
      <c r="AQ1349" s="14"/>
      <c r="AR1349" s="14"/>
      <c r="AS1349" s="49"/>
      <c r="AT1349" s="49"/>
      <c r="AU1349" s="49"/>
      <c r="AV1349" s="49"/>
      <c r="AW1349" s="49" t="e">
        <f t="shared" si="120"/>
        <v>#DIV/0!</v>
      </c>
      <c r="AX1349" s="49" t="e">
        <f t="shared" si="116"/>
        <v>#DIV/0!</v>
      </c>
      <c r="AY1349" s="49" t="e">
        <f t="shared" si="121"/>
        <v>#DIV/0!</v>
      </c>
      <c r="AZ1349" s="49" t="e">
        <f t="shared" si="117"/>
        <v>#DIV/0!</v>
      </c>
      <c r="BA1349" s="49" t="e">
        <f t="shared" si="118"/>
        <v>#DIV/0!</v>
      </c>
      <c r="BB1349" s="49" t="e">
        <f t="shared" si="123"/>
        <v>#DIV/0!</v>
      </c>
      <c r="BC1349" s="60" t="e">
        <f t="shared" si="119"/>
        <v>#DIV/0!</v>
      </c>
    </row>
    <row r="1350" spans="1:55">
      <c r="A1350" s="89">
        <v>42947</v>
      </c>
      <c r="B1350" s="2" t="s">
        <v>1842</v>
      </c>
      <c r="C1350" s="2" t="s">
        <v>1450</v>
      </c>
      <c r="D1350" s="2" t="s">
        <v>1575</v>
      </c>
      <c r="E1350" s="2">
        <v>147</v>
      </c>
      <c r="F1350" s="2">
        <v>2</v>
      </c>
      <c r="G1350" s="10" t="str">
        <f t="shared" si="122"/>
        <v>147-2</v>
      </c>
      <c r="H1350" s="2">
        <v>0</v>
      </c>
      <c r="I1350" s="2">
        <v>31</v>
      </c>
      <c r="J1350" s="14">
        <f>(VLOOKUP($G1350,Depth_Lookup_CCL!$A$3:$Z$549,11,FALSE))+(H1350/100)</f>
        <v>375.68</v>
      </c>
      <c r="K1350" s="14">
        <f>(VLOOKUP($G1350,Depth_Lookup_CCL!$A$3:$Z$549,11,FALSE))+(I1350/100)</f>
        <v>375.99</v>
      </c>
      <c r="L1350" s="90">
        <v>62</v>
      </c>
      <c r="M1350" s="90" t="s">
        <v>1888</v>
      </c>
      <c r="N1350" s="14" t="s">
        <v>1442</v>
      </c>
      <c r="Q1350" s="2"/>
      <c r="R1350" s="110"/>
      <c r="T1350" s="35"/>
      <c r="U1350" s="2"/>
      <c r="V1350" s="2"/>
      <c r="W1350" s="5" t="e">
        <f>VLOOKUP(V1350,definitions_list_lookup!$V$12:$W$15,2,FALSE)</f>
        <v>#N/A</v>
      </c>
      <c r="X1350" s="35"/>
      <c r="Y1350" s="41" t="e">
        <f>VLOOKUP(X1350,definitions_list_lookup!$AT$3:$AU$5,2,FALSE)</f>
        <v>#N/A</v>
      </c>
      <c r="Z1350" s="41"/>
      <c r="AA1350" s="41" t="s">
        <v>3229</v>
      </c>
      <c r="AB1350" s="2"/>
      <c r="AC1350" s="2"/>
      <c r="AD1350" s="5" t="e">
        <f>VLOOKUP(AC1350,definitions_list_lookup!$Y$12:$Z$15,2,FALSE)</f>
        <v>#N/A</v>
      </c>
      <c r="AE1350" s="35"/>
      <c r="AF1350" s="41" t="e">
        <f>VLOOKUP(AE1350,definitions_list_lookup!$AT$3:$AU$5,2,FALSE)</f>
        <v>#N/A</v>
      </c>
      <c r="AH1350" s="2"/>
      <c r="AI1350" s="2"/>
      <c r="AJ1350" s="14"/>
      <c r="AK1350" s="14"/>
      <c r="AL1350" s="14"/>
      <c r="AM1350" s="14"/>
      <c r="AN1350" s="14"/>
      <c r="AO1350" s="14"/>
      <c r="AP1350" s="14"/>
      <c r="AQ1350" s="14"/>
      <c r="AR1350" s="14"/>
      <c r="AS1350" s="49"/>
      <c r="AT1350" s="49"/>
      <c r="AU1350" s="49"/>
      <c r="AV1350" s="49"/>
      <c r="AW1350" s="49"/>
      <c r="AX1350" s="49"/>
      <c r="AY1350" s="49"/>
      <c r="AZ1350" s="49"/>
      <c r="BA1350" s="49"/>
      <c r="BB1350" s="49"/>
      <c r="BC1350" s="60"/>
    </row>
    <row r="1351" spans="1:55">
      <c r="A1351" s="89">
        <v>42947</v>
      </c>
      <c r="B1351" s="2" t="s">
        <v>1842</v>
      </c>
      <c r="C1351" s="2" t="s">
        <v>1450</v>
      </c>
      <c r="D1351" s="2" t="s">
        <v>1575</v>
      </c>
      <c r="E1351" s="2">
        <v>147</v>
      </c>
      <c r="F1351" s="2">
        <v>2</v>
      </c>
      <c r="G1351" s="10" t="str">
        <f t="shared" si="122"/>
        <v>147-2</v>
      </c>
      <c r="H1351" s="2">
        <v>31</v>
      </c>
      <c r="I1351" s="2">
        <v>33</v>
      </c>
      <c r="J1351" s="14">
        <f>(VLOOKUP($G1351,Depth_Lookup_CCL!$A$3:$Z$549,11,FALSE))+(H1351/100)</f>
        <v>375.99</v>
      </c>
      <c r="K1351" s="14">
        <f>(VLOOKUP($G1351,Depth_Lookup_CCL!$A$3:$Z$549,11,FALSE))+(I1351/100)</f>
        <v>376.01</v>
      </c>
      <c r="L1351" s="90">
        <v>62</v>
      </c>
      <c r="M1351" s="90" t="s">
        <v>1888</v>
      </c>
      <c r="N1351" s="14" t="s">
        <v>1442</v>
      </c>
      <c r="Q1351" s="2"/>
      <c r="R1351" s="110"/>
      <c r="S1351" s="2" t="s">
        <v>1366</v>
      </c>
      <c r="T1351" s="35" t="s">
        <v>1391</v>
      </c>
      <c r="U1351" s="2" t="s">
        <v>1368</v>
      </c>
      <c r="V1351" s="2" t="s">
        <v>1374</v>
      </c>
      <c r="W1351" s="5">
        <f>VLOOKUP(V1351,definitions_list_lookup!$V$12:$W$15,2,FALSE)</f>
        <v>1</v>
      </c>
      <c r="X1351" s="35" t="s">
        <v>1456</v>
      </c>
      <c r="Y1351" s="41">
        <f>VLOOKUP(X1351,definitions_list_lookup!$AT$3:$AU$5,2,FALSE)</f>
        <v>1</v>
      </c>
      <c r="Z1351" s="41">
        <v>3</v>
      </c>
      <c r="AA1351" s="41" t="s">
        <v>4067</v>
      </c>
      <c r="AB1351" s="2"/>
      <c r="AC1351" s="2"/>
      <c r="AD1351" s="5" t="e">
        <f>VLOOKUP(AC1351,definitions_list_lookup!$Y$12:$Z$15,2,FALSE)</f>
        <v>#N/A</v>
      </c>
      <c r="AE1351" s="35"/>
      <c r="AF1351" s="41" t="e">
        <f>VLOOKUP(AE1351,definitions_list_lookup!$AT$3:$AU$5,2,FALSE)</f>
        <v>#N/A</v>
      </c>
      <c r="AH1351" s="2"/>
      <c r="AI1351" s="2"/>
      <c r="AJ1351" s="14"/>
      <c r="AK1351" s="14"/>
      <c r="AL1351" s="14"/>
      <c r="AM1351" s="14"/>
      <c r="AN1351" s="14"/>
      <c r="AO1351" s="14"/>
      <c r="AP1351" s="14"/>
      <c r="AQ1351" s="14"/>
      <c r="AR1351" s="14"/>
      <c r="AS1351" s="49">
        <v>7</v>
      </c>
      <c r="AT1351" s="49">
        <v>90</v>
      </c>
      <c r="AU1351" s="49">
        <v>0</v>
      </c>
      <c r="AV1351" s="49">
        <v>180</v>
      </c>
      <c r="AW1351" s="49">
        <f t="shared" si="120"/>
        <v>-90</v>
      </c>
      <c r="AX1351" s="49">
        <f t="shared" si="116"/>
        <v>270</v>
      </c>
      <c r="AY1351" s="49">
        <f t="shared" si="121"/>
        <v>83</v>
      </c>
      <c r="AZ1351" s="49">
        <f t="shared" si="117"/>
        <v>360</v>
      </c>
      <c r="BA1351" s="49">
        <f t="shared" si="118"/>
        <v>7</v>
      </c>
      <c r="BB1351" s="49">
        <f t="shared" si="123"/>
        <v>90</v>
      </c>
      <c r="BC1351" s="60">
        <f t="shared" si="119"/>
        <v>7</v>
      </c>
    </row>
    <row r="1352" spans="1:55">
      <c r="A1352" s="89">
        <v>42947</v>
      </c>
      <c r="B1352" s="2" t="s">
        <v>1842</v>
      </c>
      <c r="C1352" s="2" t="s">
        <v>1450</v>
      </c>
      <c r="D1352" s="2" t="s">
        <v>1575</v>
      </c>
      <c r="E1352" s="2">
        <v>147</v>
      </c>
      <c r="F1352" s="2">
        <v>2</v>
      </c>
      <c r="G1352" s="10" t="str">
        <f t="shared" si="122"/>
        <v>147-2</v>
      </c>
      <c r="H1352" s="2">
        <v>33</v>
      </c>
      <c r="I1352" s="2">
        <v>92</v>
      </c>
      <c r="J1352" s="14">
        <f>(VLOOKUP($G1352,Depth_Lookup_CCL!$A$3:$Z$549,11,FALSE))+(H1352/100)</f>
        <v>376.01</v>
      </c>
      <c r="K1352" s="14">
        <f>(VLOOKUP($G1352,Depth_Lookup_CCL!$A$3:$Z$549,11,FALSE))+(I1352/100)</f>
        <v>376.6</v>
      </c>
      <c r="L1352" s="90">
        <v>62</v>
      </c>
      <c r="M1352" s="90" t="s">
        <v>1888</v>
      </c>
      <c r="N1352" s="14" t="s">
        <v>1442</v>
      </c>
      <c r="Q1352" s="2"/>
      <c r="R1352" s="110"/>
      <c r="S1352" s="2" t="s">
        <v>1366</v>
      </c>
      <c r="T1352" s="35" t="s">
        <v>1363</v>
      </c>
      <c r="U1352" s="2" t="s">
        <v>1368</v>
      </c>
      <c r="V1352" s="2" t="s">
        <v>238</v>
      </c>
      <c r="W1352" s="5">
        <f>VLOOKUP(V1352,definitions_list_lookup!$V$12:$W$15,2,FALSE)</f>
        <v>2</v>
      </c>
      <c r="X1352" s="35" t="s">
        <v>1456</v>
      </c>
      <c r="Y1352" s="41">
        <f>VLOOKUP(X1352,definitions_list_lookup!$AT$3:$AU$5,2,FALSE)</f>
        <v>1</v>
      </c>
      <c r="Z1352" s="41">
        <v>105.5</v>
      </c>
      <c r="AA1352" s="41" t="s">
        <v>4068</v>
      </c>
      <c r="AB1352" s="2"/>
      <c r="AC1352" s="2"/>
      <c r="AD1352" s="5" t="e">
        <f>VLOOKUP(AC1352,definitions_list_lookup!$Y$12:$Z$15,2,FALSE)</f>
        <v>#N/A</v>
      </c>
      <c r="AE1352" s="35"/>
      <c r="AF1352" s="41" t="e">
        <f>VLOOKUP(AE1352,definitions_list_lookup!$AT$3:$AU$5,2,FALSE)</f>
        <v>#N/A</v>
      </c>
      <c r="AH1352" s="2"/>
      <c r="AI1352" s="2"/>
      <c r="AJ1352" s="14"/>
      <c r="AK1352" s="14"/>
      <c r="AL1352" s="14"/>
      <c r="AM1352" s="14"/>
      <c r="AN1352" s="14"/>
      <c r="AO1352" s="14"/>
      <c r="AP1352" s="14"/>
      <c r="AQ1352" s="14"/>
      <c r="AR1352" s="14"/>
      <c r="AS1352" s="49"/>
      <c r="AT1352" s="49"/>
      <c r="AU1352" s="49"/>
      <c r="AV1352" s="49"/>
      <c r="AW1352" s="49" t="e">
        <f t="shared" si="120"/>
        <v>#DIV/0!</v>
      </c>
      <c r="AX1352" s="49" t="e">
        <f t="shared" si="116"/>
        <v>#DIV/0!</v>
      </c>
      <c r="AY1352" s="49" t="e">
        <f t="shared" si="121"/>
        <v>#DIV/0!</v>
      </c>
      <c r="AZ1352" s="49" t="e">
        <f t="shared" si="117"/>
        <v>#DIV/0!</v>
      </c>
      <c r="BA1352" s="49" t="e">
        <f t="shared" si="118"/>
        <v>#DIV/0!</v>
      </c>
      <c r="BB1352" s="49" t="e">
        <f t="shared" si="123"/>
        <v>#DIV/0!</v>
      </c>
      <c r="BC1352" s="60" t="e">
        <f t="shared" si="119"/>
        <v>#DIV/0!</v>
      </c>
    </row>
    <row r="1353" spans="1:55">
      <c r="A1353" s="89">
        <v>42947</v>
      </c>
      <c r="B1353" s="2" t="s">
        <v>1842</v>
      </c>
      <c r="C1353" s="2" t="s">
        <v>1450</v>
      </c>
      <c r="D1353" s="2" t="s">
        <v>1575</v>
      </c>
      <c r="E1353" s="2">
        <v>147</v>
      </c>
      <c r="F1353" s="2">
        <v>3</v>
      </c>
      <c r="G1353" s="10" t="str">
        <f t="shared" si="122"/>
        <v>147-3</v>
      </c>
      <c r="H1353" s="2">
        <v>0</v>
      </c>
      <c r="I1353" s="2">
        <v>46.5</v>
      </c>
      <c r="J1353" s="14">
        <f>(VLOOKUP($G1353,Depth_Lookup_CCL!$A$3:$Z$549,11,FALSE))+(H1353/100)</f>
        <v>376.6</v>
      </c>
      <c r="K1353" s="14">
        <f>(VLOOKUP($G1353,Depth_Lookup_CCL!$A$3:$Z$549,11,FALSE))+(I1353/100)</f>
        <v>377.065</v>
      </c>
      <c r="L1353" s="90">
        <v>62</v>
      </c>
      <c r="M1353" s="90" t="s">
        <v>1846</v>
      </c>
      <c r="N1353" s="14" t="s">
        <v>1442</v>
      </c>
      <c r="Q1353" s="2"/>
      <c r="R1353" s="110"/>
      <c r="T1353" s="35"/>
      <c r="U1353" s="2"/>
      <c r="V1353" s="2"/>
      <c r="W1353" s="5" t="e">
        <f>VLOOKUP(V1353,definitions_list_lookup!$V$12:$W$15,2,FALSE)</f>
        <v>#N/A</v>
      </c>
      <c r="X1353" s="35"/>
      <c r="Y1353" s="41" t="e">
        <f>VLOOKUP(X1353,definitions_list_lookup!$AT$3:$AU$5,2,FALSE)</f>
        <v>#N/A</v>
      </c>
      <c r="Z1353" s="41"/>
      <c r="AA1353" s="41" t="s">
        <v>3229</v>
      </c>
      <c r="AB1353" s="2"/>
      <c r="AC1353" s="2"/>
      <c r="AD1353" s="5" t="e">
        <f>VLOOKUP(AC1353,definitions_list_lookup!$Y$12:$Z$15,2,FALSE)</f>
        <v>#N/A</v>
      </c>
      <c r="AE1353" s="35"/>
      <c r="AF1353" s="41" t="e">
        <f>VLOOKUP(AE1353,definitions_list_lookup!$AT$3:$AU$5,2,FALSE)</f>
        <v>#N/A</v>
      </c>
      <c r="AH1353" s="2"/>
      <c r="AI1353" s="2"/>
      <c r="AJ1353" s="14"/>
      <c r="AK1353" s="14"/>
      <c r="AL1353" s="14"/>
      <c r="AM1353" s="14"/>
      <c r="AN1353" s="14"/>
      <c r="AO1353" s="14"/>
      <c r="AP1353" s="14"/>
      <c r="AQ1353" s="14"/>
      <c r="AR1353" s="14"/>
      <c r="AS1353" s="49"/>
      <c r="AT1353" s="49"/>
      <c r="AU1353" s="49"/>
      <c r="AV1353" s="49"/>
      <c r="AW1353" s="49"/>
      <c r="AX1353" s="49"/>
      <c r="AY1353" s="49"/>
      <c r="AZ1353" s="49"/>
      <c r="BA1353" s="49"/>
      <c r="BB1353" s="49"/>
      <c r="BC1353" s="60"/>
    </row>
    <row r="1354" spans="1:55">
      <c r="A1354" s="89">
        <v>42947</v>
      </c>
      <c r="B1354" s="2" t="s">
        <v>1842</v>
      </c>
      <c r="C1354" s="2" t="s">
        <v>1450</v>
      </c>
      <c r="D1354" s="2" t="s">
        <v>1575</v>
      </c>
      <c r="E1354" s="2">
        <v>147</v>
      </c>
      <c r="F1354" s="2">
        <v>3</v>
      </c>
      <c r="G1354" s="10" t="str">
        <f t="shared" si="122"/>
        <v>147-3</v>
      </c>
      <c r="H1354" s="2">
        <v>46.5</v>
      </c>
      <c r="I1354" s="2">
        <v>50</v>
      </c>
      <c r="J1354" s="14">
        <f>(VLOOKUP($G1354,Depth_Lookup_CCL!$A$3:$Z$549,11,FALSE))+(H1354/100)</f>
        <v>377.065</v>
      </c>
      <c r="K1354" s="14">
        <f>(VLOOKUP($G1354,Depth_Lookup_CCL!$A$3:$Z$549,11,FALSE))+(I1354/100)</f>
        <v>377.1</v>
      </c>
      <c r="L1354" s="90">
        <v>62</v>
      </c>
      <c r="M1354" s="90" t="s">
        <v>1846</v>
      </c>
      <c r="N1354" s="14" t="s">
        <v>1442</v>
      </c>
      <c r="Q1354" s="2"/>
      <c r="R1354" s="110"/>
      <c r="S1354" s="2" t="s">
        <v>1379</v>
      </c>
      <c r="T1354" s="35" t="s">
        <v>1391</v>
      </c>
      <c r="U1354" s="2" t="s">
        <v>1368</v>
      </c>
      <c r="V1354" s="2" t="s">
        <v>238</v>
      </c>
      <c r="W1354" s="5">
        <f>VLOOKUP(V1354,definitions_list_lookup!$V$12:$W$15,2,FALSE)</f>
        <v>2</v>
      </c>
      <c r="X1354" s="35" t="s">
        <v>1456</v>
      </c>
      <c r="Y1354" s="41">
        <f>VLOOKUP(X1354,definitions_list_lookup!$AT$3:$AU$5,2,FALSE)</f>
        <v>1</v>
      </c>
      <c r="Z1354" s="41">
        <v>3.5</v>
      </c>
      <c r="AA1354" s="41" t="s">
        <v>4069</v>
      </c>
      <c r="AB1354" s="2"/>
      <c r="AC1354" s="2"/>
      <c r="AD1354" s="5" t="e">
        <f>VLOOKUP(AC1354,definitions_list_lookup!$Y$12:$Z$15,2,FALSE)</f>
        <v>#N/A</v>
      </c>
      <c r="AE1354" s="35"/>
      <c r="AF1354" s="41" t="e">
        <f>VLOOKUP(AE1354,definitions_list_lookup!$AT$3:$AU$5,2,FALSE)</f>
        <v>#N/A</v>
      </c>
      <c r="AH1354" s="2"/>
      <c r="AI1354" s="2"/>
      <c r="AJ1354" s="14"/>
      <c r="AK1354" s="14"/>
      <c r="AL1354" s="14"/>
      <c r="AM1354" s="14"/>
      <c r="AN1354" s="14"/>
      <c r="AO1354" s="14"/>
      <c r="AP1354" s="14"/>
      <c r="AQ1354" s="14"/>
      <c r="AR1354" s="14"/>
      <c r="AS1354" s="49"/>
      <c r="AT1354" s="49"/>
      <c r="AU1354" s="49"/>
      <c r="AV1354" s="49"/>
      <c r="AW1354" s="49"/>
      <c r="AX1354" s="49"/>
      <c r="AY1354" s="49"/>
      <c r="AZ1354" s="49"/>
      <c r="BA1354" s="49"/>
      <c r="BB1354" s="49"/>
      <c r="BC1354" s="60"/>
    </row>
    <row r="1355" spans="1:55">
      <c r="A1355" s="89">
        <v>42947</v>
      </c>
      <c r="B1355" s="2" t="s">
        <v>1842</v>
      </c>
      <c r="C1355" s="2" t="s">
        <v>1450</v>
      </c>
      <c r="D1355" s="2" t="s">
        <v>1575</v>
      </c>
      <c r="E1355" s="2">
        <v>147</v>
      </c>
      <c r="F1355" s="2">
        <v>3</v>
      </c>
      <c r="G1355" s="10" t="str">
        <f t="shared" si="122"/>
        <v>147-3</v>
      </c>
      <c r="H1355" s="2">
        <v>50</v>
      </c>
      <c r="I1355" s="2">
        <v>52</v>
      </c>
      <c r="J1355" s="14">
        <f>(VLOOKUP($G1355,Depth_Lookup_CCL!$A$3:$Z$549,11,FALSE))+(H1355/100)</f>
        <v>377.1</v>
      </c>
      <c r="K1355" s="14">
        <f>(VLOOKUP($G1355,Depth_Lookup_CCL!$A$3:$Z$549,11,FALSE))+(I1355/100)</f>
        <v>377.12</v>
      </c>
      <c r="L1355" s="90">
        <v>62</v>
      </c>
      <c r="M1355" s="90" t="s">
        <v>1846</v>
      </c>
      <c r="N1355" s="14" t="s">
        <v>1442</v>
      </c>
      <c r="Q1355" s="2"/>
      <c r="R1355" s="110"/>
      <c r="S1355" s="2" t="s">
        <v>1366</v>
      </c>
      <c r="T1355" s="35" t="s">
        <v>1391</v>
      </c>
      <c r="U1355" s="2" t="s">
        <v>1368</v>
      </c>
      <c r="V1355" s="2" t="s">
        <v>1374</v>
      </c>
      <c r="W1355" s="5">
        <f>VLOOKUP(V1355,definitions_list_lookup!$V$12:$W$15,2,FALSE)</f>
        <v>1</v>
      </c>
      <c r="X1355" s="35" t="s">
        <v>1456</v>
      </c>
      <c r="Y1355" s="41">
        <f>VLOOKUP(X1355,definitions_list_lookup!$AT$3:$AU$5,2,FALSE)</f>
        <v>1</v>
      </c>
      <c r="Z1355" s="41">
        <v>2</v>
      </c>
      <c r="AA1355" s="41" t="s">
        <v>4068</v>
      </c>
      <c r="AB1355" s="2"/>
      <c r="AC1355" s="2"/>
      <c r="AD1355" s="5" t="e">
        <f>VLOOKUP(AC1355,definitions_list_lookup!$Y$12:$Z$15,2,FALSE)</f>
        <v>#N/A</v>
      </c>
      <c r="AE1355" s="35"/>
      <c r="AF1355" s="41" t="e">
        <f>VLOOKUP(AE1355,definitions_list_lookup!$AT$3:$AU$5,2,FALSE)</f>
        <v>#N/A</v>
      </c>
      <c r="AH1355" s="2"/>
      <c r="AI1355" s="2"/>
      <c r="AJ1355" s="14"/>
      <c r="AK1355" s="14"/>
      <c r="AL1355" s="14"/>
      <c r="AM1355" s="14"/>
      <c r="AN1355" s="14"/>
      <c r="AO1355" s="14"/>
      <c r="AP1355" s="14"/>
      <c r="AQ1355" s="14"/>
      <c r="AR1355" s="14"/>
      <c r="AS1355" s="49"/>
      <c r="AT1355" s="49"/>
      <c r="AU1355" s="49"/>
      <c r="AV1355" s="49"/>
      <c r="AW1355" s="49"/>
      <c r="AX1355" s="49"/>
      <c r="AY1355" s="49"/>
      <c r="AZ1355" s="49"/>
      <c r="BA1355" s="49"/>
      <c r="BB1355" s="49"/>
      <c r="BC1355" s="60"/>
    </row>
    <row r="1356" spans="1:55">
      <c r="A1356" s="89">
        <v>42947</v>
      </c>
      <c r="B1356" s="2" t="s">
        <v>1842</v>
      </c>
      <c r="C1356" s="2" t="s">
        <v>1450</v>
      </c>
      <c r="D1356" s="2" t="s">
        <v>1575</v>
      </c>
      <c r="E1356" s="2">
        <v>147</v>
      </c>
      <c r="F1356" s="2">
        <v>3</v>
      </c>
      <c r="G1356" s="10" t="str">
        <f t="shared" si="122"/>
        <v>147-3</v>
      </c>
      <c r="H1356" s="2">
        <v>52</v>
      </c>
      <c r="I1356" s="2">
        <v>56</v>
      </c>
      <c r="J1356" s="14">
        <f>(VLOOKUP($G1356,Depth_Lookup_CCL!$A$3:$Z$549,11,FALSE))+(H1356/100)</f>
        <v>377.12</v>
      </c>
      <c r="K1356" s="14">
        <f>(VLOOKUP($G1356,Depth_Lookup_CCL!$A$3:$Z$549,11,FALSE))+(I1356/100)</f>
        <v>377.16</v>
      </c>
      <c r="L1356" s="90">
        <v>62</v>
      </c>
      <c r="M1356" s="90" t="s">
        <v>1846</v>
      </c>
      <c r="N1356" s="14" t="s">
        <v>1442</v>
      </c>
      <c r="Q1356" s="2"/>
      <c r="R1356" s="110"/>
      <c r="S1356" s="2" t="s">
        <v>1366</v>
      </c>
      <c r="T1356" s="35" t="s">
        <v>1391</v>
      </c>
      <c r="U1356" s="2" t="s">
        <v>1368</v>
      </c>
      <c r="V1356" s="2" t="s">
        <v>1374</v>
      </c>
      <c r="W1356" s="5">
        <f>VLOOKUP(V1356,definitions_list_lookup!$V$12:$W$15,2,FALSE)</f>
        <v>1</v>
      </c>
      <c r="X1356" s="35" t="s">
        <v>1456</v>
      </c>
      <c r="Y1356" s="41">
        <f>VLOOKUP(X1356,definitions_list_lookup!$AT$3:$AU$5,2,FALSE)</f>
        <v>1</v>
      </c>
      <c r="Z1356" s="41">
        <v>4</v>
      </c>
      <c r="AA1356" s="41" t="s">
        <v>4070</v>
      </c>
      <c r="AB1356" s="2"/>
      <c r="AC1356" s="2"/>
      <c r="AD1356" s="5" t="e">
        <f>VLOOKUP(AC1356,definitions_list_lookup!$Y$12:$Z$15,2,FALSE)</f>
        <v>#N/A</v>
      </c>
      <c r="AE1356" s="35"/>
      <c r="AF1356" s="41" t="e">
        <f>VLOOKUP(AE1356,definitions_list_lookup!$AT$3:$AU$5,2,FALSE)</f>
        <v>#N/A</v>
      </c>
      <c r="AH1356" s="2"/>
      <c r="AI1356" s="2"/>
      <c r="AJ1356" s="14"/>
      <c r="AK1356" s="14"/>
      <c r="AL1356" s="14"/>
      <c r="AM1356" s="14"/>
      <c r="AN1356" s="14"/>
      <c r="AO1356" s="14"/>
      <c r="AP1356" s="14"/>
      <c r="AQ1356" s="14"/>
      <c r="AR1356" s="14"/>
      <c r="AS1356" s="49"/>
      <c r="AT1356" s="49"/>
      <c r="AU1356" s="49"/>
      <c r="AV1356" s="49"/>
      <c r="AW1356" s="49"/>
      <c r="AX1356" s="49"/>
      <c r="AY1356" s="49"/>
      <c r="AZ1356" s="49"/>
      <c r="BA1356" s="49"/>
      <c r="BB1356" s="49"/>
      <c r="BC1356" s="60"/>
    </row>
    <row r="1357" spans="1:55">
      <c r="A1357" s="89">
        <v>42947</v>
      </c>
      <c r="B1357" s="2" t="s">
        <v>1842</v>
      </c>
      <c r="C1357" s="2" t="s">
        <v>1450</v>
      </c>
      <c r="D1357" s="2" t="s">
        <v>1575</v>
      </c>
      <c r="E1357" s="2">
        <v>147</v>
      </c>
      <c r="F1357" s="2">
        <v>3</v>
      </c>
      <c r="G1357" s="10" t="str">
        <f t="shared" si="122"/>
        <v>147-3</v>
      </c>
      <c r="H1357" s="2">
        <v>56</v>
      </c>
      <c r="I1357" s="2">
        <v>62</v>
      </c>
      <c r="J1357" s="14">
        <f>(VLOOKUP($G1357,Depth_Lookup_CCL!$A$3:$Z$549,11,FALSE))+(H1357/100)</f>
        <v>377.16</v>
      </c>
      <c r="K1357" s="14">
        <f>(VLOOKUP($G1357,Depth_Lookup_CCL!$A$3:$Z$549,11,FALSE))+(I1357/100)</f>
        <v>377.22</v>
      </c>
      <c r="L1357" s="90">
        <v>62</v>
      </c>
      <c r="M1357" s="90" t="s">
        <v>1846</v>
      </c>
      <c r="N1357" s="14" t="s">
        <v>1442</v>
      </c>
      <c r="Q1357" s="2"/>
      <c r="R1357" s="110"/>
      <c r="S1357" s="2" t="s">
        <v>1379</v>
      </c>
      <c r="T1357" s="35" t="s">
        <v>1363</v>
      </c>
      <c r="U1357" s="2" t="s">
        <v>1368</v>
      </c>
      <c r="V1357" s="2" t="s">
        <v>238</v>
      </c>
      <c r="W1357" s="5">
        <f>VLOOKUP(V1357,definitions_list_lookup!$V$12:$W$15,2,FALSE)</f>
        <v>2</v>
      </c>
      <c r="X1357" s="35" t="s">
        <v>1456</v>
      </c>
      <c r="Y1357" s="41">
        <f>VLOOKUP(X1357,definitions_list_lookup!$AT$3:$AU$5,2,FALSE)</f>
        <v>1</v>
      </c>
      <c r="Z1357" s="41">
        <v>6</v>
      </c>
      <c r="AA1357" s="41" t="s">
        <v>4071</v>
      </c>
      <c r="AB1357" s="2"/>
      <c r="AC1357" s="2"/>
      <c r="AD1357" s="5" t="e">
        <f>VLOOKUP(AC1357,definitions_list_lookup!$Y$12:$Z$15,2,FALSE)</f>
        <v>#N/A</v>
      </c>
      <c r="AE1357" s="35"/>
      <c r="AF1357" s="41" t="e">
        <f>VLOOKUP(AE1357,definitions_list_lookup!$AT$3:$AU$5,2,FALSE)</f>
        <v>#N/A</v>
      </c>
      <c r="AH1357" s="2"/>
      <c r="AI1357" s="2"/>
      <c r="AJ1357" s="14"/>
      <c r="AK1357" s="14"/>
      <c r="AL1357" s="14"/>
      <c r="AM1357" s="14"/>
      <c r="AN1357" s="14"/>
      <c r="AO1357" s="14"/>
      <c r="AP1357" s="14"/>
      <c r="AQ1357" s="14"/>
      <c r="AR1357" s="14"/>
      <c r="AS1357" s="49">
        <v>9</v>
      </c>
      <c r="AT1357" s="49">
        <v>270</v>
      </c>
      <c r="AU1357" s="49">
        <v>7</v>
      </c>
      <c r="AV1357" s="49">
        <v>180</v>
      </c>
      <c r="AW1357" s="49">
        <f t="shared" si="120"/>
        <v>52.216040349028532</v>
      </c>
      <c r="AX1357" s="49">
        <f t="shared" si="116"/>
        <v>52.216040349028532</v>
      </c>
      <c r="AY1357" s="49">
        <f t="shared" si="121"/>
        <v>78.667823577665146</v>
      </c>
      <c r="AZ1357" s="49">
        <f t="shared" si="117"/>
        <v>142.21604034902853</v>
      </c>
      <c r="BA1357" s="49">
        <f t="shared" si="118"/>
        <v>11.332176422334854</v>
      </c>
      <c r="BB1357" s="49">
        <f t="shared" si="123"/>
        <v>232.21604034902853</v>
      </c>
      <c r="BC1357" s="60">
        <f t="shared" si="119"/>
        <v>11.332176422334854</v>
      </c>
    </row>
    <row r="1358" spans="1:55">
      <c r="A1358" s="89">
        <v>42947</v>
      </c>
      <c r="B1358" s="2" t="s">
        <v>1842</v>
      </c>
      <c r="C1358" s="2" t="s">
        <v>1450</v>
      </c>
      <c r="D1358" s="2" t="s">
        <v>1575</v>
      </c>
      <c r="E1358" s="2">
        <v>147</v>
      </c>
      <c r="F1358" s="2">
        <v>3</v>
      </c>
      <c r="G1358" s="10" t="str">
        <f t="shared" si="122"/>
        <v>147-3</v>
      </c>
      <c r="H1358" s="2">
        <v>62</v>
      </c>
      <c r="I1358" s="2">
        <v>63</v>
      </c>
      <c r="J1358" s="14">
        <f>(VLOOKUP($G1358,Depth_Lookup_CCL!$A$3:$Z$549,11,FALSE))+(H1358/100)</f>
        <v>377.22</v>
      </c>
      <c r="K1358" s="14">
        <f>(VLOOKUP($G1358,Depth_Lookup_CCL!$A$3:$Z$549,11,FALSE))+(I1358/100)</f>
        <v>377.23</v>
      </c>
      <c r="L1358" s="90">
        <v>62</v>
      </c>
      <c r="M1358" s="90" t="s">
        <v>1846</v>
      </c>
      <c r="N1358" s="14" t="s">
        <v>1442</v>
      </c>
      <c r="Q1358" s="2"/>
      <c r="R1358" s="110"/>
      <c r="S1358" s="2" t="s">
        <v>1379</v>
      </c>
      <c r="T1358" s="35" t="s">
        <v>1391</v>
      </c>
      <c r="U1358" s="2" t="s">
        <v>1368</v>
      </c>
      <c r="V1358" s="2" t="s">
        <v>238</v>
      </c>
      <c r="W1358" s="5">
        <f>VLOOKUP(V1358,definitions_list_lookup!$V$12:$W$15,2,FALSE)</f>
        <v>2</v>
      </c>
      <c r="X1358" s="35" t="s">
        <v>1456</v>
      </c>
      <c r="Y1358" s="41">
        <f>VLOOKUP(X1358,definitions_list_lookup!$AT$3:$AU$5,2,FALSE)</f>
        <v>1</v>
      </c>
      <c r="Z1358" s="41">
        <v>1</v>
      </c>
      <c r="AA1358" s="41" t="s">
        <v>3081</v>
      </c>
      <c r="AB1358" s="2"/>
      <c r="AC1358" s="2"/>
      <c r="AD1358" s="5" t="e">
        <f>VLOOKUP(AC1358,definitions_list_lookup!$Y$12:$Z$15,2,FALSE)</f>
        <v>#N/A</v>
      </c>
      <c r="AE1358" s="35"/>
      <c r="AF1358" s="41" t="e">
        <f>VLOOKUP(AE1358,definitions_list_lookup!$AT$3:$AU$5,2,FALSE)</f>
        <v>#N/A</v>
      </c>
      <c r="AH1358" s="2"/>
      <c r="AI1358" s="2"/>
      <c r="AJ1358" s="14"/>
      <c r="AK1358" s="14"/>
      <c r="AL1358" s="14"/>
      <c r="AM1358" s="14"/>
      <c r="AN1358" s="14"/>
      <c r="AO1358" s="14"/>
      <c r="AP1358" s="14"/>
      <c r="AQ1358" s="14"/>
      <c r="AR1358" s="14"/>
      <c r="AS1358" s="49"/>
      <c r="AT1358" s="49"/>
      <c r="AU1358" s="49"/>
      <c r="AV1358" s="49"/>
      <c r="AW1358" s="49"/>
      <c r="AX1358" s="49"/>
      <c r="AY1358" s="49"/>
      <c r="AZ1358" s="49"/>
      <c r="BA1358" s="49"/>
      <c r="BB1358" s="49"/>
      <c r="BC1358" s="60"/>
    </row>
    <row r="1359" spans="1:55">
      <c r="A1359" s="89">
        <v>42947</v>
      </c>
      <c r="B1359" s="2" t="s">
        <v>1842</v>
      </c>
      <c r="C1359" s="2" t="s">
        <v>1450</v>
      </c>
      <c r="D1359" s="2" t="s">
        <v>1575</v>
      </c>
      <c r="E1359" s="2">
        <v>147</v>
      </c>
      <c r="F1359" s="2">
        <v>3</v>
      </c>
      <c r="G1359" s="10" t="str">
        <f t="shared" si="122"/>
        <v>147-3</v>
      </c>
      <c r="H1359" s="2">
        <v>63</v>
      </c>
      <c r="I1359" s="2">
        <v>64</v>
      </c>
      <c r="J1359" s="14">
        <f>(VLOOKUP($G1359,Depth_Lookup_CCL!$A$3:$Z$549,11,FALSE))+(H1359/100)</f>
        <v>377.23</v>
      </c>
      <c r="K1359" s="14">
        <f>(VLOOKUP($G1359,Depth_Lookup_CCL!$A$3:$Z$549,11,FALSE))+(I1359/100)</f>
        <v>377.24</v>
      </c>
      <c r="L1359" s="90">
        <v>62</v>
      </c>
      <c r="M1359" s="90" t="s">
        <v>1846</v>
      </c>
      <c r="N1359" s="14" t="s">
        <v>1442</v>
      </c>
      <c r="Q1359" s="2"/>
      <c r="R1359" s="110"/>
      <c r="S1359" s="2" t="s">
        <v>1379</v>
      </c>
      <c r="T1359" s="35" t="s">
        <v>1391</v>
      </c>
      <c r="U1359" s="2" t="s">
        <v>1368</v>
      </c>
      <c r="V1359" s="2" t="s">
        <v>1374</v>
      </c>
      <c r="W1359" s="5">
        <f>VLOOKUP(V1359,definitions_list_lookup!$V$12:$W$15,2,FALSE)</f>
        <v>1</v>
      </c>
      <c r="X1359" s="35" t="s">
        <v>1456</v>
      </c>
      <c r="Y1359" s="41">
        <f>VLOOKUP(X1359,definitions_list_lookup!$AT$3:$AU$5,2,FALSE)</f>
        <v>1</v>
      </c>
      <c r="Z1359" s="41">
        <v>41</v>
      </c>
      <c r="AA1359" s="41" t="s">
        <v>2857</v>
      </c>
      <c r="AB1359" s="2"/>
      <c r="AC1359" s="2"/>
      <c r="AD1359" s="5" t="e">
        <f>VLOOKUP(AC1359,definitions_list_lookup!$Y$12:$Z$15,2,FALSE)</f>
        <v>#N/A</v>
      </c>
      <c r="AE1359" s="35"/>
      <c r="AF1359" s="41" t="e">
        <f>VLOOKUP(AE1359,definitions_list_lookup!$AT$3:$AU$5,2,FALSE)</f>
        <v>#N/A</v>
      </c>
      <c r="AH1359" s="2"/>
      <c r="AI1359" s="2"/>
      <c r="AJ1359" s="14"/>
      <c r="AK1359" s="14"/>
      <c r="AL1359" s="14"/>
      <c r="AM1359" s="14"/>
      <c r="AN1359" s="14"/>
      <c r="AO1359" s="14"/>
      <c r="AP1359" s="14"/>
      <c r="AQ1359" s="14"/>
      <c r="AR1359" s="14"/>
      <c r="AS1359" s="49"/>
      <c r="AT1359" s="49"/>
      <c r="AU1359" s="49"/>
      <c r="AV1359" s="49"/>
      <c r="AW1359" s="49"/>
      <c r="AX1359" s="49"/>
      <c r="AY1359" s="49"/>
      <c r="AZ1359" s="49"/>
      <c r="BA1359" s="49"/>
      <c r="BB1359" s="49"/>
      <c r="BC1359" s="60"/>
    </row>
    <row r="1360" spans="1:55">
      <c r="A1360" s="89">
        <v>42947</v>
      </c>
      <c r="B1360" s="2" t="s">
        <v>1842</v>
      </c>
      <c r="C1360" s="2" t="s">
        <v>1450</v>
      </c>
      <c r="D1360" s="2" t="s">
        <v>1575</v>
      </c>
      <c r="E1360" s="2">
        <v>147</v>
      </c>
      <c r="F1360" s="2">
        <v>4</v>
      </c>
      <c r="G1360" s="10" t="str">
        <f t="shared" si="122"/>
        <v>147-4</v>
      </c>
      <c r="H1360" s="2">
        <v>0</v>
      </c>
      <c r="I1360" s="2">
        <v>40</v>
      </c>
      <c r="J1360" s="14">
        <f>(VLOOKUP($G1360,Depth_Lookup_CCL!$A$3:$Z$549,11,FALSE))+(H1360/100)</f>
        <v>377.23500000000001</v>
      </c>
      <c r="K1360" s="14">
        <f>(VLOOKUP($G1360,Depth_Lookup_CCL!$A$3:$Z$549,11,FALSE))+(I1360/100)</f>
        <v>377.63499999999999</v>
      </c>
      <c r="L1360" s="90">
        <v>62</v>
      </c>
      <c r="M1360" s="90" t="s">
        <v>1846</v>
      </c>
      <c r="N1360" s="14"/>
      <c r="Q1360" s="2"/>
      <c r="R1360" s="110"/>
      <c r="T1360" s="35"/>
      <c r="U1360" s="2"/>
      <c r="V1360" s="2"/>
      <c r="W1360" s="5" t="e">
        <f>VLOOKUP(V1360,definitions_list_lookup!$V$12:$W$15,2,FALSE)</f>
        <v>#N/A</v>
      </c>
      <c r="X1360" s="35"/>
      <c r="Y1360" s="41" t="e">
        <f>VLOOKUP(X1360,definitions_list_lookup!$AT$3:$AU$5,2,FALSE)</f>
        <v>#N/A</v>
      </c>
      <c r="Z1360" s="41"/>
      <c r="AA1360" s="41" t="s">
        <v>4072</v>
      </c>
      <c r="AB1360" s="2" t="s">
        <v>1385</v>
      </c>
      <c r="AC1360" s="2" t="s">
        <v>1374</v>
      </c>
      <c r="AD1360" s="5">
        <f>VLOOKUP(AC1360,definitions_list_lookup!$Y$12:$Z$15,2,FALSE)</f>
        <v>1</v>
      </c>
      <c r="AE1360" s="35" t="s">
        <v>1455</v>
      </c>
      <c r="AF1360" s="41">
        <f>VLOOKUP(AE1360,definitions_list_lookup!$AT$3:$AU$5,2,FALSE)</f>
        <v>0</v>
      </c>
      <c r="AH1360" s="2" t="s">
        <v>1492</v>
      </c>
      <c r="AI1360" s="2" t="s">
        <v>4062</v>
      </c>
      <c r="AJ1360" s="14"/>
      <c r="AK1360" s="14"/>
      <c r="AL1360" s="14"/>
      <c r="AM1360" s="14"/>
      <c r="AN1360" s="14"/>
      <c r="AO1360" s="14"/>
      <c r="AP1360" s="14"/>
      <c r="AQ1360" s="14"/>
      <c r="AR1360" s="14"/>
      <c r="AS1360" s="49">
        <v>20</v>
      </c>
      <c r="AT1360" s="49">
        <v>270</v>
      </c>
      <c r="AU1360" s="49">
        <v>19</v>
      </c>
      <c r="AV1360" s="49">
        <v>180</v>
      </c>
      <c r="AW1360" s="49">
        <f t="shared" si="120"/>
        <v>46.588527909326871</v>
      </c>
      <c r="AX1360" s="49">
        <f t="shared" si="116"/>
        <v>46.588527909326871</v>
      </c>
      <c r="AY1360" s="49">
        <f t="shared" si="121"/>
        <v>63.387538279213771</v>
      </c>
      <c r="AZ1360" s="49">
        <f t="shared" si="117"/>
        <v>136.58852790932687</v>
      </c>
      <c r="BA1360" s="49">
        <f t="shared" si="118"/>
        <v>26.612461720786229</v>
      </c>
      <c r="BB1360" s="49">
        <f t="shared" si="123"/>
        <v>226.58852790932687</v>
      </c>
      <c r="BC1360" s="60">
        <f t="shared" si="119"/>
        <v>26.612461720786229</v>
      </c>
    </row>
    <row r="1361" spans="1:55">
      <c r="A1361" s="89">
        <v>42947</v>
      </c>
      <c r="B1361" s="2" t="s">
        <v>1842</v>
      </c>
      <c r="C1361" s="2" t="s">
        <v>1450</v>
      </c>
      <c r="D1361" s="2" t="s">
        <v>1575</v>
      </c>
      <c r="E1361" s="2">
        <v>147</v>
      </c>
      <c r="F1361" s="2">
        <v>4</v>
      </c>
      <c r="G1361" s="10" t="str">
        <f t="shared" si="122"/>
        <v>147-4</v>
      </c>
      <c r="H1361" s="2">
        <v>40</v>
      </c>
      <c r="I1361" s="2">
        <v>47.5</v>
      </c>
      <c r="J1361" s="14">
        <f>(VLOOKUP($G1361,Depth_Lookup_CCL!$A$3:$Z$549,11,FALSE))+(H1361/100)</f>
        <v>377.63499999999999</v>
      </c>
      <c r="K1361" s="14">
        <f>(VLOOKUP($G1361,Depth_Lookup_CCL!$A$3:$Z$549,11,FALSE))+(I1361/100)</f>
        <v>377.71000000000004</v>
      </c>
      <c r="L1361" s="90">
        <v>62</v>
      </c>
      <c r="M1361" s="90" t="s">
        <v>1846</v>
      </c>
      <c r="N1361" s="14"/>
      <c r="Q1361" s="2"/>
      <c r="R1361" s="110"/>
      <c r="S1361" s="2" t="s">
        <v>1379</v>
      </c>
      <c r="T1361" s="35" t="s">
        <v>1391</v>
      </c>
      <c r="U1361" s="2" t="s">
        <v>1368</v>
      </c>
      <c r="V1361" s="2" t="s">
        <v>238</v>
      </c>
      <c r="W1361" s="5">
        <f>VLOOKUP(V1361,definitions_list_lookup!$V$12:$W$15,2,FALSE)</f>
        <v>2</v>
      </c>
      <c r="X1361" s="35" t="s">
        <v>1456</v>
      </c>
      <c r="Y1361" s="41">
        <f>VLOOKUP(X1361,definitions_list_lookup!$AT$3:$AU$5,2,FALSE)</f>
        <v>1</v>
      </c>
      <c r="Z1361" s="41">
        <v>7.5</v>
      </c>
      <c r="AA1361" s="41" t="s">
        <v>4030</v>
      </c>
      <c r="AB1361" s="2"/>
      <c r="AC1361" s="2"/>
      <c r="AD1361" s="5" t="e">
        <f>VLOOKUP(AC1361,definitions_list_lookup!$Y$12:$Z$15,2,FALSE)</f>
        <v>#N/A</v>
      </c>
      <c r="AE1361" s="35"/>
      <c r="AF1361" s="41" t="e">
        <f>VLOOKUP(AE1361,definitions_list_lookup!$AT$3:$AU$5,2,FALSE)</f>
        <v>#N/A</v>
      </c>
      <c r="AH1361" s="2"/>
      <c r="AI1361" s="2"/>
      <c r="AJ1361" s="14"/>
      <c r="AK1361" s="14"/>
      <c r="AL1361" s="14"/>
      <c r="AM1361" s="14"/>
      <c r="AN1361" s="14"/>
      <c r="AO1361" s="14"/>
      <c r="AP1361" s="14"/>
      <c r="AQ1361" s="14"/>
      <c r="AR1361" s="14"/>
      <c r="AS1361" s="49"/>
      <c r="AT1361" s="49"/>
      <c r="AU1361" s="49"/>
      <c r="AV1361" s="49"/>
      <c r="AW1361" s="49"/>
      <c r="AX1361" s="49"/>
      <c r="AY1361" s="49"/>
      <c r="AZ1361" s="49"/>
      <c r="BA1361" s="49"/>
      <c r="BB1361" s="49"/>
      <c r="BC1361" s="60"/>
    </row>
    <row r="1362" spans="1:55">
      <c r="A1362" s="89">
        <v>42947</v>
      </c>
      <c r="B1362" s="2" t="s">
        <v>1842</v>
      </c>
      <c r="C1362" s="2" t="s">
        <v>1450</v>
      </c>
      <c r="D1362" s="2" t="s">
        <v>1575</v>
      </c>
      <c r="E1362" s="2">
        <v>147</v>
      </c>
      <c r="F1362" s="2">
        <v>4</v>
      </c>
      <c r="G1362" s="10" t="str">
        <f t="shared" si="122"/>
        <v>147-4</v>
      </c>
      <c r="H1362" s="2">
        <v>47.5</v>
      </c>
      <c r="I1362" s="2">
        <v>48</v>
      </c>
      <c r="J1362" s="14">
        <f>(VLOOKUP($G1362,Depth_Lookup_CCL!$A$3:$Z$549,11,FALSE))+(H1362/100)</f>
        <v>377.71000000000004</v>
      </c>
      <c r="K1362" s="14">
        <f>(VLOOKUP($G1362,Depth_Lookup_CCL!$A$3:$Z$549,11,FALSE))+(I1362/100)</f>
        <v>377.71500000000003</v>
      </c>
      <c r="L1362" s="90">
        <v>62</v>
      </c>
      <c r="M1362" s="90" t="s">
        <v>1846</v>
      </c>
      <c r="N1362" s="14"/>
      <c r="Q1362" s="2"/>
      <c r="R1362" s="110"/>
      <c r="S1362" s="2" t="s">
        <v>1366</v>
      </c>
      <c r="T1362" s="35" t="s">
        <v>1391</v>
      </c>
      <c r="U1362" s="2" t="s">
        <v>1368</v>
      </c>
      <c r="V1362" s="2" t="s">
        <v>1374</v>
      </c>
      <c r="W1362" s="5">
        <f>VLOOKUP(V1362,definitions_list_lookup!$V$12:$W$15,2,FALSE)</f>
        <v>1</v>
      </c>
      <c r="X1362" s="35" t="s">
        <v>1456</v>
      </c>
      <c r="Y1362" s="41">
        <f>VLOOKUP(X1362,definitions_list_lookup!$AT$3:$AU$5,2,FALSE)</f>
        <v>1</v>
      </c>
      <c r="Z1362" s="41">
        <v>0.5</v>
      </c>
      <c r="AA1362" s="41" t="s">
        <v>4073</v>
      </c>
      <c r="AB1362" s="2"/>
      <c r="AC1362" s="2"/>
      <c r="AD1362" s="5" t="e">
        <f>VLOOKUP(AC1362,definitions_list_lookup!$Y$12:$Z$15,2,FALSE)</f>
        <v>#N/A</v>
      </c>
      <c r="AE1362" s="35"/>
      <c r="AF1362" s="41" t="e">
        <f>VLOOKUP(AE1362,definitions_list_lookup!$AT$3:$AU$5,2,FALSE)</f>
        <v>#N/A</v>
      </c>
      <c r="AH1362" s="2"/>
      <c r="AI1362" s="2"/>
      <c r="AJ1362" s="14"/>
      <c r="AK1362" s="14"/>
      <c r="AL1362" s="14"/>
      <c r="AM1362" s="14"/>
      <c r="AN1362" s="14"/>
      <c r="AO1362" s="14"/>
      <c r="AP1362" s="14"/>
      <c r="AQ1362" s="14"/>
      <c r="AR1362" s="14"/>
      <c r="AS1362" s="49"/>
      <c r="AT1362" s="49"/>
      <c r="AU1362" s="49"/>
      <c r="AV1362" s="49"/>
      <c r="AW1362" s="49"/>
      <c r="AX1362" s="49"/>
      <c r="AY1362" s="49"/>
      <c r="AZ1362" s="49"/>
      <c r="BA1362" s="49"/>
      <c r="BB1362" s="49"/>
      <c r="BC1362" s="60"/>
    </row>
    <row r="1363" spans="1:55">
      <c r="A1363" s="89">
        <v>42947</v>
      </c>
      <c r="B1363" s="2" t="s">
        <v>1842</v>
      </c>
      <c r="C1363" s="2" t="s">
        <v>1450</v>
      </c>
      <c r="D1363" s="2" t="s">
        <v>1575</v>
      </c>
      <c r="E1363" s="2">
        <v>147</v>
      </c>
      <c r="F1363" s="2">
        <v>4</v>
      </c>
      <c r="G1363" s="10" t="str">
        <f t="shared" si="122"/>
        <v>147-4</v>
      </c>
      <c r="H1363" s="2">
        <v>48</v>
      </c>
      <c r="I1363" s="2">
        <v>86</v>
      </c>
      <c r="J1363" s="14">
        <f>(VLOOKUP($G1363,Depth_Lookup_CCL!$A$3:$Z$549,11,FALSE))+(H1363/100)</f>
        <v>377.71500000000003</v>
      </c>
      <c r="K1363" s="14">
        <f>(VLOOKUP($G1363,Depth_Lookup_CCL!$A$3:$Z$549,11,FALSE))+(I1363/100)</f>
        <v>378.09500000000003</v>
      </c>
      <c r="L1363" s="90">
        <v>62</v>
      </c>
      <c r="M1363" s="90" t="s">
        <v>1846</v>
      </c>
      <c r="N1363" s="14" t="s">
        <v>1442</v>
      </c>
      <c r="Q1363" s="2"/>
      <c r="R1363" s="110"/>
      <c r="S1363" s="2" t="s">
        <v>1366</v>
      </c>
      <c r="T1363" s="35" t="s">
        <v>1363</v>
      </c>
      <c r="U1363" s="2" t="s">
        <v>1368</v>
      </c>
      <c r="V1363" s="2" t="s">
        <v>1374</v>
      </c>
      <c r="W1363" s="5">
        <f>VLOOKUP(V1363,definitions_list_lookup!$V$12:$W$15,2,FALSE)</f>
        <v>1</v>
      </c>
      <c r="X1363" s="35" t="s">
        <v>1455</v>
      </c>
      <c r="Y1363" s="41">
        <f>VLOOKUP(X1363,definitions_list_lookup!$AT$3:$AU$5,2,FALSE)</f>
        <v>0</v>
      </c>
      <c r="Z1363" s="41">
        <v>63</v>
      </c>
      <c r="AA1363" s="41" t="s">
        <v>4041</v>
      </c>
      <c r="AB1363" s="2"/>
      <c r="AC1363" s="2"/>
      <c r="AD1363" s="5" t="e">
        <f>VLOOKUP(AC1363,definitions_list_lookup!$Y$12:$Z$15,2,FALSE)</f>
        <v>#N/A</v>
      </c>
      <c r="AE1363" s="35"/>
      <c r="AF1363" s="41" t="e">
        <f>VLOOKUP(AE1363,definitions_list_lookup!$AT$3:$AU$5,2,FALSE)</f>
        <v>#N/A</v>
      </c>
      <c r="AH1363" s="2"/>
      <c r="AI1363" s="2"/>
      <c r="AJ1363" s="14"/>
      <c r="AK1363" s="14"/>
      <c r="AL1363" s="14"/>
      <c r="AM1363" s="14"/>
      <c r="AN1363" s="14"/>
      <c r="AO1363" s="14"/>
      <c r="AP1363" s="14"/>
      <c r="AQ1363" s="14"/>
      <c r="AR1363" s="14"/>
      <c r="AS1363" s="49">
        <v>15</v>
      </c>
      <c r="AT1363" s="49">
        <v>270</v>
      </c>
      <c r="AU1363" s="49">
        <v>7</v>
      </c>
      <c r="AV1363" s="49">
        <v>180</v>
      </c>
      <c r="AW1363" s="49">
        <f t="shared" si="120"/>
        <v>65.380938928530469</v>
      </c>
      <c r="AX1363" s="49">
        <f t="shared" si="116"/>
        <v>65.380938928530469</v>
      </c>
      <c r="AY1363" s="49">
        <f t="shared" si="121"/>
        <v>73.577543140447332</v>
      </c>
      <c r="AZ1363" s="49">
        <f t="shared" si="117"/>
        <v>155.38093892853047</v>
      </c>
      <c r="BA1363" s="49">
        <f t="shared" si="118"/>
        <v>16.422456859552668</v>
      </c>
      <c r="BB1363" s="49">
        <f t="shared" si="123"/>
        <v>245.38093892853047</v>
      </c>
      <c r="BC1363" s="60">
        <f t="shared" si="119"/>
        <v>16.422456859552668</v>
      </c>
    </row>
    <row r="1364" spans="1:55">
      <c r="A1364" s="89">
        <v>42947</v>
      </c>
      <c r="B1364" s="2" t="s">
        <v>1842</v>
      </c>
      <c r="C1364" s="2" t="s">
        <v>1450</v>
      </c>
      <c r="D1364" s="2" t="s">
        <v>1575</v>
      </c>
      <c r="E1364" s="2">
        <v>148</v>
      </c>
      <c r="F1364" s="2">
        <v>1</v>
      </c>
      <c r="G1364" s="10" t="str">
        <f t="shared" si="122"/>
        <v>148-1</v>
      </c>
      <c r="H1364" s="2">
        <v>0</v>
      </c>
      <c r="I1364" s="2">
        <v>25</v>
      </c>
      <c r="J1364" s="14">
        <f>(VLOOKUP($G1364,Depth_Lookup_CCL!$A$3:$Z$549,11,FALSE))+(H1364/100)</f>
        <v>377.85</v>
      </c>
      <c r="K1364" s="14">
        <f>(VLOOKUP($G1364,Depth_Lookup_CCL!$A$3:$Z$549,11,FALSE))+(I1364/100)</f>
        <v>378.1</v>
      </c>
      <c r="L1364" s="90">
        <v>62</v>
      </c>
      <c r="M1364" s="90" t="s">
        <v>1888</v>
      </c>
      <c r="N1364" s="14"/>
      <c r="Q1364" s="2"/>
      <c r="R1364" s="110"/>
      <c r="T1364" s="35"/>
      <c r="U1364" s="2"/>
      <c r="V1364" s="2"/>
      <c r="W1364" s="5" t="e">
        <f>VLOOKUP(V1364,definitions_list_lookup!$V$12:$W$15,2,FALSE)</f>
        <v>#N/A</v>
      </c>
      <c r="X1364" s="35"/>
      <c r="Y1364" s="41" t="e">
        <f>VLOOKUP(X1364,definitions_list_lookup!$AT$3:$AU$5,2,FALSE)</f>
        <v>#N/A</v>
      </c>
      <c r="Z1364" s="41"/>
      <c r="AA1364" s="41" t="s">
        <v>3229</v>
      </c>
      <c r="AB1364" s="2"/>
      <c r="AC1364" s="2"/>
      <c r="AD1364" s="5" t="e">
        <f>VLOOKUP(AC1364,definitions_list_lookup!$Y$12:$Z$15,2,FALSE)</f>
        <v>#N/A</v>
      </c>
      <c r="AE1364" s="35"/>
      <c r="AF1364" s="41" t="e">
        <f>VLOOKUP(AE1364,definitions_list_lookup!$AT$3:$AU$5,2,FALSE)</f>
        <v>#N/A</v>
      </c>
      <c r="AH1364" s="2"/>
      <c r="AI1364" s="2"/>
      <c r="AJ1364" s="14"/>
      <c r="AK1364" s="14"/>
      <c r="AL1364" s="14"/>
      <c r="AM1364" s="14"/>
      <c r="AN1364" s="14"/>
      <c r="AO1364" s="14"/>
      <c r="AP1364" s="14"/>
      <c r="AQ1364" s="14"/>
      <c r="AR1364" s="14"/>
      <c r="AS1364" s="49"/>
      <c r="AT1364" s="49"/>
      <c r="AU1364" s="49"/>
      <c r="AV1364" s="49"/>
      <c r="AW1364" s="49"/>
      <c r="AX1364" s="49"/>
      <c r="AY1364" s="49"/>
      <c r="AZ1364" s="49"/>
      <c r="BA1364" s="49"/>
      <c r="BB1364" s="49"/>
      <c r="BC1364" s="60"/>
    </row>
    <row r="1365" spans="1:55">
      <c r="A1365" s="89">
        <v>42947</v>
      </c>
      <c r="B1365" s="2" t="s">
        <v>1842</v>
      </c>
      <c r="C1365" s="2" t="s">
        <v>1450</v>
      </c>
      <c r="D1365" s="2" t="s">
        <v>1575</v>
      </c>
      <c r="E1365" s="2">
        <v>148</v>
      </c>
      <c r="F1365" s="2">
        <v>1</v>
      </c>
      <c r="G1365" s="10" t="str">
        <f t="shared" si="122"/>
        <v>148-1</v>
      </c>
      <c r="H1365" s="2">
        <v>25</v>
      </c>
      <c r="I1365" s="2">
        <v>27</v>
      </c>
      <c r="J1365" s="14">
        <f>(VLOOKUP($G1365,Depth_Lookup_CCL!$A$3:$Z$549,11,FALSE))+(H1365/100)</f>
        <v>378.1</v>
      </c>
      <c r="K1365" s="14">
        <f>(VLOOKUP($G1365,Depth_Lookup_CCL!$A$3:$Z$549,11,FALSE))+(I1365/100)</f>
        <v>378.12</v>
      </c>
      <c r="L1365" s="90">
        <v>62</v>
      </c>
      <c r="M1365" s="90" t="s">
        <v>1888</v>
      </c>
      <c r="N1365" s="14"/>
      <c r="Q1365" s="2"/>
      <c r="R1365" s="110"/>
      <c r="S1365" s="2" t="s">
        <v>1366</v>
      </c>
      <c r="T1365" s="35" t="s">
        <v>1391</v>
      </c>
      <c r="U1365" s="2" t="s">
        <v>1368</v>
      </c>
      <c r="V1365" s="2" t="s">
        <v>1374</v>
      </c>
      <c r="W1365" s="5">
        <f>VLOOKUP(V1365,definitions_list_lookup!$V$12:$W$15,2,FALSE)</f>
        <v>1</v>
      </c>
      <c r="X1365" s="35" t="s">
        <v>1456</v>
      </c>
      <c r="Y1365" s="41">
        <f>VLOOKUP(X1365,definitions_list_lookup!$AT$3:$AU$5,2,FALSE)</f>
        <v>1</v>
      </c>
      <c r="Z1365" s="41">
        <v>2</v>
      </c>
      <c r="AA1365" s="41" t="s">
        <v>4050</v>
      </c>
      <c r="AB1365" s="2"/>
      <c r="AC1365" s="2"/>
      <c r="AD1365" s="5" t="e">
        <f>VLOOKUP(AC1365,definitions_list_lookup!$Y$12:$Z$15,2,FALSE)</f>
        <v>#N/A</v>
      </c>
      <c r="AE1365" s="35"/>
      <c r="AF1365" s="41" t="e">
        <f>VLOOKUP(AE1365,definitions_list_lookup!$AT$3:$AU$5,2,FALSE)</f>
        <v>#N/A</v>
      </c>
      <c r="AH1365" s="2"/>
      <c r="AI1365" s="2"/>
      <c r="AJ1365" s="14"/>
      <c r="AK1365" s="14"/>
      <c r="AL1365" s="14"/>
      <c r="AM1365" s="14"/>
      <c r="AN1365" s="14"/>
      <c r="AO1365" s="14"/>
      <c r="AP1365" s="14"/>
      <c r="AQ1365" s="14"/>
      <c r="AR1365" s="14"/>
      <c r="AS1365" s="49">
        <v>14</v>
      </c>
      <c r="AT1365" s="49">
        <v>270</v>
      </c>
      <c r="AU1365" s="49">
        <v>18</v>
      </c>
      <c r="AV1365" s="49">
        <v>180</v>
      </c>
      <c r="AW1365" s="49">
        <f t="shared" si="120"/>
        <v>37.500926857308173</v>
      </c>
      <c r="AX1365" s="49">
        <f t="shared" si="116"/>
        <v>37.500926857308173</v>
      </c>
      <c r="AY1365" s="49">
        <f t="shared" si="121"/>
        <v>67.728084035607338</v>
      </c>
      <c r="AZ1365" s="49">
        <f t="shared" si="117"/>
        <v>127.50092685730817</v>
      </c>
      <c r="BA1365" s="49">
        <f t="shared" si="118"/>
        <v>22.271915964392662</v>
      </c>
      <c r="BB1365" s="49">
        <f t="shared" si="123"/>
        <v>217.50092685730817</v>
      </c>
      <c r="BC1365" s="60">
        <f t="shared" si="119"/>
        <v>22.271915964392662</v>
      </c>
    </row>
    <row r="1366" spans="1:55">
      <c r="A1366" s="89">
        <v>42947</v>
      </c>
      <c r="B1366" s="2" t="s">
        <v>1842</v>
      </c>
      <c r="C1366" s="2" t="s">
        <v>1450</v>
      </c>
      <c r="D1366" s="2" t="s">
        <v>1575</v>
      </c>
      <c r="E1366" s="2">
        <v>148</v>
      </c>
      <c r="F1366" s="2">
        <v>1</v>
      </c>
      <c r="G1366" s="10" t="str">
        <f t="shared" si="122"/>
        <v>148-1</v>
      </c>
      <c r="H1366" s="2">
        <v>27</v>
      </c>
      <c r="I1366" s="2">
        <v>41</v>
      </c>
      <c r="J1366" s="14">
        <f>(VLOOKUP($G1366,Depth_Lookup_CCL!$A$3:$Z$549,11,FALSE))+(H1366/100)</f>
        <v>378.12</v>
      </c>
      <c r="K1366" s="14">
        <f>(VLOOKUP($G1366,Depth_Lookup_CCL!$A$3:$Z$549,11,FALSE))+(I1366/100)</f>
        <v>378.26000000000005</v>
      </c>
      <c r="L1366" s="90">
        <v>62</v>
      </c>
      <c r="M1366" s="90" t="s">
        <v>1888</v>
      </c>
      <c r="N1366" s="14"/>
      <c r="Q1366" s="2"/>
      <c r="R1366" s="110"/>
      <c r="S1366" s="2" t="s">
        <v>1379</v>
      </c>
      <c r="T1366" s="35" t="s">
        <v>1363</v>
      </c>
      <c r="U1366" s="2" t="s">
        <v>1368</v>
      </c>
      <c r="V1366" s="2" t="s">
        <v>238</v>
      </c>
      <c r="W1366" s="5">
        <f>VLOOKUP(V1366,definitions_list_lookup!$V$12:$W$15,2,FALSE)</f>
        <v>2</v>
      </c>
      <c r="X1366" s="35" t="s">
        <v>1456</v>
      </c>
      <c r="Y1366" s="41">
        <f>VLOOKUP(X1366,definitions_list_lookup!$AT$3:$AU$5,2,FALSE)</f>
        <v>1</v>
      </c>
      <c r="Z1366" s="41">
        <v>14</v>
      </c>
      <c r="AA1366" s="41" t="s">
        <v>3081</v>
      </c>
      <c r="AB1366" s="2"/>
      <c r="AC1366" s="2"/>
      <c r="AD1366" s="5" t="e">
        <f>VLOOKUP(AC1366,definitions_list_lookup!$Y$12:$Z$15,2,FALSE)</f>
        <v>#N/A</v>
      </c>
      <c r="AE1366" s="35"/>
      <c r="AF1366" s="41" t="e">
        <f>VLOOKUP(AE1366,definitions_list_lookup!$AT$3:$AU$5,2,FALSE)</f>
        <v>#N/A</v>
      </c>
      <c r="AH1366" s="2"/>
      <c r="AI1366" s="2"/>
      <c r="AJ1366" s="14"/>
      <c r="AK1366" s="14"/>
      <c r="AL1366" s="14"/>
      <c r="AM1366" s="14"/>
      <c r="AN1366" s="14"/>
      <c r="AO1366" s="14"/>
      <c r="AP1366" s="14"/>
      <c r="AQ1366" s="14"/>
      <c r="AR1366" s="14"/>
      <c r="AS1366" s="49"/>
      <c r="AT1366" s="49"/>
      <c r="AU1366" s="49"/>
      <c r="AV1366" s="49"/>
      <c r="AW1366" s="49"/>
      <c r="AX1366" s="49"/>
      <c r="AY1366" s="49"/>
      <c r="AZ1366" s="49"/>
      <c r="BA1366" s="49"/>
      <c r="BB1366" s="49"/>
      <c r="BC1366" s="60"/>
    </row>
    <row r="1367" spans="1:55">
      <c r="A1367" s="89">
        <v>42947</v>
      </c>
      <c r="B1367" s="2" t="s">
        <v>1842</v>
      </c>
      <c r="C1367" s="2" t="s">
        <v>1450</v>
      </c>
      <c r="D1367" s="2" t="s">
        <v>1575</v>
      </c>
      <c r="E1367" s="2">
        <v>148</v>
      </c>
      <c r="F1367" s="2">
        <v>1</v>
      </c>
      <c r="G1367" s="10" t="str">
        <f t="shared" si="122"/>
        <v>148-1</v>
      </c>
      <c r="H1367" s="2">
        <v>41</v>
      </c>
      <c r="I1367" s="2">
        <v>46</v>
      </c>
      <c r="J1367" s="14">
        <f>(VLOOKUP($G1367,Depth_Lookup_CCL!$A$3:$Z$549,11,FALSE))+(H1367/100)</f>
        <v>378.26000000000005</v>
      </c>
      <c r="K1367" s="14">
        <f>(VLOOKUP($G1367,Depth_Lookup_CCL!$A$3:$Z$549,11,FALSE))+(I1367/100)</f>
        <v>378.31</v>
      </c>
      <c r="L1367" s="90">
        <v>62</v>
      </c>
      <c r="M1367" s="90" t="s">
        <v>1888</v>
      </c>
      <c r="N1367" s="14"/>
      <c r="Q1367" s="2"/>
      <c r="R1367" s="110"/>
      <c r="S1367" s="2" t="s">
        <v>1379</v>
      </c>
      <c r="T1367" s="35" t="s">
        <v>1391</v>
      </c>
      <c r="U1367" s="2" t="s">
        <v>1368</v>
      </c>
      <c r="V1367" s="2" t="s">
        <v>238</v>
      </c>
      <c r="W1367" s="5">
        <f>VLOOKUP(V1367,definitions_list_lookup!$V$12:$W$15,2,FALSE)</f>
        <v>2</v>
      </c>
      <c r="X1367" s="35" t="s">
        <v>1456</v>
      </c>
      <c r="Y1367" s="41">
        <f>VLOOKUP(X1367,definitions_list_lookup!$AT$3:$AU$5,2,FALSE)</f>
        <v>1</v>
      </c>
      <c r="Z1367" s="41">
        <v>5</v>
      </c>
      <c r="AA1367" s="41" t="s">
        <v>2857</v>
      </c>
      <c r="AB1367" s="2"/>
      <c r="AC1367" s="2"/>
      <c r="AD1367" s="5" t="e">
        <f>VLOOKUP(AC1367,definitions_list_lookup!$Y$12:$Z$15,2,FALSE)</f>
        <v>#N/A</v>
      </c>
      <c r="AE1367" s="35"/>
      <c r="AF1367" s="41" t="e">
        <f>VLOOKUP(AE1367,definitions_list_lookup!$AT$3:$AU$5,2,FALSE)</f>
        <v>#N/A</v>
      </c>
      <c r="AH1367" s="2"/>
      <c r="AI1367" s="2"/>
      <c r="AJ1367" s="14"/>
      <c r="AK1367" s="14"/>
      <c r="AL1367" s="14"/>
      <c r="AM1367" s="14"/>
      <c r="AN1367" s="14"/>
      <c r="AO1367" s="14"/>
      <c r="AP1367" s="14"/>
      <c r="AQ1367" s="14"/>
      <c r="AR1367" s="14"/>
      <c r="AS1367" s="49"/>
      <c r="AT1367" s="49"/>
      <c r="AU1367" s="49"/>
      <c r="AV1367" s="49"/>
      <c r="AW1367" s="49"/>
      <c r="AX1367" s="49"/>
      <c r="AY1367" s="49"/>
      <c r="AZ1367" s="49"/>
      <c r="BA1367" s="49"/>
      <c r="BB1367" s="49"/>
      <c r="BC1367" s="60"/>
    </row>
    <row r="1368" spans="1:55">
      <c r="A1368" s="89">
        <v>42947</v>
      </c>
      <c r="B1368" s="2" t="s">
        <v>1842</v>
      </c>
      <c r="C1368" s="2" t="s">
        <v>1450</v>
      </c>
      <c r="D1368" s="2" t="s">
        <v>1575</v>
      </c>
      <c r="E1368" s="2">
        <v>148</v>
      </c>
      <c r="F1368" s="2">
        <v>1</v>
      </c>
      <c r="G1368" s="10" t="str">
        <f t="shared" si="122"/>
        <v>148-1</v>
      </c>
      <c r="H1368" s="2">
        <v>46</v>
      </c>
      <c r="I1368" s="2">
        <v>79</v>
      </c>
      <c r="J1368" s="14">
        <f>(VLOOKUP($G1368,Depth_Lookup_CCL!$A$3:$Z$549,11,FALSE))+(H1368/100)</f>
        <v>378.31</v>
      </c>
      <c r="K1368" s="14">
        <f>(VLOOKUP($G1368,Depth_Lookup_CCL!$A$3:$Z$549,11,FALSE))+(I1368/100)</f>
        <v>378.64000000000004</v>
      </c>
      <c r="L1368" s="90">
        <v>62</v>
      </c>
      <c r="M1368" s="90" t="s">
        <v>1888</v>
      </c>
      <c r="N1368" s="14" t="s">
        <v>1442</v>
      </c>
      <c r="Q1368" s="2"/>
      <c r="R1368" s="110"/>
      <c r="S1368" s="2" t="s">
        <v>1379</v>
      </c>
      <c r="T1368" s="35" t="s">
        <v>1391</v>
      </c>
      <c r="U1368" s="2" t="s">
        <v>1368</v>
      </c>
      <c r="V1368" s="2" t="s">
        <v>1374</v>
      </c>
      <c r="W1368" s="5">
        <f>VLOOKUP(V1368,definitions_list_lookup!$V$12:$W$15,2,FALSE)</f>
        <v>1</v>
      </c>
      <c r="X1368" s="35" t="s">
        <v>1455</v>
      </c>
      <c r="Y1368" s="41">
        <f>VLOOKUP(X1368,definitions_list_lookup!$AT$3:$AU$5,2,FALSE)</f>
        <v>0</v>
      </c>
      <c r="Z1368" s="41">
        <v>39</v>
      </c>
      <c r="AA1368" s="41" t="s">
        <v>3898</v>
      </c>
      <c r="AB1368" s="2"/>
      <c r="AC1368" s="2"/>
      <c r="AD1368" s="5" t="e">
        <f>VLOOKUP(AC1368,definitions_list_lookup!$Y$12:$Z$15,2,FALSE)</f>
        <v>#N/A</v>
      </c>
      <c r="AE1368" s="35"/>
      <c r="AF1368" s="41" t="e">
        <f>VLOOKUP(AE1368,definitions_list_lookup!$AT$3:$AU$5,2,FALSE)</f>
        <v>#N/A</v>
      </c>
      <c r="AH1368" s="2"/>
      <c r="AI1368" s="2"/>
      <c r="AJ1368" s="14"/>
      <c r="AK1368" s="14"/>
      <c r="AL1368" s="14"/>
      <c r="AM1368" s="14"/>
      <c r="AN1368" s="14"/>
      <c r="AO1368" s="14"/>
      <c r="AP1368" s="14"/>
      <c r="AQ1368" s="14"/>
      <c r="AR1368" s="14"/>
      <c r="AS1368" s="49"/>
      <c r="AT1368" s="49"/>
      <c r="AU1368" s="49"/>
      <c r="AV1368" s="49"/>
      <c r="AW1368" s="49" t="e">
        <f t="shared" si="120"/>
        <v>#DIV/0!</v>
      </c>
      <c r="AX1368" s="49" t="e">
        <f t="shared" si="116"/>
        <v>#DIV/0!</v>
      </c>
      <c r="AY1368" s="49" t="e">
        <f t="shared" si="121"/>
        <v>#DIV/0!</v>
      </c>
      <c r="AZ1368" s="49" t="e">
        <f t="shared" si="117"/>
        <v>#DIV/0!</v>
      </c>
      <c r="BA1368" s="49" t="e">
        <f t="shared" si="118"/>
        <v>#DIV/0!</v>
      </c>
      <c r="BB1368" s="49" t="e">
        <f t="shared" si="123"/>
        <v>#DIV/0!</v>
      </c>
      <c r="BC1368" s="60" t="e">
        <f t="shared" si="119"/>
        <v>#DIV/0!</v>
      </c>
    </row>
    <row r="1369" spans="1:55">
      <c r="A1369" s="89">
        <v>42947</v>
      </c>
      <c r="B1369" s="2" t="s">
        <v>1842</v>
      </c>
      <c r="C1369" s="2" t="s">
        <v>1450</v>
      </c>
      <c r="D1369" s="2" t="s">
        <v>1575</v>
      </c>
      <c r="E1369" s="2">
        <v>148</v>
      </c>
      <c r="F1369" s="2">
        <v>2</v>
      </c>
      <c r="G1369" s="10" t="str">
        <f t="shared" si="122"/>
        <v>148-2</v>
      </c>
      <c r="H1369" s="2">
        <v>0</v>
      </c>
      <c r="I1369" s="2">
        <v>6</v>
      </c>
      <c r="J1369" s="14">
        <f>(VLOOKUP($G1369,Depth_Lookup_CCL!$A$3:$Z$549,11,FALSE))+(H1369/100)</f>
        <v>378.63500000000005</v>
      </c>
      <c r="K1369" s="14">
        <f>(VLOOKUP($G1369,Depth_Lookup_CCL!$A$3:$Z$549,11,FALSE))+(I1369/100)</f>
        <v>378.69500000000005</v>
      </c>
      <c r="L1369" s="90">
        <v>62</v>
      </c>
      <c r="M1369" s="90" t="s">
        <v>1846</v>
      </c>
      <c r="N1369" s="14"/>
      <c r="Q1369" s="2"/>
      <c r="R1369" s="110"/>
      <c r="T1369" s="35"/>
      <c r="U1369" s="2"/>
      <c r="V1369" s="2"/>
      <c r="W1369" s="5" t="e">
        <f>VLOOKUP(V1369,definitions_list_lookup!$V$12:$W$15,2,FALSE)</f>
        <v>#N/A</v>
      </c>
      <c r="X1369" s="35"/>
      <c r="Y1369" s="41" t="e">
        <f>VLOOKUP(X1369,definitions_list_lookup!$AT$3:$AU$5,2,FALSE)</f>
        <v>#N/A</v>
      </c>
      <c r="Z1369" s="41"/>
      <c r="AA1369" s="41" t="s">
        <v>3229</v>
      </c>
      <c r="AB1369" s="2"/>
      <c r="AC1369" s="2"/>
      <c r="AD1369" s="5" t="e">
        <f>VLOOKUP(AC1369,definitions_list_lookup!$Y$12:$Z$15,2,FALSE)</f>
        <v>#N/A</v>
      </c>
      <c r="AE1369" s="35"/>
      <c r="AF1369" s="41" t="e">
        <f>VLOOKUP(AE1369,definitions_list_lookup!$AT$3:$AU$5,2,FALSE)</f>
        <v>#N/A</v>
      </c>
      <c r="AH1369" s="2"/>
      <c r="AI1369" s="2"/>
      <c r="AJ1369" s="14"/>
      <c r="AK1369" s="14"/>
      <c r="AL1369" s="14"/>
      <c r="AM1369" s="14"/>
      <c r="AN1369" s="14"/>
      <c r="AO1369" s="14"/>
      <c r="AP1369" s="14"/>
      <c r="AQ1369" s="14"/>
      <c r="AR1369" s="14"/>
      <c r="AS1369" s="49"/>
      <c r="AT1369" s="49"/>
      <c r="AU1369" s="49"/>
      <c r="AV1369" s="49"/>
      <c r="AW1369" s="49"/>
      <c r="AX1369" s="49"/>
      <c r="AY1369" s="49"/>
      <c r="AZ1369" s="49"/>
      <c r="BA1369" s="49"/>
      <c r="BB1369" s="49"/>
      <c r="BC1369" s="60"/>
    </row>
    <row r="1370" spans="1:55">
      <c r="A1370" s="89">
        <v>42947</v>
      </c>
      <c r="B1370" s="2" t="s">
        <v>1842</v>
      </c>
      <c r="C1370" s="2" t="s">
        <v>1450</v>
      </c>
      <c r="D1370" s="2" t="s">
        <v>1575</v>
      </c>
      <c r="E1370" s="2">
        <v>148</v>
      </c>
      <c r="F1370" s="2">
        <v>2</v>
      </c>
      <c r="G1370" s="10" t="str">
        <f t="shared" si="122"/>
        <v>148-2</v>
      </c>
      <c r="H1370" s="2">
        <v>6</v>
      </c>
      <c r="I1370" s="2">
        <v>16</v>
      </c>
      <c r="J1370" s="14">
        <f>(VLOOKUP($G1370,Depth_Lookup_CCL!$A$3:$Z$549,11,FALSE))+(H1370/100)</f>
        <v>378.69500000000005</v>
      </c>
      <c r="K1370" s="14">
        <f>(VLOOKUP($G1370,Depth_Lookup_CCL!$A$3:$Z$549,11,FALSE))+(I1370/100)</f>
        <v>378.79500000000007</v>
      </c>
      <c r="L1370" s="90">
        <v>62</v>
      </c>
      <c r="M1370" s="90" t="s">
        <v>1846</v>
      </c>
      <c r="N1370" s="14"/>
      <c r="Q1370" s="2"/>
      <c r="R1370" s="110"/>
      <c r="S1370" s="2" t="s">
        <v>1379</v>
      </c>
      <c r="T1370" s="35" t="s">
        <v>1391</v>
      </c>
      <c r="U1370" s="2" t="s">
        <v>1368</v>
      </c>
      <c r="V1370" s="2" t="s">
        <v>1374</v>
      </c>
      <c r="W1370" s="5">
        <f>VLOOKUP(V1370,definitions_list_lookup!$V$12:$W$15,2,FALSE)</f>
        <v>1</v>
      </c>
      <c r="X1370" s="35" t="s">
        <v>1456</v>
      </c>
      <c r="Y1370" s="41">
        <f>VLOOKUP(X1370,definitions_list_lookup!$AT$3:$AU$5,2,FALSE)</f>
        <v>1</v>
      </c>
      <c r="Z1370" s="41">
        <v>10</v>
      </c>
      <c r="AA1370" s="41" t="s">
        <v>4035</v>
      </c>
      <c r="AB1370" s="2" t="s">
        <v>1385</v>
      </c>
      <c r="AC1370" s="2" t="s">
        <v>1374</v>
      </c>
      <c r="AD1370" s="5">
        <f>VLOOKUP(AC1370,definitions_list_lookup!$Y$12:$Z$15,2,FALSE)</f>
        <v>1</v>
      </c>
      <c r="AE1370" s="35" t="s">
        <v>1455</v>
      </c>
      <c r="AF1370" s="41">
        <f>VLOOKUP(AE1370,definitions_list_lookup!$AT$3:$AU$5,2,FALSE)</f>
        <v>0</v>
      </c>
      <c r="AH1370" s="2" t="s">
        <v>1492</v>
      </c>
      <c r="AI1370" s="2" t="s">
        <v>4062</v>
      </c>
      <c r="AJ1370" s="14"/>
      <c r="AK1370" s="14"/>
      <c r="AL1370" s="14"/>
      <c r="AM1370" s="14"/>
      <c r="AN1370" s="14"/>
      <c r="AO1370" s="14"/>
      <c r="AP1370" s="14"/>
      <c r="AQ1370" s="14"/>
      <c r="AR1370" s="14"/>
      <c r="AS1370" s="49">
        <v>13</v>
      </c>
      <c r="AT1370" s="49">
        <v>270</v>
      </c>
      <c r="AU1370" s="49">
        <v>11</v>
      </c>
      <c r="AV1370" s="49">
        <v>180</v>
      </c>
      <c r="AW1370" s="49">
        <f t="shared" si="120"/>
        <v>49.904176406102522</v>
      </c>
      <c r="AX1370" s="49">
        <f t="shared" si="116"/>
        <v>49.904176406102522</v>
      </c>
      <c r="AY1370" s="49">
        <f t="shared" si="121"/>
        <v>73.206134815926688</v>
      </c>
      <c r="AZ1370" s="49">
        <f t="shared" si="117"/>
        <v>139.90417640610252</v>
      </c>
      <c r="BA1370" s="49">
        <f t="shared" si="118"/>
        <v>16.793865184073312</v>
      </c>
      <c r="BB1370" s="49">
        <f t="shared" si="123"/>
        <v>229.90417640610252</v>
      </c>
      <c r="BC1370" s="60">
        <f t="shared" si="119"/>
        <v>16.793865184073312</v>
      </c>
    </row>
    <row r="1371" spans="1:55">
      <c r="A1371" s="89">
        <v>42947</v>
      </c>
      <c r="B1371" s="2" t="s">
        <v>1842</v>
      </c>
      <c r="C1371" s="2" t="s">
        <v>1450</v>
      </c>
      <c r="D1371" s="2" t="s">
        <v>1575</v>
      </c>
      <c r="E1371" s="2">
        <v>148</v>
      </c>
      <c r="F1371" s="2">
        <v>2</v>
      </c>
      <c r="G1371" s="10" t="str">
        <f t="shared" si="122"/>
        <v>148-2</v>
      </c>
      <c r="H1371" s="2">
        <v>16</v>
      </c>
      <c r="I1371" s="2">
        <v>23</v>
      </c>
      <c r="J1371" s="14">
        <f>(VLOOKUP($G1371,Depth_Lookup_CCL!$A$3:$Z$549,11,FALSE))+(H1371/100)</f>
        <v>378.79500000000007</v>
      </c>
      <c r="K1371" s="14">
        <f>(VLOOKUP($G1371,Depth_Lookup_CCL!$A$3:$Z$549,11,FALSE))+(I1371/100)</f>
        <v>378.86500000000007</v>
      </c>
      <c r="L1371" s="90">
        <v>62</v>
      </c>
      <c r="M1371" s="90" t="s">
        <v>1846</v>
      </c>
      <c r="N1371" s="14"/>
      <c r="Q1371" s="2"/>
      <c r="R1371" s="110"/>
      <c r="S1371" s="2" t="s">
        <v>1379</v>
      </c>
      <c r="T1371" s="35" t="s">
        <v>1391</v>
      </c>
      <c r="U1371" s="2" t="s">
        <v>1368</v>
      </c>
      <c r="V1371" s="2" t="s">
        <v>1374</v>
      </c>
      <c r="W1371" s="5">
        <f>VLOOKUP(V1371,definitions_list_lookup!$V$12:$W$15,2,FALSE)</f>
        <v>1</v>
      </c>
      <c r="X1371" s="35" t="s">
        <v>1456</v>
      </c>
      <c r="Y1371" s="41">
        <f>VLOOKUP(X1371,definitions_list_lookup!$AT$3:$AU$5,2,FALSE)</f>
        <v>1</v>
      </c>
      <c r="Z1371" s="41">
        <v>14</v>
      </c>
      <c r="AA1371" s="41" t="s">
        <v>3081</v>
      </c>
      <c r="AB1371" s="2"/>
      <c r="AC1371" s="2"/>
      <c r="AD1371" s="5" t="e">
        <f>VLOOKUP(AC1371,definitions_list_lookup!$Y$12:$Z$15,2,FALSE)</f>
        <v>#N/A</v>
      </c>
      <c r="AE1371" s="35"/>
      <c r="AF1371" s="41" t="e">
        <f>VLOOKUP(AE1371,definitions_list_lookup!$AT$3:$AU$5,2,FALSE)</f>
        <v>#N/A</v>
      </c>
      <c r="AH1371" s="2"/>
      <c r="AI1371" s="2"/>
      <c r="AJ1371" s="14"/>
      <c r="AK1371" s="14"/>
      <c r="AL1371" s="14"/>
      <c r="AM1371" s="14"/>
      <c r="AN1371" s="14"/>
      <c r="AO1371" s="14"/>
      <c r="AP1371" s="14"/>
      <c r="AQ1371" s="14"/>
      <c r="AR1371" s="14"/>
      <c r="AS1371" s="49">
        <v>40</v>
      </c>
      <c r="AT1371" s="49">
        <v>270</v>
      </c>
      <c r="AU1371" s="49">
        <v>6</v>
      </c>
      <c r="AV1371" s="49">
        <v>180</v>
      </c>
      <c r="AW1371" s="49">
        <f t="shared" si="120"/>
        <v>82.86040948030103</v>
      </c>
      <c r="AX1371" s="49">
        <f t="shared" si="116"/>
        <v>82.86040948030103</v>
      </c>
      <c r="AY1371" s="49">
        <f t="shared" si="121"/>
        <v>49.78024849480569</v>
      </c>
      <c r="AZ1371" s="49">
        <f t="shared" si="117"/>
        <v>172.86040948030103</v>
      </c>
      <c r="BA1371" s="49">
        <f t="shared" si="118"/>
        <v>40.21975150519431</v>
      </c>
      <c r="BB1371" s="49">
        <f t="shared" si="123"/>
        <v>262.86040948030103</v>
      </c>
      <c r="BC1371" s="60">
        <f t="shared" si="119"/>
        <v>40.21975150519431</v>
      </c>
    </row>
    <row r="1372" spans="1:55">
      <c r="A1372" s="89">
        <v>42947</v>
      </c>
      <c r="B1372" s="2" t="s">
        <v>1842</v>
      </c>
      <c r="C1372" s="2" t="s">
        <v>1450</v>
      </c>
      <c r="D1372" s="2" t="s">
        <v>1575</v>
      </c>
      <c r="E1372" s="2">
        <v>148</v>
      </c>
      <c r="F1372" s="2">
        <v>2</v>
      </c>
      <c r="G1372" s="10" t="str">
        <f t="shared" si="122"/>
        <v>148-2</v>
      </c>
      <c r="H1372" s="2">
        <v>23</v>
      </c>
      <c r="I1372" s="2">
        <v>37</v>
      </c>
      <c r="J1372" s="14">
        <f>(VLOOKUP($G1372,Depth_Lookup_CCL!$A$3:$Z$549,11,FALSE))+(H1372/100)</f>
        <v>378.86500000000007</v>
      </c>
      <c r="K1372" s="14">
        <f>(VLOOKUP($G1372,Depth_Lookup_CCL!$A$3:$Z$549,11,FALSE))+(I1372/100)</f>
        <v>379.00500000000005</v>
      </c>
      <c r="L1372" s="90">
        <v>62</v>
      </c>
      <c r="M1372" s="90" t="s">
        <v>1846</v>
      </c>
      <c r="N1372" s="14"/>
      <c r="Q1372" s="2"/>
      <c r="R1372" s="110"/>
      <c r="S1372" s="2" t="s">
        <v>1379</v>
      </c>
      <c r="T1372" s="35" t="s">
        <v>1363</v>
      </c>
      <c r="U1372" s="2" t="s">
        <v>1368</v>
      </c>
      <c r="V1372" s="2" t="s">
        <v>238</v>
      </c>
      <c r="W1372" s="5">
        <f>VLOOKUP(V1372,definitions_list_lookup!$V$12:$W$15,2,FALSE)</f>
        <v>2</v>
      </c>
      <c r="X1372" s="35" t="s">
        <v>1456</v>
      </c>
      <c r="Y1372" s="41">
        <f>VLOOKUP(X1372,definitions_list_lookup!$AT$3:$AU$5,2,FALSE)</f>
        <v>1</v>
      </c>
      <c r="Z1372" s="41">
        <v>5</v>
      </c>
      <c r="AA1372" s="41" t="s">
        <v>4074</v>
      </c>
      <c r="AB1372" s="2"/>
      <c r="AC1372" s="2"/>
      <c r="AD1372" s="5" t="e">
        <f>VLOOKUP(AC1372,definitions_list_lookup!$Y$12:$Z$15,2,FALSE)</f>
        <v>#N/A</v>
      </c>
      <c r="AE1372" s="35"/>
      <c r="AF1372" s="41" t="e">
        <f>VLOOKUP(AE1372,definitions_list_lookup!$AT$3:$AU$5,2,FALSE)</f>
        <v>#N/A</v>
      </c>
      <c r="AH1372" s="2"/>
      <c r="AI1372" s="2"/>
      <c r="AJ1372" s="14"/>
      <c r="AK1372" s="14"/>
      <c r="AL1372" s="14"/>
      <c r="AM1372" s="14"/>
      <c r="AN1372" s="14"/>
      <c r="AO1372" s="14"/>
      <c r="AP1372" s="14"/>
      <c r="AQ1372" s="14"/>
      <c r="AR1372" s="14"/>
      <c r="AS1372" s="49"/>
      <c r="AT1372" s="49"/>
      <c r="AU1372" s="49"/>
      <c r="AV1372" s="49"/>
      <c r="AW1372" s="49"/>
      <c r="AX1372" s="49"/>
      <c r="AY1372" s="49"/>
      <c r="AZ1372" s="49"/>
      <c r="BA1372" s="49"/>
      <c r="BB1372" s="49"/>
      <c r="BC1372" s="60"/>
    </row>
    <row r="1373" spans="1:55">
      <c r="A1373" s="89">
        <v>42947</v>
      </c>
      <c r="B1373" s="2" t="s">
        <v>1842</v>
      </c>
      <c r="C1373" s="2" t="s">
        <v>1450</v>
      </c>
      <c r="D1373" s="2" t="s">
        <v>1575</v>
      </c>
      <c r="E1373" s="2">
        <v>148</v>
      </c>
      <c r="F1373" s="2">
        <v>2</v>
      </c>
      <c r="G1373" s="10" t="str">
        <f t="shared" si="122"/>
        <v>148-2</v>
      </c>
      <c r="H1373" s="2">
        <v>37</v>
      </c>
      <c r="I1373" s="2">
        <v>42</v>
      </c>
      <c r="J1373" s="14">
        <f>(VLOOKUP($G1373,Depth_Lookup_CCL!$A$3:$Z$549,11,FALSE))+(H1373/100)</f>
        <v>379.00500000000005</v>
      </c>
      <c r="K1373" s="14">
        <f>(VLOOKUP($G1373,Depth_Lookup_CCL!$A$3:$Z$549,11,FALSE))+(I1373/100)</f>
        <v>379.05500000000006</v>
      </c>
      <c r="L1373" s="90">
        <v>62</v>
      </c>
      <c r="M1373" s="90" t="s">
        <v>1846</v>
      </c>
      <c r="N1373" s="14"/>
      <c r="Q1373" s="2"/>
      <c r="R1373" s="110"/>
      <c r="S1373" s="2" t="s">
        <v>1379</v>
      </c>
      <c r="T1373" s="35" t="s">
        <v>1391</v>
      </c>
      <c r="U1373" s="2" t="s">
        <v>1368</v>
      </c>
      <c r="V1373" s="2" t="s">
        <v>238</v>
      </c>
      <c r="W1373" s="5">
        <f>VLOOKUP(V1373,definitions_list_lookup!$V$12:$W$15,2,FALSE)</f>
        <v>2</v>
      </c>
      <c r="X1373" s="35" t="s">
        <v>1456</v>
      </c>
      <c r="Y1373" s="41">
        <f>VLOOKUP(X1373,definitions_list_lookup!$AT$3:$AU$5,2,FALSE)</f>
        <v>1</v>
      </c>
      <c r="Z1373" s="41">
        <v>5</v>
      </c>
      <c r="AA1373" s="41" t="s">
        <v>3081</v>
      </c>
      <c r="AB1373" s="2"/>
      <c r="AC1373" s="2"/>
      <c r="AD1373" s="5" t="e">
        <f>VLOOKUP(AC1373,definitions_list_lookup!$Y$12:$Z$15,2,FALSE)</f>
        <v>#N/A</v>
      </c>
      <c r="AE1373" s="35"/>
      <c r="AF1373" s="41" t="e">
        <f>VLOOKUP(AE1373,definitions_list_lookup!$AT$3:$AU$5,2,FALSE)</f>
        <v>#N/A</v>
      </c>
      <c r="AH1373" s="2"/>
      <c r="AI1373" s="2"/>
      <c r="AJ1373" s="14"/>
      <c r="AK1373" s="14"/>
      <c r="AL1373" s="14"/>
      <c r="AM1373" s="14"/>
      <c r="AN1373" s="14"/>
      <c r="AO1373" s="14"/>
      <c r="AP1373" s="14"/>
      <c r="AQ1373" s="14"/>
      <c r="AR1373" s="14"/>
      <c r="AS1373" s="49"/>
      <c r="AT1373" s="49"/>
      <c r="AU1373" s="49"/>
      <c r="AV1373" s="49"/>
      <c r="AW1373" s="49"/>
      <c r="AX1373" s="49"/>
      <c r="AY1373" s="49"/>
      <c r="AZ1373" s="49"/>
      <c r="BA1373" s="49"/>
      <c r="BB1373" s="49"/>
      <c r="BC1373" s="60"/>
    </row>
    <row r="1374" spans="1:55">
      <c r="A1374" s="89">
        <v>42947</v>
      </c>
      <c r="B1374" s="2" t="s">
        <v>1842</v>
      </c>
      <c r="C1374" s="2" t="s">
        <v>1450</v>
      </c>
      <c r="D1374" s="2" t="s">
        <v>1575</v>
      </c>
      <c r="E1374" s="2">
        <v>148</v>
      </c>
      <c r="F1374" s="2">
        <v>2</v>
      </c>
      <c r="G1374" s="10" t="str">
        <f t="shared" si="122"/>
        <v>148-2</v>
      </c>
      <c r="H1374" s="2">
        <v>42</v>
      </c>
      <c r="I1374" s="2">
        <v>78</v>
      </c>
      <c r="J1374" s="14">
        <f>(VLOOKUP($G1374,Depth_Lookup_CCL!$A$3:$Z$549,11,FALSE))+(H1374/100)</f>
        <v>379.05500000000006</v>
      </c>
      <c r="K1374" s="14">
        <f>(VLOOKUP($G1374,Depth_Lookup_CCL!$A$3:$Z$549,11,FALSE))+(I1374/100)</f>
        <v>379.41500000000002</v>
      </c>
      <c r="L1374" s="90">
        <v>62</v>
      </c>
      <c r="M1374" s="90" t="s">
        <v>1846</v>
      </c>
      <c r="N1374" s="14" t="s">
        <v>1442</v>
      </c>
      <c r="Q1374" s="2"/>
      <c r="R1374" s="110"/>
      <c r="S1374" s="2" t="s">
        <v>1366</v>
      </c>
      <c r="T1374" s="35" t="s">
        <v>1391</v>
      </c>
      <c r="U1374" s="2" t="s">
        <v>1368</v>
      </c>
      <c r="V1374" s="2" t="s">
        <v>238</v>
      </c>
      <c r="W1374" s="5">
        <f>VLOOKUP(V1374,definitions_list_lookup!$V$12:$W$15,2,FALSE)</f>
        <v>2</v>
      </c>
      <c r="X1374" s="35" t="s">
        <v>1456</v>
      </c>
      <c r="Y1374" s="41">
        <f>VLOOKUP(X1374,definitions_list_lookup!$AT$3:$AU$5,2,FALSE)</f>
        <v>1</v>
      </c>
      <c r="Z1374" s="41">
        <v>41</v>
      </c>
      <c r="AA1374" s="41" t="s">
        <v>2857</v>
      </c>
      <c r="AB1374" s="2"/>
      <c r="AC1374" s="2"/>
      <c r="AD1374" s="5" t="e">
        <f>VLOOKUP(AC1374,definitions_list_lookup!$Y$12:$Z$15,2,FALSE)</f>
        <v>#N/A</v>
      </c>
      <c r="AE1374" s="35"/>
      <c r="AF1374" s="41" t="e">
        <f>VLOOKUP(AE1374,definitions_list_lookup!$AT$3:$AU$5,2,FALSE)</f>
        <v>#N/A</v>
      </c>
      <c r="AH1374" s="2"/>
      <c r="AI1374" s="2"/>
      <c r="AJ1374" s="14"/>
      <c r="AK1374" s="14"/>
      <c r="AL1374" s="14"/>
      <c r="AM1374" s="14"/>
      <c r="AN1374" s="14"/>
      <c r="AO1374" s="14"/>
      <c r="AP1374" s="14"/>
      <c r="AQ1374" s="14"/>
      <c r="AR1374" s="14"/>
      <c r="AS1374" s="49"/>
      <c r="AT1374" s="49"/>
      <c r="AU1374" s="49"/>
      <c r="AV1374" s="49"/>
      <c r="AW1374" s="49" t="e">
        <f t="shared" si="120"/>
        <v>#DIV/0!</v>
      </c>
      <c r="AX1374" s="49" t="e">
        <f t="shared" si="116"/>
        <v>#DIV/0!</v>
      </c>
      <c r="AY1374" s="49" t="e">
        <f t="shared" si="121"/>
        <v>#DIV/0!</v>
      </c>
      <c r="AZ1374" s="49" t="e">
        <f t="shared" si="117"/>
        <v>#DIV/0!</v>
      </c>
      <c r="BA1374" s="49" t="e">
        <f t="shared" si="118"/>
        <v>#DIV/0!</v>
      </c>
      <c r="BB1374" s="49" t="e">
        <f t="shared" si="123"/>
        <v>#DIV/0!</v>
      </c>
      <c r="BC1374" s="60" t="e">
        <f t="shared" si="119"/>
        <v>#DIV/0!</v>
      </c>
    </row>
    <row r="1375" spans="1:55">
      <c r="A1375" s="89">
        <v>42947</v>
      </c>
      <c r="B1375" s="2" t="s">
        <v>1842</v>
      </c>
      <c r="C1375" s="2" t="s">
        <v>1450</v>
      </c>
      <c r="D1375" s="2" t="s">
        <v>1575</v>
      </c>
      <c r="E1375" s="2">
        <v>148</v>
      </c>
      <c r="F1375" s="2">
        <v>3</v>
      </c>
      <c r="G1375" s="10" t="str">
        <f t="shared" si="122"/>
        <v>148-3</v>
      </c>
      <c r="H1375" s="2">
        <v>0</v>
      </c>
      <c r="I1375" s="2">
        <v>5</v>
      </c>
      <c r="J1375" s="14">
        <f>(VLOOKUP($G1375,Depth_Lookup_CCL!$A$3:$Z$549,11,FALSE))+(H1375/100)</f>
        <v>379.41</v>
      </c>
      <c r="K1375" s="14">
        <f>(VLOOKUP($G1375,Depth_Lookup_CCL!$A$3:$Z$549,11,FALSE))+(I1375/100)</f>
        <v>379.46000000000004</v>
      </c>
      <c r="L1375" s="90">
        <v>62</v>
      </c>
      <c r="M1375" s="90" t="s">
        <v>1888</v>
      </c>
      <c r="N1375" s="14"/>
      <c r="Q1375" s="2"/>
      <c r="R1375" s="110"/>
      <c r="T1375" s="35"/>
      <c r="U1375" s="2"/>
      <c r="V1375" s="2"/>
      <c r="W1375" s="5" t="e">
        <f>VLOOKUP(V1375,definitions_list_lookup!$V$12:$W$15,2,FALSE)</f>
        <v>#N/A</v>
      </c>
      <c r="X1375" s="35"/>
      <c r="Y1375" s="41" t="e">
        <f>VLOOKUP(X1375,definitions_list_lookup!$AT$3:$AU$5,2,FALSE)</f>
        <v>#N/A</v>
      </c>
      <c r="Z1375" s="41"/>
      <c r="AA1375" s="41" t="s">
        <v>3229</v>
      </c>
      <c r="AB1375" s="2"/>
      <c r="AC1375" s="2"/>
      <c r="AD1375" s="5" t="e">
        <f>VLOOKUP(AC1375,definitions_list_lookup!$Y$12:$Z$15,2,FALSE)</f>
        <v>#N/A</v>
      </c>
      <c r="AE1375" s="35"/>
      <c r="AF1375" s="41" t="e">
        <f>VLOOKUP(AE1375,definitions_list_lookup!$AT$3:$AU$5,2,FALSE)</f>
        <v>#N/A</v>
      </c>
      <c r="AH1375" s="2"/>
      <c r="AI1375" s="2"/>
      <c r="AJ1375" s="14"/>
      <c r="AK1375" s="14"/>
      <c r="AL1375" s="14"/>
      <c r="AM1375" s="14"/>
      <c r="AN1375" s="14"/>
      <c r="AO1375" s="14"/>
      <c r="AP1375" s="14"/>
      <c r="AQ1375" s="14"/>
      <c r="AR1375" s="14"/>
      <c r="AS1375" s="49"/>
      <c r="AT1375" s="49"/>
      <c r="AU1375" s="49"/>
      <c r="AV1375" s="49"/>
      <c r="AW1375" s="49"/>
      <c r="AX1375" s="49"/>
      <c r="AY1375" s="49"/>
      <c r="AZ1375" s="49"/>
      <c r="BA1375" s="49"/>
      <c r="BB1375" s="49"/>
      <c r="BC1375" s="60"/>
    </row>
    <row r="1376" spans="1:55">
      <c r="A1376" s="89">
        <v>42947</v>
      </c>
      <c r="B1376" s="2" t="s">
        <v>1842</v>
      </c>
      <c r="C1376" s="2" t="s">
        <v>1450</v>
      </c>
      <c r="D1376" s="2" t="s">
        <v>1575</v>
      </c>
      <c r="E1376" s="2">
        <v>148</v>
      </c>
      <c r="F1376" s="2">
        <v>3</v>
      </c>
      <c r="G1376" s="10" t="str">
        <f t="shared" si="122"/>
        <v>148-3</v>
      </c>
      <c r="H1376" s="2">
        <v>5</v>
      </c>
      <c r="I1376" s="2">
        <v>7</v>
      </c>
      <c r="J1376" s="14">
        <f>(VLOOKUP($G1376,Depth_Lookup_CCL!$A$3:$Z$549,11,FALSE))+(H1376/100)</f>
        <v>379.46000000000004</v>
      </c>
      <c r="K1376" s="14">
        <f>(VLOOKUP($G1376,Depth_Lookup_CCL!$A$3:$Z$549,11,FALSE))+(I1376/100)</f>
        <v>379.48</v>
      </c>
      <c r="L1376" s="90">
        <v>62</v>
      </c>
      <c r="M1376" s="90" t="s">
        <v>1888</v>
      </c>
      <c r="N1376" s="14"/>
      <c r="Q1376" s="2"/>
      <c r="R1376" s="110"/>
      <c r="S1376" s="2" t="s">
        <v>1379</v>
      </c>
      <c r="T1376" s="35" t="s">
        <v>1363</v>
      </c>
      <c r="U1376" s="2" t="s">
        <v>1368</v>
      </c>
      <c r="V1376" s="2" t="s">
        <v>238</v>
      </c>
      <c r="W1376" s="5">
        <f>VLOOKUP(V1376,definitions_list_lookup!$V$12:$W$15,2,FALSE)</f>
        <v>2</v>
      </c>
      <c r="X1376" s="35" t="s">
        <v>1456</v>
      </c>
      <c r="Y1376" s="41">
        <f>VLOOKUP(X1376,definitions_list_lookup!$AT$3:$AU$5,2,FALSE)</f>
        <v>1</v>
      </c>
      <c r="Z1376" s="41">
        <v>2</v>
      </c>
      <c r="AA1376" s="41" t="s">
        <v>4075</v>
      </c>
      <c r="AB1376" s="2"/>
      <c r="AC1376" s="2"/>
      <c r="AD1376" s="5" t="e">
        <f>VLOOKUP(AC1376,definitions_list_lookup!$Y$12:$Z$15,2,FALSE)</f>
        <v>#N/A</v>
      </c>
      <c r="AE1376" s="35"/>
      <c r="AF1376" s="41" t="e">
        <f>VLOOKUP(AE1376,definitions_list_lookup!$AT$3:$AU$5,2,FALSE)</f>
        <v>#N/A</v>
      </c>
      <c r="AH1376" s="2"/>
      <c r="AI1376" s="2"/>
      <c r="AJ1376" s="14"/>
      <c r="AK1376" s="14"/>
      <c r="AL1376" s="14"/>
      <c r="AM1376" s="14"/>
      <c r="AN1376" s="14"/>
      <c r="AO1376" s="14"/>
      <c r="AP1376" s="14"/>
      <c r="AQ1376" s="14"/>
      <c r="AR1376" s="14"/>
      <c r="AS1376" s="49"/>
      <c r="AT1376" s="49"/>
      <c r="AU1376" s="49"/>
      <c r="AV1376" s="49"/>
      <c r="AW1376" s="49"/>
      <c r="AX1376" s="49"/>
      <c r="AY1376" s="49"/>
      <c r="AZ1376" s="49"/>
      <c r="BA1376" s="49"/>
      <c r="BB1376" s="49"/>
      <c r="BC1376" s="60"/>
    </row>
    <row r="1377" spans="1:55">
      <c r="A1377" s="89">
        <v>42947</v>
      </c>
      <c r="B1377" s="2" t="s">
        <v>1842</v>
      </c>
      <c r="C1377" s="2" t="s">
        <v>1450</v>
      </c>
      <c r="D1377" s="2" t="s">
        <v>1575</v>
      </c>
      <c r="E1377" s="2">
        <v>148</v>
      </c>
      <c r="F1377" s="2">
        <v>3</v>
      </c>
      <c r="G1377" s="10" t="str">
        <f t="shared" si="122"/>
        <v>148-3</v>
      </c>
      <c r="H1377" s="2">
        <v>7</v>
      </c>
      <c r="I1377" s="2">
        <v>8</v>
      </c>
      <c r="J1377" s="14">
        <f>(VLOOKUP($G1377,Depth_Lookup_CCL!$A$3:$Z$549,11,FALSE))+(H1377/100)</f>
        <v>379.48</v>
      </c>
      <c r="K1377" s="14">
        <f>(VLOOKUP($G1377,Depth_Lookup_CCL!$A$3:$Z$549,11,FALSE))+(I1377/100)</f>
        <v>379.49</v>
      </c>
      <c r="L1377" s="90">
        <v>62</v>
      </c>
      <c r="M1377" s="90" t="s">
        <v>1888</v>
      </c>
      <c r="N1377" s="14"/>
      <c r="Q1377" s="2"/>
      <c r="R1377" s="110"/>
      <c r="S1377" s="2" t="s">
        <v>1366</v>
      </c>
      <c r="T1377" s="35" t="s">
        <v>1391</v>
      </c>
      <c r="U1377" s="2" t="s">
        <v>1368</v>
      </c>
      <c r="V1377" s="2" t="s">
        <v>238</v>
      </c>
      <c r="W1377" s="5">
        <f>VLOOKUP(V1377,definitions_list_lookup!$V$12:$W$15,2,FALSE)</f>
        <v>2</v>
      </c>
      <c r="X1377" s="35" t="s">
        <v>1456</v>
      </c>
      <c r="Y1377" s="41">
        <f>VLOOKUP(X1377,definitions_list_lookup!$AT$3:$AU$5,2,FALSE)</f>
        <v>1</v>
      </c>
      <c r="Z1377" s="41">
        <v>3</v>
      </c>
      <c r="AA1377" s="41" t="s">
        <v>3934</v>
      </c>
      <c r="AB1377" s="2"/>
      <c r="AC1377" s="2"/>
      <c r="AD1377" s="5" t="e">
        <f>VLOOKUP(AC1377,definitions_list_lookup!$Y$12:$Z$15,2,FALSE)</f>
        <v>#N/A</v>
      </c>
      <c r="AE1377" s="35"/>
      <c r="AF1377" s="41" t="e">
        <f>VLOOKUP(AE1377,definitions_list_lookup!$AT$3:$AU$5,2,FALSE)</f>
        <v>#N/A</v>
      </c>
      <c r="AH1377" s="2"/>
      <c r="AI1377" s="2"/>
      <c r="AJ1377" s="14"/>
      <c r="AK1377" s="14"/>
      <c r="AL1377" s="14"/>
      <c r="AM1377" s="14"/>
      <c r="AN1377" s="14"/>
      <c r="AO1377" s="14"/>
      <c r="AP1377" s="14"/>
      <c r="AQ1377" s="14"/>
      <c r="AR1377" s="14"/>
      <c r="AS1377" s="49">
        <v>20</v>
      </c>
      <c r="AT1377" s="49">
        <v>270</v>
      </c>
      <c r="AU1377" s="49">
        <v>9</v>
      </c>
      <c r="AV1377" s="49">
        <v>180</v>
      </c>
      <c r="AW1377" s="49">
        <f t="shared" si="120"/>
        <v>66.483363653605949</v>
      </c>
      <c r="AX1377" s="49">
        <f t="shared" si="116"/>
        <v>66.483363653605949</v>
      </c>
      <c r="AY1377" s="49">
        <f t="shared" si="121"/>
        <v>68.349979490996816</v>
      </c>
      <c r="AZ1377" s="49">
        <f t="shared" si="117"/>
        <v>156.48336365360595</v>
      </c>
      <c r="BA1377" s="49">
        <f t="shared" si="118"/>
        <v>21.650020509003184</v>
      </c>
      <c r="BB1377" s="49">
        <f t="shared" si="123"/>
        <v>246.48336365360595</v>
      </c>
      <c r="BC1377" s="60">
        <f t="shared" si="119"/>
        <v>21.650020509003184</v>
      </c>
    </row>
    <row r="1378" spans="1:55">
      <c r="A1378" s="89">
        <v>42947</v>
      </c>
      <c r="B1378" s="2" t="s">
        <v>1842</v>
      </c>
      <c r="C1378" s="2" t="s">
        <v>1450</v>
      </c>
      <c r="D1378" s="2" t="s">
        <v>1575</v>
      </c>
      <c r="E1378" s="2">
        <v>148</v>
      </c>
      <c r="F1378" s="2">
        <v>3</v>
      </c>
      <c r="G1378" s="10" t="str">
        <f t="shared" si="122"/>
        <v>148-3</v>
      </c>
      <c r="H1378" s="2">
        <v>8</v>
      </c>
      <c r="I1378" s="2">
        <v>19</v>
      </c>
      <c r="J1378" s="14">
        <f>(VLOOKUP($G1378,Depth_Lookup_CCL!$A$3:$Z$549,11,FALSE))+(H1378/100)</f>
        <v>379.49</v>
      </c>
      <c r="K1378" s="14">
        <f>(VLOOKUP($G1378,Depth_Lookup_CCL!$A$3:$Z$549,11,FALSE))+(I1378/100)</f>
        <v>379.6</v>
      </c>
      <c r="L1378" s="90">
        <v>62</v>
      </c>
      <c r="M1378" s="90" t="s">
        <v>1888</v>
      </c>
      <c r="N1378" s="14"/>
      <c r="Q1378" s="2"/>
      <c r="R1378" s="110"/>
      <c r="S1378" s="2" t="s">
        <v>1366</v>
      </c>
      <c r="T1378" s="35" t="s">
        <v>1391</v>
      </c>
      <c r="U1378" s="2" t="s">
        <v>1368</v>
      </c>
      <c r="V1378" s="2" t="s">
        <v>238</v>
      </c>
      <c r="W1378" s="5">
        <f>VLOOKUP(V1378,definitions_list_lookup!$V$12:$W$15,2,FALSE)</f>
        <v>2</v>
      </c>
      <c r="X1378" s="35" t="s">
        <v>1456</v>
      </c>
      <c r="Y1378" s="41">
        <f>VLOOKUP(X1378,definitions_list_lookup!$AT$3:$AU$5,2,FALSE)</f>
        <v>1</v>
      </c>
      <c r="Z1378" s="41">
        <v>11</v>
      </c>
      <c r="AA1378" s="41" t="s">
        <v>2857</v>
      </c>
      <c r="AB1378" s="2"/>
      <c r="AC1378" s="2"/>
      <c r="AD1378" s="5" t="e">
        <f>VLOOKUP(AC1378,definitions_list_lookup!$Y$12:$Z$15,2,FALSE)</f>
        <v>#N/A</v>
      </c>
      <c r="AE1378" s="35"/>
      <c r="AF1378" s="41" t="e">
        <f>VLOOKUP(AE1378,definitions_list_lookup!$AT$3:$AU$5,2,FALSE)</f>
        <v>#N/A</v>
      </c>
      <c r="AH1378" s="2"/>
      <c r="AI1378" s="2"/>
      <c r="AJ1378" s="14"/>
      <c r="AK1378" s="14"/>
      <c r="AL1378" s="14"/>
      <c r="AM1378" s="14"/>
      <c r="AN1378" s="14"/>
      <c r="AO1378" s="14"/>
      <c r="AP1378" s="14"/>
      <c r="AQ1378" s="14"/>
      <c r="AR1378" s="14"/>
      <c r="AS1378" s="49"/>
      <c r="AT1378" s="49"/>
      <c r="AU1378" s="49"/>
      <c r="AV1378" s="49"/>
      <c r="AW1378" s="49" t="e">
        <f t="shared" si="120"/>
        <v>#DIV/0!</v>
      </c>
      <c r="AX1378" s="49" t="e">
        <f t="shared" si="116"/>
        <v>#DIV/0!</v>
      </c>
      <c r="AY1378" s="49" t="e">
        <f t="shared" si="121"/>
        <v>#DIV/0!</v>
      </c>
      <c r="AZ1378" s="49" t="e">
        <f t="shared" si="117"/>
        <v>#DIV/0!</v>
      </c>
      <c r="BA1378" s="49" t="e">
        <f t="shared" si="118"/>
        <v>#DIV/0!</v>
      </c>
      <c r="BB1378" s="49" t="e">
        <f t="shared" si="123"/>
        <v>#DIV/0!</v>
      </c>
      <c r="BC1378" s="60" t="e">
        <f t="shared" si="119"/>
        <v>#DIV/0!</v>
      </c>
    </row>
    <row r="1379" spans="1:55">
      <c r="A1379" s="89">
        <v>42947</v>
      </c>
      <c r="B1379" s="2" t="s">
        <v>1842</v>
      </c>
      <c r="C1379" s="2" t="s">
        <v>1450</v>
      </c>
      <c r="D1379" s="2" t="s">
        <v>1575</v>
      </c>
      <c r="E1379" s="2">
        <v>148</v>
      </c>
      <c r="F1379" s="2">
        <v>3</v>
      </c>
      <c r="G1379" s="10" t="str">
        <f t="shared" si="122"/>
        <v>148-3</v>
      </c>
      <c r="H1379" s="2">
        <v>19</v>
      </c>
      <c r="I1379" s="2">
        <v>29</v>
      </c>
      <c r="J1379" s="14">
        <f>(VLOOKUP($G1379,Depth_Lookup_CCL!$A$3:$Z$549,11,FALSE))+(H1379/100)</f>
        <v>379.6</v>
      </c>
      <c r="K1379" s="14">
        <f>(VLOOKUP($G1379,Depth_Lookup_CCL!$A$3:$Z$549,11,FALSE))+(I1379/100)</f>
        <v>379.70000000000005</v>
      </c>
      <c r="L1379" s="90">
        <v>62</v>
      </c>
      <c r="M1379" s="90" t="s">
        <v>1888</v>
      </c>
      <c r="N1379" s="14"/>
      <c r="Q1379" s="2"/>
      <c r="R1379" s="110"/>
      <c r="S1379" s="2" t="s">
        <v>1379</v>
      </c>
      <c r="T1379" s="35" t="s">
        <v>1391</v>
      </c>
      <c r="U1379" s="2" t="s">
        <v>1368</v>
      </c>
      <c r="V1379" s="2" t="s">
        <v>1374</v>
      </c>
      <c r="W1379" s="5">
        <f>VLOOKUP(V1379,definitions_list_lookup!$V$12:$W$15,2,FALSE)</f>
        <v>1</v>
      </c>
      <c r="X1379" s="35" t="s">
        <v>1456</v>
      </c>
      <c r="Y1379" s="41">
        <f>VLOOKUP(X1379,definitions_list_lookup!$AT$3:$AU$5,2,FALSE)</f>
        <v>1</v>
      </c>
      <c r="Z1379" s="41">
        <v>10</v>
      </c>
      <c r="AA1379" s="41" t="s">
        <v>3081</v>
      </c>
      <c r="AB1379" s="2"/>
      <c r="AC1379" s="2"/>
      <c r="AD1379" s="5" t="e">
        <f>VLOOKUP(AC1379,definitions_list_lookup!$Y$12:$Z$15,2,FALSE)</f>
        <v>#N/A</v>
      </c>
      <c r="AE1379" s="35"/>
      <c r="AF1379" s="41" t="e">
        <f>VLOOKUP(AE1379,definitions_list_lookup!$AT$3:$AU$5,2,FALSE)</f>
        <v>#N/A</v>
      </c>
      <c r="AH1379" s="2"/>
      <c r="AI1379" s="2"/>
      <c r="AJ1379" s="14"/>
      <c r="AK1379" s="14"/>
      <c r="AL1379" s="14"/>
      <c r="AM1379" s="14"/>
      <c r="AN1379" s="14"/>
      <c r="AO1379" s="14"/>
      <c r="AP1379" s="14"/>
      <c r="AQ1379" s="14"/>
      <c r="AR1379" s="14"/>
      <c r="AS1379" s="49"/>
      <c r="AT1379" s="49"/>
      <c r="AU1379" s="49"/>
      <c r="AV1379" s="49"/>
      <c r="AW1379" s="49" t="e">
        <f t="shared" si="120"/>
        <v>#DIV/0!</v>
      </c>
      <c r="AX1379" s="49" t="e">
        <f t="shared" si="116"/>
        <v>#DIV/0!</v>
      </c>
      <c r="AY1379" s="49" t="e">
        <f t="shared" si="121"/>
        <v>#DIV/0!</v>
      </c>
      <c r="AZ1379" s="49" t="e">
        <f t="shared" si="117"/>
        <v>#DIV/0!</v>
      </c>
      <c r="BA1379" s="49" t="e">
        <f t="shared" si="118"/>
        <v>#DIV/0!</v>
      </c>
      <c r="BB1379" s="49" t="e">
        <f t="shared" si="123"/>
        <v>#DIV/0!</v>
      </c>
      <c r="BC1379" s="60" t="e">
        <f t="shared" si="119"/>
        <v>#DIV/0!</v>
      </c>
    </row>
    <row r="1380" spans="1:55">
      <c r="A1380" s="89">
        <v>42947</v>
      </c>
      <c r="B1380" s="2" t="s">
        <v>1842</v>
      </c>
      <c r="C1380" s="2" t="s">
        <v>1450</v>
      </c>
      <c r="D1380" s="2" t="s">
        <v>1575</v>
      </c>
      <c r="E1380" s="2">
        <v>148</v>
      </c>
      <c r="F1380" s="2">
        <v>3</v>
      </c>
      <c r="G1380" s="10" t="str">
        <f t="shared" si="122"/>
        <v>148-3</v>
      </c>
      <c r="H1380" s="2">
        <v>29</v>
      </c>
      <c r="I1380" s="2">
        <v>44</v>
      </c>
      <c r="J1380" s="14">
        <f>(VLOOKUP($G1380,Depth_Lookup_CCL!$A$3:$Z$549,11,FALSE))+(H1380/100)</f>
        <v>379.70000000000005</v>
      </c>
      <c r="K1380" s="14">
        <f>(VLOOKUP($G1380,Depth_Lookup_CCL!$A$3:$Z$549,11,FALSE))+(I1380/100)</f>
        <v>379.85</v>
      </c>
      <c r="L1380" s="90">
        <v>62</v>
      </c>
      <c r="M1380" s="90" t="s">
        <v>1888</v>
      </c>
      <c r="N1380" s="14"/>
      <c r="Q1380" s="2"/>
      <c r="R1380" s="110"/>
      <c r="S1380" s="2" t="s">
        <v>1379</v>
      </c>
      <c r="T1380" s="35" t="s">
        <v>1391</v>
      </c>
      <c r="U1380" s="2" t="s">
        <v>1368</v>
      </c>
      <c r="V1380" s="2" t="s">
        <v>1374</v>
      </c>
      <c r="W1380" s="5">
        <f>VLOOKUP(V1380,definitions_list_lookup!$V$12:$W$15,2,FALSE)</f>
        <v>1</v>
      </c>
      <c r="X1380" s="35" t="s">
        <v>1456</v>
      </c>
      <c r="Y1380" s="41">
        <f>VLOOKUP(X1380,definitions_list_lookup!$AT$3:$AU$5,2,FALSE)</f>
        <v>1</v>
      </c>
      <c r="Z1380" s="41">
        <v>15</v>
      </c>
      <c r="AA1380" s="41" t="s">
        <v>4030</v>
      </c>
      <c r="AB1380" s="2"/>
      <c r="AC1380" s="2"/>
      <c r="AD1380" s="5" t="e">
        <f>VLOOKUP(AC1380,definitions_list_lookup!$Y$12:$Z$15,2,FALSE)</f>
        <v>#N/A</v>
      </c>
      <c r="AE1380" s="35"/>
      <c r="AF1380" s="41" t="e">
        <f>VLOOKUP(AE1380,definitions_list_lookup!$AT$3:$AU$5,2,FALSE)</f>
        <v>#N/A</v>
      </c>
      <c r="AH1380" s="2"/>
      <c r="AI1380" s="2"/>
      <c r="AJ1380" s="14"/>
      <c r="AK1380" s="14"/>
      <c r="AL1380" s="14"/>
      <c r="AM1380" s="14"/>
      <c r="AN1380" s="14"/>
      <c r="AO1380" s="14"/>
      <c r="AP1380" s="14"/>
      <c r="AQ1380" s="14"/>
      <c r="AR1380" s="14"/>
      <c r="AS1380" s="49"/>
      <c r="AT1380" s="49"/>
      <c r="AU1380" s="49"/>
      <c r="AV1380" s="49"/>
      <c r="AW1380" s="49" t="e">
        <f t="shared" si="120"/>
        <v>#DIV/0!</v>
      </c>
      <c r="AX1380" s="49" t="e">
        <f t="shared" si="116"/>
        <v>#DIV/0!</v>
      </c>
      <c r="AY1380" s="49" t="e">
        <f t="shared" si="121"/>
        <v>#DIV/0!</v>
      </c>
      <c r="AZ1380" s="49" t="e">
        <f t="shared" si="117"/>
        <v>#DIV/0!</v>
      </c>
      <c r="BA1380" s="49" t="e">
        <f t="shared" si="118"/>
        <v>#DIV/0!</v>
      </c>
      <c r="BB1380" s="49" t="e">
        <f t="shared" si="123"/>
        <v>#DIV/0!</v>
      </c>
      <c r="BC1380" s="60" t="e">
        <f t="shared" si="119"/>
        <v>#DIV/0!</v>
      </c>
    </row>
    <row r="1381" spans="1:55">
      <c r="A1381" s="89">
        <v>42947</v>
      </c>
      <c r="B1381" s="2" t="s">
        <v>1842</v>
      </c>
      <c r="C1381" s="2" t="s">
        <v>1450</v>
      </c>
      <c r="D1381" s="2" t="s">
        <v>1575</v>
      </c>
      <c r="E1381" s="2">
        <v>148</v>
      </c>
      <c r="F1381" s="2">
        <v>3</v>
      </c>
      <c r="G1381" s="10" t="str">
        <f t="shared" si="122"/>
        <v>148-3</v>
      </c>
      <c r="H1381" s="2">
        <v>44</v>
      </c>
      <c r="I1381" s="2">
        <v>82</v>
      </c>
      <c r="J1381" s="14">
        <f>(VLOOKUP($G1381,Depth_Lookup_CCL!$A$3:$Z$549,11,FALSE))+(H1381/100)</f>
        <v>379.85</v>
      </c>
      <c r="K1381" s="14">
        <f>(VLOOKUP($G1381,Depth_Lookup_CCL!$A$3:$Z$549,11,FALSE))+(I1381/100)</f>
        <v>380.23</v>
      </c>
      <c r="L1381" s="90">
        <v>62</v>
      </c>
      <c r="M1381" s="90" t="s">
        <v>1888</v>
      </c>
      <c r="N1381" s="14" t="s">
        <v>1442</v>
      </c>
      <c r="Q1381" s="2"/>
      <c r="R1381" s="110" t="s">
        <v>3691</v>
      </c>
      <c r="S1381" s="2" t="s">
        <v>1366</v>
      </c>
      <c r="T1381" s="35" t="s">
        <v>1363</v>
      </c>
      <c r="U1381" s="2" t="s">
        <v>1368</v>
      </c>
      <c r="V1381" s="2" t="s">
        <v>238</v>
      </c>
      <c r="W1381" s="5">
        <f>VLOOKUP(V1381,definitions_list_lookup!$V$12:$W$15,2,FALSE)</f>
        <v>2</v>
      </c>
      <c r="X1381" s="35" t="s">
        <v>1456</v>
      </c>
      <c r="Y1381" s="41">
        <f>VLOOKUP(X1381,definitions_list_lookup!$AT$3:$AU$5,2,FALSE)</f>
        <v>1</v>
      </c>
      <c r="Z1381" s="41">
        <v>42.5</v>
      </c>
      <c r="AA1381" s="41" t="s">
        <v>4056</v>
      </c>
      <c r="AB1381" s="2" t="s">
        <v>1385</v>
      </c>
      <c r="AC1381" s="2" t="s">
        <v>1374</v>
      </c>
      <c r="AD1381" s="5">
        <f>VLOOKUP(AC1381,definitions_list_lookup!$Y$12:$Z$15,2,FALSE)</f>
        <v>1</v>
      </c>
      <c r="AE1381" s="35" t="s">
        <v>1455</v>
      </c>
      <c r="AF1381" s="41">
        <f>VLOOKUP(AE1381,definitions_list_lookup!$AT$3:$AU$5,2,FALSE)</f>
        <v>0</v>
      </c>
      <c r="AH1381" s="2" t="s">
        <v>1492</v>
      </c>
      <c r="AI1381" s="2" t="s">
        <v>4062</v>
      </c>
      <c r="AJ1381" s="14"/>
      <c r="AK1381" s="14"/>
      <c r="AL1381" s="14"/>
      <c r="AM1381" s="14"/>
      <c r="AN1381" s="14"/>
      <c r="AO1381" s="14"/>
      <c r="AP1381" s="14"/>
      <c r="AQ1381" s="14"/>
      <c r="AR1381" s="14"/>
      <c r="AS1381" s="49">
        <v>25</v>
      </c>
      <c r="AT1381" s="49">
        <v>270</v>
      </c>
      <c r="AU1381" s="49">
        <v>16</v>
      </c>
      <c r="AV1381" s="49">
        <v>180</v>
      </c>
      <c r="AW1381" s="49">
        <f t="shared" si="120"/>
        <v>58.411499866549946</v>
      </c>
      <c r="AX1381" s="49">
        <f t="shared" si="116"/>
        <v>58.411499866549946</v>
      </c>
      <c r="AY1381" s="49">
        <f t="shared" si="121"/>
        <v>61.302938815730961</v>
      </c>
      <c r="AZ1381" s="49">
        <f t="shared" si="117"/>
        <v>148.41149986654995</v>
      </c>
      <c r="BA1381" s="49">
        <f t="shared" si="118"/>
        <v>28.697061184269039</v>
      </c>
      <c r="BB1381" s="49">
        <f t="shared" si="123"/>
        <v>238.41149986654995</v>
      </c>
      <c r="BC1381" s="60">
        <f t="shared" si="119"/>
        <v>28.697061184269039</v>
      </c>
    </row>
    <row r="1382" spans="1:55">
      <c r="A1382" s="89">
        <v>42947</v>
      </c>
      <c r="B1382" s="2" t="s">
        <v>1842</v>
      </c>
      <c r="C1382" s="2" t="s">
        <v>1450</v>
      </c>
      <c r="D1382" s="2" t="s">
        <v>1575</v>
      </c>
      <c r="E1382" s="2">
        <v>148</v>
      </c>
      <c r="F1382" s="2">
        <v>4</v>
      </c>
      <c r="G1382" s="10" t="str">
        <f t="shared" si="122"/>
        <v>148-4</v>
      </c>
      <c r="H1382" s="2">
        <v>0</v>
      </c>
      <c r="I1382" s="2">
        <v>4.5</v>
      </c>
      <c r="J1382" s="14">
        <f>(VLOOKUP($G1382,Depth_Lookup_CCL!$A$3:$Z$549,11,FALSE))+(H1382/100)</f>
        <v>380.23500000000001</v>
      </c>
      <c r="K1382" s="14">
        <f>(VLOOKUP($G1382,Depth_Lookup_CCL!$A$3:$Z$549,11,FALSE))+(I1382/100)</f>
        <v>380.28000000000003</v>
      </c>
      <c r="L1382" s="90">
        <v>62</v>
      </c>
      <c r="M1382" s="90" t="s">
        <v>1888</v>
      </c>
      <c r="N1382" s="14"/>
      <c r="Q1382" s="2"/>
      <c r="R1382" s="110"/>
      <c r="T1382" s="35"/>
      <c r="U1382" s="2"/>
      <c r="V1382" s="2"/>
      <c r="W1382" s="5" t="e">
        <f>VLOOKUP(V1382,definitions_list_lookup!$V$12:$W$15,2,FALSE)</f>
        <v>#N/A</v>
      </c>
      <c r="X1382" s="35"/>
      <c r="Y1382" s="41" t="e">
        <f>VLOOKUP(X1382,definitions_list_lookup!$AT$3:$AU$5,2,FALSE)</f>
        <v>#N/A</v>
      </c>
      <c r="Z1382" s="41"/>
      <c r="AA1382" s="41" t="s">
        <v>3229</v>
      </c>
      <c r="AB1382" s="2"/>
      <c r="AC1382" s="2"/>
      <c r="AD1382" s="5" t="e">
        <f>VLOOKUP(AC1382,definitions_list_lookup!$Y$12:$Z$15,2,FALSE)</f>
        <v>#N/A</v>
      </c>
      <c r="AE1382" s="35"/>
      <c r="AF1382" s="41" t="e">
        <f>VLOOKUP(AE1382,definitions_list_lookup!$AT$3:$AU$5,2,FALSE)</f>
        <v>#N/A</v>
      </c>
      <c r="AH1382" s="2"/>
      <c r="AI1382" s="2"/>
      <c r="AJ1382" s="14"/>
      <c r="AK1382" s="14"/>
      <c r="AL1382" s="14"/>
      <c r="AM1382" s="14"/>
      <c r="AN1382" s="14"/>
      <c r="AO1382" s="14"/>
      <c r="AP1382" s="14"/>
      <c r="AQ1382" s="14"/>
      <c r="AR1382" s="14"/>
      <c r="AS1382" s="49"/>
      <c r="AT1382" s="49"/>
      <c r="AU1382" s="49"/>
      <c r="AV1382" s="49"/>
      <c r="AW1382" s="49" t="e">
        <f t="shared" si="120"/>
        <v>#DIV/0!</v>
      </c>
      <c r="AX1382" s="49" t="e">
        <f t="shared" si="116"/>
        <v>#DIV/0!</v>
      </c>
      <c r="AY1382" s="49" t="e">
        <f t="shared" si="121"/>
        <v>#DIV/0!</v>
      </c>
      <c r="AZ1382" s="49" t="e">
        <f t="shared" si="117"/>
        <v>#DIV/0!</v>
      </c>
      <c r="BA1382" s="49" t="e">
        <f t="shared" si="118"/>
        <v>#DIV/0!</v>
      </c>
      <c r="BB1382" s="49" t="e">
        <f t="shared" si="123"/>
        <v>#DIV/0!</v>
      </c>
      <c r="BC1382" s="60" t="e">
        <f t="shared" si="119"/>
        <v>#DIV/0!</v>
      </c>
    </row>
    <row r="1383" spans="1:55">
      <c r="A1383" s="89">
        <v>42947</v>
      </c>
      <c r="B1383" s="2" t="s">
        <v>1842</v>
      </c>
      <c r="C1383" s="2" t="s">
        <v>1450</v>
      </c>
      <c r="D1383" s="2" t="s">
        <v>1575</v>
      </c>
      <c r="E1383" s="2">
        <v>148</v>
      </c>
      <c r="F1383" s="2">
        <v>4</v>
      </c>
      <c r="G1383" s="10" t="str">
        <f t="shared" si="122"/>
        <v>148-4</v>
      </c>
      <c r="H1383" s="2">
        <v>4.5</v>
      </c>
      <c r="I1383" s="2">
        <v>21</v>
      </c>
      <c r="J1383" s="14">
        <f>(VLOOKUP($G1383,Depth_Lookup_CCL!$A$3:$Z$549,11,FALSE))+(H1383/100)</f>
        <v>380.28000000000003</v>
      </c>
      <c r="K1383" s="14">
        <f>(VLOOKUP($G1383,Depth_Lookup_CCL!$A$3:$Z$549,11,FALSE))+(I1383/100)</f>
        <v>380.44499999999999</v>
      </c>
      <c r="L1383" s="90">
        <v>62</v>
      </c>
      <c r="M1383" s="90" t="s">
        <v>1888</v>
      </c>
      <c r="N1383" s="14"/>
      <c r="Q1383" s="2"/>
      <c r="R1383" s="110"/>
      <c r="S1383" s="2" t="s">
        <v>1379</v>
      </c>
      <c r="T1383" s="35" t="s">
        <v>1391</v>
      </c>
      <c r="U1383" s="2" t="s">
        <v>1368</v>
      </c>
      <c r="V1383" s="2" t="s">
        <v>1374</v>
      </c>
      <c r="W1383" s="5">
        <f>VLOOKUP(V1383,definitions_list_lookup!$V$12:$W$15,2,FALSE)</f>
        <v>1</v>
      </c>
      <c r="X1383" s="35" t="s">
        <v>1456</v>
      </c>
      <c r="Y1383" s="41">
        <f>VLOOKUP(X1383,definitions_list_lookup!$AT$3:$AU$5,2,FALSE)</f>
        <v>1</v>
      </c>
      <c r="Z1383" s="41">
        <v>16.5</v>
      </c>
      <c r="AA1383" s="41" t="s">
        <v>3081</v>
      </c>
      <c r="AB1383" s="2" t="s">
        <v>1385</v>
      </c>
      <c r="AC1383" s="2" t="s">
        <v>1374</v>
      </c>
      <c r="AD1383" s="5">
        <f>VLOOKUP(AC1383,definitions_list_lookup!$Y$12:$Z$15,2,FALSE)</f>
        <v>1</v>
      </c>
      <c r="AE1383" s="35" t="s">
        <v>1455</v>
      </c>
      <c r="AF1383" s="41">
        <f>VLOOKUP(AE1383,definitions_list_lookup!$AT$3:$AU$5,2,FALSE)</f>
        <v>0</v>
      </c>
      <c r="AH1383" s="2" t="s">
        <v>1492</v>
      </c>
      <c r="AI1383" s="2" t="s">
        <v>4062</v>
      </c>
      <c r="AJ1383" s="14"/>
      <c r="AK1383" s="14"/>
      <c r="AL1383" s="14"/>
      <c r="AM1383" s="14"/>
      <c r="AN1383" s="14"/>
      <c r="AO1383" s="14"/>
      <c r="AP1383" s="14"/>
      <c r="AQ1383" s="14"/>
      <c r="AR1383" s="14"/>
      <c r="AS1383" s="49">
        <v>18</v>
      </c>
      <c r="AT1383" s="49">
        <v>270</v>
      </c>
      <c r="AU1383" s="49">
        <v>18</v>
      </c>
      <c r="AV1383" s="49">
        <v>180</v>
      </c>
      <c r="AW1383" s="49">
        <f t="shared" si="120"/>
        <v>45</v>
      </c>
      <c r="AX1383" s="49">
        <f t="shared" si="116"/>
        <v>45</v>
      </c>
      <c r="AY1383" s="49">
        <f t="shared" si="121"/>
        <v>65.32094261067617</v>
      </c>
      <c r="AZ1383" s="49">
        <f t="shared" si="117"/>
        <v>135</v>
      </c>
      <c r="BA1383" s="49">
        <f t="shared" si="118"/>
        <v>24.67905738932383</v>
      </c>
      <c r="BB1383" s="49">
        <f t="shared" si="123"/>
        <v>225</v>
      </c>
      <c r="BC1383" s="60">
        <f t="shared" si="119"/>
        <v>24.67905738932383</v>
      </c>
    </row>
    <row r="1384" spans="1:55">
      <c r="A1384" s="89">
        <v>42947</v>
      </c>
      <c r="B1384" s="2" t="s">
        <v>1842</v>
      </c>
      <c r="C1384" s="2" t="s">
        <v>1450</v>
      </c>
      <c r="D1384" s="2" t="s">
        <v>1575</v>
      </c>
      <c r="E1384" s="2">
        <v>148</v>
      </c>
      <c r="F1384" s="2">
        <v>4</v>
      </c>
      <c r="G1384" s="10" t="str">
        <f t="shared" si="122"/>
        <v>148-4</v>
      </c>
      <c r="H1384" s="2">
        <v>21</v>
      </c>
      <c r="I1384" s="2">
        <v>68</v>
      </c>
      <c r="J1384" s="14">
        <f>(VLOOKUP($G1384,Depth_Lookup_CCL!$A$3:$Z$549,11,FALSE))+(H1384/100)</f>
        <v>380.44499999999999</v>
      </c>
      <c r="K1384" s="14">
        <f>(VLOOKUP($G1384,Depth_Lookup_CCL!$A$3:$Z$549,11,FALSE))+(I1384/100)</f>
        <v>380.91500000000002</v>
      </c>
      <c r="L1384" s="90">
        <v>62</v>
      </c>
      <c r="M1384" s="90" t="s">
        <v>1888</v>
      </c>
      <c r="N1384" s="14"/>
      <c r="Q1384" s="2"/>
      <c r="R1384" s="110"/>
      <c r="S1384" s="2" t="s">
        <v>1379</v>
      </c>
      <c r="T1384" s="35" t="s">
        <v>1363</v>
      </c>
      <c r="U1384" s="2" t="s">
        <v>1368</v>
      </c>
      <c r="V1384" s="2" t="s">
        <v>238</v>
      </c>
      <c r="W1384" s="5">
        <f>VLOOKUP(V1384,definitions_list_lookup!$V$12:$W$15,2,FALSE)</f>
        <v>2</v>
      </c>
      <c r="X1384" s="35" t="s">
        <v>1456</v>
      </c>
      <c r="Y1384" s="41">
        <f>VLOOKUP(X1384,definitions_list_lookup!$AT$3:$AU$5,2,FALSE)</f>
        <v>1</v>
      </c>
      <c r="Z1384" s="41">
        <v>47</v>
      </c>
      <c r="AA1384" s="41" t="s">
        <v>3226</v>
      </c>
      <c r="AB1384" s="2"/>
      <c r="AC1384" s="2"/>
      <c r="AD1384" s="5" t="e">
        <f>VLOOKUP(AC1384,definitions_list_lookup!$Y$12:$Z$15,2,FALSE)</f>
        <v>#N/A</v>
      </c>
      <c r="AE1384" s="35"/>
      <c r="AF1384" s="41" t="e">
        <f>VLOOKUP(AE1384,definitions_list_lookup!$AT$3:$AU$5,2,FALSE)</f>
        <v>#N/A</v>
      </c>
      <c r="AH1384" s="2"/>
      <c r="AI1384" s="2"/>
      <c r="AJ1384" s="14"/>
      <c r="AK1384" s="14"/>
      <c r="AL1384" s="14"/>
      <c r="AM1384" s="14"/>
      <c r="AN1384" s="14"/>
      <c r="AO1384" s="14"/>
      <c r="AP1384" s="14"/>
      <c r="AQ1384" s="14"/>
      <c r="AR1384" s="14"/>
      <c r="AS1384" s="49"/>
      <c r="AT1384" s="49"/>
      <c r="AU1384" s="49"/>
      <c r="AV1384" s="49"/>
      <c r="AW1384" s="49" t="e">
        <f t="shared" si="120"/>
        <v>#DIV/0!</v>
      </c>
      <c r="AX1384" s="49" t="e">
        <f t="shared" si="116"/>
        <v>#DIV/0!</v>
      </c>
      <c r="AY1384" s="49" t="e">
        <f t="shared" si="121"/>
        <v>#DIV/0!</v>
      </c>
      <c r="AZ1384" s="49" t="e">
        <f t="shared" si="117"/>
        <v>#DIV/0!</v>
      </c>
      <c r="BA1384" s="49" t="e">
        <f t="shared" si="118"/>
        <v>#DIV/0!</v>
      </c>
      <c r="BB1384" s="49" t="e">
        <f t="shared" si="123"/>
        <v>#DIV/0!</v>
      </c>
      <c r="BC1384" s="60" t="e">
        <f t="shared" si="119"/>
        <v>#DIV/0!</v>
      </c>
    </row>
    <row r="1385" spans="1:55">
      <c r="A1385" s="89">
        <v>42947</v>
      </c>
      <c r="B1385" s="2" t="s">
        <v>1842</v>
      </c>
      <c r="C1385" s="2" t="s">
        <v>1450</v>
      </c>
      <c r="D1385" s="2" t="s">
        <v>1575</v>
      </c>
      <c r="E1385" s="2">
        <v>148</v>
      </c>
      <c r="F1385" s="2">
        <v>4</v>
      </c>
      <c r="G1385" s="10" t="str">
        <f t="shared" si="122"/>
        <v>148-4</v>
      </c>
      <c r="H1385" s="2">
        <v>68</v>
      </c>
      <c r="I1385" s="2">
        <v>69</v>
      </c>
      <c r="J1385" s="14">
        <f>(VLOOKUP($G1385,Depth_Lookup_CCL!$A$3:$Z$549,11,FALSE))+(H1385/100)</f>
        <v>380.91500000000002</v>
      </c>
      <c r="K1385" s="14">
        <f>(VLOOKUP($G1385,Depth_Lookup_CCL!$A$3:$Z$549,11,FALSE))+(I1385/100)</f>
        <v>380.92500000000001</v>
      </c>
      <c r="L1385" s="90">
        <v>62</v>
      </c>
      <c r="M1385" s="90" t="s">
        <v>1888</v>
      </c>
      <c r="N1385" s="14" t="s">
        <v>1442</v>
      </c>
      <c r="Q1385" s="2"/>
      <c r="R1385" s="110"/>
      <c r="S1385" s="2" t="s">
        <v>1366</v>
      </c>
      <c r="T1385" s="35" t="s">
        <v>1363</v>
      </c>
      <c r="U1385" s="2" t="s">
        <v>1368</v>
      </c>
      <c r="V1385" s="2" t="s">
        <v>238</v>
      </c>
      <c r="W1385" s="5">
        <f>VLOOKUP(V1385,definitions_list_lookup!$V$12:$W$15,2,FALSE)</f>
        <v>2</v>
      </c>
      <c r="X1385" s="35" t="s">
        <v>1456</v>
      </c>
      <c r="Y1385" s="41">
        <f>VLOOKUP(X1385,definitions_list_lookup!$AT$3:$AU$5,2,FALSE)</f>
        <v>1</v>
      </c>
      <c r="Z1385" s="41">
        <v>19</v>
      </c>
      <c r="AA1385" s="41" t="s">
        <v>4076</v>
      </c>
      <c r="AB1385" s="2"/>
      <c r="AC1385" s="2"/>
      <c r="AD1385" s="5" t="e">
        <f>VLOOKUP(AC1385,definitions_list_lookup!$Y$12:$Z$15,2,FALSE)</f>
        <v>#N/A</v>
      </c>
      <c r="AE1385" s="35"/>
      <c r="AF1385" s="41" t="e">
        <f>VLOOKUP(AE1385,definitions_list_lookup!$AT$3:$AU$5,2,FALSE)</f>
        <v>#N/A</v>
      </c>
      <c r="AH1385" s="2"/>
      <c r="AI1385" s="2"/>
      <c r="AJ1385" s="14"/>
      <c r="AK1385" s="14"/>
      <c r="AL1385" s="14"/>
      <c r="AM1385" s="14"/>
      <c r="AN1385" s="14"/>
      <c r="AO1385" s="14"/>
      <c r="AP1385" s="14"/>
      <c r="AQ1385" s="14"/>
      <c r="AR1385" s="14"/>
      <c r="AS1385" s="49"/>
      <c r="AT1385" s="49"/>
      <c r="AU1385" s="49"/>
      <c r="AV1385" s="49"/>
      <c r="AW1385" s="49" t="e">
        <f t="shared" si="120"/>
        <v>#DIV/0!</v>
      </c>
      <c r="AX1385" s="49" t="e">
        <f t="shared" si="116"/>
        <v>#DIV/0!</v>
      </c>
      <c r="AY1385" s="49" t="e">
        <f t="shared" si="121"/>
        <v>#DIV/0!</v>
      </c>
      <c r="AZ1385" s="49" t="e">
        <f t="shared" si="117"/>
        <v>#DIV/0!</v>
      </c>
      <c r="BA1385" s="49" t="e">
        <f t="shared" si="118"/>
        <v>#DIV/0!</v>
      </c>
      <c r="BB1385" s="49" t="e">
        <f t="shared" si="123"/>
        <v>#DIV/0!</v>
      </c>
      <c r="BC1385" s="60" t="e">
        <f t="shared" si="119"/>
        <v>#DIV/0!</v>
      </c>
    </row>
    <row r="1386" spans="1:55">
      <c r="A1386" s="89">
        <v>42947</v>
      </c>
      <c r="B1386" s="2" t="s">
        <v>1842</v>
      </c>
      <c r="C1386" s="2" t="s">
        <v>1450</v>
      </c>
      <c r="D1386" s="2" t="s">
        <v>1575</v>
      </c>
      <c r="E1386" s="2">
        <v>149</v>
      </c>
      <c r="F1386" s="2">
        <v>1</v>
      </c>
      <c r="G1386" s="10" t="str">
        <f t="shared" si="122"/>
        <v>149-1</v>
      </c>
      <c r="H1386" s="2">
        <v>0</v>
      </c>
      <c r="I1386" s="2">
        <v>18</v>
      </c>
      <c r="J1386" s="14">
        <f>(VLOOKUP($G1386,Depth_Lookup_CCL!$A$3:$Z$549,11,FALSE))+(H1386/100)</f>
        <v>380.9</v>
      </c>
      <c r="K1386" s="14">
        <f>(VLOOKUP($G1386,Depth_Lookup_CCL!$A$3:$Z$549,11,FALSE))+(I1386/100)</f>
        <v>381.08</v>
      </c>
      <c r="L1386" s="90">
        <v>62</v>
      </c>
      <c r="M1386" s="90" t="s">
        <v>1846</v>
      </c>
      <c r="N1386" s="14"/>
      <c r="Q1386" s="2"/>
      <c r="R1386" s="110"/>
      <c r="T1386" s="35"/>
      <c r="U1386" s="2"/>
      <c r="V1386" s="2"/>
      <c r="W1386" s="5" t="e">
        <f>VLOOKUP(V1386,definitions_list_lookup!$V$12:$W$15,2,FALSE)</f>
        <v>#N/A</v>
      </c>
      <c r="X1386" s="35"/>
      <c r="Y1386" s="41" t="e">
        <f>VLOOKUP(X1386,definitions_list_lookup!$AT$3:$AU$5,2,FALSE)</f>
        <v>#N/A</v>
      </c>
      <c r="Z1386" s="41"/>
      <c r="AA1386" s="41" t="s">
        <v>3229</v>
      </c>
      <c r="AB1386" s="2"/>
      <c r="AC1386" s="2"/>
      <c r="AD1386" s="5" t="e">
        <f>VLOOKUP(AC1386,definitions_list_lookup!$Y$12:$Z$15,2,FALSE)</f>
        <v>#N/A</v>
      </c>
      <c r="AE1386" s="35"/>
      <c r="AF1386" s="41" t="e">
        <f>VLOOKUP(AE1386,definitions_list_lookup!$AT$3:$AU$5,2,FALSE)</f>
        <v>#N/A</v>
      </c>
      <c r="AH1386" s="2"/>
      <c r="AI1386" s="2"/>
      <c r="AJ1386" s="14"/>
      <c r="AK1386" s="14"/>
      <c r="AL1386" s="14"/>
      <c r="AM1386" s="14"/>
      <c r="AN1386" s="14"/>
      <c r="AO1386" s="14"/>
      <c r="AP1386" s="14"/>
      <c r="AQ1386" s="14"/>
      <c r="AR1386" s="14"/>
      <c r="AS1386" s="49"/>
      <c r="AT1386" s="49"/>
      <c r="AU1386" s="49"/>
      <c r="AV1386" s="49"/>
      <c r="AW1386" s="49" t="e">
        <f t="shared" si="120"/>
        <v>#DIV/0!</v>
      </c>
      <c r="AX1386" s="49" t="e">
        <f t="shared" si="116"/>
        <v>#DIV/0!</v>
      </c>
      <c r="AY1386" s="49" t="e">
        <f t="shared" si="121"/>
        <v>#DIV/0!</v>
      </c>
      <c r="AZ1386" s="49" t="e">
        <f t="shared" si="117"/>
        <v>#DIV/0!</v>
      </c>
      <c r="BA1386" s="49" t="e">
        <f t="shared" si="118"/>
        <v>#DIV/0!</v>
      </c>
      <c r="BB1386" s="49" t="e">
        <f t="shared" si="123"/>
        <v>#DIV/0!</v>
      </c>
      <c r="BC1386" s="60" t="e">
        <f t="shared" si="119"/>
        <v>#DIV/0!</v>
      </c>
    </row>
    <row r="1387" spans="1:55">
      <c r="A1387" s="89">
        <v>42947</v>
      </c>
      <c r="B1387" s="2" t="s">
        <v>1842</v>
      </c>
      <c r="C1387" s="2" t="s">
        <v>1450</v>
      </c>
      <c r="D1387" s="2" t="s">
        <v>1575</v>
      </c>
      <c r="E1387" s="2">
        <v>149</v>
      </c>
      <c r="F1387" s="2">
        <v>1</v>
      </c>
      <c r="G1387" s="10" t="str">
        <f t="shared" si="122"/>
        <v>149-1</v>
      </c>
      <c r="H1387" s="2">
        <v>18</v>
      </c>
      <c r="I1387" s="2">
        <v>24</v>
      </c>
      <c r="J1387" s="14">
        <f>(VLOOKUP($G1387,Depth_Lookup_CCL!$A$3:$Z$549,11,FALSE))+(H1387/100)</f>
        <v>381.08</v>
      </c>
      <c r="K1387" s="14">
        <f>(VLOOKUP($G1387,Depth_Lookup_CCL!$A$3:$Z$549,11,FALSE))+(I1387/100)</f>
        <v>381.14</v>
      </c>
      <c r="L1387" s="90">
        <v>62</v>
      </c>
      <c r="M1387" s="90" t="s">
        <v>1846</v>
      </c>
      <c r="N1387" s="14"/>
      <c r="Q1387" s="2"/>
      <c r="R1387" s="110"/>
      <c r="S1387" s="2" t="s">
        <v>1379</v>
      </c>
      <c r="T1387" s="35" t="s">
        <v>1363</v>
      </c>
      <c r="U1387" s="2" t="s">
        <v>1368</v>
      </c>
      <c r="V1387" s="2" t="s">
        <v>238</v>
      </c>
      <c r="W1387" s="5">
        <f>VLOOKUP(V1387,definitions_list_lookup!$V$12:$W$15,2,FALSE)</f>
        <v>2</v>
      </c>
      <c r="X1387" s="35" t="s">
        <v>1456</v>
      </c>
      <c r="Y1387" s="41">
        <f>VLOOKUP(X1387,definitions_list_lookup!$AT$3:$AU$5,2,FALSE)</f>
        <v>1</v>
      </c>
      <c r="Z1387" s="41">
        <v>6</v>
      </c>
      <c r="AA1387" s="41" t="s">
        <v>4077</v>
      </c>
      <c r="AB1387" s="2"/>
      <c r="AC1387" s="2"/>
      <c r="AD1387" s="5" t="e">
        <f>VLOOKUP(AC1387,definitions_list_lookup!$Y$12:$Z$15,2,FALSE)</f>
        <v>#N/A</v>
      </c>
      <c r="AE1387" s="35"/>
      <c r="AF1387" s="41" t="e">
        <f>VLOOKUP(AE1387,definitions_list_lookup!$AT$3:$AU$5,2,FALSE)</f>
        <v>#N/A</v>
      </c>
      <c r="AH1387" s="2"/>
      <c r="AI1387" s="2"/>
      <c r="AJ1387" s="14"/>
      <c r="AK1387" s="14"/>
      <c r="AL1387" s="14"/>
      <c r="AM1387" s="14"/>
      <c r="AN1387" s="14"/>
      <c r="AO1387" s="14"/>
      <c r="AP1387" s="14"/>
      <c r="AQ1387" s="14"/>
      <c r="AR1387" s="14"/>
      <c r="AS1387" s="49"/>
      <c r="AT1387" s="49"/>
      <c r="AU1387" s="49"/>
      <c r="AV1387" s="49"/>
      <c r="AW1387" s="49" t="e">
        <f t="shared" si="120"/>
        <v>#DIV/0!</v>
      </c>
      <c r="AX1387" s="49" t="e">
        <f t="shared" si="116"/>
        <v>#DIV/0!</v>
      </c>
      <c r="AY1387" s="49" t="e">
        <f t="shared" si="121"/>
        <v>#DIV/0!</v>
      </c>
      <c r="AZ1387" s="49" t="e">
        <f t="shared" si="117"/>
        <v>#DIV/0!</v>
      </c>
      <c r="BA1387" s="49" t="e">
        <f t="shared" si="118"/>
        <v>#DIV/0!</v>
      </c>
      <c r="BB1387" s="49" t="e">
        <f t="shared" si="123"/>
        <v>#DIV/0!</v>
      </c>
      <c r="BC1387" s="60" t="e">
        <f t="shared" si="119"/>
        <v>#DIV/0!</v>
      </c>
    </row>
    <row r="1388" spans="1:55">
      <c r="A1388" s="89">
        <v>42947</v>
      </c>
      <c r="B1388" s="2" t="s">
        <v>1842</v>
      </c>
      <c r="C1388" s="2" t="s">
        <v>1450</v>
      </c>
      <c r="D1388" s="2" t="s">
        <v>1575</v>
      </c>
      <c r="E1388" s="2">
        <v>149</v>
      </c>
      <c r="F1388" s="2">
        <v>1</v>
      </c>
      <c r="G1388" s="10" t="str">
        <f t="shared" si="122"/>
        <v>149-1</v>
      </c>
      <c r="H1388" s="2">
        <v>24</v>
      </c>
      <c r="I1388" s="2">
        <v>34</v>
      </c>
      <c r="J1388" s="14">
        <f>(VLOOKUP($G1388,Depth_Lookup_CCL!$A$3:$Z$549,11,FALSE))+(H1388/100)</f>
        <v>381.14</v>
      </c>
      <c r="K1388" s="14">
        <f>(VLOOKUP($G1388,Depth_Lookup_CCL!$A$3:$Z$549,11,FALSE))+(I1388/100)</f>
        <v>381.23999999999995</v>
      </c>
      <c r="L1388" s="90">
        <v>62</v>
      </c>
      <c r="M1388" s="90" t="s">
        <v>1846</v>
      </c>
      <c r="N1388" s="14"/>
      <c r="Q1388" s="2"/>
      <c r="R1388" s="110"/>
      <c r="S1388" s="2" t="s">
        <v>1366</v>
      </c>
      <c r="T1388" s="35" t="s">
        <v>1391</v>
      </c>
      <c r="U1388" s="2" t="s">
        <v>1368</v>
      </c>
      <c r="V1388" s="2" t="s">
        <v>238</v>
      </c>
      <c r="W1388" s="5">
        <f>VLOOKUP(V1388,definitions_list_lookup!$V$12:$W$15,2,FALSE)</f>
        <v>2</v>
      </c>
      <c r="X1388" s="35" t="s">
        <v>1456</v>
      </c>
      <c r="Y1388" s="41">
        <f>VLOOKUP(X1388,definitions_list_lookup!$AT$3:$AU$5,2,FALSE)</f>
        <v>1</v>
      </c>
      <c r="Z1388" s="41">
        <v>10</v>
      </c>
      <c r="AA1388" s="41" t="s">
        <v>1555</v>
      </c>
      <c r="AB1388" s="2"/>
      <c r="AC1388" s="2"/>
      <c r="AD1388" s="5" t="e">
        <f>VLOOKUP(AC1388,definitions_list_lookup!$Y$12:$Z$15,2,FALSE)</f>
        <v>#N/A</v>
      </c>
      <c r="AE1388" s="35"/>
      <c r="AF1388" s="41" t="e">
        <f>VLOOKUP(AE1388,definitions_list_lookup!$AT$3:$AU$5,2,FALSE)</f>
        <v>#N/A</v>
      </c>
      <c r="AH1388" s="2"/>
      <c r="AI1388" s="2"/>
      <c r="AJ1388" s="14"/>
      <c r="AK1388" s="14"/>
      <c r="AL1388" s="14"/>
      <c r="AM1388" s="14"/>
      <c r="AN1388" s="14"/>
      <c r="AO1388" s="14"/>
      <c r="AP1388" s="14"/>
      <c r="AQ1388" s="14"/>
      <c r="AR1388" s="14"/>
      <c r="AS1388" s="49">
        <v>29</v>
      </c>
      <c r="AT1388" s="49">
        <v>90</v>
      </c>
      <c r="AU1388" s="49">
        <v>3</v>
      </c>
      <c r="AV1388" s="49">
        <v>180</v>
      </c>
      <c r="AW1388" s="49">
        <f t="shared" si="120"/>
        <v>-84.598960468663833</v>
      </c>
      <c r="AX1388" s="49">
        <f t="shared" si="116"/>
        <v>275.40103953133615</v>
      </c>
      <c r="AY1388" s="49">
        <f t="shared" si="121"/>
        <v>60.891769938373677</v>
      </c>
      <c r="AZ1388" s="49">
        <f t="shared" si="117"/>
        <v>5.401039531336167</v>
      </c>
      <c r="BA1388" s="49">
        <f t="shared" si="118"/>
        <v>29.108230061626323</v>
      </c>
      <c r="BB1388" s="49">
        <f t="shared" si="123"/>
        <v>95.401039531336153</v>
      </c>
      <c r="BC1388" s="60">
        <f t="shared" si="119"/>
        <v>29.108230061626323</v>
      </c>
    </row>
    <row r="1389" spans="1:55">
      <c r="A1389" s="89">
        <v>42947</v>
      </c>
      <c r="B1389" s="2" t="s">
        <v>1842</v>
      </c>
      <c r="C1389" s="2" t="s">
        <v>1450</v>
      </c>
      <c r="D1389" s="2" t="s">
        <v>1575</v>
      </c>
      <c r="E1389" s="2">
        <v>149</v>
      </c>
      <c r="F1389" s="2">
        <v>1</v>
      </c>
      <c r="G1389" s="10" t="str">
        <f t="shared" si="122"/>
        <v>149-1</v>
      </c>
      <c r="H1389" s="2">
        <v>34</v>
      </c>
      <c r="I1389" s="2">
        <v>53.5</v>
      </c>
      <c r="J1389" s="14">
        <f>(VLOOKUP($G1389,Depth_Lookup_CCL!$A$3:$Z$549,11,FALSE))+(H1389/100)</f>
        <v>381.23999999999995</v>
      </c>
      <c r="K1389" s="14">
        <f>(VLOOKUP($G1389,Depth_Lookup_CCL!$A$3:$Z$549,11,FALSE))+(I1389/100)</f>
        <v>381.435</v>
      </c>
      <c r="L1389" s="90">
        <v>62</v>
      </c>
      <c r="M1389" s="90" t="s">
        <v>1846</v>
      </c>
      <c r="N1389" s="14"/>
      <c r="Q1389" s="2"/>
      <c r="R1389" s="110"/>
      <c r="S1389" s="2" t="s">
        <v>1366</v>
      </c>
      <c r="T1389" s="35" t="s">
        <v>1391</v>
      </c>
      <c r="U1389" s="2" t="s">
        <v>1368</v>
      </c>
      <c r="V1389" s="2" t="s">
        <v>238</v>
      </c>
      <c r="W1389" s="5">
        <f>VLOOKUP(V1389,definitions_list_lookup!$V$12:$W$15,2,FALSE)</f>
        <v>2</v>
      </c>
      <c r="X1389" s="35" t="s">
        <v>1456</v>
      </c>
      <c r="Y1389" s="41">
        <f>VLOOKUP(X1389,definitions_list_lookup!$AT$3:$AU$5,2,FALSE)</f>
        <v>1</v>
      </c>
      <c r="Z1389" s="41">
        <v>19.5</v>
      </c>
      <c r="AA1389" s="41" t="s">
        <v>4078</v>
      </c>
      <c r="AB1389" s="2" t="s">
        <v>1385</v>
      </c>
      <c r="AC1389" s="2" t="s">
        <v>1374</v>
      </c>
      <c r="AD1389" s="5">
        <f>VLOOKUP(AC1389,definitions_list_lookup!$Y$12:$Z$15,2,FALSE)</f>
        <v>1</v>
      </c>
      <c r="AE1389" s="35" t="s">
        <v>1455</v>
      </c>
      <c r="AF1389" s="41">
        <f>VLOOKUP(AE1389,definitions_list_lookup!$AT$3:$AU$5,2,FALSE)</f>
        <v>0</v>
      </c>
      <c r="AH1389" s="2" t="s">
        <v>1492</v>
      </c>
      <c r="AI1389" s="2" t="s">
        <v>4062</v>
      </c>
      <c r="AJ1389" s="14"/>
      <c r="AK1389" s="14"/>
      <c r="AL1389" s="14"/>
      <c r="AM1389" s="14"/>
      <c r="AN1389" s="14"/>
      <c r="AO1389" s="14"/>
      <c r="AP1389" s="14"/>
      <c r="AQ1389" s="14"/>
      <c r="AR1389" s="14"/>
      <c r="AS1389" s="49">
        <v>20</v>
      </c>
      <c r="AT1389" s="49">
        <v>90</v>
      </c>
      <c r="AU1389" s="49">
        <v>6</v>
      </c>
      <c r="AV1389" s="49">
        <v>180</v>
      </c>
      <c r="AW1389" s="49">
        <f t="shared" si="120"/>
        <v>-73.892789073834848</v>
      </c>
      <c r="AX1389" s="49">
        <f t="shared" si="116"/>
        <v>286.10721092616518</v>
      </c>
      <c r="AY1389" s="49">
        <f t="shared" si="121"/>
        <v>69.251209884103957</v>
      </c>
      <c r="AZ1389" s="49">
        <f t="shared" si="117"/>
        <v>16.107210926165152</v>
      </c>
      <c r="BA1389" s="49">
        <f t="shared" si="118"/>
        <v>20.748790115896043</v>
      </c>
      <c r="BB1389" s="49">
        <f t="shared" si="123"/>
        <v>106.10721092616518</v>
      </c>
      <c r="BC1389" s="60">
        <f t="shared" si="119"/>
        <v>20.748790115896043</v>
      </c>
    </row>
    <row r="1390" spans="1:55">
      <c r="A1390" s="89">
        <v>42947</v>
      </c>
      <c r="B1390" s="2" t="s">
        <v>1842</v>
      </c>
      <c r="C1390" s="2" t="s">
        <v>1450</v>
      </c>
      <c r="D1390" s="2" t="s">
        <v>1575</v>
      </c>
      <c r="E1390" s="2">
        <v>149</v>
      </c>
      <c r="F1390" s="2">
        <v>1</v>
      </c>
      <c r="G1390" s="10" t="str">
        <f t="shared" si="122"/>
        <v>149-1</v>
      </c>
      <c r="H1390" s="2">
        <v>53.5</v>
      </c>
      <c r="I1390" s="2">
        <v>59</v>
      </c>
      <c r="J1390" s="14">
        <f>(VLOOKUP($G1390,Depth_Lookup_CCL!$A$3:$Z$549,11,FALSE))+(H1390/100)</f>
        <v>381.435</v>
      </c>
      <c r="K1390" s="14">
        <f>(VLOOKUP($G1390,Depth_Lookup_CCL!$A$3:$Z$549,11,FALSE))+(I1390/100)</f>
        <v>381.48999999999995</v>
      </c>
      <c r="L1390" s="90">
        <v>62</v>
      </c>
      <c r="M1390" s="90" t="s">
        <v>1846</v>
      </c>
      <c r="N1390" s="14"/>
      <c r="Q1390" s="2"/>
      <c r="R1390" s="110"/>
      <c r="S1390" s="2" t="s">
        <v>1379</v>
      </c>
      <c r="T1390" s="35" t="s">
        <v>1391</v>
      </c>
      <c r="U1390" s="2" t="s">
        <v>1368</v>
      </c>
      <c r="V1390" s="2" t="s">
        <v>1374</v>
      </c>
      <c r="W1390" s="5">
        <f>VLOOKUP(V1390,definitions_list_lookup!$V$12:$W$15,2,FALSE)</f>
        <v>1</v>
      </c>
      <c r="X1390" s="35" t="s">
        <v>1456</v>
      </c>
      <c r="Y1390" s="41">
        <f>VLOOKUP(X1390,definitions_list_lookup!$AT$3:$AU$5,2,FALSE)</f>
        <v>1</v>
      </c>
      <c r="Z1390" s="41">
        <v>5.5</v>
      </c>
      <c r="AA1390" s="41" t="s">
        <v>1555</v>
      </c>
      <c r="AB1390" s="2"/>
      <c r="AC1390" s="2"/>
      <c r="AD1390" s="5" t="e">
        <f>VLOOKUP(AC1390,definitions_list_lookup!$Y$12:$Z$15,2,FALSE)</f>
        <v>#N/A</v>
      </c>
      <c r="AE1390" s="35"/>
      <c r="AF1390" s="41" t="e">
        <f>VLOOKUP(AE1390,definitions_list_lookup!$AT$3:$AU$5,2,FALSE)</f>
        <v>#N/A</v>
      </c>
      <c r="AH1390" s="2"/>
      <c r="AI1390" s="2"/>
      <c r="AJ1390" s="14"/>
      <c r="AK1390" s="14"/>
      <c r="AL1390" s="14"/>
      <c r="AM1390" s="14"/>
      <c r="AN1390" s="14"/>
      <c r="AO1390" s="14"/>
      <c r="AP1390" s="14"/>
      <c r="AQ1390" s="14"/>
      <c r="AR1390" s="14"/>
      <c r="AS1390" s="49">
        <v>21</v>
      </c>
      <c r="AT1390" s="49">
        <v>90</v>
      </c>
      <c r="AU1390" s="49">
        <v>3</v>
      </c>
      <c r="AV1390" s="49">
        <v>180</v>
      </c>
      <c r="AW1390" s="49">
        <f t="shared" si="120"/>
        <v>-82.225648793390661</v>
      </c>
      <c r="AX1390" s="49">
        <f t="shared" si="116"/>
        <v>277.77435120660937</v>
      </c>
      <c r="AY1390" s="49">
        <f t="shared" si="121"/>
        <v>68.822384061128275</v>
      </c>
      <c r="AZ1390" s="49">
        <f t="shared" si="117"/>
        <v>7.7743512066093388</v>
      </c>
      <c r="BA1390" s="49">
        <f t="shared" si="118"/>
        <v>21.177615938871725</v>
      </c>
      <c r="BB1390" s="49">
        <f t="shared" si="123"/>
        <v>97.774351206609367</v>
      </c>
      <c r="BC1390" s="60">
        <f t="shared" si="119"/>
        <v>21.177615938871725</v>
      </c>
    </row>
    <row r="1391" spans="1:55">
      <c r="A1391" s="89">
        <v>42947</v>
      </c>
      <c r="B1391" s="2" t="s">
        <v>1842</v>
      </c>
      <c r="C1391" s="2" t="s">
        <v>1450</v>
      </c>
      <c r="D1391" s="2" t="s">
        <v>1575</v>
      </c>
      <c r="E1391" s="2">
        <v>149</v>
      </c>
      <c r="F1391" s="2">
        <v>1</v>
      </c>
      <c r="G1391" s="10" t="str">
        <f t="shared" si="122"/>
        <v>149-1</v>
      </c>
      <c r="H1391" s="2">
        <v>59</v>
      </c>
      <c r="I1391" s="2">
        <v>69</v>
      </c>
      <c r="J1391" s="14">
        <f>(VLOOKUP($G1391,Depth_Lookup_CCL!$A$3:$Z$549,11,FALSE))+(H1391/100)</f>
        <v>381.48999999999995</v>
      </c>
      <c r="K1391" s="14">
        <f>(VLOOKUP($G1391,Depth_Lookup_CCL!$A$3:$Z$549,11,FALSE))+(I1391/100)</f>
        <v>381.59</v>
      </c>
      <c r="L1391" s="90">
        <v>62</v>
      </c>
      <c r="M1391" s="90" t="s">
        <v>1846</v>
      </c>
      <c r="N1391" s="14"/>
      <c r="Q1391" s="2"/>
      <c r="R1391" s="110"/>
      <c r="S1391" s="2" t="s">
        <v>1379</v>
      </c>
      <c r="T1391" s="35" t="s">
        <v>1391</v>
      </c>
      <c r="U1391" s="2" t="s">
        <v>1368</v>
      </c>
      <c r="V1391" s="2" t="s">
        <v>1374</v>
      </c>
      <c r="W1391" s="5">
        <f>VLOOKUP(V1391,definitions_list_lookup!$V$12:$W$15,2,FALSE)</f>
        <v>1</v>
      </c>
      <c r="X1391" s="35" t="s">
        <v>1456</v>
      </c>
      <c r="Y1391" s="41">
        <f>VLOOKUP(X1391,definitions_list_lookup!$AT$3:$AU$5,2,FALSE)</f>
        <v>1</v>
      </c>
      <c r="Z1391" s="41">
        <v>107</v>
      </c>
      <c r="AA1391" s="41" t="s">
        <v>5</v>
      </c>
      <c r="AB1391" s="2"/>
      <c r="AC1391" s="2"/>
      <c r="AD1391" s="5" t="e">
        <f>VLOOKUP(AC1391,definitions_list_lookup!$Y$12:$Z$15,2,FALSE)</f>
        <v>#N/A</v>
      </c>
      <c r="AE1391" s="35"/>
      <c r="AF1391" s="41" t="e">
        <f>VLOOKUP(AE1391,definitions_list_lookup!$AT$3:$AU$5,2,FALSE)</f>
        <v>#N/A</v>
      </c>
      <c r="AH1391" s="2"/>
      <c r="AI1391" s="2"/>
      <c r="AJ1391" s="14"/>
      <c r="AK1391" s="14"/>
      <c r="AL1391" s="14"/>
      <c r="AM1391" s="14"/>
      <c r="AN1391" s="14"/>
      <c r="AO1391" s="14"/>
      <c r="AP1391" s="14"/>
      <c r="AQ1391" s="14"/>
      <c r="AR1391" s="14"/>
      <c r="AS1391" s="49"/>
      <c r="AT1391" s="49"/>
      <c r="AU1391" s="49"/>
      <c r="AV1391" s="49"/>
      <c r="AW1391" s="49" t="e">
        <f t="shared" si="120"/>
        <v>#DIV/0!</v>
      </c>
      <c r="AX1391" s="49" t="e">
        <f t="shared" si="116"/>
        <v>#DIV/0!</v>
      </c>
      <c r="AY1391" s="49" t="e">
        <f t="shared" si="121"/>
        <v>#DIV/0!</v>
      </c>
      <c r="AZ1391" s="49" t="e">
        <f t="shared" si="117"/>
        <v>#DIV/0!</v>
      </c>
      <c r="BA1391" s="49" t="e">
        <f t="shared" si="118"/>
        <v>#DIV/0!</v>
      </c>
      <c r="BB1391" s="49" t="e">
        <f t="shared" si="123"/>
        <v>#DIV/0!</v>
      </c>
      <c r="BC1391" s="60" t="e">
        <f t="shared" si="119"/>
        <v>#DIV/0!</v>
      </c>
    </row>
    <row r="1392" spans="1:55">
      <c r="A1392" s="89">
        <v>42947</v>
      </c>
      <c r="B1392" s="2" t="s">
        <v>1842</v>
      </c>
      <c r="C1392" s="2" t="s">
        <v>1450</v>
      </c>
      <c r="D1392" s="2" t="s">
        <v>1575</v>
      </c>
      <c r="E1392" s="2">
        <v>149</v>
      </c>
      <c r="F1392" s="2">
        <v>2</v>
      </c>
      <c r="G1392" s="10" t="str">
        <f t="shared" si="122"/>
        <v>149-2</v>
      </c>
      <c r="H1392" s="2">
        <v>0</v>
      </c>
      <c r="I1392" s="2">
        <v>62</v>
      </c>
      <c r="J1392" s="14">
        <f>(VLOOKUP($G1392,Depth_Lookup_CCL!$A$3:$Z$549,11,FALSE))+(H1392/100)</f>
        <v>381.83499999999998</v>
      </c>
      <c r="K1392" s="14">
        <f>(VLOOKUP($G1392,Depth_Lookup_CCL!$A$3:$Z$549,11,FALSE))+(I1392/100)</f>
        <v>382.45499999999998</v>
      </c>
      <c r="L1392" s="90">
        <v>62</v>
      </c>
      <c r="M1392" s="90" t="s">
        <v>1846</v>
      </c>
      <c r="N1392" s="14" t="s">
        <v>1442</v>
      </c>
      <c r="Q1392" s="2"/>
      <c r="R1392" s="110"/>
      <c r="T1392" s="35"/>
      <c r="U1392" s="2"/>
      <c r="V1392" s="2"/>
      <c r="W1392" s="5" t="e">
        <f>VLOOKUP(V1392,definitions_list_lookup!$V$12:$W$15,2,FALSE)</f>
        <v>#N/A</v>
      </c>
      <c r="X1392" s="35"/>
      <c r="Y1392" s="41" t="e">
        <f>VLOOKUP(X1392,definitions_list_lookup!$AT$3:$AU$5,2,FALSE)</f>
        <v>#N/A</v>
      </c>
      <c r="Z1392" s="41"/>
      <c r="AA1392" s="41" t="s">
        <v>3229</v>
      </c>
      <c r="AB1392" s="2" t="s">
        <v>1385</v>
      </c>
      <c r="AC1392" s="2" t="s">
        <v>1374</v>
      </c>
      <c r="AD1392" s="5">
        <f>VLOOKUP(AC1392,definitions_list_lookup!$Y$12:$Z$15,2,FALSE)</f>
        <v>1</v>
      </c>
      <c r="AE1392" s="35" t="s">
        <v>1455</v>
      </c>
      <c r="AF1392" s="41">
        <f>VLOOKUP(AE1392,definitions_list_lookup!$AT$3:$AU$5,2,FALSE)</f>
        <v>0</v>
      </c>
      <c r="AH1392" s="2" t="s">
        <v>1492</v>
      </c>
      <c r="AI1392" s="2" t="s">
        <v>4062</v>
      </c>
      <c r="AJ1392" s="14"/>
      <c r="AK1392" s="14"/>
      <c r="AL1392" s="14"/>
      <c r="AM1392" s="14"/>
      <c r="AN1392" s="14"/>
      <c r="AO1392" s="14"/>
      <c r="AP1392" s="14"/>
      <c r="AQ1392" s="14"/>
      <c r="AR1392" s="14"/>
      <c r="AS1392" s="49">
        <v>26</v>
      </c>
      <c r="AT1392" s="49">
        <v>90</v>
      </c>
      <c r="AU1392" s="49">
        <v>7</v>
      </c>
      <c r="AV1392" s="49">
        <v>180</v>
      </c>
      <c r="AW1392" s="49">
        <f t="shared" si="120"/>
        <v>-75.869659950261848</v>
      </c>
      <c r="AX1392" s="49">
        <f t="shared" si="116"/>
        <v>284.13034004973815</v>
      </c>
      <c r="AY1392" s="49">
        <f t="shared" si="121"/>
        <v>63.299871134584173</v>
      </c>
      <c r="AZ1392" s="49">
        <f t="shared" si="117"/>
        <v>14.130340049738152</v>
      </c>
      <c r="BA1392" s="49">
        <f t="shared" si="118"/>
        <v>26.700128865415827</v>
      </c>
      <c r="BB1392" s="49">
        <f t="shared" si="123"/>
        <v>104.13034004973815</v>
      </c>
      <c r="BC1392" s="60">
        <f t="shared" si="119"/>
        <v>26.700128865415827</v>
      </c>
    </row>
    <row r="1393" spans="1:55">
      <c r="A1393" s="89">
        <v>42947</v>
      </c>
      <c r="B1393" s="2" t="s">
        <v>1842</v>
      </c>
      <c r="C1393" s="2" t="s">
        <v>1450</v>
      </c>
      <c r="D1393" s="2" t="s">
        <v>1575</v>
      </c>
      <c r="E1393" s="2">
        <v>149</v>
      </c>
      <c r="F1393" s="2">
        <v>3</v>
      </c>
      <c r="G1393" s="10" t="str">
        <f t="shared" si="122"/>
        <v>149-3</v>
      </c>
      <c r="H1393" s="2">
        <v>0</v>
      </c>
      <c r="I1393" s="2">
        <v>35</v>
      </c>
      <c r="J1393" s="14">
        <f>(VLOOKUP($G1393,Depth_Lookup_CCL!$A$3:$Z$549,11,FALSE))+(H1393/100)</f>
        <v>382.44499999999999</v>
      </c>
      <c r="K1393" s="14">
        <f>(VLOOKUP($G1393,Depth_Lookup_CCL!$A$3:$Z$549,11,FALSE))+(I1393/100)</f>
        <v>382.79500000000002</v>
      </c>
      <c r="L1393" s="90">
        <v>62</v>
      </c>
      <c r="M1393" s="90" t="s">
        <v>1846</v>
      </c>
      <c r="N1393" s="14"/>
      <c r="Q1393" s="2"/>
      <c r="R1393" s="110"/>
      <c r="T1393" s="35"/>
      <c r="U1393" s="2"/>
      <c r="V1393" s="2"/>
      <c r="W1393" s="5" t="e">
        <f>VLOOKUP(V1393,definitions_list_lookup!$V$12:$W$15,2,FALSE)</f>
        <v>#N/A</v>
      </c>
      <c r="X1393" s="35"/>
      <c r="Y1393" s="41" t="e">
        <f>VLOOKUP(X1393,definitions_list_lookup!$AT$3:$AU$5,2,FALSE)</f>
        <v>#N/A</v>
      </c>
      <c r="Z1393" s="41"/>
      <c r="AA1393" s="41" t="s">
        <v>3229</v>
      </c>
      <c r="AB1393" s="2"/>
      <c r="AC1393" s="2"/>
      <c r="AD1393" s="5" t="e">
        <f>VLOOKUP(AC1393,definitions_list_lookup!$Y$12:$Z$15,2,FALSE)</f>
        <v>#N/A</v>
      </c>
      <c r="AE1393" s="35"/>
      <c r="AF1393" s="41" t="e">
        <f>VLOOKUP(AE1393,definitions_list_lookup!$AT$3:$AU$5,2,FALSE)</f>
        <v>#N/A</v>
      </c>
      <c r="AH1393" s="2"/>
      <c r="AI1393" s="2"/>
      <c r="AJ1393" s="14"/>
      <c r="AK1393" s="14"/>
      <c r="AL1393" s="14"/>
      <c r="AM1393" s="14"/>
      <c r="AN1393" s="14"/>
      <c r="AO1393" s="14"/>
      <c r="AP1393" s="14"/>
      <c r="AQ1393" s="14"/>
      <c r="AR1393" s="14"/>
      <c r="AS1393" s="49"/>
      <c r="AT1393" s="49"/>
      <c r="AU1393" s="49"/>
      <c r="AV1393" s="49"/>
      <c r="AW1393" s="49"/>
      <c r="AX1393" s="49"/>
      <c r="AY1393" s="49"/>
      <c r="AZ1393" s="49"/>
      <c r="BA1393" s="49"/>
      <c r="BB1393" s="49"/>
      <c r="BC1393" s="60"/>
    </row>
    <row r="1394" spans="1:55">
      <c r="A1394" s="89">
        <v>42947</v>
      </c>
      <c r="B1394" s="2" t="s">
        <v>1842</v>
      </c>
      <c r="C1394" s="2" t="s">
        <v>1450</v>
      </c>
      <c r="D1394" s="2" t="s">
        <v>1575</v>
      </c>
      <c r="E1394" s="2">
        <v>149</v>
      </c>
      <c r="F1394" s="2">
        <v>3</v>
      </c>
      <c r="G1394" s="10" t="str">
        <f t="shared" si="122"/>
        <v>149-3</v>
      </c>
      <c r="H1394" s="2">
        <v>35</v>
      </c>
      <c r="I1394" s="2">
        <v>46</v>
      </c>
      <c r="J1394" s="14">
        <f>(VLOOKUP($G1394,Depth_Lookup_CCL!$A$3:$Z$549,11,FALSE))+(H1394/100)</f>
        <v>382.79500000000002</v>
      </c>
      <c r="K1394" s="14">
        <f>(VLOOKUP($G1394,Depth_Lookup_CCL!$A$3:$Z$549,11,FALSE))+(I1394/100)</f>
        <v>382.90499999999997</v>
      </c>
      <c r="L1394" s="90">
        <v>62</v>
      </c>
      <c r="M1394" s="90" t="s">
        <v>1846</v>
      </c>
      <c r="N1394" s="14"/>
      <c r="Q1394" s="2"/>
      <c r="R1394" s="110"/>
      <c r="S1394" s="2" t="s">
        <v>1378</v>
      </c>
      <c r="T1394" s="35" t="s">
        <v>1391</v>
      </c>
      <c r="U1394" s="2" t="s">
        <v>1368</v>
      </c>
      <c r="V1394" s="2" t="s">
        <v>1374</v>
      </c>
      <c r="W1394" s="5">
        <f>VLOOKUP(V1394,definitions_list_lookup!$V$12:$W$15,2,FALSE)</f>
        <v>1</v>
      </c>
      <c r="X1394" s="35" t="s">
        <v>1456</v>
      </c>
      <c r="Y1394" s="41">
        <f>VLOOKUP(X1394,definitions_list_lookup!$AT$3:$AU$5,2,FALSE)</f>
        <v>1</v>
      </c>
      <c r="Z1394" s="41">
        <v>11</v>
      </c>
      <c r="AA1394" s="41" t="s">
        <v>3879</v>
      </c>
      <c r="AB1394" s="2"/>
      <c r="AC1394" s="2"/>
      <c r="AD1394" s="5" t="e">
        <f>VLOOKUP(AC1394,definitions_list_lookup!$Y$12:$Z$15,2,FALSE)</f>
        <v>#N/A</v>
      </c>
      <c r="AE1394" s="35"/>
      <c r="AF1394" s="41" t="e">
        <f>VLOOKUP(AE1394,definitions_list_lookup!$AT$3:$AU$5,2,FALSE)</f>
        <v>#N/A</v>
      </c>
      <c r="AH1394" s="2"/>
      <c r="AI1394" s="2"/>
      <c r="AJ1394" s="14"/>
      <c r="AK1394" s="14"/>
      <c r="AL1394" s="14"/>
      <c r="AM1394" s="14"/>
      <c r="AN1394" s="14"/>
      <c r="AO1394" s="14"/>
      <c r="AP1394" s="14"/>
      <c r="AQ1394" s="14"/>
      <c r="AR1394" s="14"/>
      <c r="AS1394" s="49"/>
      <c r="AT1394" s="49"/>
      <c r="AU1394" s="49"/>
      <c r="AV1394" s="49"/>
      <c r="AW1394" s="49"/>
      <c r="AX1394" s="49"/>
      <c r="AY1394" s="49"/>
      <c r="AZ1394" s="49"/>
      <c r="BA1394" s="49"/>
      <c r="BB1394" s="49"/>
      <c r="BC1394" s="60"/>
    </row>
    <row r="1395" spans="1:55">
      <c r="A1395" s="89">
        <v>42947</v>
      </c>
      <c r="B1395" s="2" t="s">
        <v>1842</v>
      </c>
      <c r="C1395" s="2" t="s">
        <v>1450</v>
      </c>
      <c r="D1395" s="2" t="s">
        <v>1575</v>
      </c>
      <c r="E1395" s="2">
        <v>149</v>
      </c>
      <c r="F1395" s="2">
        <v>3</v>
      </c>
      <c r="G1395" s="10" t="str">
        <f t="shared" si="122"/>
        <v>149-3</v>
      </c>
      <c r="H1395" s="2">
        <v>46</v>
      </c>
      <c r="I1395" s="2">
        <v>66</v>
      </c>
      <c r="J1395" s="14">
        <f>(VLOOKUP($G1395,Depth_Lookup_CCL!$A$3:$Z$549,11,FALSE))+(H1395/100)</f>
        <v>382.90499999999997</v>
      </c>
      <c r="K1395" s="14">
        <f>(VLOOKUP($G1395,Depth_Lookup_CCL!$A$3:$Z$549,11,FALSE))+(I1395/100)</f>
        <v>383.10500000000002</v>
      </c>
      <c r="L1395" s="90">
        <v>62</v>
      </c>
      <c r="M1395" s="90" t="s">
        <v>1846</v>
      </c>
      <c r="N1395" s="14" t="s">
        <v>1442</v>
      </c>
      <c r="Q1395" s="2"/>
      <c r="R1395" s="110"/>
      <c r="T1395" s="35"/>
      <c r="U1395" s="2"/>
      <c r="V1395" s="2"/>
      <c r="W1395" s="5" t="e">
        <f>VLOOKUP(V1395,definitions_list_lookup!$V$12:$W$15,2,FALSE)</f>
        <v>#N/A</v>
      </c>
      <c r="X1395" s="35"/>
      <c r="Y1395" s="41" t="e">
        <f>VLOOKUP(X1395,definitions_list_lookup!$AT$3:$AU$5,2,FALSE)</f>
        <v>#N/A</v>
      </c>
      <c r="Z1395" s="41">
        <v>36</v>
      </c>
      <c r="AA1395" s="41" t="s">
        <v>5</v>
      </c>
      <c r="AB1395" s="2" t="s">
        <v>1385</v>
      </c>
      <c r="AC1395" s="2" t="s">
        <v>1374</v>
      </c>
      <c r="AD1395" s="5">
        <f>VLOOKUP(AC1395,definitions_list_lookup!$Y$12:$Z$15,2,FALSE)</f>
        <v>1</v>
      </c>
      <c r="AE1395" s="35" t="s">
        <v>1455</v>
      </c>
      <c r="AF1395" s="41">
        <f>VLOOKUP(AE1395,definitions_list_lookup!$AT$3:$AU$5,2,FALSE)</f>
        <v>0</v>
      </c>
      <c r="AH1395" s="2" t="s">
        <v>1492</v>
      </c>
      <c r="AI1395" s="2" t="s">
        <v>4062</v>
      </c>
      <c r="AJ1395" s="14"/>
      <c r="AK1395" s="14"/>
      <c r="AL1395" s="14"/>
      <c r="AM1395" s="14"/>
      <c r="AN1395" s="14"/>
      <c r="AO1395" s="14"/>
      <c r="AP1395" s="14"/>
      <c r="AQ1395" s="14"/>
      <c r="AR1395" s="14"/>
      <c r="AS1395" s="49">
        <v>25</v>
      </c>
      <c r="AT1395" s="49">
        <v>90</v>
      </c>
      <c r="AU1395" s="49">
        <v>0</v>
      </c>
      <c r="AV1395" s="49">
        <v>180</v>
      </c>
      <c r="AW1395" s="49">
        <f t="shared" si="120"/>
        <v>-90</v>
      </c>
      <c r="AX1395" s="49">
        <f t="shared" si="116"/>
        <v>270</v>
      </c>
      <c r="AY1395" s="49">
        <f t="shared" si="121"/>
        <v>65</v>
      </c>
      <c r="AZ1395" s="49">
        <f t="shared" si="117"/>
        <v>360</v>
      </c>
      <c r="BA1395" s="49">
        <f t="shared" si="118"/>
        <v>25</v>
      </c>
      <c r="BB1395" s="49">
        <f t="shared" si="123"/>
        <v>90</v>
      </c>
      <c r="BC1395" s="60">
        <f t="shared" si="119"/>
        <v>25</v>
      </c>
    </row>
    <row r="1396" spans="1:55">
      <c r="A1396" s="89">
        <v>42947</v>
      </c>
      <c r="B1396" s="2" t="s">
        <v>1842</v>
      </c>
      <c r="C1396" s="2" t="s">
        <v>1450</v>
      </c>
      <c r="D1396" s="2" t="s">
        <v>1575</v>
      </c>
      <c r="E1396" s="2">
        <v>149</v>
      </c>
      <c r="F1396" s="2">
        <v>4</v>
      </c>
      <c r="G1396" s="10" t="str">
        <f t="shared" si="122"/>
        <v>149-4</v>
      </c>
      <c r="H1396" s="2">
        <v>0</v>
      </c>
      <c r="I1396" s="2">
        <v>16</v>
      </c>
      <c r="J1396" s="14">
        <f>(VLOOKUP($G1396,Depth_Lookup_CCL!$A$3:$Z$549,11,FALSE))+(H1396/100)</f>
        <v>383.10500000000002</v>
      </c>
      <c r="K1396" s="14">
        <f>(VLOOKUP($G1396,Depth_Lookup_CCL!$A$3:$Z$549,11,FALSE))+(I1396/100)</f>
        <v>383.26500000000004</v>
      </c>
      <c r="L1396" s="90">
        <v>62</v>
      </c>
      <c r="M1396" s="90" t="s">
        <v>1846</v>
      </c>
      <c r="N1396" s="14"/>
      <c r="Q1396" s="2"/>
      <c r="R1396" s="110"/>
      <c r="T1396" s="35"/>
      <c r="U1396" s="2"/>
      <c r="V1396" s="2"/>
      <c r="W1396" s="5" t="e">
        <f>VLOOKUP(V1396,definitions_list_lookup!$V$12:$W$15,2,FALSE)</f>
        <v>#N/A</v>
      </c>
      <c r="X1396" s="35"/>
      <c r="Y1396" s="41" t="e">
        <f>VLOOKUP(X1396,definitions_list_lookup!$AT$3:$AU$5,2,FALSE)</f>
        <v>#N/A</v>
      </c>
      <c r="Z1396" s="41"/>
      <c r="AA1396" s="41" t="s">
        <v>3229</v>
      </c>
      <c r="AB1396" s="2"/>
      <c r="AC1396" s="2"/>
      <c r="AD1396" s="5" t="e">
        <f>VLOOKUP(AC1396,definitions_list_lookup!$Y$12:$Z$15,2,FALSE)</f>
        <v>#N/A</v>
      </c>
      <c r="AE1396" s="35"/>
      <c r="AF1396" s="41" t="e">
        <f>VLOOKUP(AE1396,definitions_list_lookup!$AT$3:$AU$5,2,FALSE)</f>
        <v>#N/A</v>
      </c>
      <c r="AH1396" s="2"/>
      <c r="AI1396" s="2"/>
      <c r="AJ1396" s="14"/>
      <c r="AK1396" s="14"/>
      <c r="AL1396" s="14"/>
      <c r="AM1396" s="14"/>
      <c r="AN1396" s="14"/>
      <c r="AO1396" s="14"/>
      <c r="AP1396" s="14"/>
      <c r="AQ1396" s="14"/>
      <c r="AR1396" s="14"/>
      <c r="AS1396" s="49"/>
      <c r="AT1396" s="49"/>
      <c r="AU1396" s="49"/>
      <c r="AV1396" s="49"/>
      <c r="AW1396" s="49"/>
      <c r="AX1396" s="49"/>
      <c r="AY1396" s="49"/>
      <c r="AZ1396" s="49"/>
      <c r="BA1396" s="49"/>
      <c r="BB1396" s="49"/>
      <c r="BC1396" s="60"/>
    </row>
    <row r="1397" spans="1:55">
      <c r="A1397" s="89">
        <v>42947</v>
      </c>
      <c r="B1397" s="2" t="s">
        <v>1842</v>
      </c>
      <c r="C1397" s="2" t="s">
        <v>1450</v>
      </c>
      <c r="D1397" s="2" t="s">
        <v>1575</v>
      </c>
      <c r="E1397" s="2">
        <v>149</v>
      </c>
      <c r="F1397" s="2">
        <v>4</v>
      </c>
      <c r="G1397" s="10" t="str">
        <f t="shared" si="122"/>
        <v>149-4</v>
      </c>
      <c r="H1397" s="2">
        <v>16</v>
      </c>
      <c r="I1397" s="2">
        <v>25</v>
      </c>
      <c r="J1397" s="14">
        <f>(VLOOKUP($G1397,Depth_Lookup_CCL!$A$3:$Z$549,11,FALSE))+(H1397/100)</f>
        <v>383.26500000000004</v>
      </c>
      <c r="K1397" s="14">
        <f>(VLOOKUP($G1397,Depth_Lookup_CCL!$A$3:$Z$549,11,FALSE))+(I1397/100)</f>
        <v>383.35500000000002</v>
      </c>
      <c r="L1397" s="90">
        <v>62</v>
      </c>
      <c r="M1397" s="90" t="s">
        <v>1846</v>
      </c>
      <c r="N1397" s="14"/>
      <c r="Q1397" s="2"/>
      <c r="R1397" s="110"/>
      <c r="T1397" s="35"/>
      <c r="U1397" s="2"/>
      <c r="V1397" s="2"/>
      <c r="W1397" s="5" t="e">
        <f>VLOOKUP(V1397,definitions_list_lookup!$V$12:$W$15,2,FALSE)</f>
        <v>#N/A</v>
      </c>
      <c r="X1397" s="35"/>
      <c r="Y1397" s="41" t="e">
        <f>VLOOKUP(X1397,definitions_list_lookup!$AT$3:$AU$5,2,FALSE)</f>
        <v>#N/A</v>
      </c>
      <c r="Z1397" s="41">
        <v>9</v>
      </c>
      <c r="AA1397" s="41" t="s">
        <v>4057</v>
      </c>
      <c r="AB1397" s="2" t="s">
        <v>1385</v>
      </c>
      <c r="AC1397" s="2" t="s">
        <v>1374</v>
      </c>
      <c r="AD1397" s="5">
        <f>VLOOKUP(AC1397,definitions_list_lookup!$Y$12:$Z$15,2,FALSE)</f>
        <v>1</v>
      </c>
      <c r="AE1397" s="35" t="s">
        <v>1455</v>
      </c>
      <c r="AF1397" s="41">
        <f>VLOOKUP(AE1397,definitions_list_lookup!$AT$3:$AU$5,2,FALSE)</f>
        <v>0</v>
      </c>
      <c r="AH1397" s="2" t="s">
        <v>1492</v>
      </c>
      <c r="AI1397" s="2" t="s">
        <v>4062</v>
      </c>
      <c r="AJ1397" s="14"/>
      <c r="AK1397" s="14"/>
      <c r="AL1397" s="14"/>
      <c r="AM1397" s="14"/>
      <c r="AN1397" s="14"/>
      <c r="AO1397" s="14"/>
      <c r="AP1397" s="14"/>
      <c r="AQ1397" s="14"/>
      <c r="AR1397" s="14"/>
      <c r="AS1397" s="49">
        <v>34</v>
      </c>
      <c r="AT1397" s="49">
        <v>90</v>
      </c>
      <c r="AU1397" s="49">
        <v>16</v>
      </c>
      <c r="AV1397" s="49">
        <v>360</v>
      </c>
      <c r="AW1397" s="49">
        <f t="shared" si="120"/>
        <v>-113.03119486368307</v>
      </c>
      <c r="AX1397" s="49">
        <f t="shared" si="116"/>
        <v>246.96880513631692</v>
      </c>
      <c r="AY1397" s="49">
        <f t="shared" si="121"/>
        <v>53.761236848910713</v>
      </c>
      <c r="AZ1397" s="49">
        <f t="shared" si="117"/>
        <v>336.96880513631692</v>
      </c>
      <c r="BA1397" s="49">
        <f t="shared" si="118"/>
        <v>36.238763151089287</v>
      </c>
      <c r="BB1397" s="49">
        <f t="shared" si="123"/>
        <v>66.968805136316917</v>
      </c>
      <c r="BC1397" s="60">
        <f t="shared" si="119"/>
        <v>36.238763151089287</v>
      </c>
    </row>
    <row r="1398" spans="1:55">
      <c r="A1398" s="89">
        <v>42947</v>
      </c>
      <c r="B1398" s="2" t="s">
        <v>1842</v>
      </c>
      <c r="C1398" s="2" t="s">
        <v>1450</v>
      </c>
      <c r="D1398" s="2" t="s">
        <v>1575</v>
      </c>
      <c r="E1398" s="2">
        <v>149</v>
      </c>
      <c r="F1398" s="2">
        <v>4</v>
      </c>
      <c r="G1398" s="10" t="str">
        <f t="shared" si="122"/>
        <v>149-4</v>
      </c>
      <c r="H1398" s="2">
        <v>25</v>
      </c>
      <c r="I1398" s="2">
        <v>27</v>
      </c>
      <c r="J1398" s="14">
        <f>(VLOOKUP($G1398,Depth_Lookup_CCL!$A$3:$Z$549,11,FALSE))+(H1398/100)</f>
        <v>383.35500000000002</v>
      </c>
      <c r="K1398" s="14">
        <f>(VLOOKUP($G1398,Depth_Lookup_CCL!$A$3:$Z$549,11,FALSE))+(I1398/100)</f>
        <v>383.375</v>
      </c>
      <c r="L1398" s="90">
        <v>62</v>
      </c>
      <c r="M1398" s="90" t="s">
        <v>1846</v>
      </c>
      <c r="N1398" s="14"/>
      <c r="Q1398" s="2"/>
      <c r="R1398" s="110"/>
      <c r="S1398" s="2" t="s">
        <v>1366</v>
      </c>
      <c r="T1398" s="35" t="s">
        <v>1391</v>
      </c>
      <c r="U1398" s="2" t="s">
        <v>1367</v>
      </c>
      <c r="V1398" s="2" t="s">
        <v>238</v>
      </c>
      <c r="W1398" s="5">
        <f>VLOOKUP(V1398,definitions_list_lookup!$V$12:$W$15,2,FALSE)</f>
        <v>2</v>
      </c>
      <c r="X1398" s="35" t="s">
        <v>1456</v>
      </c>
      <c r="Y1398" s="41">
        <f>VLOOKUP(X1398,definitions_list_lookup!$AT$3:$AU$5,2,FALSE)</f>
        <v>1</v>
      </c>
      <c r="Z1398" s="41">
        <v>2</v>
      </c>
      <c r="AA1398" s="41" t="s">
        <v>2843</v>
      </c>
      <c r="AB1398" s="2"/>
      <c r="AC1398" s="2"/>
      <c r="AD1398" s="5" t="e">
        <f>VLOOKUP(AC1398,definitions_list_lookup!$Y$12:$Z$15,2,FALSE)</f>
        <v>#N/A</v>
      </c>
      <c r="AE1398" s="35"/>
      <c r="AF1398" s="41" t="e">
        <f>VLOOKUP(AE1398,definitions_list_lookup!$AT$3:$AU$5,2,FALSE)</f>
        <v>#N/A</v>
      </c>
      <c r="AH1398" s="2"/>
      <c r="AI1398" s="2"/>
      <c r="AJ1398" s="14"/>
      <c r="AK1398" s="14"/>
      <c r="AL1398" s="14"/>
      <c r="AM1398" s="14"/>
      <c r="AN1398" s="14"/>
      <c r="AO1398" s="14"/>
      <c r="AP1398" s="14"/>
      <c r="AQ1398" s="14"/>
      <c r="AR1398" s="14"/>
      <c r="AS1398" s="49"/>
      <c r="AT1398" s="49"/>
      <c r="AU1398" s="49"/>
      <c r="AV1398" s="49"/>
      <c r="AW1398" s="49"/>
      <c r="AX1398" s="49"/>
      <c r="AY1398" s="49"/>
      <c r="AZ1398" s="49"/>
      <c r="BA1398" s="49"/>
      <c r="BB1398" s="49"/>
      <c r="BC1398" s="60"/>
    </row>
    <row r="1399" spans="1:55">
      <c r="A1399" s="89">
        <v>42947</v>
      </c>
      <c r="B1399" s="2" t="s">
        <v>1842</v>
      </c>
      <c r="C1399" s="2" t="s">
        <v>1450</v>
      </c>
      <c r="D1399" s="2" t="s">
        <v>1575</v>
      </c>
      <c r="E1399" s="2">
        <v>149</v>
      </c>
      <c r="F1399" s="2">
        <v>4</v>
      </c>
      <c r="G1399" s="10" t="str">
        <f t="shared" si="122"/>
        <v>149-4</v>
      </c>
      <c r="H1399" s="2">
        <v>27</v>
      </c>
      <c r="I1399" s="2">
        <v>47</v>
      </c>
      <c r="J1399" s="14">
        <f>(VLOOKUP($G1399,Depth_Lookup_CCL!$A$3:$Z$549,11,FALSE))+(H1399/100)</f>
        <v>383.375</v>
      </c>
      <c r="K1399" s="14">
        <f>(VLOOKUP($G1399,Depth_Lookup_CCL!$A$3:$Z$549,11,FALSE))+(I1399/100)</f>
        <v>383.57500000000005</v>
      </c>
      <c r="L1399" s="90">
        <v>62</v>
      </c>
      <c r="M1399" s="90" t="s">
        <v>1846</v>
      </c>
      <c r="N1399" s="14"/>
      <c r="Q1399" s="2"/>
      <c r="R1399" s="110"/>
      <c r="S1399" s="2" t="s">
        <v>1366</v>
      </c>
      <c r="T1399" s="35" t="s">
        <v>1391</v>
      </c>
      <c r="U1399" s="2" t="s">
        <v>1367</v>
      </c>
      <c r="V1399" s="2" t="s">
        <v>238</v>
      </c>
      <c r="W1399" s="5">
        <f>VLOOKUP(V1399,definitions_list_lookup!$V$12:$W$15,2,FALSE)</f>
        <v>2</v>
      </c>
      <c r="X1399" s="35" t="s">
        <v>1456</v>
      </c>
      <c r="Y1399" s="41">
        <f>VLOOKUP(X1399,definitions_list_lookup!$AT$3:$AU$5,2,FALSE)</f>
        <v>1</v>
      </c>
      <c r="Z1399" s="41">
        <v>20</v>
      </c>
      <c r="AA1399" s="41" t="s">
        <v>4057</v>
      </c>
      <c r="AB1399" s="2"/>
      <c r="AC1399" s="2"/>
      <c r="AD1399" s="5" t="e">
        <f>VLOOKUP(AC1399,definitions_list_lookup!$Y$12:$Z$15,2,FALSE)</f>
        <v>#N/A</v>
      </c>
      <c r="AE1399" s="35"/>
      <c r="AF1399" s="41" t="e">
        <f>VLOOKUP(AE1399,definitions_list_lookup!$AT$3:$AU$5,2,FALSE)</f>
        <v>#N/A</v>
      </c>
      <c r="AH1399" s="2"/>
      <c r="AI1399" s="2"/>
      <c r="AJ1399" s="14"/>
      <c r="AK1399" s="14"/>
      <c r="AL1399" s="14"/>
      <c r="AM1399" s="14"/>
      <c r="AN1399" s="14"/>
      <c r="AO1399" s="14"/>
      <c r="AP1399" s="14"/>
      <c r="AQ1399" s="14"/>
      <c r="AR1399" s="14"/>
      <c r="AS1399" s="49"/>
      <c r="AT1399" s="49"/>
      <c r="AU1399" s="49"/>
      <c r="AV1399" s="49"/>
      <c r="AW1399" s="49"/>
      <c r="AX1399" s="49"/>
      <c r="AY1399" s="49"/>
      <c r="AZ1399" s="49"/>
      <c r="BA1399" s="49"/>
      <c r="BB1399" s="49"/>
      <c r="BC1399" s="60"/>
    </row>
    <row r="1400" spans="1:55">
      <c r="A1400" s="89">
        <v>42947</v>
      </c>
      <c r="B1400" s="2" t="s">
        <v>1842</v>
      </c>
      <c r="C1400" s="2" t="s">
        <v>1450</v>
      </c>
      <c r="D1400" s="2" t="s">
        <v>1575</v>
      </c>
      <c r="E1400" s="2">
        <v>149</v>
      </c>
      <c r="F1400" s="2">
        <v>4</v>
      </c>
      <c r="G1400" s="10" t="str">
        <f t="shared" si="122"/>
        <v>149-4</v>
      </c>
      <c r="H1400" s="2">
        <v>47</v>
      </c>
      <c r="I1400" s="2">
        <v>90</v>
      </c>
      <c r="J1400" s="14">
        <f>(VLOOKUP($G1400,Depth_Lookup_CCL!$A$3:$Z$549,11,FALSE))+(H1400/100)</f>
        <v>383.57500000000005</v>
      </c>
      <c r="K1400" s="14">
        <f>(VLOOKUP($G1400,Depth_Lookup_CCL!$A$3:$Z$549,11,FALSE))+(I1400/100)</f>
        <v>384.005</v>
      </c>
      <c r="L1400" s="90">
        <v>62</v>
      </c>
      <c r="M1400" s="90" t="s">
        <v>1846</v>
      </c>
      <c r="N1400" s="14" t="s">
        <v>1442</v>
      </c>
      <c r="Q1400" s="2"/>
      <c r="R1400" s="110"/>
      <c r="S1400" s="2" t="s">
        <v>1366</v>
      </c>
      <c r="T1400" s="35" t="s">
        <v>1391</v>
      </c>
      <c r="U1400" s="2" t="s">
        <v>1367</v>
      </c>
      <c r="V1400" s="2" t="s">
        <v>238</v>
      </c>
      <c r="W1400" s="5">
        <f>VLOOKUP(V1400,definitions_list_lookup!$V$12:$W$15,2,FALSE)</f>
        <v>2</v>
      </c>
      <c r="X1400" s="35" t="s">
        <v>1455</v>
      </c>
      <c r="Y1400" s="41">
        <f>VLOOKUP(X1400,definitions_list_lookup!$AT$3:$AU$5,2,FALSE)</f>
        <v>0</v>
      </c>
      <c r="Z1400" s="41">
        <v>56</v>
      </c>
      <c r="AA1400" s="41" t="s">
        <v>4079</v>
      </c>
      <c r="AB1400" s="2"/>
      <c r="AC1400" s="2"/>
      <c r="AD1400" s="5" t="e">
        <f>VLOOKUP(AC1400,definitions_list_lookup!$Y$12:$Z$15,2,FALSE)</f>
        <v>#N/A</v>
      </c>
      <c r="AE1400" s="35"/>
      <c r="AF1400" s="41" t="e">
        <f>VLOOKUP(AE1400,definitions_list_lookup!$AT$3:$AU$5,2,FALSE)</f>
        <v>#N/A</v>
      </c>
      <c r="AH1400" s="2"/>
      <c r="AI1400" s="2"/>
      <c r="AJ1400" s="14"/>
      <c r="AK1400" s="14"/>
      <c r="AL1400" s="14"/>
      <c r="AM1400" s="14"/>
      <c r="AN1400" s="14"/>
      <c r="AO1400" s="14"/>
      <c r="AP1400" s="14"/>
      <c r="AQ1400" s="14"/>
      <c r="AR1400" s="14"/>
      <c r="AS1400" s="49"/>
      <c r="AT1400" s="49"/>
      <c r="AU1400" s="49"/>
      <c r="AV1400" s="49"/>
      <c r="AW1400" s="49" t="e">
        <f t="shared" si="120"/>
        <v>#DIV/0!</v>
      </c>
      <c r="AX1400" s="49" t="e">
        <f t="shared" si="116"/>
        <v>#DIV/0!</v>
      </c>
      <c r="AY1400" s="49" t="e">
        <f t="shared" si="121"/>
        <v>#DIV/0!</v>
      </c>
      <c r="AZ1400" s="49" t="e">
        <f t="shared" si="117"/>
        <v>#DIV/0!</v>
      </c>
      <c r="BA1400" s="49" t="e">
        <f t="shared" si="118"/>
        <v>#DIV/0!</v>
      </c>
      <c r="BB1400" s="49" t="e">
        <f t="shared" si="123"/>
        <v>#DIV/0!</v>
      </c>
      <c r="BC1400" s="60" t="e">
        <f t="shared" si="119"/>
        <v>#DIV/0!</v>
      </c>
    </row>
    <row r="1401" spans="1:55">
      <c r="A1401" s="89">
        <v>42947</v>
      </c>
      <c r="B1401" s="2" t="s">
        <v>1842</v>
      </c>
      <c r="C1401" s="2" t="s">
        <v>1450</v>
      </c>
      <c r="D1401" s="2" t="s">
        <v>1575</v>
      </c>
      <c r="E1401" s="2">
        <v>150</v>
      </c>
      <c r="F1401" s="2">
        <v>1</v>
      </c>
      <c r="G1401" s="10" t="str">
        <f t="shared" si="122"/>
        <v>150-1</v>
      </c>
      <c r="H1401" s="2">
        <v>0</v>
      </c>
      <c r="I1401" s="2">
        <v>13</v>
      </c>
      <c r="J1401" s="14">
        <f>(VLOOKUP($G1401,Depth_Lookup_CCL!$A$3:$Z$549,11,FALSE))+(H1401/100)</f>
        <v>383.95</v>
      </c>
      <c r="K1401" s="14">
        <f>(VLOOKUP($G1401,Depth_Lookup_CCL!$A$3:$Z$549,11,FALSE))+(I1401/100)</f>
        <v>384.08</v>
      </c>
      <c r="L1401" s="90">
        <v>62</v>
      </c>
      <c r="M1401" s="90" t="s">
        <v>1888</v>
      </c>
      <c r="N1401" s="14"/>
      <c r="Q1401" s="2"/>
      <c r="R1401" s="110"/>
      <c r="T1401" s="35"/>
      <c r="U1401" s="2"/>
      <c r="V1401" s="2"/>
      <c r="W1401" s="5" t="e">
        <f>VLOOKUP(V1401,definitions_list_lookup!$V$12:$W$15,2,FALSE)</f>
        <v>#N/A</v>
      </c>
      <c r="X1401" s="35"/>
      <c r="Y1401" s="41" t="e">
        <f>VLOOKUP(X1401,definitions_list_lookup!$AT$3:$AU$5,2,FALSE)</f>
        <v>#N/A</v>
      </c>
      <c r="Z1401" s="41"/>
      <c r="AA1401" s="41" t="s">
        <v>3229</v>
      </c>
      <c r="AB1401" s="2"/>
      <c r="AC1401" s="2"/>
      <c r="AD1401" s="5" t="e">
        <f>VLOOKUP(AC1401,definitions_list_lookup!$Y$12:$Z$15,2,FALSE)</f>
        <v>#N/A</v>
      </c>
      <c r="AE1401" s="35"/>
      <c r="AF1401" s="41" t="e">
        <f>VLOOKUP(AE1401,definitions_list_lookup!$AT$3:$AU$5,2,FALSE)</f>
        <v>#N/A</v>
      </c>
      <c r="AH1401" s="2"/>
      <c r="AI1401" s="2"/>
      <c r="AJ1401" s="14"/>
      <c r="AK1401" s="14"/>
      <c r="AL1401" s="14"/>
      <c r="AM1401" s="14"/>
      <c r="AN1401" s="14"/>
      <c r="AO1401" s="14"/>
      <c r="AP1401" s="14"/>
      <c r="AQ1401" s="14"/>
      <c r="AR1401" s="14"/>
      <c r="AS1401" s="49"/>
      <c r="AT1401" s="49"/>
      <c r="AU1401" s="49"/>
      <c r="AV1401" s="49"/>
      <c r="AW1401" s="49"/>
      <c r="AX1401" s="49"/>
      <c r="AY1401" s="49"/>
      <c r="AZ1401" s="49"/>
      <c r="BA1401" s="49"/>
      <c r="BB1401" s="49"/>
      <c r="BC1401" s="60"/>
    </row>
    <row r="1402" spans="1:55">
      <c r="A1402" s="89">
        <v>42947</v>
      </c>
      <c r="B1402" s="2" t="s">
        <v>1842</v>
      </c>
      <c r="C1402" s="2" t="s">
        <v>1450</v>
      </c>
      <c r="D1402" s="2" t="s">
        <v>1575</v>
      </c>
      <c r="E1402" s="2">
        <v>150</v>
      </c>
      <c r="F1402" s="2">
        <v>1</v>
      </c>
      <c r="G1402" s="10" t="str">
        <f t="shared" si="122"/>
        <v>150-1</v>
      </c>
      <c r="H1402" s="2">
        <v>13</v>
      </c>
      <c r="I1402" s="2">
        <v>57</v>
      </c>
      <c r="J1402" s="14">
        <f>(VLOOKUP($G1402,Depth_Lookup_CCL!$A$3:$Z$549,11,FALSE))+(H1402/100)</f>
        <v>384.08</v>
      </c>
      <c r="K1402" s="14">
        <f>(VLOOKUP($G1402,Depth_Lookup_CCL!$A$3:$Z$549,11,FALSE))+(I1402/100)</f>
        <v>384.52</v>
      </c>
      <c r="L1402" s="90">
        <v>62</v>
      </c>
      <c r="M1402" s="90" t="s">
        <v>1888</v>
      </c>
      <c r="N1402" s="14" t="s">
        <v>1442</v>
      </c>
      <c r="Q1402" s="2"/>
      <c r="R1402" s="110"/>
      <c r="S1402" s="2" t="s">
        <v>1378</v>
      </c>
      <c r="T1402" s="35" t="s">
        <v>1391</v>
      </c>
      <c r="U1402" s="2" t="s">
        <v>1368</v>
      </c>
      <c r="V1402" s="2" t="s">
        <v>1374</v>
      </c>
      <c r="W1402" s="5">
        <f>VLOOKUP(V1402,definitions_list_lookup!$V$12:$W$15,2,FALSE)</f>
        <v>1</v>
      </c>
      <c r="X1402" s="35" t="s">
        <v>1456</v>
      </c>
      <c r="Y1402" s="41">
        <f>VLOOKUP(X1402,definitions_list_lookup!$AT$3:$AU$5,2,FALSE)</f>
        <v>1</v>
      </c>
      <c r="Z1402" s="41">
        <v>83</v>
      </c>
      <c r="AA1402" s="41" t="s">
        <v>3879</v>
      </c>
      <c r="AB1402" s="2" t="s">
        <v>1385</v>
      </c>
      <c r="AC1402" s="2" t="s">
        <v>1374</v>
      </c>
      <c r="AD1402" s="5">
        <f>VLOOKUP(AC1402,definitions_list_lookup!$Y$12:$Z$15,2,FALSE)</f>
        <v>1</v>
      </c>
      <c r="AE1402" s="35" t="s">
        <v>1455</v>
      </c>
      <c r="AF1402" s="41">
        <f>VLOOKUP(AE1402,definitions_list_lookup!$AT$3:$AU$5,2,FALSE)</f>
        <v>0</v>
      </c>
      <c r="AH1402" s="2" t="s">
        <v>1494</v>
      </c>
      <c r="AI1402" s="2" t="s">
        <v>3952</v>
      </c>
      <c r="AJ1402" s="14"/>
      <c r="AK1402" s="14"/>
      <c r="AL1402" s="14"/>
      <c r="AM1402" s="14"/>
      <c r="AN1402" s="14"/>
      <c r="AO1402" s="14"/>
      <c r="AP1402" s="14"/>
      <c r="AQ1402" s="14"/>
      <c r="AR1402" s="14"/>
      <c r="AS1402" s="49">
        <v>21</v>
      </c>
      <c r="AT1402" s="49">
        <v>90</v>
      </c>
      <c r="AU1402" s="49">
        <v>1</v>
      </c>
      <c r="AV1402" s="49">
        <v>360</v>
      </c>
      <c r="AW1402" s="49">
        <f t="shared" si="120"/>
        <v>-92.603560141052114</v>
      </c>
      <c r="AX1402" s="49">
        <f t="shared" si="116"/>
        <v>267.39643985894787</v>
      </c>
      <c r="AY1402" s="49">
        <f t="shared" si="121"/>
        <v>68.980194780776372</v>
      </c>
      <c r="AZ1402" s="49">
        <f t="shared" si="117"/>
        <v>357.39643985894787</v>
      </c>
      <c r="BA1402" s="49">
        <f t="shared" si="118"/>
        <v>21.019805219223628</v>
      </c>
      <c r="BB1402" s="49">
        <f t="shared" si="123"/>
        <v>87.396439858947872</v>
      </c>
      <c r="BC1402" s="60">
        <f t="shared" si="119"/>
        <v>21.019805219223628</v>
      </c>
    </row>
    <row r="1403" spans="1:55">
      <c r="A1403" s="89">
        <v>42947</v>
      </c>
      <c r="B1403" s="2" t="s">
        <v>1842</v>
      </c>
      <c r="C1403" s="2" t="s">
        <v>1450</v>
      </c>
      <c r="D1403" s="2" t="s">
        <v>1575</v>
      </c>
      <c r="E1403" s="2">
        <v>150</v>
      </c>
      <c r="F1403" s="2">
        <v>2</v>
      </c>
      <c r="G1403" s="10" t="str">
        <f t="shared" si="122"/>
        <v>150-2</v>
      </c>
      <c r="H1403" s="2">
        <v>0</v>
      </c>
      <c r="I1403" s="2">
        <v>39</v>
      </c>
      <c r="J1403" s="14">
        <f>(VLOOKUP($G1403,Depth_Lookup_CCL!$A$3:$Z$549,11,FALSE))+(H1403/100)</f>
        <v>384.51499999999999</v>
      </c>
      <c r="K1403" s="14">
        <f>(VLOOKUP($G1403,Depth_Lookup_CCL!$A$3:$Z$549,11,FALSE))+(I1403/100)</f>
        <v>384.90499999999997</v>
      </c>
      <c r="L1403" s="90">
        <v>62</v>
      </c>
      <c r="M1403" s="90" t="s">
        <v>1888</v>
      </c>
      <c r="N1403" s="14"/>
      <c r="Q1403" s="2"/>
      <c r="R1403" s="110"/>
      <c r="T1403" s="35"/>
      <c r="U1403" s="2"/>
      <c r="V1403" s="2"/>
      <c r="W1403" s="5" t="e">
        <f>VLOOKUP(V1403,definitions_list_lookup!$V$12:$W$15,2,FALSE)</f>
        <v>#N/A</v>
      </c>
      <c r="X1403" s="35"/>
      <c r="Y1403" s="41" t="e">
        <f>VLOOKUP(X1403,definitions_list_lookup!$AT$3:$AU$5,2,FALSE)</f>
        <v>#N/A</v>
      </c>
      <c r="Z1403" s="41"/>
      <c r="AA1403" s="41" t="s">
        <v>3229</v>
      </c>
      <c r="AB1403" s="2"/>
      <c r="AC1403" s="2"/>
      <c r="AD1403" s="5" t="e">
        <f>VLOOKUP(AC1403,definitions_list_lookup!$Y$12:$Z$15,2,FALSE)</f>
        <v>#N/A</v>
      </c>
      <c r="AE1403" s="35"/>
      <c r="AF1403" s="41" t="e">
        <f>VLOOKUP(AE1403,definitions_list_lookup!$AT$3:$AU$5,2,FALSE)</f>
        <v>#N/A</v>
      </c>
      <c r="AH1403" s="2"/>
      <c r="AI1403" s="2"/>
      <c r="AJ1403" s="14"/>
      <c r="AK1403" s="14"/>
      <c r="AL1403" s="14"/>
      <c r="AM1403" s="14"/>
      <c r="AN1403" s="14"/>
      <c r="AO1403" s="14"/>
      <c r="AP1403" s="14"/>
      <c r="AQ1403" s="14"/>
      <c r="AR1403" s="14"/>
      <c r="AS1403" s="49"/>
      <c r="AT1403" s="49"/>
      <c r="AU1403" s="49"/>
      <c r="AV1403" s="49"/>
      <c r="AW1403" s="49"/>
      <c r="AX1403" s="49"/>
      <c r="AY1403" s="49"/>
      <c r="AZ1403" s="49"/>
      <c r="BA1403" s="49"/>
      <c r="BB1403" s="49"/>
      <c r="BC1403" s="60"/>
    </row>
    <row r="1404" spans="1:55">
      <c r="A1404" s="89">
        <v>42947</v>
      </c>
      <c r="B1404" s="2" t="s">
        <v>1842</v>
      </c>
      <c r="C1404" s="2" t="s">
        <v>1450</v>
      </c>
      <c r="D1404" s="2" t="s">
        <v>1575</v>
      </c>
      <c r="E1404" s="2">
        <v>150</v>
      </c>
      <c r="F1404" s="2">
        <v>2</v>
      </c>
      <c r="G1404" s="10" t="str">
        <f t="shared" si="122"/>
        <v>150-2</v>
      </c>
      <c r="H1404" s="2">
        <v>39</v>
      </c>
      <c r="I1404" s="2">
        <v>43</v>
      </c>
      <c r="J1404" s="14">
        <f>(VLOOKUP($G1404,Depth_Lookup_CCL!$A$3:$Z$549,11,FALSE))+(H1404/100)</f>
        <v>384.90499999999997</v>
      </c>
      <c r="K1404" s="14">
        <f>(VLOOKUP($G1404,Depth_Lookup_CCL!$A$3:$Z$549,11,FALSE))+(I1404/100)</f>
        <v>384.94499999999999</v>
      </c>
      <c r="L1404" s="90">
        <v>62</v>
      </c>
      <c r="M1404" s="90" t="s">
        <v>1888</v>
      </c>
      <c r="N1404" s="14"/>
      <c r="Q1404" s="2"/>
      <c r="R1404" s="110"/>
      <c r="S1404" s="2" t="s">
        <v>1366</v>
      </c>
      <c r="T1404" s="35" t="s">
        <v>1391</v>
      </c>
      <c r="U1404" s="2" t="s">
        <v>1368</v>
      </c>
      <c r="V1404" s="2" t="s">
        <v>1374</v>
      </c>
      <c r="W1404" s="5">
        <f>VLOOKUP(V1404,definitions_list_lookup!$V$12:$W$15,2,FALSE)</f>
        <v>1</v>
      </c>
      <c r="X1404" s="35" t="s">
        <v>1456</v>
      </c>
      <c r="Y1404" s="41">
        <f>VLOOKUP(X1404,definitions_list_lookup!$AT$3:$AU$5,2,FALSE)</f>
        <v>1</v>
      </c>
      <c r="Z1404" s="41">
        <v>4</v>
      </c>
      <c r="AA1404" s="41" t="s">
        <v>4080</v>
      </c>
      <c r="AB1404" s="2"/>
      <c r="AC1404" s="2"/>
      <c r="AD1404" s="5" t="e">
        <f>VLOOKUP(AC1404,definitions_list_lookup!$Y$12:$Z$15,2,FALSE)</f>
        <v>#N/A</v>
      </c>
      <c r="AE1404" s="35"/>
      <c r="AF1404" s="41" t="e">
        <f>VLOOKUP(AE1404,definitions_list_lookup!$AT$3:$AU$5,2,FALSE)</f>
        <v>#N/A</v>
      </c>
      <c r="AH1404" s="2"/>
      <c r="AI1404" s="2"/>
      <c r="AJ1404" s="14"/>
      <c r="AK1404" s="14"/>
      <c r="AL1404" s="14"/>
      <c r="AM1404" s="14"/>
      <c r="AN1404" s="14"/>
      <c r="AO1404" s="14"/>
      <c r="AP1404" s="14"/>
      <c r="AQ1404" s="14"/>
      <c r="AR1404" s="14"/>
      <c r="AS1404" s="49">
        <v>30</v>
      </c>
      <c r="AT1404" s="49">
        <v>90</v>
      </c>
      <c r="AU1404" s="49">
        <v>3</v>
      </c>
      <c r="AV1404" s="49">
        <v>180</v>
      </c>
      <c r="AW1404" s="49">
        <f t="shared" si="120"/>
        <v>-84.813308320956892</v>
      </c>
      <c r="AX1404" s="49">
        <f t="shared" si="116"/>
        <v>275.18669167904312</v>
      </c>
      <c r="AY1404" s="49">
        <f t="shared" si="121"/>
        <v>59.898101554752891</v>
      </c>
      <c r="AZ1404" s="49">
        <f t="shared" si="117"/>
        <v>5.1866916790431077</v>
      </c>
      <c r="BA1404" s="49">
        <f t="shared" si="118"/>
        <v>30.101898445247109</v>
      </c>
      <c r="BB1404" s="49">
        <f t="shared" si="123"/>
        <v>95.186691679043122</v>
      </c>
      <c r="BC1404" s="60">
        <f t="shared" si="119"/>
        <v>30.101898445247109</v>
      </c>
    </row>
    <row r="1405" spans="1:55">
      <c r="A1405" s="89">
        <v>42947</v>
      </c>
      <c r="B1405" s="2" t="s">
        <v>1842</v>
      </c>
      <c r="C1405" s="2" t="s">
        <v>1450</v>
      </c>
      <c r="D1405" s="2" t="s">
        <v>1575</v>
      </c>
      <c r="E1405" s="2">
        <v>150</v>
      </c>
      <c r="F1405" s="2">
        <v>2</v>
      </c>
      <c r="G1405" s="10" t="str">
        <f t="shared" si="122"/>
        <v>150-2</v>
      </c>
      <c r="H1405" s="2">
        <v>43</v>
      </c>
      <c r="I1405" s="2">
        <v>66</v>
      </c>
      <c r="J1405" s="14">
        <f>(VLOOKUP($G1405,Depth_Lookup_CCL!$A$3:$Z$549,11,FALSE))+(H1405/100)</f>
        <v>384.94499999999999</v>
      </c>
      <c r="K1405" s="14">
        <f>(VLOOKUP($G1405,Depth_Lookup_CCL!$A$3:$Z$549,11,FALSE))+(I1405/100)</f>
        <v>385.17500000000001</v>
      </c>
      <c r="L1405" s="90">
        <v>62</v>
      </c>
      <c r="M1405" s="90" t="s">
        <v>1888</v>
      </c>
      <c r="N1405" s="14"/>
      <c r="Q1405" s="2"/>
      <c r="R1405" s="110"/>
      <c r="S1405" s="2" t="s">
        <v>1366</v>
      </c>
      <c r="T1405" s="35" t="s">
        <v>1391</v>
      </c>
      <c r="U1405" s="2" t="s">
        <v>1368</v>
      </c>
      <c r="V1405" s="2" t="s">
        <v>238</v>
      </c>
      <c r="W1405" s="5">
        <f>VLOOKUP(V1405,definitions_list_lookup!$V$12:$W$15,2,FALSE)</f>
        <v>2</v>
      </c>
      <c r="X1405" s="35" t="s">
        <v>1456</v>
      </c>
      <c r="Y1405" s="41">
        <f>VLOOKUP(X1405,definitions_list_lookup!$AT$3:$AU$5,2,FALSE)</f>
        <v>1</v>
      </c>
      <c r="Z1405" s="41">
        <v>23</v>
      </c>
      <c r="AA1405" s="41" t="s">
        <v>3879</v>
      </c>
      <c r="AB1405" s="2"/>
      <c r="AC1405" s="2"/>
      <c r="AD1405" s="5" t="e">
        <f>VLOOKUP(AC1405,definitions_list_lookup!$Y$12:$Z$15,2,FALSE)</f>
        <v>#N/A</v>
      </c>
      <c r="AE1405" s="35"/>
      <c r="AF1405" s="41" t="e">
        <f>VLOOKUP(AE1405,definitions_list_lookup!$AT$3:$AU$5,2,FALSE)</f>
        <v>#N/A</v>
      </c>
      <c r="AH1405" s="2"/>
      <c r="AI1405" s="2"/>
      <c r="AJ1405" s="14"/>
      <c r="AK1405" s="14"/>
      <c r="AL1405" s="14"/>
      <c r="AM1405" s="14"/>
      <c r="AN1405" s="14"/>
      <c r="AO1405" s="14"/>
      <c r="AP1405" s="14"/>
      <c r="AQ1405" s="14"/>
      <c r="AR1405" s="14"/>
      <c r="AS1405" s="49"/>
      <c r="AT1405" s="49"/>
      <c r="AU1405" s="49"/>
      <c r="AV1405" s="49"/>
      <c r="AW1405" s="49" t="e">
        <f t="shared" si="120"/>
        <v>#DIV/0!</v>
      </c>
      <c r="AX1405" s="49" t="e">
        <f t="shared" si="116"/>
        <v>#DIV/0!</v>
      </c>
      <c r="AY1405" s="49" t="e">
        <f t="shared" si="121"/>
        <v>#DIV/0!</v>
      </c>
      <c r="AZ1405" s="49" t="e">
        <f t="shared" si="117"/>
        <v>#DIV/0!</v>
      </c>
      <c r="BA1405" s="49" t="e">
        <f t="shared" si="118"/>
        <v>#DIV/0!</v>
      </c>
      <c r="BB1405" s="49" t="e">
        <f t="shared" si="123"/>
        <v>#DIV/0!</v>
      </c>
      <c r="BC1405" s="60" t="e">
        <f t="shared" si="119"/>
        <v>#DIV/0!</v>
      </c>
    </row>
    <row r="1406" spans="1:55">
      <c r="A1406" s="89">
        <v>42947</v>
      </c>
      <c r="B1406" s="2" t="s">
        <v>1842</v>
      </c>
      <c r="C1406" s="2" t="s">
        <v>1450</v>
      </c>
      <c r="D1406" s="2" t="s">
        <v>1575</v>
      </c>
      <c r="E1406" s="2">
        <v>150</v>
      </c>
      <c r="F1406" s="2">
        <v>2</v>
      </c>
      <c r="G1406" s="10" t="str">
        <f t="shared" si="122"/>
        <v>150-2</v>
      </c>
      <c r="H1406" s="2">
        <v>66</v>
      </c>
      <c r="I1406" s="2">
        <v>72</v>
      </c>
      <c r="J1406" s="14">
        <f>(VLOOKUP($G1406,Depth_Lookup_CCL!$A$3:$Z$549,11,FALSE))+(H1406/100)</f>
        <v>385.17500000000001</v>
      </c>
      <c r="K1406" s="14">
        <f>(VLOOKUP($G1406,Depth_Lookup_CCL!$A$3:$Z$549,11,FALSE))+(I1406/100)</f>
        <v>385.23500000000001</v>
      </c>
      <c r="L1406" s="90">
        <v>62</v>
      </c>
      <c r="M1406" s="90" t="s">
        <v>1888</v>
      </c>
      <c r="N1406" s="14"/>
      <c r="Q1406" s="2"/>
      <c r="R1406" s="110"/>
      <c r="S1406" s="2" t="s">
        <v>1366</v>
      </c>
      <c r="T1406" s="35" t="s">
        <v>1363</v>
      </c>
      <c r="U1406" s="2" t="s">
        <v>1368</v>
      </c>
      <c r="V1406" s="2" t="s">
        <v>1374</v>
      </c>
      <c r="W1406" s="5">
        <f>VLOOKUP(V1406,definitions_list_lookup!$V$12:$W$15,2,FALSE)</f>
        <v>1</v>
      </c>
      <c r="X1406" s="35" t="s">
        <v>1456</v>
      </c>
      <c r="Y1406" s="41">
        <f>VLOOKUP(X1406,definitions_list_lookup!$AT$3:$AU$5,2,FALSE)</f>
        <v>1</v>
      </c>
      <c r="Z1406" s="41">
        <v>6</v>
      </c>
      <c r="AA1406" s="41" t="s">
        <v>4081</v>
      </c>
      <c r="AB1406" s="2"/>
      <c r="AC1406" s="2"/>
      <c r="AD1406" s="5" t="e">
        <f>VLOOKUP(AC1406,definitions_list_lookup!$Y$12:$Z$15,2,FALSE)</f>
        <v>#N/A</v>
      </c>
      <c r="AE1406" s="35"/>
      <c r="AF1406" s="41" t="e">
        <f>VLOOKUP(AE1406,definitions_list_lookup!$AT$3:$AU$5,2,FALSE)</f>
        <v>#N/A</v>
      </c>
      <c r="AH1406" s="2"/>
      <c r="AI1406" s="2"/>
      <c r="AJ1406" s="14"/>
      <c r="AK1406" s="14"/>
      <c r="AL1406" s="14"/>
      <c r="AM1406" s="14"/>
      <c r="AN1406" s="14"/>
      <c r="AO1406" s="14"/>
      <c r="AP1406" s="14"/>
      <c r="AQ1406" s="14"/>
      <c r="AR1406" s="14"/>
      <c r="AS1406" s="49">
        <v>36</v>
      </c>
      <c r="AT1406" s="49">
        <v>90</v>
      </c>
      <c r="AU1406" s="49">
        <v>7</v>
      </c>
      <c r="AV1406" s="49">
        <v>180</v>
      </c>
      <c r="AW1406" s="49">
        <f t="shared" si="120"/>
        <v>-80.407736666980796</v>
      </c>
      <c r="AX1406" s="49">
        <f t="shared" si="116"/>
        <v>279.59226333301922</v>
      </c>
      <c r="AY1406" s="49">
        <f t="shared" si="121"/>
        <v>53.615552297388554</v>
      </c>
      <c r="AZ1406" s="49">
        <f t="shared" si="117"/>
        <v>9.5922633330192042</v>
      </c>
      <c r="BA1406" s="49">
        <f t="shared" si="118"/>
        <v>36.384447702611446</v>
      </c>
      <c r="BB1406" s="49">
        <f t="shared" si="123"/>
        <v>99.592263333019218</v>
      </c>
      <c r="BC1406" s="60">
        <f t="shared" si="119"/>
        <v>36.384447702611446</v>
      </c>
    </row>
    <row r="1407" spans="1:55">
      <c r="A1407" s="89">
        <v>42947</v>
      </c>
      <c r="B1407" s="2" t="s">
        <v>1842</v>
      </c>
      <c r="C1407" s="2" t="s">
        <v>1450</v>
      </c>
      <c r="D1407" s="2" t="s">
        <v>1575</v>
      </c>
      <c r="E1407" s="2">
        <v>150</v>
      </c>
      <c r="F1407" s="2">
        <v>2</v>
      </c>
      <c r="G1407" s="10" t="str">
        <f t="shared" si="122"/>
        <v>150-2</v>
      </c>
      <c r="H1407" s="2">
        <v>72</v>
      </c>
      <c r="I1407" s="2">
        <v>82</v>
      </c>
      <c r="J1407" s="14">
        <f>(VLOOKUP($G1407,Depth_Lookup_CCL!$A$3:$Z$549,11,FALSE))+(H1407/100)</f>
        <v>385.23500000000001</v>
      </c>
      <c r="K1407" s="14">
        <f>(VLOOKUP($G1407,Depth_Lookup_CCL!$A$3:$Z$549,11,FALSE))+(I1407/100)</f>
        <v>385.33499999999998</v>
      </c>
      <c r="L1407" s="90">
        <v>62</v>
      </c>
      <c r="M1407" s="90" t="s">
        <v>1888</v>
      </c>
      <c r="N1407" s="14"/>
      <c r="Q1407" s="2"/>
      <c r="R1407" s="110"/>
      <c r="S1407" s="2" t="s">
        <v>1379</v>
      </c>
      <c r="T1407" s="35" t="s">
        <v>1391</v>
      </c>
      <c r="U1407" s="2" t="s">
        <v>1368</v>
      </c>
      <c r="V1407" s="2" t="s">
        <v>1374</v>
      </c>
      <c r="W1407" s="5">
        <f>VLOOKUP(V1407,definitions_list_lookup!$V$12:$W$15,2,FALSE)</f>
        <v>1</v>
      </c>
      <c r="X1407" s="35" t="s">
        <v>1456</v>
      </c>
      <c r="Y1407" s="41">
        <f>VLOOKUP(X1407,definitions_list_lookup!$AT$3:$AU$5,2,FALSE)</f>
        <v>1</v>
      </c>
      <c r="Z1407" s="41">
        <v>10</v>
      </c>
      <c r="AA1407" s="41" t="s">
        <v>3081</v>
      </c>
      <c r="AB1407" s="2"/>
      <c r="AC1407" s="2"/>
      <c r="AD1407" s="5" t="e">
        <f>VLOOKUP(AC1407,definitions_list_lookup!$Y$12:$Z$15,2,FALSE)</f>
        <v>#N/A</v>
      </c>
      <c r="AE1407" s="35"/>
      <c r="AF1407" s="41" t="e">
        <f>VLOOKUP(AE1407,definitions_list_lookup!$AT$3:$AU$5,2,FALSE)</f>
        <v>#N/A</v>
      </c>
      <c r="AH1407" s="2"/>
      <c r="AI1407" s="2"/>
      <c r="AJ1407" s="14"/>
      <c r="AK1407" s="14"/>
      <c r="AL1407" s="14"/>
      <c r="AM1407" s="14"/>
      <c r="AN1407" s="14"/>
      <c r="AO1407" s="14"/>
      <c r="AP1407" s="14"/>
      <c r="AQ1407" s="14"/>
      <c r="AR1407" s="14"/>
      <c r="AS1407" s="49">
        <v>36</v>
      </c>
      <c r="AT1407" s="49">
        <v>90</v>
      </c>
      <c r="AU1407" s="49">
        <v>7</v>
      </c>
      <c r="AV1407" s="49">
        <v>180</v>
      </c>
      <c r="AW1407" s="49">
        <f t="shared" si="120"/>
        <v>-80.407736666980796</v>
      </c>
      <c r="AX1407" s="49">
        <f t="shared" si="116"/>
        <v>279.59226333301922</v>
      </c>
      <c r="AY1407" s="49">
        <f t="shared" si="121"/>
        <v>53.615552297388554</v>
      </c>
      <c r="AZ1407" s="49">
        <f t="shared" si="117"/>
        <v>9.5922633330192042</v>
      </c>
      <c r="BA1407" s="49">
        <f t="shared" si="118"/>
        <v>36.384447702611446</v>
      </c>
      <c r="BB1407" s="49">
        <f t="shared" si="123"/>
        <v>99.592263333019218</v>
      </c>
      <c r="BC1407" s="60">
        <f t="shared" si="119"/>
        <v>36.384447702611446</v>
      </c>
    </row>
    <row r="1408" spans="1:55">
      <c r="A1408" s="89">
        <v>42947</v>
      </c>
      <c r="B1408" s="2" t="s">
        <v>1842</v>
      </c>
      <c r="C1408" s="2" t="s">
        <v>1450</v>
      </c>
      <c r="D1408" s="2" t="s">
        <v>1575</v>
      </c>
      <c r="E1408" s="2">
        <v>150</v>
      </c>
      <c r="F1408" s="2">
        <v>2</v>
      </c>
      <c r="G1408" s="10" t="str">
        <f t="shared" si="122"/>
        <v>150-2</v>
      </c>
      <c r="H1408" s="2">
        <v>82</v>
      </c>
      <c r="I1408" s="2">
        <v>84</v>
      </c>
      <c r="J1408" s="14">
        <f>(VLOOKUP($G1408,Depth_Lookup_CCL!$A$3:$Z$549,11,FALSE))+(H1408/100)</f>
        <v>385.33499999999998</v>
      </c>
      <c r="K1408" s="14">
        <f>(VLOOKUP($G1408,Depth_Lookup_CCL!$A$3:$Z$549,11,FALSE))+(I1408/100)</f>
        <v>385.35499999999996</v>
      </c>
      <c r="L1408" s="90">
        <v>62</v>
      </c>
      <c r="M1408" s="90" t="s">
        <v>1888</v>
      </c>
      <c r="N1408" s="14"/>
      <c r="Q1408" s="2"/>
      <c r="R1408" s="110"/>
      <c r="S1408" s="2" t="s">
        <v>1366</v>
      </c>
      <c r="T1408" s="35" t="s">
        <v>1363</v>
      </c>
      <c r="U1408" s="2" t="s">
        <v>1368</v>
      </c>
      <c r="V1408" s="2" t="s">
        <v>1374</v>
      </c>
      <c r="W1408" s="5">
        <f>VLOOKUP(V1408,definitions_list_lookup!$V$12:$W$15,2,FALSE)</f>
        <v>1</v>
      </c>
      <c r="X1408" s="35" t="s">
        <v>1456</v>
      </c>
      <c r="Y1408" s="41">
        <f>VLOOKUP(X1408,definitions_list_lookup!$AT$3:$AU$5,2,FALSE)</f>
        <v>1</v>
      </c>
      <c r="Z1408" s="41">
        <v>2</v>
      </c>
      <c r="AA1408" s="41" t="s">
        <v>4082</v>
      </c>
      <c r="AB1408" s="2"/>
      <c r="AC1408" s="2"/>
      <c r="AD1408" s="5" t="e">
        <f>VLOOKUP(AC1408,definitions_list_lookup!$Y$12:$Z$15,2,FALSE)</f>
        <v>#N/A</v>
      </c>
      <c r="AE1408" s="35"/>
      <c r="AF1408" s="41" t="e">
        <f>VLOOKUP(AE1408,definitions_list_lookup!$AT$3:$AU$5,2,FALSE)</f>
        <v>#N/A</v>
      </c>
      <c r="AH1408" s="2"/>
      <c r="AI1408" s="2"/>
      <c r="AJ1408" s="14"/>
      <c r="AK1408" s="14"/>
      <c r="AL1408" s="14"/>
      <c r="AM1408" s="14"/>
      <c r="AN1408" s="14"/>
      <c r="AO1408" s="14"/>
      <c r="AP1408" s="14"/>
      <c r="AQ1408" s="14"/>
      <c r="AR1408" s="14"/>
      <c r="AS1408" s="49"/>
      <c r="AT1408" s="49"/>
      <c r="AU1408" s="49"/>
      <c r="AV1408" s="49"/>
      <c r="AW1408" s="49" t="e">
        <f t="shared" si="120"/>
        <v>#DIV/0!</v>
      </c>
      <c r="AX1408" s="49" t="e">
        <f t="shared" si="116"/>
        <v>#DIV/0!</v>
      </c>
      <c r="AY1408" s="49" t="e">
        <f t="shared" si="121"/>
        <v>#DIV/0!</v>
      </c>
      <c r="AZ1408" s="49" t="e">
        <f t="shared" si="117"/>
        <v>#DIV/0!</v>
      </c>
      <c r="BA1408" s="49" t="e">
        <f t="shared" si="118"/>
        <v>#DIV/0!</v>
      </c>
      <c r="BB1408" s="49" t="e">
        <f t="shared" si="123"/>
        <v>#DIV/0!</v>
      </c>
      <c r="BC1408" s="60" t="e">
        <f t="shared" si="119"/>
        <v>#DIV/0!</v>
      </c>
    </row>
    <row r="1409" spans="1:55">
      <c r="A1409" s="89">
        <v>42947</v>
      </c>
      <c r="B1409" s="2" t="s">
        <v>1842</v>
      </c>
      <c r="C1409" s="2" t="s">
        <v>1450</v>
      </c>
      <c r="D1409" s="2" t="s">
        <v>1575</v>
      </c>
      <c r="E1409" s="2">
        <v>150</v>
      </c>
      <c r="F1409" s="2">
        <v>2</v>
      </c>
      <c r="G1409" s="10" t="str">
        <f t="shared" si="122"/>
        <v>150-2</v>
      </c>
      <c r="H1409" s="2">
        <v>84</v>
      </c>
      <c r="I1409" s="2">
        <v>88</v>
      </c>
      <c r="J1409" s="14">
        <f>(VLOOKUP($G1409,Depth_Lookup_CCL!$A$3:$Z$549,11,FALSE))+(H1409/100)</f>
        <v>385.35499999999996</v>
      </c>
      <c r="K1409" s="14">
        <f>(VLOOKUP($G1409,Depth_Lookup_CCL!$A$3:$Z$549,11,FALSE))+(I1409/100)</f>
        <v>385.39499999999998</v>
      </c>
      <c r="L1409" s="90">
        <v>62</v>
      </c>
      <c r="M1409" s="90" t="s">
        <v>1888</v>
      </c>
      <c r="N1409" s="14"/>
      <c r="Q1409" s="2"/>
      <c r="R1409" s="110"/>
      <c r="S1409" s="2" t="s">
        <v>1379</v>
      </c>
      <c r="T1409" s="35" t="s">
        <v>1391</v>
      </c>
      <c r="U1409" s="2" t="s">
        <v>1368</v>
      </c>
      <c r="V1409" s="2" t="s">
        <v>1374</v>
      </c>
      <c r="W1409" s="5">
        <f>VLOOKUP(V1409,definitions_list_lookup!$V$12:$W$15,2,FALSE)</f>
        <v>1</v>
      </c>
      <c r="X1409" s="35" t="s">
        <v>1456</v>
      </c>
      <c r="Y1409" s="41">
        <f>VLOOKUP(X1409,definitions_list_lookup!$AT$3:$AU$5,2,FALSE)</f>
        <v>1</v>
      </c>
      <c r="Z1409" s="41">
        <v>4</v>
      </c>
      <c r="AA1409" s="41" t="s">
        <v>3081</v>
      </c>
      <c r="AB1409" s="2"/>
      <c r="AC1409" s="2"/>
      <c r="AD1409" s="5" t="e">
        <f>VLOOKUP(AC1409,definitions_list_lookup!$Y$12:$Z$15,2,FALSE)</f>
        <v>#N/A</v>
      </c>
      <c r="AE1409" s="35"/>
      <c r="AF1409" s="41" t="e">
        <f>VLOOKUP(AE1409,definitions_list_lookup!$AT$3:$AU$5,2,FALSE)</f>
        <v>#N/A</v>
      </c>
      <c r="AH1409" s="2"/>
      <c r="AI1409" s="2"/>
      <c r="AJ1409" s="14"/>
      <c r="AK1409" s="14"/>
      <c r="AL1409" s="14"/>
      <c r="AM1409" s="14"/>
      <c r="AN1409" s="14"/>
      <c r="AO1409" s="14"/>
      <c r="AP1409" s="14"/>
      <c r="AQ1409" s="14"/>
      <c r="AR1409" s="14"/>
      <c r="AS1409" s="49"/>
      <c r="AT1409" s="49"/>
      <c r="AU1409" s="49"/>
      <c r="AV1409" s="49"/>
      <c r="AW1409" s="49" t="e">
        <f t="shared" si="120"/>
        <v>#DIV/0!</v>
      </c>
      <c r="AX1409" s="49" t="e">
        <f t="shared" si="116"/>
        <v>#DIV/0!</v>
      </c>
      <c r="AY1409" s="49" t="e">
        <f t="shared" si="121"/>
        <v>#DIV/0!</v>
      </c>
      <c r="AZ1409" s="49" t="e">
        <f t="shared" si="117"/>
        <v>#DIV/0!</v>
      </c>
      <c r="BA1409" s="49" t="e">
        <f t="shared" si="118"/>
        <v>#DIV/0!</v>
      </c>
      <c r="BB1409" s="49" t="e">
        <f t="shared" si="123"/>
        <v>#DIV/0!</v>
      </c>
      <c r="BC1409" s="60" t="e">
        <f t="shared" si="119"/>
        <v>#DIV/0!</v>
      </c>
    </row>
    <row r="1410" spans="1:55">
      <c r="A1410" s="89">
        <v>42947</v>
      </c>
      <c r="B1410" s="2" t="s">
        <v>1842</v>
      </c>
      <c r="C1410" s="2" t="s">
        <v>1450</v>
      </c>
      <c r="D1410" s="2" t="s">
        <v>1575</v>
      </c>
      <c r="E1410" s="2">
        <v>150</v>
      </c>
      <c r="F1410" s="2">
        <v>2</v>
      </c>
      <c r="G1410" s="10" t="str">
        <f t="shared" si="122"/>
        <v>150-2</v>
      </c>
      <c r="H1410" s="2">
        <v>88</v>
      </c>
      <c r="I1410" s="2">
        <v>95</v>
      </c>
      <c r="J1410" s="14">
        <f>(VLOOKUP($G1410,Depth_Lookup_CCL!$A$3:$Z$549,11,FALSE))+(H1410/100)</f>
        <v>385.39499999999998</v>
      </c>
      <c r="K1410" s="14">
        <f>(VLOOKUP($G1410,Depth_Lookup_CCL!$A$3:$Z$549,11,FALSE))+(I1410/100)</f>
        <v>385.46499999999997</v>
      </c>
      <c r="L1410" s="90">
        <v>62</v>
      </c>
      <c r="M1410" s="90" t="s">
        <v>1888</v>
      </c>
      <c r="N1410" s="14" t="s">
        <v>1442</v>
      </c>
      <c r="Q1410" s="2"/>
      <c r="R1410" s="110"/>
      <c r="S1410" s="2" t="s">
        <v>1366</v>
      </c>
      <c r="T1410" s="35" t="s">
        <v>1363</v>
      </c>
      <c r="U1410" s="2" t="s">
        <v>1368</v>
      </c>
      <c r="V1410" s="2" t="s">
        <v>238</v>
      </c>
      <c r="W1410" s="5">
        <f>VLOOKUP(V1410,definitions_list_lookup!$V$12:$W$15,2,FALSE)</f>
        <v>2</v>
      </c>
      <c r="X1410" s="35" t="s">
        <v>1457</v>
      </c>
      <c r="Y1410" s="41">
        <f>VLOOKUP(X1410,definitions_list_lookup!$AT$3:$AU$5,2,FALSE)</f>
        <v>2</v>
      </c>
      <c r="Z1410" s="41">
        <v>47</v>
      </c>
      <c r="AA1410" s="41" t="s">
        <v>4082</v>
      </c>
      <c r="AB1410" s="2"/>
      <c r="AC1410" s="2"/>
      <c r="AD1410" s="5" t="e">
        <f>VLOOKUP(AC1410,definitions_list_lookup!$Y$12:$Z$15,2,FALSE)</f>
        <v>#N/A</v>
      </c>
      <c r="AE1410" s="35"/>
      <c r="AF1410" s="41" t="e">
        <f>VLOOKUP(AE1410,definitions_list_lookup!$AT$3:$AU$5,2,FALSE)</f>
        <v>#N/A</v>
      </c>
      <c r="AH1410" s="2"/>
      <c r="AI1410" s="2"/>
      <c r="AJ1410" s="14"/>
      <c r="AK1410" s="14"/>
      <c r="AL1410" s="14"/>
      <c r="AM1410" s="14"/>
      <c r="AN1410" s="14"/>
      <c r="AO1410" s="14"/>
      <c r="AP1410" s="14"/>
      <c r="AQ1410" s="14"/>
      <c r="AR1410" s="14"/>
      <c r="AS1410" s="49">
        <v>37</v>
      </c>
      <c r="AT1410" s="49">
        <v>90</v>
      </c>
      <c r="AU1410" s="49">
        <v>5</v>
      </c>
      <c r="AV1410" s="49">
        <v>180</v>
      </c>
      <c r="AW1410" s="49">
        <f t="shared" si="120"/>
        <v>-83.377530765565268</v>
      </c>
      <c r="AX1410" s="49">
        <f t="shared" si="116"/>
        <v>276.62246923443473</v>
      </c>
      <c r="AY1410" s="49">
        <f t="shared" si="121"/>
        <v>52.815470392700028</v>
      </c>
      <c r="AZ1410" s="49">
        <f t="shared" si="117"/>
        <v>6.6224692344347318</v>
      </c>
      <c r="BA1410" s="49">
        <f t="shared" si="118"/>
        <v>37.184529607299972</v>
      </c>
      <c r="BB1410" s="49">
        <f t="shared" si="123"/>
        <v>96.622469234434732</v>
      </c>
      <c r="BC1410" s="60">
        <f t="shared" si="119"/>
        <v>37.184529607299972</v>
      </c>
    </row>
    <row r="1411" spans="1:55">
      <c r="A1411" s="89">
        <v>42947</v>
      </c>
      <c r="B1411" s="2" t="s">
        <v>1842</v>
      </c>
      <c r="C1411" s="2" t="s">
        <v>1450</v>
      </c>
      <c r="D1411" s="2" t="s">
        <v>1575</v>
      </c>
      <c r="E1411" s="2">
        <v>150</v>
      </c>
      <c r="F1411" s="2">
        <v>3</v>
      </c>
      <c r="G1411" s="10" t="str">
        <f t="shared" si="122"/>
        <v>150-3</v>
      </c>
      <c r="H1411" s="2">
        <v>0</v>
      </c>
      <c r="I1411" s="2">
        <v>17</v>
      </c>
      <c r="J1411" s="14">
        <f>(VLOOKUP($G1411,Depth_Lookup_CCL!$A$3:$Z$549,11,FALSE))+(H1411/100)</f>
        <v>385.46</v>
      </c>
      <c r="K1411" s="14">
        <f>(VLOOKUP($G1411,Depth_Lookup_CCL!$A$3:$Z$549,11,FALSE))+(I1411/100)</f>
        <v>385.63</v>
      </c>
      <c r="L1411" s="90">
        <v>62</v>
      </c>
      <c r="M1411" s="90" t="s">
        <v>1846</v>
      </c>
      <c r="N1411" s="14"/>
      <c r="Q1411" s="2"/>
      <c r="R1411" s="110"/>
      <c r="T1411" s="35"/>
      <c r="U1411" s="2"/>
      <c r="V1411" s="2"/>
      <c r="W1411" s="5" t="e">
        <f>VLOOKUP(V1411,definitions_list_lookup!$V$12:$W$15,2,FALSE)</f>
        <v>#N/A</v>
      </c>
      <c r="X1411" s="35"/>
      <c r="Y1411" s="41" t="e">
        <f>VLOOKUP(X1411,definitions_list_lookup!$AT$3:$AU$5,2,FALSE)</f>
        <v>#N/A</v>
      </c>
      <c r="Z1411" s="41"/>
      <c r="AA1411" s="41" t="s">
        <v>3229</v>
      </c>
      <c r="AB1411" s="2"/>
      <c r="AC1411" s="2"/>
      <c r="AD1411" s="5" t="e">
        <f>VLOOKUP(AC1411,definitions_list_lookup!$Y$12:$Z$15,2,FALSE)</f>
        <v>#N/A</v>
      </c>
      <c r="AE1411" s="35"/>
      <c r="AF1411" s="41" t="e">
        <f>VLOOKUP(AE1411,definitions_list_lookup!$AT$3:$AU$5,2,FALSE)</f>
        <v>#N/A</v>
      </c>
      <c r="AH1411" s="2"/>
      <c r="AI1411" s="2"/>
      <c r="AJ1411" s="14"/>
      <c r="AK1411" s="14"/>
      <c r="AL1411" s="14"/>
      <c r="AM1411" s="14"/>
      <c r="AN1411" s="14"/>
      <c r="AO1411" s="14"/>
      <c r="AP1411" s="14"/>
      <c r="AQ1411" s="14"/>
      <c r="AR1411" s="14"/>
      <c r="AS1411" s="49"/>
      <c r="AT1411" s="49"/>
      <c r="AU1411" s="49"/>
      <c r="AV1411" s="49"/>
      <c r="AW1411" s="49" t="e">
        <f t="shared" si="120"/>
        <v>#DIV/0!</v>
      </c>
      <c r="AX1411" s="49" t="e">
        <f t="shared" si="116"/>
        <v>#DIV/0!</v>
      </c>
      <c r="AY1411" s="49" t="e">
        <f t="shared" si="121"/>
        <v>#DIV/0!</v>
      </c>
      <c r="AZ1411" s="49" t="e">
        <f t="shared" si="117"/>
        <v>#DIV/0!</v>
      </c>
      <c r="BA1411" s="49" t="e">
        <f t="shared" si="118"/>
        <v>#DIV/0!</v>
      </c>
      <c r="BB1411" s="49" t="e">
        <f t="shared" si="123"/>
        <v>#DIV/0!</v>
      </c>
      <c r="BC1411" s="60" t="e">
        <f t="shared" si="119"/>
        <v>#DIV/0!</v>
      </c>
    </row>
    <row r="1412" spans="1:55">
      <c r="A1412" s="89">
        <v>42947</v>
      </c>
      <c r="B1412" s="2" t="s">
        <v>1842</v>
      </c>
      <c r="C1412" s="2" t="s">
        <v>1450</v>
      </c>
      <c r="D1412" s="2" t="s">
        <v>1575</v>
      </c>
      <c r="E1412" s="2">
        <v>150</v>
      </c>
      <c r="F1412" s="2">
        <v>3</v>
      </c>
      <c r="G1412" s="10" t="str">
        <f t="shared" si="122"/>
        <v>150-3</v>
      </c>
      <c r="H1412" s="2">
        <v>17</v>
      </c>
      <c r="I1412" s="2">
        <v>40</v>
      </c>
      <c r="J1412" s="14">
        <f>(VLOOKUP($G1412,Depth_Lookup_CCL!$A$3:$Z$549,11,FALSE))+(H1412/100)</f>
        <v>385.63</v>
      </c>
      <c r="K1412" s="14">
        <f>(VLOOKUP($G1412,Depth_Lookup_CCL!$A$3:$Z$549,11,FALSE))+(I1412/100)</f>
        <v>385.85999999999996</v>
      </c>
      <c r="L1412" s="90">
        <v>62</v>
      </c>
      <c r="M1412" s="90" t="s">
        <v>1846</v>
      </c>
      <c r="N1412" s="14"/>
      <c r="Q1412" s="2"/>
      <c r="R1412" s="110"/>
      <c r="T1412" s="35"/>
      <c r="U1412" s="2"/>
      <c r="V1412" s="2"/>
      <c r="W1412" s="5" t="e">
        <f>VLOOKUP(V1412,definitions_list_lookup!$V$12:$W$15,2,FALSE)</f>
        <v>#N/A</v>
      </c>
      <c r="X1412" s="35"/>
      <c r="Y1412" s="41" t="e">
        <f>VLOOKUP(X1412,definitions_list_lookup!$AT$3:$AU$5,2,FALSE)</f>
        <v>#N/A</v>
      </c>
      <c r="Z1412" s="41"/>
      <c r="AA1412" s="41" t="s">
        <v>3229</v>
      </c>
      <c r="AB1412" s="2" t="s">
        <v>1385</v>
      </c>
      <c r="AC1412" s="2" t="s">
        <v>1374</v>
      </c>
      <c r="AD1412" s="5">
        <f>VLOOKUP(AC1412,definitions_list_lookup!$Y$12:$Z$15,2,FALSE)</f>
        <v>1</v>
      </c>
      <c r="AE1412" s="35" t="s">
        <v>1455</v>
      </c>
      <c r="AF1412" s="41">
        <f>VLOOKUP(AE1412,definitions_list_lookup!$AT$3:$AU$5,2,FALSE)</f>
        <v>0</v>
      </c>
      <c r="AH1412" s="2" t="s">
        <v>1494</v>
      </c>
      <c r="AI1412" s="2" t="s">
        <v>4083</v>
      </c>
      <c r="AJ1412" s="14"/>
      <c r="AK1412" s="14"/>
      <c r="AL1412" s="14"/>
      <c r="AM1412" s="14"/>
      <c r="AN1412" s="14"/>
      <c r="AO1412" s="14"/>
      <c r="AP1412" s="14"/>
      <c r="AQ1412" s="14"/>
      <c r="AR1412" s="14"/>
      <c r="AS1412" s="49">
        <v>31</v>
      </c>
      <c r="AT1412" s="49">
        <v>90</v>
      </c>
      <c r="AU1412" s="49">
        <v>6</v>
      </c>
      <c r="AV1412" s="49">
        <v>360</v>
      </c>
      <c r="AW1412" s="49">
        <f t="shared" si="120"/>
        <v>-99.921954890113824</v>
      </c>
      <c r="AX1412" s="49">
        <f t="shared" si="116"/>
        <v>260.07804510988615</v>
      </c>
      <c r="AY1412" s="49">
        <f t="shared" si="121"/>
        <v>58.617480374710269</v>
      </c>
      <c r="AZ1412" s="49">
        <f t="shared" si="117"/>
        <v>350.07804510988615</v>
      </c>
      <c r="BA1412" s="49">
        <f t="shared" si="118"/>
        <v>31.382519625289731</v>
      </c>
      <c r="BB1412" s="49">
        <f t="shared" si="123"/>
        <v>80.078045109886148</v>
      </c>
      <c r="BC1412" s="60">
        <f t="shared" si="119"/>
        <v>31.382519625289731</v>
      </c>
    </row>
    <row r="1413" spans="1:55">
      <c r="A1413" s="89">
        <v>42947</v>
      </c>
      <c r="B1413" s="2" t="s">
        <v>1842</v>
      </c>
      <c r="C1413" s="2" t="s">
        <v>1450</v>
      </c>
      <c r="D1413" s="2" t="s">
        <v>1575</v>
      </c>
      <c r="E1413" s="2">
        <v>150</v>
      </c>
      <c r="F1413" s="2">
        <v>3</v>
      </c>
      <c r="G1413" s="10" t="str">
        <f t="shared" si="122"/>
        <v>150-3</v>
      </c>
      <c r="H1413" s="2">
        <v>40</v>
      </c>
      <c r="I1413" s="2">
        <v>50</v>
      </c>
      <c r="J1413" s="14">
        <f>(VLOOKUP($G1413,Depth_Lookup_CCL!$A$3:$Z$549,11,FALSE))+(H1413/100)</f>
        <v>385.85999999999996</v>
      </c>
      <c r="K1413" s="14">
        <f>(VLOOKUP($G1413,Depth_Lookup_CCL!$A$3:$Z$549,11,FALSE))+(I1413/100)</f>
        <v>385.96</v>
      </c>
      <c r="L1413" s="90">
        <v>62</v>
      </c>
      <c r="M1413" s="90" t="s">
        <v>1846</v>
      </c>
      <c r="N1413" s="14"/>
      <c r="Q1413" s="2"/>
      <c r="R1413" s="110"/>
      <c r="S1413" s="2" t="s">
        <v>1378</v>
      </c>
      <c r="T1413" s="35" t="s">
        <v>1391</v>
      </c>
      <c r="U1413" s="2" t="s">
        <v>1368</v>
      </c>
      <c r="V1413" s="2" t="s">
        <v>1374</v>
      </c>
      <c r="W1413" s="5">
        <f>VLOOKUP(V1413,definitions_list_lookup!$V$12:$W$15,2,FALSE)</f>
        <v>1</v>
      </c>
      <c r="X1413" s="35" t="s">
        <v>1456</v>
      </c>
      <c r="Y1413" s="41">
        <f>VLOOKUP(X1413,definitions_list_lookup!$AT$3:$AU$5,2,FALSE)</f>
        <v>1</v>
      </c>
      <c r="Z1413" s="41">
        <v>10</v>
      </c>
      <c r="AA1413" s="41" t="s">
        <v>1555</v>
      </c>
      <c r="AB1413" s="2"/>
      <c r="AC1413" s="2"/>
      <c r="AD1413" s="5" t="e">
        <f>VLOOKUP(AC1413,definitions_list_lookup!$Y$12:$Z$15,2,FALSE)</f>
        <v>#N/A</v>
      </c>
      <c r="AE1413" s="35"/>
      <c r="AF1413" s="41" t="e">
        <f>VLOOKUP(AE1413,definitions_list_lookup!$AT$3:$AU$5,2,FALSE)</f>
        <v>#N/A</v>
      </c>
      <c r="AH1413" s="2"/>
      <c r="AI1413" s="2"/>
      <c r="AJ1413" s="14"/>
      <c r="AK1413" s="14"/>
      <c r="AL1413" s="14"/>
      <c r="AM1413" s="14"/>
      <c r="AN1413" s="14"/>
      <c r="AO1413" s="14"/>
      <c r="AP1413" s="14"/>
      <c r="AQ1413" s="14"/>
      <c r="AR1413" s="14"/>
      <c r="AS1413" s="49"/>
      <c r="AT1413" s="49"/>
      <c r="AU1413" s="49"/>
      <c r="AV1413" s="49"/>
      <c r="AW1413" s="49"/>
      <c r="AX1413" s="49"/>
      <c r="AY1413" s="49"/>
      <c r="AZ1413" s="49"/>
      <c r="BA1413" s="49"/>
      <c r="BB1413" s="49"/>
      <c r="BC1413" s="60"/>
    </row>
    <row r="1414" spans="1:55">
      <c r="A1414" s="89">
        <v>42947</v>
      </c>
      <c r="B1414" s="2" t="s">
        <v>1842</v>
      </c>
      <c r="C1414" s="2" t="s">
        <v>1450</v>
      </c>
      <c r="D1414" s="2" t="s">
        <v>1575</v>
      </c>
      <c r="E1414" s="2">
        <v>150</v>
      </c>
      <c r="F1414" s="2">
        <v>3</v>
      </c>
      <c r="G1414" s="10" t="str">
        <f t="shared" si="122"/>
        <v>150-3</v>
      </c>
      <c r="H1414" s="2">
        <v>50</v>
      </c>
      <c r="I1414" s="2">
        <v>59</v>
      </c>
      <c r="J1414" s="14">
        <f>(VLOOKUP($G1414,Depth_Lookup_CCL!$A$3:$Z$549,11,FALSE))+(H1414/100)</f>
        <v>385.96</v>
      </c>
      <c r="K1414" s="14">
        <f>(VLOOKUP($G1414,Depth_Lookup_CCL!$A$3:$Z$549,11,FALSE))+(I1414/100)</f>
        <v>386.04999999999995</v>
      </c>
      <c r="L1414" s="90">
        <v>62</v>
      </c>
      <c r="M1414" s="90" t="s">
        <v>1846</v>
      </c>
      <c r="N1414" s="14"/>
      <c r="Q1414" s="2"/>
      <c r="R1414" s="110"/>
      <c r="S1414" s="2" t="s">
        <v>1366</v>
      </c>
      <c r="T1414" s="35" t="s">
        <v>1363</v>
      </c>
      <c r="U1414" s="2" t="s">
        <v>1368</v>
      </c>
      <c r="V1414" s="2" t="s">
        <v>1374</v>
      </c>
      <c r="W1414" s="5">
        <f>VLOOKUP(V1414,definitions_list_lookup!$V$12:$W$15,2,FALSE)</f>
        <v>1</v>
      </c>
      <c r="X1414" s="35" t="s">
        <v>1456</v>
      </c>
      <c r="Y1414" s="41">
        <f>VLOOKUP(X1414,definitions_list_lookup!$AT$3:$AU$5,2,FALSE)</f>
        <v>1</v>
      </c>
      <c r="Z1414" s="41">
        <v>9</v>
      </c>
      <c r="AA1414" s="41" t="s">
        <v>5</v>
      </c>
      <c r="AB1414" s="2"/>
      <c r="AC1414" s="2"/>
      <c r="AD1414" s="5" t="e">
        <f>VLOOKUP(AC1414,definitions_list_lookup!$Y$12:$Z$15,2,FALSE)</f>
        <v>#N/A</v>
      </c>
      <c r="AE1414" s="35"/>
      <c r="AF1414" s="41" t="e">
        <f>VLOOKUP(AE1414,definitions_list_lookup!$AT$3:$AU$5,2,FALSE)</f>
        <v>#N/A</v>
      </c>
      <c r="AH1414" s="2"/>
      <c r="AI1414" s="2"/>
      <c r="AJ1414" s="14"/>
      <c r="AK1414" s="14"/>
      <c r="AL1414" s="14"/>
      <c r="AM1414" s="14"/>
      <c r="AN1414" s="14"/>
      <c r="AO1414" s="14"/>
      <c r="AP1414" s="14"/>
      <c r="AQ1414" s="14"/>
      <c r="AR1414" s="14"/>
      <c r="AS1414" s="49"/>
      <c r="AT1414" s="49"/>
      <c r="AU1414" s="49"/>
      <c r="AV1414" s="49"/>
      <c r="AW1414" s="49"/>
      <c r="AX1414" s="49"/>
      <c r="AY1414" s="49"/>
      <c r="AZ1414" s="49"/>
      <c r="BA1414" s="49"/>
      <c r="BB1414" s="49"/>
      <c r="BC1414" s="60"/>
    </row>
    <row r="1415" spans="1:55">
      <c r="A1415" s="89">
        <v>42947</v>
      </c>
      <c r="B1415" s="2" t="s">
        <v>1842</v>
      </c>
      <c r="C1415" s="2" t="s">
        <v>1450</v>
      </c>
      <c r="D1415" s="2" t="s">
        <v>1575</v>
      </c>
      <c r="E1415" s="2">
        <v>150</v>
      </c>
      <c r="F1415" s="2">
        <v>3</v>
      </c>
      <c r="G1415" s="10" t="str">
        <f t="shared" si="122"/>
        <v>150-3</v>
      </c>
      <c r="H1415" s="2">
        <v>59</v>
      </c>
      <c r="I1415" s="2">
        <v>72</v>
      </c>
      <c r="J1415" s="14">
        <f>(VLOOKUP($G1415,Depth_Lookup_CCL!$A$3:$Z$549,11,FALSE))+(H1415/100)</f>
        <v>386.04999999999995</v>
      </c>
      <c r="K1415" s="14">
        <f>(VLOOKUP($G1415,Depth_Lookup_CCL!$A$3:$Z$549,11,FALSE))+(I1415/100)</f>
        <v>386.18</v>
      </c>
      <c r="L1415" s="90">
        <v>62</v>
      </c>
      <c r="M1415" s="90" t="s">
        <v>1846</v>
      </c>
      <c r="N1415" s="14"/>
      <c r="Q1415" s="2"/>
      <c r="R1415" s="110"/>
      <c r="S1415" s="2" t="s">
        <v>1378</v>
      </c>
      <c r="T1415" s="35" t="s">
        <v>1391</v>
      </c>
      <c r="U1415" s="2" t="s">
        <v>1368</v>
      </c>
      <c r="V1415" s="2" t="s">
        <v>1374</v>
      </c>
      <c r="W1415" s="5">
        <f>VLOOKUP(V1415,definitions_list_lookup!$V$12:$W$15,2,FALSE)</f>
        <v>1</v>
      </c>
      <c r="X1415" s="35" t="s">
        <v>1456</v>
      </c>
      <c r="Y1415" s="41">
        <f>VLOOKUP(X1415,definitions_list_lookup!$AT$3:$AU$5,2,FALSE)</f>
        <v>1</v>
      </c>
      <c r="Z1415" s="41">
        <v>13</v>
      </c>
      <c r="AA1415" s="41" t="s">
        <v>1555</v>
      </c>
      <c r="AB1415" s="2"/>
      <c r="AC1415" s="2"/>
      <c r="AD1415" s="5" t="e">
        <f>VLOOKUP(AC1415,definitions_list_lookup!$Y$12:$Z$15,2,FALSE)</f>
        <v>#N/A</v>
      </c>
      <c r="AE1415" s="35"/>
      <c r="AF1415" s="41" t="e">
        <f>VLOOKUP(AE1415,definitions_list_lookup!$AT$3:$AU$5,2,FALSE)</f>
        <v>#N/A</v>
      </c>
      <c r="AH1415" s="2"/>
      <c r="AI1415" s="2"/>
      <c r="AJ1415" s="14"/>
      <c r="AK1415" s="14"/>
      <c r="AL1415" s="14"/>
      <c r="AM1415" s="14"/>
      <c r="AN1415" s="14"/>
      <c r="AO1415" s="14"/>
      <c r="AP1415" s="14"/>
      <c r="AQ1415" s="14"/>
      <c r="AR1415" s="14"/>
      <c r="AS1415" s="49"/>
      <c r="AT1415" s="49"/>
      <c r="AU1415" s="49"/>
      <c r="AV1415" s="49"/>
      <c r="AW1415" s="49"/>
      <c r="AX1415" s="49"/>
      <c r="AY1415" s="49"/>
      <c r="AZ1415" s="49"/>
      <c r="BA1415" s="49"/>
      <c r="BB1415" s="49"/>
      <c r="BC1415" s="60"/>
    </row>
    <row r="1416" spans="1:55">
      <c r="A1416" s="89">
        <v>42947</v>
      </c>
      <c r="B1416" s="2" t="s">
        <v>1842</v>
      </c>
      <c r="C1416" s="2" t="s">
        <v>1450</v>
      </c>
      <c r="D1416" s="2" t="s">
        <v>1575</v>
      </c>
      <c r="E1416" s="2">
        <v>150</v>
      </c>
      <c r="F1416" s="2">
        <v>3</v>
      </c>
      <c r="G1416" s="10" t="str">
        <f t="shared" si="122"/>
        <v>150-3</v>
      </c>
      <c r="H1416" s="2">
        <v>72</v>
      </c>
      <c r="I1416" s="2">
        <v>94</v>
      </c>
      <c r="J1416" s="14">
        <f>(VLOOKUP($G1416,Depth_Lookup_CCL!$A$3:$Z$549,11,FALSE))+(H1416/100)</f>
        <v>386.18</v>
      </c>
      <c r="K1416" s="14">
        <f>(VLOOKUP($G1416,Depth_Lookup_CCL!$A$3:$Z$549,11,FALSE))+(I1416/100)</f>
        <v>386.4</v>
      </c>
      <c r="L1416" s="90">
        <v>62</v>
      </c>
      <c r="M1416" s="90" t="s">
        <v>1846</v>
      </c>
      <c r="N1416" s="14" t="s">
        <v>1442</v>
      </c>
      <c r="Q1416" s="2"/>
      <c r="R1416" s="110" t="s">
        <v>2554</v>
      </c>
      <c r="S1416" s="2" t="s">
        <v>1366</v>
      </c>
      <c r="T1416" s="35" t="s">
        <v>1363</v>
      </c>
      <c r="U1416" s="2" t="s">
        <v>1368</v>
      </c>
      <c r="V1416" s="2" t="s">
        <v>238</v>
      </c>
      <c r="W1416" s="5">
        <f>VLOOKUP(V1416,definitions_list_lookup!$V$12:$W$15,2,FALSE)</f>
        <v>2</v>
      </c>
      <c r="X1416" s="35" t="s">
        <v>1456</v>
      </c>
      <c r="Y1416" s="41">
        <f>VLOOKUP(X1416,definitions_list_lookup!$AT$3:$AU$5,2,FALSE)</f>
        <v>1</v>
      </c>
      <c r="Z1416" s="41">
        <v>37</v>
      </c>
      <c r="AA1416" s="41" t="s">
        <v>5</v>
      </c>
      <c r="AB1416" s="2"/>
      <c r="AC1416" s="2"/>
      <c r="AD1416" s="5" t="e">
        <f>VLOOKUP(AC1416,definitions_list_lookup!$Y$12:$Z$15,2,FALSE)</f>
        <v>#N/A</v>
      </c>
      <c r="AE1416" s="35"/>
      <c r="AF1416" s="41" t="e">
        <f>VLOOKUP(AE1416,definitions_list_lookup!$AT$3:$AU$5,2,FALSE)</f>
        <v>#N/A</v>
      </c>
      <c r="AH1416" s="2"/>
      <c r="AI1416" s="2"/>
      <c r="AJ1416" s="14"/>
      <c r="AK1416" s="14"/>
      <c r="AL1416" s="14"/>
      <c r="AM1416" s="14"/>
      <c r="AN1416" s="14"/>
      <c r="AO1416" s="14"/>
      <c r="AP1416" s="14"/>
      <c r="AQ1416" s="14"/>
      <c r="AR1416" s="14"/>
      <c r="AS1416" s="49"/>
      <c r="AT1416" s="49"/>
      <c r="AU1416" s="49"/>
      <c r="AV1416" s="49"/>
      <c r="AW1416" s="49" t="e">
        <f t="shared" si="120"/>
        <v>#DIV/0!</v>
      </c>
      <c r="AX1416" s="49" t="e">
        <f t="shared" si="116"/>
        <v>#DIV/0!</v>
      </c>
      <c r="AY1416" s="49" t="e">
        <f t="shared" si="121"/>
        <v>#DIV/0!</v>
      </c>
      <c r="AZ1416" s="49" t="e">
        <f t="shared" si="117"/>
        <v>#DIV/0!</v>
      </c>
      <c r="BA1416" s="49" t="e">
        <f t="shared" si="118"/>
        <v>#DIV/0!</v>
      </c>
      <c r="BB1416" s="49" t="e">
        <f t="shared" si="123"/>
        <v>#DIV/0!</v>
      </c>
      <c r="BC1416" s="60" t="e">
        <f t="shared" si="119"/>
        <v>#DIV/0!</v>
      </c>
    </row>
    <row r="1417" spans="1:55">
      <c r="A1417" s="89">
        <v>42947</v>
      </c>
      <c r="B1417" s="2" t="s">
        <v>1842</v>
      </c>
      <c r="C1417" s="2" t="s">
        <v>1450</v>
      </c>
      <c r="D1417" s="2" t="s">
        <v>1575</v>
      </c>
      <c r="E1417" s="2">
        <v>150</v>
      </c>
      <c r="F1417" s="2">
        <v>4</v>
      </c>
      <c r="G1417" s="10" t="str">
        <f t="shared" si="122"/>
        <v>150-4</v>
      </c>
      <c r="H1417" s="2">
        <v>0</v>
      </c>
      <c r="I1417" s="2">
        <v>15</v>
      </c>
      <c r="J1417" s="14">
        <f>(VLOOKUP($G1417,Depth_Lookup_CCL!$A$3:$Z$549,11,FALSE))+(H1417/100)</f>
        <v>386.4</v>
      </c>
      <c r="K1417" s="14">
        <f>(VLOOKUP($G1417,Depth_Lookup_CCL!$A$3:$Z$549,11,FALSE))+(I1417/100)</f>
        <v>386.54999999999995</v>
      </c>
      <c r="L1417" s="90">
        <v>62</v>
      </c>
      <c r="M1417" s="90" t="s">
        <v>1846</v>
      </c>
      <c r="N1417" s="14"/>
      <c r="Q1417" s="2"/>
      <c r="R1417" s="110"/>
      <c r="T1417" s="35"/>
      <c r="U1417" s="2"/>
      <c r="V1417" s="2"/>
      <c r="W1417" s="5" t="e">
        <f>VLOOKUP(V1417,definitions_list_lookup!$V$12:$W$15,2,FALSE)</f>
        <v>#N/A</v>
      </c>
      <c r="X1417" s="35"/>
      <c r="Y1417" s="41" t="e">
        <f>VLOOKUP(X1417,definitions_list_lookup!$AT$3:$AU$5,2,FALSE)</f>
        <v>#N/A</v>
      </c>
      <c r="Z1417" s="41"/>
      <c r="AA1417" s="41" t="s">
        <v>3229</v>
      </c>
      <c r="AB1417" s="2"/>
      <c r="AC1417" s="2"/>
      <c r="AD1417" s="5" t="e">
        <f>VLOOKUP(AC1417,definitions_list_lookup!$Y$12:$Z$15,2,FALSE)</f>
        <v>#N/A</v>
      </c>
      <c r="AE1417" s="35"/>
      <c r="AF1417" s="41" t="e">
        <f>VLOOKUP(AE1417,definitions_list_lookup!$AT$3:$AU$5,2,FALSE)</f>
        <v>#N/A</v>
      </c>
      <c r="AH1417" s="2"/>
      <c r="AI1417" s="2"/>
      <c r="AJ1417" s="14"/>
      <c r="AK1417" s="14"/>
      <c r="AL1417" s="14"/>
      <c r="AM1417" s="14"/>
      <c r="AN1417" s="14"/>
      <c r="AO1417" s="14"/>
      <c r="AP1417" s="14"/>
      <c r="AQ1417" s="14"/>
      <c r="AR1417" s="14"/>
      <c r="AS1417" s="49"/>
      <c r="AT1417" s="49"/>
      <c r="AU1417" s="49"/>
      <c r="AV1417" s="49"/>
      <c r="AW1417" s="49"/>
      <c r="AX1417" s="49"/>
      <c r="AY1417" s="49"/>
      <c r="AZ1417" s="49"/>
      <c r="BA1417" s="49"/>
      <c r="BB1417" s="49"/>
      <c r="BC1417" s="60"/>
    </row>
    <row r="1418" spans="1:55">
      <c r="A1418" s="89">
        <v>42947</v>
      </c>
      <c r="B1418" s="2" t="s">
        <v>1842</v>
      </c>
      <c r="C1418" s="2" t="s">
        <v>1450</v>
      </c>
      <c r="D1418" s="2" t="s">
        <v>1575</v>
      </c>
      <c r="E1418" s="2">
        <v>150</v>
      </c>
      <c r="F1418" s="2">
        <v>4</v>
      </c>
      <c r="G1418" s="10" t="str">
        <f t="shared" si="122"/>
        <v>150-4</v>
      </c>
      <c r="H1418" s="2">
        <v>15</v>
      </c>
      <c r="I1418" s="2">
        <v>88</v>
      </c>
      <c r="J1418" s="14">
        <f>(VLOOKUP($G1418,Depth_Lookup_CCL!$A$3:$Z$549,11,FALSE))+(H1418/100)</f>
        <v>386.54999999999995</v>
      </c>
      <c r="K1418" s="14">
        <f>(VLOOKUP($G1418,Depth_Lookup_CCL!$A$3:$Z$549,11,FALSE))+(I1418/100)</f>
        <v>387.28</v>
      </c>
      <c r="L1418" s="90">
        <v>62</v>
      </c>
      <c r="M1418" s="90" t="s">
        <v>1846</v>
      </c>
      <c r="N1418" s="14" t="s">
        <v>1442</v>
      </c>
      <c r="Q1418" s="2"/>
      <c r="R1418" s="110" t="s">
        <v>2554</v>
      </c>
      <c r="T1418" s="35"/>
      <c r="U1418" s="2"/>
      <c r="V1418" s="2"/>
      <c r="W1418" s="5" t="e">
        <f>VLOOKUP(V1418,definitions_list_lookup!$V$12:$W$15,2,FALSE)</f>
        <v>#N/A</v>
      </c>
      <c r="X1418" s="35"/>
      <c r="Y1418" s="41" t="e">
        <f>VLOOKUP(X1418,definitions_list_lookup!$AT$3:$AU$5,2,FALSE)</f>
        <v>#N/A</v>
      </c>
      <c r="Z1418" s="41">
        <v>334</v>
      </c>
      <c r="AA1418" s="41" t="s">
        <v>3372</v>
      </c>
      <c r="AB1418" s="2" t="s">
        <v>1385</v>
      </c>
      <c r="AC1418" s="2" t="s">
        <v>1374</v>
      </c>
      <c r="AD1418" s="5">
        <f>VLOOKUP(AC1418,definitions_list_lookup!$Y$12:$Z$15,2,FALSE)</f>
        <v>1</v>
      </c>
      <c r="AE1418" s="35" t="s">
        <v>1455</v>
      </c>
      <c r="AF1418" s="41">
        <f>VLOOKUP(AE1418,definitions_list_lookup!$AT$3:$AU$5,2,FALSE)</f>
        <v>0</v>
      </c>
      <c r="AH1418" s="2" t="s">
        <v>1492</v>
      </c>
      <c r="AI1418" s="2" t="s">
        <v>4062</v>
      </c>
      <c r="AJ1418" s="14"/>
      <c r="AK1418" s="14"/>
      <c r="AL1418" s="14"/>
      <c r="AM1418" s="14"/>
      <c r="AN1418" s="14"/>
      <c r="AO1418" s="14"/>
      <c r="AP1418" s="14"/>
      <c r="AQ1418" s="14"/>
      <c r="AR1418" s="14"/>
      <c r="AS1418" s="49">
        <v>34</v>
      </c>
      <c r="AT1418" s="49">
        <v>90</v>
      </c>
      <c r="AU1418" s="49">
        <v>5</v>
      </c>
      <c r="AV1418" s="49">
        <v>360</v>
      </c>
      <c r="AW1418" s="49">
        <f t="shared" si="120"/>
        <v>-97.390418493158521</v>
      </c>
      <c r="AX1418" s="49">
        <f t="shared" si="116"/>
        <v>262.60958150684149</v>
      </c>
      <c r="AY1418" s="49">
        <f t="shared" si="121"/>
        <v>55.778076302436865</v>
      </c>
      <c r="AZ1418" s="49">
        <f t="shared" si="117"/>
        <v>352.60958150684149</v>
      </c>
      <c r="BA1418" s="49">
        <f t="shared" si="118"/>
        <v>34.221923697563135</v>
      </c>
      <c r="BB1418" s="49">
        <f t="shared" si="123"/>
        <v>82.609581506841494</v>
      </c>
      <c r="BC1418" s="60">
        <f t="shared" si="119"/>
        <v>34.221923697563135</v>
      </c>
    </row>
    <row r="1419" spans="1:55">
      <c r="A1419" s="89">
        <v>42947</v>
      </c>
      <c r="B1419" s="2" t="s">
        <v>1842</v>
      </c>
      <c r="C1419" s="2" t="s">
        <v>1450</v>
      </c>
      <c r="D1419" s="2" t="s">
        <v>1575</v>
      </c>
      <c r="E1419" s="2">
        <v>151</v>
      </c>
      <c r="F1419" s="2">
        <v>1</v>
      </c>
      <c r="G1419" s="10" t="str">
        <f t="shared" si="122"/>
        <v>151-1</v>
      </c>
      <c r="H1419" s="2">
        <v>0</v>
      </c>
      <c r="I1419" s="2">
        <v>95</v>
      </c>
      <c r="J1419" s="14">
        <f>(VLOOKUP($G1419,Depth_Lookup_CCL!$A$3:$Z$549,11,FALSE))+(H1419/100)</f>
        <v>387</v>
      </c>
      <c r="K1419" s="14">
        <f>(VLOOKUP($G1419,Depth_Lookup_CCL!$A$3:$Z$549,11,FALSE))+(I1419/100)</f>
        <v>387.95</v>
      </c>
      <c r="L1419" s="90">
        <v>62</v>
      </c>
      <c r="M1419" s="90" t="s">
        <v>1888</v>
      </c>
      <c r="N1419" s="14" t="s">
        <v>1442</v>
      </c>
      <c r="Q1419" s="2"/>
      <c r="R1419" s="110"/>
      <c r="T1419" s="35"/>
      <c r="U1419" s="2"/>
      <c r="V1419" s="2"/>
      <c r="W1419" s="5" t="e">
        <f>VLOOKUP(V1419,definitions_list_lookup!$V$12:$W$15,2,FALSE)</f>
        <v>#N/A</v>
      </c>
      <c r="X1419" s="35"/>
      <c r="Y1419" s="41" t="e">
        <f>VLOOKUP(X1419,definitions_list_lookup!$AT$3:$AU$5,2,FALSE)</f>
        <v>#N/A</v>
      </c>
      <c r="Z1419" s="41"/>
      <c r="AA1419" s="41" t="s">
        <v>3229</v>
      </c>
      <c r="AB1419" s="2" t="s">
        <v>1385</v>
      </c>
      <c r="AC1419" s="2" t="s">
        <v>1374</v>
      </c>
      <c r="AD1419" s="5">
        <f>VLOOKUP(AC1419,definitions_list_lookup!$Y$12:$Z$15,2,FALSE)</f>
        <v>1</v>
      </c>
      <c r="AE1419" s="35" t="s">
        <v>1455</v>
      </c>
      <c r="AF1419" s="41">
        <f>VLOOKUP(AE1419,definitions_list_lookup!$AT$3:$AU$5,2,FALSE)</f>
        <v>0</v>
      </c>
      <c r="AH1419" s="2" t="s">
        <v>1494</v>
      </c>
      <c r="AI1419" s="2" t="s">
        <v>4083</v>
      </c>
      <c r="AJ1419" s="14"/>
      <c r="AK1419" s="14"/>
      <c r="AL1419" s="14"/>
      <c r="AM1419" s="14"/>
      <c r="AN1419" s="14"/>
      <c r="AO1419" s="14"/>
      <c r="AP1419" s="14"/>
      <c r="AQ1419" s="14"/>
      <c r="AR1419" s="14"/>
      <c r="AS1419" s="49">
        <v>26</v>
      </c>
      <c r="AT1419" s="49">
        <v>90</v>
      </c>
      <c r="AU1419" s="49">
        <v>6</v>
      </c>
      <c r="AV1419" s="49">
        <v>180</v>
      </c>
      <c r="AW1419" s="49">
        <f t="shared" si="120"/>
        <v>-77.838980459428541</v>
      </c>
      <c r="AX1419" s="49">
        <f t="shared" si="116"/>
        <v>282.16101954057149</v>
      </c>
      <c r="AY1419" s="49">
        <f t="shared" si="121"/>
        <v>63.484068635831655</v>
      </c>
      <c r="AZ1419" s="49">
        <f t="shared" si="117"/>
        <v>12.161019540571459</v>
      </c>
      <c r="BA1419" s="49">
        <f t="shared" si="118"/>
        <v>26.515931364168345</v>
      </c>
      <c r="BB1419" s="49">
        <f t="shared" si="123"/>
        <v>102.16101954057149</v>
      </c>
      <c r="BC1419" s="60">
        <f t="shared" si="119"/>
        <v>26.515931364168345</v>
      </c>
    </row>
    <row r="1420" spans="1:55">
      <c r="A1420" s="89">
        <v>42947</v>
      </c>
      <c r="B1420" s="2" t="s">
        <v>1842</v>
      </c>
      <c r="C1420" s="2" t="s">
        <v>1450</v>
      </c>
      <c r="D1420" s="2" t="s">
        <v>1575</v>
      </c>
      <c r="E1420" s="2">
        <v>151</v>
      </c>
      <c r="F1420" s="2">
        <v>2</v>
      </c>
      <c r="G1420" s="10" t="str">
        <f t="shared" si="122"/>
        <v>151-2</v>
      </c>
      <c r="H1420" s="2">
        <v>0</v>
      </c>
      <c r="I1420" s="2">
        <v>90</v>
      </c>
      <c r="J1420" s="14">
        <f>(VLOOKUP($G1420,Depth_Lookup_CCL!$A$3:$Z$549,11,FALSE))+(H1420/100)</f>
        <v>387.94</v>
      </c>
      <c r="K1420" s="14">
        <f>(VLOOKUP($G1420,Depth_Lookup_CCL!$A$3:$Z$549,11,FALSE))+(I1420/100)</f>
        <v>388.84</v>
      </c>
      <c r="L1420" s="90">
        <v>62</v>
      </c>
      <c r="M1420" s="90" t="s">
        <v>1846</v>
      </c>
      <c r="N1420" s="14" t="s">
        <v>1442</v>
      </c>
      <c r="Q1420" s="2"/>
      <c r="R1420" s="110" t="s">
        <v>2554</v>
      </c>
      <c r="T1420" s="35"/>
      <c r="U1420" s="2"/>
      <c r="V1420" s="2"/>
      <c r="W1420" s="5" t="e">
        <f>VLOOKUP(V1420,definitions_list_lookup!$V$12:$W$15,2,FALSE)</f>
        <v>#N/A</v>
      </c>
      <c r="X1420" s="35"/>
      <c r="Y1420" s="41" t="e">
        <f>VLOOKUP(X1420,definitions_list_lookup!$AT$3:$AU$5,2,FALSE)</f>
        <v>#N/A</v>
      </c>
      <c r="Z1420" s="41"/>
      <c r="AA1420" s="41" t="s">
        <v>3229</v>
      </c>
      <c r="AB1420" s="2" t="s">
        <v>1385</v>
      </c>
      <c r="AC1420" s="2" t="s">
        <v>1374</v>
      </c>
      <c r="AD1420" s="5">
        <f>VLOOKUP(AC1420,definitions_list_lookup!$Y$12:$Z$15,2,FALSE)</f>
        <v>1</v>
      </c>
      <c r="AE1420" s="35" t="s">
        <v>1455</v>
      </c>
      <c r="AF1420" s="41">
        <f>VLOOKUP(AE1420,definitions_list_lookup!$AT$3:$AU$5,2,FALSE)</f>
        <v>0</v>
      </c>
      <c r="AH1420" s="2" t="s">
        <v>1494</v>
      </c>
      <c r="AI1420" s="2" t="s">
        <v>4083</v>
      </c>
      <c r="AJ1420" s="14"/>
      <c r="AK1420" s="14"/>
      <c r="AL1420" s="14"/>
      <c r="AM1420" s="14"/>
      <c r="AN1420" s="14"/>
      <c r="AO1420" s="14"/>
      <c r="AP1420" s="14"/>
      <c r="AQ1420" s="14"/>
      <c r="AR1420" s="14"/>
      <c r="AS1420" s="49">
        <v>21</v>
      </c>
      <c r="AT1420" s="49">
        <v>90</v>
      </c>
      <c r="AU1420" s="49">
        <v>5</v>
      </c>
      <c r="AV1420" s="49">
        <v>180</v>
      </c>
      <c r="AW1420" s="49">
        <f t="shared" si="120"/>
        <v>-77.160705291468688</v>
      </c>
      <c r="AX1420" s="49">
        <f t="shared" si="116"/>
        <v>282.83929470853133</v>
      </c>
      <c r="AY1420" s="49">
        <f t="shared" si="121"/>
        <v>68.510051323160823</v>
      </c>
      <c r="AZ1420" s="49">
        <f t="shared" si="117"/>
        <v>12.839294708531312</v>
      </c>
      <c r="BA1420" s="49">
        <f t="shared" si="118"/>
        <v>21.489948676839177</v>
      </c>
      <c r="BB1420" s="49">
        <f t="shared" si="123"/>
        <v>102.83929470853133</v>
      </c>
      <c r="BC1420" s="60">
        <f t="shared" si="119"/>
        <v>21.489948676839177</v>
      </c>
    </row>
    <row r="1421" spans="1:55">
      <c r="A1421" s="89">
        <v>42947</v>
      </c>
      <c r="B1421" s="2" t="s">
        <v>1842</v>
      </c>
      <c r="C1421" s="2" t="s">
        <v>1450</v>
      </c>
      <c r="D1421" s="2" t="s">
        <v>1575</v>
      </c>
      <c r="E1421" s="2">
        <v>151</v>
      </c>
      <c r="F1421" s="2">
        <v>3</v>
      </c>
      <c r="G1421" s="10" t="str">
        <f t="shared" si="122"/>
        <v>151-3</v>
      </c>
      <c r="H1421" s="2">
        <v>0</v>
      </c>
      <c r="I1421" s="2">
        <v>73</v>
      </c>
      <c r="J1421" s="14">
        <f>(VLOOKUP($G1421,Depth_Lookup_CCL!$A$3:$Z$549,11,FALSE))+(H1421/100)</f>
        <v>388.83</v>
      </c>
      <c r="K1421" s="14">
        <f>(VLOOKUP($G1421,Depth_Lookup_CCL!$A$3:$Z$549,11,FALSE))+(I1421/100)</f>
        <v>389.56</v>
      </c>
      <c r="L1421" s="90">
        <v>62</v>
      </c>
      <c r="M1421" s="90" t="s">
        <v>1888</v>
      </c>
      <c r="N1421" s="14" t="s">
        <v>1442</v>
      </c>
      <c r="Q1421" s="2"/>
      <c r="R1421" s="110"/>
      <c r="T1421" s="35"/>
      <c r="U1421" s="2"/>
      <c r="V1421" s="2"/>
      <c r="W1421" s="5" t="e">
        <f>VLOOKUP(V1421,definitions_list_lookup!$V$12:$W$15,2,FALSE)</f>
        <v>#N/A</v>
      </c>
      <c r="X1421" s="35"/>
      <c r="Y1421" s="41" t="e">
        <f>VLOOKUP(X1421,definitions_list_lookup!$AT$3:$AU$5,2,FALSE)</f>
        <v>#N/A</v>
      </c>
      <c r="Z1421" s="41"/>
      <c r="AA1421" s="41" t="s">
        <v>4084</v>
      </c>
      <c r="AB1421" s="2" t="s">
        <v>1385</v>
      </c>
      <c r="AC1421" s="2" t="s">
        <v>1374</v>
      </c>
      <c r="AD1421" s="5">
        <f>VLOOKUP(AC1421,definitions_list_lookup!$Y$12:$Z$15,2,FALSE)</f>
        <v>1</v>
      </c>
      <c r="AE1421" s="35" t="s">
        <v>1455</v>
      </c>
      <c r="AF1421" s="41">
        <f>VLOOKUP(AE1421,definitions_list_lookup!$AT$3:$AU$5,2,FALSE)</f>
        <v>0</v>
      </c>
      <c r="AH1421" s="2" t="s">
        <v>1494</v>
      </c>
      <c r="AI1421" s="2" t="s">
        <v>4083</v>
      </c>
      <c r="AJ1421" s="14"/>
      <c r="AK1421" s="14"/>
      <c r="AL1421" s="14"/>
      <c r="AM1421" s="14"/>
      <c r="AN1421" s="14"/>
      <c r="AO1421" s="14"/>
      <c r="AP1421" s="14"/>
      <c r="AQ1421" s="14"/>
      <c r="AR1421" s="14"/>
      <c r="AS1421" s="49">
        <v>25</v>
      </c>
      <c r="AT1421" s="49">
        <v>90</v>
      </c>
      <c r="AU1421" s="49">
        <v>12</v>
      </c>
      <c r="AV1421" s="49">
        <v>180</v>
      </c>
      <c r="AW1421" s="49">
        <f t="shared" si="120"/>
        <v>-65.495124894451152</v>
      </c>
      <c r="AX1421" s="49">
        <f t="shared" si="116"/>
        <v>294.50487510554888</v>
      </c>
      <c r="AY1421" s="49">
        <f t="shared" si="121"/>
        <v>62.866326946947638</v>
      </c>
      <c r="AZ1421" s="49">
        <f t="shared" si="117"/>
        <v>24.504875105548848</v>
      </c>
      <c r="BA1421" s="49">
        <f t="shared" si="118"/>
        <v>27.133673053052362</v>
      </c>
      <c r="BB1421" s="49">
        <f t="shared" si="123"/>
        <v>114.50487510554888</v>
      </c>
      <c r="BC1421" s="60">
        <f t="shared" si="119"/>
        <v>27.133673053052362</v>
      </c>
    </row>
    <row r="1422" spans="1:55">
      <c r="A1422" s="89">
        <v>42947</v>
      </c>
      <c r="B1422" s="2" t="s">
        <v>1842</v>
      </c>
      <c r="C1422" s="2" t="s">
        <v>1450</v>
      </c>
      <c r="D1422" s="2" t="s">
        <v>1575</v>
      </c>
      <c r="E1422" s="2">
        <v>151</v>
      </c>
      <c r="F1422" s="2">
        <v>4</v>
      </c>
      <c r="G1422" s="10" t="str">
        <f t="shared" si="122"/>
        <v>151-4</v>
      </c>
      <c r="H1422" s="2">
        <v>0</v>
      </c>
      <c r="I1422" s="2">
        <v>3</v>
      </c>
      <c r="J1422" s="14">
        <f>(VLOOKUP($G1422,Depth_Lookup_CCL!$A$3:$Z$549,11,FALSE))+(H1422/100)</f>
        <v>389.55500000000001</v>
      </c>
      <c r="K1422" s="14">
        <f>(VLOOKUP($G1422,Depth_Lookup_CCL!$A$3:$Z$549,11,FALSE))+(I1422/100)</f>
        <v>389.58499999999998</v>
      </c>
      <c r="L1422" s="90">
        <v>62</v>
      </c>
      <c r="M1422" s="90" t="s">
        <v>1846</v>
      </c>
      <c r="N1422" s="14"/>
      <c r="Q1422" s="2"/>
      <c r="R1422" s="110"/>
      <c r="S1422" s="2" t="s">
        <v>1366</v>
      </c>
      <c r="T1422" s="35" t="s">
        <v>1363</v>
      </c>
      <c r="U1422" s="2" t="s">
        <v>1368</v>
      </c>
      <c r="V1422" s="2" t="s">
        <v>238</v>
      </c>
      <c r="W1422" s="5">
        <f>VLOOKUP(V1422,definitions_list_lookup!$V$12:$W$15,2,FALSE)</f>
        <v>2</v>
      </c>
      <c r="X1422" s="35" t="s">
        <v>1456</v>
      </c>
      <c r="Y1422" s="41">
        <f>VLOOKUP(X1422,definitions_list_lookup!$AT$3:$AU$5,2,FALSE)</f>
        <v>1</v>
      </c>
      <c r="Z1422" s="41"/>
      <c r="AA1422" s="41" t="s">
        <v>4085</v>
      </c>
      <c r="AB1422" s="2"/>
      <c r="AC1422" s="2"/>
      <c r="AD1422" s="5" t="e">
        <f>VLOOKUP(AC1422,definitions_list_lookup!$Y$12:$Z$15,2,FALSE)</f>
        <v>#N/A</v>
      </c>
      <c r="AE1422" s="35"/>
      <c r="AF1422" s="41" t="e">
        <f>VLOOKUP(AE1422,definitions_list_lookup!$AT$3:$AU$5,2,FALSE)</f>
        <v>#N/A</v>
      </c>
      <c r="AH1422" s="2"/>
      <c r="AI1422" s="2"/>
      <c r="AJ1422" s="14"/>
      <c r="AK1422" s="14"/>
      <c r="AL1422" s="14"/>
      <c r="AM1422" s="14"/>
      <c r="AN1422" s="14"/>
      <c r="AO1422" s="14"/>
      <c r="AP1422" s="14"/>
      <c r="AQ1422" s="14"/>
      <c r="AR1422" s="14"/>
      <c r="AS1422" s="49"/>
      <c r="AT1422" s="49"/>
      <c r="AU1422" s="49"/>
      <c r="AV1422" s="49"/>
      <c r="AW1422" s="49"/>
      <c r="AX1422" s="49"/>
      <c r="AY1422" s="49"/>
      <c r="AZ1422" s="49"/>
      <c r="BA1422" s="49"/>
      <c r="BB1422" s="49"/>
      <c r="BC1422" s="60"/>
    </row>
    <row r="1423" spans="1:55">
      <c r="A1423" s="89">
        <v>42947</v>
      </c>
      <c r="B1423" s="2" t="s">
        <v>1842</v>
      </c>
      <c r="C1423" s="2" t="s">
        <v>1450</v>
      </c>
      <c r="D1423" s="2" t="s">
        <v>1575</v>
      </c>
      <c r="E1423" s="2">
        <v>151</v>
      </c>
      <c r="F1423" s="2">
        <v>4</v>
      </c>
      <c r="G1423" s="10" t="str">
        <f t="shared" si="122"/>
        <v>151-4</v>
      </c>
      <c r="H1423" s="2">
        <v>3</v>
      </c>
      <c r="I1423" s="2">
        <v>6</v>
      </c>
      <c r="J1423" s="14">
        <f>(VLOOKUP($G1423,Depth_Lookup_CCL!$A$3:$Z$549,11,FALSE))+(H1423/100)</f>
        <v>389.58499999999998</v>
      </c>
      <c r="K1423" s="14">
        <f>(VLOOKUP($G1423,Depth_Lookup_CCL!$A$3:$Z$549,11,FALSE))+(I1423/100)</f>
        <v>389.61500000000001</v>
      </c>
      <c r="L1423" s="90">
        <v>62</v>
      </c>
      <c r="M1423" s="90" t="s">
        <v>1846</v>
      </c>
      <c r="N1423" s="14"/>
      <c r="Q1423" s="2"/>
      <c r="R1423" s="110"/>
      <c r="S1423" s="2" t="s">
        <v>1378</v>
      </c>
      <c r="T1423" s="35" t="s">
        <v>1391</v>
      </c>
      <c r="U1423" s="2" t="s">
        <v>1368</v>
      </c>
      <c r="V1423" s="2" t="s">
        <v>1374</v>
      </c>
      <c r="W1423" s="5">
        <f>VLOOKUP(V1423,definitions_list_lookup!$V$12:$W$15,2,FALSE)</f>
        <v>1</v>
      </c>
      <c r="X1423" s="35" t="s">
        <v>1456</v>
      </c>
      <c r="Y1423" s="41">
        <f>VLOOKUP(X1423,definitions_list_lookup!$AT$3:$AU$5,2,FALSE)</f>
        <v>1</v>
      </c>
      <c r="Z1423" s="41">
        <v>3</v>
      </c>
      <c r="AA1423" s="41" t="s">
        <v>4086</v>
      </c>
      <c r="AB1423" s="2"/>
      <c r="AC1423" s="2"/>
      <c r="AD1423" s="5" t="e">
        <f>VLOOKUP(AC1423,definitions_list_lookup!$Y$12:$Z$15,2,FALSE)</f>
        <v>#N/A</v>
      </c>
      <c r="AE1423" s="35"/>
      <c r="AF1423" s="41" t="e">
        <f>VLOOKUP(AE1423,definitions_list_lookup!$AT$3:$AU$5,2,FALSE)</f>
        <v>#N/A</v>
      </c>
      <c r="AH1423" s="2"/>
      <c r="AI1423" s="2"/>
      <c r="AJ1423" s="14"/>
      <c r="AK1423" s="14"/>
      <c r="AL1423" s="14"/>
      <c r="AM1423" s="14"/>
      <c r="AN1423" s="14"/>
      <c r="AO1423" s="14"/>
      <c r="AP1423" s="14"/>
      <c r="AQ1423" s="14"/>
      <c r="AR1423" s="14"/>
      <c r="AS1423" s="49"/>
      <c r="AT1423" s="49"/>
      <c r="AU1423" s="49"/>
      <c r="AV1423" s="49"/>
      <c r="AW1423" s="49"/>
      <c r="AX1423" s="49"/>
      <c r="AY1423" s="49"/>
      <c r="AZ1423" s="49"/>
      <c r="BA1423" s="49"/>
      <c r="BB1423" s="49"/>
      <c r="BC1423" s="60"/>
    </row>
    <row r="1424" spans="1:55">
      <c r="A1424" s="89">
        <v>42947</v>
      </c>
      <c r="B1424" s="2" t="s">
        <v>1842</v>
      </c>
      <c r="C1424" s="2" t="s">
        <v>1450</v>
      </c>
      <c r="D1424" s="2" t="s">
        <v>1575</v>
      </c>
      <c r="E1424" s="2">
        <v>151</v>
      </c>
      <c r="F1424" s="2">
        <v>4</v>
      </c>
      <c r="G1424" s="10" t="str">
        <f t="shared" si="122"/>
        <v>151-4</v>
      </c>
      <c r="H1424" s="2">
        <v>6</v>
      </c>
      <c r="I1424" s="2">
        <v>21</v>
      </c>
      <c r="J1424" s="14">
        <f>(VLOOKUP($G1424,Depth_Lookup_CCL!$A$3:$Z$549,11,FALSE))+(H1424/100)</f>
        <v>389.61500000000001</v>
      </c>
      <c r="K1424" s="14">
        <f>(VLOOKUP($G1424,Depth_Lookup_CCL!$A$3:$Z$549,11,FALSE))+(I1424/100)</f>
        <v>389.76499999999999</v>
      </c>
      <c r="L1424" s="90">
        <v>62</v>
      </c>
      <c r="M1424" s="90" t="s">
        <v>1846</v>
      </c>
      <c r="N1424" s="14"/>
      <c r="Q1424" s="2"/>
      <c r="R1424" s="110"/>
      <c r="S1424" s="2" t="s">
        <v>1366</v>
      </c>
      <c r="T1424" s="35" t="s">
        <v>1363</v>
      </c>
      <c r="U1424" s="2" t="s">
        <v>1368</v>
      </c>
      <c r="V1424" s="2" t="s">
        <v>238</v>
      </c>
      <c r="W1424" s="5">
        <f>VLOOKUP(V1424,definitions_list_lookup!$V$12:$W$15,2,FALSE)</f>
        <v>2</v>
      </c>
      <c r="X1424" s="35" t="s">
        <v>1456</v>
      </c>
      <c r="Y1424" s="41">
        <f>VLOOKUP(X1424,definitions_list_lookup!$AT$3:$AU$5,2,FALSE)</f>
        <v>1</v>
      </c>
      <c r="Z1424" s="41">
        <v>15</v>
      </c>
      <c r="AA1424" s="41" t="s">
        <v>4087</v>
      </c>
      <c r="AB1424" s="2"/>
      <c r="AC1424" s="2"/>
      <c r="AD1424" s="5" t="e">
        <f>VLOOKUP(AC1424,definitions_list_lookup!$Y$12:$Z$15,2,FALSE)</f>
        <v>#N/A</v>
      </c>
      <c r="AE1424" s="35"/>
      <c r="AF1424" s="41" t="e">
        <f>VLOOKUP(AE1424,definitions_list_lookup!$AT$3:$AU$5,2,FALSE)</f>
        <v>#N/A</v>
      </c>
      <c r="AH1424" s="2"/>
      <c r="AI1424" s="2"/>
      <c r="AJ1424" s="14"/>
      <c r="AK1424" s="14"/>
      <c r="AL1424" s="14"/>
      <c r="AM1424" s="14"/>
      <c r="AN1424" s="14"/>
      <c r="AO1424" s="14"/>
      <c r="AP1424" s="14"/>
      <c r="AQ1424" s="14"/>
      <c r="AR1424" s="14"/>
      <c r="AS1424" s="49">
        <v>37</v>
      </c>
      <c r="AT1424" s="49">
        <v>90</v>
      </c>
      <c r="AU1424" s="49">
        <v>12</v>
      </c>
      <c r="AV1424" s="49">
        <v>180</v>
      </c>
      <c r="AW1424" s="49">
        <f t="shared" si="120"/>
        <v>-74.247722283155866</v>
      </c>
      <c r="AX1424" s="49">
        <f t="shared" si="116"/>
        <v>285.75227771684411</v>
      </c>
      <c r="AY1424" s="49">
        <f t="shared" si="121"/>
        <v>51.940530381190833</v>
      </c>
      <c r="AZ1424" s="49">
        <f t="shared" si="117"/>
        <v>15.752277716844134</v>
      </c>
      <c r="BA1424" s="49">
        <f t="shared" si="118"/>
        <v>38.059469618809167</v>
      </c>
      <c r="BB1424" s="49">
        <f t="shared" si="123"/>
        <v>105.75227771684411</v>
      </c>
      <c r="BC1424" s="60">
        <f t="shared" si="119"/>
        <v>38.059469618809167</v>
      </c>
    </row>
    <row r="1425" spans="1:55">
      <c r="A1425" s="89">
        <v>42947</v>
      </c>
      <c r="B1425" s="2" t="s">
        <v>1842</v>
      </c>
      <c r="C1425" s="2" t="s">
        <v>1450</v>
      </c>
      <c r="D1425" s="2" t="s">
        <v>1575</v>
      </c>
      <c r="E1425" s="2">
        <v>151</v>
      </c>
      <c r="F1425" s="2">
        <v>4</v>
      </c>
      <c r="G1425" s="10" t="str">
        <f t="shared" si="122"/>
        <v>151-4</v>
      </c>
      <c r="H1425" s="2">
        <v>21</v>
      </c>
      <c r="I1425" s="2">
        <v>53</v>
      </c>
      <c r="J1425" s="14">
        <f>(VLOOKUP($G1425,Depth_Lookup_CCL!$A$3:$Z$549,11,FALSE))+(H1425/100)</f>
        <v>389.76499999999999</v>
      </c>
      <c r="K1425" s="14">
        <f>(VLOOKUP($G1425,Depth_Lookup_CCL!$A$3:$Z$549,11,FALSE))+(I1425/100)</f>
        <v>390.08499999999998</v>
      </c>
      <c r="L1425" s="90">
        <v>62</v>
      </c>
      <c r="M1425" s="90" t="s">
        <v>1846</v>
      </c>
      <c r="N1425" s="14" t="s">
        <v>1442</v>
      </c>
      <c r="Q1425" s="2"/>
      <c r="R1425" s="110"/>
      <c r="T1425" s="35"/>
      <c r="U1425" s="2"/>
      <c r="V1425" s="2"/>
      <c r="W1425" s="5" t="e">
        <f>VLOOKUP(V1425,definitions_list_lookup!$V$12:$W$15,2,FALSE)</f>
        <v>#N/A</v>
      </c>
      <c r="X1425" s="35"/>
      <c r="Y1425" s="41" t="e">
        <f>VLOOKUP(X1425,definitions_list_lookup!$AT$3:$AU$5,2,FALSE)</f>
        <v>#N/A</v>
      </c>
      <c r="Z1425" s="41">
        <v>88</v>
      </c>
      <c r="AA1425" s="41" t="s">
        <v>3893</v>
      </c>
      <c r="AB1425" s="2" t="s">
        <v>1385</v>
      </c>
      <c r="AC1425" s="2" t="s">
        <v>1374</v>
      </c>
      <c r="AD1425" s="5">
        <f>VLOOKUP(AC1425,definitions_list_lookup!$Y$12:$Z$15,2,FALSE)</f>
        <v>1</v>
      </c>
      <c r="AE1425" s="35" t="s">
        <v>1455</v>
      </c>
      <c r="AF1425" s="41">
        <f>VLOOKUP(AE1425,definitions_list_lookup!$AT$3:$AU$5,2,FALSE)</f>
        <v>0</v>
      </c>
      <c r="AH1425" s="2" t="s">
        <v>1492</v>
      </c>
      <c r="AI1425" s="2" t="s">
        <v>4062</v>
      </c>
      <c r="AJ1425" s="14"/>
      <c r="AK1425" s="14"/>
      <c r="AL1425" s="14"/>
      <c r="AM1425" s="14"/>
      <c r="AN1425" s="14"/>
      <c r="AO1425" s="14"/>
      <c r="AP1425" s="14"/>
      <c r="AQ1425" s="14"/>
      <c r="AR1425" s="14"/>
      <c r="AS1425" s="49">
        <v>36</v>
      </c>
      <c r="AT1425" s="49">
        <v>90</v>
      </c>
      <c r="AU1425" s="49">
        <v>4</v>
      </c>
      <c r="AV1425" s="49">
        <v>360</v>
      </c>
      <c r="AW1425" s="49">
        <f t="shared" si="120"/>
        <v>-95.497556151856628</v>
      </c>
      <c r="AX1425" s="49">
        <f t="shared" si="116"/>
        <v>264.50244384814334</v>
      </c>
      <c r="AY1425" s="49">
        <f t="shared" si="121"/>
        <v>53.874299046628394</v>
      </c>
      <c r="AZ1425" s="49">
        <f t="shared" si="117"/>
        <v>354.50244384814334</v>
      </c>
      <c r="BA1425" s="49">
        <f t="shared" si="118"/>
        <v>36.125700953371606</v>
      </c>
      <c r="BB1425" s="49">
        <f t="shared" si="123"/>
        <v>84.502443848143344</v>
      </c>
      <c r="BC1425" s="60">
        <f t="shared" si="119"/>
        <v>36.125700953371606</v>
      </c>
    </row>
    <row r="1426" spans="1:55">
      <c r="A1426" s="89">
        <v>42947</v>
      </c>
      <c r="B1426" s="2" t="s">
        <v>1842</v>
      </c>
      <c r="C1426" s="2" t="s">
        <v>1450</v>
      </c>
      <c r="D1426" s="2" t="s">
        <v>1575</v>
      </c>
      <c r="E1426" s="2">
        <v>152</v>
      </c>
      <c r="F1426" s="2">
        <v>1</v>
      </c>
      <c r="G1426" s="10" t="str">
        <f t="shared" si="122"/>
        <v>152-1</v>
      </c>
      <c r="H1426" s="2">
        <v>0</v>
      </c>
      <c r="I1426" s="2">
        <v>56</v>
      </c>
      <c r="J1426" s="14">
        <f>(VLOOKUP($G1426,Depth_Lookup_CCL!$A$3:$Z$549,11,FALSE))+(H1426/100)</f>
        <v>390.05</v>
      </c>
      <c r="K1426" s="14">
        <f>(VLOOKUP($G1426,Depth_Lookup_CCL!$A$3:$Z$549,11,FALSE))+(I1426/100)</f>
        <v>390.61</v>
      </c>
      <c r="L1426" s="90">
        <v>62</v>
      </c>
      <c r="M1426" s="90" t="s">
        <v>1846</v>
      </c>
      <c r="N1426" s="14"/>
      <c r="Q1426" s="2"/>
      <c r="R1426" s="110"/>
      <c r="T1426" s="35"/>
      <c r="U1426" s="2"/>
      <c r="V1426" s="2"/>
      <c r="W1426" s="5" t="e">
        <f>VLOOKUP(V1426,definitions_list_lookup!$V$12:$W$15,2,FALSE)</f>
        <v>#N/A</v>
      </c>
      <c r="X1426" s="35"/>
      <c r="Y1426" s="41" t="e">
        <f>VLOOKUP(X1426,definitions_list_lookup!$AT$3:$AU$5,2,FALSE)</f>
        <v>#N/A</v>
      </c>
      <c r="Z1426" s="41"/>
      <c r="AA1426" s="41" t="s">
        <v>3229</v>
      </c>
      <c r="AB1426" s="2"/>
      <c r="AC1426" s="2"/>
      <c r="AD1426" s="5" t="e">
        <f>VLOOKUP(AC1426,definitions_list_lookup!$Y$12:$Z$15,2,FALSE)</f>
        <v>#N/A</v>
      </c>
      <c r="AE1426" s="35"/>
      <c r="AF1426" s="41" t="e">
        <f>VLOOKUP(AE1426,definitions_list_lookup!$AT$3:$AU$5,2,FALSE)</f>
        <v>#N/A</v>
      </c>
      <c r="AH1426" s="2"/>
      <c r="AI1426" s="2"/>
      <c r="AJ1426" s="14"/>
      <c r="AK1426" s="14"/>
      <c r="AL1426" s="14"/>
      <c r="AM1426" s="14"/>
      <c r="AN1426" s="14"/>
      <c r="AO1426" s="14"/>
      <c r="AP1426" s="14"/>
      <c r="AQ1426" s="14"/>
      <c r="AR1426" s="14"/>
      <c r="AS1426" s="49"/>
      <c r="AT1426" s="49"/>
      <c r="AU1426" s="49"/>
      <c r="AV1426" s="49"/>
      <c r="AW1426" s="49" t="e">
        <f t="shared" si="120"/>
        <v>#DIV/0!</v>
      </c>
      <c r="AX1426" s="49" t="e">
        <f t="shared" si="116"/>
        <v>#DIV/0!</v>
      </c>
      <c r="AY1426" s="49" t="e">
        <f t="shared" si="121"/>
        <v>#DIV/0!</v>
      </c>
      <c r="AZ1426" s="49" t="e">
        <f t="shared" si="117"/>
        <v>#DIV/0!</v>
      </c>
      <c r="BA1426" s="49" t="e">
        <f t="shared" si="118"/>
        <v>#DIV/0!</v>
      </c>
      <c r="BB1426" s="49" t="e">
        <f t="shared" si="123"/>
        <v>#DIV/0!</v>
      </c>
      <c r="BC1426" s="60" t="e">
        <f t="shared" si="119"/>
        <v>#DIV/0!</v>
      </c>
    </row>
    <row r="1427" spans="1:55">
      <c r="A1427" s="89">
        <v>42947</v>
      </c>
      <c r="B1427" s="2" t="s">
        <v>1842</v>
      </c>
      <c r="C1427" s="2" t="s">
        <v>1450</v>
      </c>
      <c r="D1427" s="2" t="s">
        <v>1575</v>
      </c>
      <c r="E1427" s="2">
        <v>152</v>
      </c>
      <c r="F1427" s="2">
        <v>1</v>
      </c>
      <c r="G1427" s="10" t="str">
        <f t="shared" si="122"/>
        <v>152-1</v>
      </c>
      <c r="H1427" s="2">
        <v>56</v>
      </c>
      <c r="I1427" s="2">
        <v>74</v>
      </c>
      <c r="J1427" s="14">
        <f>(VLOOKUP($G1427,Depth_Lookup_CCL!$A$3:$Z$549,11,FALSE))+(H1427/100)</f>
        <v>390.61</v>
      </c>
      <c r="K1427" s="14">
        <f>(VLOOKUP($G1427,Depth_Lookup_CCL!$A$3:$Z$549,11,FALSE))+(I1427/100)</f>
        <v>390.79</v>
      </c>
      <c r="L1427" s="90">
        <v>62</v>
      </c>
      <c r="M1427" s="90" t="s">
        <v>1846</v>
      </c>
      <c r="N1427" s="14" t="s">
        <v>1442</v>
      </c>
      <c r="Q1427" s="2"/>
      <c r="R1427" s="110"/>
      <c r="S1427" s="2" t="s">
        <v>1366</v>
      </c>
      <c r="T1427" s="35" t="s">
        <v>1363</v>
      </c>
      <c r="U1427" s="2" t="s">
        <v>1368</v>
      </c>
      <c r="V1427" s="2" t="s">
        <v>1374</v>
      </c>
      <c r="W1427" s="5">
        <f>VLOOKUP(V1427,definitions_list_lookup!$V$12:$W$15,2,FALSE)</f>
        <v>1</v>
      </c>
      <c r="X1427" s="35" t="s">
        <v>1456</v>
      </c>
      <c r="Y1427" s="41">
        <f>VLOOKUP(X1427,definitions_list_lookup!$AT$3:$AU$5,2,FALSE)</f>
        <v>1</v>
      </c>
      <c r="Z1427" s="41">
        <v>18</v>
      </c>
      <c r="AA1427" s="41" t="s">
        <v>4088</v>
      </c>
      <c r="AB1427" s="2"/>
      <c r="AC1427" s="2"/>
      <c r="AD1427" s="5" t="e">
        <f>VLOOKUP(AC1427,definitions_list_lookup!$Y$12:$Z$15,2,FALSE)</f>
        <v>#N/A</v>
      </c>
      <c r="AE1427" s="35"/>
      <c r="AF1427" s="41" t="e">
        <f>VLOOKUP(AE1427,definitions_list_lookup!$AT$3:$AU$5,2,FALSE)</f>
        <v>#N/A</v>
      </c>
      <c r="AH1427" s="2"/>
      <c r="AI1427" s="2"/>
      <c r="AJ1427" s="14"/>
      <c r="AK1427" s="14"/>
      <c r="AL1427" s="14"/>
      <c r="AM1427" s="14"/>
      <c r="AN1427" s="14"/>
      <c r="AO1427" s="14"/>
      <c r="AP1427" s="14"/>
      <c r="AQ1427" s="14"/>
      <c r="AR1427" s="14"/>
      <c r="AS1427" s="49">
        <v>31</v>
      </c>
      <c r="AT1427" s="49">
        <v>90</v>
      </c>
      <c r="AU1427" s="49">
        <v>5</v>
      </c>
      <c r="AV1427" s="49">
        <v>180</v>
      </c>
      <c r="AW1427" s="49">
        <f t="shared" si="120"/>
        <v>-81.715632576410712</v>
      </c>
      <c r="AX1427" s="49">
        <f t="shared" si="116"/>
        <v>278.28436742358929</v>
      </c>
      <c r="AY1427" s="49">
        <f t="shared" si="121"/>
        <v>58.734017143576182</v>
      </c>
      <c r="AZ1427" s="49">
        <f t="shared" si="117"/>
        <v>8.2843674235892877</v>
      </c>
      <c r="BA1427" s="49">
        <f t="shared" si="118"/>
        <v>31.265982856423818</v>
      </c>
      <c r="BB1427" s="49">
        <f t="shared" si="123"/>
        <v>98.284367423589288</v>
      </c>
      <c r="BC1427" s="60">
        <f t="shared" si="119"/>
        <v>31.265982856423818</v>
      </c>
    </row>
    <row r="1428" spans="1:55">
      <c r="A1428" s="89">
        <v>42947</v>
      </c>
      <c r="B1428" s="2" t="s">
        <v>1842</v>
      </c>
      <c r="C1428" s="2" t="s">
        <v>1450</v>
      </c>
      <c r="D1428" s="2" t="s">
        <v>1575</v>
      </c>
      <c r="E1428" s="2">
        <v>152</v>
      </c>
      <c r="F1428" s="2">
        <v>2</v>
      </c>
      <c r="G1428" s="10" t="str">
        <f t="shared" si="122"/>
        <v>152-2</v>
      </c>
      <c r="H1428" s="2">
        <v>0</v>
      </c>
      <c r="I1428" s="2">
        <v>54.5</v>
      </c>
      <c r="J1428" s="14">
        <f>(VLOOKUP($G1428,Depth_Lookup_CCL!$A$3:$Z$549,11,FALSE))+(H1428/100)</f>
        <v>390.8</v>
      </c>
      <c r="K1428" s="14">
        <f>(VLOOKUP($G1428,Depth_Lookup_CCL!$A$3:$Z$549,11,FALSE))+(I1428/100)</f>
        <v>391.34500000000003</v>
      </c>
      <c r="L1428" s="90">
        <v>62</v>
      </c>
      <c r="M1428" s="90" t="s">
        <v>1846</v>
      </c>
      <c r="N1428" s="14"/>
      <c r="Q1428" s="2"/>
      <c r="R1428" s="110"/>
      <c r="S1428" s="2" t="s">
        <v>1366</v>
      </c>
      <c r="T1428" s="35" t="s">
        <v>1391</v>
      </c>
      <c r="U1428" s="2" t="s">
        <v>1368</v>
      </c>
      <c r="V1428" s="2" t="s">
        <v>1374</v>
      </c>
      <c r="W1428" s="5">
        <f>VLOOKUP(V1428,definitions_list_lookup!$V$12:$W$15,2,FALSE)</f>
        <v>1</v>
      </c>
      <c r="X1428" s="35" t="s">
        <v>1456</v>
      </c>
      <c r="Y1428" s="41">
        <f>VLOOKUP(X1428,definitions_list_lookup!$AT$3:$AU$5,2,FALSE)</f>
        <v>1</v>
      </c>
      <c r="Z1428" s="41">
        <v>54.5</v>
      </c>
      <c r="AA1428" s="41" t="s">
        <v>3893</v>
      </c>
      <c r="AB1428" s="2"/>
      <c r="AC1428" s="2"/>
      <c r="AD1428" s="5" t="e">
        <f>VLOOKUP(AC1428,definitions_list_lookup!$Y$12:$Z$15,2,FALSE)</f>
        <v>#N/A</v>
      </c>
      <c r="AE1428" s="35"/>
      <c r="AF1428" s="41" t="e">
        <f>VLOOKUP(AE1428,definitions_list_lookup!$AT$3:$AU$5,2,FALSE)</f>
        <v>#N/A</v>
      </c>
      <c r="AH1428" s="2"/>
      <c r="AI1428" s="2"/>
      <c r="AJ1428" s="14"/>
      <c r="AK1428" s="14"/>
      <c r="AL1428" s="14"/>
      <c r="AM1428" s="14"/>
      <c r="AN1428" s="14"/>
      <c r="AO1428" s="14"/>
      <c r="AP1428" s="14"/>
      <c r="AQ1428" s="14"/>
      <c r="AR1428" s="14"/>
      <c r="AS1428" s="49"/>
      <c r="AT1428" s="49"/>
      <c r="AU1428" s="49"/>
      <c r="AV1428" s="49"/>
      <c r="AW1428" s="49" t="e">
        <f t="shared" si="120"/>
        <v>#DIV/0!</v>
      </c>
      <c r="AX1428" s="49" t="e">
        <f t="shared" si="116"/>
        <v>#DIV/0!</v>
      </c>
      <c r="AY1428" s="49" t="e">
        <f t="shared" si="121"/>
        <v>#DIV/0!</v>
      </c>
      <c r="AZ1428" s="49" t="e">
        <f t="shared" si="117"/>
        <v>#DIV/0!</v>
      </c>
      <c r="BA1428" s="49" t="e">
        <f t="shared" si="118"/>
        <v>#DIV/0!</v>
      </c>
      <c r="BB1428" s="49" t="e">
        <f t="shared" si="123"/>
        <v>#DIV/0!</v>
      </c>
      <c r="BC1428" s="60" t="e">
        <f t="shared" si="119"/>
        <v>#DIV/0!</v>
      </c>
    </row>
    <row r="1429" spans="1:55">
      <c r="A1429" s="89">
        <v>42947</v>
      </c>
      <c r="B1429" s="2" t="s">
        <v>1842</v>
      </c>
      <c r="C1429" s="2" t="s">
        <v>1450</v>
      </c>
      <c r="D1429" s="2" t="s">
        <v>1575</v>
      </c>
      <c r="E1429" s="2">
        <v>152</v>
      </c>
      <c r="F1429" s="2">
        <v>2</v>
      </c>
      <c r="G1429" s="10" t="str">
        <f t="shared" si="122"/>
        <v>152-2</v>
      </c>
      <c r="H1429" s="2">
        <v>54.5</v>
      </c>
      <c r="I1429" s="2">
        <v>61</v>
      </c>
      <c r="J1429" s="14">
        <f>(VLOOKUP($G1429,Depth_Lookup_CCL!$A$3:$Z$549,11,FALSE))+(H1429/100)</f>
        <v>391.34500000000003</v>
      </c>
      <c r="K1429" s="14">
        <f>(VLOOKUP($G1429,Depth_Lookup_CCL!$A$3:$Z$549,11,FALSE))+(I1429/100)</f>
        <v>391.41</v>
      </c>
      <c r="L1429" s="90">
        <v>62</v>
      </c>
      <c r="M1429" s="90" t="s">
        <v>1846</v>
      </c>
      <c r="N1429" s="14"/>
      <c r="Q1429" s="2"/>
      <c r="R1429" s="110"/>
      <c r="S1429" s="2" t="s">
        <v>1366</v>
      </c>
      <c r="T1429" s="35" t="s">
        <v>1391</v>
      </c>
      <c r="U1429" s="2" t="s">
        <v>1368</v>
      </c>
      <c r="V1429" s="2" t="s">
        <v>1374</v>
      </c>
      <c r="W1429" s="5">
        <f>VLOOKUP(V1429,definitions_list_lookup!$V$12:$W$15,2,FALSE)</f>
        <v>1</v>
      </c>
      <c r="X1429" s="35" t="s">
        <v>1456</v>
      </c>
      <c r="Y1429" s="41">
        <f>VLOOKUP(X1429,definitions_list_lookup!$AT$3:$AU$5,2,FALSE)</f>
        <v>1</v>
      </c>
      <c r="Z1429" s="41">
        <v>6.5</v>
      </c>
      <c r="AA1429" s="41" t="s">
        <v>3082</v>
      </c>
      <c r="AB1429" s="2"/>
      <c r="AC1429" s="2"/>
      <c r="AD1429" s="5" t="e">
        <f>VLOOKUP(AC1429,definitions_list_lookup!$Y$12:$Z$15,2,FALSE)</f>
        <v>#N/A</v>
      </c>
      <c r="AE1429" s="35"/>
      <c r="AF1429" s="41" t="e">
        <f>VLOOKUP(AE1429,definitions_list_lookup!$AT$3:$AU$5,2,FALSE)</f>
        <v>#N/A</v>
      </c>
      <c r="AH1429" s="2"/>
      <c r="AI1429" s="2"/>
      <c r="AJ1429" s="14"/>
      <c r="AK1429" s="14"/>
      <c r="AL1429" s="14"/>
      <c r="AM1429" s="14"/>
      <c r="AN1429" s="14"/>
      <c r="AO1429" s="14"/>
      <c r="AP1429" s="14"/>
      <c r="AQ1429" s="14"/>
      <c r="AR1429" s="14"/>
      <c r="AS1429" s="49">
        <v>22</v>
      </c>
      <c r="AT1429" s="49">
        <v>90</v>
      </c>
      <c r="AU1429" s="49">
        <v>17</v>
      </c>
      <c r="AV1429" s="49">
        <v>180</v>
      </c>
      <c r="AW1429" s="49">
        <f t="shared" si="120"/>
        <v>-52.884843144503748</v>
      </c>
      <c r="AX1429" s="49">
        <f t="shared" si="116"/>
        <v>307.11515685549625</v>
      </c>
      <c r="AY1429" s="49">
        <f t="shared" si="121"/>
        <v>63.130307057803527</v>
      </c>
      <c r="AZ1429" s="49">
        <f t="shared" si="117"/>
        <v>37.115156855496252</v>
      </c>
      <c r="BA1429" s="49">
        <f t="shared" si="118"/>
        <v>26.869692942196473</v>
      </c>
      <c r="BB1429" s="49">
        <f t="shared" si="123"/>
        <v>127.11515685549625</v>
      </c>
      <c r="BC1429" s="60">
        <f t="shared" si="119"/>
        <v>26.869692942196473</v>
      </c>
    </row>
    <row r="1430" spans="1:55">
      <c r="A1430" s="89">
        <v>42947</v>
      </c>
      <c r="B1430" s="2" t="s">
        <v>1842</v>
      </c>
      <c r="C1430" s="2" t="s">
        <v>1450</v>
      </c>
      <c r="D1430" s="2" t="s">
        <v>1575</v>
      </c>
      <c r="E1430" s="2">
        <v>152</v>
      </c>
      <c r="F1430" s="2">
        <v>2</v>
      </c>
      <c r="G1430" s="10" t="str">
        <f t="shared" si="122"/>
        <v>152-2</v>
      </c>
      <c r="H1430" s="2">
        <v>61</v>
      </c>
      <c r="I1430" s="2">
        <v>68</v>
      </c>
      <c r="J1430" s="14">
        <f>(VLOOKUP($G1430,Depth_Lookup_CCL!$A$3:$Z$549,11,FALSE))+(H1430/100)</f>
        <v>391.41</v>
      </c>
      <c r="K1430" s="14">
        <f>(VLOOKUP($G1430,Depth_Lookup_CCL!$A$3:$Z$549,11,FALSE))+(I1430/100)</f>
        <v>391.48</v>
      </c>
      <c r="L1430" s="90">
        <v>63</v>
      </c>
      <c r="M1430" s="90" t="s">
        <v>3510</v>
      </c>
      <c r="N1430" s="14" t="s">
        <v>1378</v>
      </c>
      <c r="O1430" s="2" t="s">
        <v>1391</v>
      </c>
      <c r="P1430" s="2" t="s">
        <v>1368</v>
      </c>
      <c r="Q1430" s="2"/>
      <c r="R1430" s="110"/>
      <c r="S1430" s="2" t="s">
        <v>1366</v>
      </c>
      <c r="T1430" s="35" t="s">
        <v>1363</v>
      </c>
      <c r="U1430" s="2" t="s">
        <v>1368</v>
      </c>
      <c r="V1430" s="2" t="s">
        <v>238</v>
      </c>
      <c r="W1430" s="5">
        <f>VLOOKUP(V1430,definitions_list_lookup!$V$12:$W$15,2,FALSE)</f>
        <v>2</v>
      </c>
      <c r="X1430" s="35" t="s">
        <v>1456</v>
      </c>
      <c r="Y1430" s="41">
        <f>VLOOKUP(X1430,definitions_list_lookup!$AT$3:$AU$5,2,FALSE)</f>
        <v>1</v>
      </c>
      <c r="Z1430" s="41">
        <v>7</v>
      </c>
      <c r="AA1430" s="41" t="s">
        <v>3897</v>
      </c>
      <c r="AB1430" s="2"/>
      <c r="AC1430" s="2"/>
      <c r="AD1430" s="5" t="e">
        <f>VLOOKUP(AC1430,definitions_list_lookup!$Y$12:$Z$15,2,FALSE)</f>
        <v>#N/A</v>
      </c>
      <c r="AE1430" s="35"/>
      <c r="AF1430" s="41" t="e">
        <f>VLOOKUP(AE1430,definitions_list_lookup!$AT$3:$AU$5,2,FALSE)</f>
        <v>#N/A</v>
      </c>
      <c r="AH1430" s="2"/>
      <c r="AI1430" s="2"/>
      <c r="AJ1430" s="14"/>
      <c r="AK1430" s="14"/>
      <c r="AL1430" s="14"/>
      <c r="AM1430" s="14"/>
      <c r="AN1430" s="14"/>
      <c r="AO1430" s="14"/>
      <c r="AP1430" s="14"/>
      <c r="AQ1430" s="14"/>
      <c r="AR1430" s="14"/>
      <c r="AS1430" s="49"/>
      <c r="AT1430" s="49"/>
      <c r="AU1430" s="49"/>
      <c r="AV1430" s="49"/>
      <c r="AW1430" s="49" t="e">
        <f t="shared" si="120"/>
        <v>#DIV/0!</v>
      </c>
      <c r="AX1430" s="49" t="e">
        <f t="shared" si="116"/>
        <v>#DIV/0!</v>
      </c>
      <c r="AY1430" s="49" t="e">
        <f t="shared" si="121"/>
        <v>#DIV/0!</v>
      </c>
      <c r="AZ1430" s="49" t="e">
        <f t="shared" si="117"/>
        <v>#DIV/0!</v>
      </c>
      <c r="BA1430" s="49" t="e">
        <f t="shared" si="118"/>
        <v>#DIV/0!</v>
      </c>
      <c r="BB1430" s="49" t="e">
        <f t="shared" si="123"/>
        <v>#DIV/0!</v>
      </c>
      <c r="BC1430" s="60" t="e">
        <f t="shared" si="119"/>
        <v>#DIV/0!</v>
      </c>
    </row>
    <row r="1431" spans="1:55">
      <c r="A1431" s="89">
        <v>42947</v>
      </c>
      <c r="B1431" s="2" t="s">
        <v>1842</v>
      </c>
      <c r="C1431" s="2" t="s">
        <v>1450</v>
      </c>
      <c r="D1431" s="2" t="s">
        <v>1575</v>
      </c>
      <c r="E1431" s="2">
        <v>152</v>
      </c>
      <c r="F1431" s="2">
        <v>2</v>
      </c>
      <c r="G1431" s="10" t="str">
        <f t="shared" si="122"/>
        <v>152-2</v>
      </c>
      <c r="H1431" s="2">
        <v>68</v>
      </c>
      <c r="I1431" s="2">
        <v>79</v>
      </c>
      <c r="J1431" s="14">
        <f>(VLOOKUP($G1431,Depth_Lookup_CCL!$A$3:$Z$549,11,FALSE))+(H1431/100)</f>
        <v>391.48</v>
      </c>
      <c r="K1431" s="14">
        <f>(VLOOKUP($G1431,Depth_Lookup_CCL!$A$3:$Z$549,11,FALSE))+(I1431/100)</f>
        <v>391.59000000000003</v>
      </c>
      <c r="L1431" s="90">
        <v>62</v>
      </c>
      <c r="M1431" s="90" t="s">
        <v>1846</v>
      </c>
      <c r="N1431" s="14" t="s">
        <v>1378</v>
      </c>
      <c r="O1431" s="2" t="s">
        <v>1363</v>
      </c>
      <c r="P1431" s="2" t="s">
        <v>1368</v>
      </c>
      <c r="Q1431" s="2"/>
      <c r="R1431" s="110"/>
      <c r="S1431" s="2" t="s">
        <v>1366</v>
      </c>
      <c r="T1431" s="35" t="s">
        <v>1391</v>
      </c>
      <c r="U1431" s="2" t="s">
        <v>1368</v>
      </c>
      <c r="V1431" s="2" t="s">
        <v>1374</v>
      </c>
      <c r="W1431" s="5">
        <f>VLOOKUP(V1431,definitions_list_lookup!$V$12:$W$15,2,FALSE)</f>
        <v>1</v>
      </c>
      <c r="X1431" s="35" t="s">
        <v>1456</v>
      </c>
      <c r="Y1431" s="41">
        <f>VLOOKUP(X1431,definitions_list_lookup!$AT$3:$AU$5,2,FALSE)</f>
        <v>1</v>
      </c>
      <c r="Z1431" s="41">
        <v>14</v>
      </c>
      <c r="AA1431" s="41" t="s">
        <v>4089</v>
      </c>
      <c r="AB1431" s="2"/>
      <c r="AC1431" s="2"/>
      <c r="AD1431" s="5" t="e">
        <f>VLOOKUP(AC1431,definitions_list_lookup!$Y$12:$Z$15,2,FALSE)</f>
        <v>#N/A</v>
      </c>
      <c r="AE1431" s="35"/>
      <c r="AF1431" s="41" t="e">
        <f>VLOOKUP(AE1431,definitions_list_lookup!$AT$3:$AU$5,2,FALSE)</f>
        <v>#N/A</v>
      </c>
      <c r="AH1431" s="2"/>
      <c r="AI1431" s="2"/>
      <c r="AJ1431" s="14"/>
      <c r="AK1431" s="14"/>
      <c r="AL1431" s="14"/>
      <c r="AM1431" s="14"/>
      <c r="AN1431" s="14"/>
      <c r="AO1431" s="14"/>
      <c r="AP1431" s="14"/>
      <c r="AQ1431" s="14"/>
      <c r="AR1431" s="14"/>
      <c r="AS1431" s="49">
        <v>21</v>
      </c>
      <c r="AT1431" s="49">
        <v>90</v>
      </c>
      <c r="AU1431" s="49">
        <v>8</v>
      </c>
      <c r="AV1431" s="49">
        <v>180</v>
      </c>
      <c r="AW1431" s="49">
        <f t="shared" si="120"/>
        <v>-69.891240858549466</v>
      </c>
      <c r="AX1431" s="49">
        <f t="shared" si="116"/>
        <v>290.10875914145055</v>
      </c>
      <c r="AY1431" s="49">
        <f t="shared" si="121"/>
        <v>67.766103732004154</v>
      </c>
      <c r="AZ1431" s="49">
        <f t="shared" si="117"/>
        <v>20.108759141450534</v>
      </c>
      <c r="BA1431" s="49">
        <f t="shared" si="118"/>
        <v>22.233896267995846</v>
      </c>
      <c r="BB1431" s="49">
        <f t="shared" si="123"/>
        <v>110.10875914145055</v>
      </c>
      <c r="BC1431" s="60">
        <f t="shared" si="119"/>
        <v>22.233896267995846</v>
      </c>
    </row>
    <row r="1432" spans="1:55">
      <c r="A1432" s="89">
        <v>42947</v>
      </c>
      <c r="B1432" s="2" t="s">
        <v>1842</v>
      </c>
      <c r="C1432" s="2" t="s">
        <v>1450</v>
      </c>
      <c r="D1432" s="2" t="s">
        <v>1575</v>
      </c>
      <c r="E1432" s="2">
        <v>152</v>
      </c>
      <c r="F1432" s="2">
        <v>3</v>
      </c>
      <c r="G1432" s="10" t="str">
        <f t="shared" si="122"/>
        <v>152-3</v>
      </c>
      <c r="H1432" s="2">
        <v>0</v>
      </c>
      <c r="I1432" s="2">
        <v>3</v>
      </c>
      <c r="J1432" s="14">
        <f>(VLOOKUP($G1432,Depth_Lookup_CCL!$A$3:$Z$549,11,FALSE))+(H1432/100)</f>
        <v>391.59500000000003</v>
      </c>
      <c r="K1432" s="14">
        <f>(VLOOKUP($G1432,Depth_Lookup_CCL!$A$3:$Z$549,11,FALSE))+(I1432/100)</f>
        <v>391.625</v>
      </c>
      <c r="L1432" s="90">
        <v>62</v>
      </c>
      <c r="M1432" s="90" t="s">
        <v>1846</v>
      </c>
      <c r="N1432" s="14"/>
      <c r="Q1432" s="2"/>
      <c r="R1432" s="110"/>
      <c r="T1432" s="35"/>
      <c r="U1432" s="2"/>
      <c r="V1432" s="2"/>
      <c r="W1432" s="5" t="e">
        <f>VLOOKUP(V1432,definitions_list_lookup!$V$12:$W$15,2,FALSE)</f>
        <v>#N/A</v>
      </c>
      <c r="X1432" s="35"/>
      <c r="Y1432" s="41" t="e">
        <f>VLOOKUP(X1432,definitions_list_lookup!$AT$3:$AU$5,2,FALSE)</f>
        <v>#N/A</v>
      </c>
      <c r="Z1432" s="41"/>
      <c r="AA1432" s="41" t="s">
        <v>3229</v>
      </c>
      <c r="AB1432" s="2"/>
      <c r="AC1432" s="2"/>
      <c r="AD1432" s="5" t="e">
        <f>VLOOKUP(AC1432,definitions_list_lookup!$Y$12:$Z$15,2,FALSE)</f>
        <v>#N/A</v>
      </c>
      <c r="AE1432" s="35"/>
      <c r="AF1432" s="41" t="e">
        <f>VLOOKUP(AE1432,definitions_list_lookup!$AT$3:$AU$5,2,FALSE)</f>
        <v>#N/A</v>
      </c>
      <c r="AH1432" s="2"/>
      <c r="AI1432" s="2"/>
      <c r="AJ1432" s="14"/>
      <c r="AK1432" s="14"/>
      <c r="AL1432" s="14"/>
      <c r="AM1432" s="14"/>
      <c r="AN1432" s="14"/>
      <c r="AO1432" s="14"/>
      <c r="AP1432" s="14"/>
      <c r="AQ1432" s="14"/>
      <c r="AR1432" s="14"/>
      <c r="AS1432" s="49"/>
      <c r="AT1432" s="49"/>
      <c r="AU1432" s="49"/>
      <c r="AV1432" s="49"/>
      <c r="AW1432" s="49" t="e">
        <f t="shared" si="120"/>
        <v>#DIV/0!</v>
      </c>
      <c r="AX1432" s="49" t="e">
        <f t="shared" si="116"/>
        <v>#DIV/0!</v>
      </c>
      <c r="AY1432" s="49" t="e">
        <f t="shared" si="121"/>
        <v>#DIV/0!</v>
      </c>
      <c r="AZ1432" s="49" t="e">
        <f t="shared" si="117"/>
        <v>#DIV/0!</v>
      </c>
      <c r="BA1432" s="49" t="e">
        <f t="shared" si="118"/>
        <v>#DIV/0!</v>
      </c>
      <c r="BB1432" s="49" t="e">
        <f t="shared" si="123"/>
        <v>#DIV/0!</v>
      </c>
      <c r="BC1432" s="60" t="e">
        <f t="shared" si="119"/>
        <v>#DIV/0!</v>
      </c>
    </row>
    <row r="1433" spans="1:55">
      <c r="A1433" s="89">
        <v>42947</v>
      </c>
      <c r="B1433" s="2" t="s">
        <v>1842</v>
      </c>
      <c r="C1433" s="2" t="s">
        <v>1450</v>
      </c>
      <c r="D1433" s="2" t="s">
        <v>1575</v>
      </c>
      <c r="E1433" s="2">
        <v>152</v>
      </c>
      <c r="F1433" s="2">
        <v>3</v>
      </c>
      <c r="G1433" s="10" t="str">
        <f t="shared" si="122"/>
        <v>152-3</v>
      </c>
      <c r="H1433" s="2">
        <v>3</v>
      </c>
      <c r="I1433" s="2">
        <v>5</v>
      </c>
      <c r="J1433" s="14">
        <f>(VLOOKUP($G1433,Depth_Lookup_CCL!$A$3:$Z$549,11,FALSE))+(H1433/100)</f>
        <v>391.625</v>
      </c>
      <c r="K1433" s="14">
        <f>(VLOOKUP($G1433,Depth_Lookup_CCL!$A$3:$Z$549,11,FALSE))+(I1433/100)</f>
        <v>391.64500000000004</v>
      </c>
      <c r="L1433" s="90">
        <v>62</v>
      </c>
      <c r="M1433" s="90" t="s">
        <v>1846</v>
      </c>
      <c r="N1433" s="14"/>
      <c r="Q1433" s="2"/>
      <c r="R1433" s="110"/>
      <c r="S1433" s="2" t="s">
        <v>1379</v>
      </c>
      <c r="T1433" s="35" t="s">
        <v>1363</v>
      </c>
      <c r="U1433" s="2" t="s">
        <v>1368</v>
      </c>
      <c r="V1433" s="2" t="s">
        <v>238</v>
      </c>
      <c r="W1433" s="5">
        <f>VLOOKUP(V1433,definitions_list_lookup!$V$12:$W$15,2,FALSE)</f>
        <v>2</v>
      </c>
      <c r="X1433" s="35" t="s">
        <v>1456</v>
      </c>
      <c r="Y1433" s="41">
        <f>VLOOKUP(X1433,definitions_list_lookup!$AT$3:$AU$5,2,FALSE)</f>
        <v>1</v>
      </c>
      <c r="Z1433" s="41">
        <v>2</v>
      </c>
      <c r="AA1433" s="41" t="s">
        <v>2857</v>
      </c>
      <c r="AB1433" s="2"/>
      <c r="AC1433" s="2"/>
      <c r="AD1433" s="5" t="e">
        <f>VLOOKUP(AC1433,definitions_list_lookup!$Y$12:$Z$15,2,FALSE)</f>
        <v>#N/A</v>
      </c>
      <c r="AE1433" s="35"/>
      <c r="AF1433" s="41" t="e">
        <f>VLOOKUP(AE1433,definitions_list_lookup!$AT$3:$AU$5,2,FALSE)</f>
        <v>#N/A</v>
      </c>
      <c r="AH1433" s="2"/>
      <c r="AI1433" s="2"/>
      <c r="AJ1433" s="14"/>
      <c r="AK1433" s="14"/>
      <c r="AL1433" s="14"/>
      <c r="AM1433" s="14"/>
      <c r="AN1433" s="14"/>
      <c r="AO1433" s="14"/>
      <c r="AP1433" s="14"/>
      <c r="AQ1433" s="14"/>
      <c r="AR1433" s="14"/>
      <c r="AS1433" s="49">
        <v>16</v>
      </c>
      <c r="AT1433" s="49">
        <v>90</v>
      </c>
      <c r="AU1433" s="49">
        <v>0</v>
      </c>
      <c r="AV1433" s="49">
        <v>180</v>
      </c>
      <c r="AW1433" s="49">
        <f t="shared" si="120"/>
        <v>-90</v>
      </c>
      <c r="AX1433" s="49">
        <f t="shared" si="116"/>
        <v>270</v>
      </c>
      <c r="AY1433" s="49">
        <f t="shared" si="121"/>
        <v>74</v>
      </c>
      <c r="AZ1433" s="49">
        <f t="shared" si="117"/>
        <v>360</v>
      </c>
      <c r="BA1433" s="49">
        <f t="shared" si="118"/>
        <v>16</v>
      </c>
      <c r="BB1433" s="49">
        <f t="shared" si="123"/>
        <v>90</v>
      </c>
      <c r="BC1433" s="60">
        <f t="shared" si="119"/>
        <v>16</v>
      </c>
    </row>
    <row r="1434" spans="1:55">
      <c r="A1434" s="89">
        <v>42947</v>
      </c>
      <c r="B1434" s="2" t="s">
        <v>1842</v>
      </c>
      <c r="C1434" s="2" t="s">
        <v>1450</v>
      </c>
      <c r="D1434" s="2" t="s">
        <v>1575</v>
      </c>
      <c r="E1434" s="2">
        <v>152</v>
      </c>
      <c r="F1434" s="2">
        <v>3</v>
      </c>
      <c r="G1434" s="10" t="str">
        <f t="shared" si="122"/>
        <v>152-3</v>
      </c>
      <c r="H1434" s="2">
        <v>5</v>
      </c>
      <c r="I1434" s="2">
        <v>11</v>
      </c>
      <c r="J1434" s="14">
        <f>(VLOOKUP($G1434,Depth_Lookup_CCL!$A$3:$Z$549,11,FALSE))+(H1434/100)</f>
        <v>391.64500000000004</v>
      </c>
      <c r="K1434" s="14">
        <f>(VLOOKUP($G1434,Depth_Lookup_CCL!$A$3:$Z$549,11,FALSE))+(I1434/100)</f>
        <v>391.70500000000004</v>
      </c>
      <c r="L1434" s="90">
        <v>62</v>
      </c>
      <c r="M1434" s="90" t="s">
        <v>1846</v>
      </c>
      <c r="N1434" s="14"/>
      <c r="Q1434" s="2"/>
      <c r="R1434" s="110"/>
      <c r="S1434" s="2" t="s">
        <v>1379</v>
      </c>
      <c r="T1434" s="35" t="s">
        <v>1391</v>
      </c>
      <c r="U1434" s="2" t="s">
        <v>1368</v>
      </c>
      <c r="V1434" s="2" t="s">
        <v>1374</v>
      </c>
      <c r="W1434" s="5">
        <f>VLOOKUP(V1434,definitions_list_lookup!$V$12:$W$15,2,FALSE)</f>
        <v>1</v>
      </c>
      <c r="X1434" s="35" t="s">
        <v>1456</v>
      </c>
      <c r="Y1434" s="41">
        <f>VLOOKUP(X1434,definitions_list_lookup!$AT$3:$AU$5,2,FALSE)</f>
        <v>1</v>
      </c>
      <c r="Z1434" s="41">
        <v>6</v>
      </c>
      <c r="AA1434" s="41" t="s">
        <v>3081</v>
      </c>
      <c r="AB1434" s="2"/>
      <c r="AC1434" s="2"/>
      <c r="AD1434" s="5" t="e">
        <f>VLOOKUP(AC1434,definitions_list_lookup!$Y$12:$Z$15,2,FALSE)</f>
        <v>#N/A</v>
      </c>
      <c r="AE1434" s="35"/>
      <c r="AF1434" s="41" t="e">
        <f>VLOOKUP(AE1434,definitions_list_lookup!$AT$3:$AU$5,2,FALSE)</f>
        <v>#N/A</v>
      </c>
      <c r="AH1434" s="2"/>
      <c r="AI1434" s="2"/>
      <c r="AJ1434" s="14"/>
      <c r="AK1434" s="14"/>
      <c r="AL1434" s="14"/>
      <c r="AM1434" s="14"/>
      <c r="AN1434" s="14"/>
      <c r="AO1434" s="14"/>
      <c r="AP1434" s="14"/>
      <c r="AQ1434" s="14"/>
      <c r="AR1434" s="14"/>
      <c r="AS1434" s="49"/>
      <c r="AT1434" s="49"/>
      <c r="AU1434" s="49"/>
      <c r="AV1434" s="49"/>
      <c r="AW1434" s="49" t="e">
        <f t="shared" si="120"/>
        <v>#DIV/0!</v>
      </c>
      <c r="AX1434" s="49" t="e">
        <f t="shared" si="116"/>
        <v>#DIV/0!</v>
      </c>
      <c r="AY1434" s="49" t="e">
        <f t="shared" si="121"/>
        <v>#DIV/0!</v>
      </c>
      <c r="AZ1434" s="49" t="e">
        <f t="shared" si="117"/>
        <v>#DIV/0!</v>
      </c>
      <c r="BA1434" s="49" t="e">
        <f t="shared" si="118"/>
        <v>#DIV/0!</v>
      </c>
      <c r="BB1434" s="49" t="e">
        <f t="shared" si="123"/>
        <v>#DIV/0!</v>
      </c>
      <c r="BC1434" s="60" t="e">
        <f t="shared" si="119"/>
        <v>#DIV/0!</v>
      </c>
    </row>
    <row r="1435" spans="1:55">
      <c r="A1435" s="89">
        <v>42947</v>
      </c>
      <c r="B1435" s="2" t="s">
        <v>1842</v>
      </c>
      <c r="C1435" s="2" t="s">
        <v>1450</v>
      </c>
      <c r="D1435" s="2" t="s">
        <v>1575</v>
      </c>
      <c r="E1435" s="2">
        <v>152</v>
      </c>
      <c r="F1435" s="2">
        <v>3</v>
      </c>
      <c r="G1435" s="10" t="str">
        <f t="shared" si="122"/>
        <v>152-3</v>
      </c>
      <c r="H1435" s="2">
        <v>11</v>
      </c>
      <c r="I1435" s="2">
        <v>56</v>
      </c>
      <c r="J1435" s="14">
        <f>(VLOOKUP($G1435,Depth_Lookup_CCL!$A$3:$Z$549,11,FALSE))+(H1435/100)</f>
        <v>391.70500000000004</v>
      </c>
      <c r="K1435" s="14">
        <f>(VLOOKUP($G1435,Depth_Lookup_CCL!$A$3:$Z$549,11,FALSE))+(I1435/100)</f>
        <v>392.15500000000003</v>
      </c>
      <c r="L1435" s="90">
        <v>62</v>
      </c>
      <c r="M1435" s="90" t="s">
        <v>1846</v>
      </c>
      <c r="N1435" s="14"/>
      <c r="Q1435" s="2"/>
      <c r="R1435" s="110"/>
      <c r="S1435" s="2" t="s">
        <v>1379</v>
      </c>
      <c r="T1435" s="35" t="s">
        <v>1363</v>
      </c>
      <c r="U1435" s="2" t="s">
        <v>1368</v>
      </c>
      <c r="V1435" s="2" t="s">
        <v>238</v>
      </c>
      <c r="W1435" s="5">
        <f>VLOOKUP(V1435,definitions_list_lookup!$V$12:$W$15,2,FALSE)</f>
        <v>2</v>
      </c>
      <c r="X1435" s="35" t="s">
        <v>1456</v>
      </c>
      <c r="Y1435" s="41">
        <f>VLOOKUP(X1435,definitions_list_lookup!$AT$3:$AU$5,2,FALSE)</f>
        <v>1</v>
      </c>
      <c r="Z1435" s="41">
        <v>45</v>
      </c>
      <c r="AA1435" s="41" t="s">
        <v>3899</v>
      </c>
      <c r="AB1435" s="2"/>
      <c r="AC1435" s="2"/>
      <c r="AD1435" s="5" t="e">
        <f>VLOOKUP(AC1435,definitions_list_lookup!$Y$12:$Z$15,2,FALSE)</f>
        <v>#N/A</v>
      </c>
      <c r="AE1435" s="35"/>
      <c r="AF1435" s="41" t="e">
        <f>VLOOKUP(AE1435,definitions_list_lookup!$AT$3:$AU$5,2,FALSE)</f>
        <v>#N/A</v>
      </c>
      <c r="AH1435" s="2"/>
      <c r="AI1435" s="2"/>
      <c r="AJ1435" s="14"/>
      <c r="AK1435" s="14"/>
      <c r="AL1435" s="14"/>
      <c r="AM1435" s="14"/>
      <c r="AN1435" s="14"/>
      <c r="AO1435" s="14"/>
      <c r="AP1435" s="14"/>
      <c r="AQ1435" s="14"/>
      <c r="AR1435" s="14"/>
      <c r="AS1435" s="49"/>
      <c r="AT1435" s="49"/>
      <c r="AU1435" s="49"/>
      <c r="AV1435" s="49"/>
      <c r="AW1435" s="49"/>
      <c r="AX1435" s="49"/>
      <c r="AY1435" s="49"/>
      <c r="AZ1435" s="49"/>
      <c r="BA1435" s="49"/>
      <c r="BB1435" s="49"/>
      <c r="BC1435" s="60"/>
    </row>
    <row r="1436" spans="1:55">
      <c r="A1436" s="89">
        <v>42947</v>
      </c>
      <c r="B1436" s="2" t="s">
        <v>1842</v>
      </c>
      <c r="C1436" s="2" t="s">
        <v>1450</v>
      </c>
      <c r="D1436" s="2" t="s">
        <v>1575</v>
      </c>
      <c r="E1436" s="2">
        <v>152</v>
      </c>
      <c r="F1436" s="2">
        <v>3</v>
      </c>
      <c r="G1436" s="10" t="str">
        <f t="shared" si="122"/>
        <v>152-3</v>
      </c>
      <c r="H1436" s="2">
        <v>56</v>
      </c>
      <c r="I1436" s="2">
        <v>81</v>
      </c>
      <c r="J1436" s="14">
        <f>(VLOOKUP($G1436,Depth_Lookup_CCL!$A$3:$Z$549,11,FALSE))+(H1436/100)</f>
        <v>392.15500000000003</v>
      </c>
      <c r="K1436" s="14">
        <f>(VLOOKUP($G1436,Depth_Lookup_CCL!$A$3:$Z$549,11,FALSE))+(I1436/100)</f>
        <v>392.40500000000003</v>
      </c>
      <c r="L1436" s="90">
        <v>62</v>
      </c>
      <c r="M1436" s="90" t="s">
        <v>1846</v>
      </c>
      <c r="N1436" s="14" t="s">
        <v>1442</v>
      </c>
      <c r="Q1436" s="2"/>
      <c r="R1436" s="110"/>
      <c r="S1436" s="2" t="s">
        <v>1366</v>
      </c>
      <c r="T1436" s="35" t="s">
        <v>1363</v>
      </c>
      <c r="U1436" s="2" t="s">
        <v>1368</v>
      </c>
      <c r="V1436" s="2" t="s">
        <v>238</v>
      </c>
      <c r="W1436" s="5">
        <f>VLOOKUP(V1436,definitions_list_lookup!$V$12:$W$15,2,FALSE)</f>
        <v>2</v>
      </c>
      <c r="X1436" s="35" t="s">
        <v>1457</v>
      </c>
      <c r="Y1436" s="41">
        <f>VLOOKUP(X1436,definitions_list_lookup!$AT$3:$AU$5,2,FALSE)</f>
        <v>2</v>
      </c>
      <c r="Z1436" s="41">
        <v>27</v>
      </c>
      <c r="AA1436" s="41" t="s">
        <v>4090</v>
      </c>
      <c r="AB1436" s="2"/>
      <c r="AC1436" s="2"/>
      <c r="AD1436" s="5" t="e">
        <f>VLOOKUP(AC1436,definitions_list_lookup!$Y$12:$Z$15,2,FALSE)</f>
        <v>#N/A</v>
      </c>
      <c r="AE1436" s="35"/>
      <c r="AF1436" s="41" t="e">
        <f>VLOOKUP(AE1436,definitions_list_lookup!$AT$3:$AU$5,2,FALSE)</f>
        <v>#N/A</v>
      </c>
      <c r="AH1436" s="2"/>
      <c r="AI1436" s="2"/>
      <c r="AJ1436" s="14"/>
      <c r="AK1436" s="14"/>
      <c r="AL1436" s="14"/>
      <c r="AM1436" s="14"/>
      <c r="AN1436" s="14"/>
      <c r="AO1436" s="14"/>
      <c r="AP1436" s="14"/>
      <c r="AQ1436" s="14"/>
      <c r="AR1436" s="14"/>
      <c r="AS1436" s="49">
        <v>20</v>
      </c>
      <c r="AT1436" s="49">
        <v>90</v>
      </c>
      <c r="AU1436" s="49">
        <v>6</v>
      </c>
      <c r="AV1436" s="49">
        <v>180</v>
      </c>
      <c r="AW1436" s="49">
        <f t="shared" si="120"/>
        <v>-73.892789073834848</v>
      </c>
      <c r="AX1436" s="49">
        <f t="shared" si="116"/>
        <v>286.10721092616518</v>
      </c>
      <c r="AY1436" s="49">
        <f t="shared" si="121"/>
        <v>69.251209884103957</v>
      </c>
      <c r="AZ1436" s="49">
        <f t="shared" si="117"/>
        <v>16.107210926165152</v>
      </c>
      <c r="BA1436" s="49">
        <f t="shared" si="118"/>
        <v>20.748790115896043</v>
      </c>
      <c r="BB1436" s="49">
        <f t="shared" si="123"/>
        <v>106.10721092616518</v>
      </c>
      <c r="BC1436" s="60">
        <f t="shared" si="119"/>
        <v>20.748790115896043</v>
      </c>
    </row>
    <row r="1437" spans="1:55">
      <c r="A1437" s="89">
        <v>42947</v>
      </c>
      <c r="B1437" s="2" t="s">
        <v>1842</v>
      </c>
      <c r="C1437" s="2" t="s">
        <v>1450</v>
      </c>
      <c r="D1437" s="2" t="s">
        <v>1575</v>
      </c>
      <c r="E1437" s="2">
        <v>152</v>
      </c>
      <c r="F1437" s="2">
        <v>4</v>
      </c>
      <c r="G1437" s="10" t="str">
        <f t="shared" si="122"/>
        <v>152-4</v>
      </c>
      <c r="H1437" s="2">
        <v>0</v>
      </c>
      <c r="I1437" s="2">
        <v>2</v>
      </c>
      <c r="J1437" s="14">
        <f>(VLOOKUP($G1437,Depth_Lookup_CCL!$A$3:$Z$549,11,FALSE))+(H1437/100)</f>
        <v>392.39500000000004</v>
      </c>
      <c r="K1437" s="14">
        <f>(VLOOKUP($G1437,Depth_Lookup_CCL!$A$3:$Z$549,11,FALSE))+(I1437/100)</f>
        <v>392.41500000000002</v>
      </c>
      <c r="L1437" s="90">
        <v>62</v>
      </c>
      <c r="M1437" s="90" t="s">
        <v>1846</v>
      </c>
      <c r="N1437" s="14"/>
      <c r="Q1437" s="2"/>
      <c r="R1437" s="110"/>
      <c r="T1437" s="35"/>
      <c r="U1437" s="2"/>
      <c r="V1437" s="2"/>
      <c r="W1437" s="5" t="e">
        <f>VLOOKUP(V1437,definitions_list_lookup!$V$12:$W$15,2,FALSE)</f>
        <v>#N/A</v>
      </c>
      <c r="X1437" s="35"/>
      <c r="Y1437" s="41" t="e">
        <f>VLOOKUP(X1437,definitions_list_lookup!$AT$3:$AU$5,2,FALSE)</f>
        <v>#N/A</v>
      </c>
      <c r="Z1437" s="41"/>
      <c r="AA1437" s="41" t="s">
        <v>3229</v>
      </c>
      <c r="AB1437" s="2"/>
      <c r="AC1437" s="2"/>
      <c r="AD1437" s="5" t="e">
        <f>VLOOKUP(AC1437,definitions_list_lookup!$Y$12:$Z$15,2,FALSE)</f>
        <v>#N/A</v>
      </c>
      <c r="AE1437" s="35"/>
      <c r="AF1437" s="41" t="e">
        <f>VLOOKUP(AE1437,definitions_list_lookup!$AT$3:$AU$5,2,FALSE)</f>
        <v>#N/A</v>
      </c>
      <c r="AH1437" s="2"/>
      <c r="AI1437" s="2"/>
      <c r="AJ1437" s="14"/>
      <c r="AK1437" s="14"/>
      <c r="AL1437" s="14"/>
      <c r="AM1437" s="14"/>
      <c r="AN1437" s="14"/>
      <c r="AO1437" s="14"/>
      <c r="AP1437" s="14"/>
      <c r="AQ1437" s="14"/>
      <c r="AR1437" s="14"/>
      <c r="AS1437" s="49"/>
      <c r="AT1437" s="49"/>
      <c r="AU1437" s="49"/>
      <c r="AV1437" s="49"/>
      <c r="AW1437" s="49"/>
      <c r="AX1437" s="49"/>
      <c r="AY1437" s="49"/>
      <c r="AZ1437" s="49"/>
      <c r="BA1437" s="49"/>
      <c r="BB1437" s="49"/>
      <c r="BC1437" s="60"/>
    </row>
    <row r="1438" spans="1:55">
      <c r="A1438" s="89">
        <v>42947</v>
      </c>
      <c r="B1438" s="2" t="s">
        <v>1842</v>
      </c>
      <c r="C1438" s="2" t="s">
        <v>1450</v>
      </c>
      <c r="D1438" s="2" t="s">
        <v>1575</v>
      </c>
      <c r="E1438" s="2">
        <v>152</v>
      </c>
      <c r="F1438" s="2">
        <v>4</v>
      </c>
      <c r="G1438" s="10" t="str">
        <f t="shared" si="122"/>
        <v>152-4</v>
      </c>
      <c r="H1438" s="2">
        <v>2</v>
      </c>
      <c r="I1438" s="2">
        <v>6</v>
      </c>
      <c r="J1438" s="14">
        <f>(VLOOKUP($G1438,Depth_Lookup_CCL!$A$3:$Z$549,11,FALSE))+(H1438/100)</f>
        <v>392.41500000000002</v>
      </c>
      <c r="K1438" s="14">
        <f>(VLOOKUP($G1438,Depth_Lookup_CCL!$A$3:$Z$549,11,FALSE))+(I1438/100)</f>
        <v>392.45500000000004</v>
      </c>
      <c r="L1438" s="90">
        <v>62</v>
      </c>
      <c r="M1438" s="90" t="s">
        <v>1846</v>
      </c>
      <c r="N1438" s="14"/>
      <c r="Q1438" s="2"/>
      <c r="R1438" s="110"/>
      <c r="S1438" s="2" t="s">
        <v>1366</v>
      </c>
      <c r="T1438" s="35" t="s">
        <v>1363</v>
      </c>
      <c r="U1438" s="2" t="s">
        <v>1368</v>
      </c>
      <c r="V1438" s="2" t="s">
        <v>238</v>
      </c>
      <c r="W1438" s="5">
        <f>VLOOKUP(V1438,definitions_list_lookup!$V$12:$W$15,2,FALSE)</f>
        <v>2</v>
      </c>
      <c r="X1438" s="35" t="s">
        <v>1456</v>
      </c>
      <c r="Y1438" s="41">
        <f>VLOOKUP(X1438,definitions_list_lookup!$AT$3:$AU$5,2,FALSE)</f>
        <v>1</v>
      </c>
      <c r="Z1438" s="41">
        <v>4</v>
      </c>
      <c r="AA1438" s="41" t="s">
        <v>3903</v>
      </c>
      <c r="AB1438" s="2"/>
      <c r="AC1438" s="2"/>
      <c r="AD1438" s="5" t="e">
        <f>VLOOKUP(AC1438,definitions_list_lookup!$Y$12:$Z$15,2,FALSE)</f>
        <v>#N/A</v>
      </c>
      <c r="AE1438" s="35"/>
      <c r="AF1438" s="41" t="e">
        <f>VLOOKUP(AE1438,definitions_list_lookup!$AT$3:$AU$5,2,FALSE)</f>
        <v>#N/A</v>
      </c>
      <c r="AH1438" s="2"/>
      <c r="AI1438" s="2"/>
      <c r="AJ1438" s="14"/>
      <c r="AK1438" s="14"/>
      <c r="AL1438" s="14"/>
      <c r="AM1438" s="14"/>
      <c r="AN1438" s="14"/>
      <c r="AO1438" s="14"/>
      <c r="AP1438" s="14"/>
      <c r="AQ1438" s="14"/>
      <c r="AR1438" s="14"/>
      <c r="AS1438" s="49">
        <v>19</v>
      </c>
      <c r="AT1438" s="49">
        <v>90</v>
      </c>
      <c r="AU1438" s="49">
        <v>7</v>
      </c>
      <c r="AV1438" s="49">
        <v>180</v>
      </c>
      <c r="AW1438" s="49">
        <f t="shared" si="120"/>
        <v>-70.374159192334773</v>
      </c>
      <c r="AX1438" s="49">
        <f t="shared" si="116"/>
        <v>289.62584080766521</v>
      </c>
      <c r="AY1438" s="49">
        <f t="shared" si="121"/>
        <v>69.919371592873205</v>
      </c>
      <c r="AZ1438" s="49">
        <f t="shared" si="117"/>
        <v>19.625840807665227</v>
      </c>
      <c r="BA1438" s="49">
        <f t="shared" si="118"/>
        <v>20.080628407126795</v>
      </c>
      <c r="BB1438" s="49">
        <f t="shared" si="123"/>
        <v>109.62584080766521</v>
      </c>
      <c r="BC1438" s="60">
        <f t="shared" si="119"/>
        <v>20.080628407126795</v>
      </c>
    </row>
    <row r="1439" spans="1:55">
      <c r="A1439" s="89">
        <v>42947</v>
      </c>
      <c r="B1439" s="2" t="s">
        <v>1842</v>
      </c>
      <c r="C1439" s="2" t="s">
        <v>1450</v>
      </c>
      <c r="D1439" s="2" t="s">
        <v>1575</v>
      </c>
      <c r="E1439" s="2">
        <v>152</v>
      </c>
      <c r="F1439" s="2">
        <v>4</v>
      </c>
      <c r="G1439" s="10" t="str">
        <f t="shared" si="122"/>
        <v>152-4</v>
      </c>
      <c r="H1439" s="2">
        <v>6</v>
      </c>
      <c r="I1439" s="2">
        <v>12</v>
      </c>
      <c r="J1439" s="14">
        <f>(VLOOKUP($G1439,Depth_Lookup_CCL!$A$3:$Z$549,11,FALSE))+(H1439/100)</f>
        <v>392.45500000000004</v>
      </c>
      <c r="K1439" s="14">
        <f>(VLOOKUP($G1439,Depth_Lookup_CCL!$A$3:$Z$549,11,FALSE))+(I1439/100)</f>
        <v>392.51500000000004</v>
      </c>
      <c r="L1439" s="90">
        <v>62</v>
      </c>
      <c r="M1439" s="90" t="s">
        <v>1846</v>
      </c>
      <c r="N1439" s="14"/>
      <c r="Q1439" s="2"/>
      <c r="R1439" s="110"/>
      <c r="S1439" s="2" t="s">
        <v>1379</v>
      </c>
      <c r="T1439" s="35" t="s">
        <v>1391</v>
      </c>
      <c r="U1439" s="2" t="s">
        <v>1368</v>
      </c>
      <c r="V1439" s="2" t="s">
        <v>1374</v>
      </c>
      <c r="W1439" s="5">
        <f>VLOOKUP(V1439,definitions_list_lookup!$V$12:$W$15,2,FALSE)</f>
        <v>1</v>
      </c>
      <c r="X1439" s="35" t="s">
        <v>1456</v>
      </c>
      <c r="Y1439" s="41">
        <f>VLOOKUP(X1439,definitions_list_lookup!$AT$3:$AU$5,2,FALSE)</f>
        <v>1</v>
      </c>
      <c r="Z1439" s="41">
        <v>6</v>
      </c>
      <c r="AA1439" s="41" t="s">
        <v>3977</v>
      </c>
      <c r="AB1439" s="2"/>
      <c r="AC1439" s="2"/>
      <c r="AD1439" s="5" t="e">
        <f>VLOOKUP(AC1439,definitions_list_lookup!$Y$12:$Z$15,2,FALSE)</f>
        <v>#N/A</v>
      </c>
      <c r="AE1439" s="35"/>
      <c r="AF1439" s="41" t="e">
        <f>VLOOKUP(AE1439,definitions_list_lookup!$AT$3:$AU$5,2,FALSE)</f>
        <v>#N/A</v>
      </c>
      <c r="AH1439" s="2"/>
      <c r="AI1439" s="2"/>
      <c r="AJ1439" s="14"/>
      <c r="AK1439" s="14"/>
      <c r="AL1439" s="14"/>
      <c r="AM1439" s="14"/>
      <c r="AN1439" s="14"/>
      <c r="AO1439" s="14"/>
      <c r="AP1439" s="14"/>
      <c r="AQ1439" s="14"/>
      <c r="AR1439" s="14"/>
      <c r="AS1439" s="49"/>
      <c r="AT1439" s="49"/>
      <c r="AU1439" s="49"/>
      <c r="AV1439" s="49"/>
      <c r="AW1439" s="49" t="e">
        <f t="shared" si="120"/>
        <v>#DIV/0!</v>
      </c>
      <c r="AX1439" s="49" t="e">
        <f t="shared" si="116"/>
        <v>#DIV/0!</v>
      </c>
      <c r="AY1439" s="49" t="e">
        <f t="shared" si="121"/>
        <v>#DIV/0!</v>
      </c>
      <c r="AZ1439" s="49" t="e">
        <f t="shared" si="117"/>
        <v>#DIV/0!</v>
      </c>
      <c r="BA1439" s="49" t="e">
        <f t="shared" si="118"/>
        <v>#DIV/0!</v>
      </c>
      <c r="BB1439" s="49" t="e">
        <f t="shared" si="123"/>
        <v>#DIV/0!</v>
      </c>
      <c r="BC1439" s="60" t="e">
        <f t="shared" si="119"/>
        <v>#DIV/0!</v>
      </c>
    </row>
    <row r="1440" spans="1:55">
      <c r="A1440" s="89">
        <v>42947</v>
      </c>
      <c r="B1440" s="2" t="s">
        <v>1842</v>
      </c>
      <c r="C1440" s="2" t="s">
        <v>1450</v>
      </c>
      <c r="D1440" s="2" t="s">
        <v>1575</v>
      </c>
      <c r="E1440" s="2">
        <v>152</v>
      </c>
      <c r="F1440" s="2">
        <v>4</v>
      </c>
      <c r="G1440" s="10" t="str">
        <f t="shared" si="122"/>
        <v>152-4</v>
      </c>
      <c r="H1440" s="2">
        <v>12</v>
      </c>
      <c r="I1440" s="2">
        <v>55.5</v>
      </c>
      <c r="J1440" s="14">
        <f>(VLOOKUP($G1440,Depth_Lookup_CCL!$A$3:$Z$549,11,FALSE))+(H1440/100)</f>
        <v>392.51500000000004</v>
      </c>
      <c r="K1440" s="14">
        <f>(VLOOKUP($G1440,Depth_Lookup_CCL!$A$3:$Z$549,11,FALSE))+(I1440/100)</f>
        <v>392.95000000000005</v>
      </c>
      <c r="L1440" s="90">
        <v>62</v>
      </c>
      <c r="M1440" s="90" t="s">
        <v>1846</v>
      </c>
      <c r="N1440" s="14"/>
      <c r="Q1440" s="2"/>
      <c r="R1440" s="110"/>
      <c r="S1440" s="2" t="s">
        <v>1379</v>
      </c>
      <c r="T1440" s="35" t="s">
        <v>1391</v>
      </c>
      <c r="U1440" s="2" t="s">
        <v>1368</v>
      </c>
      <c r="V1440" s="2" t="s">
        <v>238</v>
      </c>
      <c r="W1440" s="5">
        <f>VLOOKUP(V1440,definitions_list_lookup!$V$12:$W$15,2,FALSE)</f>
        <v>2</v>
      </c>
      <c r="X1440" s="35" t="s">
        <v>1456</v>
      </c>
      <c r="Y1440" s="41">
        <f>VLOOKUP(X1440,definitions_list_lookup!$AT$3:$AU$5,2,FALSE)</f>
        <v>1</v>
      </c>
      <c r="Z1440" s="41">
        <v>43.5</v>
      </c>
      <c r="AA1440" s="41" t="s">
        <v>3903</v>
      </c>
      <c r="AB1440" s="2"/>
      <c r="AC1440" s="2"/>
      <c r="AD1440" s="5" t="e">
        <f>VLOOKUP(AC1440,definitions_list_lookup!$Y$12:$Z$15,2,FALSE)</f>
        <v>#N/A</v>
      </c>
      <c r="AE1440" s="35"/>
      <c r="AF1440" s="41" t="e">
        <f>VLOOKUP(AE1440,definitions_list_lookup!$AT$3:$AU$5,2,FALSE)</f>
        <v>#N/A</v>
      </c>
      <c r="AH1440" s="2"/>
      <c r="AI1440" s="2"/>
      <c r="AJ1440" s="14"/>
      <c r="AK1440" s="14"/>
      <c r="AL1440" s="14"/>
      <c r="AM1440" s="14"/>
      <c r="AN1440" s="14"/>
      <c r="AO1440" s="14"/>
      <c r="AP1440" s="14"/>
      <c r="AQ1440" s="14"/>
      <c r="AR1440" s="14"/>
      <c r="AS1440" s="49"/>
      <c r="AT1440" s="49"/>
      <c r="AU1440" s="49"/>
      <c r="AV1440" s="49"/>
      <c r="AW1440" s="49" t="e">
        <f t="shared" si="120"/>
        <v>#DIV/0!</v>
      </c>
      <c r="AX1440" s="49" t="e">
        <f t="shared" si="116"/>
        <v>#DIV/0!</v>
      </c>
      <c r="AY1440" s="49" t="e">
        <f t="shared" si="121"/>
        <v>#DIV/0!</v>
      </c>
      <c r="AZ1440" s="49" t="e">
        <f t="shared" si="117"/>
        <v>#DIV/0!</v>
      </c>
      <c r="BA1440" s="49" t="e">
        <f t="shared" si="118"/>
        <v>#DIV/0!</v>
      </c>
      <c r="BB1440" s="49" t="e">
        <f t="shared" si="123"/>
        <v>#DIV/0!</v>
      </c>
      <c r="BC1440" s="60" t="e">
        <f t="shared" si="119"/>
        <v>#DIV/0!</v>
      </c>
    </row>
    <row r="1441" spans="1:55">
      <c r="A1441" s="89">
        <v>42947</v>
      </c>
      <c r="B1441" s="2" t="s">
        <v>1842</v>
      </c>
      <c r="C1441" s="2" t="s">
        <v>1450</v>
      </c>
      <c r="D1441" s="2" t="s">
        <v>1575</v>
      </c>
      <c r="E1441" s="2">
        <v>152</v>
      </c>
      <c r="F1441" s="2">
        <v>4</v>
      </c>
      <c r="G1441" s="10" t="str">
        <f t="shared" si="122"/>
        <v>152-4</v>
      </c>
      <c r="H1441" s="2">
        <v>55.5</v>
      </c>
      <c r="I1441" s="2">
        <v>58.5</v>
      </c>
      <c r="J1441" s="14">
        <f>(VLOOKUP($G1441,Depth_Lookup_CCL!$A$3:$Z$549,11,FALSE))+(H1441/100)</f>
        <v>392.95000000000005</v>
      </c>
      <c r="K1441" s="14">
        <f>(VLOOKUP($G1441,Depth_Lookup_CCL!$A$3:$Z$549,11,FALSE))+(I1441/100)</f>
        <v>392.98</v>
      </c>
      <c r="L1441" s="90">
        <v>62</v>
      </c>
      <c r="M1441" s="90" t="s">
        <v>1846</v>
      </c>
      <c r="N1441" s="14"/>
      <c r="Q1441" s="2"/>
      <c r="R1441" s="110"/>
      <c r="S1441" s="2" t="s">
        <v>1366</v>
      </c>
      <c r="T1441" s="35" t="s">
        <v>1363</v>
      </c>
      <c r="U1441" s="2" t="s">
        <v>1368</v>
      </c>
      <c r="V1441" s="2" t="s">
        <v>238</v>
      </c>
      <c r="W1441" s="5">
        <f>VLOOKUP(V1441,definitions_list_lookup!$V$12:$W$15,2,FALSE)</f>
        <v>2</v>
      </c>
      <c r="X1441" s="35" t="s">
        <v>1457</v>
      </c>
      <c r="Y1441" s="41">
        <f>VLOOKUP(X1441,definitions_list_lookup!$AT$3:$AU$5,2,FALSE)</f>
        <v>2</v>
      </c>
      <c r="Z1441" s="41">
        <v>3</v>
      </c>
      <c r="AA1441" s="41" t="s">
        <v>4091</v>
      </c>
      <c r="AB1441" s="2"/>
      <c r="AC1441" s="2"/>
      <c r="AD1441" s="5" t="e">
        <f>VLOOKUP(AC1441,definitions_list_lookup!$Y$12:$Z$15,2,FALSE)</f>
        <v>#N/A</v>
      </c>
      <c r="AE1441" s="35"/>
      <c r="AF1441" s="41" t="e">
        <f>VLOOKUP(AE1441,definitions_list_lookup!$AT$3:$AU$5,2,FALSE)</f>
        <v>#N/A</v>
      </c>
      <c r="AH1441" s="2"/>
      <c r="AI1441" s="2"/>
      <c r="AJ1441" s="14"/>
      <c r="AK1441" s="14"/>
      <c r="AL1441" s="14"/>
      <c r="AM1441" s="14"/>
      <c r="AN1441" s="14"/>
      <c r="AO1441" s="14"/>
      <c r="AP1441" s="14"/>
      <c r="AQ1441" s="14"/>
      <c r="AR1441" s="14"/>
      <c r="AS1441" s="49">
        <v>26</v>
      </c>
      <c r="AT1441" s="49">
        <v>90</v>
      </c>
      <c r="AU1441" s="49">
        <v>5</v>
      </c>
      <c r="AV1441" s="49">
        <v>180</v>
      </c>
      <c r="AW1441" s="49">
        <f t="shared" si="120"/>
        <v>-79.830530524241553</v>
      </c>
      <c r="AX1441" s="49">
        <f t="shared" si="116"/>
        <v>280.16946947575843</v>
      </c>
      <c r="AY1441" s="49">
        <f t="shared" si="121"/>
        <v>63.640791198875554</v>
      </c>
      <c r="AZ1441" s="49">
        <f t="shared" si="117"/>
        <v>10.169469475758447</v>
      </c>
      <c r="BA1441" s="49">
        <f t="shared" si="118"/>
        <v>26.359208801124446</v>
      </c>
      <c r="BB1441" s="49">
        <f t="shared" si="123"/>
        <v>100.16946947575843</v>
      </c>
      <c r="BC1441" s="60">
        <f t="shared" si="119"/>
        <v>26.359208801124446</v>
      </c>
    </row>
    <row r="1442" spans="1:55">
      <c r="A1442" s="89">
        <v>42947</v>
      </c>
      <c r="B1442" s="2" t="s">
        <v>1842</v>
      </c>
      <c r="C1442" s="2" t="s">
        <v>1450</v>
      </c>
      <c r="D1442" s="2" t="s">
        <v>1575</v>
      </c>
      <c r="E1442" s="2">
        <v>152</v>
      </c>
      <c r="F1442" s="2">
        <v>4</v>
      </c>
      <c r="G1442" s="10" t="str">
        <f t="shared" si="122"/>
        <v>152-4</v>
      </c>
      <c r="H1442" s="2">
        <v>58.5</v>
      </c>
      <c r="I1442" s="2">
        <v>71</v>
      </c>
      <c r="J1442" s="14">
        <f>(VLOOKUP($G1442,Depth_Lookup_CCL!$A$3:$Z$549,11,FALSE))+(H1442/100)</f>
        <v>392.98</v>
      </c>
      <c r="K1442" s="14">
        <f>(VLOOKUP($G1442,Depth_Lookup_CCL!$A$3:$Z$549,11,FALSE))+(I1442/100)</f>
        <v>393.10500000000002</v>
      </c>
      <c r="L1442" s="90">
        <v>62</v>
      </c>
      <c r="M1442" s="90" t="s">
        <v>1846</v>
      </c>
      <c r="N1442" s="14" t="s">
        <v>1442</v>
      </c>
      <c r="Q1442" s="2"/>
      <c r="R1442" s="110" t="s">
        <v>2554</v>
      </c>
      <c r="S1442" s="2" t="s">
        <v>1366</v>
      </c>
      <c r="T1442" s="35" t="s">
        <v>1363</v>
      </c>
      <c r="U1442" s="2" t="s">
        <v>1368</v>
      </c>
      <c r="V1442" s="2" t="s">
        <v>238</v>
      </c>
      <c r="W1442" s="5">
        <f>VLOOKUP(V1442,definitions_list_lookup!$V$12:$W$15,2,FALSE)</f>
        <v>2</v>
      </c>
      <c r="X1442" s="35" t="s">
        <v>1456</v>
      </c>
      <c r="Y1442" s="41">
        <f>VLOOKUP(X1442,definitions_list_lookup!$AT$3:$AU$5,2,FALSE)</f>
        <v>1</v>
      </c>
      <c r="Z1442" s="41">
        <v>14.5</v>
      </c>
      <c r="AA1442" s="41" t="s">
        <v>3903</v>
      </c>
      <c r="AB1442" s="2"/>
      <c r="AC1442" s="2"/>
      <c r="AD1442" s="5" t="e">
        <f>VLOOKUP(AC1442,definitions_list_lookup!$Y$12:$Z$15,2,FALSE)</f>
        <v>#N/A</v>
      </c>
      <c r="AE1442" s="35"/>
      <c r="AF1442" s="41" t="e">
        <f>VLOOKUP(AE1442,definitions_list_lookup!$AT$3:$AU$5,2,FALSE)</f>
        <v>#N/A</v>
      </c>
      <c r="AH1442" s="2"/>
      <c r="AI1442" s="2"/>
      <c r="AJ1442" s="14"/>
      <c r="AK1442" s="14"/>
      <c r="AL1442" s="14"/>
      <c r="AM1442" s="14"/>
      <c r="AN1442" s="14"/>
      <c r="AO1442" s="14"/>
      <c r="AP1442" s="14"/>
      <c r="AQ1442" s="14"/>
      <c r="AR1442" s="14"/>
      <c r="AS1442" s="49"/>
      <c r="AT1442" s="49"/>
      <c r="AU1442" s="49"/>
      <c r="AV1442" s="49"/>
      <c r="AW1442" s="49" t="e">
        <f t="shared" si="120"/>
        <v>#DIV/0!</v>
      </c>
      <c r="AX1442" s="49" t="e">
        <f t="shared" si="116"/>
        <v>#DIV/0!</v>
      </c>
      <c r="AY1442" s="49" t="e">
        <f t="shared" si="121"/>
        <v>#DIV/0!</v>
      </c>
      <c r="AZ1442" s="49" t="e">
        <f t="shared" si="117"/>
        <v>#DIV/0!</v>
      </c>
      <c r="BA1442" s="49" t="e">
        <f t="shared" si="118"/>
        <v>#DIV/0!</v>
      </c>
      <c r="BB1442" s="49" t="e">
        <f t="shared" si="123"/>
        <v>#DIV/0!</v>
      </c>
      <c r="BC1442" s="60" t="e">
        <f t="shared" si="119"/>
        <v>#DIV/0!</v>
      </c>
    </row>
    <row r="1443" spans="1:55">
      <c r="A1443" s="89">
        <v>42947</v>
      </c>
      <c r="B1443" s="2" t="s">
        <v>1842</v>
      </c>
      <c r="C1443" s="2" t="s">
        <v>1450</v>
      </c>
      <c r="D1443" s="2" t="s">
        <v>1575</v>
      </c>
      <c r="E1443" s="2">
        <v>153</v>
      </c>
      <c r="F1443" s="2">
        <v>1</v>
      </c>
      <c r="G1443" s="10" t="str">
        <f t="shared" si="122"/>
        <v>153-1</v>
      </c>
      <c r="H1443" s="2">
        <v>0</v>
      </c>
      <c r="I1443" s="2">
        <v>2</v>
      </c>
      <c r="J1443" s="14">
        <f>(VLOOKUP($G1443,Depth_Lookup_CCL!$A$3:$Z$549,11,FALSE))+(H1443/100)</f>
        <v>393.1</v>
      </c>
      <c r="K1443" s="14">
        <f>(VLOOKUP($G1443,Depth_Lookup_CCL!$A$3:$Z$549,11,FALSE))+(I1443/100)</f>
        <v>393.12</v>
      </c>
      <c r="L1443" s="90">
        <v>62</v>
      </c>
      <c r="M1443" s="90" t="s">
        <v>1846</v>
      </c>
      <c r="N1443" s="14"/>
      <c r="Q1443" s="2"/>
      <c r="R1443" s="110"/>
      <c r="T1443" s="35"/>
      <c r="U1443" s="2"/>
      <c r="V1443" s="2"/>
      <c r="W1443" s="5" t="e">
        <f>VLOOKUP(V1443,definitions_list_lookup!$V$12:$W$15,2,FALSE)</f>
        <v>#N/A</v>
      </c>
      <c r="X1443" s="35"/>
      <c r="Y1443" s="41" t="e">
        <f>VLOOKUP(X1443,definitions_list_lookup!$AT$3:$AU$5,2,FALSE)</f>
        <v>#N/A</v>
      </c>
      <c r="Z1443" s="41"/>
      <c r="AA1443" s="41" t="s">
        <v>3229</v>
      </c>
      <c r="AB1443" s="2"/>
      <c r="AC1443" s="2"/>
      <c r="AD1443" s="5" t="e">
        <f>VLOOKUP(AC1443,definitions_list_lookup!$Y$12:$Z$15,2,FALSE)</f>
        <v>#N/A</v>
      </c>
      <c r="AE1443" s="35"/>
      <c r="AF1443" s="41" t="e">
        <f>VLOOKUP(AE1443,definitions_list_lookup!$AT$3:$AU$5,2,FALSE)</f>
        <v>#N/A</v>
      </c>
      <c r="AH1443" s="2"/>
      <c r="AI1443" s="2"/>
      <c r="AJ1443" s="14"/>
      <c r="AK1443" s="14"/>
      <c r="AL1443" s="14"/>
      <c r="AM1443" s="14"/>
      <c r="AN1443" s="14"/>
      <c r="AO1443" s="14"/>
      <c r="AP1443" s="14"/>
      <c r="AQ1443" s="14"/>
      <c r="AR1443" s="14"/>
      <c r="AS1443" s="49"/>
      <c r="AT1443" s="49"/>
      <c r="AU1443" s="49"/>
      <c r="AV1443" s="49"/>
      <c r="AW1443" s="49" t="e">
        <f t="shared" si="120"/>
        <v>#DIV/0!</v>
      </c>
      <c r="AX1443" s="49" t="e">
        <f t="shared" si="116"/>
        <v>#DIV/0!</v>
      </c>
      <c r="AY1443" s="49" t="e">
        <f t="shared" si="121"/>
        <v>#DIV/0!</v>
      </c>
      <c r="AZ1443" s="49" t="e">
        <f t="shared" si="117"/>
        <v>#DIV/0!</v>
      </c>
      <c r="BA1443" s="49" t="e">
        <f t="shared" si="118"/>
        <v>#DIV/0!</v>
      </c>
      <c r="BB1443" s="49" t="e">
        <f t="shared" si="123"/>
        <v>#DIV/0!</v>
      </c>
      <c r="BC1443" s="60" t="e">
        <f t="shared" si="119"/>
        <v>#DIV/0!</v>
      </c>
    </row>
    <row r="1444" spans="1:55">
      <c r="A1444" s="89">
        <v>42947</v>
      </c>
      <c r="B1444" s="2" t="s">
        <v>1842</v>
      </c>
      <c r="C1444" s="2" t="s">
        <v>1450</v>
      </c>
      <c r="D1444" s="2" t="s">
        <v>1575</v>
      </c>
      <c r="E1444" s="2">
        <v>153</v>
      </c>
      <c r="F1444" s="2">
        <v>1</v>
      </c>
      <c r="G1444" s="10" t="str">
        <f t="shared" si="122"/>
        <v>153-1</v>
      </c>
      <c r="H1444" s="2">
        <v>2</v>
      </c>
      <c r="I1444" s="2">
        <v>23</v>
      </c>
      <c r="J1444" s="14">
        <f>(VLOOKUP($G1444,Depth_Lookup_CCL!$A$3:$Z$549,11,FALSE))+(H1444/100)</f>
        <v>393.12</v>
      </c>
      <c r="K1444" s="14">
        <f>(VLOOKUP($G1444,Depth_Lookup_CCL!$A$3:$Z$549,11,FALSE))+(I1444/100)</f>
        <v>393.33000000000004</v>
      </c>
      <c r="L1444" s="90">
        <v>62</v>
      </c>
      <c r="M1444" s="90" t="s">
        <v>1846</v>
      </c>
      <c r="N1444" s="14"/>
      <c r="Q1444" s="2"/>
      <c r="R1444" s="110"/>
      <c r="S1444" s="2" t="s">
        <v>1379</v>
      </c>
      <c r="T1444" s="35" t="s">
        <v>1391</v>
      </c>
      <c r="U1444" s="2" t="s">
        <v>1368</v>
      </c>
      <c r="V1444" s="2" t="s">
        <v>1374</v>
      </c>
      <c r="W1444" s="5">
        <f>VLOOKUP(V1444,definitions_list_lookup!$V$12:$W$15,2,FALSE)</f>
        <v>1</v>
      </c>
      <c r="X1444" s="35" t="s">
        <v>1456</v>
      </c>
      <c r="Y1444" s="41">
        <f>VLOOKUP(X1444,definitions_list_lookup!$AT$3:$AU$5,2,FALSE)</f>
        <v>1</v>
      </c>
      <c r="Z1444" s="41">
        <v>160</v>
      </c>
      <c r="AA1444" s="41" t="s">
        <v>3899</v>
      </c>
      <c r="AB1444" s="2"/>
      <c r="AC1444" s="2"/>
      <c r="AD1444" s="5" t="e">
        <f>VLOOKUP(AC1444,definitions_list_lookup!$Y$12:$Z$15,2,FALSE)</f>
        <v>#N/A</v>
      </c>
      <c r="AE1444" s="35"/>
      <c r="AF1444" s="41" t="e">
        <f>VLOOKUP(AE1444,definitions_list_lookup!$AT$3:$AU$5,2,FALSE)</f>
        <v>#N/A</v>
      </c>
      <c r="AH1444" s="2"/>
      <c r="AI1444" s="2"/>
      <c r="AJ1444" s="14"/>
      <c r="AK1444" s="14"/>
      <c r="AL1444" s="14"/>
      <c r="AM1444" s="14"/>
      <c r="AN1444" s="14"/>
      <c r="AO1444" s="14"/>
      <c r="AP1444" s="14"/>
      <c r="AQ1444" s="14"/>
      <c r="AR1444" s="14"/>
      <c r="AS1444" s="49"/>
      <c r="AT1444" s="49"/>
      <c r="AU1444" s="49"/>
      <c r="AV1444" s="49"/>
      <c r="AW1444" s="49" t="e">
        <f t="shared" si="120"/>
        <v>#DIV/0!</v>
      </c>
      <c r="AX1444" s="49" t="e">
        <f t="shared" si="116"/>
        <v>#DIV/0!</v>
      </c>
      <c r="AY1444" s="49" t="e">
        <f t="shared" si="121"/>
        <v>#DIV/0!</v>
      </c>
      <c r="AZ1444" s="49" t="e">
        <f t="shared" si="117"/>
        <v>#DIV/0!</v>
      </c>
      <c r="BA1444" s="49" t="e">
        <f t="shared" si="118"/>
        <v>#DIV/0!</v>
      </c>
      <c r="BB1444" s="49" t="e">
        <f t="shared" si="123"/>
        <v>#DIV/0!</v>
      </c>
      <c r="BC1444" s="60" t="e">
        <f t="shared" si="119"/>
        <v>#DIV/0!</v>
      </c>
    </row>
    <row r="1445" spans="1:55">
      <c r="A1445" s="89">
        <v>42947</v>
      </c>
      <c r="B1445" s="2" t="s">
        <v>1842</v>
      </c>
      <c r="C1445" s="2" t="s">
        <v>1450</v>
      </c>
      <c r="D1445" s="2" t="s">
        <v>1575</v>
      </c>
      <c r="E1445" s="2">
        <v>153</v>
      </c>
      <c r="F1445" s="2">
        <v>1</v>
      </c>
      <c r="G1445" s="10" t="str">
        <f t="shared" si="122"/>
        <v>153-1</v>
      </c>
      <c r="H1445" s="2">
        <v>23</v>
      </c>
      <c r="I1445" s="2">
        <v>60</v>
      </c>
      <c r="J1445" s="14">
        <f>(VLOOKUP($G1445,Depth_Lookup_CCL!$A$3:$Z$549,11,FALSE))+(H1445/100)</f>
        <v>393.33000000000004</v>
      </c>
      <c r="K1445" s="14">
        <f>(VLOOKUP($G1445,Depth_Lookup_CCL!$A$3:$Z$549,11,FALSE))+(I1445/100)</f>
        <v>393.70000000000005</v>
      </c>
      <c r="L1445" s="90">
        <v>62</v>
      </c>
      <c r="M1445" s="90" t="s">
        <v>1846</v>
      </c>
      <c r="N1445" s="14"/>
      <c r="Q1445" s="2"/>
      <c r="R1445" s="110"/>
      <c r="T1445" s="35"/>
      <c r="U1445" s="2"/>
      <c r="V1445" s="2"/>
      <c r="W1445" s="5" t="e">
        <f>VLOOKUP(V1445,definitions_list_lookup!$V$12:$W$15,2,FALSE)</f>
        <v>#N/A</v>
      </c>
      <c r="X1445" s="35"/>
      <c r="Y1445" s="41" t="e">
        <f>VLOOKUP(X1445,definitions_list_lookup!$AT$3:$AU$5,2,FALSE)</f>
        <v>#N/A</v>
      </c>
      <c r="Z1445" s="41"/>
      <c r="AA1445" s="41" t="s">
        <v>3899</v>
      </c>
      <c r="AB1445" s="2" t="s">
        <v>1385</v>
      </c>
      <c r="AC1445" s="2" t="s">
        <v>1374</v>
      </c>
      <c r="AD1445" s="5">
        <f>VLOOKUP(AC1445,definitions_list_lookup!$Y$12:$Z$15,2,FALSE)</f>
        <v>1</v>
      </c>
      <c r="AE1445" s="35" t="s">
        <v>1455</v>
      </c>
      <c r="AF1445" s="41">
        <f>VLOOKUP(AE1445,definitions_list_lookup!$AT$3:$AU$5,2,FALSE)</f>
        <v>0</v>
      </c>
      <c r="AH1445" s="2" t="s">
        <v>1492</v>
      </c>
      <c r="AI1445" s="2" t="s">
        <v>4062</v>
      </c>
      <c r="AJ1445" s="14"/>
      <c r="AK1445" s="14"/>
      <c r="AL1445" s="14"/>
      <c r="AM1445" s="14"/>
      <c r="AN1445" s="14"/>
      <c r="AO1445" s="14"/>
      <c r="AP1445" s="14"/>
      <c r="AQ1445" s="14"/>
      <c r="AR1445" s="14"/>
      <c r="AS1445" s="49">
        <v>23</v>
      </c>
      <c r="AT1445" s="49">
        <v>90</v>
      </c>
      <c r="AU1445" s="49">
        <v>7</v>
      </c>
      <c r="AV1445" s="49">
        <v>180</v>
      </c>
      <c r="AW1445" s="49">
        <f t="shared" si="120"/>
        <v>-73.86683695373614</v>
      </c>
      <c r="AX1445" s="49">
        <f t="shared" si="116"/>
        <v>286.13316304626386</v>
      </c>
      <c r="AY1445" s="49">
        <f t="shared" si="121"/>
        <v>66.160487001012726</v>
      </c>
      <c r="AZ1445" s="49">
        <f t="shared" si="117"/>
        <v>16.13316304626386</v>
      </c>
      <c r="BA1445" s="49">
        <f t="shared" si="118"/>
        <v>23.839512998987274</v>
      </c>
      <c r="BB1445" s="49">
        <f t="shared" si="123"/>
        <v>106.13316304626386</v>
      </c>
      <c r="BC1445" s="60">
        <f t="shared" si="119"/>
        <v>23.839512998987274</v>
      </c>
    </row>
    <row r="1446" spans="1:55">
      <c r="A1446" s="89">
        <v>42947</v>
      </c>
      <c r="B1446" s="2" t="s">
        <v>1842</v>
      </c>
      <c r="C1446" s="2" t="s">
        <v>1450</v>
      </c>
      <c r="D1446" s="2" t="s">
        <v>1575</v>
      </c>
      <c r="E1446" s="2">
        <v>153</v>
      </c>
      <c r="F1446" s="2">
        <v>1</v>
      </c>
      <c r="G1446" s="10" t="str">
        <f t="shared" si="122"/>
        <v>153-1</v>
      </c>
      <c r="H1446" s="2">
        <v>60</v>
      </c>
      <c r="I1446" s="2">
        <v>73</v>
      </c>
      <c r="J1446" s="14">
        <f>(VLOOKUP($G1446,Depth_Lookup_CCL!$A$3:$Z$549,11,FALSE))+(H1446/100)</f>
        <v>393.70000000000005</v>
      </c>
      <c r="K1446" s="14">
        <f>(VLOOKUP($G1446,Depth_Lookup_CCL!$A$3:$Z$549,11,FALSE))+(I1446/100)</f>
        <v>393.83000000000004</v>
      </c>
      <c r="L1446" s="90">
        <v>62</v>
      </c>
      <c r="M1446" s="90" t="s">
        <v>1846</v>
      </c>
      <c r="N1446" s="14" t="s">
        <v>1442</v>
      </c>
      <c r="Q1446" s="2"/>
      <c r="R1446" s="110"/>
      <c r="T1446" s="35"/>
      <c r="U1446" s="2"/>
      <c r="V1446" s="2"/>
      <c r="W1446" s="5" t="e">
        <f>VLOOKUP(V1446,definitions_list_lookup!$V$12:$W$15,2,FALSE)</f>
        <v>#N/A</v>
      </c>
      <c r="X1446" s="35"/>
      <c r="Y1446" s="41" t="e">
        <f>VLOOKUP(X1446,definitions_list_lookup!$AT$3:$AU$5,2,FALSE)</f>
        <v>#N/A</v>
      </c>
      <c r="Z1446" s="41"/>
      <c r="AA1446" s="41" t="s">
        <v>2857</v>
      </c>
      <c r="AB1446" s="2" t="s">
        <v>1385</v>
      </c>
      <c r="AC1446" s="2" t="s">
        <v>1374</v>
      </c>
      <c r="AD1446" s="5">
        <f>VLOOKUP(AC1446,definitions_list_lookup!$Y$12:$Z$15,2,FALSE)</f>
        <v>1</v>
      </c>
      <c r="AE1446" s="2" t="s">
        <v>1455</v>
      </c>
      <c r="AF1446" s="41">
        <f>VLOOKUP(AE1446,definitions_list_lookup!$AT$3:$AU$5,2,FALSE)</f>
        <v>0</v>
      </c>
      <c r="AH1446" s="2" t="s">
        <v>4092</v>
      </c>
      <c r="AI1446" s="2" t="s">
        <v>4093</v>
      </c>
      <c r="AJ1446" s="2"/>
      <c r="AK1446" s="2"/>
      <c r="AL1446" s="2"/>
      <c r="AM1446" s="2"/>
      <c r="AN1446" s="2"/>
      <c r="AO1446" s="2"/>
      <c r="AP1446" s="2"/>
      <c r="AQ1446" s="2"/>
      <c r="AR1446" s="2"/>
      <c r="AS1446" s="2">
        <v>24</v>
      </c>
      <c r="AT1446" s="2">
        <v>90</v>
      </c>
      <c r="AU1446" s="2">
        <v>8</v>
      </c>
      <c r="AV1446" s="2">
        <v>180</v>
      </c>
      <c r="AW1446" s="122">
        <f t="shared" si="120"/>
        <v>-72.481183578300687</v>
      </c>
      <c r="AX1446" s="122">
        <f t="shared" si="116"/>
        <v>287.51881642169928</v>
      </c>
      <c r="AY1446" s="122">
        <f t="shared" si="121"/>
        <v>64.972900146243958</v>
      </c>
      <c r="AZ1446" s="122">
        <f t="shared" si="117"/>
        <v>17.518816421699313</v>
      </c>
      <c r="BA1446" s="122">
        <f t="shared" si="118"/>
        <v>25.027099853756042</v>
      </c>
      <c r="BB1446" s="122">
        <f t="shared" si="123"/>
        <v>107.51881642169928</v>
      </c>
      <c r="BC1446" s="122">
        <f t="shared" si="119"/>
        <v>25.027099853756042</v>
      </c>
    </row>
    <row r="1447" spans="1:55">
      <c r="A1447" s="89">
        <v>42947</v>
      </c>
      <c r="B1447" s="2" t="s">
        <v>1842</v>
      </c>
      <c r="C1447" s="2" t="s">
        <v>1450</v>
      </c>
      <c r="D1447" s="2" t="s">
        <v>1575</v>
      </c>
      <c r="E1447" s="2">
        <v>153</v>
      </c>
      <c r="F1447" s="2">
        <v>2</v>
      </c>
      <c r="G1447" s="10" t="str">
        <f t="shared" si="122"/>
        <v>153-2</v>
      </c>
      <c r="H1447" s="2">
        <v>0</v>
      </c>
      <c r="I1447" s="2">
        <v>89</v>
      </c>
      <c r="J1447" s="14">
        <f>(VLOOKUP($G1447,Depth_Lookup_CCL!$A$3:$Z$549,11,FALSE))+(H1447/100)</f>
        <v>393.82000000000005</v>
      </c>
      <c r="K1447" s="14">
        <f>(VLOOKUP($G1447,Depth_Lookup_CCL!$A$3:$Z$549,11,FALSE))+(I1447/100)</f>
        <v>394.71000000000004</v>
      </c>
      <c r="L1447" s="90">
        <v>62</v>
      </c>
      <c r="M1447" s="90" t="s">
        <v>1888</v>
      </c>
      <c r="N1447" s="14" t="s">
        <v>1442</v>
      </c>
      <c r="Q1447" s="2"/>
      <c r="R1447" s="110"/>
      <c r="T1447" s="35"/>
      <c r="U1447" s="2"/>
      <c r="V1447" s="2"/>
      <c r="W1447" s="5" t="e">
        <f>VLOOKUP(V1447,definitions_list_lookup!$V$12:$W$15,2,FALSE)</f>
        <v>#N/A</v>
      </c>
      <c r="X1447" s="35"/>
      <c r="Y1447" s="41" t="e">
        <f>VLOOKUP(X1447,definitions_list_lookup!$AT$3:$AU$5,2,FALSE)</f>
        <v>#N/A</v>
      </c>
      <c r="Z1447" s="41"/>
      <c r="AA1447" s="41" t="s">
        <v>4094</v>
      </c>
      <c r="AB1447" s="2" t="s">
        <v>1385</v>
      </c>
      <c r="AC1447" s="2" t="s">
        <v>1374</v>
      </c>
      <c r="AD1447" s="5">
        <f>VLOOKUP(AC1447,definitions_list_lookup!$Y$12:$Z$15,2,FALSE)</f>
        <v>1</v>
      </c>
      <c r="AE1447" s="35" t="s">
        <v>1455</v>
      </c>
      <c r="AF1447" s="41">
        <f>VLOOKUP(AE1447,definitions_list_lookup!$AT$3:$AU$5,2,FALSE)</f>
        <v>0</v>
      </c>
      <c r="AH1447" s="2" t="s">
        <v>1494</v>
      </c>
      <c r="AI1447" s="2" t="s">
        <v>4095</v>
      </c>
      <c r="AJ1447" s="14"/>
      <c r="AK1447" s="14"/>
      <c r="AL1447" s="14"/>
      <c r="AM1447" s="14"/>
      <c r="AN1447" s="14"/>
      <c r="AO1447" s="14"/>
      <c r="AP1447" s="14"/>
      <c r="AQ1447" s="14"/>
      <c r="AR1447" s="14"/>
      <c r="AS1447" s="49">
        <v>6</v>
      </c>
      <c r="AT1447" s="49">
        <v>90</v>
      </c>
      <c r="AU1447" s="49">
        <v>10</v>
      </c>
      <c r="AV1447" s="49">
        <v>180</v>
      </c>
      <c r="AW1447" s="49">
        <f t="shared" si="120"/>
        <v>-30.798144081986038</v>
      </c>
      <c r="AX1447" s="49">
        <f t="shared" si="116"/>
        <v>329.20185591801396</v>
      </c>
      <c r="AY1447" s="49">
        <f t="shared" si="121"/>
        <v>78.399716377492069</v>
      </c>
      <c r="AZ1447" s="49">
        <f t="shared" si="117"/>
        <v>59.201855918013962</v>
      </c>
      <c r="BA1447" s="49">
        <f t="shared" si="118"/>
        <v>11.600283622507931</v>
      </c>
      <c r="BB1447" s="49">
        <f t="shared" si="123"/>
        <v>149.20185591801396</v>
      </c>
      <c r="BC1447" s="60">
        <f t="shared" si="119"/>
        <v>11.600283622507931</v>
      </c>
    </row>
    <row r="1448" spans="1:55">
      <c r="A1448" s="89">
        <v>42947</v>
      </c>
      <c r="B1448" s="2" t="s">
        <v>1842</v>
      </c>
      <c r="C1448" s="2" t="s">
        <v>1450</v>
      </c>
      <c r="D1448" s="2" t="s">
        <v>1575</v>
      </c>
      <c r="E1448" s="2">
        <v>153</v>
      </c>
      <c r="F1448" s="2">
        <v>3</v>
      </c>
      <c r="G1448" s="10" t="str">
        <f t="shared" si="122"/>
        <v>153-3</v>
      </c>
      <c r="H1448" s="2">
        <v>0</v>
      </c>
      <c r="I1448" s="2">
        <v>92</v>
      </c>
      <c r="J1448" s="14">
        <f>(VLOOKUP($G1448,Depth_Lookup_CCL!$A$3:$Z$549,11,FALSE))+(H1448/100)</f>
        <v>394.70500000000004</v>
      </c>
      <c r="K1448" s="14">
        <f>(VLOOKUP($G1448,Depth_Lookup_CCL!$A$3:$Z$549,11,FALSE))+(I1448/100)</f>
        <v>395.62500000000006</v>
      </c>
      <c r="L1448" s="90">
        <v>62</v>
      </c>
      <c r="M1448" s="90" t="s">
        <v>1846</v>
      </c>
      <c r="N1448" s="14" t="s">
        <v>1442</v>
      </c>
      <c r="Q1448" s="2"/>
      <c r="R1448" s="110"/>
      <c r="T1448" s="35"/>
      <c r="U1448" s="2"/>
      <c r="V1448" s="2"/>
      <c r="W1448" s="5" t="e">
        <f>VLOOKUP(V1448,definitions_list_lookup!$V$12:$W$15,2,FALSE)</f>
        <v>#N/A</v>
      </c>
      <c r="X1448" s="35"/>
      <c r="Y1448" s="41" t="e">
        <f>VLOOKUP(X1448,definitions_list_lookup!$AT$3:$AU$5,2,FALSE)</f>
        <v>#N/A</v>
      </c>
      <c r="Z1448" s="41">
        <v>116</v>
      </c>
      <c r="AA1448" s="41" t="s">
        <v>4096</v>
      </c>
      <c r="AB1448" s="2" t="s">
        <v>1385</v>
      </c>
      <c r="AC1448" s="2" t="s">
        <v>1374</v>
      </c>
      <c r="AD1448" s="5">
        <f>VLOOKUP(AC1448,definitions_list_lookup!$Y$12:$Z$15,2,FALSE)</f>
        <v>1</v>
      </c>
      <c r="AE1448" s="35" t="s">
        <v>1455</v>
      </c>
      <c r="AF1448" s="41">
        <f>VLOOKUP(AE1448,definitions_list_lookup!$AT$3:$AU$5,2,FALSE)</f>
        <v>0</v>
      </c>
      <c r="AH1448" s="2" t="s">
        <v>1492</v>
      </c>
      <c r="AI1448" s="2" t="s">
        <v>4097</v>
      </c>
      <c r="AJ1448" s="14"/>
      <c r="AK1448" s="14"/>
      <c r="AL1448" s="14"/>
      <c r="AM1448" s="14"/>
      <c r="AN1448" s="14"/>
      <c r="AO1448" s="14"/>
      <c r="AP1448" s="14"/>
      <c r="AQ1448" s="14"/>
      <c r="AR1448" s="14"/>
      <c r="AS1448" s="49">
        <v>20</v>
      </c>
      <c r="AT1448" s="49">
        <v>90</v>
      </c>
      <c r="AU1448" s="49">
        <v>8</v>
      </c>
      <c r="AV1448" s="49">
        <v>360</v>
      </c>
      <c r="AW1448" s="49">
        <f t="shared" si="120"/>
        <v>-111.11320868804954</v>
      </c>
      <c r="AX1448" s="49">
        <f t="shared" si="116"/>
        <v>248.88679131195045</v>
      </c>
      <c r="AY1448" s="49">
        <f t="shared" si="121"/>
        <v>68.686181243994696</v>
      </c>
      <c r="AZ1448" s="49">
        <f t="shared" si="117"/>
        <v>338.88679131195045</v>
      </c>
      <c r="BA1448" s="49">
        <f t="shared" si="118"/>
        <v>21.313818756005304</v>
      </c>
      <c r="BB1448" s="49">
        <f t="shared" si="123"/>
        <v>68.886791311950446</v>
      </c>
      <c r="BC1448" s="60">
        <f t="shared" si="119"/>
        <v>21.313818756005304</v>
      </c>
    </row>
    <row r="1449" spans="1:55">
      <c r="A1449" s="89">
        <v>42947</v>
      </c>
      <c r="B1449" s="2" t="s">
        <v>1842</v>
      </c>
      <c r="C1449" s="2" t="s">
        <v>1450</v>
      </c>
      <c r="D1449" s="2" t="s">
        <v>1575</v>
      </c>
      <c r="E1449" s="2">
        <v>153</v>
      </c>
      <c r="F1449" s="2">
        <v>4</v>
      </c>
      <c r="G1449" s="10" t="str">
        <f t="shared" si="122"/>
        <v>153-4</v>
      </c>
      <c r="H1449" s="2">
        <v>0</v>
      </c>
      <c r="I1449" s="2">
        <v>24</v>
      </c>
      <c r="J1449" s="14">
        <f>(VLOOKUP($G1449,Depth_Lookup_CCL!$A$3:$Z$549,11,FALSE))+(H1449/100)</f>
        <v>395.61</v>
      </c>
      <c r="K1449" s="14">
        <f>(VLOOKUP($G1449,Depth_Lookup_CCL!$A$3:$Z$549,11,FALSE))+(I1449/100)</f>
        <v>395.85</v>
      </c>
      <c r="L1449" s="90">
        <v>62</v>
      </c>
      <c r="M1449" s="90" t="s">
        <v>1846</v>
      </c>
      <c r="N1449" s="14"/>
      <c r="Q1449" s="2"/>
      <c r="R1449" s="110"/>
      <c r="T1449" s="35"/>
      <c r="U1449" s="2"/>
      <c r="V1449" s="2"/>
      <c r="W1449" s="5" t="e">
        <f>VLOOKUP(V1449,definitions_list_lookup!$V$12:$W$15,2,FALSE)</f>
        <v>#N/A</v>
      </c>
      <c r="X1449" s="35"/>
      <c r="Y1449" s="41" t="e">
        <f>VLOOKUP(X1449,definitions_list_lookup!$AT$3:$AU$5,2,FALSE)</f>
        <v>#N/A</v>
      </c>
      <c r="Z1449" s="41"/>
      <c r="AA1449" s="41" t="s">
        <v>3229</v>
      </c>
      <c r="AB1449" s="2"/>
      <c r="AC1449" s="2"/>
      <c r="AD1449" s="5" t="e">
        <f>VLOOKUP(AC1449,definitions_list_lookup!$Y$12:$Z$15,2,FALSE)</f>
        <v>#N/A</v>
      </c>
      <c r="AE1449" s="35"/>
      <c r="AF1449" s="41" t="e">
        <f>VLOOKUP(AE1449,definitions_list_lookup!$AT$3:$AU$5,2,FALSE)</f>
        <v>#N/A</v>
      </c>
      <c r="AH1449" s="2"/>
      <c r="AI1449" s="2"/>
      <c r="AJ1449" s="14"/>
      <c r="AK1449" s="14"/>
      <c r="AL1449" s="14"/>
      <c r="AM1449" s="14"/>
      <c r="AN1449" s="14"/>
      <c r="AO1449" s="14"/>
      <c r="AP1449" s="14"/>
      <c r="AQ1449" s="14"/>
      <c r="AR1449" s="14"/>
      <c r="AS1449" s="49"/>
      <c r="AT1449" s="49"/>
      <c r="AU1449" s="49"/>
      <c r="AV1449" s="49"/>
      <c r="AW1449" s="49" t="e">
        <f t="shared" si="120"/>
        <v>#DIV/0!</v>
      </c>
      <c r="AX1449" s="49" t="e">
        <f t="shared" si="116"/>
        <v>#DIV/0!</v>
      </c>
      <c r="AY1449" s="49" t="e">
        <f t="shared" si="121"/>
        <v>#DIV/0!</v>
      </c>
      <c r="AZ1449" s="49" t="e">
        <f t="shared" si="117"/>
        <v>#DIV/0!</v>
      </c>
      <c r="BA1449" s="49" t="e">
        <f t="shared" si="118"/>
        <v>#DIV/0!</v>
      </c>
      <c r="BB1449" s="49" t="e">
        <f t="shared" si="123"/>
        <v>#DIV/0!</v>
      </c>
      <c r="BC1449" s="60" t="e">
        <f t="shared" si="119"/>
        <v>#DIV/0!</v>
      </c>
    </row>
    <row r="1450" spans="1:55">
      <c r="A1450" s="89">
        <v>42947</v>
      </c>
      <c r="B1450" s="2" t="s">
        <v>1842</v>
      </c>
      <c r="C1450" s="2" t="s">
        <v>1450</v>
      </c>
      <c r="D1450" s="2" t="s">
        <v>1575</v>
      </c>
      <c r="E1450" s="2">
        <v>153</v>
      </c>
      <c r="F1450" s="2">
        <v>4</v>
      </c>
      <c r="G1450" s="10" t="str">
        <f t="shared" si="122"/>
        <v>153-4</v>
      </c>
      <c r="H1450" s="2">
        <v>24</v>
      </c>
      <c r="I1450" s="2">
        <v>31</v>
      </c>
      <c r="J1450" s="14">
        <f>(VLOOKUP($G1450,Depth_Lookup_CCL!$A$3:$Z$549,11,FALSE))+(H1450/100)</f>
        <v>395.85</v>
      </c>
      <c r="K1450" s="14">
        <f>(VLOOKUP($G1450,Depth_Lookup_CCL!$A$3:$Z$549,11,FALSE))+(I1450/100)</f>
        <v>395.92</v>
      </c>
      <c r="L1450" s="90">
        <v>62</v>
      </c>
      <c r="M1450" s="90" t="s">
        <v>1846</v>
      </c>
      <c r="N1450" s="14"/>
      <c r="Q1450" s="2"/>
      <c r="R1450" s="110"/>
      <c r="S1450" s="2" t="s">
        <v>1366</v>
      </c>
      <c r="T1450" s="35" t="s">
        <v>1391</v>
      </c>
      <c r="U1450" s="2" t="s">
        <v>1368</v>
      </c>
      <c r="V1450" s="2" t="s">
        <v>1374</v>
      </c>
      <c r="W1450" s="5">
        <f>VLOOKUP(V1450,definitions_list_lookup!$V$12:$W$15,2,FALSE)</f>
        <v>1</v>
      </c>
      <c r="X1450" s="35" t="s">
        <v>1456</v>
      </c>
      <c r="Y1450" s="41">
        <f>VLOOKUP(X1450,definitions_list_lookup!$AT$3:$AU$5,2,FALSE)</f>
        <v>1</v>
      </c>
      <c r="Z1450" s="41">
        <v>7</v>
      </c>
      <c r="AA1450" s="41" t="s">
        <v>4098</v>
      </c>
      <c r="AB1450" s="2"/>
      <c r="AC1450" s="2"/>
      <c r="AD1450" s="5" t="e">
        <f>VLOOKUP(AC1450,definitions_list_lookup!$Y$12:$Z$15,2,FALSE)</f>
        <v>#N/A</v>
      </c>
      <c r="AE1450" s="35"/>
      <c r="AF1450" s="41" t="e">
        <f>VLOOKUP(AE1450,definitions_list_lookup!$AT$3:$AU$5,2,FALSE)</f>
        <v>#N/A</v>
      </c>
      <c r="AH1450" s="2"/>
      <c r="AI1450" s="2"/>
      <c r="AJ1450" s="14"/>
      <c r="AK1450" s="14"/>
      <c r="AL1450" s="14"/>
      <c r="AM1450" s="14"/>
      <c r="AN1450" s="14"/>
      <c r="AO1450" s="14"/>
      <c r="AP1450" s="14"/>
      <c r="AQ1450" s="14"/>
      <c r="AR1450" s="14"/>
      <c r="AS1450" s="49">
        <v>18</v>
      </c>
      <c r="AT1450" s="49">
        <v>90</v>
      </c>
      <c r="AU1450" s="49">
        <v>8</v>
      </c>
      <c r="AV1450" s="49">
        <v>360</v>
      </c>
      <c r="AW1450" s="49">
        <f t="shared" si="120"/>
        <v>-113.39042337877999</v>
      </c>
      <c r="AX1450" s="49">
        <f t="shared" si="116"/>
        <v>246.60957662122001</v>
      </c>
      <c r="AY1450" s="49">
        <f t="shared" si="121"/>
        <v>70.505423137445334</v>
      </c>
      <c r="AZ1450" s="49">
        <f t="shared" si="117"/>
        <v>336.60957662122001</v>
      </c>
      <c r="BA1450" s="49">
        <f t="shared" si="118"/>
        <v>19.494576862554666</v>
      </c>
      <c r="BB1450" s="49">
        <f t="shared" si="123"/>
        <v>66.609576621220015</v>
      </c>
      <c r="BC1450" s="60">
        <f t="shared" si="119"/>
        <v>19.494576862554666</v>
      </c>
    </row>
    <row r="1451" spans="1:55">
      <c r="A1451" s="89">
        <v>42947</v>
      </c>
      <c r="B1451" s="2" t="s">
        <v>1842</v>
      </c>
      <c r="C1451" s="2" t="s">
        <v>1450</v>
      </c>
      <c r="D1451" s="2" t="s">
        <v>1575</v>
      </c>
      <c r="E1451" s="2">
        <v>153</v>
      </c>
      <c r="F1451" s="2">
        <v>4</v>
      </c>
      <c r="G1451" s="10" t="str">
        <f t="shared" si="122"/>
        <v>153-4</v>
      </c>
      <c r="H1451" s="2">
        <v>31</v>
      </c>
      <c r="I1451" s="2">
        <v>63</v>
      </c>
      <c r="J1451" s="14">
        <f>(VLOOKUP($G1451,Depth_Lookup_CCL!$A$3:$Z$549,11,FALSE))+(H1451/100)</f>
        <v>395.92</v>
      </c>
      <c r="K1451" s="14">
        <f>(VLOOKUP($G1451,Depth_Lookup_CCL!$A$3:$Z$549,11,FALSE))+(I1451/100)</f>
        <v>396.24</v>
      </c>
      <c r="L1451" s="90">
        <v>62</v>
      </c>
      <c r="M1451" s="90" t="s">
        <v>1846</v>
      </c>
      <c r="N1451" s="14" t="s">
        <v>1442</v>
      </c>
      <c r="Q1451" s="2"/>
      <c r="R1451" s="110"/>
      <c r="S1451" s="2" t="s">
        <v>1379</v>
      </c>
      <c r="T1451" s="35" t="s">
        <v>1391</v>
      </c>
      <c r="U1451" s="2" t="s">
        <v>1368</v>
      </c>
      <c r="V1451" s="2" t="s">
        <v>238</v>
      </c>
      <c r="W1451" s="5">
        <f>VLOOKUP(V1451,definitions_list_lookup!$V$12:$W$15,2,FALSE)</f>
        <v>2</v>
      </c>
      <c r="X1451" s="35" t="s">
        <v>1456</v>
      </c>
      <c r="Y1451" s="41">
        <f>VLOOKUP(X1451,definitions_list_lookup!$AT$3:$AU$5,2,FALSE)</f>
        <v>1</v>
      </c>
      <c r="Z1451" s="41">
        <v>32</v>
      </c>
      <c r="AA1451" s="41" t="s">
        <v>4041</v>
      </c>
      <c r="AB1451" s="2"/>
      <c r="AC1451" s="2"/>
      <c r="AD1451" s="5" t="e">
        <f>VLOOKUP(AC1451,definitions_list_lookup!$Y$12:$Z$15,2,FALSE)</f>
        <v>#N/A</v>
      </c>
      <c r="AE1451" s="35"/>
      <c r="AF1451" s="41" t="e">
        <f>VLOOKUP(AE1451,definitions_list_lookup!$AT$3:$AU$5,2,FALSE)</f>
        <v>#N/A</v>
      </c>
      <c r="AH1451" s="2"/>
      <c r="AI1451" s="2"/>
      <c r="AJ1451" s="14"/>
      <c r="AK1451" s="14"/>
      <c r="AL1451" s="14"/>
      <c r="AM1451" s="14"/>
      <c r="AN1451" s="14"/>
      <c r="AO1451" s="14"/>
      <c r="AP1451" s="14"/>
      <c r="AQ1451" s="14"/>
      <c r="AR1451" s="14"/>
      <c r="AS1451" s="49"/>
      <c r="AT1451" s="49"/>
      <c r="AU1451" s="49"/>
      <c r="AV1451" s="49"/>
      <c r="AW1451" s="49" t="e">
        <f t="shared" si="120"/>
        <v>#DIV/0!</v>
      </c>
      <c r="AX1451" s="49" t="e">
        <f t="shared" si="116"/>
        <v>#DIV/0!</v>
      </c>
      <c r="AY1451" s="49" t="e">
        <f t="shared" si="121"/>
        <v>#DIV/0!</v>
      </c>
      <c r="AZ1451" s="49" t="e">
        <f t="shared" si="117"/>
        <v>#DIV/0!</v>
      </c>
      <c r="BA1451" s="49" t="e">
        <f t="shared" si="118"/>
        <v>#DIV/0!</v>
      </c>
      <c r="BB1451" s="49" t="e">
        <f t="shared" si="123"/>
        <v>#DIV/0!</v>
      </c>
      <c r="BC1451" s="60" t="e">
        <f t="shared" si="119"/>
        <v>#DIV/0!</v>
      </c>
    </row>
    <row r="1452" spans="1:55">
      <c r="A1452" s="89">
        <v>42947</v>
      </c>
      <c r="B1452" s="2" t="s">
        <v>1842</v>
      </c>
      <c r="C1452" s="2" t="s">
        <v>1450</v>
      </c>
      <c r="D1452" s="2" t="s">
        <v>1575</v>
      </c>
      <c r="E1452" s="2">
        <v>154</v>
      </c>
      <c r="F1452" s="2">
        <v>1</v>
      </c>
      <c r="G1452" s="10" t="s">
        <v>4099</v>
      </c>
      <c r="H1452" s="2">
        <v>0</v>
      </c>
      <c r="I1452" s="2">
        <v>14</v>
      </c>
      <c r="J1452" s="14">
        <f>(VLOOKUP($G1452,Depth_Lookup_CCL!$A$3:$Z$549,11,FALSE))+(H1452/100)</f>
        <v>396.15</v>
      </c>
      <c r="K1452" s="14">
        <f>(VLOOKUP($G1452,Depth_Lookup_CCL!$A$3:$Z$549,11,FALSE))+(I1452/100)</f>
        <v>396.28999999999996</v>
      </c>
      <c r="L1452" s="90">
        <v>62</v>
      </c>
      <c r="M1452" s="90" t="s">
        <v>1846</v>
      </c>
      <c r="N1452" s="14"/>
      <c r="Q1452" s="2"/>
      <c r="R1452" s="110"/>
      <c r="T1452" s="35"/>
      <c r="U1452" s="2"/>
      <c r="V1452" s="2"/>
      <c r="W1452" s="5" t="e">
        <f>VLOOKUP(V1452,definitions_list_lookup!$V$12:$W$15,2,FALSE)</f>
        <v>#N/A</v>
      </c>
      <c r="X1452" s="35"/>
      <c r="Y1452" s="41" t="e">
        <f>VLOOKUP(X1452,definitions_list_lookup!$AT$3:$AU$5,2,FALSE)</f>
        <v>#N/A</v>
      </c>
      <c r="Z1452" s="41">
        <v>14</v>
      </c>
      <c r="AA1452" s="41" t="s">
        <v>5</v>
      </c>
      <c r="AB1452" s="2"/>
      <c r="AC1452" s="2"/>
      <c r="AD1452" s="5" t="e">
        <f>VLOOKUP(AC1452,definitions_list_lookup!$Y$12:$Z$15,2,FALSE)</f>
        <v>#N/A</v>
      </c>
      <c r="AE1452" s="35"/>
      <c r="AF1452" s="41" t="e">
        <f>VLOOKUP(AE1452,definitions_list_lookup!$AT$3:$AU$5,2,FALSE)</f>
        <v>#N/A</v>
      </c>
      <c r="AH1452" s="2"/>
      <c r="AI1452" s="2"/>
      <c r="AJ1452" s="14"/>
      <c r="AK1452" s="14"/>
      <c r="AL1452" s="14"/>
      <c r="AM1452" s="14"/>
      <c r="AN1452" s="14"/>
      <c r="AO1452" s="14"/>
      <c r="AP1452" s="14"/>
      <c r="AQ1452" s="14"/>
      <c r="AR1452" s="14"/>
      <c r="AS1452" s="49"/>
      <c r="AT1452" s="49"/>
      <c r="AU1452" s="49"/>
      <c r="AV1452" s="49"/>
      <c r="AW1452" s="49"/>
      <c r="AX1452" s="49"/>
      <c r="AY1452" s="49"/>
      <c r="AZ1452" s="49"/>
      <c r="BA1452" s="49"/>
      <c r="BB1452" s="49"/>
      <c r="BC1452" s="60"/>
    </row>
    <row r="1453" spans="1:55">
      <c r="A1453" s="89">
        <v>42947</v>
      </c>
      <c r="B1453" s="2" t="s">
        <v>1842</v>
      </c>
      <c r="C1453" s="2" t="s">
        <v>1450</v>
      </c>
      <c r="D1453" s="2" t="s">
        <v>1575</v>
      </c>
      <c r="E1453" s="2">
        <v>154</v>
      </c>
      <c r="F1453" s="2">
        <v>1</v>
      </c>
      <c r="G1453" s="10" t="s">
        <v>4099</v>
      </c>
      <c r="H1453" s="2">
        <v>14</v>
      </c>
      <c r="I1453" s="2">
        <v>41</v>
      </c>
      <c r="J1453" s="14">
        <f>(VLOOKUP($G1453,Depth_Lookup_CCL!$A$3:$Z$549,11,FALSE))+(H1453/100)</f>
        <v>396.28999999999996</v>
      </c>
      <c r="K1453" s="14">
        <f>(VLOOKUP($G1453,Depth_Lookup_CCL!$A$3:$Z$549,11,FALSE))+(I1453/100)</f>
        <v>396.56</v>
      </c>
      <c r="L1453" s="90">
        <v>62</v>
      </c>
      <c r="M1453" s="90" t="s">
        <v>1846</v>
      </c>
      <c r="N1453" s="14"/>
      <c r="Q1453" s="2"/>
      <c r="R1453" s="110"/>
      <c r="S1453" s="2" t="s">
        <v>1378</v>
      </c>
      <c r="T1453" s="35" t="s">
        <v>1391</v>
      </c>
      <c r="U1453" s="2" t="s">
        <v>1368</v>
      </c>
      <c r="V1453" s="2" t="s">
        <v>238</v>
      </c>
      <c r="W1453" s="5">
        <f>VLOOKUP(V1453,definitions_list_lookup!$V$12:$W$15,2,FALSE)</f>
        <v>2</v>
      </c>
      <c r="X1453" s="35" t="s">
        <v>1456</v>
      </c>
      <c r="Y1453" s="41">
        <f>VLOOKUP(X1453,definitions_list_lookup!$AT$3:$AU$5,2,FALSE)</f>
        <v>1</v>
      </c>
      <c r="Z1453" s="41">
        <v>27</v>
      </c>
      <c r="AA1453" s="41" t="s">
        <v>3879</v>
      </c>
      <c r="AB1453" s="2"/>
      <c r="AC1453" s="2"/>
      <c r="AD1453" s="5" t="e">
        <f>VLOOKUP(AC1453,definitions_list_lookup!$Y$12:$Z$15,2,FALSE)</f>
        <v>#N/A</v>
      </c>
      <c r="AE1453" s="35"/>
      <c r="AF1453" s="41" t="e">
        <f>VLOOKUP(AE1453,definitions_list_lookup!$AT$3:$AU$5,2,FALSE)</f>
        <v>#N/A</v>
      </c>
      <c r="AH1453" s="2"/>
      <c r="AI1453" s="2"/>
      <c r="AJ1453" s="14"/>
      <c r="AK1453" s="14"/>
      <c r="AL1453" s="14"/>
      <c r="AM1453" s="14"/>
      <c r="AN1453" s="14"/>
      <c r="AO1453" s="14"/>
      <c r="AP1453" s="14"/>
      <c r="AQ1453" s="14"/>
      <c r="AR1453" s="14"/>
      <c r="AS1453" s="49"/>
      <c r="AT1453" s="49"/>
      <c r="AU1453" s="49"/>
      <c r="AV1453" s="49"/>
      <c r="AW1453" s="49"/>
      <c r="AX1453" s="49"/>
      <c r="AY1453" s="49"/>
      <c r="AZ1453" s="49"/>
      <c r="BA1453" s="49"/>
      <c r="BB1453" s="49"/>
      <c r="BC1453" s="60"/>
    </row>
    <row r="1454" spans="1:55">
      <c r="A1454" s="89">
        <v>42947</v>
      </c>
      <c r="B1454" s="2" t="s">
        <v>1842</v>
      </c>
      <c r="C1454" s="2" t="s">
        <v>1450</v>
      </c>
      <c r="D1454" s="2" t="s">
        <v>1575</v>
      </c>
      <c r="E1454" s="2">
        <v>154</v>
      </c>
      <c r="F1454" s="2">
        <v>1</v>
      </c>
      <c r="G1454" s="10" t="s">
        <v>4099</v>
      </c>
      <c r="H1454" s="2">
        <v>41</v>
      </c>
      <c r="I1454" s="2">
        <v>60</v>
      </c>
      <c r="J1454" s="14">
        <f>(VLOOKUP($G1454,Depth_Lookup_CCL!$A$3:$Z$549,11,FALSE))+(H1454/100)</f>
        <v>396.56</v>
      </c>
      <c r="K1454" s="14">
        <f>(VLOOKUP($G1454,Depth_Lookup_CCL!$A$3:$Z$549,11,FALSE))+(I1454/100)</f>
        <v>396.75</v>
      </c>
      <c r="L1454" s="90">
        <v>62</v>
      </c>
      <c r="M1454" s="90" t="s">
        <v>1846</v>
      </c>
      <c r="N1454" s="14"/>
      <c r="Q1454" s="2"/>
      <c r="R1454" s="110"/>
      <c r="S1454" s="2" t="s">
        <v>1378</v>
      </c>
      <c r="T1454" s="35" t="s">
        <v>1391</v>
      </c>
      <c r="U1454" s="2" t="s">
        <v>1368</v>
      </c>
      <c r="V1454" s="2" t="s">
        <v>1374</v>
      </c>
      <c r="W1454" s="5">
        <f>VLOOKUP(V1454,definitions_list_lookup!$V$12:$W$15,2,FALSE)</f>
        <v>1</v>
      </c>
      <c r="X1454" s="35" t="s">
        <v>1455</v>
      </c>
      <c r="Y1454" s="41">
        <f>VLOOKUP(X1454,definitions_list_lookup!$AT$3:$AU$5,2,FALSE)</f>
        <v>0</v>
      </c>
      <c r="Z1454" s="41">
        <v>19</v>
      </c>
      <c r="AA1454" s="41" t="s">
        <v>5</v>
      </c>
      <c r="AB1454" s="2"/>
      <c r="AC1454" s="2"/>
      <c r="AD1454" s="5" t="e">
        <f>VLOOKUP(AC1454,definitions_list_lookup!$Y$12:$Z$15,2,FALSE)</f>
        <v>#N/A</v>
      </c>
      <c r="AE1454" s="35"/>
      <c r="AF1454" s="41" t="e">
        <f>VLOOKUP(AE1454,definitions_list_lookup!$AT$3:$AU$5,2,FALSE)</f>
        <v>#N/A</v>
      </c>
      <c r="AH1454" s="2"/>
      <c r="AI1454" s="2"/>
      <c r="AJ1454" s="14"/>
      <c r="AK1454" s="14"/>
      <c r="AL1454" s="14"/>
      <c r="AM1454" s="14"/>
      <c r="AN1454" s="14"/>
      <c r="AO1454" s="14"/>
      <c r="AP1454" s="14"/>
      <c r="AQ1454" s="14"/>
      <c r="AR1454" s="14"/>
      <c r="AS1454" s="49"/>
      <c r="AT1454" s="49"/>
      <c r="AU1454" s="49"/>
      <c r="AV1454" s="49"/>
      <c r="AW1454" s="49"/>
      <c r="AX1454" s="49"/>
      <c r="AY1454" s="49"/>
      <c r="AZ1454" s="49"/>
      <c r="BA1454" s="49"/>
      <c r="BB1454" s="49"/>
      <c r="BC1454" s="60"/>
    </row>
    <row r="1455" spans="1:55">
      <c r="A1455" s="89">
        <v>42947</v>
      </c>
      <c r="B1455" s="2" t="s">
        <v>1842</v>
      </c>
      <c r="C1455" s="2" t="s">
        <v>1450</v>
      </c>
      <c r="D1455" s="2" t="s">
        <v>1575</v>
      </c>
      <c r="E1455" s="2">
        <v>154</v>
      </c>
      <c r="F1455" s="2">
        <v>1</v>
      </c>
      <c r="G1455" s="10" t="str">
        <f t="shared" si="122"/>
        <v>154-1</v>
      </c>
      <c r="H1455" s="2">
        <v>60</v>
      </c>
      <c r="I1455" s="2">
        <v>86</v>
      </c>
      <c r="J1455" s="14">
        <f>(VLOOKUP($G1455,Depth_Lookup_CCL!$A$3:$Z$549,11,FALSE))+(H1455/100)</f>
        <v>396.75</v>
      </c>
      <c r="K1455" s="14">
        <f>(VLOOKUP($G1455,Depth_Lookup_CCL!$A$3:$Z$549,11,FALSE))+(I1455/100)</f>
        <v>397.01</v>
      </c>
      <c r="L1455" s="90">
        <v>62</v>
      </c>
      <c r="M1455" s="90" t="s">
        <v>1846</v>
      </c>
      <c r="N1455" s="14" t="s">
        <v>1442</v>
      </c>
      <c r="Q1455" s="2"/>
      <c r="R1455" s="110" t="s">
        <v>3719</v>
      </c>
      <c r="T1455" s="35"/>
      <c r="U1455" s="2"/>
      <c r="V1455" s="2"/>
      <c r="W1455" s="5" t="e">
        <f>VLOOKUP(V1455,definitions_list_lookup!$V$12:$W$15,2,FALSE)</f>
        <v>#N/A</v>
      </c>
      <c r="X1455" s="35"/>
      <c r="Y1455" s="41" t="e">
        <f>VLOOKUP(X1455,definitions_list_lookup!$AT$3:$AU$5,2,FALSE)</f>
        <v>#N/A</v>
      </c>
      <c r="Z1455" s="41">
        <v>42</v>
      </c>
      <c r="AA1455" s="41" t="s">
        <v>3879</v>
      </c>
      <c r="AB1455" s="2" t="s">
        <v>1385</v>
      </c>
      <c r="AC1455" s="2" t="s">
        <v>1374</v>
      </c>
      <c r="AD1455" s="5">
        <f>VLOOKUP(AC1455,definitions_list_lookup!$Y$12:$Z$15,2,FALSE)</f>
        <v>1</v>
      </c>
      <c r="AE1455" s="35" t="s">
        <v>1455</v>
      </c>
      <c r="AF1455" s="41">
        <f>VLOOKUP(AE1455,definitions_list_lookup!$AT$3:$AU$5,2,FALSE)</f>
        <v>0</v>
      </c>
      <c r="AH1455" s="2" t="s">
        <v>1492</v>
      </c>
      <c r="AI1455" s="2" t="s">
        <v>4100</v>
      </c>
      <c r="AJ1455" s="14"/>
      <c r="AK1455" s="14"/>
      <c r="AL1455" s="14"/>
      <c r="AM1455" s="14"/>
      <c r="AN1455" s="14"/>
      <c r="AO1455" s="14"/>
      <c r="AP1455" s="14"/>
      <c r="AQ1455" s="14"/>
      <c r="AR1455" s="14"/>
      <c r="AS1455" s="49">
        <v>22</v>
      </c>
      <c r="AT1455" s="49">
        <v>90</v>
      </c>
      <c r="AU1455" s="49">
        <v>5</v>
      </c>
      <c r="AV1455" s="49">
        <v>360</v>
      </c>
      <c r="AW1455" s="49">
        <f t="shared" si="120"/>
        <v>-102.21830214795423</v>
      </c>
      <c r="AX1455" s="49">
        <f t="shared" si="116"/>
        <v>257.7816978520458</v>
      </c>
      <c r="AY1455" s="49">
        <f t="shared" si="121"/>
        <v>67.540278263818664</v>
      </c>
      <c r="AZ1455" s="49">
        <f t="shared" si="117"/>
        <v>347.7816978520458</v>
      </c>
      <c r="BA1455" s="49">
        <f t="shared" si="118"/>
        <v>22.459721736181336</v>
      </c>
      <c r="BB1455" s="49">
        <f t="shared" si="123"/>
        <v>77.781697852045795</v>
      </c>
      <c r="BC1455" s="60">
        <f t="shared" si="119"/>
        <v>22.459721736181336</v>
      </c>
    </row>
    <row r="1456" spans="1:55">
      <c r="A1456" s="89">
        <v>42947</v>
      </c>
      <c r="B1456" s="2" t="s">
        <v>1842</v>
      </c>
      <c r="C1456" s="2" t="s">
        <v>1450</v>
      </c>
      <c r="D1456" s="2" t="s">
        <v>1575</v>
      </c>
      <c r="E1456" s="2">
        <v>154</v>
      </c>
      <c r="F1456" s="2">
        <v>2</v>
      </c>
      <c r="G1456" s="10" t="str">
        <f t="shared" si="122"/>
        <v>154-2</v>
      </c>
      <c r="H1456" s="2">
        <v>0</v>
      </c>
      <c r="I1456" s="2">
        <v>16</v>
      </c>
      <c r="J1456" s="14">
        <f>(VLOOKUP($G1456,Depth_Lookup_CCL!$A$3:$Z$549,11,FALSE))+(H1456/100)</f>
        <v>397.01</v>
      </c>
      <c r="K1456" s="14">
        <f>(VLOOKUP($G1456,Depth_Lookup_CCL!$A$3:$Z$549,11,FALSE))+(I1456/100)</f>
        <v>397.17</v>
      </c>
      <c r="L1456" s="90">
        <v>62</v>
      </c>
      <c r="M1456" s="90" t="s">
        <v>1846</v>
      </c>
      <c r="N1456" s="14"/>
      <c r="Q1456" s="2"/>
      <c r="R1456" s="110"/>
      <c r="T1456" s="35"/>
      <c r="U1456" s="2"/>
      <c r="V1456" s="2"/>
      <c r="W1456" s="5" t="e">
        <f>VLOOKUP(V1456,definitions_list_lookup!$V$12:$W$15,2,FALSE)</f>
        <v>#N/A</v>
      </c>
      <c r="X1456" s="35"/>
      <c r="Y1456" s="41" t="e">
        <f>VLOOKUP(X1456,definitions_list_lookup!$AT$3:$AU$5,2,FALSE)</f>
        <v>#N/A</v>
      </c>
      <c r="Z1456" s="41"/>
      <c r="AA1456" s="41" t="s">
        <v>3229</v>
      </c>
      <c r="AB1456" s="2"/>
      <c r="AC1456" s="2"/>
      <c r="AD1456" s="5" t="e">
        <f>VLOOKUP(AC1456,definitions_list_lookup!$Y$12:$Z$15,2,FALSE)</f>
        <v>#N/A</v>
      </c>
      <c r="AE1456" s="35"/>
      <c r="AF1456" s="41" t="e">
        <f>VLOOKUP(AE1456,definitions_list_lookup!$AT$3:$AU$5,2,FALSE)</f>
        <v>#N/A</v>
      </c>
      <c r="AH1456" s="2"/>
      <c r="AI1456" s="2"/>
      <c r="AJ1456" s="14"/>
      <c r="AK1456" s="14"/>
      <c r="AL1456" s="14"/>
      <c r="AM1456" s="14"/>
      <c r="AN1456" s="14"/>
      <c r="AO1456" s="14"/>
      <c r="AP1456" s="14"/>
      <c r="AQ1456" s="14"/>
      <c r="AR1456" s="14"/>
      <c r="AS1456" s="49"/>
      <c r="AT1456" s="49"/>
      <c r="AU1456" s="49"/>
      <c r="AV1456" s="49"/>
      <c r="AW1456" s="49"/>
      <c r="AX1456" s="49"/>
      <c r="AY1456" s="49"/>
      <c r="AZ1456" s="49"/>
      <c r="BA1456" s="49"/>
      <c r="BB1456" s="49"/>
      <c r="BC1456" s="60"/>
    </row>
    <row r="1457" spans="1:55">
      <c r="A1457" s="89">
        <v>42947</v>
      </c>
      <c r="B1457" s="2" t="s">
        <v>1842</v>
      </c>
      <c r="C1457" s="2" t="s">
        <v>1450</v>
      </c>
      <c r="D1457" s="2" t="s">
        <v>1575</v>
      </c>
      <c r="E1457" s="2">
        <v>154</v>
      </c>
      <c r="F1457" s="2">
        <v>2</v>
      </c>
      <c r="G1457" s="10" t="str">
        <f t="shared" si="122"/>
        <v>154-2</v>
      </c>
      <c r="H1457" s="2">
        <v>16</v>
      </c>
      <c r="I1457" s="2">
        <v>22</v>
      </c>
      <c r="J1457" s="14">
        <f>(VLOOKUP($G1457,Depth_Lookup_CCL!$A$3:$Z$549,11,FALSE))+(H1457/100)</f>
        <v>397.17</v>
      </c>
      <c r="K1457" s="14">
        <f>(VLOOKUP($G1457,Depth_Lookup_CCL!$A$3:$Z$549,11,FALSE))+(I1457/100)</f>
        <v>397.23</v>
      </c>
      <c r="L1457" s="90">
        <v>62</v>
      </c>
      <c r="M1457" s="90" t="s">
        <v>1846</v>
      </c>
      <c r="N1457" s="14"/>
      <c r="Q1457" s="2"/>
      <c r="R1457" s="110"/>
      <c r="S1457" s="2" t="s">
        <v>1366</v>
      </c>
      <c r="T1457" s="35" t="s">
        <v>1391</v>
      </c>
      <c r="U1457" s="2" t="s">
        <v>1368</v>
      </c>
      <c r="V1457" s="2" t="s">
        <v>1374</v>
      </c>
      <c r="W1457" s="5">
        <f>VLOOKUP(V1457,definitions_list_lookup!$V$12:$W$15,2,FALSE)</f>
        <v>1</v>
      </c>
      <c r="X1457" s="35" t="s">
        <v>1456</v>
      </c>
      <c r="Y1457" s="41">
        <f>VLOOKUP(X1457,definitions_list_lookup!$AT$3:$AU$5,2,FALSE)</f>
        <v>1</v>
      </c>
      <c r="Z1457" s="41">
        <v>6</v>
      </c>
      <c r="AA1457" s="41" t="s">
        <v>4101</v>
      </c>
      <c r="AB1457" s="2"/>
      <c r="AC1457" s="2"/>
      <c r="AD1457" s="5" t="e">
        <f>VLOOKUP(AC1457,definitions_list_lookup!$Y$12:$Z$15,2,FALSE)</f>
        <v>#N/A</v>
      </c>
      <c r="AE1457" s="35"/>
      <c r="AF1457" s="41" t="e">
        <f>VLOOKUP(AE1457,definitions_list_lookup!$AT$3:$AU$5,2,FALSE)</f>
        <v>#N/A</v>
      </c>
      <c r="AH1457" s="2"/>
      <c r="AI1457" s="2"/>
      <c r="AJ1457" s="14"/>
      <c r="AK1457" s="14"/>
      <c r="AL1457" s="14"/>
      <c r="AM1457" s="14"/>
      <c r="AN1457" s="14"/>
      <c r="AO1457" s="14"/>
      <c r="AP1457" s="14"/>
      <c r="AQ1457" s="14"/>
      <c r="AR1457" s="14"/>
      <c r="AS1457" s="49"/>
      <c r="AT1457" s="49"/>
      <c r="AU1457" s="49"/>
      <c r="AV1457" s="49"/>
      <c r="AW1457" s="49" t="e">
        <f t="shared" si="120"/>
        <v>#DIV/0!</v>
      </c>
      <c r="AX1457" s="49" t="e">
        <f t="shared" si="116"/>
        <v>#DIV/0!</v>
      </c>
      <c r="AY1457" s="49" t="e">
        <f t="shared" si="121"/>
        <v>#DIV/0!</v>
      </c>
      <c r="AZ1457" s="49" t="e">
        <f t="shared" si="117"/>
        <v>#DIV/0!</v>
      </c>
      <c r="BA1457" s="49" t="e">
        <f t="shared" si="118"/>
        <v>#DIV/0!</v>
      </c>
      <c r="BB1457" s="49" t="e">
        <f t="shared" si="123"/>
        <v>#DIV/0!</v>
      </c>
      <c r="BC1457" s="60" t="e">
        <f t="shared" si="119"/>
        <v>#DIV/0!</v>
      </c>
    </row>
    <row r="1458" spans="1:55">
      <c r="A1458" s="89">
        <v>42947</v>
      </c>
      <c r="B1458" s="2" t="s">
        <v>1842</v>
      </c>
      <c r="C1458" s="2" t="s">
        <v>1450</v>
      </c>
      <c r="D1458" s="2" t="s">
        <v>1575</v>
      </c>
      <c r="E1458" s="2">
        <v>154</v>
      </c>
      <c r="F1458" s="2">
        <v>2</v>
      </c>
      <c r="G1458" s="10" t="str">
        <f t="shared" si="122"/>
        <v>154-2</v>
      </c>
      <c r="H1458" s="2">
        <v>22</v>
      </c>
      <c r="I1458" s="2">
        <v>24</v>
      </c>
      <c r="J1458" s="14">
        <f>(VLOOKUP($G1458,Depth_Lookup_CCL!$A$3:$Z$549,11,FALSE))+(H1458/100)</f>
        <v>397.23</v>
      </c>
      <c r="K1458" s="14">
        <f>(VLOOKUP($G1458,Depth_Lookup_CCL!$A$3:$Z$549,11,FALSE))+(I1458/100)</f>
        <v>397.25</v>
      </c>
      <c r="L1458" s="90">
        <v>62</v>
      </c>
      <c r="M1458" s="90" t="s">
        <v>1846</v>
      </c>
      <c r="N1458" s="14"/>
      <c r="Q1458" s="2"/>
      <c r="R1458" s="110"/>
      <c r="T1458" s="35"/>
      <c r="U1458" s="2"/>
      <c r="V1458" s="2"/>
      <c r="W1458" s="5" t="e">
        <f>VLOOKUP(V1458,definitions_list_lookup!$V$12:$W$15,2,FALSE)</f>
        <v>#N/A</v>
      </c>
      <c r="X1458" s="35"/>
      <c r="Y1458" s="41" t="e">
        <f>VLOOKUP(X1458,definitions_list_lookup!$AT$3:$AU$5,2,FALSE)</f>
        <v>#N/A</v>
      </c>
      <c r="Z1458" s="41">
        <v>2</v>
      </c>
      <c r="AA1458" s="41" t="s">
        <v>3229</v>
      </c>
      <c r="AB1458" s="2" t="s">
        <v>1385</v>
      </c>
      <c r="AC1458" s="2" t="s">
        <v>1374</v>
      </c>
      <c r="AD1458" s="5">
        <f>VLOOKUP(AC1458,definitions_list_lookup!$Y$12:$Z$15,2,FALSE)</f>
        <v>1</v>
      </c>
      <c r="AE1458" s="35" t="s">
        <v>1455</v>
      </c>
      <c r="AF1458" s="41">
        <f>VLOOKUP(AE1458,definitions_list_lookup!$AT$3:$AU$5,2,FALSE)</f>
        <v>0</v>
      </c>
      <c r="AH1458" s="2" t="s">
        <v>1492</v>
      </c>
      <c r="AI1458" s="2" t="s">
        <v>4102</v>
      </c>
      <c r="AJ1458" s="14"/>
      <c r="AK1458" s="14"/>
      <c r="AL1458" s="14"/>
      <c r="AM1458" s="14"/>
      <c r="AN1458" s="14"/>
      <c r="AO1458" s="14"/>
      <c r="AP1458" s="14"/>
      <c r="AQ1458" s="14"/>
      <c r="AR1458" s="14"/>
      <c r="AS1458" s="49">
        <v>21</v>
      </c>
      <c r="AT1458" s="49">
        <v>90</v>
      </c>
      <c r="AU1458" s="49">
        <v>5</v>
      </c>
      <c r="AV1458" s="49">
        <v>360</v>
      </c>
      <c r="AW1458" s="49">
        <f t="shared" si="120"/>
        <v>-102.83929470853133</v>
      </c>
      <c r="AX1458" s="49">
        <f t="shared" si="116"/>
        <v>257.16070529146867</v>
      </c>
      <c r="AY1458" s="49">
        <f t="shared" si="121"/>
        <v>68.510051323160823</v>
      </c>
      <c r="AZ1458" s="49">
        <f t="shared" si="117"/>
        <v>347.16070529146867</v>
      </c>
      <c r="BA1458" s="49">
        <f t="shared" si="118"/>
        <v>21.489948676839177</v>
      </c>
      <c r="BB1458" s="49">
        <f t="shared" si="123"/>
        <v>77.160705291468673</v>
      </c>
      <c r="BC1458" s="60">
        <f t="shared" si="119"/>
        <v>21.489948676839177</v>
      </c>
    </row>
    <row r="1459" spans="1:55">
      <c r="A1459" s="89">
        <v>42947</v>
      </c>
      <c r="B1459" s="2" t="s">
        <v>1842</v>
      </c>
      <c r="C1459" s="2" t="s">
        <v>1450</v>
      </c>
      <c r="D1459" s="2" t="s">
        <v>1575</v>
      </c>
      <c r="E1459" s="2">
        <v>154</v>
      </c>
      <c r="F1459" s="2">
        <v>2</v>
      </c>
      <c r="G1459" s="10" t="str">
        <f t="shared" si="122"/>
        <v>154-2</v>
      </c>
      <c r="H1459" s="2">
        <v>24</v>
      </c>
      <c r="I1459" s="2">
        <v>52</v>
      </c>
      <c r="J1459" s="14">
        <f>(VLOOKUP($G1459,Depth_Lookup_CCL!$A$3:$Z$549,11,FALSE))+(H1459/100)</f>
        <v>397.25</v>
      </c>
      <c r="K1459" s="14">
        <f>(VLOOKUP($G1459,Depth_Lookup_CCL!$A$3:$Z$549,11,FALSE))+(I1459/100)</f>
        <v>397.53</v>
      </c>
      <c r="L1459" s="90">
        <v>62</v>
      </c>
      <c r="M1459" s="90" t="s">
        <v>1846</v>
      </c>
      <c r="N1459" s="14"/>
      <c r="Q1459" s="2"/>
      <c r="R1459" s="110"/>
      <c r="S1459" s="2" t="s">
        <v>1379</v>
      </c>
      <c r="T1459" s="35" t="s">
        <v>1363</v>
      </c>
      <c r="U1459" s="2" t="s">
        <v>1368</v>
      </c>
      <c r="V1459" s="2" t="s">
        <v>238</v>
      </c>
      <c r="W1459" s="5">
        <f>VLOOKUP(V1459,definitions_list_lookup!$V$12:$W$15,2,FALSE)</f>
        <v>2</v>
      </c>
      <c r="X1459" s="35" t="s">
        <v>1456</v>
      </c>
      <c r="Y1459" s="41">
        <f>VLOOKUP(X1459,definitions_list_lookup!$AT$3:$AU$5,2,FALSE)</f>
        <v>1</v>
      </c>
      <c r="Z1459" s="41">
        <v>28</v>
      </c>
      <c r="AA1459" s="41" t="s">
        <v>4103</v>
      </c>
      <c r="AB1459" s="2"/>
      <c r="AC1459" s="2"/>
      <c r="AD1459" s="5" t="e">
        <f>VLOOKUP(AC1459,definitions_list_lookup!$Y$12:$Z$15,2,FALSE)</f>
        <v>#N/A</v>
      </c>
      <c r="AE1459" s="35"/>
      <c r="AF1459" s="41" t="e">
        <f>VLOOKUP(AE1459,definitions_list_lookup!$AT$3:$AU$5,2,FALSE)</f>
        <v>#N/A</v>
      </c>
      <c r="AH1459" s="2"/>
      <c r="AI1459" s="2"/>
      <c r="AJ1459" s="14"/>
      <c r="AK1459" s="14"/>
      <c r="AL1459" s="14"/>
      <c r="AM1459" s="14"/>
      <c r="AN1459" s="14"/>
      <c r="AO1459" s="14"/>
      <c r="AP1459" s="14"/>
      <c r="AQ1459" s="14"/>
      <c r="AR1459" s="14"/>
      <c r="AS1459" s="49">
        <v>15</v>
      </c>
      <c r="AT1459" s="49">
        <v>90</v>
      </c>
      <c r="AU1459" s="49">
        <v>3</v>
      </c>
      <c r="AV1459" s="49">
        <v>180</v>
      </c>
      <c r="AW1459" s="49">
        <f t="shared" si="120"/>
        <v>-78.933311481615888</v>
      </c>
      <c r="AX1459" s="49">
        <f t="shared" si="116"/>
        <v>281.06668851838413</v>
      </c>
      <c r="AY1459" s="49">
        <f t="shared" si="121"/>
        <v>74.72893714534527</v>
      </c>
      <c r="AZ1459" s="49">
        <f t="shared" si="117"/>
        <v>11.066688518384112</v>
      </c>
      <c r="BA1459" s="49">
        <f t="shared" si="118"/>
        <v>15.27106285465473</v>
      </c>
      <c r="BB1459" s="49">
        <f t="shared" si="123"/>
        <v>101.06668851838413</v>
      </c>
      <c r="BC1459" s="60">
        <f t="shared" si="119"/>
        <v>15.27106285465473</v>
      </c>
    </row>
    <row r="1460" spans="1:55">
      <c r="A1460" s="89">
        <v>42947</v>
      </c>
      <c r="B1460" s="2" t="s">
        <v>1842</v>
      </c>
      <c r="C1460" s="2" t="s">
        <v>1450</v>
      </c>
      <c r="D1460" s="2" t="s">
        <v>1575</v>
      </c>
      <c r="E1460" s="2">
        <v>154</v>
      </c>
      <c r="F1460" s="2">
        <v>2</v>
      </c>
      <c r="G1460" s="10" t="str">
        <f t="shared" si="122"/>
        <v>154-2</v>
      </c>
      <c r="H1460" s="2">
        <v>52</v>
      </c>
      <c r="I1460" s="2">
        <v>54</v>
      </c>
      <c r="J1460" s="14">
        <f>(VLOOKUP($G1460,Depth_Lookup_CCL!$A$3:$Z$549,11,FALSE))+(H1460/100)</f>
        <v>397.53</v>
      </c>
      <c r="K1460" s="14">
        <f>(VLOOKUP($G1460,Depth_Lookup_CCL!$A$3:$Z$549,11,FALSE))+(I1460/100)</f>
        <v>397.55</v>
      </c>
      <c r="L1460" s="90">
        <v>62</v>
      </c>
      <c r="M1460" s="90" t="s">
        <v>1846</v>
      </c>
      <c r="N1460" s="14"/>
      <c r="Q1460" s="2"/>
      <c r="R1460" s="110"/>
      <c r="S1460" s="2" t="s">
        <v>1366</v>
      </c>
      <c r="T1460" s="35" t="s">
        <v>1391</v>
      </c>
      <c r="U1460" s="2" t="s">
        <v>1368</v>
      </c>
      <c r="V1460" s="2" t="s">
        <v>238</v>
      </c>
      <c r="W1460" s="5">
        <f>VLOOKUP(V1460,definitions_list_lookup!$V$12:$W$15,2,FALSE)</f>
        <v>2</v>
      </c>
      <c r="X1460" s="35" t="s">
        <v>1456</v>
      </c>
      <c r="Y1460" s="41">
        <f>VLOOKUP(X1460,definitions_list_lookup!$AT$3:$AU$5,2,FALSE)</f>
        <v>1</v>
      </c>
      <c r="Z1460" s="41">
        <v>2</v>
      </c>
      <c r="AA1460" s="41" t="s">
        <v>4104</v>
      </c>
      <c r="AB1460" s="2"/>
      <c r="AC1460" s="2"/>
      <c r="AD1460" s="5" t="e">
        <f>VLOOKUP(AC1460,definitions_list_lookup!$Y$12:$Z$15,2,FALSE)</f>
        <v>#N/A</v>
      </c>
      <c r="AE1460" s="35"/>
      <c r="AF1460" s="41" t="e">
        <f>VLOOKUP(AE1460,definitions_list_lookup!$AT$3:$AU$5,2,FALSE)</f>
        <v>#N/A</v>
      </c>
      <c r="AH1460" s="2"/>
      <c r="AI1460" s="2"/>
      <c r="AJ1460" s="14"/>
      <c r="AK1460" s="14"/>
      <c r="AL1460" s="14"/>
      <c r="AM1460" s="14"/>
      <c r="AN1460" s="14"/>
      <c r="AO1460" s="14"/>
      <c r="AP1460" s="14"/>
      <c r="AQ1460" s="14"/>
      <c r="AR1460" s="14"/>
      <c r="AS1460" s="49">
        <v>10</v>
      </c>
      <c r="AT1460" s="49">
        <v>90</v>
      </c>
      <c r="AU1460" s="49">
        <v>2</v>
      </c>
      <c r="AV1460" s="49">
        <v>360</v>
      </c>
      <c r="AW1460" s="49">
        <f t="shared" si="120"/>
        <v>-101.20221599881125</v>
      </c>
      <c r="AX1460" s="49">
        <f t="shared" si="116"/>
        <v>258.79778400118875</v>
      </c>
      <c r="AY1460" s="49">
        <f t="shared" si="121"/>
        <v>79.809808391393588</v>
      </c>
      <c r="AZ1460" s="49">
        <f t="shared" si="117"/>
        <v>348.79778400118875</v>
      </c>
      <c r="BA1460" s="49">
        <f t="shared" si="118"/>
        <v>10.190191608606412</v>
      </c>
      <c r="BB1460" s="49">
        <f t="shared" si="123"/>
        <v>78.797784001188745</v>
      </c>
      <c r="BC1460" s="60">
        <f t="shared" si="119"/>
        <v>10.190191608606412</v>
      </c>
    </row>
    <row r="1461" spans="1:55">
      <c r="A1461" s="89">
        <v>42947</v>
      </c>
      <c r="B1461" s="2" t="s">
        <v>1842</v>
      </c>
      <c r="C1461" s="2" t="s">
        <v>1450</v>
      </c>
      <c r="D1461" s="2" t="s">
        <v>1575</v>
      </c>
      <c r="E1461" s="2">
        <v>154</v>
      </c>
      <c r="F1461" s="2">
        <v>2</v>
      </c>
      <c r="G1461" s="10" t="str">
        <f t="shared" si="122"/>
        <v>154-2</v>
      </c>
      <c r="H1461" s="2">
        <v>54</v>
      </c>
      <c r="I1461" s="2">
        <v>83</v>
      </c>
      <c r="J1461" s="14">
        <f>(VLOOKUP($G1461,Depth_Lookup_CCL!$A$3:$Z$549,11,FALSE))+(H1461/100)</f>
        <v>397.55</v>
      </c>
      <c r="K1461" s="14">
        <f>(VLOOKUP($G1461,Depth_Lookup_CCL!$A$3:$Z$549,11,FALSE))+(I1461/100)</f>
        <v>397.84</v>
      </c>
      <c r="L1461" s="90">
        <v>62</v>
      </c>
      <c r="M1461" s="90" t="s">
        <v>1846</v>
      </c>
      <c r="N1461" s="14"/>
      <c r="Q1461" s="2"/>
      <c r="R1461" s="110"/>
      <c r="S1461" s="2" t="s">
        <v>1366</v>
      </c>
      <c r="T1461" s="35" t="s">
        <v>1391</v>
      </c>
      <c r="U1461" s="2" t="s">
        <v>1368</v>
      </c>
      <c r="V1461" s="2" t="s">
        <v>1374</v>
      </c>
      <c r="W1461" s="5">
        <f>VLOOKUP(V1461,definitions_list_lookup!$V$12:$W$15,2,FALSE)</f>
        <v>1</v>
      </c>
      <c r="X1461" s="35" t="s">
        <v>1455</v>
      </c>
      <c r="Y1461" s="41">
        <f>VLOOKUP(X1461,definitions_list_lookup!$AT$3:$AU$5,2,FALSE)</f>
        <v>0</v>
      </c>
      <c r="Z1461" s="41">
        <v>29</v>
      </c>
      <c r="AA1461" s="41" t="s">
        <v>4105</v>
      </c>
      <c r="AB1461" s="2"/>
      <c r="AC1461" s="2"/>
      <c r="AD1461" s="5" t="e">
        <f>VLOOKUP(AC1461,definitions_list_lookup!$Y$12:$Z$15,2,FALSE)</f>
        <v>#N/A</v>
      </c>
      <c r="AE1461" s="35"/>
      <c r="AF1461" s="41" t="e">
        <f>VLOOKUP(AE1461,definitions_list_lookup!$AT$3:$AU$5,2,FALSE)</f>
        <v>#N/A</v>
      </c>
      <c r="AH1461" s="2"/>
      <c r="AI1461" s="2"/>
      <c r="AJ1461" s="14"/>
      <c r="AK1461" s="14"/>
      <c r="AL1461" s="14"/>
      <c r="AM1461" s="14"/>
      <c r="AN1461" s="14"/>
      <c r="AO1461" s="14"/>
      <c r="AP1461" s="14"/>
      <c r="AQ1461" s="14"/>
      <c r="AR1461" s="14"/>
      <c r="AS1461" s="49"/>
      <c r="AT1461" s="49"/>
      <c r="AU1461" s="49"/>
      <c r="AV1461" s="49"/>
      <c r="AW1461" s="49" t="e">
        <f t="shared" si="120"/>
        <v>#DIV/0!</v>
      </c>
      <c r="AX1461" s="49" t="e">
        <f t="shared" si="116"/>
        <v>#DIV/0!</v>
      </c>
      <c r="AY1461" s="49" t="e">
        <f t="shared" si="121"/>
        <v>#DIV/0!</v>
      </c>
      <c r="AZ1461" s="49" t="e">
        <f t="shared" si="117"/>
        <v>#DIV/0!</v>
      </c>
      <c r="BA1461" s="49" t="e">
        <f t="shared" si="118"/>
        <v>#DIV/0!</v>
      </c>
      <c r="BB1461" s="49" t="e">
        <f t="shared" si="123"/>
        <v>#DIV/0!</v>
      </c>
      <c r="BC1461" s="60" t="e">
        <f t="shared" si="119"/>
        <v>#DIV/0!</v>
      </c>
    </row>
    <row r="1462" spans="1:55">
      <c r="A1462" s="89">
        <v>42947</v>
      </c>
      <c r="B1462" s="2" t="s">
        <v>1842</v>
      </c>
      <c r="C1462" s="2" t="s">
        <v>1450</v>
      </c>
      <c r="D1462" s="2" t="s">
        <v>1575</v>
      </c>
      <c r="E1462" s="2">
        <v>154</v>
      </c>
      <c r="F1462" s="2">
        <v>2</v>
      </c>
      <c r="G1462" s="10" t="str">
        <f t="shared" si="122"/>
        <v>154-2</v>
      </c>
      <c r="H1462" s="2">
        <v>83</v>
      </c>
      <c r="I1462" s="2">
        <v>98</v>
      </c>
      <c r="J1462" s="14">
        <f>(VLOOKUP($G1462,Depth_Lookup_CCL!$A$3:$Z$549,11,FALSE))+(H1462/100)</f>
        <v>397.84</v>
      </c>
      <c r="K1462" s="14">
        <f>(VLOOKUP($G1462,Depth_Lookup_CCL!$A$3:$Z$549,11,FALSE))+(I1462/100)</f>
        <v>397.99</v>
      </c>
      <c r="L1462" s="90">
        <v>62</v>
      </c>
      <c r="M1462" s="90" t="s">
        <v>1846</v>
      </c>
      <c r="N1462" s="14" t="s">
        <v>1442</v>
      </c>
      <c r="Q1462" s="2"/>
      <c r="R1462" s="110"/>
      <c r="T1462" s="35"/>
      <c r="U1462" s="2"/>
      <c r="V1462" s="2"/>
      <c r="W1462" s="5" t="e">
        <f>VLOOKUP(V1462,definitions_list_lookup!$V$12:$W$15,2,FALSE)</f>
        <v>#N/A</v>
      </c>
      <c r="X1462" s="35"/>
      <c r="Y1462" s="41" t="e">
        <f>VLOOKUP(X1462,definitions_list_lookup!$AT$3:$AU$5,2,FALSE)</f>
        <v>#N/A</v>
      </c>
      <c r="Z1462" s="41">
        <v>149</v>
      </c>
      <c r="AA1462" s="41" t="s">
        <v>4106</v>
      </c>
      <c r="AB1462" s="2" t="s">
        <v>1385</v>
      </c>
      <c r="AC1462" s="2" t="s">
        <v>1374</v>
      </c>
      <c r="AD1462" s="5">
        <f>VLOOKUP(AC1462,definitions_list_lookup!$Y$12:$Z$15,2,FALSE)</f>
        <v>1</v>
      </c>
      <c r="AE1462" s="35" t="s">
        <v>1455</v>
      </c>
      <c r="AF1462" s="41">
        <f>VLOOKUP(AE1462,definitions_list_lookup!$AT$3:$AU$5,2,FALSE)</f>
        <v>0</v>
      </c>
      <c r="AH1462" s="2" t="s">
        <v>1494</v>
      </c>
      <c r="AI1462" s="2" t="s">
        <v>4107</v>
      </c>
      <c r="AJ1462" s="14"/>
      <c r="AK1462" s="14"/>
      <c r="AL1462" s="14"/>
      <c r="AM1462" s="14"/>
      <c r="AN1462" s="14"/>
      <c r="AO1462" s="14"/>
      <c r="AP1462" s="14"/>
      <c r="AQ1462" s="14"/>
      <c r="AR1462" s="14"/>
      <c r="AS1462" s="49">
        <v>18</v>
      </c>
      <c r="AT1462" s="49">
        <v>90</v>
      </c>
      <c r="AU1462" s="49">
        <v>3</v>
      </c>
      <c r="AV1462" s="49">
        <v>180</v>
      </c>
      <c r="AW1462" s="49">
        <f t="shared" si="120"/>
        <v>-80.83741635087074</v>
      </c>
      <c r="AX1462" s="49">
        <f t="shared" si="116"/>
        <v>279.16258364912926</v>
      </c>
      <c r="AY1462" s="49">
        <f t="shared" si="121"/>
        <v>71.782637041272707</v>
      </c>
      <c r="AZ1462" s="49">
        <f t="shared" si="117"/>
        <v>9.1625836491292603</v>
      </c>
      <c r="BA1462" s="49">
        <f t="shared" si="118"/>
        <v>18.217362958727293</v>
      </c>
      <c r="BB1462" s="49">
        <f t="shared" si="123"/>
        <v>99.16258364912926</v>
      </c>
      <c r="BC1462" s="60">
        <f t="shared" si="119"/>
        <v>18.217362958727293</v>
      </c>
    </row>
    <row r="1463" spans="1:55">
      <c r="A1463" s="89">
        <v>42947</v>
      </c>
      <c r="B1463" s="2" t="s">
        <v>1842</v>
      </c>
      <c r="C1463" s="2" t="s">
        <v>1450</v>
      </c>
      <c r="D1463" s="2" t="s">
        <v>1575</v>
      </c>
      <c r="E1463" s="2">
        <v>154</v>
      </c>
      <c r="F1463" s="2">
        <v>3</v>
      </c>
      <c r="G1463" s="10" t="str">
        <f t="shared" si="122"/>
        <v>154-3</v>
      </c>
      <c r="H1463" s="2">
        <v>0</v>
      </c>
      <c r="I1463" s="2">
        <v>59</v>
      </c>
      <c r="J1463" s="14">
        <f>(VLOOKUP($G1463,Depth_Lookup_CCL!$A$3:$Z$549,11,FALSE))+(H1463/100)</f>
        <v>397.98</v>
      </c>
      <c r="K1463" s="14">
        <f>(VLOOKUP($G1463,Depth_Lookup_CCL!$A$3:$Z$549,11,FALSE))+(I1463/100)</f>
        <v>398.57</v>
      </c>
      <c r="L1463" s="90">
        <v>62</v>
      </c>
      <c r="M1463" s="90" t="s">
        <v>1888</v>
      </c>
      <c r="N1463" s="14" t="s">
        <v>1442</v>
      </c>
      <c r="Q1463" s="2"/>
      <c r="R1463" s="110"/>
      <c r="T1463" s="35"/>
      <c r="U1463" s="2"/>
      <c r="V1463" s="2"/>
      <c r="W1463" s="5" t="e">
        <f>VLOOKUP(V1463,definitions_list_lookup!$V$12:$W$15,2,FALSE)</f>
        <v>#N/A</v>
      </c>
      <c r="X1463" s="35"/>
      <c r="Y1463" s="41" t="e">
        <f>VLOOKUP(X1463,definitions_list_lookup!$AT$3:$AU$5,2,FALSE)</f>
        <v>#N/A</v>
      </c>
      <c r="Z1463" s="41"/>
      <c r="AA1463" s="41" t="s">
        <v>3229</v>
      </c>
      <c r="AB1463" s="2" t="s">
        <v>1385</v>
      </c>
      <c r="AC1463" s="2" t="s">
        <v>1374</v>
      </c>
      <c r="AD1463" s="5">
        <f>VLOOKUP(AC1463,definitions_list_lookup!$Y$12:$Z$15,2,FALSE)</f>
        <v>1</v>
      </c>
      <c r="AE1463" s="35" t="s">
        <v>1455</v>
      </c>
      <c r="AF1463" s="41">
        <f>VLOOKUP(AE1463,definitions_list_lookup!$AT$3:$AU$5,2,FALSE)</f>
        <v>0</v>
      </c>
      <c r="AH1463" s="2" t="s">
        <v>1492</v>
      </c>
      <c r="AI1463" s="2" t="s">
        <v>4108</v>
      </c>
      <c r="AJ1463" s="14"/>
      <c r="AK1463" s="14"/>
      <c r="AL1463" s="14"/>
      <c r="AM1463" s="14"/>
      <c r="AN1463" s="14"/>
      <c r="AO1463" s="14"/>
      <c r="AP1463" s="14"/>
      <c r="AQ1463" s="14"/>
      <c r="AR1463" s="14"/>
      <c r="AS1463" s="49">
        <v>18</v>
      </c>
      <c r="AT1463" s="49">
        <v>90</v>
      </c>
      <c r="AU1463" s="49">
        <v>0</v>
      </c>
      <c r="AV1463" s="49">
        <v>360</v>
      </c>
      <c r="AW1463" s="49">
        <f t="shared" si="120"/>
        <v>-90.000000000000014</v>
      </c>
      <c r="AX1463" s="49">
        <f t="shared" si="116"/>
        <v>270</v>
      </c>
      <c r="AY1463" s="49">
        <f t="shared" si="121"/>
        <v>72</v>
      </c>
      <c r="AZ1463" s="49">
        <f t="shared" si="117"/>
        <v>360</v>
      </c>
      <c r="BA1463" s="49">
        <f t="shared" si="118"/>
        <v>18</v>
      </c>
      <c r="BB1463" s="49">
        <f t="shared" si="123"/>
        <v>90</v>
      </c>
      <c r="BC1463" s="60">
        <f t="shared" si="119"/>
        <v>18</v>
      </c>
    </row>
    <row r="1464" spans="1:55">
      <c r="A1464" s="89">
        <v>42947</v>
      </c>
      <c r="B1464" s="2" t="s">
        <v>1842</v>
      </c>
      <c r="C1464" s="2" t="s">
        <v>1450</v>
      </c>
      <c r="D1464" s="2" t="s">
        <v>1575</v>
      </c>
      <c r="E1464" s="2">
        <v>154</v>
      </c>
      <c r="F1464" s="2">
        <v>4</v>
      </c>
      <c r="G1464" s="10" t="str">
        <f t="shared" si="122"/>
        <v>154-4</v>
      </c>
      <c r="H1464" s="2">
        <v>0</v>
      </c>
      <c r="I1464" s="2">
        <v>75</v>
      </c>
      <c r="J1464" s="14">
        <f>(VLOOKUP($G1464,Depth_Lookup_CCL!$A$3:$Z$549,11,FALSE))+(H1464/100)</f>
        <v>398.57</v>
      </c>
      <c r="K1464" s="14">
        <f>(VLOOKUP($G1464,Depth_Lookup_CCL!$A$3:$Z$549,11,FALSE))+(I1464/100)</f>
        <v>399.32</v>
      </c>
      <c r="L1464" s="90">
        <v>62</v>
      </c>
      <c r="M1464" s="90" t="s">
        <v>1846</v>
      </c>
      <c r="N1464" s="14" t="s">
        <v>1442</v>
      </c>
      <c r="Q1464" s="2"/>
      <c r="R1464" s="110" t="s">
        <v>2554</v>
      </c>
      <c r="T1464" s="35"/>
      <c r="U1464" s="2"/>
      <c r="V1464" s="2"/>
      <c r="W1464" s="5" t="e">
        <f>VLOOKUP(V1464,definitions_list_lookup!$V$12:$W$15,2,FALSE)</f>
        <v>#N/A</v>
      </c>
      <c r="X1464" s="35"/>
      <c r="Y1464" s="41" t="e">
        <f>VLOOKUP(X1464,definitions_list_lookup!$AT$3:$AU$5,2,FALSE)</f>
        <v>#N/A</v>
      </c>
      <c r="Z1464" s="41"/>
      <c r="AA1464" s="41" t="s">
        <v>4109</v>
      </c>
      <c r="AB1464" s="2"/>
      <c r="AC1464" s="2"/>
      <c r="AD1464" s="5" t="e">
        <f>VLOOKUP(AC1464,definitions_list_lookup!$Y$12:$Z$15,2,FALSE)</f>
        <v>#N/A</v>
      </c>
      <c r="AE1464" s="35"/>
      <c r="AF1464" s="41" t="e">
        <f>VLOOKUP(AE1464,definitions_list_lookup!$AT$3:$AU$5,2,FALSE)</f>
        <v>#N/A</v>
      </c>
      <c r="AH1464" s="2"/>
      <c r="AI1464" s="2"/>
      <c r="AJ1464" s="14"/>
      <c r="AK1464" s="14"/>
      <c r="AL1464" s="14"/>
      <c r="AM1464" s="14"/>
      <c r="AN1464" s="14"/>
      <c r="AO1464" s="14"/>
      <c r="AP1464" s="14"/>
      <c r="AQ1464" s="14"/>
      <c r="AR1464" s="14"/>
      <c r="AS1464" s="49"/>
      <c r="AT1464" s="49"/>
      <c r="AU1464" s="49"/>
      <c r="AV1464" s="49"/>
      <c r="AW1464" s="49" t="e">
        <f t="shared" si="120"/>
        <v>#DIV/0!</v>
      </c>
      <c r="AX1464" s="49" t="e">
        <f t="shared" si="116"/>
        <v>#DIV/0!</v>
      </c>
      <c r="AY1464" s="49" t="e">
        <f t="shared" si="121"/>
        <v>#DIV/0!</v>
      </c>
      <c r="AZ1464" s="49" t="e">
        <f t="shared" si="117"/>
        <v>#DIV/0!</v>
      </c>
      <c r="BA1464" s="49" t="e">
        <f t="shared" si="118"/>
        <v>#DIV/0!</v>
      </c>
      <c r="BB1464" s="49" t="e">
        <f t="shared" si="123"/>
        <v>#DIV/0!</v>
      </c>
      <c r="BC1464" s="60" t="e">
        <f t="shared" si="119"/>
        <v>#DIV/0!</v>
      </c>
    </row>
    <row r="1465" spans="1:55">
      <c r="A1465" s="89">
        <v>42947</v>
      </c>
      <c r="B1465" s="2" t="s">
        <v>1842</v>
      </c>
      <c r="C1465" s="2" t="s">
        <v>1450</v>
      </c>
      <c r="D1465" s="2" t="s">
        <v>1575</v>
      </c>
      <c r="E1465" s="2">
        <v>155</v>
      </c>
      <c r="F1465" s="2">
        <v>1</v>
      </c>
      <c r="G1465" s="10" t="str">
        <f t="shared" si="122"/>
        <v>155-1</v>
      </c>
      <c r="H1465" s="2">
        <v>0</v>
      </c>
      <c r="I1465" s="2">
        <v>76</v>
      </c>
      <c r="J1465" s="14">
        <f>(VLOOKUP($G1465,Depth_Lookup_CCL!$A$3:$Z$549,11,FALSE))+(H1465/100)</f>
        <v>399.2</v>
      </c>
      <c r="K1465" s="14">
        <f>(VLOOKUP($G1465,Depth_Lookup_CCL!$A$3:$Z$549,11,FALSE))+(I1465/100)</f>
        <v>399.96</v>
      </c>
      <c r="L1465" s="90">
        <v>62</v>
      </c>
      <c r="M1465" s="90" t="s">
        <v>1846</v>
      </c>
      <c r="N1465" s="14" t="s">
        <v>1442</v>
      </c>
      <c r="Q1465" s="2"/>
      <c r="R1465" s="110" t="s">
        <v>3723</v>
      </c>
      <c r="T1465" s="35"/>
      <c r="U1465" s="2"/>
      <c r="V1465" s="2"/>
      <c r="W1465" s="5" t="e">
        <f>VLOOKUP(V1465,definitions_list_lookup!$V$12:$W$15,2,FALSE)</f>
        <v>#N/A</v>
      </c>
      <c r="X1465" s="35"/>
      <c r="Y1465" s="41" t="e">
        <f>VLOOKUP(X1465,definitions_list_lookup!$AT$3:$AU$5,2,FALSE)</f>
        <v>#N/A</v>
      </c>
      <c r="Z1465" s="41">
        <v>214</v>
      </c>
      <c r="AA1465" s="41" t="s">
        <v>4110</v>
      </c>
      <c r="AB1465" s="2" t="s">
        <v>1385</v>
      </c>
      <c r="AC1465" s="2" t="s">
        <v>1374</v>
      </c>
      <c r="AD1465" s="5">
        <f>VLOOKUP(AC1465,definitions_list_lookup!$Y$12:$Z$15,2,FALSE)</f>
        <v>1</v>
      </c>
      <c r="AE1465" s="35" t="s">
        <v>1455</v>
      </c>
      <c r="AF1465" s="41">
        <f>VLOOKUP(AE1465,definitions_list_lookup!$AT$3:$AU$5,2,FALSE)</f>
        <v>0</v>
      </c>
      <c r="AH1465" s="2" t="s">
        <v>1492</v>
      </c>
      <c r="AI1465" s="2" t="s">
        <v>4111</v>
      </c>
      <c r="AJ1465" s="14"/>
      <c r="AK1465" s="14"/>
      <c r="AL1465" s="14"/>
      <c r="AM1465" s="14"/>
      <c r="AN1465" s="14"/>
      <c r="AO1465" s="14"/>
      <c r="AP1465" s="14"/>
      <c r="AQ1465" s="14"/>
      <c r="AR1465" s="14"/>
      <c r="AS1465" s="49">
        <v>9</v>
      </c>
      <c r="AT1465" s="49">
        <v>90</v>
      </c>
      <c r="AU1465" s="49">
        <v>5</v>
      </c>
      <c r="AV1465" s="49">
        <v>180</v>
      </c>
      <c r="AW1465" s="49">
        <f t="shared" si="120"/>
        <v>-61.084543634080021</v>
      </c>
      <c r="AX1465" s="49">
        <f t="shared" si="116"/>
        <v>298.91545636591997</v>
      </c>
      <c r="AY1465" s="49">
        <f t="shared" si="121"/>
        <v>79.743772977725598</v>
      </c>
      <c r="AZ1465" s="49">
        <f t="shared" si="117"/>
        <v>28.915456365919979</v>
      </c>
      <c r="BA1465" s="49">
        <f t="shared" si="118"/>
        <v>10.256227022274402</v>
      </c>
      <c r="BB1465" s="49">
        <f t="shared" si="123"/>
        <v>118.91545636591997</v>
      </c>
      <c r="BC1465" s="60">
        <f t="shared" si="119"/>
        <v>10.256227022274402</v>
      </c>
    </row>
    <row r="1466" spans="1:55">
      <c r="A1466" s="89">
        <v>42947</v>
      </c>
      <c r="B1466" s="2" t="s">
        <v>1842</v>
      </c>
      <c r="C1466" s="2" t="s">
        <v>1450</v>
      </c>
      <c r="D1466" s="2" t="s">
        <v>1575</v>
      </c>
      <c r="E1466" s="2">
        <v>155</v>
      </c>
      <c r="F1466" s="2">
        <v>2</v>
      </c>
      <c r="G1466" s="10" t="str">
        <f t="shared" si="122"/>
        <v>155-2</v>
      </c>
      <c r="H1466" s="2">
        <v>0</v>
      </c>
      <c r="I1466" s="2">
        <v>93</v>
      </c>
      <c r="J1466" s="14">
        <f>(VLOOKUP($G1466,Depth_Lookup_CCL!$A$3:$Z$549,11,FALSE))+(H1466/100)</f>
        <v>399.95499999999998</v>
      </c>
      <c r="K1466" s="14">
        <f>(VLOOKUP($G1466,Depth_Lookup_CCL!$A$3:$Z$549,11,FALSE))+(I1466/100)</f>
        <v>400.88499999999999</v>
      </c>
      <c r="L1466" s="90">
        <v>62</v>
      </c>
      <c r="M1466" s="90" t="s">
        <v>1846</v>
      </c>
      <c r="N1466" s="14" t="s">
        <v>1442</v>
      </c>
      <c r="Q1466" s="2"/>
      <c r="R1466" s="110" t="s">
        <v>3723</v>
      </c>
      <c r="T1466" s="35"/>
      <c r="U1466" s="2"/>
      <c r="V1466" s="2"/>
      <c r="W1466" s="5" t="e">
        <f>VLOOKUP(V1466,definitions_list_lookup!$V$12:$W$15,2,FALSE)</f>
        <v>#N/A</v>
      </c>
      <c r="X1466" s="35"/>
      <c r="Y1466" s="41" t="e">
        <f>VLOOKUP(X1466,definitions_list_lookup!$AT$3:$AU$5,2,FALSE)</f>
        <v>#N/A</v>
      </c>
      <c r="Z1466" s="41"/>
      <c r="AA1466" s="41" t="s">
        <v>4112</v>
      </c>
      <c r="AB1466" s="2" t="s">
        <v>1385</v>
      </c>
      <c r="AC1466" s="2" t="s">
        <v>1374</v>
      </c>
      <c r="AD1466" s="5">
        <f>VLOOKUP(AC1466,definitions_list_lookup!$Y$12:$Z$15,2,FALSE)</f>
        <v>1</v>
      </c>
      <c r="AE1466" s="35" t="s">
        <v>1455</v>
      </c>
      <c r="AF1466" s="41">
        <f>VLOOKUP(AE1466,definitions_list_lookup!$AT$3:$AU$5,2,FALSE)</f>
        <v>0</v>
      </c>
      <c r="AH1466" s="2" t="s">
        <v>1494</v>
      </c>
      <c r="AI1466" s="2" t="s">
        <v>4107</v>
      </c>
      <c r="AJ1466" s="14"/>
      <c r="AK1466" s="14"/>
      <c r="AL1466" s="14"/>
      <c r="AM1466" s="14"/>
      <c r="AN1466" s="14"/>
      <c r="AO1466" s="14"/>
      <c r="AP1466" s="14"/>
      <c r="AQ1466" s="14"/>
      <c r="AR1466" s="14"/>
      <c r="AS1466" s="49">
        <v>27</v>
      </c>
      <c r="AT1466" s="49">
        <v>90</v>
      </c>
      <c r="AU1466" s="49">
        <v>4</v>
      </c>
      <c r="AV1466" s="49">
        <v>180</v>
      </c>
      <c r="AW1466" s="49">
        <f t="shared" si="120"/>
        <v>-82.185595339439303</v>
      </c>
      <c r="AX1466" s="49">
        <f t="shared" si="116"/>
        <v>277.81440466056068</v>
      </c>
      <c r="AY1466" s="49">
        <f t="shared" si="121"/>
        <v>62.783177147757762</v>
      </c>
      <c r="AZ1466" s="49">
        <f t="shared" si="117"/>
        <v>7.8144046605606974</v>
      </c>
      <c r="BA1466" s="49">
        <f t="shared" si="118"/>
        <v>27.216822852242238</v>
      </c>
      <c r="BB1466" s="49">
        <f t="shared" si="123"/>
        <v>97.814404660560683</v>
      </c>
      <c r="BC1466" s="60">
        <f t="shared" si="119"/>
        <v>27.216822852242238</v>
      </c>
    </row>
    <row r="1467" spans="1:55">
      <c r="A1467" s="89">
        <v>42947</v>
      </c>
      <c r="B1467" s="2" t="s">
        <v>1842</v>
      </c>
      <c r="C1467" s="2" t="s">
        <v>1450</v>
      </c>
      <c r="D1467" s="2" t="s">
        <v>1575</v>
      </c>
      <c r="E1467" s="2">
        <v>155</v>
      </c>
      <c r="F1467" s="2">
        <v>3</v>
      </c>
      <c r="G1467" s="10" t="str">
        <f t="shared" si="122"/>
        <v>155-3</v>
      </c>
      <c r="H1467" s="2">
        <v>0</v>
      </c>
      <c r="I1467" s="2">
        <v>45</v>
      </c>
      <c r="J1467" s="14">
        <f>(VLOOKUP($G1467,Depth_Lookup_CCL!$A$3:$Z$549,11,FALSE))+(H1467/100)</f>
        <v>400.88</v>
      </c>
      <c r="K1467" s="14">
        <f>(VLOOKUP($G1467,Depth_Lookup_CCL!$A$3:$Z$549,11,FALSE))+(I1467/100)</f>
        <v>401.33</v>
      </c>
      <c r="L1467" s="90">
        <v>62</v>
      </c>
      <c r="M1467" s="90" t="s">
        <v>1846</v>
      </c>
      <c r="N1467" s="14"/>
      <c r="Q1467" s="2"/>
      <c r="R1467" s="110"/>
      <c r="T1467" s="35"/>
      <c r="U1467" s="2"/>
      <c r="V1467" s="2"/>
      <c r="W1467" s="5" t="e">
        <f>VLOOKUP(V1467,definitions_list_lookup!$V$12:$W$15,2,FALSE)</f>
        <v>#N/A</v>
      </c>
      <c r="X1467" s="35"/>
      <c r="Y1467" s="41" t="e">
        <f>VLOOKUP(X1467,definitions_list_lookup!$AT$3:$AU$5,2,FALSE)</f>
        <v>#N/A</v>
      </c>
      <c r="Z1467" s="41"/>
      <c r="AA1467" s="41" t="s">
        <v>4113</v>
      </c>
      <c r="AB1467" s="2"/>
      <c r="AC1467" s="2"/>
      <c r="AD1467" s="5" t="e">
        <f>VLOOKUP(AC1467,definitions_list_lookup!$Y$12:$Z$15,2,FALSE)</f>
        <v>#N/A</v>
      </c>
      <c r="AE1467" s="35"/>
      <c r="AF1467" s="41" t="e">
        <f>VLOOKUP(AE1467,definitions_list_lookup!$AT$3:$AU$5,2,FALSE)</f>
        <v>#N/A</v>
      </c>
      <c r="AH1467" s="2"/>
      <c r="AI1467" s="2"/>
      <c r="AJ1467" s="14"/>
      <c r="AK1467" s="14"/>
      <c r="AL1467" s="14"/>
      <c r="AM1467" s="14"/>
      <c r="AN1467" s="14"/>
      <c r="AO1467" s="14"/>
      <c r="AP1467" s="14"/>
      <c r="AQ1467" s="14"/>
      <c r="AR1467" s="14"/>
      <c r="AS1467" s="49"/>
      <c r="AT1467" s="49"/>
      <c r="AU1467" s="49"/>
      <c r="AV1467" s="49"/>
      <c r="AW1467" s="49" t="e">
        <f t="shared" si="120"/>
        <v>#DIV/0!</v>
      </c>
      <c r="AX1467" s="49" t="e">
        <f t="shared" si="116"/>
        <v>#DIV/0!</v>
      </c>
      <c r="AY1467" s="49" t="e">
        <f t="shared" si="121"/>
        <v>#DIV/0!</v>
      </c>
      <c r="AZ1467" s="49" t="e">
        <f t="shared" si="117"/>
        <v>#DIV/0!</v>
      </c>
      <c r="BA1467" s="49" t="e">
        <f t="shared" si="118"/>
        <v>#DIV/0!</v>
      </c>
      <c r="BB1467" s="49" t="e">
        <f t="shared" si="123"/>
        <v>#DIV/0!</v>
      </c>
      <c r="BC1467" s="60" t="e">
        <f t="shared" si="119"/>
        <v>#DIV/0!</v>
      </c>
    </row>
    <row r="1468" spans="1:55">
      <c r="A1468" s="89">
        <v>42947</v>
      </c>
      <c r="B1468" s="2" t="s">
        <v>1842</v>
      </c>
      <c r="C1468" s="2" t="s">
        <v>1450</v>
      </c>
      <c r="D1468" s="2" t="s">
        <v>1575</v>
      </c>
      <c r="E1468" s="2">
        <v>155</v>
      </c>
      <c r="F1468" s="2">
        <v>3</v>
      </c>
      <c r="G1468" s="10" t="str">
        <f t="shared" si="122"/>
        <v>155-3</v>
      </c>
      <c r="H1468" s="2">
        <v>45</v>
      </c>
      <c r="I1468" s="2">
        <v>60</v>
      </c>
      <c r="J1468" s="14">
        <f>(VLOOKUP($G1468,Depth_Lookup_CCL!$A$3:$Z$549,11,FALSE))+(H1468/100)</f>
        <v>401.33</v>
      </c>
      <c r="K1468" s="14">
        <f>(VLOOKUP($G1468,Depth_Lookup_CCL!$A$3:$Z$549,11,FALSE))+(I1468/100)</f>
        <v>401.48</v>
      </c>
      <c r="L1468" s="90">
        <v>62</v>
      </c>
      <c r="M1468" s="90" t="s">
        <v>1846</v>
      </c>
      <c r="N1468" s="14" t="s">
        <v>1442</v>
      </c>
      <c r="Q1468" s="2"/>
      <c r="R1468" s="110"/>
      <c r="S1468" s="2" t="s">
        <v>1379</v>
      </c>
      <c r="T1468" s="35" t="s">
        <v>1363</v>
      </c>
      <c r="U1468" s="2" t="s">
        <v>1368</v>
      </c>
      <c r="V1468" s="2" t="s">
        <v>1374</v>
      </c>
      <c r="W1468" s="5">
        <f>VLOOKUP(V1468,definitions_list_lookup!$V$12:$W$15,2,FALSE)</f>
        <v>1</v>
      </c>
      <c r="X1468" s="35" t="s">
        <v>1455</v>
      </c>
      <c r="Y1468" s="41">
        <f>VLOOKUP(X1468,definitions_list_lookup!$AT$3:$AU$5,2,FALSE)</f>
        <v>0</v>
      </c>
      <c r="Z1468" s="41">
        <v>28</v>
      </c>
      <c r="AA1468" s="41" t="s">
        <v>4114</v>
      </c>
      <c r="AB1468" s="2"/>
      <c r="AC1468" s="2"/>
      <c r="AD1468" s="5" t="e">
        <f>VLOOKUP(AC1468,definitions_list_lookup!$Y$12:$Z$15,2,FALSE)</f>
        <v>#N/A</v>
      </c>
      <c r="AE1468" s="35"/>
      <c r="AF1468" s="41" t="e">
        <f>VLOOKUP(AE1468,definitions_list_lookup!$AT$3:$AU$5,2,FALSE)</f>
        <v>#N/A</v>
      </c>
      <c r="AH1468" s="2"/>
      <c r="AI1468" s="2"/>
      <c r="AJ1468" s="14"/>
      <c r="AK1468" s="14"/>
      <c r="AL1468" s="14"/>
      <c r="AM1468" s="14"/>
      <c r="AN1468" s="14"/>
      <c r="AO1468" s="14"/>
      <c r="AP1468" s="14"/>
      <c r="AQ1468" s="14"/>
      <c r="AR1468" s="14"/>
      <c r="AS1468" s="49"/>
      <c r="AT1468" s="49"/>
      <c r="AU1468" s="49"/>
      <c r="AV1468" s="49"/>
      <c r="AW1468" s="49" t="e">
        <f t="shared" si="120"/>
        <v>#DIV/0!</v>
      </c>
      <c r="AX1468" s="49" t="e">
        <f t="shared" si="116"/>
        <v>#DIV/0!</v>
      </c>
      <c r="AY1468" s="49" t="e">
        <f t="shared" si="121"/>
        <v>#DIV/0!</v>
      </c>
      <c r="AZ1468" s="49" t="e">
        <f t="shared" si="117"/>
        <v>#DIV/0!</v>
      </c>
      <c r="BA1468" s="49" t="e">
        <f t="shared" si="118"/>
        <v>#DIV/0!</v>
      </c>
      <c r="BB1468" s="49" t="e">
        <f t="shared" si="123"/>
        <v>#DIV/0!</v>
      </c>
      <c r="BC1468" s="60" t="e">
        <f t="shared" si="119"/>
        <v>#DIV/0!</v>
      </c>
    </row>
    <row r="1469" spans="1:55">
      <c r="A1469" s="89">
        <v>42947</v>
      </c>
      <c r="B1469" s="2" t="s">
        <v>1842</v>
      </c>
      <c r="C1469" s="2" t="s">
        <v>1450</v>
      </c>
      <c r="D1469" s="2" t="s">
        <v>1575</v>
      </c>
      <c r="E1469" s="2">
        <v>155</v>
      </c>
      <c r="F1469" s="2">
        <v>4</v>
      </c>
      <c r="G1469" s="10" t="str">
        <f t="shared" si="122"/>
        <v>155-4</v>
      </c>
      <c r="H1469" s="2">
        <v>0</v>
      </c>
      <c r="I1469" s="2">
        <v>4</v>
      </c>
      <c r="J1469" s="14">
        <f>(VLOOKUP($G1469,Depth_Lookup_CCL!$A$3:$Z$549,11,FALSE))+(H1469/100)</f>
        <v>401.5</v>
      </c>
      <c r="K1469" s="14">
        <f>(VLOOKUP($G1469,Depth_Lookup_CCL!$A$3:$Z$549,11,FALSE))+(I1469/100)</f>
        <v>401.54</v>
      </c>
      <c r="L1469" s="90">
        <v>62</v>
      </c>
      <c r="M1469" s="90" t="s">
        <v>1846</v>
      </c>
      <c r="N1469" s="14"/>
      <c r="Q1469" s="2"/>
      <c r="R1469" s="110"/>
      <c r="T1469" s="35"/>
      <c r="U1469" s="2"/>
      <c r="V1469" s="2"/>
      <c r="W1469" s="5" t="e">
        <f>VLOOKUP(V1469,definitions_list_lookup!$V$12:$W$15,2,FALSE)</f>
        <v>#N/A</v>
      </c>
      <c r="X1469" s="35"/>
      <c r="Y1469" s="41" t="e">
        <f>VLOOKUP(X1469,definitions_list_lookup!$AT$3:$AU$5,2,FALSE)</f>
        <v>#N/A</v>
      </c>
      <c r="Z1469" s="41"/>
      <c r="AA1469" s="41" t="s">
        <v>3229</v>
      </c>
      <c r="AB1469" s="2"/>
      <c r="AC1469" s="2"/>
      <c r="AD1469" s="5" t="e">
        <f>VLOOKUP(AC1469,definitions_list_lookup!$Y$12:$Z$15,2,FALSE)</f>
        <v>#N/A</v>
      </c>
      <c r="AE1469" s="35"/>
      <c r="AF1469" s="41" t="e">
        <f>VLOOKUP(AE1469,definitions_list_lookup!$AT$3:$AU$5,2,FALSE)</f>
        <v>#N/A</v>
      </c>
      <c r="AH1469" s="2"/>
      <c r="AI1469" s="2"/>
      <c r="AJ1469" s="14"/>
      <c r="AK1469" s="14"/>
      <c r="AL1469" s="14"/>
      <c r="AM1469" s="14"/>
      <c r="AN1469" s="14"/>
      <c r="AO1469" s="14"/>
      <c r="AP1469" s="14"/>
      <c r="AQ1469" s="14"/>
      <c r="AR1469" s="14"/>
      <c r="AS1469" s="49"/>
      <c r="AT1469" s="49"/>
      <c r="AU1469" s="49"/>
      <c r="AV1469" s="49"/>
      <c r="AW1469" s="49" t="e">
        <f t="shared" si="120"/>
        <v>#DIV/0!</v>
      </c>
      <c r="AX1469" s="49" t="e">
        <f t="shared" si="116"/>
        <v>#DIV/0!</v>
      </c>
      <c r="AY1469" s="49" t="e">
        <f t="shared" si="121"/>
        <v>#DIV/0!</v>
      </c>
      <c r="AZ1469" s="49" t="e">
        <f t="shared" si="117"/>
        <v>#DIV/0!</v>
      </c>
      <c r="BA1469" s="49" t="e">
        <f t="shared" si="118"/>
        <v>#DIV/0!</v>
      </c>
      <c r="BB1469" s="49" t="e">
        <f t="shared" si="123"/>
        <v>#DIV/0!</v>
      </c>
      <c r="BC1469" s="60" t="e">
        <f t="shared" si="119"/>
        <v>#DIV/0!</v>
      </c>
    </row>
    <row r="1470" spans="1:55">
      <c r="A1470" s="89">
        <v>42947</v>
      </c>
      <c r="B1470" s="2" t="s">
        <v>1842</v>
      </c>
      <c r="C1470" s="2" t="s">
        <v>1450</v>
      </c>
      <c r="D1470" s="2" t="s">
        <v>1575</v>
      </c>
      <c r="E1470" s="2">
        <v>155</v>
      </c>
      <c r="F1470" s="2">
        <v>4</v>
      </c>
      <c r="G1470" s="10" t="str">
        <f t="shared" si="122"/>
        <v>155-4</v>
      </c>
      <c r="H1470" s="2">
        <v>4</v>
      </c>
      <c r="I1470" s="2">
        <v>13</v>
      </c>
      <c r="J1470" s="14">
        <f>(VLOOKUP($G1470,Depth_Lookup_CCL!$A$3:$Z$549,11,FALSE))+(H1470/100)</f>
        <v>401.54</v>
      </c>
      <c r="K1470" s="14">
        <f>(VLOOKUP($G1470,Depth_Lookup_CCL!$A$3:$Z$549,11,FALSE))+(I1470/100)</f>
        <v>401.63</v>
      </c>
      <c r="L1470" s="90">
        <v>62</v>
      </c>
      <c r="M1470" s="90" t="s">
        <v>1846</v>
      </c>
      <c r="N1470" s="14"/>
      <c r="Q1470" s="2"/>
      <c r="R1470" s="110"/>
      <c r="T1470" s="35"/>
      <c r="U1470" s="2"/>
      <c r="V1470" s="2"/>
      <c r="W1470" s="5" t="e">
        <f>VLOOKUP(V1470,definitions_list_lookup!$V$12:$W$15,2,FALSE)</f>
        <v>#N/A</v>
      </c>
      <c r="X1470" s="35"/>
      <c r="Y1470" s="41" t="e">
        <f>VLOOKUP(X1470,definitions_list_lookup!$AT$3:$AU$5,2,FALSE)</f>
        <v>#N/A</v>
      </c>
      <c r="Z1470" s="41"/>
      <c r="AA1470" s="41" t="s">
        <v>3229</v>
      </c>
      <c r="AB1470" s="2"/>
      <c r="AC1470" s="2"/>
      <c r="AD1470" s="5" t="e">
        <f>VLOOKUP(AC1470,definitions_list_lookup!$Y$12:$Z$15,2,FALSE)</f>
        <v>#N/A</v>
      </c>
      <c r="AE1470" s="35"/>
      <c r="AF1470" s="41" t="e">
        <f>VLOOKUP(AE1470,definitions_list_lookup!$AT$3:$AU$5,2,FALSE)</f>
        <v>#N/A</v>
      </c>
      <c r="AH1470" s="2"/>
      <c r="AI1470" s="2"/>
      <c r="AJ1470" s="14"/>
      <c r="AK1470" s="14"/>
      <c r="AL1470" s="14"/>
      <c r="AM1470" s="14"/>
      <c r="AN1470" s="14"/>
      <c r="AO1470" s="14"/>
      <c r="AP1470" s="14"/>
      <c r="AQ1470" s="14"/>
      <c r="AR1470" s="14"/>
      <c r="AS1470" s="49"/>
      <c r="AT1470" s="49"/>
      <c r="AU1470" s="49"/>
      <c r="AV1470" s="49"/>
      <c r="AW1470" s="49" t="e">
        <f t="shared" si="120"/>
        <v>#DIV/0!</v>
      </c>
      <c r="AX1470" s="49" t="e">
        <f t="shared" si="116"/>
        <v>#DIV/0!</v>
      </c>
      <c r="AY1470" s="49" t="e">
        <f t="shared" si="121"/>
        <v>#DIV/0!</v>
      </c>
      <c r="AZ1470" s="49" t="e">
        <f t="shared" si="117"/>
        <v>#DIV/0!</v>
      </c>
      <c r="BA1470" s="49" t="e">
        <f t="shared" si="118"/>
        <v>#DIV/0!</v>
      </c>
      <c r="BB1470" s="49" t="e">
        <f t="shared" si="123"/>
        <v>#DIV/0!</v>
      </c>
      <c r="BC1470" s="60" t="e">
        <f t="shared" si="119"/>
        <v>#DIV/0!</v>
      </c>
    </row>
    <row r="1471" spans="1:55">
      <c r="A1471" s="89">
        <v>42947</v>
      </c>
      <c r="B1471" s="2" t="s">
        <v>1842</v>
      </c>
      <c r="C1471" s="2" t="s">
        <v>1450</v>
      </c>
      <c r="D1471" s="2" t="s">
        <v>1575</v>
      </c>
      <c r="E1471" s="2">
        <v>155</v>
      </c>
      <c r="F1471" s="2">
        <v>4</v>
      </c>
      <c r="G1471" s="10" t="str">
        <f t="shared" si="122"/>
        <v>155-4</v>
      </c>
      <c r="H1471" s="2">
        <v>13</v>
      </c>
      <c r="I1471" s="2">
        <v>19</v>
      </c>
      <c r="J1471" s="14">
        <f>(VLOOKUP($G1471,Depth_Lookup_CCL!$A$3:$Z$549,11,FALSE))+(H1471/100)</f>
        <v>401.63</v>
      </c>
      <c r="K1471" s="14">
        <f>(VLOOKUP($G1471,Depth_Lookup_CCL!$A$3:$Z$549,11,FALSE))+(I1471/100)</f>
        <v>401.69</v>
      </c>
      <c r="L1471" s="90">
        <v>62</v>
      </c>
      <c r="M1471" s="90" t="s">
        <v>1846</v>
      </c>
      <c r="N1471" s="14"/>
      <c r="Q1471" s="2"/>
      <c r="R1471" s="110"/>
      <c r="S1471" s="2" t="s">
        <v>1379</v>
      </c>
      <c r="T1471" s="35" t="s">
        <v>1391</v>
      </c>
      <c r="U1471" s="2" t="s">
        <v>1368</v>
      </c>
      <c r="V1471" s="2" t="s">
        <v>1374</v>
      </c>
      <c r="W1471" s="5">
        <f>VLOOKUP(V1471,definitions_list_lookup!$V$12:$W$15,2,FALSE)</f>
        <v>1</v>
      </c>
      <c r="X1471" s="35" t="s">
        <v>1455</v>
      </c>
      <c r="Y1471" s="41">
        <f>VLOOKUP(X1471,definitions_list_lookup!$AT$3:$AU$5,2,FALSE)</f>
        <v>0</v>
      </c>
      <c r="Z1471" s="41">
        <v>6</v>
      </c>
      <c r="AA1471" s="41" t="s">
        <v>3976</v>
      </c>
      <c r="AB1471" s="2"/>
      <c r="AC1471" s="2"/>
      <c r="AD1471" s="5" t="e">
        <f>VLOOKUP(AC1471,definitions_list_lookup!$Y$12:$Z$15,2,FALSE)</f>
        <v>#N/A</v>
      </c>
      <c r="AE1471" s="35"/>
      <c r="AF1471" s="41" t="e">
        <f>VLOOKUP(AE1471,definitions_list_lookup!$AT$3:$AU$5,2,FALSE)</f>
        <v>#N/A</v>
      </c>
      <c r="AH1471" s="2"/>
      <c r="AI1471" s="2"/>
      <c r="AJ1471" s="14"/>
      <c r="AK1471" s="14"/>
      <c r="AL1471" s="14"/>
      <c r="AM1471" s="14"/>
      <c r="AN1471" s="14"/>
      <c r="AO1471" s="14"/>
      <c r="AP1471" s="14"/>
      <c r="AQ1471" s="14"/>
      <c r="AR1471" s="14"/>
      <c r="AS1471" s="49"/>
      <c r="AT1471" s="49"/>
      <c r="AU1471" s="49"/>
      <c r="AV1471" s="49"/>
      <c r="AW1471" s="49" t="e">
        <f t="shared" si="120"/>
        <v>#DIV/0!</v>
      </c>
      <c r="AX1471" s="49" t="e">
        <f t="shared" si="116"/>
        <v>#DIV/0!</v>
      </c>
      <c r="AY1471" s="49" t="e">
        <f t="shared" si="121"/>
        <v>#DIV/0!</v>
      </c>
      <c r="AZ1471" s="49" t="e">
        <f t="shared" si="117"/>
        <v>#DIV/0!</v>
      </c>
      <c r="BA1471" s="49" t="e">
        <f t="shared" si="118"/>
        <v>#DIV/0!</v>
      </c>
      <c r="BB1471" s="49" t="e">
        <f t="shared" si="123"/>
        <v>#DIV/0!</v>
      </c>
      <c r="BC1471" s="60" t="e">
        <f t="shared" si="119"/>
        <v>#DIV/0!</v>
      </c>
    </row>
    <row r="1472" spans="1:55">
      <c r="A1472" s="89">
        <v>42947</v>
      </c>
      <c r="B1472" s="2" t="s">
        <v>1842</v>
      </c>
      <c r="C1472" s="2" t="s">
        <v>1450</v>
      </c>
      <c r="D1472" s="2" t="s">
        <v>1575</v>
      </c>
      <c r="E1472" s="2">
        <v>155</v>
      </c>
      <c r="F1472" s="2">
        <v>4</v>
      </c>
      <c r="G1472" s="10" t="str">
        <f t="shared" si="122"/>
        <v>155-4</v>
      </c>
      <c r="H1472" s="2">
        <v>19</v>
      </c>
      <c r="I1472" s="2">
        <v>46</v>
      </c>
      <c r="J1472" s="14">
        <f>(VLOOKUP($G1472,Depth_Lookup_CCL!$A$3:$Z$549,11,FALSE))+(H1472/100)</f>
        <v>401.69</v>
      </c>
      <c r="K1472" s="14">
        <f>(VLOOKUP($G1472,Depth_Lookup_CCL!$A$3:$Z$549,11,FALSE))+(I1472/100)</f>
        <v>401.96</v>
      </c>
      <c r="L1472" s="90">
        <v>62</v>
      </c>
      <c r="M1472" s="90" t="s">
        <v>1846</v>
      </c>
      <c r="N1472" s="14"/>
      <c r="Q1472" s="2"/>
      <c r="R1472" s="110"/>
      <c r="S1472" s="2" t="s">
        <v>1379</v>
      </c>
      <c r="T1472" s="35" t="s">
        <v>1363</v>
      </c>
      <c r="U1472" s="2" t="s">
        <v>1368</v>
      </c>
      <c r="V1472" s="2" t="s">
        <v>238</v>
      </c>
      <c r="W1472" s="5">
        <f>VLOOKUP(V1472,definitions_list_lookup!$V$12:$W$15,2,FALSE)</f>
        <v>2</v>
      </c>
      <c r="X1472" s="35" t="s">
        <v>1456</v>
      </c>
      <c r="Y1472" s="41">
        <f>VLOOKUP(X1472,definitions_list_lookup!$AT$3:$AU$5,2,FALSE)</f>
        <v>1</v>
      </c>
      <c r="Z1472" s="41">
        <v>17</v>
      </c>
      <c r="AA1472" s="41" t="s">
        <v>4030</v>
      </c>
      <c r="AB1472" s="2"/>
      <c r="AC1472" s="2"/>
      <c r="AD1472" s="5" t="e">
        <f>VLOOKUP(AC1472,definitions_list_lookup!$Y$12:$Z$15,2,FALSE)</f>
        <v>#N/A</v>
      </c>
      <c r="AE1472" s="35"/>
      <c r="AF1472" s="41" t="e">
        <f>VLOOKUP(AE1472,definitions_list_lookup!$AT$3:$AU$5,2,FALSE)</f>
        <v>#N/A</v>
      </c>
      <c r="AH1472" s="2"/>
      <c r="AI1472" s="2"/>
      <c r="AJ1472" s="14"/>
      <c r="AK1472" s="14"/>
      <c r="AL1472" s="14"/>
      <c r="AM1472" s="14"/>
      <c r="AN1472" s="14"/>
      <c r="AO1472" s="14"/>
      <c r="AP1472" s="14"/>
      <c r="AQ1472" s="14"/>
      <c r="AR1472" s="14"/>
      <c r="AS1472" s="49"/>
      <c r="AT1472" s="49"/>
      <c r="AU1472" s="49"/>
      <c r="AV1472" s="49"/>
      <c r="AW1472" s="49" t="e">
        <f t="shared" si="120"/>
        <v>#DIV/0!</v>
      </c>
      <c r="AX1472" s="49" t="e">
        <f t="shared" si="116"/>
        <v>#DIV/0!</v>
      </c>
      <c r="AY1472" s="49" t="e">
        <f t="shared" si="121"/>
        <v>#DIV/0!</v>
      </c>
      <c r="AZ1472" s="49" t="e">
        <f t="shared" si="117"/>
        <v>#DIV/0!</v>
      </c>
      <c r="BA1472" s="49" t="e">
        <f t="shared" si="118"/>
        <v>#DIV/0!</v>
      </c>
      <c r="BB1472" s="49" t="e">
        <f t="shared" si="123"/>
        <v>#DIV/0!</v>
      </c>
      <c r="BC1472" s="60" t="e">
        <f t="shared" si="119"/>
        <v>#DIV/0!</v>
      </c>
    </row>
    <row r="1473" spans="1:55">
      <c r="A1473" s="89">
        <v>42947</v>
      </c>
      <c r="B1473" s="2" t="s">
        <v>1842</v>
      </c>
      <c r="C1473" s="2" t="s">
        <v>1450</v>
      </c>
      <c r="D1473" s="2" t="s">
        <v>1575</v>
      </c>
      <c r="E1473" s="2">
        <v>155</v>
      </c>
      <c r="F1473" s="2">
        <v>4</v>
      </c>
      <c r="G1473" s="10" t="str">
        <f t="shared" si="122"/>
        <v>155-4</v>
      </c>
      <c r="H1473" s="2">
        <v>46</v>
      </c>
      <c r="I1473" s="2">
        <v>60</v>
      </c>
      <c r="J1473" s="14">
        <f>(VLOOKUP($G1473,Depth_Lookup_CCL!$A$3:$Z$549,11,FALSE))+(H1473/100)</f>
        <v>401.96</v>
      </c>
      <c r="K1473" s="14">
        <f>(VLOOKUP($G1473,Depth_Lookup_CCL!$A$3:$Z$549,11,FALSE))+(I1473/100)</f>
        <v>402.1</v>
      </c>
      <c r="L1473" s="90">
        <v>62</v>
      </c>
      <c r="M1473" s="90" t="s">
        <v>1846</v>
      </c>
      <c r="N1473" s="14"/>
      <c r="Q1473" s="2"/>
      <c r="R1473" s="110"/>
      <c r="S1473" s="2" t="s">
        <v>1366</v>
      </c>
      <c r="T1473" s="35" t="s">
        <v>1391</v>
      </c>
      <c r="U1473" s="2" t="s">
        <v>1368</v>
      </c>
      <c r="V1473" s="2" t="s">
        <v>238</v>
      </c>
      <c r="W1473" s="5">
        <f>VLOOKUP(V1473,definitions_list_lookup!$V$12:$W$15,2,FALSE)</f>
        <v>2</v>
      </c>
      <c r="X1473" s="35" t="s">
        <v>1456</v>
      </c>
      <c r="Y1473" s="41">
        <f>VLOOKUP(X1473,definitions_list_lookup!$AT$3:$AU$5,2,FALSE)</f>
        <v>1</v>
      </c>
      <c r="Z1473" s="41">
        <v>41</v>
      </c>
      <c r="AA1473" s="41" t="s">
        <v>3082</v>
      </c>
      <c r="AB1473" s="2"/>
      <c r="AC1473" s="2"/>
      <c r="AD1473" s="5" t="e">
        <f>VLOOKUP(AC1473,definitions_list_lookup!$Y$12:$Z$15,2,FALSE)</f>
        <v>#N/A</v>
      </c>
      <c r="AE1473" s="35"/>
      <c r="AF1473" s="41" t="e">
        <f>VLOOKUP(AE1473,definitions_list_lookup!$AT$3:$AU$5,2,FALSE)</f>
        <v>#N/A</v>
      </c>
      <c r="AH1473" s="2"/>
      <c r="AI1473" s="2"/>
      <c r="AJ1473" s="14"/>
      <c r="AK1473" s="14"/>
      <c r="AL1473" s="14"/>
      <c r="AM1473" s="14"/>
      <c r="AN1473" s="14"/>
      <c r="AO1473" s="14"/>
      <c r="AP1473" s="14"/>
      <c r="AQ1473" s="14"/>
      <c r="AR1473" s="14"/>
      <c r="AS1473" s="49">
        <v>40</v>
      </c>
      <c r="AT1473" s="49">
        <v>90</v>
      </c>
      <c r="AU1473" s="49">
        <v>0</v>
      </c>
      <c r="AV1473" s="49">
        <v>360</v>
      </c>
      <c r="AW1473" s="49">
        <f t="shared" si="120"/>
        <v>-90.000000000000014</v>
      </c>
      <c r="AX1473" s="49">
        <f t="shared" si="116"/>
        <v>270</v>
      </c>
      <c r="AY1473" s="49">
        <f t="shared" si="121"/>
        <v>50</v>
      </c>
      <c r="AZ1473" s="49">
        <f t="shared" si="117"/>
        <v>360</v>
      </c>
      <c r="BA1473" s="49">
        <f t="shared" si="118"/>
        <v>40</v>
      </c>
      <c r="BB1473" s="49">
        <f t="shared" si="123"/>
        <v>90</v>
      </c>
      <c r="BC1473" s="60">
        <f t="shared" si="119"/>
        <v>40</v>
      </c>
    </row>
    <row r="1474" spans="1:55">
      <c r="A1474" s="89">
        <v>42947</v>
      </c>
      <c r="B1474" s="2" t="s">
        <v>1842</v>
      </c>
      <c r="C1474" s="2" t="s">
        <v>1450</v>
      </c>
      <c r="D1474" s="2" t="s">
        <v>1575</v>
      </c>
      <c r="E1474" s="2">
        <v>155</v>
      </c>
      <c r="F1474" s="2">
        <v>4</v>
      </c>
      <c r="G1474" s="10" t="str">
        <f t="shared" si="122"/>
        <v>155-4</v>
      </c>
      <c r="H1474" s="2">
        <v>60</v>
      </c>
      <c r="I1474" s="2">
        <v>72</v>
      </c>
      <c r="J1474" s="14">
        <f>(VLOOKUP($G1474,Depth_Lookup_CCL!$A$3:$Z$549,11,FALSE))+(H1474/100)</f>
        <v>402.1</v>
      </c>
      <c r="K1474" s="14">
        <f>(VLOOKUP($G1474,Depth_Lookup_CCL!$A$3:$Z$549,11,FALSE))+(I1474/100)</f>
        <v>402.22</v>
      </c>
      <c r="L1474" s="90">
        <v>62</v>
      </c>
      <c r="M1474" s="90" t="s">
        <v>1846</v>
      </c>
      <c r="N1474" s="14" t="s">
        <v>1442</v>
      </c>
      <c r="Q1474" s="2"/>
      <c r="R1474" s="110"/>
      <c r="T1474" s="35"/>
      <c r="U1474" s="2"/>
      <c r="V1474" s="2"/>
      <c r="W1474" s="5" t="e">
        <f>VLOOKUP(V1474,definitions_list_lookup!$V$12:$W$15,2,FALSE)</f>
        <v>#N/A</v>
      </c>
      <c r="X1474" s="35"/>
      <c r="Y1474" s="41" t="e">
        <f>VLOOKUP(X1474,definitions_list_lookup!$AT$3:$AU$5,2,FALSE)</f>
        <v>#N/A</v>
      </c>
      <c r="Z1474" s="41"/>
      <c r="AA1474" s="41" t="s">
        <v>3229</v>
      </c>
      <c r="AB1474" s="2" t="s">
        <v>1385</v>
      </c>
      <c r="AC1474" s="2" t="s">
        <v>1374</v>
      </c>
      <c r="AD1474" s="5">
        <f>VLOOKUP(AC1474,definitions_list_lookup!$Y$12:$Z$15,2,FALSE)</f>
        <v>1</v>
      </c>
      <c r="AE1474" s="35" t="s">
        <v>1455</v>
      </c>
      <c r="AF1474" s="41">
        <f>VLOOKUP(AE1474,definitions_list_lookup!$AT$3:$AU$5,2,FALSE)</f>
        <v>0</v>
      </c>
      <c r="AH1474" s="2" t="s">
        <v>1492</v>
      </c>
      <c r="AI1474" s="2" t="s">
        <v>4111</v>
      </c>
      <c r="AJ1474" s="14"/>
      <c r="AK1474" s="14"/>
      <c r="AL1474" s="14"/>
      <c r="AM1474" s="14"/>
      <c r="AN1474" s="14"/>
      <c r="AO1474" s="14"/>
      <c r="AP1474" s="14"/>
      <c r="AQ1474" s="14"/>
      <c r="AR1474" s="14"/>
      <c r="AS1474" s="2">
        <v>28</v>
      </c>
      <c r="AT1474" s="2">
        <v>90</v>
      </c>
      <c r="AU1474" s="2">
        <v>6</v>
      </c>
      <c r="AV1474" s="2">
        <v>180</v>
      </c>
      <c r="AW1474" s="122">
        <f t="shared" si="120"/>
        <v>-78.818361681093648</v>
      </c>
      <c r="AX1474" s="122">
        <f t="shared" si="116"/>
        <v>281.18163831890638</v>
      </c>
      <c r="AY1474" s="122">
        <f t="shared" si="121"/>
        <v>61.542396339553179</v>
      </c>
      <c r="AZ1474" s="122">
        <f t="shared" si="117"/>
        <v>11.181638318906352</v>
      </c>
      <c r="BA1474" s="122">
        <f t="shared" si="118"/>
        <v>28.457603660446821</v>
      </c>
      <c r="BB1474" s="122">
        <f t="shared" si="123"/>
        <v>101.18163831890638</v>
      </c>
      <c r="BC1474" s="122">
        <f t="shared" si="119"/>
        <v>28.457603660446821</v>
      </c>
    </row>
    <row r="1475" spans="1:55">
      <c r="A1475" s="89">
        <v>42947</v>
      </c>
      <c r="B1475" s="2" t="s">
        <v>1842</v>
      </c>
      <c r="C1475" s="2" t="s">
        <v>1450</v>
      </c>
      <c r="D1475" s="2" t="s">
        <v>1575</v>
      </c>
      <c r="E1475" s="2">
        <v>156</v>
      </c>
      <c r="F1475" s="2">
        <v>1</v>
      </c>
      <c r="G1475" s="10" t="str">
        <f t="shared" si="122"/>
        <v>156-1</v>
      </c>
      <c r="H1475" s="2">
        <v>0</v>
      </c>
      <c r="I1475" s="2">
        <v>15</v>
      </c>
      <c r="J1475" s="14">
        <f>(VLOOKUP($G1475,Depth_Lookup_CCL!$A$3:$Z$549,11,FALSE))+(H1475/100)</f>
        <v>402.25</v>
      </c>
      <c r="K1475" s="14">
        <f>(VLOOKUP($G1475,Depth_Lookup_CCL!$A$3:$Z$549,11,FALSE))+(I1475/100)</f>
        <v>402.4</v>
      </c>
      <c r="L1475" s="90">
        <v>62</v>
      </c>
      <c r="M1475" s="90" t="s">
        <v>1846</v>
      </c>
      <c r="N1475" s="14"/>
      <c r="Q1475" s="2"/>
      <c r="R1475" s="110"/>
      <c r="T1475" s="35"/>
      <c r="U1475" s="2"/>
      <c r="V1475" s="2"/>
      <c r="W1475" s="5" t="e">
        <f>VLOOKUP(V1475,definitions_list_lookup!$V$12:$W$15,2,FALSE)</f>
        <v>#N/A</v>
      </c>
      <c r="X1475" s="35"/>
      <c r="Y1475" s="41" t="e">
        <f>VLOOKUP(X1475,definitions_list_lookup!$AT$3:$AU$5,2,FALSE)</f>
        <v>#N/A</v>
      </c>
      <c r="Z1475" s="41"/>
      <c r="AA1475" s="41" t="s">
        <v>3229</v>
      </c>
      <c r="AB1475" s="2"/>
      <c r="AC1475" s="2"/>
      <c r="AD1475" s="5" t="e">
        <f>VLOOKUP(AC1475,definitions_list_lookup!$Y$12:$Z$15,2,FALSE)</f>
        <v>#N/A</v>
      </c>
      <c r="AE1475" s="35"/>
      <c r="AF1475" s="41" t="e">
        <f>VLOOKUP(AE1475,definitions_list_lookup!$AT$3:$AU$5,2,FALSE)</f>
        <v>#N/A</v>
      </c>
      <c r="AH1475" s="2"/>
      <c r="AI1475" s="2"/>
      <c r="AJ1475" s="14"/>
      <c r="AK1475" s="14"/>
      <c r="AL1475" s="14"/>
      <c r="AM1475" s="14"/>
      <c r="AN1475" s="14"/>
      <c r="AO1475" s="14"/>
      <c r="AP1475" s="14"/>
      <c r="AQ1475" s="14"/>
      <c r="AR1475" s="14"/>
      <c r="AS1475" s="49"/>
      <c r="AT1475" s="49"/>
      <c r="AU1475" s="49"/>
      <c r="AV1475" s="49"/>
      <c r="AW1475" s="49" t="e">
        <f t="shared" si="120"/>
        <v>#DIV/0!</v>
      </c>
      <c r="AX1475" s="49" t="e">
        <f t="shared" si="116"/>
        <v>#DIV/0!</v>
      </c>
      <c r="AY1475" s="49" t="e">
        <f t="shared" si="121"/>
        <v>#DIV/0!</v>
      </c>
      <c r="AZ1475" s="49" t="e">
        <f t="shared" si="117"/>
        <v>#DIV/0!</v>
      </c>
      <c r="BA1475" s="49" t="e">
        <f t="shared" si="118"/>
        <v>#DIV/0!</v>
      </c>
      <c r="BB1475" s="49" t="e">
        <f t="shared" si="123"/>
        <v>#DIV/0!</v>
      </c>
      <c r="BC1475" s="60" t="e">
        <f t="shared" si="119"/>
        <v>#DIV/0!</v>
      </c>
    </row>
    <row r="1476" spans="1:55">
      <c r="A1476" s="89">
        <v>42947</v>
      </c>
      <c r="B1476" s="2" t="s">
        <v>1842</v>
      </c>
      <c r="C1476" s="2" t="s">
        <v>1450</v>
      </c>
      <c r="D1476" s="2" t="s">
        <v>1575</v>
      </c>
      <c r="E1476" s="2">
        <v>156</v>
      </c>
      <c r="F1476" s="2">
        <v>1</v>
      </c>
      <c r="G1476" s="10" t="str">
        <f t="shared" si="122"/>
        <v>156-1</v>
      </c>
      <c r="H1476" s="2">
        <v>15</v>
      </c>
      <c r="I1476" s="2">
        <v>17</v>
      </c>
      <c r="J1476" s="14">
        <f>(VLOOKUP($G1476,Depth_Lookup_CCL!$A$3:$Z$549,11,FALSE))+(H1476/100)</f>
        <v>402.4</v>
      </c>
      <c r="K1476" s="14">
        <f>(VLOOKUP($G1476,Depth_Lookup_CCL!$A$3:$Z$549,11,FALSE))+(I1476/100)</f>
        <v>402.42</v>
      </c>
      <c r="L1476" s="90">
        <v>62</v>
      </c>
      <c r="M1476" s="90" t="s">
        <v>1846</v>
      </c>
      <c r="N1476" s="14"/>
      <c r="Q1476" s="2"/>
      <c r="R1476" s="110"/>
      <c r="S1476" s="2" t="s">
        <v>1379</v>
      </c>
      <c r="T1476" s="35" t="s">
        <v>1363</v>
      </c>
      <c r="U1476" s="2" t="s">
        <v>1368</v>
      </c>
      <c r="V1476" s="2" t="s">
        <v>238</v>
      </c>
      <c r="W1476" s="5">
        <f>VLOOKUP(V1476,definitions_list_lookup!$V$12:$W$15,2,FALSE)</f>
        <v>2</v>
      </c>
      <c r="X1476" s="35" t="s">
        <v>1456</v>
      </c>
      <c r="Y1476" s="41">
        <f>VLOOKUP(X1476,definitions_list_lookup!$AT$3:$AU$5,2,FALSE)</f>
        <v>1</v>
      </c>
      <c r="Z1476" s="41">
        <v>2</v>
      </c>
      <c r="AA1476" s="41" t="s">
        <v>3081</v>
      </c>
      <c r="AB1476" s="2"/>
      <c r="AC1476" s="2"/>
      <c r="AD1476" s="5" t="e">
        <f>VLOOKUP(AC1476,definitions_list_lookup!$Y$12:$Z$15,2,FALSE)</f>
        <v>#N/A</v>
      </c>
      <c r="AE1476" s="35"/>
      <c r="AF1476" s="41" t="e">
        <f>VLOOKUP(AE1476,definitions_list_lookup!$AT$3:$AU$5,2,FALSE)</f>
        <v>#N/A</v>
      </c>
      <c r="AH1476" s="2"/>
      <c r="AI1476" s="2"/>
      <c r="AJ1476" s="14"/>
      <c r="AK1476" s="14"/>
      <c r="AL1476" s="14"/>
      <c r="AM1476" s="14"/>
      <c r="AN1476" s="14"/>
      <c r="AO1476" s="14"/>
      <c r="AP1476" s="14"/>
      <c r="AQ1476" s="14"/>
      <c r="AR1476" s="14"/>
      <c r="AS1476" s="49"/>
      <c r="AT1476" s="49"/>
      <c r="AU1476" s="49"/>
      <c r="AV1476" s="49"/>
      <c r="AW1476" s="49" t="e">
        <f t="shared" si="120"/>
        <v>#DIV/0!</v>
      </c>
      <c r="AX1476" s="49" t="e">
        <f t="shared" si="116"/>
        <v>#DIV/0!</v>
      </c>
      <c r="AY1476" s="49" t="e">
        <f t="shared" si="121"/>
        <v>#DIV/0!</v>
      </c>
      <c r="AZ1476" s="49" t="e">
        <f t="shared" si="117"/>
        <v>#DIV/0!</v>
      </c>
      <c r="BA1476" s="49" t="e">
        <f t="shared" si="118"/>
        <v>#DIV/0!</v>
      </c>
      <c r="BB1476" s="49" t="e">
        <f t="shared" si="123"/>
        <v>#DIV/0!</v>
      </c>
      <c r="BC1476" s="60" t="e">
        <f t="shared" si="119"/>
        <v>#DIV/0!</v>
      </c>
    </row>
    <row r="1477" spans="1:55">
      <c r="A1477" s="89">
        <v>42947</v>
      </c>
      <c r="B1477" s="2" t="s">
        <v>1842</v>
      </c>
      <c r="C1477" s="2" t="s">
        <v>1450</v>
      </c>
      <c r="D1477" s="2" t="s">
        <v>1575</v>
      </c>
      <c r="E1477" s="2">
        <v>156</v>
      </c>
      <c r="F1477" s="2">
        <v>1</v>
      </c>
      <c r="G1477" s="10" t="str">
        <f t="shared" si="122"/>
        <v>156-1</v>
      </c>
      <c r="H1477" s="2">
        <v>17</v>
      </c>
      <c r="I1477" s="2">
        <v>23</v>
      </c>
      <c r="J1477" s="14">
        <f>(VLOOKUP($G1477,Depth_Lookup_CCL!$A$3:$Z$549,11,FALSE))+(H1477/100)</f>
        <v>402.42</v>
      </c>
      <c r="K1477" s="14">
        <f>(VLOOKUP($G1477,Depth_Lookup_CCL!$A$3:$Z$549,11,FALSE))+(I1477/100)</f>
        <v>402.48</v>
      </c>
      <c r="L1477" s="90">
        <v>62</v>
      </c>
      <c r="M1477" s="90" t="s">
        <v>1846</v>
      </c>
      <c r="N1477" s="14"/>
      <c r="Q1477" s="2"/>
      <c r="R1477" s="110"/>
      <c r="S1477" s="2" t="s">
        <v>1379</v>
      </c>
      <c r="T1477" s="35" t="s">
        <v>1391</v>
      </c>
      <c r="U1477" s="2" t="s">
        <v>1368</v>
      </c>
      <c r="V1477" s="2" t="s">
        <v>1374</v>
      </c>
      <c r="W1477" s="5">
        <f>VLOOKUP(V1477,definitions_list_lookup!$V$12:$W$15,2,FALSE)</f>
        <v>1</v>
      </c>
      <c r="X1477" s="35" t="s">
        <v>1456</v>
      </c>
      <c r="Y1477" s="41">
        <f>VLOOKUP(X1477,definitions_list_lookup!$AT$3:$AU$5,2,FALSE)</f>
        <v>1</v>
      </c>
      <c r="Z1477" s="41">
        <v>6</v>
      </c>
      <c r="AA1477" s="41" t="s">
        <v>4115</v>
      </c>
      <c r="AB1477" s="2"/>
      <c r="AC1477" s="2"/>
      <c r="AD1477" s="5" t="e">
        <f>VLOOKUP(AC1477,definitions_list_lookup!$Y$12:$Z$15,2,FALSE)</f>
        <v>#N/A</v>
      </c>
      <c r="AE1477" s="35"/>
      <c r="AF1477" s="41" t="e">
        <f>VLOOKUP(AE1477,definitions_list_lookup!$AT$3:$AU$5,2,FALSE)</f>
        <v>#N/A</v>
      </c>
      <c r="AH1477" s="2"/>
      <c r="AI1477" s="2"/>
      <c r="AJ1477" s="14"/>
      <c r="AK1477" s="14"/>
      <c r="AL1477" s="14"/>
      <c r="AM1477" s="14"/>
      <c r="AN1477" s="14"/>
      <c r="AO1477" s="14"/>
      <c r="AP1477" s="14"/>
      <c r="AQ1477" s="14"/>
      <c r="AR1477" s="14"/>
      <c r="AS1477" s="49"/>
      <c r="AT1477" s="49"/>
      <c r="AU1477" s="49"/>
      <c r="AV1477" s="49"/>
      <c r="AW1477" s="49" t="e">
        <f t="shared" si="120"/>
        <v>#DIV/0!</v>
      </c>
      <c r="AX1477" s="49" t="e">
        <f t="shared" si="116"/>
        <v>#DIV/0!</v>
      </c>
      <c r="AY1477" s="49" t="e">
        <f t="shared" si="121"/>
        <v>#DIV/0!</v>
      </c>
      <c r="AZ1477" s="49" t="e">
        <f t="shared" si="117"/>
        <v>#DIV/0!</v>
      </c>
      <c r="BA1477" s="49" t="e">
        <f t="shared" si="118"/>
        <v>#DIV/0!</v>
      </c>
      <c r="BB1477" s="49" t="e">
        <f t="shared" si="123"/>
        <v>#DIV/0!</v>
      </c>
      <c r="BC1477" s="60" t="e">
        <f t="shared" si="119"/>
        <v>#DIV/0!</v>
      </c>
    </row>
    <row r="1478" spans="1:55">
      <c r="A1478" s="89">
        <v>42947</v>
      </c>
      <c r="B1478" s="2" t="s">
        <v>1842</v>
      </c>
      <c r="C1478" s="2" t="s">
        <v>1450</v>
      </c>
      <c r="D1478" s="2" t="s">
        <v>1575</v>
      </c>
      <c r="E1478" s="2">
        <v>156</v>
      </c>
      <c r="F1478" s="2">
        <v>1</v>
      </c>
      <c r="G1478" s="10" t="str">
        <f t="shared" si="122"/>
        <v>156-1</v>
      </c>
      <c r="H1478" s="2">
        <v>23</v>
      </c>
      <c r="I1478" s="2">
        <v>26</v>
      </c>
      <c r="J1478" s="14">
        <f>(VLOOKUP($G1478,Depth_Lookup_CCL!$A$3:$Z$549,11,FALSE))+(H1478/100)</f>
        <v>402.48</v>
      </c>
      <c r="K1478" s="14">
        <f>(VLOOKUP($G1478,Depth_Lookup_CCL!$A$3:$Z$549,11,FALSE))+(I1478/100)</f>
        <v>402.51</v>
      </c>
      <c r="L1478" s="90">
        <v>62</v>
      </c>
      <c r="M1478" s="90" t="s">
        <v>1846</v>
      </c>
      <c r="N1478" s="14"/>
      <c r="Q1478" s="2"/>
      <c r="R1478" s="110"/>
      <c r="S1478" s="2" t="s">
        <v>1366</v>
      </c>
      <c r="T1478" s="35" t="s">
        <v>1391</v>
      </c>
      <c r="U1478" s="2" t="s">
        <v>1368</v>
      </c>
      <c r="V1478" s="2" t="s">
        <v>1374</v>
      </c>
      <c r="W1478" s="5">
        <f>VLOOKUP(V1478,definitions_list_lookup!$V$12:$W$15,2,FALSE)</f>
        <v>1</v>
      </c>
      <c r="X1478" s="35" t="s">
        <v>1455</v>
      </c>
      <c r="Y1478" s="41">
        <f>VLOOKUP(X1478,definitions_list_lookup!$AT$3:$AU$5,2,FALSE)</f>
        <v>0</v>
      </c>
      <c r="Z1478" s="41">
        <v>3</v>
      </c>
      <c r="AA1478" s="41" t="s">
        <v>3977</v>
      </c>
      <c r="AB1478" s="2"/>
      <c r="AC1478" s="2"/>
      <c r="AD1478" s="5" t="e">
        <f>VLOOKUP(AC1478,definitions_list_lookup!$Y$12:$Z$15,2,FALSE)</f>
        <v>#N/A</v>
      </c>
      <c r="AE1478" s="35"/>
      <c r="AF1478" s="41" t="e">
        <f>VLOOKUP(AE1478,definitions_list_lookup!$AT$3:$AU$5,2,FALSE)</f>
        <v>#N/A</v>
      </c>
      <c r="AH1478" s="2"/>
      <c r="AI1478" s="2"/>
      <c r="AJ1478" s="14"/>
      <c r="AK1478" s="14"/>
      <c r="AL1478" s="14"/>
      <c r="AM1478" s="14"/>
      <c r="AN1478" s="14"/>
      <c r="AO1478" s="14"/>
      <c r="AP1478" s="14"/>
      <c r="AQ1478" s="14"/>
      <c r="AR1478" s="14"/>
      <c r="AS1478" s="49">
        <v>13</v>
      </c>
      <c r="AT1478" s="49">
        <v>90</v>
      </c>
      <c r="AU1478" s="49">
        <v>7</v>
      </c>
      <c r="AV1478" s="49">
        <v>360</v>
      </c>
      <c r="AW1478" s="49">
        <f t="shared" si="120"/>
        <v>-118.00575875666317</v>
      </c>
      <c r="AX1478" s="49">
        <f t="shared" si="116"/>
        <v>241.99424124333683</v>
      </c>
      <c r="AY1478" s="49">
        <f t="shared" si="121"/>
        <v>75.34593495402089</v>
      </c>
      <c r="AZ1478" s="49">
        <f t="shared" si="117"/>
        <v>331.99424124333683</v>
      </c>
      <c r="BA1478" s="49">
        <f t="shared" si="118"/>
        <v>14.65406504597911</v>
      </c>
      <c r="BB1478" s="49">
        <f t="shared" si="123"/>
        <v>61.99424124333683</v>
      </c>
      <c r="BC1478" s="60">
        <f t="shared" si="119"/>
        <v>14.65406504597911</v>
      </c>
    </row>
    <row r="1479" spans="1:55">
      <c r="A1479" s="89">
        <v>42947</v>
      </c>
      <c r="B1479" s="2" t="s">
        <v>1842</v>
      </c>
      <c r="C1479" s="2" t="s">
        <v>1450</v>
      </c>
      <c r="D1479" s="2" t="s">
        <v>1575</v>
      </c>
      <c r="E1479" s="2">
        <v>156</v>
      </c>
      <c r="F1479" s="2">
        <v>1</v>
      </c>
      <c r="G1479" s="10" t="str">
        <f t="shared" si="122"/>
        <v>156-1</v>
      </c>
      <c r="H1479" s="2">
        <v>26</v>
      </c>
      <c r="I1479" s="2">
        <v>40</v>
      </c>
      <c r="J1479" s="14">
        <f>(VLOOKUP($G1479,Depth_Lookup_CCL!$A$3:$Z$549,11,FALSE))+(H1479/100)</f>
        <v>402.51</v>
      </c>
      <c r="K1479" s="14">
        <f>(VLOOKUP($G1479,Depth_Lookup_CCL!$A$3:$Z$549,11,FALSE))+(I1479/100)</f>
        <v>402.65</v>
      </c>
      <c r="L1479" s="90">
        <v>62</v>
      </c>
      <c r="M1479" s="90" t="s">
        <v>1846</v>
      </c>
      <c r="N1479" s="14"/>
      <c r="Q1479" s="2"/>
      <c r="R1479" s="110"/>
      <c r="S1479" s="2" t="s">
        <v>1366</v>
      </c>
      <c r="T1479" s="35" t="s">
        <v>1363</v>
      </c>
      <c r="U1479" s="2" t="s">
        <v>1368</v>
      </c>
      <c r="V1479" s="2" t="s">
        <v>1374</v>
      </c>
      <c r="W1479" s="5">
        <f>VLOOKUP(V1479,definitions_list_lookup!$V$12:$W$15,2,FALSE)</f>
        <v>1</v>
      </c>
      <c r="X1479" s="35" t="s">
        <v>1456</v>
      </c>
      <c r="Y1479" s="41">
        <f>VLOOKUP(X1479,definitions_list_lookup!$AT$3:$AU$5,2,FALSE)</f>
        <v>1</v>
      </c>
      <c r="Z1479" s="41">
        <v>14</v>
      </c>
      <c r="AA1479" s="41" t="s">
        <v>4115</v>
      </c>
      <c r="AB1479" s="2"/>
      <c r="AC1479" s="2"/>
      <c r="AD1479" s="5" t="e">
        <f>VLOOKUP(AC1479,definitions_list_lookup!$Y$12:$Z$15,2,FALSE)</f>
        <v>#N/A</v>
      </c>
      <c r="AE1479" s="35"/>
      <c r="AF1479" s="41" t="e">
        <f>VLOOKUP(AE1479,definitions_list_lookup!$AT$3:$AU$5,2,FALSE)</f>
        <v>#N/A</v>
      </c>
      <c r="AH1479" s="2"/>
      <c r="AI1479" s="2"/>
      <c r="AJ1479" s="14"/>
      <c r="AK1479" s="14"/>
      <c r="AL1479" s="14"/>
      <c r="AM1479" s="14"/>
      <c r="AN1479" s="14"/>
      <c r="AO1479" s="14"/>
      <c r="AP1479" s="14"/>
      <c r="AQ1479" s="14"/>
      <c r="AR1479" s="14"/>
      <c r="AS1479" s="49"/>
      <c r="AT1479" s="49"/>
      <c r="AU1479" s="49"/>
      <c r="AV1479" s="49"/>
      <c r="AW1479" s="49" t="e">
        <f t="shared" si="120"/>
        <v>#DIV/0!</v>
      </c>
      <c r="AX1479" s="49" t="e">
        <f t="shared" si="116"/>
        <v>#DIV/0!</v>
      </c>
      <c r="AY1479" s="49" t="e">
        <f t="shared" si="121"/>
        <v>#DIV/0!</v>
      </c>
      <c r="AZ1479" s="49" t="e">
        <f t="shared" si="117"/>
        <v>#DIV/0!</v>
      </c>
      <c r="BA1479" s="49" t="e">
        <f t="shared" si="118"/>
        <v>#DIV/0!</v>
      </c>
      <c r="BB1479" s="49" t="e">
        <f t="shared" si="123"/>
        <v>#DIV/0!</v>
      </c>
      <c r="BC1479" s="60" t="e">
        <f t="shared" si="119"/>
        <v>#DIV/0!</v>
      </c>
    </row>
    <row r="1480" spans="1:55">
      <c r="A1480" s="89">
        <v>42947</v>
      </c>
      <c r="B1480" s="2" t="s">
        <v>1842</v>
      </c>
      <c r="C1480" s="2" t="s">
        <v>1450</v>
      </c>
      <c r="D1480" s="2" t="s">
        <v>1575</v>
      </c>
      <c r="E1480" s="2">
        <v>156</v>
      </c>
      <c r="F1480" s="2">
        <v>1</v>
      </c>
      <c r="G1480" s="10" t="str">
        <f t="shared" si="122"/>
        <v>156-1</v>
      </c>
      <c r="H1480" s="2">
        <v>40</v>
      </c>
      <c r="I1480" s="2">
        <v>50</v>
      </c>
      <c r="J1480" s="14">
        <f>(VLOOKUP($G1480,Depth_Lookup_CCL!$A$3:$Z$549,11,FALSE))+(H1480/100)</f>
        <v>402.65</v>
      </c>
      <c r="K1480" s="14">
        <f>(VLOOKUP($G1480,Depth_Lookup_CCL!$A$3:$Z$549,11,FALSE))+(I1480/100)</f>
        <v>402.75</v>
      </c>
      <c r="L1480" s="90">
        <v>62</v>
      </c>
      <c r="M1480" s="90" t="s">
        <v>1846</v>
      </c>
      <c r="N1480" s="14"/>
      <c r="Q1480" s="2"/>
      <c r="R1480" s="110"/>
      <c r="S1480" s="2" t="s">
        <v>1378</v>
      </c>
      <c r="T1480" s="35" t="s">
        <v>1391</v>
      </c>
      <c r="U1480" s="2" t="s">
        <v>1368</v>
      </c>
      <c r="V1480" s="2" t="s">
        <v>1374</v>
      </c>
      <c r="W1480" s="5">
        <f>VLOOKUP(V1480,definitions_list_lookup!$V$12:$W$15,2,FALSE)</f>
        <v>1</v>
      </c>
      <c r="X1480" s="35" t="s">
        <v>1456</v>
      </c>
      <c r="Y1480" s="41">
        <f>VLOOKUP(X1480,definitions_list_lookup!$AT$3:$AU$5,2,FALSE)</f>
        <v>1</v>
      </c>
      <c r="Z1480" s="41">
        <v>10</v>
      </c>
      <c r="AA1480" s="41" t="s">
        <v>3223</v>
      </c>
      <c r="AB1480" s="2"/>
      <c r="AC1480" s="2"/>
      <c r="AD1480" s="5" t="e">
        <f>VLOOKUP(AC1480,definitions_list_lookup!$Y$12:$Z$15,2,FALSE)</f>
        <v>#N/A</v>
      </c>
      <c r="AE1480" s="35"/>
      <c r="AF1480" s="41" t="e">
        <f>VLOOKUP(AE1480,definitions_list_lookup!$AT$3:$AU$5,2,FALSE)</f>
        <v>#N/A</v>
      </c>
      <c r="AH1480" s="2"/>
      <c r="AI1480" s="2"/>
      <c r="AJ1480" s="14"/>
      <c r="AK1480" s="14"/>
      <c r="AL1480" s="14"/>
      <c r="AM1480" s="14"/>
      <c r="AN1480" s="14"/>
      <c r="AO1480" s="14"/>
      <c r="AP1480" s="14"/>
      <c r="AQ1480" s="14"/>
      <c r="AR1480" s="14"/>
      <c r="AS1480" s="49"/>
      <c r="AT1480" s="49"/>
      <c r="AU1480" s="49"/>
      <c r="AV1480" s="49"/>
      <c r="AW1480" s="49" t="e">
        <f t="shared" si="120"/>
        <v>#DIV/0!</v>
      </c>
      <c r="AX1480" s="49" t="e">
        <f t="shared" si="116"/>
        <v>#DIV/0!</v>
      </c>
      <c r="AY1480" s="49" t="e">
        <f t="shared" si="121"/>
        <v>#DIV/0!</v>
      </c>
      <c r="AZ1480" s="49" t="e">
        <f t="shared" si="117"/>
        <v>#DIV/0!</v>
      </c>
      <c r="BA1480" s="49" t="e">
        <f t="shared" si="118"/>
        <v>#DIV/0!</v>
      </c>
      <c r="BB1480" s="49" t="e">
        <f t="shared" si="123"/>
        <v>#DIV/0!</v>
      </c>
      <c r="BC1480" s="60" t="e">
        <f t="shared" si="119"/>
        <v>#DIV/0!</v>
      </c>
    </row>
    <row r="1481" spans="1:55">
      <c r="A1481" s="89">
        <v>42947</v>
      </c>
      <c r="B1481" s="2" t="s">
        <v>1842</v>
      </c>
      <c r="C1481" s="2" t="s">
        <v>1450</v>
      </c>
      <c r="D1481" s="2" t="s">
        <v>1575</v>
      </c>
      <c r="E1481" s="2">
        <v>156</v>
      </c>
      <c r="F1481" s="2">
        <v>1</v>
      </c>
      <c r="G1481" s="10" t="str">
        <f t="shared" si="122"/>
        <v>156-1</v>
      </c>
      <c r="H1481" s="2">
        <v>50</v>
      </c>
      <c r="I1481" s="2">
        <v>63</v>
      </c>
      <c r="J1481" s="14">
        <f>(VLOOKUP($G1481,Depth_Lookup_CCL!$A$3:$Z$549,11,FALSE))+(H1481/100)</f>
        <v>402.75</v>
      </c>
      <c r="K1481" s="14">
        <f>(VLOOKUP($G1481,Depth_Lookup_CCL!$A$3:$Z$549,11,FALSE))+(I1481/100)</f>
        <v>402.88</v>
      </c>
      <c r="L1481" s="90">
        <v>62</v>
      </c>
      <c r="M1481" s="90" t="s">
        <v>1846</v>
      </c>
      <c r="N1481" s="14" t="s">
        <v>1442</v>
      </c>
      <c r="Q1481" s="2"/>
      <c r="R1481" s="110"/>
      <c r="S1481" s="2" t="s">
        <v>1378</v>
      </c>
      <c r="T1481" s="35" t="s">
        <v>1363</v>
      </c>
      <c r="U1481" s="2" t="s">
        <v>1368</v>
      </c>
      <c r="V1481" s="2" t="s">
        <v>238</v>
      </c>
      <c r="W1481" s="5">
        <f>VLOOKUP(V1481,definitions_list_lookup!$V$12:$W$15,2,FALSE)</f>
        <v>2</v>
      </c>
      <c r="X1481" s="35" t="s">
        <v>1457</v>
      </c>
      <c r="Y1481" s="41">
        <f>VLOOKUP(X1481,definitions_list_lookup!$AT$3:$AU$5,2,FALSE)</f>
        <v>2</v>
      </c>
      <c r="Z1481" s="41">
        <v>20</v>
      </c>
      <c r="AA1481" s="41" t="s">
        <v>3082</v>
      </c>
      <c r="AB1481" s="2"/>
      <c r="AC1481" s="2"/>
      <c r="AD1481" s="5" t="e">
        <f>VLOOKUP(AC1481,definitions_list_lookup!$Y$12:$Z$15,2,FALSE)</f>
        <v>#N/A</v>
      </c>
      <c r="AE1481" s="35"/>
      <c r="AF1481" s="41" t="e">
        <f>VLOOKUP(AE1481,definitions_list_lookup!$AT$3:$AU$5,2,FALSE)</f>
        <v>#N/A</v>
      </c>
      <c r="AH1481" s="2"/>
      <c r="AI1481" s="2"/>
      <c r="AJ1481" s="14"/>
      <c r="AK1481" s="14"/>
      <c r="AL1481" s="14"/>
      <c r="AM1481" s="14"/>
      <c r="AN1481" s="14"/>
      <c r="AO1481" s="14"/>
      <c r="AP1481" s="14"/>
      <c r="AQ1481" s="14"/>
      <c r="AR1481" s="14"/>
      <c r="AS1481" s="49"/>
      <c r="AT1481" s="49"/>
      <c r="AU1481" s="49"/>
      <c r="AV1481" s="49"/>
      <c r="AW1481" s="49" t="e">
        <f t="shared" si="120"/>
        <v>#DIV/0!</v>
      </c>
      <c r="AX1481" s="49" t="e">
        <f t="shared" si="116"/>
        <v>#DIV/0!</v>
      </c>
      <c r="AY1481" s="49" t="e">
        <f t="shared" si="121"/>
        <v>#DIV/0!</v>
      </c>
      <c r="AZ1481" s="49" t="e">
        <f t="shared" si="117"/>
        <v>#DIV/0!</v>
      </c>
      <c r="BA1481" s="49" t="e">
        <f t="shared" si="118"/>
        <v>#DIV/0!</v>
      </c>
      <c r="BB1481" s="49" t="e">
        <f t="shared" si="123"/>
        <v>#DIV/0!</v>
      </c>
      <c r="BC1481" s="60" t="e">
        <f t="shared" si="119"/>
        <v>#DIV/0!</v>
      </c>
    </row>
    <row r="1482" spans="1:55">
      <c r="A1482" s="89">
        <v>42947</v>
      </c>
      <c r="B1482" s="2" t="s">
        <v>1842</v>
      </c>
      <c r="C1482" s="2" t="s">
        <v>1450</v>
      </c>
      <c r="D1482" s="2" t="s">
        <v>1575</v>
      </c>
      <c r="E1482" s="2">
        <v>156</v>
      </c>
      <c r="F1482" s="2">
        <v>2</v>
      </c>
      <c r="G1482" s="10" t="str">
        <f t="shared" si="122"/>
        <v>156-2</v>
      </c>
      <c r="H1482" s="2">
        <v>0</v>
      </c>
      <c r="I1482" s="2">
        <v>7</v>
      </c>
      <c r="J1482" s="14">
        <f>(VLOOKUP($G1482,Depth_Lookup_CCL!$A$3:$Z$549,11,FALSE))+(H1482/100)</f>
        <v>402.88</v>
      </c>
      <c r="K1482" s="14">
        <f>(VLOOKUP($G1482,Depth_Lookup_CCL!$A$3:$Z$549,11,FALSE))+(I1482/100)</f>
        <v>402.95</v>
      </c>
      <c r="L1482" s="90">
        <v>62</v>
      </c>
      <c r="M1482" s="90" t="s">
        <v>1846</v>
      </c>
      <c r="N1482" s="14"/>
      <c r="Q1482" s="2"/>
      <c r="R1482" s="110"/>
      <c r="T1482" s="35"/>
      <c r="U1482" s="2"/>
      <c r="V1482" s="2"/>
      <c r="W1482" s="5" t="e">
        <f>VLOOKUP(V1482,definitions_list_lookup!$V$12:$W$15,2,FALSE)</f>
        <v>#N/A</v>
      </c>
      <c r="X1482" s="35"/>
      <c r="Y1482" s="41" t="e">
        <f>VLOOKUP(X1482,definitions_list_lookup!$AT$3:$AU$5,2,FALSE)</f>
        <v>#N/A</v>
      </c>
      <c r="Z1482" s="41"/>
      <c r="AA1482" s="41" t="s">
        <v>3229</v>
      </c>
      <c r="AB1482" s="2"/>
      <c r="AC1482" s="2"/>
      <c r="AD1482" s="5" t="e">
        <f>VLOOKUP(AC1482,definitions_list_lookup!$Y$12:$Z$15,2,FALSE)</f>
        <v>#N/A</v>
      </c>
      <c r="AE1482" s="35"/>
      <c r="AF1482" s="41" t="e">
        <f>VLOOKUP(AE1482,definitions_list_lookup!$AT$3:$AU$5,2,FALSE)</f>
        <v>#N/A</v>
      </c>
      <c r="AH1482" s="2"/>
      <c r="AI1482" s="2"/>
      <c r="AJ1482" s="14"/>
      <c r="AK1482" s="14"/>
      <c r="AL1482" s="14"/>
      <c r="AM1482" s="14"/>
      <c r="AN1482" s="14"/>
      <c r="AO1482" s="14"/>
      <c r="AP1482" s="14"/>
      <c r="AQ1482" s="14"/>
      <c r="AR1482" s="14"/>
      <c r="AS1482" s="49"/>
      <c r="AT1482" s="49"/>
      <c r="AU1482" s="49"/>
      <c r="AV1482" s="49"/>
      <c r="AW1482" s="49" t="e">
        <f t="shared" si="120"/>
        <v>#DIV/0!</v>
      </c>
      <c r="AX1482" s="49" t="e">
        <f t="shared" si="116"/>
        <v>#DIV/0!</v>
      </c>
      <c r="AY1482" s="49" t="e">
        <f t="shared" si="121"/>
        <v>#DIV/0!</v>
      </c>
      <c r="AZ1482" s="49" t="e">
        <f t="shared" si="117"/>
        <v>#DIV/0!</v>
      </c>
      <c r="BA1482" s="49" t="e">
        <f t="shared" si="118"/>
        <v>#DIV/0!</v>
      </c>
      <c r="BB1482" s="49" t="e">
        <f t="shared" si="123"/>
        <v>#DIV/0!</v>
      </c>
      <c r="BC1482" s="60" t="e">
        <f t="shared" si="119"/>
        <v>#DIV/0!</v>
      </c>
    </row>
    <row r="1483" spans="1:55">
      <c r="A1483" s="89">
        <v>42947</v>
      </c>
      <c r="B1483" s="2" t="s">
        <v>1842</v>
      </c>
      <c r="C1483" s="2" t="s">
        <v>1450</v>
      </c>
      <c r="D1483" s="2" t="s">
        <v>1575</v>
      </c>
      <c r="E1483" s="2">
        <v>156</v>
      </c>
      <c r="F1483" s="2">
        <v>2</v>
      </c>
      <c r="G1483" s="10" t="str">
        <f t="shared" si="122"/>
        <v>156-2</v>
      </c>
      <c r="H1483" s="2">
        <v>7</v>
      </c>
      <c r="I1483" s="2">
        <v>34</v>
      </c>
      <c r="J1483" s="14">
        <f>(VLOOKUP($G1483,Depth_Lookup_CCL!$A$3:$Z$549,11,FALSE))+(H1483/100)</f>
        <v>402.95</v>
      </c>
      <c r="K1483" s="14">
        <f>(VLOOKUP($G1483,Depth_Lookup_CCL!$A$3:$Z$549,11,FALSE))+(I1483/100)</f>
        <v>403.21999999999997</v>
      </c>
      <c r="L1483" s="90">
        <v>62</v>
      </c>
      <c r="M1483" s="90" t="s">
        <v>1846</v>
      </c>
      <c r="N1483" s="14"/>
      <c r="Q1483" s="2"/>
      <c r="R1483" s="110"/>
      <c r="S1483" s="2" t="s">
        <v>1366</v>
      </c>
      <c r="T1483" s="35" t="s">
        <v>1391</v>
      </c>
      <c r="U1483" s="2" t="s">
        <v>1368</v>
      </c>
      <c r="V1483" s="2" t="s">
        <v>1374</v>
      </c>
      <c r="W1483" s="5">
        <f>VLOOKUP(V1483,definitions_list_lookup!$V$12:$W$15,2,FALSE)</f>
        <v>1</v>
      </c>
      <c r="X1483" s="35" t="s">
        <v>1455</v>
      </c>
      <c r="Y1483" s="41">
        <f>VLOOKUP(X1483,definitions_list_lookup!$AT$3:$AU$5,2,FALSE)</f>
        <v>0</v>
      </c>
      <c r="Z1483" s="41">
        <v>27</v>
      </c>
      <c r="AA1483" s="41" t="s">
        <v>4115</v>
      </c>
      <c r="AB1483" s="2"/>
      <c r="AC1483" s="2"/>
      <c r="AD1483" s="5" t="e">
        <f>VLOOKUP(AC1483,definitions_list_lookup!$Y$12:$Z$15,2,FALSE)</f>
        <v>#N/A</v>
      </c>
      <c r="AE1483" s="35"/>
      <c r="AF1483" s="41" t="e">
        <f>VLOOKUP(AE1483,definitions_list_lookup!$AT$3:$AU$5,2,FALSE)</f>
        <v>#N/A</v>
      </c>
      <c r="AH1483" s="2"/>
      <c r="AI1483" s="2"/>
      <c r="AJ1483" s="14"/>
      <c r="AK1483" s="14"/>
      <c r="AL1483" s="14"/>
      <c r="AM1483" s="14"/>
      <c r="AN1483" s="14"/>
      <c r="AO1483" s="14"/>
      <c r="AP1483" s="14"/>
      <c r="AQ1483" s="14"/>
      <c r="AR1483" s="14"/>
      <c r="AS1483" s="49"/>
      <c r="AT1483" s="49"/>
      <c r="AU1483" s="49"/>
      <c r="AV1483" s="49"/>
      <c r="AW1483" s="49" t="e">
        <f t="shared" si="120"/>
        <v>#DIV/0!</v>
      </c>
      <c r="AX1483" s="49" t="e">
        <f t="shared" si="116"/>
        <v>#DIV/0!</v>
      </c>
      <c r="AY1483" s="49" t="e">
        <f t="shared" si="121"/>
        <v>#DIV/0!</v>
      </c>
      <c r="AZ1483" s="49" t="e">
        <f t="shared" si="117"/>
        <v>#DIV/0!</v>
      </c>
      <c r="BA1483" s="49" t="e">
        <f t="shared" si="118"/>
        <v>#DIV/0!</v>
      </c>
      <c r="BB1483" s="49" t="e">
        <f t="shared" si="123"/>
        <v>#DIV/0!</v>
      </c>
      <c r="BC1483" s="60" t="e">
        <f t="shared" si="119"/>
        <v>#DIV/0!</v>
      </c>
    </row>
    <row r="1484" spans="1:55">
      <c r="A1484" s="89">
        <v>42947</v>
      </c>
      <c r="B1484" s="2" t="s">
        <v>1842</v>
      </c>
      <c r="C1484" s="2" t="s">
        <v>1450</v>
      </c>
      <c r="D1484" s="2" t="s">
        <v>1575</v>
      </c>
      <c r="E1484" s="2">
        <v>156</v>
      </c>
      <c r="F1484" s="2">
        <v>2</v>
      </c>
      <c r="G1484" s="10" t="str">
        <f t="shared" si="122"/>
        <v>156-2</v>
      </c>
      <c r="H1484" s="2">
        <v>34</v>
      </c>
      <c r="I1484" s="2">
        <v>44</v>
      </c>
      <c r="J1484" s="14">
        <f>(VLOOKUP($G1484,Depth_Lookup_CCL!$A$3:$Z$549,11,FALSE))+(H1484/100)</f>
        <v>403.21999999999997</v>
      </c>
      <c r="K1484" s="14">
        <f>(VLOOKUP($G1484,Depth_Lookup_CCL!$A$3:$Z$549,11,FALSE))+(I1484/100)</f>
        <v>403.32</v>
      </c>
      <c r="L1484" s="90">
        <v>62</v>
      </c>
      <c r="M1484" s="90" t="s">
        <v>1846</v>
      </c>
      <c r="N1484" s="14"/>
      <c r="Q1484" s="2"/>
      <c r="R1484" s="110"/>
      <c r="T1484" s="35"/>
      <c r="U1484" s="2"/>
      <c r="V1484" s="2"/>
      <c r="W1484" s="5" t="e">
        <f>VLOOKUP(V1484,definitions_list_lookup!$V$12:$W$15,2,FALSE)</f>
        <v>#N/A</v>
      </c>
      <c r="X1484" s="35"/>
      <c r="Y1484" s="41" t="e">
        <f>VLOOKUP(X1484,definitions_list_lookup!$AT$3:$AU$5,2,FALSE)</f>
        <v>#N/A</v>
      </c>
      <c r="Z1484" s="41">
        <v>10</v>
      </c>
      <c r="AA1484" s="41" t="s">
        <v>4115</v>
      </c>
      <c r="AB1484" s="2" t="s">
        <v>1385</v>
      </c>
      <c r="AC1484" s="2" t="s">
        <v>1374</v>
      </c>
      <c r="AD1484" s="5">
        <f>VLOOKUP(AC1484,definitions_list_lookup!$Y$12:$Z$15,2,FALSE)</f>
        <v>1</v>
      </c>
      <c r="AE1484" s="35" t="s">
        <v>1455</v>
      </c>
      <c r="AF1484" s="41">
        <f>VLOOKUP(AE1484,definitions_list_lookup!$AT$3:$AU$5,2,FALSE)</f>
        <v>0</v>
      </c>
      <c r="AH1484" s="2" t="s">
        <v>1494</v>
      </c>
      <c r="AI1484" s="2" t="s">
        <v>4116</v>
      </c>
      <c r="AJ1484" s="14"/>
      <c r="AK1484" s="14"/>
      <c r="AL1484" s="14"/>
      <c r="AM1484" s="14"/>
      <c r="AN1484" s="14"/>
      <c r="AO1484" s="14"/>
      <c r="AP1484" s="14"/>
      <c r="AQ1484" s="14"/>
      <c r="AR1484" s="14"/>
      <c r="AS1484" s="49">
        <v>37</v>
      </c>
      <c r="AT1484" s="49">
        <v>90</v>
      </c>
      <c r="AU1484" s="49">
        <v>12</v>
      </c>
      <c r="AV1484" s="49">
        <v>180</v>
      </c>
      <c r="AW1484" s="49">
        <f t="shared" si="120"/>
        <v>-74.247722283155866</v>
      </c>
      <c r="AX1484" s="49">
        <f t="shared" si="116"/>
        <v>285.75227771684411</v>
      </c>
      <c r="AY1484" s="49">
        <f t="shared" si="121"/>
        <v>51.940530381190833</v>
      </c>
      <c r="AZ1484" s="49">
        <f t="shared" si="117"/>
        <v>15.752277716844134</v>
      </c>
      <c r="BA1484" s="49">
        <f t="shared" si="118"/>
        <v>38.059469618809167</v>
      </c>
      <c r="BB1484" s="49">
        <f t="shared" si="123"/>
        <v>105.75227771684411</v>
      </c>
      <c r="BC1484" s="60">
        <f t="shared" si="119"/>
        <v>38.059469618809167</v>
      </c>
    </row>
    <row r="1485" spans="1:55">
      <c r="A1485" s="89">
        <v>42947</v>
      </c>
      <c r="B1485" s="2" t="s">
        <v>1842</v>
      </c>
      <c r="C1485" s="2" t="s">
        <v>1450</v>
      </c>
      <c r="D1485" s="2" t="s">
        <v>1575</v>
      </c>
      <c r="E1485" s="2">
        <v>156</v>
      </c>
      <c r="F1485" s="2">
        <v>2</v>
      </c>
      <c r="G1485" s="10" t="str">
        <f t="shared" si="122"/>
        <v>156-2</v>
      </c>
      <c r="H1485" s="2">
        <v>44</v>
      </c>
      <c r="I1485" s="2">
        <v>52</v>
      </c>
      <c r="J1485" s="14">
        <f>(VLOOKUP($G1485,Depth_Lookup_CCL!$A$3:$Z$549,11,FALSE))+(H1485/100)</f>
        <v>403.32</v>
      </c>
      <c r="K1485" s="14">
        <f>(VLOOKUP($G1485,Depth_Lookup_CCL!$A$3:$Z$549,11,FALSE))+(I1485/100)</f>
        <v>403.4</v>
      </c>
      <c r="L1485" s="90">
        <v>62</v>
      </c>
      <c r="M1485" s="90" t="s">
        <v>1846</v>
      </c>
      <c r="N1485" s="14" t="s">
        <v>1442</v>
      </c>
      <c r="Q1485" s="2"/>
      <c r="R1485" s="110"/>
      <c r="S1485" s="2" t="s">
        <v>1379</v>
      </c>
      <c r="T1485" s="35" t="s">
        <v>1391</v>
      </c>
      <c r="U1485" s="2" t="s">
        <v>1368</v>
      </c>
      <c r="V1485" s="2" t="s">
        <v>238</v>
      </c>
      <c r="W1485" s="5">
        <f>VLOOKUP(V1485,definitions_list_lookup!$V$12:$W$15,2,FALSE)</f>
        <v>2</v>
      </c>
      <c r="X1485" s="35" t="s">
        <v>1456</v>
      </c>
      <c r="Y1485" s="41">
        <f>VLOOKUP(X1485,definitions_list_lookup!$AT$3:$AU$5,2,FALSE)</f>
        <v>1</v>
      </c>
      <c r="Z1485" s="41">
        <v>8</v>
      </c>
      <c r="AA1485" s="41" t="s">
        <v>4117</v>
      </c>
      <c r="AB1485" s="2"/>
      <c r="AC1485" s="2"/>
      <c r="AD1485" s="5" t="e">
        <f>VLOOKUP(AC1485,definitions_list_lookup!$Y$12:$Z$15,2,FALSE)</f>
        <v>#N/A</v>
      </c>
      <c r="AE1485" s="35"/>
      <c r="AF1485" s="41" t="e">
        <f>VLOOKUP(AE1485,definitions_list_lookup!$AT$3:$AU$5,2,FALSE)</f>
        <v>#N/A</v>
      </c>
      <c r="AH1485" s="2"/>
      <c r="AI1485" s="2"/>
      <c r="AJ1485" s="14"/>
      <c r="AK1485" s="14"/>
      <c r="AL1485" s="14"/>
      <c r="AM1485" s="14"/>
      <c r="AN1485" s="14"/>
      <c r="AO1485" s="14"/>
      <c r="AP1485" s="14"/>
      <c r="AQ1485" s="14"/>
      <c r="AR1485" s="14"/>
      <c r="AS1485" s="49">
        <v>41</v>
      </c>
      <c r="AT1485" s="49">
        <v>90</v>
      </c>
      <c r="AU1485" s="49">
        <v>10</v>
      </c>
      <c r="AV1485" s="49">
        <v>180</v>
      </c>
      <c r="AW1485" s="49">
        <f t="shared" si="120"/>
        <v>-78.533637399655078</v>
      </c>
      <c r="AX1485" s="49">
        <f t="shared" si="116"/>
        <v>281.46636260034495</v>
      </c>
      <c r="AY1485" s="49">
        <f t="shared" si="121"/>
        <v>48.427306262456703</v>
      </c>
      <c r="AZ1485" s="49">
        <f t="shared" si="117"/>
        <v>11.466362600344922</v>
      </c>
      <c r="BA1485" s="49">
        <f t="shared" si="118"/>
        <v>41.572693737543297</v>
      </c>
      <c r="BB1485" s="49">
        <f t="shared" si="123"/>
        <v>101.46636260034495</v>
      </c>
      <c r="BC1485" s="60">
        <f t="shared" si="119"/>
        <v>41.572693737543297</v>
      </c>
    </row>
  </sheetData>
  <dataValidations count="16">
    <dataValidation type="list" errorStyle="warning" showErrorMessage="1" sqref="AF536:AG536 P1937:P2072 U2005:U2072 V1636:V2072 W1486:W2072 AF758:AG758 AE163:AF163 AF164:AF535 AF537:AF757 AF759:AF1485 AF3:AF162">
      <formula1>Texture</formula1>
    </dataValidation>
    <dataValidation type="list" errorStyle="warning" showErrorMessage="1" sqref="M2468:M2712 N2234:N2712 Q2468:R2712">
      <formula1>Contacts</formula1>
    </dataValidation>
    <dataValidation type="list" errorStyle="warning" showErrorMessage="1" sqref="Z1486:Z1582 AB49:AB55 AB57:AB63 AB65:AB74 AB76:AB99 AB101:AB131 AB133:AB162 AB164:AB229 AB231:AB281 AB294:AB312 AB314:AB323 AB325:AB335 AB286:AB292 AB337:AB376 AB379:AB490 AC536 AB492:AB535 AC758 AB537:AB757 AB759:AB761 AB763:AB837 AB839:AB867 AB870:AB1061 AB1063:AB1222 AB1224:AB1445 AB1447:AB1485 AB3:AB47">
      <formula1>MF_geometry</formula1>
    </dataValidation>
    <dataValidation type="list" errorStyle="warning" showErrorMessage="1" sqref="AA1486:AA2254 AC49:AC74 AC76:AC99 AC101:AC131 AB163 AC133:AC162 AC164:AC229 AC231:AC281 AC294:AC312 AC314:AC323 AC325:AC335 AC286:AC292 AC337:AC376 AC379:AC490 AC1224:AC1445 AC492:AC535 AC1447:AC1485 AC537:AC757 AC759:AC761 AC763:AC837 AC839:AC867 AC870:AC1061 AC1063:AC1222 AC3:AC47">
      <formula1>MF_intensity</formula1>
    </dataValidation>
    <dataValidation type="list" errorStyle="warning" showErrorMessage="1" sqref="V1486:V1635 X57:X63 X65:X73 X105:X109 X75:X99 X101:X103 AE49:AE131 X1467:X1485 AE133:AE162 X111:X188 AE164:AE229 AE231:AE281 X190:X281 AE294:AE312 X285:X311 AE314:AE323 AE325:AE335 AE286:AE292 X314:X376 X379:X428 X430:X462 X464:X474 AE337:AE490 X480:X535 AE1447:AE1485 AE492:AE535 X537:X543 X545:X640 X642:X753 AE759:AE761 X1427:X1464 AE537:AE757 X757:X762 AE763:AE837 X769:X863 AE839:AE867 X865:X870 X872:X894 AE870:AE1061 X896:X1103 AE1063:AE1222 X1106:X1254 X1262:X1288 X1290:X1296 X1299:X1308 X1310:X1394 X1396:X1425 AE1224:AE1445 X3:X55 AE3:AE47">
      <formula1>Quality_name</formula1>
    </dataValidation>
    <dataValidation type="list" errorStyle="warning" showErrorMessage="1" sqref="M1486:M2467 Q1486:R2467 T57:T63 T65:T73 N99:N148 T75:T99 T101:T103 T105:T109 T111:T188 T190:T281 T285:T311 T314:T376 T379:T428 T430:T462 T464:T474 O149:O527 T480:T535 T537:T543 T545:T640 T642:T753 T757:T762 T769:T863 T865:T870 T872:T894 T896:T1103 T1106:T1254 T1262:T1288 T1290:T1296 T1299:T1308 T1310:T1394 T1396:T1425 O531:O1485 T1427:T1464 T1467:T1485 T3:T55 O3:O98">
      <formula1>contact_nature</formula1>
    </dataValidation>
    <dataValidation type="list" errorStyle="warning" showErrorMessage="1" sqref="N1486:N2233 O99:O148 P149:P527 P531:P1166 P1168:P1485 P3:P98">
      <formula1>contact_geom</formula1>
    </dataValidation>
    <dataValidation type="list" errorStyle="warning" showErrorMessage="1" sqref="P1486:P1936 S57:S63 S65:S73 S75:S99 S101:S103 S105:S109 S111:S188 S190:S281 S285:S311 S314:S376 S379:S428 S430:S462 S464:S474 S480:S535 S537:S543 S545:S572 S574:S640 S642:S753 S757:S762 S769:S863 S865:S870 S872:S894 S896:S1103 S1106:S1254 S1262:S1288 S1290:S1296 S1299:S1308 S1310:S1394 S1396:S1425 S1427:S1464 S1467:S1485 S3:S55">
      <formula1>Nature_layer</formula1>
    </dataValidation>
    <dataValidation type="list" errorStyle="warning" showErrorMessage="1" sqref="S1486:S2756 U57:U63 U65:U73 U75:U99 U101:U103 U105:U109 U111:U188 U190:U281 U285:U311 U314:U376 U379:U428 U430:U462 U464:U474 U480:U535 U537:U543 U545:U640 U642:U753 U757:U762 U769:U863 U865:U870 U872:U894 U896:U1103 U1106:U1254 U1262:U1288 U1290:U1296 U1299:U1308 U1310:U1394 U1396:U1425 U1427:U1464 U1467:U1485 U3:U55">
      <formula1>Boundary_layer</formula1>
    </dataValidation>
    <dataValidation type="list" errorStyle="warning" showErrorMessage="1" sqref="T1486:T2105 V57:V63 V65:V73 V75:V99 V101:V103 V105:V109 V111:V188 V190:V281 V285:V311 V314:V376 V379:V428 V430:V462 V464:V474 V480:V535 V537:V543 V545:V640 V642:V753 V757:V762 V769:V863 V865:V870 V872:V894 V896:V1103 V1106:V1254 V1262:V1288 V1290:V1296 V1299:V1308 V1310:V1394 V1396:V1425 V1427:V1464 V1467:V1485 V3:V55">
      <formula1>Intensity_layer</formula1>
    </dataValidation>
    <dataValidation errorStyle="warning" showErrorMessage="1" sqref="X1:Y1 X1486:X1048576 Z57:AA63 Z65:AA73 Z75:AA99 Z101:AA103 Z105:AA109 Y111:AA111 AA112:AA135 AA137:AA172 AA174:AA187 Y188:AA188 Z190:AA281 Q240 R269:R275 R241:R267 Z285:AA311 Z314:Z376 R278:R375 AA313:AA376 Y545:AA545 Y379:AA379 Y428:AA428 Z430:Z462 AA430:AA467 AA1423 AA469:AA486 AA490:AA491 AA493:AA532 AA1414:AA1421 Z464:Z535 Z537:AA543 AB536 AA534:AA535 AA843:AA933 AA380:AA427 Z384:Z427 AA1425:AA1485 AA546:AA578 Z546:Z624 AA935:AA964 AA581:AA706 Z626:Z705 Z872:Z1485 AB758 Z707:AA757 AA966:AA1114 AA1116:AA1122 AA759:AA798 AA802:AA841 AA1124:AA1412 Y870:Z870 Z758:Z869 Y112:Z187 Y189:Y378 Y380:Y427 Y429:Y544 Y546:Y869 Y871:Y1048576 Y3:Y110 Z2:AA55"/>
    <dataValidation type="list" allowBlank="1" showInputMessage="1" showErrorMessage="1" sqref="AE1486:AE2056 AG49:AG131 AG1447:AG1485 AG133:AG162 AG164:AG229 AG231:AG281 AG314:AG323 AG325:AG335 AG286:AG292 AG294:AG312 AG337:AG490 AH536 AG492:AG535 AH758 AG537:AG757 AG759:AG761 AG763:AG837 AG839:AG867 AG870:AG1061 AG1063:AG1222 AG1224:AG1445 AG3:AG47">
      <formula1>shear_sense</formula1>
    </dataValidation>
    <dataValidation type="list" showInputMessage="1" showErrorMessage="1" sqref="AH49:AH131 AG163 AH133:AH162 AH164:AH229 AH231:AH281 AH314:AH323 AH325:AH335 AH286:AH292 AH294:AH312 AH337:AH490 AI536 AH492:AH535 AI758 AH537:AH757 AH759:AH761 AH763:AH837 AH839:AH867 AH870:AH1061 AH1063:AH1222 AH1224:AH1445 AH1447:AH1485 AH3:AH47">
      <formula1>SPO_phase</formula1>
    </dataValidation>
    <dataValidation type="list" errorStyle="warning" showErrorMessage="1" sqref="AI163 AJ164:AJ281 AJ285:AJ363 AJ365:AJ452 AK533 AJ454:AJ535 AJ537:AJ837 AJ839:AJ867 AJ870:AJ1061 AJ1063:AJ1222 AJ1224:AJ1445 AJ1447:AJ1485 AJ3:AJ162">
      <formula1>mag_vein</formula1>
    </dataValidation>
    <dataValidation type="list" errorStyle="warning" showErrorMessage="1" sqref="AK285:AK363 AK365:AK452 AK454:AK532 AK534:AK1222 AK1224:AK1445 AK1447:AK1485 AK3:AK281">
      <formula1>mag_vein_con</formula1>
    </dataValidation>
    <dataValidation type="list" errorStyle="warning" showErrorMessage="1" sqref="AJ1486:AJ1646 AL285:AL363 AL365:AL452 AL454:AL1222 AL1224:AL1445 AL1447:AL1485 AL3:AL281">
      <formula1>mag_vein_geom</formula1>
    </dataValidation>
  </dataValidation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Z549"/>
  <sheetViews>
    <sheetView topLeftCell="A475" zoomScale="75" zoomScaleNormal="75" zoomScalePageLayoutView="75" workbookViewId="0">
      <selection activeCell="AC508" sqref="AC508"/>
    </sheetView>
  </sheetViews>
  <sheetFormatPr baseColWidth="10" defaultRowHeight="14" x14ac:dyDescent="0"/>
  <cols>
    <col min="2" max="4" width="0" hidden="1" customWidth="1"/>
    <col min="6" max="6" width="0" hidden="1" customWidth="1"/>
    <col min="7" max="7" width="12.33203125" bestFit="1" customWidth="1"/>
    <col min="8" max="8" width="0" hidden="1" customWidth="1"/>
    <col min="10" max="10" width="11.5" hidden="1" customWidth="1"/>
    <col min="11" max="11" width="19" bestFit="1" customWidth="1"/>
    <col min="12" max="25" width="10.83203125" hidden="1" customWidth="1"/>
    <col min="26" max="26" width="0" hidden="1" customWidth="1"/>
  </cols>
  <sheetData>
    <row r="1" spans="1:26">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c r="R1">
        <f>COLUMN()</f>
        <v>18</v>
      </c>
    </row>
    <row r="2" spans="1:26">
      <c r="B2" t="s">
        <v>159</v>
      </c>
      <c r="C2" t="s">
        <v>160</v>
      </c>
      <c r="D2" t="s">
        <v>161</v>
      </c>
      <c r="E2" t="s">
        <v>162</v>
      </c>
      <c r="F2" t="s">
        <v>245</v>
      </c>
      <c r="G2" t="s">
        <v>163</v>
      </c>
      <c r="H2" t="s">
        <v>246</v>
      </c>
      <c r="I2" s="127" t="s">
        <v>3377</v>
      </c>
      <c r="J2" s="128" t="s">
        <v>247</v>
      </c>
      <c r="K2" s="127" t="s">
        <v>3376</v>
      </c>
      <c r="L2" t="s">
        <v>248</v>
      </c>
      <c r="M2" t="s">
        <v>249</v>
      </c>
      <c r="N2" t="s">
        <v>250</v>
      </c>
      <c r="O2" t="s">
        <v>251</v>
      </c>
      <c r="P2" t="s">
        <v>252</v>
      </c>
      <c r="Q2" t="s">
        <v>253</v>
      </c>
      <c r="R2" t="s">
        <v>254</v>
      </c>
      <c r="S2" t="s">
        <v>255</v>
      </c>
      <c r="T2" t="s">
        <v>256</v>
      </c>
      <c r="U2" t="s">
        <v>257</v>
      </c>
      <c r="V2" t="s">
        <v>258</v>
      </c>
      <c r="W2" t="s">
        <v>259</v>
      </c>
      <c r="X2" t="s">
        <v>260</v>
      </c>
      <c r="Y2" t="s">
        <v>261</v>
      </c>
      <c r="Z2" t="s">
        <v>262</v>
      </c>
    </row>
    <row r="3" spans="1:26">
      <c r="A3" t="str">
        <f>E3&amp;"-"&amp;G3</f>
        <v>1-1</v>
      </c>
      <c r="B3">
        <v>5057</v>
      </c>
      <c r="C3">
        <v>1</v>
      </c>
      <c r="D3" t="s">
        <v>164</v>
      </c>
      <c r="E3">
        <v>1</v>
      </c>
      <c r="F3" t="s">
        <v>263</v>
      </c>
      <c r="G3">
        <v>1</v>
      </c>
      <c r="H3">
        <v>3102896</v>
      </c>
      <c r="I3" s="126">
        <v>0.53500000000000003</v>
      </c>
      <c r="J3">
        <v>0.5</v>
      </c>
      <c r="K3" s="126">
        <v>0</v>
      </c>
      <c r="L3">
        <v>0.5</v>
      </c>
      <c r="M3">
        <v>0</v>
      </c>
      <c r="N3">
        <v>0.5</v>
      </c>
      <c r="O3">
        <v>0</v>
      </c>
      <c r="P3" t="s">
        <v>264</v>
      </c>
      <c r="Q3" t="s">
        <v>265</v>
      </c>
      <c r="R3" t="s">
        <v>266</v>
      </c>
      <c r="S3">
        <v>1</v>
      </c>
      <c r="T3">
        <v>1</v>
      </c>
      <c r="U3">
        <v>1</v>
      </c>
      <c r="V3" t="s">
        <v>267</v>
      </c>
      <c r="W3" t="s">
        <v>266</v>
      </c>
      <c r="Z3" t="s">
        <v>268</v>
      </c>
    </row>
    <row r="4" spans="1:26">
      <c r="A4" t="str">
        <f t="shared" ref="A4:A67" si="0">E4&amp;"-"&amp;G4</f>
        <v>2-1</v>
      </c>
      <c r="B4">
        <v>5057</v>
      </c>
      <c r="C4">
        <v>1</v>
      </c>
      <c r="D4" t="s">
        <v>164</v>
      </c>
      <c r="E4">
        <v>2</v>
      </c>
      <c r="F4" t="s">
        <v>263</v>
      </c>
      <c r="G4">
        <v>1</v>
      </c>
      <c r="H4">
        <v>3102898</v>
      </c>
      <c r="I4" s="126">
        <v>1.03</v>
      </c>
      <c r="J4">
        <v>0.95</v>
      </c>
      <c r="K4" s="126">
        <v>1.9</v>
      </c>
      <c r="L4">
        <v>2.85</v>
      </c>
      <c r="M4">
        <v>1.9</v>
      </c>
      <c r="N4">
        <v>2.85</v>
      </c>
      <c r="O4">
        <v>0</v>
      </c>
      <c r="P4" t="s">
        <v>264</v>
      </c>
      <c r="Q4" t="s">
        <v>269</v>
      </c>
      <c r="R4" t="s">
        <v>266</v>
      </c>
      <c r="S4">
        <v>5</v>
      </c>
      <c r="T4">
        <v>1</v>
      </c>
      <c r="U4">
        <v>2</v>
      </c>
      <c r="V4" t="s">
        <v>270</v>
      </c>
      <c r="W4" t="s">
        <v>266</v>
      </c>
      <c r="Z4" t="s">
        <v>271</v>
      </c>
    </row>
    <row r="5" spans="1:26">
      <c r="A5" t="str">
        <f t="shared" si="0"/>
        <v>3-1</v>
      </c>
      <c r="B5">
        <v>5057</v>
      </c>
      <c r="C5">
        <v>1</v>
      </c>
      <c r="D5" t="s">
        <v>164</v>
      </c>
      <c r="E5">
        <v>3</v>
      </c>
      <c r="F5" t="s">
        <v>263</v>
      </c>
      <c r="G5">
        <v>1</v>
      </c>
      <c r="H5">
        <v>3102900</v>
      </c>
      <c r="I5" s="126">
        <v>0.80500000000000005</v>
      </c>
      <c r="J5">
        <v>0.87</v>
      </c>
      <c r="K5" s="126">
        <v>2.7</v>
      </c>
      <c r="L5">
        <v>3.57</v>
      </c>
      <c r="M5">
        <v>2.7</v>
      </c>
      <c r="N5">
        <v>3.57</v>
      </c>
      <c r="O5">
        <v>0</v>
      </c>
      <c r="P5" t="s">
        <v>264</v>
      </c>
      <c r="Q5" t="s">
        <v>272</v>
      </c>
      <c r="R5" t="s">
        <v>266</v>
      </c>
      <c r="S5">
        <v>2</v>
      </c>
      <c r="T5">
        <v>1</v>
      </c>
      <c r="U5">
        <v>3</v>
      </c>
      <c r="V5" t="s">
        <v>270</v>
      </c>
      <c r="W5" t="s">
        <v>266</v>
      </c>
      <c r="Z5" t="s">
        <v>273</v>
      </c>
    </row>
    <row r="6" spans="1:26">
      <c r="A6" t="str">
        <f t="shared" si="0"/>
        <v>3-2</v>
      </c>
      <c r="B6">
        <v>5057</v>
      </c>
      <c r="C6">
        <v>1</v>
      </c>
      <c r="D6" t="s">
        <v>164</v>
      </c>
      <c r="E6">
        <v>3</v>
      </c>
      <c r="F6" t="s">
        <v>263</v>
      </c>
      <c r="G6">
        <v>2</v>
      </c>
      <c r="H6">
        <v>3102902</v>
      </c>
      <c r="I6" s="126">
        <v>0.6</v>
      </c>
      <c r="J6">
        <v>0.62</v>
      </c>
      <c r="K6" s="126">
        <v>3.5050000000000003</v>
      </c>
      <c r="L6">
        <v>4.1900000000000004</v>
      </c>
      <c r="M6">
        <v>3.57</v>
      </c>
      <c r="N6">
        <v>4.1900000000000004</v>
      </c>
      <c r="O6">
        <v>0</v>
      </c>
      <c r="P6" t="s">
        <v>264</v>
      </c>
      <c r="Q6" t="s">
        <v>274</v>
      </c>
      <c r="R6" t="s">
        <v>266</v>
      </c>
      <c r="S6">
        <v>1</v>
      </c>
      <c r="T6">
        <v>1</v>
      </c>
      <c r="U6">
        <v>4</v>
      </c>
      <c r="V6" t="s">
        <v>275</v>
      </c>
      <c r="W6" t="s">
        <v>266</v>
      </c>
      <c r="Z6" t="s">
        <v>276</v>
      </c>
    </row>
    <row r="7" spans="1:26" ht="15">
      <c r="A7" t="str">
        <f t="shared" si="0"/>
        <v>3-3</v>
      </c>
      <c r="B7" s="17">
        <v>5057</v>
      </c>
      <c r="C7" s="17">
        <v>1</v>
      </c>
      <c r="D7" s="17" t="s">
        <v>164</v>
      </c>
      <c r="E7" s="17">
        <v>3</v>
      </c>
      <c r="F7" s="17" t="s">
        <v>263</v>
      </c>
      <c r="G7" s="17">
        <v>3</v>
      </c>
      <c r="H7" s="17">
        <v>3102910</v>
      </c>
      <c r="I7" s="126">
        <v>0.59</v>
      </c>
      <c r="J7" s="17">
        <v>0.57999999999999996</v>
      </c>
      <c r="K7" s="126">
        <v>4.1050000000000004</v>
      </c>
      <c r="L7" s="17">
        <v>4.7699999999999996</v>
      </c>
      <c r="M7" s="17">
        <v>4.1900000000000004</v>
      </c>
      <c r="N7" s="17">
        <v>4.7699999999999996</v>
      </c>
      <c r="O7" s="17">
        <v>0</v>
      </c>
      <c r="P7" s="17" t="s">
        <v>264</v>
      </c>
      <c r="Q7" s="17" t="s">
        <v>277</v>
      </c>
      <c r="R7" s="17" t="s">
        <v>266</v>
      </c>
      <c r="S7" s="17">
        <v>1</v>
      </c>
      <c r="T7" s="17">
        <v>2</v>
      </c>
      <c r="U7" s="17">
        <v>1</v>
      </c>
      <c r="V7" s="17" t="s">
        <v>267</v>
      </c>
      <c r="W7" s="17" t="s">
        <v>266</v>
      </c>
      <c r="X7" s="17"/>
      <c r="Y7" s="17"/>
      <c r="Z7" s="17" t="s">
        <v>278</v>
      </c>
    </row>
    <row r="8" spans="1:26">
      <c r="A8" t="str">
        <f t="shared" si="0"/>
        <v>4-1</v>
      </c>
      <c r="B8">
        <v>5057</v>
      </c>
      <c r="C8">
        <v>1</v>
      </c>
      <c r="D8" t="s">
        <v>164</v>
      </c>
      <c r="E8">
        <v>4</v>
      </c>
      <c r="F8" t="s">
        <v>263</v>
      </c>
      <c r="G8">
        <v>1</v>
      </c>
      <c r="H8">
        <v>3102912</v>
      </c>
      <c r="I8" s="126">
        <v>0.73</v>
      </c>
      <c r="J8">
        <v>0.57999999999999996</v>
      </c>
      <c r="K8" s="126">
        <v>4.9000000000000004</v>
      </c>
      <c r="L8">
        <v>5.48</v>
      </c>
      <c r="M8">
        <v>4.9000000000000004</v>
      </c>
      <c r="N8">
        <v>5.48</v>
      </c>
      <c r="O8">
        <v>0</v>
      </c>
      <c r="P8" t="s">
        <v>264</v>
      </c>
      <c r="Q8" t="s">
        <v>279</v>
      </c>
      <c r="R8" t="s">
        <v>266</v>
      </c>
      <c r="S8">
        <v>4</v>
      </c>
      <c r="T8">
        <v>2</v>
      </c>
      <c r="U8">
        <v>2</v>
      </c>
      <c r="V8" t="s">
        <v>270</v>
      </c>
      <c r="W8" t="s">
        <v>266</v>
      </c>
      <c r="Z8" t="s">
        <v>280</v>
      </c>
    </row>
    <row r="9" spans="1:26">
      <c r="A9" t="str">
        <f t="shared" si="0"/>
        <v>4-2</v>
      </c>
      <c r="B9">
        <v>5057</v>
      </c>
      <c r="C9">
        <v>1</v>
      </c>
      <c r="D9" t="s">
        <v>164</v>
      </c>
      <c r="E9">
        <v>4</v>
      </c>
      <c r="F9" t="s">
        <v>263</v>
      </c>
      <c r="G9">
        <v>2</v>
      </c>
      <c r="H9">
        <v>3102914</v>
      </c>
      <c r="I9" s="126">
        <v>0.36</v>
      </c>
      <c r="J9">
        <v>0.38</v>
      </c>
      <c r="K9" s="126">
        <v>5.6300000000000008</v>
      </c>
      <c r="L9">
        <v>5.86</v>
      </c>
      <c r="M9">
        <v>5.48</v>
      </c>
      <c r="N9">
        <v>5.86</v>
      </c>
      <c r="O9">
        <v>0</v>
      </c>
      <c r="P9" t="s">
        <v>264</v>
      </c>
      <c r="Q9" t="s">
        <v>281</v>
      </c>
      <c r="R9" t="s">
        <v>266</v>
      </c>
      <c r="S9">
        <v>2</v>
      </c>
      <c r="T9">
        <v>2</v>
      </c>
      <c r="U9">
        <v>3</v>
      </c>
      <c r="V9" t="s">
        <v>270</v>
      </c>
      <c r="W9" t="s">
        <v>266</v>
      </c>
      <c r="Z9" t="s">
        <v>282</v>
      </c>
    </row>
    <row r="10" spans="1:26">
      <c r="A10" t="str">
        <f t="shared" si="0"/>
        <v>5-1</v>
      </c>
      <c r="B10">
        <v>5057</v>
      </c>
      <c r="C10">
        <v>1</v>
      </c>
      <c r="D10" t="s">
        <v>164</v>
      </c>
      <c r="E10">
        <v>5</v>
      </c>
      <c r="F10" t="s">
        <v>263</v>
      </c>
      <c r="G10">
        <v>1</v>
      </c>
      <c r="H10">
        <v>3102916</v>
      </c>
      <c r="I10" s="126">
        <v>0.85</v>
      </c>
      <c r="J10">
        <v>0.75</v>
      </c>
      <c r="K10" s="126">
        <v>5.75</v>
      </c>
      <c r="L10">
        <v>6.5</v>
      </c>
      <c r="M10">
        <v>5.75</v>
      </c>
      <c r="N10">
        <v>6.5</v>
      </c>
      <c r="O10">
        <v>0</v>
      </c>
      <c r="P10" t="s">
        <v>264</v>
      </c>
      <c r="Q10" t="s">
        <v>283</v>
      </c>
      <c r="R10" t="s">
        <v>266</v>
      </c>
      <c r="S10">
        <v>2</v>
      </c>
      <c r="T10">
        <v>2</v>
      </c>
      <c r="U10">
        <v>4</v>
      </c>
      <c r="V10" t="s">
        <v>275</v>
      </c>
      <c r="W10" t="s">
        <v>266</v>
      </c>
      <c r="Z10" t="s">
        <v>284</v>
      </c>
    </row>
    <row r="11" spans="1:26">
      <c r="A11" t="str">
        <f t="shared" si="0"/>
        <v>5-2</v>
      </c>
      <c r="B11">
        <v>5057</v>
      </c>
      <c r="C11">
        <v>1</v>
      </c>
      <c r="D11" t="s">
        <v>164</v>
      </c>
      <c r="E11">
        <v>5</v>
      </c>
      <c r="F11" t="s">
        <v>263</v>
      </c>
      <c r="G11">
        <v>2</v>
      </c>
      <c r="H11">
        <v>3102918</v>
      </c>
      <c r="I11" s="126">
        <v>0.65500000000000003</v>
      </c>
      <c r="J11">
        <v>0.61</v>
      </c>
      <c r="K11" s="126">
        <v>6.6</v>
      </c>
      <c r="L11">
        <v>7.11</v>
      </c>
      <c r="M11">
        <v>6.5</v>
      </c>
      <c r="N11">
        <v>7.11</v>
      </c>
      <c r="O11">
        <v>0</v>
      </c>
      <c r="P11" t="s">
        <v>264</v>
      </c>
      <c r="Q11" t="s">
        <v>285</v>
      </c>
      <c r="R11" t="s">
        <v>266</v>
      </c>
      <c r="S11">
        <v>1</v>
      </c>
      <c r="T11">
        <v>3</v>
      </c>
      <c r="U11">
        <v>1</v>
      </c>
      <c r="V11" t="s">
        <v>267</v>
      </c>
      <c r="W11" t="s">
        <v>266</v>
      </c>
      <c r="Z11" t="s">
        <v>286</v>
      </c>
    </row>
    <row r="12" spans="1:26">
      <c r="A12" t="str">
        <f t="shared" si="0"/>
        <v>5-3</v>
      </c>
      <c r="B12">
        <v>5057</v>
      </c>
      <c r="C12">
        <v>1</v>
      </c>
      <c r="D12" t="s">
        <v>164</v>
      </c>
      <c r="E12">
        <v>5</v>
      </c>
      <c r="F12" t="s">
        <v>263</v>
      </c>
      <c r="G12">
        <v>3</v>
      </c>
      <c r="H12">
        <v>3102920</v>
      </c>
      <c r="I12" s="126">
        <v>0.875</v>
      </c>
      <c r="J12">
        <v>0.86</v>
      </c>
      <c r="K12" s="126">
        <v>7.2549999999999999</v>
      </c>
      <c r="L12">
        <v>7.97</v>
      </c>
      <c r="M12">
        <v>7.11</v>
      </c>
      <c r="N12">
        <v>7.97</v>
      </c>
      <c r="O12">
        <v>0</v>
      </c>
      <c r="P12" t="s">
        <v>264</v>
      </c>
      <c r="Q12" t="s">
        <v>287</v>
      </c>
      <c r="R12" t="s">
        <v>266</v>
      </c>
      <c r="S12">
        <v>1</v>
      </c>
      <c r="T12">
        <v>3</v>
      </c>
      <c r="U12">
        <v>2</v>
      </c>
      <c r="V12" t="s">
        <v>270</v>
      </c>
      <c r="W12" t="s">
        <v>266</v>
      </c>
      <c r="Z12" t="s">
        <v>288</v>
      </c>
    </row>
    <row r="13" spans="1:26">
      <c r="A13" t="str">
        <f t="shared" si="0"/>
        <v>5-4</v>
      </c>
      <c r="B13">
        <v>5057</v>
      </c>
      <c r="C13">
        <v>1</v>
      </c>
      <c r="D13" t="s">
        <v>164</v>
      </c>
      <c r="E13">
        <v>5</v>
      </c>
      <c r="F13" t="s">
        <v>263</v>
      </c>
      <c r="G13">
        <v>4</v>
      </c>
      <c r="H13">
        <v>3102922</v>
      </c>
      <c r="I13" s="126">
        <v>0.72</v>
      </c>
      <c r="J13">
        <v>0.68</v>
      </c>
      <c r="K13" s="126">
        <v>8.129999999999999</v>
      </c>
      <c r="L13">
        <v>8.65</v>
      </c>
      <c r="M13">
        <v>7.97</v>
      </c>
      <c r="N13">
        <v>8.65</v>
      </c>
      <c r="O13">
        <v>0</v>
      </c>
      <c r="P13" t="s">
        <v>264</v>
      </c>
      <c r="Q13" t="s">
        <v>289</v>
      </c>
      <c r="R13" t="s">
        <v>266</v>
      </c>
      <c r="S13">
        <v>1</v>
      </c>
      <c r="T13">
        <v>3</v>
      </c>
      <c r="U13">
        <v>3</v>
      </c>
      <c r="V13" t="s">
        <v>270</v>
      </c>
      <c r="W13" t="s">
        <v>266</v>
      </c>
      <c r="Z13" t="s">
        <v>290</v>
      </c>
    </row>
    <row r="14" spans="1:26">
      <c r="A14" t="str">
        <f t="shared" si="0"/>
        <v>6-1</v>
      </c>
      <c r="B14">
        <v>5057</v>
      </c>
      <c r="C14">
        <v>1</v>
      </c>
      <c r="D14" t="s">
        <v>164</v>
      </c>
      <c r="E14">
        <v>6</v>
      </c>
      <c r="F14" t="s">
        <v>263</v>
      </c>
      <c r="G14">
        <v>1</v>
      </c>
      <c r="H14">
        <v>3102924</v>
      </c>
      <c r="I14" s="126">
        <v>0.51</v>
      </c>
      <c r="J14">
        <v>0.48</v>
      </c>
      <c r="K14" s="126">
        <v>8.8000000000000007</v>
      </c>
      <c r="L14">
        <v>9.2799999999999994</v>
      </c>
      <c r="M14">
        <v>8.8000000000000007</v>
      </c>
      <c r="N14">
        <v>9.2799999999999994</v>
      </c>
      <c r="O14">
        <v>0</v>
      </c>
      <c r="P14" t="s">
        <v>264</v>
      </c>
      <c r="Q14" t="s">
        <v>291</v>
      </c>
      <c r="R14" t="s">
        <v>266</v>
      </c>
      <c r="S14">
        <v>1</v>
      </c>
      <c r="T14">
        <v>3</v>
      </c>
      <c r="U14">
        <v>4</v>
      </c>
      <c r="V14" t="s">
        <v>275</v>
      </c>
      <c r="W14" t="s">
        <v>266</v>
      </c>
      <c r="Z14" t="s">
        <v>292</v>
      </c>
    </row>
    <row r="15" spans="1:26">
      <c r="A15" t="str">
        <f t="shared" si="0"/>
        <v>6-2</v>
      </c>
      <c r="B15">
        <v>5057</v>
      </c>
      <c r="C15">
        <v>1</v>
      </c>
      <c r="D15" t="s">
        <v>164</v>
      </c>
      <c r="E15">
        <v>6</v>
      </c>
      <c r="F15" t="s">
        <v>263</v>
      </c>
      <c r="G15">
        <v>2</v>
      </c>
      <c r="H15">
        <v>3102926</v>
      </c>
      <c r="I15" s="126">
        <v>0.89</v>
      </c>
      <c r="J15">
        <v>0.86</v>
      </c>
      <c r="K15" s="126">
        <v>9.31</v>
      </c>
      <c r="L15">
        <v>10.14</v>
      </c>
      <c r="M15">
        <v>9.2799999999999994</v>
      </c>
      <c r="N15">
        <v>10.14</v>
      </c>
      <c r="O15">
        <v>0</v>
      </c>
      <c r="P15" t="s">
        <v>264</v>
      </c>
      <c r="Q15" t="s">
        <v>293</v>
      </c>
      <c r="R15" t="s">
        <v>266</v>
      </c>
      <c r="S15">
        <v>1</v>
      </c>
      <c r="T15">
        <v>4</v>
      </c>
      <c r="U15">
        <v>1</v>
      </c>
      <c r="V15" t="s">
        <v>267</v>
      </c>
      <c r="W15" t="s">
        <v>266</v>
      </c>
      <c r="Z15" t="s">
        <v>294</v>
      </c>
    </row>
    <row r="16" spans="1:26">
      <c r="A16" t="str">
        <f t="shared" si="0"/>
        <v>6-3</v>
      </c>
      <c r="B16">
        <v>5057</v>
      </c>
      <c r="C16">
        <v>1</v>
      </c>
      <c r="D16" t="s">
        <v>164</v>
      </c>
      <c r="E16">
        <v>6</v>
      </c>
      <c r="F16" t="s">
        <v>263</v>
      </c>
      <c r="G16">
        <v>3</v>
      </c>
      <c r="H16">
        <v>3102928</v>
      </c>
      <c r="I16" s="126">
        <v>0.85499999999999998</v>
      </c>
      <c r="J16">
        <v>0.84</v>
      </c>
      <c r="K16" s="126">
        <v>10.200000000000001</v>
      </c>
      <c r="L16">
        <v>10.98</v>
      </c>
      <c r="M16">
        <v>10.14</v>
      </c>
      <c r="N16">
        <v>10.98</v>
      </c>
      <c r="O16">
        <v>0</v>
      </c>
      <c r="P16" t="s">
        <v>264</v>
      </c>
      <c r="Q16" t="s">
        <v>295</v>
      </c>
      <c r="R16" t="s">
        <v>266</v>
      </c>
      <c r="S16">
        <v>2</v>
      </c>
      <c r="T16">
        <v>4</v>
      </c>
      <c r="U16">
        <v>2</v>
      </c>
      <c r="V16" t="s">
        <v>270</v>
      </c>
      <c r="W16" t="s">
        <v>266</v>
      </c>
      <c r="Z16" t="s">
        <v>296</v>
      </c>
    </row>
    <row r="17" spans="1:26">
      <c r="A17" t="str">
        <f t="shared" si="0"/>
        <v>6-4</v>
      </c>
      <c r="B17">
        <v>5057</v>
      </c>
      <c r="C17">
        <v>1</v>
      </c>
      <c r="D17" t="s">
        <v>164</v>
      </c>
      <c r="E17">
        <v>6</v>
      </c>
      <c r="F17" t="s">
        <v>263</v>
      </c>
      <c r="G17">
        <v>4</v>
      </c>
      <c r="H17">
        <v>3102930</v>
      </c>
      <c r="I17" s="126">
        <v>0.98</v>
      </c>
      <c r="J17">
        <v>0.93</v>
      </c>
      <c r="K17" s="126">
        <v>11.055000000000001</v>
      </c>
      <c r="L17">
        <v>11.91</v>
      </c>
      <c r="M17">
        <v>10.98</v>
      </c>
      <c r="N17">
        <v>11.91</v>
      </c>
      <c r="O17">
        <v>0</v>
      </c>
      <c r="P17" t="s">
        <v>264</v>
      </c>
      <c r="Q17" t="s">
        <v>297</v>
      </c>
      <c r="R17" t="s">
        <v>266</v>
      </c>
      <c r="S17">
        <v>1</v>
      </c>
      <c r="T17">
        <v>4</v>
      </c>
      <c r="U17">
        <v>3</v>
      </c>
      <c r="V17" t="s">
        <v>270</v>
      </c>
      <c r="W17" t="s">
        <v>266</v>
      </c>
      <c r="Z17" t="s">
        <v>298</v>
      </c>
    </row>
    <row r="18" spans="1:26" ht="15">
      <c r="A18" t="str">
        <f t="shared" si="0"/>
        <v>7-1</v>
      </c>
      <c r="B18" s="17">
        <v>5057</v>
      </c>
      <c r="C18" s="17">
        <v>1</v>
      </c>
      <c r="D18" s="17" t="s">
        <v>164</v>
      </c>
      <c r="E18" s="17">
        <v>7</v>
      </c>
      <c r="F18" s="17" t="s">
        <v>263</v>
      </c>
      <c r="G18" s="17">
        <v>1</v>
      </c>
      <c r="H18" s="17">
        <v>3102934</v>
      </c>
      <c r="I18" s="126">
        <v>0.61</v>
      </c>
      <c r="J18" s="17">
        <v>0.57999999999999996</v>
      </c>
      <c r="K18" s="126">
        <v>11.85</v>
      </c>
      <c r="L18" s="17">
        <v>12.43</v>
      </c>
      <c r="M18" s="17">
        <v>11.85</v>
      </c>
      <c r="N18" s="17">
        <v>12.43</v>
      </c>
      <c r="O18" s="17">
        <v>0</v>
      </c>
      <c r="P18" s="17" t="s">
        <v>299</v>
      </c>
      <c r="Q18" s="17"/>
      <c r="R18" s="17" t="s">
        <v>266</v>
      </c>
      <c r="S18" s="17">
        <v>1</v>
      </c>
      <c r="T18" s="17">
        <v>4</v>
      </c>
      <c r="U18" s="17">
        <v>4</v>
      </c>
      <c r="V18" s="17" t="s">
        <v>275</v>
      </c>
      <c r="W18" s="17" t="s">
        <v>266</v>
      </c>
      <c r="X18" s="17"/>
      <c r="Y18" s="17"/>
      <c r="Z18" s="17" t="s">
        <v>300</v>
      </c>
    </row>
    <row r="19" spans="1:26">
      <c r="A19" t="str">
        <f t="shared" si="0"/>
        <v>7-2</v>
      </c>
      <c r="B19">
        <v>5057</v>
      </c>
      <c r="C19">
        <v>1</v>
      </c>
      <c r="D19" t="s">
        <v>164</v>
      </c>
      <c r="E19">
        <v>7</v>
      </c>
      <c r="F19" t="s">
        <v>263</v>
      </c>
      <c r="G19">
        <v>2</v>
      </c>
      <c r="H19">
        <v>3102936</v>
      </c>
      <c r="I19" s="126">
        <v>0.93500000000000005</v>
      </c>
      <c r="J19">
        <v>0.88</v>
      </c>
      <c r="K19" s="126">
        <v>12.459999999999999</v>
      </c>
      <c r="L19">
        <v>13.31</v>
      </c>
      <c r="M19">
        <v>12.43</v>
      </c>
      <c r="N19">
        <v>13.31</v>
      </c>
      <c r="O19">
        <v>0</v>
      </c>
      <c r="P19" t="s">
        <v>299</v>
      </c>
      <c r="R19" t="s">
        <v>266</v>
      </c>
      <c r="S19">
        <v>1</v>
      </c>
      <c r="T19">
        <v>5</v>
      </c>
      <c r="U19">
        <v>1</v>
      </c>
      <c r="V19" t="s">
        <v>267</v>
      </c>
      <c r="W19" t="s">
        <v>266</v>
      </c>
      <c r="Z19" t="s">
        <v>301</v>
      </c>
    </row>
    <row r="20" spans="1:26">
      <c r="A20" t="str">
        <f t="shared" si="0"/>
        <v>7-3</v>
      </c>
      <c r="B20">
        <v>5057</v>
      </c>
      <c r="C20">
        <v>1</v>
      </c>
      <c r="D20" t="s">
        <v>164</v>
      </c>
      <c r="E20">
        <v>7</v>
      </c>
      <c r="F20" t="s">
        <v>263</v>
      </c>
      <c r="G20">
        <v>3</v>
      </c>
      <c r="H20">
        <v>3102938</v>
      </c>
      <c r="I20" s="126">
        <v>0.6</v>
      </c>
      <c r="J20">
        <v>0.54</v>
      </c>
      <c r="K20" s="126">
        <v>13.395</v>
      </c>
      <c r="L20">
        <v>13.85</v>
      </c>
      <c r="M20">
        <v>13.31</v>
      </c>
      <c r="N20">
        <v>13.85</v>
      </c>
      <c r="O20">
        <v>0</v>
      </c>
      <c r="P20" t="s">
        <v>299</v>
      </c>
      <c r="R20" t="s">
        <v>266</v>
      </c>
      <c r="S20">
        <v>1</v>
      </c>
      <c r="T20">
        <v>5</v>
      </c>
      <c r="U20">
        <v>2</v>
      </c>
      <c r="V20" t="s">
        <v>270</v>
      </c>
      <c r="W20" t="s">
        <v>266</v>
      </c>
      <c r="Z20" t="s">
        <v>302</v>
      </c>
    </row>
    <row r="21" spans="1:26">
      <c r="A21" t="str">
        <f t="shared" si="0"/>
        <v>7-4</v>
      </c>
      <c r="B21">
        <v>5057</v>
      </c>
      <c r="C21">
        <v>1</v>
      </c>
      <c r="D21" t="s">
        <v>164</v>
      </c>
      <c r="E21">
        <v>7</v>
      </c>
      <c r="F21" t="s">
        <v>263</v>
      </c>
      <c r="G21">
        <v>4</v>
      </c>
      <c r="H21">
        <v>3102940</v>
      </c>
      <c r="I21" s="126">
        <v>0.97</v>
      </c>
      <c r="J21">
        <v>0.95</v>
      </c>
      <c r="K21" s="126">
        <v>13.994999999999999</v>
      </c>
      <c r="L21">
        <v>14.8</v>
      </c>
      <c r="M21">
        <v>13.85</v>
      </c>
      <c r="N21">
        <v>14.8</v>
      </c>
      <c r="O21">
        <v>0</v>
      </c>
      <c r="P21" t="s">
        <v>299</v>
      </c>
      <c r="R21" t="s">
        <v>266</v>
      </c>
      <c r="S21">
        <v>1</v>
      </c>
      <c r="T21">
        <v>5</v>
      </c>
      <c r="U21">
        <v>3</v>
      </c>
      <c r="V21" t="s">
        <v>270</v>
      </c>
      <c r="W21" t="s">
        <v>266</v>
      </c>
      <c r="Z21" t="s">
        <v>303</v>
      </c>
    </row>
    <row r="22" spans="1:26" ht="15">
      <c r="A22" t="str">
        <f t="shared" si="0"/>
        <v>8-1</v>
      </c>
      <c r="B22" s="17">
        <v>5057</v>
      </c>
      <c r="C22" s="17">
        <v>1</v>
      </c>
      <c r="D22" s="17" t="s">
        <v>164</v>
      </c>
      <c r="E22" s="17">
        <v>8</v>
      </c>
      <c r="F22" s="17" t="s">
        <v>263</v>
      </c>
      <c r="G22" s="17">
        <v>1</v>
      </c>
      <c r="H22" s="17">
        <v>3102932</v>
      </c>
      <c r="I22" s="126">
        <v>0.69</v>
      </c>
      <c r="J22" s="17">
        <v>0.57999999999999996</v>
      </c>
      <c r="K22" s="126">
        <v>14.9</v>
      </c>
      <c r="L22" s="17">
        <v>15.48</v>
      </c>
      <c r="M22" s="17">
        <v>14.9</v>
      </c>
      <c r="N22" s="17">
        <v>15.48</v>
      </c>
      <c r="O22" s="17">
        <v>0</v>
      </c>
      <c r="P22" s="17" t="s">
        <v>264</v>
      </c>
      <c r="Q22" s="17" t="s">
        <v>304</v>
      </c>
      <c r="R22" s="17" t="s">
        <v>266</v>
      </c>
      <c r="S22" s="17">
        <v>1</v>
      </c>
      <c r="T22" s="17">
        <v>4</v>
      </c>
      <c r="U22" s="17">
        <v>4</v>
      </c>
      <c r="V22" s="17" t="s">
        <v>275</v>
      </c>
      <c r="W22" s="17" t="s">
        <v>266</v>
      </c>
      <c r="X22" s="17"/>
      <c r="Y22" s="17"/>
      <c r="Z22" s="17" t="s">
        <v>305</v>
      </c>
    </row>
    <row r="23" spans="1:26">
      <c r="A23" t="str">
        <f t="shared" si="0"/>
        <v>8-2</v>
      </c>
      <c r="B23">
        <v>5057</v>
      </c>
      <c r="C23">
        <v>1</v>
      </c>
      <c r="D23" t="s">
        <v>164</v>
      </c>
      <c r="E23">
        <v>8</v>
      </c>
      <c r="F23" t="s">
        <v>263</v>
      </c>
      <c r="G23">
        <v>2</v>
      </c>
      <c r="H23">
        <v>3102942</v>
      </c>
      <c r="I23" s="126">
        <v>0.92500000000000004</v>
      </c>
      <c r="J23">
        <v>0.88</v>
      </c>
      <c r="K23" s="126">
        <v>15.59</v>
      </c>
      <c r="L23">
        <v>16.36</v>
      </c>
      <c r="M23">
        <v>15.48</v>
      </c>
      <c r="N23">
        <v>16.36</v>
      </c>
      <c r="O23">
        <v>0</v>
      </c>
      <c r="P23" t="s">
        <v>264</v>
      </c>
      <c r="Q23" t="s">
        <v>306</v>
      </c>
      <c r="R23" t="s">
        <v>266</v>
      </c>
      <c r="S23">
        <v>1</v>
      </c>
      <c r="T23">
        <v>6</v>
      </c>
      <c r="U23">
        <v>1</v>
      </c>
      <c r="V23" t="s">
        <v>267</v>
      </c>
      <c r="W23" t="s">
        <v>266</v>
      </c>
      <c r="Z23" t="s">
        <v>307</v>
      </c>
    </row>
    <row r="24" spans="1:26">
      <c r="A24" t="str">
        <f t="shared" si="0"/>
        <v>8-3</v>
      </c>
      <c r="B24">
        <v>5057</v>
      </c>
      <c r="C24">
        <v>1</v>
      </c>
      <c r="D24" t="s">
        <v>164</v>
      </c>
      <c r="E24">
        <v>8</v>
      </c>
      <c r="F24" t="s">
        <v>263</v>
      </c>
      <c r="G24">
        <v>3</v>
      </c>
      <c r="H24">
        <v>3102944</v>
      </c>
      <c r="I24" s="126">
        <v>0.81</v>
      </c>
      <c r="J24">
        <v>0.77</v>
      </c>
      <c r="K24" s="126">
        <v>16.515000000000001</v>
      </c>
      <c r="L24">
        <v>17.13</v>
      </c>
      <c r="M24">
        <v>16.36</v>
      </c>
      <c r="N24">
        <v>17.13</v>
      </c>
      <c r="O24">
        <v>0</v>
      </c>
      <c r="P24" t="s">
        <v>264</v>
      </c>
      <c r="Q24" t="s">
        <v>308</v>
      </c>
      <c r="R24" t="s">
        <v>266</v>
      </c>
      <c r="S24">
        <v>1</v>
      </c>
      <c r="T24">
        <v>6</v>
      </c>
      <c r="U24">
        <v>2</v>
      </c>
      <c r="V24" t="s">
        <v>270</v>
      </c>
      <c r="W24" t="s">
        <v>266</v>
      </c>
      <c r="Z24" t="s">
        <v>309</v>
      </c>
    </row>
    <row r="25" spans="1:26">
      <c r="A25" t="str">
        <f t="shared" si="0"/>
        <v>8-4</v>
      </c>
      <c r="B25">
        <v>5057</v>
      </c>
      <c r="C25">
        <v>1</v>
      </c>
      <c r="D25" t="s">
        <v>164</v>
      </c>
      <c r="E25">
        <v>8</v>
      </c>
      <c r="F25" t="s">
        <v>263</v>
      </c>
      <c r="G25">
        <v>4</v>
      </c>
      <c r="H25">
        <v>3102946</v>
      </c>
      <c r="I25" s="126">
        <v>0.67</v>
      </c>
      <c r="J25">
        <v>0.64</v>
      </c>
      <c r="K25" s="126">
        <v>17.324999999999999</v>
      </c>
      <c r="L25">
        <v>17.77</v>
      </c>
      <c r="M25">
        <v>17.13</v>
      </c>
      <c r="N25">
        <v>17.77</v>
      </c>
      <c r="O25">
        <v>0</v>
      </c>
      <c r="P25" t="s">
        <v>264</v>
      </c>
      <c r="Q25" t="s">
        <v>310</v>
      </c>
      <c r="R25" t="s">
        <v>266</v>
      </c>
      <c r="S25">
        <v>1</v>
      </c>
      <c r="T25">
        <v>6</v>
      </c>
      <c r="U25">
        <v>3</v>
      </c>
      <c r="V25" t="s">
        <v>270</v>
      </c>
      <c r="W25" t="s">
        <v>266</v>
      </c>
      <c r="Z25" t="s">
        <v>311</v>
      </c>
    </row>
    <row r="26" spans="1:26" ht="15">
      <c r="A26" t="str">
        <f t="shared" si="0"/>
        <v>9-1</v>
      </c>
      <c r="B26" s="17">
        <v>5057</v>
      </c>
      <c r="C26" s="17">
        <v>1</v>
      </c>
      <c r="D26" s="17" t="s">
        <v>164</v>
      </c>
      <c r="E26" s="17">
        <v>9</v>
      </c>
      <c r="F26" s="17" t="s">
        <v>270</v>
      </c>
      <c r="G26" s="17">
        <v>1</v>
      </c>
      <c r="H26" s="17">
        <v>3102954</v>
      </c>
      <c r="I26" s="126">
        <v>0.93500000000000005</v>
      </c>
      <c r="J26" s="17">
        <v>0.95</v>
      </c>
      <c r="K26" s="126">
        <v>10.55</v>
      </c>
      <c r="L26" s="17">
        <v>11.5</v>
      </c>
      <c r="M26" s="17">
        <v>10.55</v>
      </c>
      <c r="N26" s="17">
        <v>11.5</v>
      </c>
      <c r="O26" s="17">
        <v>0</v>
      </c>
      <c r="P26" s="17" t="s">
        <v>264</v>
      </c>
      <c r="Q26" s="17" t="s">
        <v>312</v>
      </c>
      <c r="R26" s="17" t="s">
        <v>266</v>
      </c>
      <c r="S26" s="17">
        <v>3</v>
      </c>
      <c r="T26" s="17">
        <v>6</v>
      </c>
      <c r="U26" s="17">
        <v>4</v>
      </c>
      <c r="V26" s="17" t="s">
        <v>275</v>
      </c>
      <c r="W26" s="17" t="s">
        <v>266</v>
      </c>
      <c r="X26" s="17"/>
      <c r="Y26" s="17"/>
      <c r="Z26" s="17" t="s">
        <v>313</v>
      </c>
    </row>
    <row r="27" spans="1:26">
      <c r="A27" t="str">
        <f t="shared" si="0"/>
        <v>10-1</v>
      </c>
      <c r="B27">
        <v>5057</v>
      </c>
      <c r="C27">
        <v>1</v>
      </c>
      <c r="D27" t="s">
        <v>164</v>
      </c>
      <c r="E27">
        <v>10</v>
      </c>
      <c r="F27" t="s">
        <v>270</v>
      </c>
      <c r="G27">
        <v>1</v>
      </c>
      <c r="H27">
        <v>3102956</v>
      </c>
      <c r="I27" s="126">
        <v>0.7</v>
      </c>
      <c r="J27">
        <v>0.7</v>
      </c>
      <c r="K27" s="126">
        <v>11.85</v>
      </c>
      <c r="L27">
        <v>12.55</v>
      </c>
      <c r="M27">
        <v>11.85</v>
      </c>
      <c r="N27">
        <v>12.55</v>
      </c>
      <c r="O27">
        <v>0</v>
      </c>
      <c r="P27" t="s">
        <v>299</v>
      </c>
      <c r="Q27" t="s">
        <v>314</v>
      </c>
      <c r="R27" t="s">
        <v>266</v>
      </c>
      <c r="S27">
        <v>1</v>
      </c>
      <c r="T27">
        <v>7</v>
      </c>
      <c r="U27">
        <v>1</v>
      </c>
      <c r="V27" t="s">
        <v>267</v>
      </c>
      <c r="W27" t="s">
        <v>266</v>
      </c>
      <c r="Z27" t="s">
        <v>315</v>
      </c>
    </row>
    <row r="28" spans="1:26">
      <c r="A28" t="str">
        <f t="shared" si="0"/>
        <v>10-2</v>
      </c>
      <c r="B28">
        <v>5057</v>
      </c>
      <c r="C28">
        <v>1</v>
      </c>
      <c r="D28" t="s">
        <v>164</v>
      </c>
      <c r="E28">
        <v>10</v>
      </c>
      <c r="F28" t="s">
        <v>270</v>
      </c>
      <c r="G28">
        <v>2</v>
      </c>
      <c r="H28">
        <v>3102958</v>
      </c>
      <c r="I28" s="126">
        <v>0.81</v>
      </c>
      <c r="J28">
        <v>0.8</v>
      </c>
      <c r="K28" s="126">
        <v>12.549999999999999</v>
      </c>
      <c r="L28">
        <v>13.35</v>
      </c>
      <c r="M28">
        <v>12.55</v>
      </c>
      <c r="N28">
        <v>13.35</v>
      </c>
      <c r="O28">
        <v>0</v>
      </c>
      <c r="P28" t="s">
        <v>299</v>
      </c>
      <c r="Q28" t="s">
        <v>316</v>
      </c>
      <c r="R28" t="s">
        <v>266</v>
      </c>
      <c r="S28">
        <v>1</v>
      </c>
      <c r="T28">
        <v>7</v>
      </c>
      <c r="U28">
        <v>2</v>
      </c>
      <c r="V28" t="s">
        <v>270</v>
      </c>
      <c r="W28" t="s">
        <v>266</v>
      </c>
      <c r="Z28" t="s">
        <v>317</v>
      </c>
    </row>
    <row r="29" spans="1:26">
      <c r="A29" t="str">
        <f t="shared" si="0"/>
        <v>10-3</v>
      </c>
      <c r="B29">
        <v>5057</v>
      </c>
      <c r="C29">
        <v>1</v>
      </c>
      <c r="D29" t="s">
        <v>164</v>
      </c>
      <c r="E29">
        <v>10</v>
      </c>
      <c r="F29" t="s">
        <v>270</v>
      </c>
      <c r="G29">
        <v>3</v>
      </c>
      <c r="H29">
        <v>3102960</v>
      </c>
      <c r="I29" s="126">
        <v>0.75</v>
      </c>
      <c r="J29">
        <v>0.71</v>
      </c>
      <c r="K29" s="126">
        <v>13.36</v>
      </c>
      <c r="L29">
        <v>14.06</v>
      </c>
      <c r="M29">
        <v>13.35</v>
      </c>
      <c r="N29">
        <v>14.06</v>
      </c>
      <c r="O29">
        <v>0</v>
      </c>
      <c r="P29" t="s">
        <v>299</v>
      </c>
      <c r="Q29" t="s">
        <v>318</v>
      </c>
      <c r="R29" t="s">
        <v>266</v>
      </c>
      <c r="S29">
        <v>1</v>
      </c>
      <c r="T29">
        <v>7</v>
      </c>
      <c r="U29">
        <v>3</v>
      </c>
      <c r="V29" t="s">
        <v>270</v>
      </c>
      <c r="W29" t="s">
        <v>266</v>
      </c>
      <c r="Z29" t="s">
        <v>319</v>
      </c>
    </row>
    <row r="30" spans="1:26">
      <c r="A30" t="str">
        <f t="shared" si="0"/>
        <v>10-4</v>
      </c>
      <c r="B30">
        <v>5057</v>
      </c>
      <c r="C30">
        <v>1</v>
      </c>
      <c r="D30" t="s">
        <v>164</v>
      </c>
      <c r="E30">
        <v>10</v>
      </c>
      <c r="F30" t="s">
        <v>270</v>
      </c>
      <c r="G30">
        <v>4</v>
      </c>
      <c r="H30">
        <v>3102962</v>
      </c>
      <c r="I30" s="126">
        <v>0.86499999999999999</v>
      </c>
      <c r="J30">
        <v>0.86</v>
      </c>
      <c r="K30" s="126">
        <v>14.11</v>
      </c>
      <c r="L30">
        <v>14.92</v>
      </c>
      <c r="M30">
        <v>14.06</v>
      </c>
      <c r="N30">
        <v>14.92</v>
      </c>
      <c r="O30">
        <v>0</v>
      </c>
      <c r="P30" t="s">
        <v>299</v>
      </c>
      <c r="Q30" t="s">
        <v>320</v>
      </c>
      <c r="R30" t="s">
        <v>266</v>
      </c>
      <c r="S30">
        <v>1</v>
      </c>
      <c r="T30">
        <v>7</v>
      </c>
      <c r="U30">
        <v>4</v>
      </c>
      <c r="V30" t="s">
        <v>275</v>
      </c>
      <c r="W30" t="s">
        <v>266</v>
      </c>
      <c r="Z30" t="s">
        <v>321</v>
      </c>
    </row>
    <row r="31" spans="1:26">
      <c r="A31" t="str">
        <f t="shared" si="0"/>
        <v>11-1</v>
      </c>
      <c r="B31">
        <v>5057</v>
      </c>
      <c r="C31">
        <v>1</v>
      </c>
      <c r="D31" t="s">
        <v>164</v>
      </c>
      <c r="E31">
        <v>11</v>
      </c>
      <c r="F31" t="s">
        <v>270</v>
      </c>
      <c r="G31">
        <v>1</v>
      </c>
      <c r="H31">
        <v>3102964</v>
      </c>
      <c r="I31" s="126">
        <v>0.83</v>
      </c>
      <c r="J31">
        <v>0.82</v>
      </c>
      <c r="K31" s="126">
        <v>14.9</v>
      </c>
      <c r="L31">
        <v>15.72</v>
      </c>
      <c r="M31">
        <v>14.9</v>
      </c>
      <c r="N31">
        <v>15.72</v>
      </c>
      <c r="O31">
        <v>0</v>
      </c>
      <c r="P31" t="s">
        <v>299</v>
      </c>
      <c r="Q31" t="s">
        <v>322</v>
      </c>
      <c r="R31" t="s">
        <v>266</v>
      </c>
      <c r="S31">
        <v>1</v>
      </c>
      <c r="T31">
        <v>8</v>
      </c>
      <c r="U31">
        <v>1</v>
      </c>
      <c r="V31" t="s">
        <v>267</v>
      </c>
      <c r="W31" t="s">
        <v>266</v>
      </c>
      <c r="Z31" t="s">
        <v>323</v>
      </c>
    </row>
    <row r="32" spans="1:26">
      <c r="A32" t="str">
        <f t="shared" si="0"/>
        <v>11-2</v>
      </c>
      <c r="B32">
        <v>5057</v>
      </c>
      <c r="C32">
        <v>1</v>
      </c>
      <c r="D32" t="s">
        <v>164</v>
      </c>
      <c r="E32">
        <v>11</v>
      </c>
      <c r="F32" t="s">
        <v>270</v>
      </c>
      <c r="G32">
        <v>2</v>
      </c>
      <c r="H32">
        <v>3102966</v>
      </c>
      <c r="I32" s="126">
        <v>0.92</v>
      </c>
      <c r="J32">
        <v>0.91</v>
      </c>
      <c r="K32" s="126">
        <v>15.73</v>
      </c>
      <c r="L32">
        <v>16.63</v>
      </c>
      <c r="M32">
        <v>15.72</v>
      </c>
      <c r="N32">
        <v>16.63</v>
      </c>
      <c r="O32">
        <v>0</v>
      </c>
      <c r="P32" t="s">
        <v>299</v>
      </c>
      <c r="Q32" t="s">
        <v>324</v>
      </c>
      <c r="R32" t="s">
        <v>266</v>
      </c>
      <c r="S32">
        <v>1</v>
      </c>
      <c r="T32">
        <v>8</v>
      </c>
      <c r="U32">
        <v>2</v>
      </c>
      <c r="V32" t="s">
        <v>270</v>
      </c>
      <c r="W32" t="s">
        <v>266</v>
      </c>
      <c r="Z32" t="s">
        <v>325</v>
      </c>
    </row>
    <row r="33" spans="1:26">
      <c r="A33" t="str">
        <f t="shared" si="0"/>
        <v>11-3</v>
      </c>
      <c r="B33">
        <v>5057</v>
      </c>
      <c r="C33">
        <v>1</v>
      </c>
      <c r="D33" t="s">
        <v>164</v>
      </c>
      <c r="E33">
        <v>11</v>
      </c>
      <c r="F33" t="s">
        <v>270</v>
      </c>
      <c r="G33">
        <v>3</v>
      </c>
      <c r="H33">
        <v>3102968</v>
      </c>
      <c r="I33" s="126">
        <v>0.72</v>
      </c>
      <c r="J33">
        <v>0.7</v>
      </c>
      <c r="K33" s="126">
        <v>16.650000000000002</v>
      </c>
      <c r="L33">
        <v>17.329999999999998</v>
      </c>
      <c r="M33">
        <v>16.63</v>
      </c>
      <c r="N33">
        <v>17.329999999999998</v>
      </c>
      <c r="O33">
        <v>0</v>
      </c>
      <c r="P33" t="s">
        <v>299</v>
      </c>
      <c r="Q33" t="s">
        <v>326</v>
      </c>
      <c r="R33" t="s">
        <v>266</v>
      </c>
      <c r="S33">
        <v>1</v>
      </c>
      <c r="T33">
        <v>8</v>
      </c>
      <c r="U33">
        <v>3</v>
      </c>
      <c r="V33" t="s">
        <v>270</v>
      </c>
      <c r="W33" t="s">
        <v>266</v>
      </c>
      <c r="Z33" t="s">
        <v>327</v>
      </c>
    </row>
    <row r="34" spans="1:26">
      <c r="A34" t="str">
        <f t="shared" si="0"/>
        <v>11-4</v>
      </c>
      <c r="B34">
        <v>5057</v>
      </c>
      <c r="C34">
        <v>1</v>
      </c>
      <c r="D34" t="s">
        <v>164</v>
      </c>
      <c r="E34">
        <v>11</v>
      </c>
      <c r="F34" t="s">
        <v>270</v>
      </c>
      <c r="G34">
        <v>4</v>
      </c>
      <c r="H34">
        <v>3102970</v>
      </c>
      <c r="I34" s="126">
        <v>0.69499999999999995</v>
      </c>
      <c r="J34">
        <v>0.67</v>
      </c>
      <c r="K34" s="126">
        <v>17.37</v>
      </c>
      <c r="L34">
        <v>18</v>
      </c>
      <c r="M34">
        <v>17.329999999999998</v>
      </c>
      <c r="N34">
        <v>18</v>
      </c>
      <c r="O34">
        <v>0</v>
      </c>
      <c r="P34" t="s">
        <v>299</v>
      </c>
      <c r="Q34" t="s">
        <v>328</v>
      </c>
      <c r="R34" t="s">
        <v>266</v>
      </c>
      <c r="S34">
        <v>1</v>
      </c>
      <c r="T34">
        <v>8</v>
      </c>
      <c r="U34">
        <v>4</v>
      </c>
      <c r="V34" t="s">
        <v>275</v>
      </c>
      <c r="W34" t="s">
        <v>266</v>
      </c>
      <c r="Z34" t="s">
        <v>329</v>
      </c>
    </row>
    <row r="35" spans="1:26">
      <c r="A35" t="str">
        <f t="shared" si="0"/>
        <v>12-1</v>
      </c>
      <c r="B35">
        <v>5057</v>
      </c>
      <c r="C35">
        <v>1</v>
      </c>
      <c r="D35" t="s">
        <v>164</v>
      </c>
      <c r="E35">
        <v>12</v>
      </c>
      <c r="F35" t="s">
        <v>263</v>
      </c>
      <c r="G35">
        <v>1</v>
      </c>
      <c r="H35">
        <v>3102972</v>
      </c>
      <c r="I35" s="126">
        <v>0.82</v>
      </c>
      <c r="J35">
        <v>0.77</v>
      </c>
      <c r="K35" s="126">
        <v>17.95</v>
      </c>
      <c r="L35">
        <v>18.72</v>
      </c>
      <c r="M35">
        <v>17.95</v>
      </c>
      <c r="N35">
        <v>18.72</v>
      </c>
      <c r="O35">
        <v>0</v>
      </c>
      <c r="P35" t="s">
        <v>299</v>
      </c>
      <c r="Q35" t="s">
        <v>330</v>
      </c>
      <c r="R35" t="s">
        <v>266</v>
      </c>
      <c r="S35">
        <v>1</v>
      </c>
      <c r="T35">
        <v>9</v>
      </c>
      <c r="U35">
        <v>1</v>
      </c>
      <c r="V35" t="s">
        <v>267</v>
      </c>
      <c r="W35" t="s">
        <v>266</v>
      </c>
      <c r="Z35" t="s">
        <v>331</v>
      </c>
    </row>
    <row r="36" spans="1:26">
      <c r="A36" t="str">
        <f t="shared" si="0"/>
        <v>12-2</v>
      </c>
      <c r="B36">
        <v>5057</v>
      </c>
      <c r="C36">
        <v>1</v>
      </c>
      <c r="D36" t="s">
        <v>164</v>
      </c>
      <c r="E36">
        <v>12</v>
      </c>
      <c r="F36" t="s">
        <v>263</v>
      </c>
      <c r="G36">
        <v>2</v>
      </c>
      <c r="H36">
        <v>3102974</v>
      </c>
      <c r="I36" s="126">
        <v>0.97499999999999998</v>
      </c>
      <c r="J36">
        <v>0.89</v>
      </c>
      <c r="K36" s="126">
        <v>18.77</v>
      </c>
      <c r="L36">
        <v>19.61</v>
      </c>
      <c r="M36">
        <v>18.72</v>
      </c>
      <c r="N36">
        <v>19.61</v>
      </c>
      <c r="O36">
        <v>0</v>
      </c>
      <c r="P36" t="s">
        <v>299</v>
      </c>
      <c r="Q36" t="s">
        <v>332</v>
      </c>
      <c r="R36" t="s">
        <v>266</v>
      </c>
      <c r="S36">
        <v>1</v>
      </c>
      <c r="T36">
        <v>9</v>
      </c>
      <c r="U36">
        <v>2</v>
      </c>
      <c r="V36" t="s">
        <v>270</v>
      </c>
      <c r="W36" t="s">
        <v>266</v>
      </c>
      <c r="Z36" t="s">
        <v>333</v>
      </c>
    </row>
    <row r="37" spans="1:26">
      <c r="A37" t="str">
        <f t="shared" si="0"/>
        <v>12-3</v>
      </c>
      <c r="B37">
        <v>5057</v>
      </c>
      <c r="C37">
        <v>1</v>
      </c>
      <c r="D37" t="s">
        <v>164</v>
      </c>
      <c r="E37">
        <v>12</v>
      </c>
      <c r="F37" t="s">
        <v>263</v>
      </c>
      <c r="G37">
        <v>3</v>
      </c>
      <c r="H37">
        <v>3102976</v>
      </c>
      <c r="I37" s="126">
        <v>0.75</v>
      </c>
      <c r="J37">
        <v>0.68</v>
      </c>
      <c r="K37" s="126">
        <v>19.745000000000001</v>
      </c>
      <c r="L37">
        <v>20.29</v>
      </c>
      <c r="M37">
        <v>19.61</v>
      </c>
      <c r="N37">
        <v>20.29</v>
      </c>
      <c r="O37">
        <v>0</v>
      </c>
      <c r="P37" t="s">
        <v>299</v>
      </c>
      <c r="Q37" t="s">
        <v>334</v>
      </c>
      <c r="R37" t="s">
        <v>266</v>
      </c>
      <c r="S37">
        <v>1</v>
      </c>
      <c r="T37">
        <v>9</v>
      </c>
      <c r="U37">
        <v>3</v>
      </c>
      <c r="V37" t="s">
        <v>270</v>
      </c>
      <c r="W37" t="s">
        <v>266</v>
      </c>
      <c r="Z37" t="s">
        <v>335</v>
      </c>
    </row>
    <row r="38" spans="1:26">
      <c r="A38" t="str">
        <f t="shared" si="0"/>
        <v>12-4</v>
      </c>
      <c r="B38">
        <v>5057</v>
      </c>
      <c r="C38">
        <v>1</v>
      </c>
      <c r="D38" t="s">
        <v>164</v>
      </c>
      <c r="E38">
        <v>12</v>
      </c>
      <c r="F38" t="s">
        <v>263</v>
      </c>
      <c r="G38">
        <v>4</v>
      </c>
      <c r="H38">
        <v>3102978</v>
      </c>
      <c r="I38" s="126">
        <v>0.65500000000000003</v>
      </c>
      <c r="J38">
        <v>0.65</v>
      </c>
      <c r="K38" s="126">
        <v>20.495000000000001</v>
      </c>
      <c r="L38">
        <v>20.94</v>
      </c>
      <c r="M38">
        <v>20.29</v>
      </c>
      <c r="N38">
        <v>20.94</v>
      </c>
      <c r="O38">
        <v>0</v>
      </c>
      <c r="P38" t="s">
        <v>299</v>
      </c>
      <c r="Q38" t="s">
        <v>336</v>
      </c>
      <c r="R38" t="s">
        <v>266</v>
      </c>
      <c r="S38">
        <v>1</v>
      </c>
      <c r="T38">
        <v>9</v>
      </c>
      <c r="U38">
        <v>4</v>
      </c>
      <c r="V38" t="s">
        <v>275</v>
      </c>
      <c r="W38" t="s">
        <v>266</v>
      </c>
      <c r="Z38" t="s">
        <v>337</v>
      </c>
    </row>
    <row r="39" spans="1:26">
      <c r="A39" t="str">
        <f t="shared" si="0"/>
        <v>13-1</v>
      </c>
      <c r="B39">
        <v>5057</v>
      </c>
      <c r="C39">
        <v>1</v>
      </c>
      <c r="D39" t="s">
        <v>164</v>
      </c>
      <c r="E39">
        <v>13</v>
      </c>
      <c r="F39" t="s">
        <v>263</v>
      </c>
      <c r="G39">
        <v>1</v>
      </c>
      <c r="H39">
        <v>3102980</v>
      </c>
      <c r="I39" s="126">
        <v>0.73499999999999999</v>
      </c>
      <c r="J39">
        <v>0.73</v>
      </c>
      <c r="K39" s="126">
        <v>21</v>
      </c>
      <c r="L39">
        <v>21.73</v>
      </c>
      <c r="M39">
        <v>21</v>
      </c>
      <c r="N39">
        <v>21.73</v>
      </c>
      <c r="O39">
        <v>0</v>
      </c>
      <c r="P39" t="s">
        <v>264</v>
      </c>
      <c r="Q39" t="s">
        <v>338</v>
      </c>
      <c r="R39" t="s">
        <v>266</v>
      </c>
      <c r="S39">
        <v>1</v>
      </c>
      <c r="T39">
        <v>10</v>
      </c>
      <c r="U39">
        <v>1</v>
      </c>
      <c r="V39" t="s">
        <v>267</v>
      </c>
      <c r="W39" t="s">
        <v>266</v>
      </c>
      <c r="Z39" t="s">
        <v>339</v>
      </c>
    </row>
    <row r="40" spans="1:26">
      <c r="A40" t="str">
        <f t="shared" si="0"/>
        <v>13-2</v>
      </c>
      <c r="B40">
        <v>5057</v>
      </c>
      <c r="C40">
        <v>1</v>
      </c>
      <c r="D40" t="s">
        <v>164</v>
      </c>
      <c r="E40">
        <v>13</v>
      </c>
      <c r="F40" t="s">
        <v>263</v>
      </c>
      <c r="G40">
        <v>2</v>
      </c>
      <c r="H40">
        <v>3102982</v>
      </c>
      <c r="I40" s="126">
        <v>0.83</v>
      </c>
      <c r="J40">
        <v>0.78</v>
      </c>
      <c r="K40" s="126">
        <v>21.734999999999999</v>
      </c>
      <c r="L40">
        <v>22.51</v>
      </c>
      <c r="M40">
        <v>21.73</v>
      </c>
      <c r="N40">
        <v>22.51</v>
      </c>
      <c r="O40">
        <v>0</v>
      </c>
      <c r="P40" t="s">
        <v>264</v>
      </c>
      <c r="Q40" t="s">
        <v>340</v>
      </c>
      <c r="R40" t="s">
        <v>266</v>
      </c>
      <c r="S40">
        <v>1</v>
      </c>
      <c r="T40">
        <v>10</v>
      </c>
      <c r="U40">
        <v>2</v>
      </c>
      <c r="V40" t="s">
        <v>270</v>
      </c>
      <c r="W40" t="s">
        <v>266</v>
      </c>
      <c r="Z40" t="s">
        <v>341</v>
      </c>
    </row>
    <row r="41" spans="1:26">
      <c r="A41" t="str">
        <f t="shared" si="0"/>
        <v>13-3</v>
      </c>
      <c r="B41">
        <v>5057</v>
      </c>
      <c r="C41">
        <v>1</v>
      </c>
      <c r="D41" t="s">
        <v>164</v>
      </c>
      <c r="E41">
        <v>13</v>
      </c>
      <c r="F41" t="s">
        <v>263</v>
      </c>
      <c r="G41">
        <v>3</v>
      </c>
      <c r="H41">
        <v>3102984</v>
      </c>
      <c r="I41" s="126">
        <v>0.79</v>
      </c>
      <c r="J41">
        <v>0.75</v>
      </c>
      <c r="K41" s="126">
        <v>22.564999999999998</v>
      </c>
      <c r="L41">
        <v>23.26</v>
      </c>
      <c r="M41">
        <v>22.51</v>
      </c>
      <c r="N41">
        <v>23.26</v>
      </c>
      <c r="O41">
        <v>0</v>
      </c>
      <c r="P41" t="s">
        <v>264</v>
      </c>
      <c r="Q41" t="s">
        <v>342</v>
      </c>
      <c r="R41" t="s">
        <v>266</v>
      </c>
      <c r="S41">
        <v>1</v>
      </c>
      <c r="T41">
        <v>10</v>
      </c>
      <c r="U41">
        <v>3</v>
      </c>
      <c r="V41" t="s">
        <v>270</v>
      </c>
      <c r="W41" t="s">
        <v>266</v>
      </c>
      <c r="Z41" t="s">
        <v>343</v>
      </c>
    </row>
    <row r="42" spans="1:26">
      <c r="A42" t="str">
        <f t="shared" si="0"/>
        <v>13-4</v>
      </c>
      <c r="B42">
        <v>5057</v>
      </c>
      <c r="C42">
        <v>1</v>
      </c>
      <c r="D42" t="s">
        <v>164</v>
      </c>
      <c r="E42">
        <v>13</v>
      </c>
      <c r="F42" t="s">
        <v>263</v>
      </c>
      <c r="G42">
        <v>4</v>
      </c>
      <c r="H42">
        <v>3102986</v>
      </c>
      <c r="I42" s="126">
        <v>0.91</v>
      </c>
      <c r="J42">
        <v>0.88</v>
      </c>
      <c r="K42" s="126">
        <v>23.354999999999997</v>
      </c>
      <c r="L42">
        <v>24.14</v>
      </c>
      <c r="M42">
        <v>23.26</v>
      </c>
      <c r="N42">
        <v>24.14</v>
      </c>
      <c r="O42">
        <v>0</v>
      </c>
      <c r="P42" t="s">
        <v>264</v>
      </c>
      <c r="Q42" t="s">
        <v>344</v>
      </c>
      <c r="R42" t="s">
        <v>266</v>
      </c>
      <c r="S42">
        <v>1</v>
      </c>
      <c r="T42">
        <v>10</v>
      </c>
      <c r="U42">
        <v>4</v>
      </c>
      <c r="V42" t="s">
        <v>275</v>
      </c>
      <c r="W42" t="s">
        <v>266</v>
      </c>
      <c r="Z42" t="s">
        <v>345</v>
      </c>
    </row>
    <row r="43" spans="1:26" ht="15">
      <c r="A43" t="str">
        <f t="shared" si="0"/>
        <v>14-1</v>
      </c>
      <c r="B43" s="17">
        <v>5057</v>
      </c>
      <c r="C43" s="17">
        <v>1</v>
      </c>
      <c r="D43" s="17" t="s">
        <v>164</v>
      </c>
      <c r="E43" s="17">
        <v>14</v>
      </c>
      <c r="F43" s="17" t="s">
        <v>263</v>
      </c>
      <c r="G43" s="17">
        <v>1</v>
      </c>
      <c r="H43" s="17">
        <v>3102992</v>
      </c>
      <c r="I43" s="126">
        <v>0.755</v>
      </c>
      <c r="J43" s="17">
        <v>0.7</v>
      </c>
      <c r="K43" s="126">
        <v>24.05</v>
      </c>
      <c r="L43" s="17">
        <v>24.75</v>
      </c>
      <c r="M43" s="17">
        <v>24.05</v>
      </c>
      <c r="N43" s="17">
        <v>24.75</v>
      </c>
      <c r="O43" s="17">
        <v>0</v>
      </c>
      <c r="P43" s="17" t="s">
        <v>264</v>
      </c>
      <c r="Q43" s="17" t="s">
        <v>346</v>
      </c>
      <c r="R43" s="17" t="s">
        <v>266</v>
      </c>
      <c r="S43" s="17">
        <v>1</v>
      </c>
      <c r="T43" s="17">
        <v>11</v>
      </c>
      <c r="U43" s="17">
        <v>1</v>
      </c>
      <c r="V43" s="17" t="s">
        <v>267</v>
      </c>
      <c r="W43" s="17" t="s">
        <v>266</v>
      </c>
      <c r="X43" s="17"/>
      <c r="Y43" s="17"/>
      <c r="Z43" s="17" t="s">
        <v>347</v>
      </c>
    </row>
    <row r="44" spans="1:26">
      <c r="A44" t="str">
        <f t="shared" si="0"/>
        <v>14-2</v>
      </c>
      <c r="B44">
        <v>5057</v>
      </c>
      <c r="C44">
        <v>1</v>
      </c>
      <c r="D44" t="s">
        <v>164</v>
      </c>
      <c r="E44">
        <v>14</v>
      </c>
      <c r="F44" t="s">
        <v>263</v>
      </c>
      <c r="G44">
        <v>2</v>
      </c>
      <c r="H44">
        <v>3102994</v>
      </c>
      <c r="I44" s="126">
        <v>0.91500000000000004</v>
      </c>
      <c r="J44">
        <v>0.88</v>
      </c>
      <c r="K44" s="126">
        <v>24.805</v>
      </c>
      <c r="L44">
        <v>25.63</v>
      </c>
      <c r="M44">
        <v>24.75</v>
      </c>
      <c r="N44">
        <v>25.63</v>
      </c>
      <c r="O44">
        <v>0</v>
      </c>
      <c r="P44" t="s">
        <v>264</v>
      </c>
      <c r="Q44" t="s">
        <v>348</v>
      </c>
      <c r="R44" t="s">
        <v>266</v>
      </c>
      <c r="S44">
        <v>1</v>
      </c>
      <c r="T44">
        <v>11</v>
      </c>
      <c r="U44">
        <v>2</v>
      </c>
      <c r="V44" t="s">
        <v>270</v>
      </c>
      <c r="W44" t="s">
        <v>266</v>
      </c>
      <c r="Z44" t="s">
        <v>349</v>
      </c>
    </row>
    <row r="45" spans="1:26">
      <c r="A45" t="str">
        <f t="shared" si="0"/>
        <v>14-3</v>
      </c>
      <c r="B45">
        <v>5057</v>
      </c>
      <c r="C45">
        <v>1</v>
      </c>
      <c r="D45" t="s">
        <v>164</v>
      </c>
      <c r="E45">
        <v>14</v>
      </c>
      <c r="F45" t="s">
        <v>263</v>
      </c>
      <c r="G45">
        <v>3</v>
      </c>
      <c r="H45">
        <v>3102996</v>
      </c>
      <c r="I45" s="126">
        <v>0.71</v>
      </c>
      <c r="J45">
        <v>0.66</v>
      </c>
      <c r="K45" s="126">
        <v>25.72</v>
      </c>
      <c r="L45">
        <v>26.29</v>
      </c>
      <c r="M45">
        <v>25.63</v>
      </c>
      <c r="N45">
        <v>26.29</v>
      </c>
      <c r="O45">
        <v>0</v>
      </c>
      <c r="P45" t="s">
        <v>264</v>
      </c>
      <c r="Q45" t="s">
        <v>350</v>
      </c>
      <c r="R45" t="s">
        <v>266</v>
      </c>
      <c r="S45">
        <v>1</v>
      </c>
      <c r="T45">
        <v>11</v>
      </c>
      <c r="U45">
        <v>3</v>
      </c>
      <c r="V45" t="s">
        <v>270</v>
      </c>
      <c r="W45" t="s">
        <v>266</v>
      </c>
      <c r="Z45" t="s">
        <v>351</v>
      </c>
    </row>
    <row r="46" spans="1:26">
      <c r="A46" t="str">
        <f t="shared" si="0"/>
        <v>14-4</v>
      </c>
      <c r="B46">
        <v>5057</v>
      </c>
      <c r="C46">
        <v>1</v>
      </c>
      <c r="D46" t="s">
        <v>164</v>
      </c>
      <c r="E46">
        <v>14</v>
      </c>
      <c r="F46" t="s">
        <v>263</v>
      </c>
      <c r="G46">
        <v>4</v>
      </c>
      <c r="H46">
        <v>3102998</v>
      </c>
      <c r="I46" s="126">
        <v>0.78500000000000003</v>
      </c>
      <c r="J46">
        <v>0.75</v>
      </c>
      <c r="K46" s="126">
        <v>26.43</v>
      </c>
      <c r="L46">
        <v>27.04</v>
      </c>
      <c r="M46">
        <v>26.29</v>
      </c>
      <c r="N46">
        <v>27.04</v>
      </c>
      <c r="O46">
        <v>0</v>
      </c>
      <c r="P46" t="s">
        <v>264</v>
      </c>
      <c r="Q46" t="s">
        <v>352</v>
      </c>
      <c r="R46" t="s">
        <v>266</v>
      </c>
      <c r="S46">
        <v>1</v>
      </c>
      <c r="T46">
        <v>11</v>
      </c>
      <c r="U46">
        <v>4</v>
      </c>
      <c r="V46" t="s">
        <v>275</v>
      </c>
      <c r="W46" t="s">
        <v>266</v>
      </c>
      <c r="Z46" t="s">
        <v>353</v>
      </c>
    </row>
    <row r="47" spans="1:26" ht="15">
      <c r="A47" t="str">
        <f t="shared" si="0"/>
        <v>15-1</v>
      </c>
      <c r="B47" s="17">
        <v>5057</v>
      </c>
      <c r="C47" s="17">
        <v>1</v>
      </c>
      <c r="D47" s="17" t="s">
        <v>164</v>
      </c>
      <c r="E47" s="17">
        <v>15</v>
      </c>
      <c r="F47" s="17" t="s">
        <v>263</v>
      </c>
      <c r="G47" s="17">
        <v>1</v>
      </c>
      <c r="H47" s="17">
        <v>3103002</v>
      </c>
      <c r="I47" s="126">
        <v>0.96</v>
      </c>
      <c r="J47" s="17">
        <v>0.9</v>
      </c>
      <c r="K47" s="126">
        <v>27.1</v>
      </c>
      <c r="L47" s="17">
        <v>28</v>
      </c>
      <c r="M47" s="17">
        <v>27.1</v>
      </c>
      <c r="N47" s="17">
        <v>28</v>
      </c>
      <c r="O47" s="17">
        <v>0</v>
      </c>
      <c r="P47" s="17" t="s">
        <v>264</v>
      </c>
      <c r="Q47" s="17" t="s">
        <v>354</v>
      </c>
      <c r="R47" s="17" t="s">
        <v>266</v>
      </c>
      <c r="S47" s="17">
        <v>1</v>
      </c>
      <c r="T47" s="17">
        <v>12</v>
      </c>
      <c r="U47" s="17">
        <v>1</v>
      </c>
      <c r="V47" s="17" t="s">
        <v>267</v>
      </c>
      <c r="W47" s="17" t="s">
        <v>266</v>
      </c>
      <c r="X47" s="17"/>
      <c r="Y47" s="17"/>
      <c r="Z47" s="17" t="s">
        <v>355</v>
      </c>
    </row>
    <row r="48" spans="1:26">
      <c r="A48" t="str">
        <f t="shared" si="0"/>
        <v>15-2</v>
      </c>
      <c r="B48">
        <v>5057</v>
      </c>
      <c r="C48">
        <v>1</v>
      </c>
      <c r="D48" t="s">
        <v>164</v>
      </c>
      <c r="E48">
        <v>15</v>
      </c>
      <c r="F48" t="s">
        <v>263</v>
      </c>
      <c r="G48">
        <v>2</v>
      </c>
      <c r="H48">
        <v>3103004</v>
      </c>
      <c r="I48" s="126">
        <v>0.66</v>
      </c>
      <c r="J48">
        <v>0.64</v>
      </c>
      <c r="K48" s="126">
        <v>28.060000000000002</v>
      </c>
      <c r="L48">
        <v>28.64</v>
      </c>
      <c r="M48">
        <v>28</v>
      </c>
      <c r="N48">
        <v>28.64</v>
      </c>
      <c r="O48">
        <v>0</v>
      </c>
      <c r="P48" t="s">
        <v>264</v>
      </c>
      <c r="Q48" t="s">
        <v>356</v>
      </c>
      <c r="R48" t="s">
        <v>266</v>
      </c>
      <c r="S48">
        <v>1</v>
      </c>
      <c r="T48">
        <v>12</v>
      </c>
      <c r="U48">
        <v>2</v>
      </c>
      <c r="V48" t="s">
        <v>270</v>
      </c>
      <c r="W48" t="s">
        <v>266</v>
      </c>
      <c r="Z48" t="s">
        <v>357</v>
      </c>
    </row>
    <row r="49" spans="1:26">
      <c r="A49" t="str">
        <f t="shared" si="0"/>
        <v>15-3</v>
      </c>
      <c r="B49">
        <v>5057</v>
      </c>
      <c r="C49">
        <v>1</v>
      </c>
      <c r="D49" t="s">
        <v>164</v>
      </c>
      <c r="E49">
        <v>15</v>
      </c>
      <c r="F49" t="s">
        <v>263</v>
      </c>
      <c r="G49">
        <v>3</v>
      </c>
      <c r="H49">
        <v>3103006</v>
      </c>
      <c r="I49" s="126">
        <v>0.71</v>
      </c>
      <c r="J49">
        <v>0.68</v>
      </c>
      <c r="K49" s="126">
        <v>28.720000000000002</v>
      </c>
      <c r="L49">
        <v>29.32</v>
      </c>
      <c r="M49">
        <v>28.64</v>
      </c>
      <c r="N49">
        <v>29.32</v>
      </c>
      <c r="O49">
        <v>0</v>
      </c>
      <c r="P49" t="s">
        <v>264</v>
      </c>
      <c r="Q49" t="s">
        <v>358</v>
      </c>
      <c r="R49" t="s">
        <v>266</v>
      </c>
      <c r="S49">
        <v>1</v>
      </c>
      <c r="T49">
        <v>12</v>
      </c>
      <c r="U49">
        <v>3</v>
      </c>
      <c r="V49" t="s">
        <v>270</v>
      </c>
      <c r="W49" t="s">
        <v>266</v>
      </c>
      <c r="Z49" t="s">
        <v>359</v>
      </c>
    </row>
    <row r="50" spans="1:26">
      <c r="A50" t="str">
        <f t="shared" si="0"/>
        <v>15-4</v>
      </c>
      <c r="B50">
        <v>5057</v>
      </c>
      <c r="C50">
        <v>1</v>
      </c>
      <c r="D50" t="s">
        <v>164</v>
      </c>
      <c r="E50">
        <v>15</v>
      </c>
      <c r="F50" t="s">
        <v>263</v>
      </c>
      <c r="G50">
        <v>4</v>
      </c>
      <c r="H50">
        <v>3103008</v>
      </c>
      <c r="I50" s="126">
        <v>0.84499999999999997</v>
      </c>
      <c r="J50">
        <v>0.78</v>
      </c>
      <c r="K50" s="126">
        <v>29.430000000000003</v>
      </c>
      <c r="L50">
        <v>30.1</v>
      </c>
      <c r="M50">
        <v>29.32</v>
      </c>
      <c r="N50">
        <v>30.1</v>
      </c>
      <c r="O50">
        <v>0</v>
      </c>
      <c r="P50" t="s">
        <v>264</v>
      </c>
      <c r="Q50" t="s">
        <v>360</v>
      </c>
      <c r="R50" t="s">
        <v>266</v>
      </c>
      <c r="S50">
        <v>1</v>
      </c>
      <c r="T50">
        <v>12</v>
      </c>
      <c r="U50">
        <v>4</v>
      </c>
      <c r="V50" t="s">
        <v>275</v>
      </c>
      <c r="W50" t="s">
        <v>266</v>
      </c>
      <c r="Z50" t="s">
        <v>361</v>
      </c>
    </row>
    <row r="51" spans="1:26">
      <c r="A51" t="str">
        <f t="shared" si="0"/>
        <v>16-1</v>
      </c>
      <c r="B51">
        <v>5057</v>
      </c>
      <c r="C51">
        <v>1</v>
      </c>
      <c r="D51" t="s">
        <v>164</v>
      </c>
      <c r="E51">
        <v>16</v>
      </c>
      <c r="F51" t="s">
        <v>263</v>
      </c>
      <c r="G51">
        <v>1</v>
      </c>
      <c r="H51">
        <v>3103010</v>
      </c>
      <c r="I51" s="126">
        <v>0.86</v>
      </c>
      <c r="J51">
        <v>0.81</v>
      </c>
      <c r="K51" s="126">
        <v>30.15</v>
      </c>
      <c r="L51">
        <v>30.96</v>
      </c>
      <c r="M51">
        <v>30.15</v>
      </c>
      <c r="N51">
        <v>30.96</v>
      </c>
      <c r="O51">
        <v>0</v>
      </c>
      <c r="P51" t="s">
        <v>299</v>
      </c>
      <c r="Q51" t="s">
        <v>362</v>
      </c>
      <c r="R51" t="s">
        <v>266</v>
      </c>
      <c r="S51">
        <v>1</v>
      </c>
      <c r="T51">
        <v>13</v>
      </c>
      <c r="U51">
        <v>1</v>
      </c>
      <c r="V51" t="s">
        <v>267</v>
      </c>
      <c r="W51" t="s">
        <v>266</v>
      </c>
      <c r="Z51" t="s">
        <v>363</v>
      </c>
    </row>
    <row r="52" spans="1:26">
      <c r="A52" t="str">
        <f t="shared" si="0"/>
        <v>16-2</v>
      </c>
      <c r="B52">
        <v>5057</v>
      </c>
      <c r="C52">
        <v>1</v>
      </c>
      <c r="D52" t="s">
        <v>164</v>
      </c>
      <c r="E52">
        <v>16</v>
      </c>
      <c r="F52" t="s">
        <v>263</v>
      </c>
      <c r="G52">
        <v>2</v>
      </c>
      <c r="H52">
        <v>3103012</v>
      </c>
      <c r="I52" s="126">
        <v>0.97</v>
      </c>
      <c r="J52">
        <v>0.91</v>
      </c>
      <c r="K52" s="126">
        <v>31.009999999999998</v>
      </c>
      <c r="L52">
        <v>31.87</v>
      </c>
      <c r="M52">
        <v>30.96</v>
      </c>
      <c r="N52">
        <v>31.87</v>
      </c>
      <c r="O52">
        <v>0</v>
      </c>
      <c r="P52" t="s">
        <v>299</v>
      </c>
      <c r="Q52" t="s">
        <v>364</v>
      </c>
      <c r="R52" t="s">
        <v>266</v>
      </c>
      <c r="S52">
        <v>1</v>
      </c>
      <c r="T52">
        <v>13</v>
      </c>
      <c r="U52">
        <v>2</v>
      </c>
      <c r="V52" t="s">
        <v>270</v>
      </c>
      <c r="W52" t="s">
        <v>266</v>
      </c>
      <c r="Z52" t="s">
        <v>365</v>
      </c>
    </row>
    <row r="53" spans="1:26">
      <c r="A53" t="str">
        <f t="shared" si="0"/>
        <v>16-3</v>
      </c>
      <c r="B53">
        <v>5057</v>
      </c>
      <c r="C53">
        <v>1</v>
      </c>
      <c r="D53" t="s">
        <v>164</v>
      </c>
      <c r="E53">
        <v>16</v>
      </c>
      <c r="F53" t="s">
        <v>263</v>
      </c>
      <c r="G53">
        <v>3</v>
      </c>
      <c r="H53">
        <v>3103014</v>
      </c>
      <c r="I53" s="126">
        <v>0.74</v>
      </c>
      <c r="J53">
        <v>0.72</v>
      </c>
      <c r="K53" s="126">
        <v>31.979999999999997</v>
      </c>
      <c r="L53">
        <v>32.590000000000003</v>
      </c>
      <c r="M53">
        <v>31.87</v>
      </c>
      <c r="N53">
        <v>32.590000000000003</v>
      </c>
      <c r="O53">
        <v>0</v>
      </c>
      <c r="P53" t="s">
        <v>299</v>
      </c>
      <c r="Q53" t="s">
        <v>366</v>
      </c>
      <c r="R53" t="s">
        <v>266</v>
      </c>
      <c r="S53">
        <v>1</v>
      </c>
      <c r="T53">
        <v>13</v>
      </c>
      <c r="U53">
        <v>3</v>
      </c>
      <c r="V53" t="s">
        <v>270</v>
      </c>
      <c r="W53" t="s">
        <v>266</v>
      </c>
      <c r="Z53" t="s">
        <v>367</v>
      </c>
    </row>
    <row r="54" spans="1:26">
      <c r="A54" t="str">
        <f t="shared" si="0"/>
        <v>16-4</v>
      </c>
      <c r="B54">
        <v>5057</v>
      </c>
      <c r="C54">
        <v>1</v>
      </c>
      <c r="D54" t="s">
        <v>164</v>
      </c>
      <c r="E54">
        <v>16</v>
      </c>
      <c r="F54" t="s">
        <v>263</v>
      </c>
      <c r="G54">
        <v>4</v>
      </c>
      <c r="H54">
        <v>3103016</v>
      </c>
      <c r="I54" s="126">
        <v>0.65500000000000003</v>
      </c>
      <c r="J54">
        <v>0.56999999999999995</v>
      </c>
      <c r="K54" s="126">
        <v>32.72</v>
      </c>
      <c r="L54">
        <v>33.159999999999997</v>
      </c>
      <c r="M54">
        <v>32.590000000000003</v>
      </c>
      <c r="N54">
        <v>33.159999999999997</v>
      </c>
      <c r="O54">
        <v>0</v>
      </c>
      <c r="P54" t="s">
        <v>299</v>
      </c>
      <c r="Q54" t="s">
        <v>368</v>
      </c>
      <c r="R54" t="s">
        <v>266</v>
      </c>
      <c r="S54">
        <v>1</v>
      </c>
      <c r="T54">
        <v>13</v>
      </c>
      <c r="U54">
        <v>4</v>
      </c>
      <c r="V54" t="s">
        <v>275</v>
      </c>
      <c r="W54" t="s">
        <v>266</v>
      </c>
      <c r="Z54" t="s">
        <v>369</v>
      </c>
    </row>
    <row r="55" spans="1:26">
      <c r="A55" t="str">
        <f t="shared" si="0"/>
        <v>17-1</v>
      </c>
      <c r="B55">
        <v>5057</v>
      </c>
      <c r="C55">
        <v>1</v>
      </c>
      <c r="D55" t="s">
        <v>164</v>
      </c>
      <c r="E55">
        <v>17</v>
      </c>
      <c r="F55" t="s">
        <v>263</v>
      </c>
      <c r="G55">
        <v>1</v>
      </c>
      <c r="H55">
        <v>3103018</v>
      </c>
      <c r="I55" s="126">
        <v>0.76500000000000001</v>
      </c>
      <c r="J55">
        <v>0.77</v>
      </c>
      <c r="K55" s="126">
        <v>33.200000000000003</v>
      </c>
      <c r="L55">
        <v>33.97</v>
      </c>
      <c r="M55">
        <v>33.200000000000003</v>
      </c>
      <c r="N55">
        <v>33.97</v>
      </c>
      <c r="O55">
        <v>0</v>
      </c>
      <c r="P55" t="s">
        <v>299</v>
      </c>
      <c r="Q55" t="s">
        <v>370</v>
      </c>
      <c r="R55" t="s">
        <v>266</v>
      </c>
      <c r="S55">
        <v>1</v>
      </c>
      <c r="T55">
        <v>14</v>
      </c>
      <c r="U55">
        <v>1</v>
      </c>
      <c r="V55" t="s">
        <v>267</v>
      </c>
      <c r="W55" t="s">
        <v>266</v>
      </c>
      <c r="Z55" t="s">
        <v>371</v>
      </c>
    </row>
    <row r="56" spans="1:26">
      <c r="A56" t="str">
        <f t="shared" si="0"/>
        <v>17-2</v>
      </c>
      <c r="B56">
        <v>5057</v>
      </c>
      <c r="C56">
        <v>1</v>
      </c>
      <c r="D56" t="s">
        <v>164</v>
      </c>
      <c r="E56">
        <v>17</v>
      </c>
      <c r="F56" t="s">
        <v>263</v>
      </c>
      <c r="G56">
        <v>2</v>
      </c>
      <c r="H56">
        <v>3103020</v>
      </c>
      <c r="I56" s="126">
        <v>0.73499999999999999</v>
      </c>
      <c r="J56">
        <v>0.72</v>
      </c>
      <c r="K56" s="126">
        <v>33.965000000000003</v>
      </c>
      <c r="L56">
        <v>34.69</v>
      </c>
      <c r="M56">
        <v>33.97</v>
      </c>
      <c r="N56">
        <v>34.69</v>
      </c>
      <c r="O56">
        <v>0</v>
      </c>
      <c r="P56" t="s">
        <v>299</v>
      </c>
      <c r="Q56" t="s">
        <v>372</v>
      </c>
      <c r="R56" t="s">
        <v>266</v>
      </c>
      <c r="S56">
        <v>1</v>
      </c>
      <c r="T56">
        <v>14</v>
      </c>
      <c r="U56">
        <v>2</v>
      </c>
      <c r="V56" t="s">
        <v>270</v>
      </c>
      <c r="W56" t="s">
        <v>266</v>
      </c>
      <c r="Z56" t="s">
        <v>373</v>
      </c>
    </row>
    <row r="57" spans="1:26">
      <c r="A57" t="str">
        <f t="shared" si="0"/>
        <v>17-3</v>
      </c>
      <c r="B57">
        <v>5057</v>
      </c>
      <c r="C57">
        <v>1</v>
      </c>
      <c r="D57" t="s">
        <v>164</v>
      </c>
      <c r="E57">
        <v>17</v>
      </c>
      <c r="F57" t="s">
        <v>263</v>
      </c>
      <c r="G57">
        <v>3</v>
      </c>
      <c r="H57">
        <v>3103022</v>
      </c>
      <c r="I57" s="126">
        <v>0.78500000000000003</v>
      </c>
      <c r="J57">
        <v>0.77</v>
      </c>
      <c r="K57" s="126">
        <v>34.700000000000003</v>
      </c>
      <c r="L57">
        <v>35.46</v>
      </c>
      <c r="M57">
        <v>34.69</v>
      </c>
      <c r="N57">
        <v>35.46</v>
      </c>
      <c r="O57">
        <v>0</v>
      </c>
      <c r="P57" t="s">
        <v>299</v>
      </c>
      <c r="Q57" t="s">
        <v>374</v>
      </c>
      <c r="R57" t="s">
        <v>266</v>
      </c>
      <c r="S57">
        <v>1</v>
      </c>
      <c r="T57">
        <v>14</v>
      </c>
      <c r="U57">
        <v>3</v>
      </c>
      <c r="V57" t="s">
        <v>270</v>
      </c>
      <c r="W57" t="s">
        <v>266</v>
      </c>
      <c r="Z57" t="s">
        <v>375</v>
      </c>
    </row>
    <row r="58" spans="1:26">
      <c r="A58" t="str">
        <f t="shared" si="0"/>
        <v>17-4</v>
      </c>
      <c r="B58">
        <v>5057</v>
      </c>
      <c r="C58">
        <v>1</v>
      </c>
      <c r="D58" t="s">
        <v>164</v>
      </c>
      <c r="E58">
        <v>17</v>
      </c>
      <c r="F58" t="s">
        <v>263</v>
      </c>
      <c r="G58">
        <v>4</v>
      </c>
      <c r="H58">
        <v>3103024</v>
      </c>
      <c r="I58" s="126">
        <v>0.81</v>
      </c>
      <c r="J58">
        <v>0.77</v>
      </c>
      <c r="K58" s="126">
        <v>35.484999999999999</v>
      </c>
      <c r="L58">
        <v>36.229999999999997</v>
      </c>
      <c r="M58">
        <v>35.46</v>
      </c>
      <c r="N58">
        <v>36.229999999999997</v>
      </c>
      <c r="O58">
        <v>0</v>
      </c>
      <c r="P58" t="s">
        <v>299</v>
      </c>
      <c r="Q58" t="s">
        <v>376</v>
      </c>
      <c r="R58" t="s">
        <v>266</v>
      </c>
      <c r="S58">
        <v>1</v>
      </c>
      <c r="T58">
        <v>14</v>
      </c>
      <c r="U58">
        <v>4</v>
      </c>
      <c r="V58" t="s">
        <v>275</v>
      </c>
      <c r="W58" t="s">
        <v>266</v>
      </c>
      <c r="Z58" t="s">
        <v>377</v>
      </c>
    </row>
    <row r="59" spans="1:26">
      <c r="A59" t="str">
        <f t="shared" si="0"/>
        <v>18-1</v>
      </c>
      <c r="B59">
        <v>5057</v>
      </c>
      <c r="C59">
        <v>1</v>
      </c>
      <c r="D59" t="s">
        <v>164</v>
      </c>
      <c r="E59">
        <v>18</v>
      </c>
      <c r="F59" t="s">
        <v>263</v>
      </c>
      <c r="G59">
        <v>1</v>
      </c>
      <c r="H59">
        <v>3103026</v>
      </c>
      <c r="I59" s="126">
        <v>0.75</v>
      </c>
      <c r="J59">
        <v>0.75</v>
      </c>
      <c r="K59" s="126">
        <v>36.25</v>
      </c>
      <c r="L59">
        <v>37</v>
      </c>
      <c r="M59">
        <v>36.25</v>
      </c>
      <c r="N59">
        <v>37</v>
      </c>
      <c r="O59">
        <v>0</v>
      </c>
      <c r="P59" t="s">
        <v>299</v>
      </c>
      <c r="Q59" t="s">
        <v>378</v>
      </c>
      <c r="R59" t="s">
        <v>266</v>
      </c>
      <c r="S59">
        <v>1</v>
      </c>
      <c r="T59">
        <v>15</v>
      </c>
      <c r="U59">
        <v>1</v>
      </c>
      <c r="V59" t="s">
        <v>267</v>
      </c>
      <c r="W59" t="s">
        <v>266</v>
      </c>
      <c r="Z59" t="s">
        <v>379</v>
      </c>
    </row>
    <row r="60" spans="1:26">
      <c r="A60" t="str">
        <f t="shared" si="0"/>
        <v>18-2</v>
      </c>
      <c r="B60">
        <v>5057</v>
      </c>
      <c r="C60">
        <v>1</v>
      </c>
      <c r="D60" t="s">
        <v>164</v>
      </c>
      <c r="E60">
        <v>18</v>
      </c>
      <c r="F60" t="s">
        <v>263</v>
      </c>
      <c r="G60">
        <v>2</v>
      </c>
      <c r="H60">
        <v>3103028</v>
      </c>
      <c r="I60" s="126">
        <v>0.81499999999999995</v>
      </c>
      <c r="J60">
        <v>0.76</v>
      </c>
      <c r="K60" s="126">
        <v>37</v>
      </c>
      <c r="L60">
        <v>37.76</v>
      </c>
      <c r="M60">
        <v>37</v>
      </c>
      <c r="N60">
        <v>37.76</v>
      </c>
      <c r="O60">
        <v>0</v>
      </c>
      <c r="P60" t="s">
        <v>299</v>
      </c>
      <c r="Q60" t="s">
        <v>380</v>
      </c>
      <c r="R60" t="s">
        <v>266</v>
      </c>
      <c r="S60">
        <v>1</v>
      </c>
      <c r="T60">
        <v>15</v>
      </c>
      <c r="U60">
        <v>2</v>
      </c>
      <c r="V60" t="s">
        <v>270</v>
      </c>
      <c r="W60" t="s">
        <v>266</v>
      </c>
      <c r="Z60" t="s">
        <v>381</v>
      </c>
    </row>
    <row r="61" spans="1:26">
      <c r="A61" t="str">
        <f t="shared" si="0"/>
        <v>18-3</v>
      </c>
      <c r="B61">
        <v>5057</v>
      </c>
      <c r="C61">
        <v>1</v>
      </c>
      <c r="D61" t="s">
        <v>164</v>
      </c>
      <c r="E61">
        <v>18</v>
      </c>
      <c r="F61" t="s">
        <v>263</v>
      </c>
      <c r="G61">
        <v>3</v>
      </c>
      <c r="H61">
        <v>3103030</v>
      </c>
      <c r="I61" s="126">
        <v>0.84499999999999997</v>
      </c>
      <c r="J61">
        <v>0.68</v>
      </c>
      <c r="K61" s="126">
        <v>37.814999999999998</v>
      </c>
      <c r="L61">
        <v>38.44</v>
      </c>
      <c r="M61">
        <v>37.76</v>
      </c>
      <c r="N61">
        <v>38.44</v>
      </c>
      <c r="O61">
        <v>0</v>
      </c>
      <c r="P61" t="s">
        <v>299</v>
      </c>
      <c r="Q61" t="s">
        <v>382</v>
      </c>
      <c r="R61" t="s">
        <v>266</v>
      </c>
      <c r="S61">
        <v>1</v>
      </c>
      <c r="T61">
        <v>15</v>
      </c>
      <c r="U61">
        <v>3</v>
      </c>
      <c r="V61" t="s">
        <v>270</v>
      </c>
      <c r="W61" t="s">
        <v>266</v>
      </c>
      <c r="Z61" t="s">
        <v>383</v>
      </c>
    </row>
    <row r="62" spans="1:26">
      <c r="A62" t="str">
        <f t="shared" si="0"/>
        <v>18-4</v>
      </c>
      <c r="B62">
        <v>5057</v>
      </c>
      <c r="C62">
        <v>1</v>
      </c>
      <c r="D62" t="s">
        <v>164</v>
      </c>
      <c r="E62">
        <v>18</v>
      </c>
      <c r="F62" t="s">
        <v>263</v>
      </c>
      <c r="G62">
        <v>4</v>
      </c>
      <c r="H62">
        <v>3103032</v>
      </c>
      <c r="I62" s="126">
        <v>0.79</v>
      </c>
      <c r="J62">
        <v>0.73</v>
      </c>
      <c r="K62" s="126">
        <v>38.659999999999997</v>
      </c>
      <c r="L62">
        <v>39.17</v>
      </c>
      <c r="M62">
        <v>38.44</v>
      </c>
      <c r="N62">
        <v>39.17</v>
      </c>
      <c r="O62">
        <v>0</v>
      </c>
      <c r="P62" t="s">
        <v>299</v>
      </c>
      <c r="Q62" t="s">
        <v>384</v>
      </c>
      <c r="R62" t="s">
        <v>266</v>
      </c>
      <c r="S62">
        <v>1</v>
      </c>
      <c r="T62">
        <v>15</v>
      </c>
      <c r="U62">
        <v>4</v>
      </c>
      <c r="V62" t="s">
        <v>275</v>
      </c>
      <c r="W62" t="s">
        <v>266</v>
      </c>
      <c r="Z62" t="s">
        <v>385</v>
      </c>
    </row>
    <row r="63" spans="1:26" ht="15">
      <c r="A63" t="str">
        <f t="shared" si="0"/>
        <v>19-1</v>
      </c>
      <c r="B63" s="17">
        <v>5057</v>
      </c>
      <c r="C63" s="17">
        <v>1</v>
      </c>
      <c r="D63" s="17" t="s">
        <v>164</v>
      </c>
      <c r="E63" s="17">
        <v>19</v>
      </c>
      <c r="F63" s="17" t="s">
        <v>263</v>
      </c>
      <c r="G63" s="17">
        <v>1</v>
      </c>
      <c r="H63" s="17">
        <v>3103036</v>
      </c>
      <c r="I63" s="126">
        <v>0.87</v>
      </c>
      <c r="J63" s="17">
        <v>0.82</v>
      </c>
      <c r="K63" s="126">
        <v>39.299999999999997</v>
      </c>
      <c r="L63" s="17">
        <v>40.119999999999997</v>
      </c>
      <c r="M63" s="17">
        <v>39.299999999999997</v>
      </c>
      <c r="N63" s="17">
        <v>40.119999999999997</v>
      </c>
      <c r="O63" s="17">
        <v>0</v>
      </c>
      <c r="P63" s="17" t="s">
        <v>299</v>
      </c>
      <c r="Q63" s="17" t="s">
        <v>386</v>
      </c>
      <c r="R63" s="17" t="s">
        <v>266</v>
      </c>
      <c r="S63" s="17">
        <v>1</v>
      </c>
      <c r="T63" s="17">
        <v>16</v>
      </c>
      <c r="U63" s="17">
        <v>1</v>
      </c>
      <c r="V63" s="17" t="s">
        <v>267</v>
      </c>
      <c r="W63" s="17" t="s">
        <v>266</v>
      </c>
      <c r="X63" s="17"/>
      <c r="Y63" s="17"/>
      <c r="Z63" s="17" t="s">
        <v>387</v>
      </c>
    </row>
    <row r="64" spans="1:26">
      <c r="A64" t="str">
        <f t="shared" si="0"/>
        <v>19-2</v>
      </c>
      <c r="B64">
        <v>5057</v>
      </c>
      <c r="C64">
        <v>1</v>
      </c>
      <c r="D64" t="s">
        <v>164</v>
      </c>
      <c r="E64">
        <v>19</v>
      </c>
      <c r="F64" t="s">
        <v>263</v>
      </c>
      <c r="G64">
        <v>2</v>
      </c>
      <c r="H64">
        <v>3103038</v>
      </c>
      <c r="I64" s="126">
        <v>0.81499999999999995</v>
      </c>
      <c r="J64">
        <v>0.78</v>
      </c>
      <c r="K64" s="126">
        <v>40.169999999999995</v>
      </c>
      <c r="L64">
        <v>40.9</v>
      </c>
      <c r="M64">
        <v>40.119999999999997</v>
      </c>
      <c r="N64">
        <v>40.9</v>
      </c>
      <c r="O64">
        <v>0</v>
      </c>
      <c r="P64" t="s">
        <v>299</v>
      </c>
      <c r="Q64" t="s">
        <v>388</v>
      </c>
      <c r="R64" t="s">
        <v>266</v>
      </c>
      <c r="S64">
        <v>1</v>
      </c>
      <c r="T64">
        <v>16</v>
      </c>
      <c r="U64">
        <v>2</v>
      </c>
      <c r="V64" t="s">
        <v>270</v>
      </c>
      <c r="W64" t="s">
        <v>266</v>
      </c>
      <c r="Z64" t="s">
        <v>389</v>
      </c>
    </row>
    <row r="65" spans="1:26">
      <c r="A65" t="str">
        <f t="shared" si="0"/>
        <v>19-3</v>
      </c>
      <c r="B65">
        <v>5057</v>
      </c>
      <c r="C65">
        <v>1</v>
      </c>
      <c r="D65" t="s">
        <v>164</v>
      </c>
      <c r="E65">
        <v>19</v>
      </c>
      <c r="F65" t="s">
        <v>263</v>
      </c>
      <c r="G65">
        <v>3</v>
      </c>
      <c r="H65">
        <v>3103040</v>
      </c>
      <c r="I65" s="126">
        <v>0.78</v>
      </c>
      <c r="J65">
        <v>0.74</v>
      </c>
      <c r="K65" s="126">
        <v>40.984999999999992</v>
      </c>
      <c r="L65">
        <v>41.64</v>
      </c>
      <c r="M65">
        <v>40.9</v>
      </c>
      <c r="N65">
        <v>41.64</v>
      </c>
      <c r="O65">
        <v>0</v>
      </c>
      <c r="P65" t="s">
        <v>299</v>
      </c>
      <c r="Q65" t="s">
        <v>390</v>
      </c>
      <c r="R65" t="s">
        <v>266</v>
      </c>
      <c r="S65">
        <v>1</v>
      </c>
      <c r="T65">
        <v>16</v>
      </c>
      <c r="U65">
        <v>3</v>
      </c>
      <c r="V65" t="s">
        <v>270</v>
      </c>
      <c r="W65" t="s">
        <v>266</v>
      </c>
      <c r="Z65" t="s">
        <v>391</v>
      </c>
    </row>
    <row r="66" spans="1:26">
      <c r="A66" t="str">
        <f t="shared" si="0"/>
        <v>19-4</v>
      </c>
      <c r="B66">
        <v>5057</v>
      </c>
      <c r="C66">
        <v>1</v>
      </c>
      <c r="D66" t="s">
        <v>164</v>
      </c>
      <c r="E66">
        <v>19</v>
      </c>
      <c r="F66" t="s">
        <v>263</v>
      </c>
      <c r="G66">
        <v>4</v>
      </c>
      <c r="H66">
        <v>3103042</v>
      </c>
      <c r="I66" s="126">
        <v>0.77500000000000002</v>
      </c>
      <c r="J66">
        <v>0.76</v>
      </c>
      <c r="K66" s="126">
        <v>41.764999999999993</v>
      </c>
      <c r="L66">
        <v>42.4</v>
      </c>
      <c r="M66">
        <v>41.64</v>
      </c>
      <c r="N66">
        <v>42.4</v>
      </c>
      <c r="O66">
        <v>0</v>
      </c>
      <c r="P66" t="s">
        <v>299</v>
      </c>
      <c r="Q66" t="s">
        <v>392</v>
      </c>
      <c r="R66" t="s">
        <v>266</v>
      </c>
      <c r="S66">
        <v>1</v>
      </c>
      <c r="T66">
        <v>16</v>
      </c>
      <c r="U66">
        <v>4</v>
      </c>
      <c r="V66" t="s">
        <v>275</v>
      </c>
      <c r="W66" t="s">
        <v>266</v>
      </c>
      <c r="Z66" t="s">
        <v>393</v>
      </c>
    </row>
    <row r="67" spans="1:26">
      <c r="A67" t="str">
        <f t="shared" si="0"/>
        <v>20-1</v>
      </c>
      <c r="B67">
        <v>5057</v>
      </c>
      <c r="C67">
        <v>1</v>
      </c>
      <c r="D67" t="s">
        <v>164</v>
      </c>
      <c r="E67">
        <v>20</v>
      </c>
      <c r="F67" t="s">
        <v>263</v>
      </c>
      <c r="G67">
        <v>1</v>
      </c>
      <c r="H67">
        <v>3103044</v>
      </c>
      <c r="I67" s="126">
        <v>0.64</v>
      </c>
      <c r="J67">
        <v>0.63</v>
      </c>
      <c r="K67" s="126">
        <v>42.35</v>
      </c>
      <c r="L67">
        <v>42.98</v>
      </c>
      <c r="M67">
        <v>42.35</v>
      </c>
      <c r="N67">
        <v>42.98</v>
      </c>
      <c r="O67">
        <v>0</v>
      </c>
      <c r="P67" t="s">
        <v>299</v>
      </c>
      <c r="Q67" t="s">
        <v>394</v>
      </c>
      <c r="R67" t="s">
        <v>266</v>
      </c>
      <c r="S67">
        <v>1</v>
      </c>
      <c r="T67">
        <v>17</v>
      </c>
      <c r="U67">
        <v>1</v>
      </c>
      <c r="V67" t="s">
        <v>267</v>
      </c>
      <c r="W67" t="s">
        <v>266</v>
      </c>
      <c r="Z67" t="s">
        <v>395</v>
      </c>
    </row>
    <row r="68" spans="1:26">
      <c r="A68" t="str">
        <f t="shared" ref="A68:A131" si="1">E68&amp;"-"&amp;G68</f>
        <v>20-2</v>
      </c>
      <c r="B68">
        <v>5057</v>
      </c>
      <c r="C68">
        <v>1</v>
      </c>
      <c r="D68" t="s">
        <v>164</v>
      </c>
      <c r="E68">
        <v>20</v>
      </c>
      <c r="F68" t="s">
        <v>263</v>
      </c>
      <c r="G68">
        <v>2</v>
      </c>
      <c r="H68">
        <v>3103046</v>
      </c>
      <c r="I68" s="126">
        <v>0.84499999999999997</v>
      </c>
      <c r="J68">
        <v>0.8</v>
      </c>
      <c r="K68" s="126">
        <v>42.99</v>
      </c>
      <c r="L68">
        <v>43.78</v>
      </c>
      <c r="M68">
        <v>42.98</v>
      </c>
      <c r="N68">
        <v>43.78</v>
      </c>
      <c r="O68">
        <v>0</v>
      </c>
      <c r="P68" t="s">
        <v>299</v>
      </c>
      <c r="Q68" t="s">
        <v>396</v>
      </c>
      <c r="R68" t="s">
        <v>266</v>
      </c>
      <c r="S68">
        <v>1</v>
      </c>
      <c r="T68">
        <v>17</v>
      </c>
      <c r="U68">
        <v>2</v>
      </c>
      <c r="V68" t="s">
        <v>270</v>
      </c>
      <c r="W68" t="s">
        <v>266</v>
      </c>
      <c r="Z68" t="s">
        <v>397</v>
      </c>
    </row>
    <row r="69" spans="1:26">
      <c r="A69" t="str">
        <f t="shared" si="1"/>
        <v>20-3</v>
      </c>
      <c r="B69">
        <v>5057</v>
      </c>
      <c r="C69">
        <v>1</v>
      </c>
      <c r="D69" t="s">
        <v>164</v>
      </c>
      <c r="E69">
        <v>20</v>
      </c>
      <c r="F69" t="s">
        <v>263</v>
      </c>
      <c r="G69">
        <v>3</v>
      </c>
      <c r="H69">
        <v>3103048</v>
      </c>
      <c r="I69" s="126">
        <v>0.96499999999999997</v>
      </c>
      <c r="J69">
        <v>0.93</v>
      </c>
      <c r="K69" s="126">
        <v>43.835000000000001</v>
      </c>
      <c r="L69">
        <v>44.71</v>
      </c>
      <c r="M69">
        <v>43.78</v>
      </c>
      <c r="N69">
        <v>44.71</v>
      </c>
      <c r="O69">
        <v>0</v>
      </c>
      <c r="P69" t="s">
        <v>299</v>
      </c>
      <c r="Q69" t="s">
        <v>398</v>
      </c>
      <c r="R69" t="s">
        <v>266</v>
      </c>
      <c r="S69">
        <v>1</v>
      </c>
      <c r="T69">
        <v>17</v>
      </c>
      <c r="U69">
        <v>3</v>
      </c>
      <c r="V69" t="s">
        <v>270</v>
      </c>
      <c r="W69" t="s">
        <v>266</v>
      </c>
      <c r="Z69" t="s">
        <v>399</v>
      </c>
    </row>
    <row r="70" spans="1:26">
      <c r="A70" t="str">
        <f t="shared" si="1"/>
        <v>20-4</v>
      </c>
      <c r="B70">
        <v>5057</v>
      </c>
      <c r="C70">
        <v>1</v>
      </c>
      <c r="D70" t="s">
        <v>164</v>
      </c>
      <c r="E70">
        <v>20</v>
      </c>
      <c r="F70" t="s">
        <v>263</v>
      </c>
      <c r="G70">
        <v>4</v>
      </c>
      <c r="H70">
        <v>3103050</v>
      </c>
      <c r="I70" s="126">
        <v>0.76500000000000001</v>
      </c>
      <c r="J70">
        <v>0.74</v>
      </c>
      <c r="K70" s="126">
        <v>44.800000000000004</v>
      </c>
      <c r="L70">
        <v>45.45</v>
      </c>
      <c r="M70">
        <v>44.71</v>
      </c>
      <c r="N70">
        <v>45.45</v>
      </c>
      <c r="O70">
        <v>0</v>
      </c>
      <c r="P70" t="s">
        <v>299</v>
      </c>
      <c r="Q70" t="s">
        <v>400</v>
      </c>
      <c r="R70" t="s">
        <v>266</v>
      </c>
      <c r="S70">
        <v>1</v>
      </c>
      <c r="T70">
        <v>17</v>
      </c>
      <c r="U70">
        <v>4</v>
      </c>
      <c r="V70" t="s">
        <v>275</v>
      </c>
      <c r="W70" t="s">
        <v>266</v>
      </c>
      <c r="Z70" t="s">
        <v>401</v>
      </c>
    </row>
    <row r="71" spans="1:26">
      <c r="A71" t="str">
        <f t="shared" si="1"/>
        <v>21-1</v>
      </c>
      <c r="B71">
        <v>5057</v>
      </c>
      <c r="C71">
        <v>1</v>
      </c>
      <c r="D71" t="s">
        <v>164</v>
      </c>
      <c r="E71">
        <v>21</v>
      </c>
      <c r="F71" t="s">
        <v>263</v>
      </c>
      <c r="G71">
        <v>1</v>
      </c>
      <c r="H71">
        <v>3103052</v>
      </c>
      <c r="I71" s="126">
        <v>0.92</v>
      </c>
      <c r="J71">
        <v>0.88</v>
      </c>
      <c r="K71" s="126">
        <v>45.4</v>
      </c>
      <c r="L71">
        <v>46.28</v>
      </c>
      <c r="M71">
        <v>45.4</v>
      </c>
      <c r="N71">
        <v>46.28</v>
      </c>
      <c r="O71">
        <v>0</v>
      </c>
      <c r="P71" t="s">
        <v>299</v>
      </c>
      <c r="Q71" t="s">
        <v>402</v>
      </c>
      <c r="R71" t="s">
        <v>266</v>
      </c>
      <c r="S71">
        <v>1</v>
      </c>
      <c r="T71">
        <v>18</v>
      </c>
      <c r="U71">
        <v>1</v>
      </c>
      <c r="V71" t="s">
        <v>267</v>
      </c>
      <c r="W71" t="s">
        <v>266</v>
      </c>
      <c r="Z71" t="s">
        <v>403</v>
      </c>
    </row>
    <row r="72" spans="1:26">
      <c r="A72" t="str">
        <f t="shared" si="1"/>
        <v>21-2</v>
      </c>
      <c r="B72">
        <v>5057</v>
      </c>
      <c r="C72">
        <v>1</v>
      </c>
      <c r="D72" t="s">
        <v>164</v>
      </c>
      <c r="E72">
        <v>21</v>
      </c>
      <c r="F72" t="s">
        <v>263</v>
      </c>
      <c r="G72">
        <v>2</v>
      </c>
      <c r="H72">
        <v>3103054</v>
      </c>
      <c r="I72" s="126">
        <v>0.94499999999999995</v>
      </c>
      <c r="J72">
        <v>0.94</v>
      </c>
      <c r="K72" s="126">
        <v>46.32</v>
      </c>
      <c r="L72">
        <v>47.22</v>
      </c>
      <c r="M72">
        <v>46.28</v>
      </c>
      <c r="N72">
        <v>47.22</v>
      </c>
      <c r="O72">
        <v>0</v>
      </c>
      <c r="P72" t="s">
        <v>299</v>
      </c>
      <c r="Q72" t="s">
        <v>404</v>
      </c>
      <c r="R72" t="s">
        <v>266</v>
      </c>
      <c r="S72">
        <v>1</v>
      </c>
      <c r="T72">
        <v>18</v>
      </c>
      <c r="U72">
        <v>2</v>
      </c>
      <c r="V72" t="s">
        <v>270</v>
      </c>
      <c r="W72" t="s">
        <v>266</v>
      </c>
      <c r="Z72" t="s">
        <v>405</v>
      </c>
    </row>
    <row r="73" spans="1:26">
      <c r="A73" t="str">
        <f t="shared" si="1"/>
        <v>21-3</v>
      </c>
      <c r="B73">
        <v>5057</v>
      </c>
      <c r="C73">
        <v>1</v>
      </c>
      <c r="D73" t="s">
        <v>164</v>
      </c>
      <c r="E73">
        <v>21</v>
      </c>
      <c r="F73" t="s">
        <v>263</v>
      </c>
      <c r="G73">
        <v>3</v>
      </c>
      <c r="H73">
        <v>3103056</v>
      </c>
      <c r="I73" s="126">
        <v>0.66</v>
      </c>
      <c r="J73">
        <v>0.65</v>
      </c>
      <c r="K73" s="126">
        <v>47.265000000000001</v>
      </c>
      <c r="L73">
        <v>47.87</v>
      </c>
      <c r="M73">
        <v>47.22</v>
      </c>
      <c r="N73">
        <v>47.87</v>
      </c>
      <c r="O73">
        <v>0</v>
      </c>
      <c r="P73" t="s">
        <v>299</v>
      </c>
      <c r="Q73" t="s">
        <v>406</v>
      </c>
      <c r="R73" t="s">
        <v>266</v>
      </c>
      <c r="S73">
        <v>1</v>
      </c>
      <c r="T73">
        <v>18</v>
      </c>
      <c r="U73">
        <v>3</v>
      </c>
      <c r="V73" t="s">
        <v>270</v>
      </c>
      <c r="W73" t="s">
        <v>266</v>
      </c>
      <c r="Z73" t="s">
        <v>407</v>
      </c>
    </row>
    <row r="74" spans="1:26">
      <c r="A74" t="str">
        <f t="shared" si="1"/>
        <v>21-4</v>
      </c>
      <c r="B74">
        <v>5057</v>
      </c>
      <c r="C74">
        <v>1</v>
      </c>
      <c r="D74" t="s">
        <v>164</v>
      </c>
      <c r="E74">
        <v>21</v>
      </c>
      <c r="F74" t="s">
        <v>263</v>
      </c>
      <c r="G74">
        <v>4</v>
      </c>
      <c r="H74">
        <v>3103058</v>
      </c>
      <c r="I74" s="126">
        <v>0.66</v>
      </c>
      <c r="J74">
        <v>0.66</v>
      </c>
      <c r="K74" s="126">
        <v>47.924999999999997</v>
      </c>
      <c r="L74">
        <v>48.53</v>
      </c>
      <c r="M74">
        <v>47.87</v>
      </c>
      <c r="N74">
        <v>48.53</v>
      </c>
      <c r="O74">
        <v>0</v>
      </c>
      <c r="P74" t="s">
        <v>299</v>
      </c>
      <c r="Q74" t="s">
        <v>408</v>
      </c>
      <c r="R74" t="s">
        <v>266</v>
      </c>
      <c r="S74">
        <v>1</v>
      </c>
      <c r="T74">
        <v>18</v>
      </c>
      <c r="U74">
        <v>4</v>
      </c>
      <c r="V74" t="s">
        <v>275</v>
      </c>
      <c r="W74" t="s">
        <v>266</v>
      </c>
      <c r="Z74" t="s">
        <v>409</v>
      </c>
    </row>
    <row r="75" spans="1:26">
      <c r="A75" t="str">
        <f t="shared" si="1"/>
        <v>22-1</v>
      </c>
      <c r="B75">
        <v>5057</v>
      </c>
      <c r="C75">
        <v>1</v>
      </c>
      <c r="D75" t="s">
        <v>164</v>
      </c>
      <c r="E75">
        <v>22</v>
      </c>
      <c r="F75" t="s">
        <v>263</v>
      </c>
      <c r="G75">
        <v>1</v>
      </c>
      <c r="H75">
        <v>3103060</v>
      </c>
      <c r="I75" s="126">
        <v>0.64500000000000002</v>
      </c>
      <c r="J75">
        <v>0.64</v>
      </c>
      <c r="K75" s="126">
        <v>48.45</v>
      </c>
      <c r="L75">
        <v>49.09</v>
      </c>
      <c r="M75">
        <v>48.45</v>
      </c>
      <c r="N75">
        <v>49.09</v>
      </c>
      <c r="O75">
        <v>0</v>
      </c>
      <c r="P75" t="s">
        <v>299</v>
      </c>
      <c r="Q75" t="s">
        <v>410</v>
      </c>
      <c r="R75" t="s">
        <v>266</v>
      </c>
      <c r="S75">
        <v>1</v>
      </c>
      <c r="T75">
        <v>19</v>
      </c>
      <c r="U75">
        <v>1</v>
      </c>
      <c r="V75" t="s">
        <v>267</v>
      </c>
      <c r="W75" t="s">
        <v>266</v>
      </c>
      <c r="Z75" t="s">
        <v>411</v>
      </c>
    </row>
    <row r="76" spans="1:26">
      <c r="A76" t="str">
        <f t="shared" si="1"/>
        <v>22-2</v>
      </c>
      <c r="B76">
        <v>5057</v>
      </c>
      <c r="C76">
        <v>1</v>
      </c>
      <c r="D76" t="s">
        <v>164</v>
      </c>
      <c r="E76">
        <v>22</v>
      </c>
      <c r="F76" t="s">
        <v>263</v>
      </c>
      <c r="G76">
        <v>2</v>
      </c>
      <c r="H76">
        <v>3103062</v>
      </c>
      <c r="I76" s="126">
        <v>0.64500000000000002</v>
      </c>
      <c r="J76">
        <v>0.69</v>
      </c>
      <c r="K76" s="126">
        <v>49.095000000000006</v>
      </c>
      <c r="L76">
        <v>49.78</v>
      </c>
      <c r="M76">
        <v>49.09</v>
      </c>
      <c r="N76">
        <v>49.78</v>
      </c>
      <c r="O76">
        <v>0</v>
      </c>
      <c r="P76" t="s">
        <v>299</v>
      </c>
      <c r="Q76" t="s">
        <v>412</v>
      </c>
      <c r="R76" t="s">
        <v>266</v>
      </c>
      <c r="S76">
        <v>1</v>
      </c>
      <c r="T76">
        <v>19</v>
      </c>
      <c r="U76">
        <v>2</v>
      </c>
      <c r="V76" t="s">
        <v>270</v>
      </c>
      <c r="W76" t="s">
        <v>266</v>
      </c>
      <c r="Z76" t="s">
        <v>413</v>
      </c>
    </row>
    <row r="77" spans="1:26">
      <c r="A77" t="str">
        <f t="shared" si="1"/>
        <v>22-3</v>
      </c>
      <c r="B77">
        <v>5057</v>
      </c>
      <c r="C77">
        <v>1</v>
      </c>
      <c r="D77" t="s">
        <v>164</v>
      </c>
      <c r="E77">
        <v>22</v>
      </c>
      <c r="F77" t="s">
        <v>263</v>
      </c>
      <c r="G77">
        <v>3</v>
      </c>
      <c r="H77">
        <v>3103064</v>
      </c>
      <c r="I77" s="126">
        <v>0.82</v>
      </c>
      <c r="J77">
        <v>0.82</v>
      </c>
      <c r="K77" s="126">
        <v>49.740000000000009</v>
      </c>
      <c r="L77">
        <v>50.6</v>
      </c>
      <c r="M77">
        <v>49.78</v>
      </c>
      <c r="N77">
        <v>50.6</v>
      </c>
      <c r="O77">
        <v>0</v>
      </c>
      <c r="P77" t="s">
        <v>299</v>
      </c>
      <c r="Q77" t="s">
        <v>414</v>
      </c>
      <c r="R77" t="s">
        <v>266</v>
      </c>
      <c r="S77">
        <v>1</v>
      </c>
      <c r="T77">
        <v>19</v>
      </c>
      <c r="U77">
        <v>3</v>
      </c>
      <c r="V77" t="s">
        <v>270</v>
      </c>
      <c r="W77" t="s">
        <v>266</v>
      </c>
      <c r="Z77" t="s">
        <v>415</v>
      </c>
    </row>
    <row r="78" spans="1:26">
      <c r="A78" t="str">
        <f t="shared" si="1"/>
        <v>22-4</v>
      </c>
      <c r="B78">
        <v>5057</v>
      </c>
      <c r="C78">
        <v>1</v>
      </c>
      <c r="D78" t="s">
        <v>164</v>
      </c>
      <c r="E78">
        <v>22</v>
      </c>
      <c r="F78" t="s">
        <v>263</v>
      </c>
      <c r="G78">
        <v>4</v>
      </c>
      <c r="H78">
        <v>3103066</v>
      </c>
      <c r="I78" s="126">
        <v>0.87</v>
      </c>
      <c r="J78">
        <v>0.84</v>
      </c>
      <c r="K78" s="126">
        <v>50.560000000000009</v>
      </c>
      <c r="L78">
        <v>51.44</v>
      </c>
      <c r="M78">
        <v>50.6</v>
      </c>
      <c r="N78">
        <v>51.44</v>
      </c>
      <c r="O78">
        <v>0</v>
      </c>
      <c r="P78" t="s">
        <v>299</v>
      </c>
      <c r="Q78" t="s">
        <v>416</v>
      </c>
      <c r="R78" t="s">
        <v>266</v>
      </c>
      <c r="S78">
        <v>1</v>
      </c>
      <c r="T78">
        <v>19</v>
      </c>
      <c r="U78">
        <v>4</v>
      </c>
      <c r="V78" t="s">
        <v>275</v>
      </c>
      <c r="W78" t="s">
        <v>266</v>
      </c>
      <c r="Z78" t="s">
        <v>417</v>
      </c>
    </row>
    <row r="79" spans="1:26">
      <c r="A79" t="str">
        <f t="shared" si="1"/>
        <v>23-1</v>
      </c>
      <c r="B79">
        <v>5057</v>
      </c>
      <c r="C79">
        <v>1</v>
      </c>
      <c r="D79" t="s">
        <v>164</v>
      </c>
      <c r="E79">
        <v>23</v>
      </c>
      <c r="F79" t="s">
        <v>263</v>
      </c>
      <c r="G79">
        <v>1</v>
      </c>
      <c r="H79">
        <v>3103068</v>
      </c>
      <c r="I79" s="126">
        <v>0.64500000000000002</v>
      </c>
      <c r="J79">
        <v>0.5</v>
      </c>
      <c r="K79" s="126">
        <v>51.5</v>
      </c>
      <c r="L79">
        <v>52</v>
      </c>
      <c r="M79">
        <v>51.5</v>
      </c>
      <c r="N79">
        <v>52</v>
      </c>
      <c r="O79">
        <v>0</v>
      </c>
      <c r="P79" t="s">
        <v>418</v>
      </c>
      <c r="Q79" t="s">
        <v>419</v>
      </c>
      <c r="R79" t="s">
        <v>266</v>
      </c>
      <c r="S79">
        <v>1</v>
      </c>
      <c r="T79">
        <v>20</v>
      </c>
      <c r="U79">
        <v>1</v>
      </c>
      <c r="V79" t="s">
        <v>267</v>
      </c>
      <c r="W79" t="s">
        <v>266</v>
      </c>
      <c r="Z79" t="s">
        <v>420</v>
      </c>
    </row>
    <row r="80" spans="1:26">
      <c r="A80" t="str">
        <f t="shared" si="1"/>
        <v>23-2</v>
      </c>
      <c r="B80">
        <v>5057</v>
      </c>
      <c r="C80">
        <v>1</v>
      </c>
      <c r="D80" t="s">
        <v>164</v>
      </c>
      <c r="E80">
        <v>23</v>
      </c>
      <c r="F80" t="s">
        <v>263</v>
      </c>
      <c r="G80">
        <v>2</v>
      </c>
      <c r="H80">
        <v>3103070</v>
      </c>
      <c r="I80" s="126">
        <v>0.99</v>
      </c>
      <c r="J80">
        <v>0.95</v>
      </c>
      <c r="K80" s="126">
        <v>52.145000000000003</v>
      </c>
      <c r="L80">
        <v>52.95</v>
      </c>
      <c r="M80">
        <v>52</v>
      </c>
      <c r="N80">
        <v>52.95</v>
      </c>
      <c r="O80">
        <v>0</v>
      </c>
      <c r="P80" t="s">
        <v>418</v>
      </c>
      <c r="Q80" t="s">
        <v>421</v>
      </c>
      <c r="R80" t="s">
        <v>266</v>
      </c>
      <c r="S80">
        <v>1</v>
      </c>
      <c r="T80">
        <v>20</v>
      </c>
      <c r="U80">
        <v>2</v>
      </c>
      <c r="V80" t="s">
        <v>270</v>
      </c>
      <c r="W80" t="s">
        <v>266</v>
      </c>
      <c r="Z80" t="s">
        <v>422</v>
      </c>
    </row>
    <row r="81" spans="1:26">
      <c r="A81" t="str">
        <f t="shared" si="1"/>
        <v>23-3</v>
      </c>
      <c r="B81">
        <v>5057</v>
      </c>
      <c r="C81">
        <v>1</v>
      </c>
      <c r="D81" t="s">
        <v>164</v>
      </c>
      <c r="E81">
        <v>23</v>
      </c>
      <c r="F81" t="s">
        <v>263</v>
      </c>
      <c r="G81">
        <v>3</v>
      </c>
      <c r="H81">
        <v>3103072</v>
      </c>
      <c r="I81" s="126">
        <v>0.67500000000000004</v>
      </c>
      <c r="J81">
        <v>0.63</v>
      </c>
      <c r="K81" s="126">
        <v>53.135000000000005</v>
      </c>
      <c r="L81">
        <v>53.58</v>
      </c>
      <c r="M81">
        <v>52.95</v>
      </c>
      <c r="N81">
        <v>53.58</v>
      </c>
      <c r="O81">
        <v>0</v>
      </c>
      <c r="P81" t="s">
        <v>418</v>
      </c>
      <c r="Q81" t="s">
        <v>423</v>
      </c>
      <c r="R81" t="s">
        <v>266</v>
      </c>
      <c r="S81">
        <v>1</v>
      </c>
      <c r="T81">
        <v>20</v>
      </c>
      <c r="U81">
        <v>3</v>
      </c>
      <c r="V81" t="s">
        <v>270</v>
      </c>
      <c r="W81" t="s">
        <v>266</v>
      </c>
      <c r="Z81" t="s">
        <v>424</v>
      </c>
    </row>
    <row r="82" spans="1:26">
      <c r="A82" t="str">
        <f t="shared" si="1"/>
        <v>23-4</v>
      </c>
      <c r="B82">
        <v>5057</v>
      </c>
      <c r="C82">
        <v>1</v>
      </c>
      <c r="D82" t="s">
        <v>164</v>
      </c>
      <c r="E82">
        <v>23</v>
      </c>
      <c r="F82" t="s">
        <v>263</v>
      </c>
      <c r="G82">
        <v>4</v>
      </c>
      <c r="H82">
        <v>3103074</v>
      </c>
      <c r="I82" s="126">
        <v>0.86</v>
      </c>
      <c r="J82">
        <v>0.82</v>
      </c>
      <c r="K82" s="126">
        <v>53.81</v>
      </c>
      <c r="L82">
        <v>54.4</v>
      </c>
      <c r="M82">
        <v>53.58</v>
      </c>
      <c r="N82">
        <v>54.4</v>
      </c>
      <c r="O82">
        <v>0</v>
      </c>
      <c r="P82" t="s">
        <v>418</v>
      </c>
      <c r="Q82" t="s">
        <v>425</v>
      </c>
      <c r="R82" t="s">
        <v>266</v>
      </c>
      <c r="S82">
        <v>1</v>
      </c>
      <c r="T82">
        <v>20</v>
      </c>
      <c r="U82">
        <v>4</v>
      </c>
      <c r="V82" t="s">
        <v>275</v>
      </c>
      <c r="W82" t="s">
        <v>266</v>
      </c>
      <c r="Z82" t="s">
        <v>426</v>
      </c>
    </row>
    <row r="83" spans="1:26">
      <c r="A83" t="str">
        <f t="shared" si="1"/>
        <v>24-1</v>
      </c>
      <c r="B83">
        <v>5057</v>
      </c>
      <c r="C83">
        <v>1</v>
      </c>
      <c r="D83" t="s">
        <v>164</v>
      </c>
      <c r="E83">
        <v>24</v>
      </c>
      <c r="F83" t="s">
        <v>263</v>
      </c>
      <c r="G83">
        <v>1</v>
      </c>
      <c r="H83">
        <v>3103076</v>
      </c>
      <c r="I83" s="126">
        <v>0.76500000000000001</v>
      </c>
      <c r="J83">
        <v>0.74</v>
      </c>
      <c r="K83" s="126">
        <v>54.55</v>
      </c>
      <c r="L83">
        <v>55.29</v>
      </c>
      <c r="M83">
        <v>54.55</v>
      </c>
      <c r="N83">
        <v>55.29</v>
      </c>
      <c r="O83">
        <v>0</v>
      </c>
      <c r="P83" t="s">
        <v>299</v>
      </c>
      <c r="Q83" t="s">
        <v>427</v>
      </c>
      <c r="R83" t="s">
        <v>266</v>
      </c>
      <c r="S83">
        <v>1</v>
      </c>
      <c r="T83">
        <v>21</v>
      </c>
      <c r="U83">
        <v>1</v>
      </c>
      <c r="V83" t="s">
        <v>267</v>
      </c>
      <c r="W83" t="s">
        <v>266</v>
      </c>
      <c r="Z83" t="s">
        <v>428</v>
      </c>
    </row>
    <row r="84" spans="1:26">
      <c r="A84" t="str">
        <f t="shared" si="1"/>
        <v>24-2</v>
      </c>
      <c r="B84">
        <v>5057</v>
      </c>
      <c r="C84">
        <v>1</v>
      </c>
      <c r="D84" t="s">
        <v>164</v>
      </c>
      <c r="E84">
        <v>24</v>
      </c>
      <c r="F84" t="s">
        <v>263</v>
      </c>
      <c r="G84">
        <v>2</v>
      </c>
      <c r="H84">
        <v>3103078</v>
      </c>
      <c r="I84" s="126">
        <v>0.88</v>
      </c>
      <c r="J84">
        <v>0.85</v>
      </c>
      <c r="K84" s="126">
        <v>55.314999999999998</v>
      </c>
      <c r="L84">
        <v>56.14</v>
      </c>
      <c r="M84">
        <v>55.29</v>
      </c>
      <c r="N84">
        <v>56.14</v>
      </c>
      <c r="O84">
        <v>0</v>
      </c>
      <c r="P84" t="s">
        <v>299</v>
      </c>
      <c r="Q84" t="s">
        <v>429</v>
      </c>
      <c r="R84" t="s">
        <v>266</v>
      </c>
      <c r="S84">
        <v>1</v>
      </c>
      <c r="T84">
        <v>21</v>
      </c>
      <c r="U84">
        <v>2</v>
      </c>
      <c r="V84" t="s">
        <v>270</v>
      </c>
      <c r="W84" t="s">
        <v>266</v>
      </c>
      <c r="Z84" t="s">
        <v>430</v>
      </c>
    </row>
    <row r="85" spans="1:26">
      <c r="A85" t="str">
        <f t="shared" si="1"/>
        <v>24-3</v>
      </c>
      <c r="B85">
        <v>5057</v>
      </c>
      <c r="C85">
        <v>1</v>
      </c>
      <c r="D85" t="s">
        <v>164</v>
      </c>
      <c r="E85">
        <v>24</v>
      </c>
      <c r="F85" t="s">
        <v>263</v>
      </c>
      <c r="G85">
        <v>3</v>
      </c>
      <c r="H85">
        <v>3103080</v>
      </c>
      <c r="I85" s="126">
        <v>0.78500000000000003</v>
      </c>
      <c r="J85">
        <v>0.75</v>
      </c>
      <c r="K85" s="126">
        <v>56.195</v>
      </c>
      <c r="L85">
        <v>56.89</v>
      </c>
      <c r="M85">
        <v>56.14</v>
      </c>
      <c r="N85">
        <v>56.89</v>
      </c>
      <c r="O85">
        <v>0</v>
      </c>
      <c r="P85" t="s">
        <v>299</v>
      </c>
      <c r="Q85" t="s">
        <v>431</v>
      </c>
      <c r="R85" t="s">
        <v>266</v>
      </c>
      <c r="S85">
        <v>1</v>
      </c>
      <c r="T85">
        <v>21</v>
      </c>
      <c r="U85">
        <v>3</v>
      </c>
      <c r="V85" t="s">
        <v>270</v>
      </c>
      <c r="W85" t="s">
        <v>266</v>
      </c>
      <c r="Z85" t="s">
        <v>432</v>
      </c>
    </row>
    <row r="86" spans="1:26">
      <c r="A86" t="str">
        <f t="shared" si="1"/>
        <v>24-4</v>
      </c>
      <c r="B86">
        <v>5057</v>
      </c>
      <c r="C86">
        <v>1</v>
      </c>
      <c r="D86" t="s">
        <v>164</v>
      </c>
      <c r="E86">
        <v>24</v>
      </c>
      <c r="F86" t="s">
        <v>263</v>
      </c>
      <c r="G86">
        <v>4</v>
      </c>
      <c r="H86">
        <v>3103082</v>
      </c>
      <c r="I86" s="126">
        <v>0.80500000000000005</v>
      </c>
      <c r="J86">
        <v>0.78</v>
      </c>
      <c r="K86" s="126">
        <v>56.98</v>
      </c>
      <c r="L86">
        <v>57.67</v>
      </c>
      <c r="M86">
        <v>56.89</v>
      </c>
      <c r="N86">
        <v>57.67</v>
      </c>
      <c r="O86">
        <v>0</v>
      </c>
      <c r="P86" t="s">
        <v>299</v>
      </c>
      <c r="Q86" t="s">
        <v>433</v>
      </c>
      <c r="R86" t="s">
        <v>266</v>
      </c>
      <c r="S86">
        <v>1</v>
      </c>
      <c r="T86">
        <v>21</v>
      </c>
      <c r="U86">
        <v>4</v>
      </c>
      <c r="V86" t="s">
        <v>275</v>
      </c>
      <c r="W86" t="s">
        <v>266</v>
      </c>
      <c r="Z86" t="s">
        <v>434</v>
      </c>
    </row>
    <row r="87" spans="1:26">
      <c r="A87" t="str">
        <f t="shared" si="1"/>
        <v>25-1</v>
      </c>
      <c r="B87">
        <v>5057</v>
      </c>
      <c r="C87">
        <v>1</v>
      </c>
      <c r="D87" t="s">
        <v>164</v>
      </c>
      <c r="E87">
        <v>25</v>
      </c>
      <c r="F87" t="s">
        <v>263</v>
      </c>
      <c r="G87">
        <v>1</v>
      </c>
      <c r="H87">
        <v>3103084</v>
      </c>
      <c r="I87" s="126">
        <v>0.96499999999999997</v>
      </c>
      <c r="J87">
        <v>0.95</v>
      </c>
      <c r="K87" s="126">
        <v>57.6</v>
      </c>
      <c r="L87">
        <v>58.55</v>
      </c>
      <c r="M87">
        <v>57.6</v>
      </c>
      <c r="N87">
        <v>58.55</v>
      </c>
      <c r="O87">
        <v>0</v>
      </c>
      <c r="P87" t="s">
        <v>264</v>
      </c>
      <c r="Q87" t="s">
        <v>435</v>
      </c>
      <c r="R87" t="s">
        <v>266</v>
      </c>
      <c r="S87">
        <v>1</v>
      </c>
      <c r="T87">
        <v>22</v>
      </c>
      <c r="U87">
        <v>1</v>
      </c>
      <c r="V87" t="s">
        <v>267</v>
      </c>
      <c r="W87" t="s">
        <v>266</v>
      </c>
      <c r="Z87" t="s">
        <v>436</v>
      </c>
    </row>
    <row r="88" spans="1:26">
      <c r="A88" t="str">
        <f t="shared" si="1"/>
        <v>25-2</v>
      </c>
      <c r="B88">
        <v>5057</v>
      </c>
      <c r="C88">
        <v>1</v>
      </c>
      <c r="D88" t="s">
        <v>164</v>
      </c>
      <c r="E88">
        <v>25</v>
      </c>
      <c r="F88" t="s">
        <v>263</v>
      </c>
      <c r="G88">
        <v>2</v>
      </c>
      <c r="H88">
        <v>3103086</v>
      </c>
      <c r="I88" s="126">
        <v>0.84499999999999997</v>
      </c>
      <c r="J88">
        <v>0.84</v>
      </c>
      <c r="K88" s="126">
        <v>58.565000000000005</v>
      </c>
      <c r="L88">
        <v>59.39</v>
      </c>
      <c r="M88">
        <v>58.55</v>
      </c>
      <c r="N88">
        <v>59.39</v>
      </c>
      <c r="O88">
        <v>0</v>
      </c>
      <c r="P88" t="s">
        <v>264</v>
      </c>
      <c r="Q88" t="s">
        <v>437</v>
      </c>
      <c r="R88" t="s">
        <v>266</v>
      </c>
      <c r="S88">
        <v>1</v>
      </c>
      <c r="T88">
        <v>22</v>
      </c>
      <c r="U88">
        <v>2</v>
      </c>
      <c r="V88" t="s">
        <v>270</v>
      </c>
      <c r="W88" t="s">
        <v>266</v>
      </c>
      <c r="Z88" t="s">
        <v>438</v>
      </c>
    </row>
    <row r="89" spans="1:26">
      <c r="A89" t="str">
        <f t="shared" si="1"/>
        <v>25-3</v>
      </c>
      <c r="B89">
        <v>5057</v>
      </c>
      <c r="C89">
        <v>1</v>
      </c>
      <c r="D89" t="s">
        <v>164</v>
      </c>
      <c r="E89">
        <v>25</v>
      </c>
      <c r="F89" t="s">
        <v>263</v>
      </c>
      <c r="G89">
        <v>3</v>
      </c>
      <c r="H89">
        <v>3103088</v>
      </c>
      <c r="I89" s="126">
        <v>0.69499999999999995</v>
      </c>
      <c r="J89">
        <v>0.68</v>
      </c>
      <c r="K89" s="126">
        <v>59.410000000000004</v>
      </c>
      <c r="L89">
        <v>60.07</v>
      </c>
      <c r="M89">
        <v>59.39</v>
      </c>
      <c r="N89">
        <v>60.07</v>
      </c>
      <c r="O89">
        <v>0</v>
      </c>
      <c r="P89" t="s">
        <v>264</v>
      </c>
      <c r="Q89" t="s">
        <v>439</v>
      </c>
      <c r="R89" t="s">
        <v>266</v>
      </c>
      <c r="S89">
        <v>1</v>
      </c>
      <c r="T89">
        <v>22</v>
      </c>
      <c r="U89">
        <v>3</v>
      </c>
      <c r="V89" t="s">
        <v>270</v>
      </c>
      <c r="W89" t="s">
        <v>266</v>
      </c>
      <c r="Z89" t="s">
        <v>440</v>
      </c>
    </row>
    <row r="90" spans="1:26">
      <c r="A90" t="str">
        <f t="shared" si="1"/>
        <v>25-4</v>
      </c>
      <c r="B90">
        <v>5057</v>
      </c>
      <c r="C90">
        <v>1</v>
      </c>
      <c r="D90" t="s">
        <v>164</v>
      </c>
      <c r="E90">
        <v>25</v>
      </c>
      <c r="F90" t="s">
        <v>263</v>
      </c>
      <c r="G90">
        <v>4</v>
      </c>
      <c r="H90">
        <v>3103090</v>
      </c>
      <c r="I90" s="126">
        <v>0.6</v>
      </c>
      <c r="J90">
        <v>0.59</v>
      </c>
      <c r="K90" s="126">
        <v>60.105000000000004</v>
      </c>
      <c r="L90">
        <v>60.66</v>
      </c>
      <c r="M90">
        <v>60.07</v>
      </c>
      <c r="N90">
        <v>60.66</v>
      </c>
      <c r="O90">
        <v>0</v>
      </c>
      <c r="P90" t="s">
        <v>264</v>
      </c>
      <c r="Q90" t="s">
        <v>441</v>
      </c>
      <c r="R90" t="s">
        <v>266</v>
      </c>
      <c r="S90">
        <v>1</v>
      </c>
      <c r="T90">
        <v>22</v>
      </c>
      <c r="U90">
        <v>4</v>
      </c>
      <c r="V90" t="s">
        <v>275</v>
      </c>
      <c r="W90" t="s">
        <v>266</v>
      </c>
      <c r="Z90" t="s">
        <v>442</v>
      </c>
    </row>
    <row r="91" spans="1:26">
      <c r="A91" t="str">
        <f t="shared" si="1"/>
        <v>26-1</v>
      </c>
      <c r="B91">
        <v>5057</v>
      </c>
      <c r="C91">
        <v>1</v>
      </c>
      <c r="D91" t="s">
        <v>164</v>
      </c>
      <c r="E91">
        <v>26</v>
      </c>
      <c r="F91" t="s">
        <v>263</v>
      </c>
      <c r="G91">
        <v>1</v>
      </c>
      <c r="H91">
        <v>3103092</v>
      </c>
      <c r="I91" s="126">
        <v>0.78</v>
      </c>
      <c r="J91">
        <v>0.79</v>
      </c>
      <c r="K91" s="126">
        <v>60.65</v>
      </c>
      <c r="L91">
        <v>61.44</v>
      </c>
      <c r="M91">
        <v>60.65</v>
      </c>
      <c r="N91">
        <v>61.44</v>
      </c>
      <c r="O91">
        <v>0</v>
      </c>
      <c r="P91" t="s">
        <v>264</v>
      </c>
      <c r="Q91" t="s">
        <v>443</v>
      </c>
      <c r="R91" t="s">
        <v>266</v>
      </c>
      <c r="S91">
        <v>1</v>
      </c>
      <c r="T91">
        <v>23</v>
      </c>
      <c r="U91">
        <v>1</v>
      </c>
      <c r="V91" t="s">
        <v>267</v>
      </c>
      <c r="W91" t="s">
        <v>266</v>
      </c>
      <c r="Z91" t="s">
        <v>444</v>
      </c>
    </row>
    <row r="92" spans="1:26">
      <c r="A92" t="str">
        <f t="shared" si="1"/>
        <v>26-2</v>
      </c>
      <c r="B92">
        <v>5057</v>
      </c>
      <c r="C92">
        <v>1</v>
      </c>
      <c r="D92" t="s">
        <v>164</v>
      </c>
      <c r="E92">
        <v>26</v>
      </c>
      <c r="F92" t="s">
        <v>263</v>
      </c>
      <c r="G92">
        <v>2</v>
      </c>
      <c r="H92">
        <v>3103094</v>
      </c>
      <c r="I92" s="126">
        <v>0.88500000000000001</v>
      </c>
      <c r="J92">
        <v>0.85</v>
      </c>
      <c r="K92" s="126">
        <v>61.43</v>
      </c>
      <c r="L92">
        <v>62.29</v>
      </c>
      <c r="M92">
        <v>61.44</v>
      </c>
      <c r="N92">
        <v>62.29</v>
      </c>
      <c r="O92">
        <v>0</v>
      </c>
      <c r="P92" t="s">
        <v>264</v>
      </c>
      <c r="Q92" t="s">
        <v>445</v>
      </c>
      <c r="R92" t="s">
        <v>266</v>
      </c>
      <c r="S92">
        <v>1</v>
      </c>
      <c r="T92">
        <v>23</v>
      </c>
      <c r="U92">
        <v>2</v>
      </c>
      <c r="V92" t="s">
        <v>270</v>
      </c>
      <c r="W92" t="s">
        <v>266</v>
      </c>
      <c r="Z92" t="s">
        <v>446</v>
      </c>
    </row>
    <row r="93" spans="1:26">
      <c r="A93" t="str">
        <f t="shared" si="1"/>
        <v>26-3</v>
      </c>
      <c r="B93">
        <v>5057</v>
      </c>
      <c r="C93">
        <v>1</v>
      </c>
      <c r="D93" t="s">
        <v>164</v>
      </c>
      <c r="E93">
        <v>26</v>
      </c>
      <c r="F93" t="s">
        <v>263</v>
      </c>
      <c r="G93">
        <v>3</v>
      </c>
      <c r="H93">
        <v>3103096</v>
      </c>
      <c r="I93" s="126">
        <v>0.88500000000000001</v>
      </c>
      <c r="J93">
        <v>0.88</v>
      </c>
      <c r="K93" s="126">
        <v>62.314999999999998</v>
      </c>
      <c r="L93">
        <v>63.17</v>
      </c>
      <c r="M93">
        <v>62.29</v>
      </c>
      <c r="N93">
        <v>63.17</v>
      </c>
      <c r="O93">
        <v>0</v>
      </c>
      <c r="P93" t="s">
        <v>264</v>
      </c>
      <c r="Q93" t="s">
        <v>447</v>
      </c>
      <c r="R93" t="s">
        <v>266</v>
      </c>
      <c r="S93">
        <v>1</v>
      </c>
      <c r="T93">
        <v>23</v>
      </c>
      <c r="U93">
        <v>3</v>
      </c>
      <c r="V93" t="s">
        <v>270</v>
      </c>
      <c r="W93" t="s">
        <v>266</v>
      </c>
      <c r="Z93" t="s">
        <v>448</v>
      </c>
    </row>
    <row r="94" spans="1:26">
      <c r="A94" t="str">
        <f t="shared" si="1"/>
        <v>27-1</v>
      </c>
      <c r="B94">
        <v>5057</v>
      </c>
      <c r="C94">
        <v>1</v>
      </c>
      <c r="D94" t="s">
        <v>164</v>
      </c>
      <c r="E94">
        <v>27</v>
      </c>
      <c r="F94" t="s">
        <v>263</v>
      </c>
      <c r="G94">
        <v>1</v>
      </c>
      <c r="H94">
        <v>3103098</v>
      </c>
      <c r="I94" s="126">
        <v>0.52500000000000002</v>
      </c>
      <c r="J94">
        <v>0.52</v>
      </c>
      <c r="K94" s="126">
        <v>63.15</v>
      </c>
      <c r="L94">
        <v>63.67</v>
      </c>
      <c r="M94">
        <v>63.15</v>
      </c>
      <c r="N94">
        <v>63.67</v>
      </c>
      <c r="O94">
        <v>0</v>
      </c>
      <c r="P94" t="s">
        <v>264</v>
      </c>
      <c r="Q94" t="s">
        <v>449</v>
      </c>
      <c r="R94" t="s">
        <v>266</v>
      </c>
      <c r="S94">
        <v>1</v>
      </c>
      <c r="T94">
        <v>23</v>
      </c>
      <c r="U94">
        <v>4</v>
      </c>
      <c r="V94" t="s">
        <v>275</v>
      </c>
      <c r="W94" t="s">
        <v>266</v>
      </c>
      <c r="Z94" t="s">
        <v>450</v>
      </c>
    </row>
    <row r="95" spans="1:26">
      <c r="A95" t="str">
        <f t="shared" si="1"/>
        <v>28-1</v>
      </c>
      <c r="B95">
        <v>5057</v>
      </c>
      <c r="C95">
        <v>1</v>
      </c>
      <c r="D95" t="s">
        <v>164</v>
      </c>
      <c r="E95">
        <v>28</v>
      </c>
      <c r="F95" t="s">
        <v>263</v>
      </c>
      <c r="G95">
        <v>1</v>
      </c>
      <c r="H95">
        <v>3103100</v>
      </c>
      <c r="I95" s="126">
        <v>0.51</v>
      </c>
      <c r="J95">
        <v>0.48</v>
      </c>
      <c r="K95" s="126">
        <v>63.7</v>
      </c>
      <c r="L95">
        <v>64.180000000000007</v>
      </c>
      <c r="M95">
        <v>63.7</v>
      </c>
      <c r="N95">
        <v>64.180000000000007</v>
      </c>
      <c r="O95">
        <v>0</v>
      </c>
      <c r="P95" t="s">
        <v>264</v>
      </c>
      <c r="Q95" t="s">
        <v>451</v>
      </c>
      <c r="R95" t="s">
        <v>266</v>
      </c>
      <c r="S95">
        <v>1</v>
      </c>
      <c r="T95">
        <v>24</v>
      </c>
      <c r="U95">
        <v>1</v>
      </c>
      <c r="V95" t="s">
        <v>267</v>
      </c>
      <c r="W95" t="s">
        <v>266</v>
      </c>
      <c r="Z95" t="s">
        <v>452</v>
      </c>
    </row>
    <row r="96" spans="1:26">
      <c r="A96" t="str">
        <f t="shared" si="1"/>
        <v>28-2</v>
      </c>
      <c r="B96">
        <v>5057</v>
      </c>
      <c r="C96">
        <v>1</v>
      </c>
      <c r="D96" t="s">
        <v>164</v>
      </c>
      <c r="E96">
        <v>28</v>
      </c>
      <c r="F96" t="s">
        <v>263</v>
      </c>
      <c r="G96">
        <v>2</v>
      </c>
      <c r="H96">
        <v>3103102</v>
      </c>
      <c r="I96" s="126">
        <v>0.83</v>
      </c>
      <c r="J96">
        <v>0.77</v>
      </c>
      <c r="K96" s="126">
        <v>64.210000000000008</v>
      </c>
      <c r="L96">
        <v>64.95</v>
      </c>
      <c r="M96">
        <v>64.180000000000007</v>
      </c>
      <c r="N96">
        <v>64.95</v>
      </c>
      <c r="O96">
        <v>0</v>
      </c>
      <c r="P96" t="s">
        <v>264</v>
      </c>
      <c r="Q96" t="s">
        <v>453</v>
      </c>
      <c r="R96" t="s">
        <v>266</v>
      </c>
      <c r="S96">
        <v>1</v>
      </c>
      <c r="T96">
        <v>24</v>
      </c>
      <c r="U96">
        <v>2</v>
      </c>
      <c r="V96" t="s">
        <v>270</v>
      </c>
      <c r="W96" t="s">
        <v>266</v>
      </c>
      <c r="Z96" t="s">
        <v>454</v>
      </c>
    </row>
    <row r="97" spans="1:26">
      <c r="A97" t="str">
        <f t="shared" si="1"/>
        <v>28-3</v>
      </c>
      <c r="B97">
        <v>5057</v>
      </c>
      <c r="C97">
        <v>1</v>
      </c>
      <c r="D97" t="s">
        <v>164</v>
      </c>
      <c r="E97">
        <v>28</v>
      </c>
      <c r="F97" t="s">
        <v>263</v>
      </c>
      <c r="G97">
        <v>3</v>
      </c>
      <c r="H97">
        <v>3103104</v>
      </c>
      <c r="I97" s="126">
        <v>0.84499999999999997</v>
      </c>
      <c r="J97">
        <v>0.78</v>
      </c>
      <c r="K97" s="126">
        <v>65.040000000000006</v>
      </c>
      <c r="L97">
        <v>65.73</v>
      </c>
      <c r="M97">
        <v>64.95</v>
      </c>
      <c r="N97">
        <v>65.73</v>
      </c>
      <c r="O97">
        <v>0</v>
      </c>
      <c r="P97" t="s">
        <v>264</v>
      </c>
      <c r="Q97" t="s">
        <v>455</v>
      </c>
      <c r="R97" t="s">
        <v>266</v>
      </c>
      <c r="S97">
        <v>1</v>
      </c>
      <c r="T97">
        <v>24</v>
      </c>
      <c r="U97">
        <v>3</v>
      </c>
      <c r="V97" t="s">
        <v>270</v>
      </c>
      <c r="W97" t="s">
        <v>266</v>
      </c>
      <c r="Z97" t="s">
        <v>456</v>
      </c>
    </row>
    <row r="98" spans="1:26">
      <c r="A98" t="str">
        <f t="shared" si="1"/>
        <v>28-4</v>
      </c>
      <c r="B98">
        <v>5057</v>
      </c>
      <c r="C98">
        <v>1</v>
      </c>
      <c r="D98" t="s">
        <v>164</v>
      </c>
      <c r="E98">
        <v>28</v>
      </c>
      <c r="F98" t="s">
        <v>263</v>
      </c>
      <c r="G98">
        <v>4</v>
      </c>
      <c r="H98">
        <v>3103106</v>
      </c>
      <c r="I98" s="126">
        <v>0.87</v>
      </c>
      <c r="J98">
        <v>0.79</v>
      </c>
      <c r="K98" s="126">
        <v>65.885000000000005</v>
      </c>
      <c r="L98">
        <v>66.52</v>
      </c>
      <c r="M98">
        <v>65.73</v>
      </c>
      <c r="N98">
        <v>66.52</v>
      </c>
      <c r="O98">
        <v>0</v>
      </c>
      <c r="P98" t="s">
        <v>264</v>
      </c>
      <c r="Q98" t="s">
        <v>457</v>
      </c>
      <c r="R98" t="s">
        <v>266</v>
      </c>
      <c r="S98">
        <v>1</v>
      </c>
      <c r="T98">
        <v>24</v>
      </c>
      <c r="U98">
        <v>4</v>
      </c>
      <c r="V98" t="s">
        <v>275</v>
      </c>
      <c r="W98" t="s">
        <v>266</v>
      </c>
      <c r="Z98" t="s">
        <v>458</v>
      </c>
    </row>
    <row r="99" spans="1:26">
      <c r="A99" t="str">
        <f t="shared" si="1"/>
        <v>29-1</v>
      </c>
      <c r="B99">
        <v>5057</v>
      </c>
      <c r="C99">
        <v>1</v>
      </c>
      <c r="D99" t="s">
        <v>164</v>
      </c>
      <c r="E99">
        <v>29</v>
      </c>
      <c r="F99" t="s">
        <v>263</v>
      </c>
      <c r="G99">
        <v>1</v>
      </c>
      <c r="H99">
        <v>3103108</v>
      </c>
      <c r="I99" s="126">
        <v>0.98</v>
      </c>
      <c r="J99">
        <v>0.91</v>
      </c>
      <c r="K99" s="126">
        <v>66.75</v>
      </c>
      <c r="L99">
        <v>67.66</v>
      </c>
      <c r="M99">
        <v>66.75</v>
      </c>
      <c r="N99">
        <v>67.66</v>
      </c>
      <c r="O99">
        <v>0</v>
      </c>
      <c r="P99" t="s">
        <v>264</v>
      </c>
      <c r="Q99" t="s">
        <v>459</v>
      </c>
      <c r="R99" t="s">
        <v>266</v>
      </c>
      <c r="S99">
        <v>1</v>
      </c>
      <c r="T99">
        <v>25</v>
      </c>
      <c r="U99">
        <v>1</v>
      </c>
      <c r="V99" t="s">
        <v>267</v>
      </c>
      <c r="W99" t="s">
        <v>266</v>
      </c>
      <c r="Z99" t="s">
        <v>460</v>
      </c>
    </row>
    <row r="100" spans="1:26">
      <c r="A100" t="str">
        <f t="shared" si="1"/>
        <v>29-2</v>
      </c>
      <c r="B100">
        <v>5057</v>
      </c>
      <c r="C100">
        <v>1</v>
      </c>
      <c r="D100" t="s">
        <v>164</v>
      </c>
      <c r="E100">
        <v>29</v>
      </c>
      <c r="F100" t="s">
        <v>263</v>
      </c>
      <c r="G100">
        <v>2</v>
      </c>
      <c r="H100">
        <v>3103110</v>
      </c>
      <c r="I100" s="126">
        <v>0.75</v>
      </c>
      <c r="J100">
        <v>0.75</v>
      </c>
      <c r="K100" s="126">
        <v>67.73</v>
      </c>
      <c r="L100">
        <v>68.41</v>
      </c>
      <c r="M100">
        <v>67.66</v>
      </c>
      <c r="N100">
        <v>68.41</v>
      </c>
      <c r="O100">
        <v>0</v>
      </c>
      <c r="P100" t="s">
        <v>264</v>
      </c>
      <c r="Q100" t="s">
        <v>461</v>
      </c>
      <c r="R100" t="s">
        <v>266</v>
      </c>
      <c r="S100">
        <v>1</v>
      </c>
      <c r="T100">
        <v>25</v>
      </c>
      <c r="U100">
        <v>2</v>
      </c>
      <c r="V100" t="s">
        <v>270</v>
      </c>
      <c r="W100" t="s">
        <v>266</v>
      </c>
      <c r="Z100" t="s">
        <v>462</v>
      </c>
    </row>
    <row r="101" spans="1:26">
      <c r="A101" t="str">
        <f t="shared" si="1"/>
        <v>29-3</v>
      </c>
      <c r="B101">
        <v>5057</v>
      </c>
      <c r="C101">
        <v>1</v>
      </c>
      <c r="D101" t="s">
        <v>164</v>
      </c>
      <c r="E101">
        <v>29</v>
      </c>
      <c r="F101" t="s">
        <v>263</v>
      </c>
      <c r="G101">
        <v>3</v>
      </c>
      <c r="H101">
        <v>3103112</v>
      </c>
      <c r="I101" s="126">
        <v>0.72</v>
      </c>
      <c r="J101">
        <v>0.7</v>
      </c>
      <c r="K101" s="126">
        <v>68.48</v>
      </c>
      <c r="L101">
        <v>69.11</v>
      </c>
      <c r="M101">
        <v>68.41</v>
      </c>
      <c r="N101">
        <v>69.11</v>
      </c>
      <c r="O101">
        <v>0</v>
      </c>
      <c r="P101" t="s">
        <v>264</v>
      </c>
      <c r="Q101" t="s">
        <v>463</v>
      </c>
      <c r="R101" t="s">
        <v>266</v>
      </c>
      <c r="S101">
        <v>1</v>
      </c>
      <c r="T101">
        <v>25</v>
      </c>
      <c r="U101">
        <v>3</v>
      </c>
      <c r="V101" t="s">
        <v>270</v>
      </c>
      <c r="W101" t="s">
        <v>266</v>
      </c>
      <c r="Z101" t="s">
        <v>464</v>
      </c>
    </row>
    <row r="102" spans="1:26">
      <c r="A102" t="str">
        <f t="shared" si="1"/>
        <v>29-4</v>
      </c>
      <c r="B102">
        <v>5057</v>
      </c>
      <c r="C102">
        <v>1</v>
      </c>
      <c r="D102" t="s">
        <v>164</v>
      </c>
      <c r="E102">
        <v>29</v>
      </c>
      <c r="F102" t="s">
        <v>263</v>
      </c>
      <c r="G102">
        <v>4</v>
      </c>
      <c r="H102">
        <v>3103114</v>
      </c>
      <c r="I102" s="126">
        <v>0.82</v>
      </c>
      <c r="J102">
        <v>0.79</v>
      </c>
      <c r="K102" s="126">
        <v>69.2</v>
      </c>
      <c r="L102">
        <v>69.900000000000006</v>
      </c>
      <c r="M102">
        <v>69.11</v>
      </c>
      <c r="N102">
        <v>69.900000000000006</v>
      </c>
      <c r="O102">
        <v>0</v>
      </c>
      <c r="P102" t="s">
        <v>264</v>
      </c>
      <c r="Q102" t="s">
        <v>465</v>
      </c>
      <c r="R102" t="s">
        <v>266</v>
      </c>
      <c r="S102">
        <v>1</v>
      </c>
      <c r="T102">
        <v>25</v>
      </c>
      <c r="U102">
        <v>4</v>
      </c>
      <c r="V102" t="s">
        <v>275</v>
      </c>
      <c r="W102" t="s">
        <v>266</v>
      </c>
      <c r="Z102" t="s">
        <v>466</v>
      </c>
    </row>
    <row r="103" spans="1:26">
      <c r="A103" t="str">
        <f t="shared" si="1"/>
        <v>30-1</v>
      </c>
      <c r="B103">
        <v>5057</v>
      </c>
      <c r="C103">
        <v>1</v>
      </c>
      <c r="D103" t="s">
        <v>164</v>
      </c>
      <c r="E103">
        <v>30</v>
      </c>
      <c r="F103" t="s">
        <v>263</v>
      </c>
      <c r="G103">
        <v>1</v>
      </c>
      <c r="H103">
        <v>3103116</v>
      </c>
      <c r="I103" s="126">
        <v>1</v>
      </c>
      <c r="J103">
        <v>0.98</v>
      </c>
      <c r="K103" s="126">
        <v>69.8</v>
      </c>
      <c r="L103">
        <v>70.78</v>
      </c>
      <c r="M103">
        <v>69.8</v>
      </c>
      <c r="N103">
        <v>70.78</v>
      </c>
      <c r="O103">
        <v>0</v>
      </c>
      <c r="P103" t="s">
        <v>418</v>
      </c>
      <c r="Q103" t="s">
        <v>467</v>
      </c>
      <c r="R103" t="s">
        <v>266</v>
      </c>
      <c r="S103">
        <v>1</v>
      </c>
      <c r="T103">
        <v>26</v>
      </c>
      <c r="U103">
        <v>1</v>
      </c>
      <c r="V103" t="s">
        <v>267</v>
      </c>
      <c r="W103" t="s">
        <v>266</v>
      </c>
      <c r="Z103" t="s">
        <v>468</v>
      </c>
    </row>
    <row r="104" spans="1:26">
      <c r="A104" t="str">
        <f t="shared" si="1"/>
        <v>30-2</v>
      </c>
      <c r="B104">
        <v>5057</v>
      </c>
      <c r="C104">
        <v>1</v>
      </c>
      <c r="D104" t="s">
        <v>164</v>
      </c>
      <c r="E104">
        <v>30</v>
      </c>
      <c r="F104" t="s">
        <v>263</v>
      </c>
      <c r="G104">
        <v>2</v>
      </c>
      <c r="H104">
        <v>3103118</v>
      </c>
      <c r="I104" s="126">
        <v>0.61</v>
      </c>
      <c r="J104">
        <v>0.56999999999999995</v>
      </c>
      <c r="K104" s="126">
        <v>70.8</v>
      </c>
      <c r="L104">
        <v>71.349999999999994</v>
      </c>
      <c r="M104">
        <v>70.78</v>
      </c>
      <c r="N104">
        <v>71.349999999999994</v>
      </c>
      <c r="O104">
        <v>0</v>
      </c>
      <c r="P104" t="s">
        <v>418</v>
      </c>
      <c r="Q104" t="s">
        <v>469</v>
      </c>
      <c r="R104" t="s">
        <v>266</v>
      </c>
      <c r="S104">
        <v>1</v>
      </c>
      <c r="T104">
        <v>26</v>
      </c>
      <c r="U104">
        <v>2</v>
      </c>
      <c r="V104" t="s">
        <v>270</v>
      </c>
      <c r="W104" t="s">
        <v>266</v>
      </c>
      <c r="Z104" t="s">
        <v>470</v>
      </c>
    </row>
    <row r="105" spans="1:26">
      <c r="A105" t="str">
        <f t="shared" si="1"/>
        <v>30-3</v>
      </c>
      <c r="B105">
        <v>5057</v>
      </c>
      <c r="C105">
        <v>1</v>
      </c>
      <c r="D105" t="s">
        <v>164</v>
      </c>
      <c r="E105">
        <v>30</v>
      </c>
      <c r="F105" t="s">
        <v>263</v>
      </c>
      <c r="G105">
        <v>3</v>
      </c>
      <c r="H105">
        <v>3103120</v>
      </c>
      <c r="I105" s="126">
        <v>0.88</v>
      </c>
      <c r="J105">
        <v>0.81</v>
      </c>
      <c r="K105" s="126">
        <v>71.41</v>
      </c>
      <c r="L105">
        <v>72.16</v>
      </c>
      <c r="M105">
        <v>71.349999999999994</v>
      </c>
      <c r="N105">
        <v>72.16</v>
      </c>
      <c r="O105">
        <v>0</v>
      </c>
      <c r="P105" t="s">
        <v>418</v>
      </c>
      <c r="Q105" t="s">
        <v>471</v>
      </c>
      <c r="R105" t="s">
        <v>266</v>
      </c>
      <c r="S105">
        <v>1</v>
      </c>
      <c r="T105">
        <v>26</v>
      </c>
      <c r="U105">
        <v>3</v>
      </c>
      <c r="V105" t="s">
        <v>270</v>
      </c>
      <c r="W105" t="s">
        <v>266</v>
      </c>
      <c r="Z105" t="s">
        <v>472</v>
      </c>
    </row>
    <row r="106" spans="1:26">
      <c r="A106" t="str">
        <f t="shared" si="1"/>
        <v>30-4</v>
      </c>
      <c r="B106">
        <v>5057</v>
      </c>
      <c r="C106">
        <v>1</v>
      </c>
      <c r="D106" t="s">
        <v>164</v>
      </c>
      <c r="E106">
        <v>30</v>
      </c>
      <c r="F106" t="s">
        <v>263</v>
      </c>
      <c r="G106">
        <v>4</v>
      </c>
      <c r="H106">
        <v>3103122</v>
      </c>
      <c r="I106" s="126">
        <v>0.83</v>
      </c>
      <c r="J106">
        <v>0.79</v>
      </c>
      <c r="K106" s="126">
        <v>72.289999999999992</v>
      </c>
      <c r="L106">
        <v>72.95</v>
      </c>
      <c r="M106">
        <v>72.16</v>
      </c>
      <c r="N106">
        <v>72.95</v>
      </c>
      <c r="O106">
        <v>0</v>
      </c>
      <c r="P106" t="s">
        <v>418</v>
      </c>
      <c r="Q106" t="s">
        <v>473</v>
      </c>
      <c r="R106" t="s">
        <v>266</v>
      </c>
      <c r="S106">
        <v>1</v>
      </c>
      <c r="T106">
        <v>26</v>
      </c>
      <c r="U106">
        <v>4</v>
      </c>
      <c r="V106" t="s">
        <v>275</v>
      </c>
      <c r="W106" t="s">
        <v>266</v>
      </c>
      <c r="Z106" t="s">
        <v>474</v>
      </c>
    </row>
    <row r="107" spans="1:26">
      <c r="A107" t="str">
        <f t="shared" si="1"/>
        <v>31-1</v>
      </c>
      <c r="B107">
        <v>5057</v>
      </c>
      <c r="C107">
        <v>1</v>
      </c>
      <c r="D107" t="s">
        <v>164</v>
      </c>
      <c r="E107">
        <v>31</v>
      </c>
      <c r="F107" t="s">
        <v>263</v>
      </c>
      <c r="G107">
        <v>1</v>
      </c>
      <c r="H107">
        <v>3103124</v>
      </c>
      <c r="I107" s="126">
        <v>0.85</v>
      </c>
      <c r="J107">
        <v>0.83</v>
      </c>
      <c r="K107" s="126">
        <v>72.849999999999994</v>
      </c>
      <c r="L107">
        <v>73.680000000000007</v>
      </c>
      <c r="M107">
        <v>72.849999999999994</v>
      </c>
      <c r="N107">
        <v>73.680000000000007</v>
      </c>
      <c r="O107">
        <v>0</v>
      </c>
      <c r="P107" t="s">
        <v>418</v>
      </c>
      <c r="Q107" t="s">
        <v>475</v>
      </c>
      <c r="R107" t="s">
        <v>266</v>
      </c>
      <c r="S107">
        <v>1</v>
      </c>
      <c r="T107">
        <v>27</v>
      </c>
      <c r="U107">
        <v>1</v>
      </c>
      <c r="V107" t="s">
        <v>267</v>
      </c>
      <c r="W107" t="s">
        <v>266</v>
      </c>
      <c r="Z107" t="s">
        <v>476</v>
      </c>
    </row>
    <row r="108" spans="1:26">
      <c r="A108" t="str">
        <f t="shared" si="1"/>
        <v>31-2</v>
      </c>
      <c r="B108">
        <v>5057</v>
      </c>
      <c r="C108">
        <v>1</v>
      </c>
      <c r="D108" t="s">
        <v>164</v>
      </c>
      <c r="E108">
        <v>31</v>
      </c>
      <c r="F108" t="s">
        <v>263</v>
      </c>
      <c r="G108">
        <v>2</v>
      </c>
      <c r="H108">
        <v>3103126</v>
      </c>
      <c r="I108" s="126">
        <v>0.9</v>
      </c>
      <c r="J108">
        <v>0.87</v>
      </c>
      <c r="K108" s="126">
        <v>73.699999999999989</v>
      </c>
      <c r="L108">
        <v>74.55</v>
      </c>
      <c r="M108">
        <v>73.680000000000007</v>
      </c>
      <c r="N108">
        <v>74.55</v>
      </c>
      <c r="O108">
        <v>0</v>
      </c>
      <c r="P108" t="s">
        <v>418</v>
      </c>
      <c r="Q108" t="s">
        <v>477</v>
      </c>
      <c r="R108" t="s">
        <v>266</v>
      </c>
      <c r="S108">
        <v>1</v>
      </c>
      <c r="T108">
        <v>27</v>
      </c>
      <c r="U108">
        <v>2</v>
      </c>
      <c r="V108" t="s">
        <v>270</v>
      </c>
      <c r="W108" t="s">
        <v>266</v>
      </c>
      <c r="Z108" t="s">
        <v>478</v>
      </c>
    </row>
    <row r="109" spans="1:26">
      <c r="A109" t="str">
        <f t="shared" si="1"/>
        <v>31-3</v>
      </c>
      <c r="B109">
        <v>5057</v>
      </c>
      <c r="C109">
        <v>1</v>
      </c>
      <c r="D109" t="s">
        <v>164</v>
      </c>
      <c r="E109">
        <v>31</v>
      </c>
      <c r="F109" t="s">
        <v>263</v>
      </c>
      <c r="G109">
        <v>3</v>
      </c>
      <c r="H109">
        <v>3103128</v>
      </c>
      <c r="I109" s="126">
        <v>0.67500000000000004</v>
      </c>
      <c r="J109">
        <v>0.67</v>
      </c>
      <c r="K109" s="126">
        <v>74.599999999999994</v>
      </c>
      <c r="L109">
        <v>75.22</v>
      </c>
      <c r="M109">
        <v>74.55</v>
      </c>
      <c r="N109">
        <v>75.22</v>
      </c>
      <c r="O109">
        <v>0</v>
      </c>
      <c r="P109" t="s">
        <v>418</v>
      </c>
      <c r="Q109" t="s">
        <v>479</v>
      </c>
      <c r="R109" t="s">
        <v>266</v>
      </c>
      <c r="S109">
        <v>1</v>
      </c>
      <c r="T109">
        <v>27</v>
      </c>
      <c r="U109">
        <v>3</v>
      </c>
      <c r="V109" t="s">
        <v>270</v>
      </c>
      <c r="W109" t="s">
        <v>266</v>
      </c>
      <c r="Z109" t="s">
        <v>480</v>
      </c>
    </row>
    <row r="110" spans="1:26">
      <c r="A110" t="str">
        <f t="shared" si="1"/>
        <v>31-4</v>
      </c>
      <c r="B110">
        <v>5057</v>
      </c>
      <c r="C110">
        <v>1</v>
      </c>
      <c r="D110" t="s">
        <v>164</v>
      </c>
      <c r="E110">
        <v>31</v>
      </c>
      <c r="F110" t="s">
        <v>263</v>
      </c>
      <c r="G110">
        <v>4</v>
      </c>
      <c r="H110">
        <v>3103130</v>
      </c>
      <c r="I110" s="126">
        <v>0.66</v>
      </c>
      <c r="J110">
        <v>0.65</v>
      </c>
      <c r="K110" s="126">
        <v>75.274999999999991</v>
      </c>
      <c r="L110">
        <v>75.87</v>
      </c>
      <c r="M110">
        <v>75.22</v>
      </c>
      <c r="N110">
        <v>75.87</v>
      </c>
      <c r="O110">
        <v>0</v>
      </c>
      <c r="P110" t="s">
        <v>418</v>
      </c>
      <c r="Q110" t="s">
        <v>481</v>
      </c>
      <c r="R110" t="s">
        <v>266</v>
      </c>
      <c r="S110">
        <v>1</v>
      </c>
      <c r="T110">
        <v>27</v>
      </c>
      <c r="U110">
        <v>4</v>
      </c>
      <c r="V110" t="s">
        <v>275</v>
      </c>
      <c r="W110" t="s">
        <v>266</v>
      </c>
      <c r="Z110" t="s">
        <v>482</v>
      </c>
    </row>
    <row r="111" spans="1:26">
      <c r="A111" t="str">
        <f t="shared" si="1"/>
        <v>32-1</v>
      </c>
      <c r="B111">
        <v>5057</v>
      </c>
      <c r="C111">
        <v>1</v>
      </c>
      <c r="D111" t="s">
        <v>164</v>
      </c>
      <c r="E111">
        <v>32</v>
      </c>
      <c r="F111" t="s">
        <v>263</v>
      </c>
      <c r="G111">
        <v>1</v>
      </c>
      <c r="H111">
        <v>3103132</v>
      </c>
      <c r="I111" s="126">
        <v>0.69499999999999995</v>
      </c>
      <c r="J111">
        <v>0.67</v>
      </c>
      <c r="K111" s="126">
        <v>75.900000000000006</v>
      </c>
      <c r="L111">
        <v>76.569999999999993</v>
      </c>
      <c r="M111">
        <v>75.900000000000006</v>
      </c>
      <c r="N111">
        <v>76.569999999999993</v>
      </c>
      <c r="O111">
        <v>0</v>
      </c>
      <c r="P111" t="s">
        <v>264</v>
      </c>
      <c r="Q111" t="s">
        <v>483</v>
      </c>
      <c r="R111" t="s">
        <v>266</v>
      </c>
      <c r="S111">
        <v>1</v>
      </c>
      <c r="T111">
        <v>28</v>
      </c>
      <c r="U111">
        <v>1</v>
      </c>
      <c r="V111" t="s">
        <v>267</v>
      </c>
      <c r="W111" t="s">
        <v>266</v>
      </c>
      <c r="Z111" t="s">
        <v>484</v>
      </c>
    </row>
    <row r="112" spans="1:26">
      <c r="A112" t="str">
        <f t="shared" si="1"/>
        <v>32-2</v>
      </c>
      <c r="B112">
        <v>5057</v>
      </c>
      <c r="C112">
        <v>1</v>
      </c>
      <c r="D112" t="s">
        <v>164</v>
      </c>
      <c r="E112">
        <v>32</v>
      </c>
      <c r="F112" t="s">
        <v>263</v>
      </c>
      <c r="G112">
        <v>2</v>
      </c>
      <c r="H112">
        <v>3103134</v>
      </c>
      <c r="I112" s="126">
        <v>0.66500000000000004</v>
      </c>
      <c r="J112">
        <v>0.66</v>
      </c>
      <c r="K112" s="126">
        <v>76.594999999999999</v>
      </c>
      <c r="L112">
        <v>77.23</v>
      </c>
      <c r="M112">
        <v>76.569999999999993</v>
      </c>
      <c r="N112">
        <v>77.23</v>
      </c>
      <c r="O112">
        <v>0</v>
      </c>
      <c r="P112" t="s">
        <v>264</v>
      </c>
      <c r="Q112" t="s">
        <v>485</v>
      </c>
      <c r="R112" t="s">
        <v>266</v>
      </c>
      <c r="S112">
        <v>1</v>
      </c>
      <c r="T112">
        <v>28</v>
      </c>
      <c r="U112">
        <v>2</v>
      </c>
      <c r="V112" t="s">
        <v>270</v>
      </c>
      <c r="W112" t="s">
        <v>266</v>
      </c>
      <c r="Z112" t="s">
        <v>486</v>
      </c>
    </row>
    <row r="113" spans="1:26">
      <c r="A113" t="str">
        <f t="shared" si="1"/>
        <v>32-3</v>
      </c>
      <c r="B113">
        <v>5057</v>
      </c>
      <c r="C113">
        <v>1</v>
      </c>
      <c r="D113" t="s">
        <v>164</v>
      </c>
      <c r="E113">
        <v>32</v>
      </c>
      <c r="F113" t="s">
        <v>263</v>
      </c>
      <c r="G113">
        <v>3</v>
      </c>
      <c r="H113">
        <v>3103136</v>
      </c>
      <c r="I113" s="126">
        <v>0.755</v>
      </c>
      <c r="J113">
        <v>0.74</v>
      </c>
      <c r="K113" s="126">
        <v>77.260000000000005</v>
      </c>
      <c r="L113">
        <v>77.97</v>
      </c>
      <c r="M113">
        <v>77.23</v>
      </c>
      <c r="N113">
        <v>77.97</v>
      </c>
      <c r="O113">
        <v>0</v>
      </c>
      <c r="P113" t="s">
        <v>264</v>
      </c>
      <c r="Q113" t="s">
        <v>487</v>
      </c>
      <c r="R113" t="s">
        <v>266</v>
      </c>
      <c r="S113">
        <v>1</v>
      </c>
      <c r="T113">
        <v>28</v>
      </c>
      <c r="U113">
        <v>3</v>
      </c>
      <c r="V113" t="s">
        <v>270</v>
      </c>
      <c r="W113" t="s">
        <v>266</v>
      </c>
      <c r="Z113" t="s">
        <v>488</v>
      </c>
    </row>
    <row r="114" spans="1:26">
      <c r="A114" t="str">
        <f t="shared" si="1"/>
        <v>32-4</v>
      </c>
      <c r="B114">
        <v>5057</v>
      </c>
      <c r="C114">
        <v>1</v>
      </c>
      <c r="D114" t="s">
        <v>164</v>
      </c>
      <c r="E114">
        <v>32</v>
      </c>
      <c r="F114" t="s">
        <v>263</v>
      </c>
      <c r="G114">
        <v>4</v>
      </c>
      <c r="H114">
        <v>3103138</v>
      </c>
      <c r="I114" s="126">
        <v>0.82</v>
      </c>
      <c r="J114">
        <v>0.81</v>
      </c>
      <c r="K114" s="126">
        <v>78.015000000000001</v>
      </c>
      <c r="L114">
        <v>78.78</v>
      </c>
      <c r="M114">
        <v>77.97</v>
      </c>
      <c r="N114">
        <v>78.78</v>
      </c>
      <c r="O114">
        <v>0</v>
      </c>
      <c r="P114" t="s">
        <v>264</v>
      </c>
      <c r="Q114" t="s">
        <v>489</v>
      </c>
      <c r="R114" t="s">
        <v>266</v>
      </c>
      <c r="S114">
        <v>1</v>
      </c>
      <c r="T114">
        <v>28</v>
      </c>
      <c r="U114">
        <v>4</v>
      </c>
      <c r="V114" t="s">
        <v>275</v>
      </c>
      <c r="W114" t="s">
        <v>266</v>
      </c>
      <c r="Z114" t="s">
        <v>490</v>
      </c>
    </row>
    <row r="115" spans="1:26">
      <c r="A115" t="str">
        <f t="shared" si="1"/>
        <v>33-1</v>
      </c>
      <c r="B115">
        <v>5057</v>
      </c>
      <c r="C115">
        <v>1</v>
      </c>
      <c r="D115" t="s">
        <v>164</v>
      </c>
      <c r="E115">
        <v>33</v>
      </c>
      <c r="F115" t="s">
        <v>263</v>
      </c>
      <c r="G115">
        <v>1</v>
      </c>
      <c r="H115">
        <v>3103140</v>
      </c>
      <c r="I115" s="126">
        <v>0.95499999999999996</v>
      </c>
      <c r="J115">
        <v>0.86</v>
      </c>
      <c r="K115" s="126">
        <v>78.95</v>
      </c>
      <c r="L115">
        <v>79.81</v>
      </c>
      <c r="M115">
        <v>78.95</v>
      </c>
      <c r="N115">
        <v>79.81</v>
      </c>
      <c r="O115">
        <v>0</v>
      </c>
      <c r="P115" t="s">
        <v>264</v>
      </c>
      <c r="Q115" t="s">
        <v>491</v>
      </c>
      <c r="R115" t="s">
        <v>266</v>
      </c>
      <c r="S115">
        <v>1</v>
      </c>
      <c r="T115">
        <v>29</v>
      </c>
      <c r="U115">
        <v>1</v>
      </c>
      <c r="V115" t="s">
        <v>267</v>
      </c>
      <c r="W115" t="s">
        <v>266</v>
      </c>
      <c r="Z115" t="s">
        <v>492</v>
      </c>
    </row>
    <row r="116" spans="1:26">
      <c r="A116" t="str">
        <f t="shared" si="1"/>
        <v>33-2</v>
      </c>
      <c r="B116">
        <v>5057</v>
      </c>
      <c r="C116">
        <v>1</v>
      </c>
      <c r="D116" t="s">
        <v>164</v>
      </c>
      <c r="E116">
        <v>33</v>
      </c>
      <c r="F116" t="s">
        <v>263</v>
      </c>
      <c r="G116">
        <v>2</v>
      </c>
      <c r="H116">
        <v>3103142</v>
      </c>
      <c r="I116" s="126">
        <v>0.64500000000000002</v>
      </c>
      <c r="J116">
        <v>0.59</v>
      </c>
      <c r="K116" s="126">
        <v>79.905000000000001</v>
      </c>
      <c r="L116">
        <v>80.400000000000006</v>
      </c>
      <c r="M116">
        <v>79.81</v>
      </c>
      <c r="N116">
        <v>80.400000000000006</v>
      </c>
      <c r="O116">
        <v>0</v>
      </c>
      <c r="P116" t="s">
        <v>264</v>
      </c>
      <c r="Q116" t="s">
        <v>493</v>
      </c>
      <c r="R116" t="s">
        <v>266</v>
      </c>
      <c r="S116">
        <v>1</v>
      </c>
      <c r="T116">
        <v>29</v>
      </c>
      <c r="U116">
        <v>2</v>
      </c>
      <c r="V116" t="s">
        <v>270</v>
      </c>
      <c r="W116" t="s">
        <v>266</v>
      </c>
      <c r="Z116" t="s">
        <v>494</v>
      </c>
    </row>
    <row r="117" spans="1:26">
      <c r="A117" t="str">
        <f t="shared" si="1"/>
        <v>33-3</v>
      </c>
      <c r="B117">
        <v>5057</v>
      </c>
      <c r="C117">
        <v>1</v>
      </c>
      <c r="D117" t="s">
        <v>164</v>
      </c>
      <c r="E117">
        <v>33</v>
      </c>
      <c r="F117" t="s">
        <v>263</v>
      </c>
      <c r="G117">
        <v>3</v>
      </c>
      <c r="H117">
        <v>3103144</v>
      </c>
      <c r="I117" s="126">
        <v>0.92500000000000004</v>
      </c>
      <c r="J117">
        <v>0.89</v>
      </c>
      <c r="K117" s="126">
        <v>80.55</v>
      </c>
      <c r="L117">
        <v>81.290000000000006</v>
      </c>
      <c r="M117">
        <v>80.400000000000006</v>
      </c>
      <c r="N117">
        <v>81.290000000000006</v>
      </c>
      <c r="O117">
        <v>0</v>
      </c>
      <c r="P117" t="s">
        <v>264</v>
      </c>
      <c r="Q117" t="s">
        <v>495</v>
      </c>
      <c r="R117" t="s">
        <v>266</v>
      </c>
      <c r="S117">
        <v>1</v>
      </c>
      <c r="T117">
        <v>29</v>
      </c>
      <c r="U117">
        <v>3</v>
      </c>
      <c r="V117" t="s">
        <v>270</v>
      </c>
      <c r="W117" t="s">
        <v>266</v>
      </c>
      <c r="Z117" t="s">
        <v>496</v>
      </c>
    </row>
    <row r="118" spans="1:26">
      <c r="A118" t="str">
        <f t="shared" si="1"/>
        <v>33-4</v>
      </c>
      <c r="B118">
        <v>5057</v>
      </c>
      <c r="C118">
        <v>1</v>
      </c>
      <c r="D118" t="s">
        <v>164</v>
      </c>
      <c r="E118">
        <v>33</v>
      </c>
      <c r="F118" t="s">
        <v>263</v>
      </c>
      <c r="G118">
        <v>4</v>
      </c>
      <c r="H118">
        <v>3103146</v>
      </c>
      <c r="I118" s="126">
        <v>0.83</v>
      </c>
      <c r="J118">
        <v>0.77</v>
      </c>
      <c r="K118" s="126">
        <v>81.474999999999994</v>
      </c>
      <c r="L118">
        <v>82.06</v>
      </c>
      <c r="M118">
        <v>81.290000000000006</v>
      </c>
      <c r="N118">
        <v>82.06</v>
      </c>
      <c r="O118">
        <v>0</v>
      </c>
      <c r="P118" t="s">
        <v>264</v>
      </c>
      <c r="Q118" t="s">
        <v>497</v>
      </c>
      <c r="R118" t="s">
        <v>266</v>
      </c>
      <c r="S118">
        <v>1</v>
      </c>
      <c r="T118">
        <v>29</v>
      </c>
      <c r="U118">
        <v>4</v>
      </c>
      <c r="V118" t="s">
        <v>275</v>
      </c>
      <c r="W118" t="s">
        <v>266</v>
      </c>
      <c r="Z118" t="s">
        <v>498</v>
      </c>
    </row>
    <row r="119" spans="1:26">
      <c r="A119" t="str">
        <f t="shared" si="1"/>
        <v>34-1</v>
      </c>
      <c r="B119">
        <v>5057</v>
      </c>
      <c r="C119">
        <v>1</v>
      </c>
      <c r="D119" t="s">
        <v>164</v>
      </c>
      <c r="E119">
        <v>34</v>
      </c>
      <c r="F119" t="s">
        <v>263</v>
      </c>
      <c r="G119">
        <v>1</v>
      </c>
      <c r="H119">
        <v>3103148</v>
      </c>
      <c r="I119" s="126">
        <v>0.69499999999999995</v>
      </c>
      <c r="J119">
        <v>0.69</v>
      </c>
      <c r="K119" s="126">
        <v>82</v>
      </c>
      <c r="L119">
        <v>82.69</v>
      </c>
      <c r="M119">
        <v>82</v>
      </c>
      <c r="N119">
        <v>82.69</v>
      </c>
      <c r="O119">
        <v>0</v>
      </c>
      <c r="P119" t="s">
        <v>264</v>
      </c>
      <c r="Q119" t="s">
        <v>499</v>
      </c>
      <c r="R119" t="s">
        <v>266</v>
      </c>
      <c r="S119">
        <v>1</v>
      </c>
      <c r="T119">
        <v>30</v>
      </c>
      <c r="U119">
        <v>1</v>
      </c>
      <c r="V119" t="s">
        <v>267</v>
      </c>
      <c r="W119" t="s">
        <v>266</v>
      </c>
      <c r="Z119" t="s">
        <v>500</v>
      </c>
    </row>
    <row r="120" spans="1:26">
      <c r="A120" t="str">
        <f t="shared" si="1"/>
        <v>34-2</v>
      </c>
      <c r="B120">
        <v>5057</v>
      </c>
      <c r="C120">
        <v>1</v>
      </c>
      <c r="D120" t="s">
        <v>164</v>
      </c>
      <c r="E120">
        <v>34</v>
      </c>
      <c r="F120" t="s">
        <v>263</v>
      </c>
      <c r="G120">
        <v>2</v>
      </c>
      <c r="H120">
        <v>3103150</v>
      </c>
      <c r="I120" s="126">
        <v>0.745</v>
      </c>
      <c r="J120">
        <v>0.73</v>
      </c>
      <c r="K120" s="126">
        <v>82.694999999999993</v>
      </c>
      <c r="L120">
        <v>83.42</v>
      </c>
      <c r="M120">
        <v>82.69</v>
      </c>
      <c r="N120">
        <v>83.42</v>
      </c>
      <c r="O120">
        <v>0</v>
      </c>
      <c r="P120" t="s">
        <v>264</v>
      </c>
      <c r="Q120" t="s">
        <v>501</v>
      </c>
      <c r="R120" t="s">
        <v>266</v>
      </c>
      <c r="S120">
        <v>1</v>
      </c>
      <c r="T120">
        <v>30</v>
      </c>
      <c r="U120">
        <v>2</v>
      </c>
      <c r="V120" t="s">
        <v>270</v>
      </c>
      <c r="W120" t="s">
        <v>266</v>
      </c>
      <c r="Z120" t="s">
        <v>502</v>
      </c>
    </row>
    <row r="121" spans="1:26">
      <c r="A121" t="str">
        <f t="shared" si="1"/>
        <v>34-3</v>
      </c>
      <c r="B121">
        <v>5057</v>
      </c>
      <c r="C121">
        <v>1</v>
      </c>
      <c r="D121" t="s">
        <v>164</v>
      </c>
      <c r="E121">
        <v>34</v>
      </c>
      <c r="F121" t="s">
        <v>263</v>
      </c>
      <c r="G121">
        <v>3</v>
      </c>
      <c r="H121">
        <v>3103152</v>
      </c>
      <c r="I121" s="126">
        <v>0.75</v>
      </c>
      <c r="J121">
        <v>0.72</v>
      </c>
      <c r="K121" s="126">
        <v>83.44</v>
      </c>
      <c r="L121">
        <v>84.14</v>
      </c>
      <c r="M121">
        <v>83.42</v>
      </c>
      <c r="N121">
        <v>84.14</v>
      </c>
      <c r="O121">
        <v>0</v>
      </c>
      <c r="P121" t="s">
        <v>264</v>
      </c>
      <c r="Q121" t="s">
        <v>503</v>
      </c>
      <c r="R121" t="s">
        <v>266</v>
      </c>
      <c r="S121">
        <v>1</v>
      </c>
      <c r="T121">
        <v>30</v>
      </c>
      <c r="U121">
        <v>3</v>
      </c>
      <c r="V121" t="s">
        <v>270</v>
      </c>
      <c r="W121" t="s">
        <v>266</v>
      </c>
      <c r="Z121" t="s">
        <v>504</v>
      </c>
    </row>
    <row r="122" spans="1:26">
      <c r="A122" t="str">
        <f t="shared" si="1"/>
        <v>34-4</v>
      </c>
      <c r="B122">
        <v>5057</v>
      </c>
      <c r="C122">
        <v>1</v>
      </c>
      <c r="D122" t="s">
        <v>164</v>
      </c>
      <c r="E122">
        <v>34</v>
      </c>
      <c r="F122" t="s">
        <v>263</v>
      </c>
      <c r="G122">
        <v>4</v>
      </c>
      <c r="H122">
        <v>3103154</v>
      </c>
      <c r="I122" s="126">
        <v>0.995</v>
      </c>
      <c r="J122">
        <v>0.92</v>
      </c>
      <c r="K122" s="126">
        <v>84.19</v>
      </c>
      <c r="L122">
        <v>85.06</v>
      </c>
      <c r="M122">
        <v>84.14</v>
      </c>
      <c r="N122">
        <v>85.06</v>
      </c>
      <c r="O122">
        <v>0</v>
      </c>
      <c r="P122" t="s">
        <v>264</v>
      </c>
      <c r="Q122" t="s">
        <v>505</v>
      </c>
      <c r="R122" t="s">
        <v>266</v>
      </c>
      <c r="S122">
        <v>1</v>
      </c>
      <c r="T122">
        <v>30</v>
      </c>
      <c r="U122">
        <v>4</v>
      </c>
      <c r="V122" t="s">
        <v>275</v>
      </c>
      <c r="W122" t="s">
        <v>266</v>
      </c>
      <c r="Z122" t="s">
        <v>506</v>
      </c>
    </row>
    <row r="123" spans="1:26">
      <c r="A123" t="str">
        <f t="shared" si="1"/>
        <v>35-1</v>
      </c>
      <c r="B123">
        <v>5057</v>
      </c>
      <c r="C123">
        <v>1</v>
      </c>
      <c r="D123" t="s">
        <v>164</v>
      </c>
      <c r="E123">
        <v>35</v>
      </c>
      <c r="F123" t="s">
        <v>263</v>
      </c>
      <c r="G123">
        <v>1</v>
      </c>
      <c r="H123">
        <v>3103156</v>
      </c>
      <c r="I123" s="126">
        <v>0.27</v>
      </c>
      <c r="J123">
        <v>0.26</v>
      </c>
      <c r="K123" s="126">
        <v>85.05</v>
      </c>
      <c r="L123">
        <v>85.31</v>
      </c>
      <c r="M123">
        <v>85.05</v>
      </c>
      <c r="N123">
        <v>85.31</v>
      </c>
      <c r="O123">
        <v>0</v>
      </c>
      <c r="P123" t="s">
        <v>264</v>
      </c>
      <c r="Q123" t="s">
        <v>507</v>
      </c>
      <c r="R123" t="s">
        <v>266</v>
      </c>
      <c r="S123">
        <v>1</v>
      </c>
      <c r="T123">
        <v>31</v>
      </c>
      <c r="U123">
        <v>1</v>
      </c>
      <c r="V123" t="s">
        <v>267</v>
      </c>
      <c r="W123" t="s">
        <v>266</v>
      </c>
      <c r="Z123" t="s">
        <v>508</v>
      </c>
    </row>
    <row r="124" spans="1:26">
      <c r="A124" t="str">
        <f t="shared" si="1"/>
        <v>36-1</v>
      </c>
      <c r="B124">
        <v>5057</v>
      </c>
      <c r="C124">
        <v>1</v>
      </c>
      <c r="D124" t="s">
        <v>164</v>
      </c>
      <c r="E124">
        <v>36</v>
      </c>
      <c r="F124" t="s">
        <v>263</v>
      </c>
      <c r="G124">
        <v>1</v>
      </c>
      <c r="H124">
        <v>3103158</v>
      </c>
      <c r="I124" s="126">
        <v>0.80500000000000005</v>
      </c>
      <c r="J124">
        <v>0.76</v>
      </c>
      <c r="K124" s="126">
        <v>85.25</v>
      </c>
      <c r="L124">
        <v>86.01</v>
      </c>
      <c r="M124">
        <v>85.25</v>
      </c>
      <c r="N124">
        <v>86.01</v>
      </c>
      <c r="O124">
        <v>0</v>
      </c>
      <c r="P124" t="s">
        <v>264</v>
      </c>
      <c r="Q124" t="s">
        <v>509</v>
      </c>
      <c r="R124" t="s">
        <v>266</v>
      </c>
      <c r="S124">
        <v>2</v>
      </c>
      <c r="T124">
        <v>31</v>
      </c>
      <c r="U124">
        <v>2</v>
      </c>
      <c r="V124" t="s">
        <v>270</v>
      </c>
      <c r="W124" t="s">
        <v>266</v>
      </c>
      <c r="Z124" t="s">
        <v>510</v>
      </c>
    </row>
    <row r="125" spans="1:26">
      <c r="A125" t="str">
        <f t="shared" si="1"/>
        <v>36-2</v>
      </c>
      <c r="B125">
        <v>5057</v>
      </c>
      <c r="C125">
        <v>1</v>
      </c>
      <c r="D125" t="s">
        <v>164</v>
      </c>
      <c r="E125">
        <v>36</v>
      </c>
      <c r="F125" t="s">
        <v>263</v>
      </c>
      <c r="G125">
        <v>2</v>
      </c>
      <c r="H125">
        <v>3103160</v>
      </c>
      <c r="I125" s="126">
        <v>0.93</v>
      </c>
      <c r="J125">
        <v>0.9</v>
      </c>
      <c r="K125" s="126">
        <v>86.055000000000007</v>
      </c>
      <c r="L125">
        <v>86.91</v>
      </c>
      <c r="M125">
        <v>86.01</v>
      </c>
      <c r="N125">
        <v>86.91</v>
      </c>
      <c r="O125">
        <v>0</v>
      </c>
      <c r="P125" t="s">
        <v>264</v>
      </c>
      <c r="Q125" t="s">
        <v>511</v>
      </c>
      <c r="R125" t="s">
        <v>266</v>
      </c>
      <c r="S125">
        <v>1</v>
      </c>
      <c r="T125">
        <v>31</v>
      </c>
      <c r="U125">
        <v>3</v>
      </c>
      <c r="V125" t="s">
        <v>270</v>
      </c>
      <c r="W125" t="s">
        <v>266</v>
      </c>
      <c r="Z125" t="s">
        <v>512</v>
      </c>
    </row>
    <row r="126" spans="1:26" ht="15">
      <c r="A126" t="str">
        <f t="shared" si="1"/>
        <v>36-3</v>
      </c>
      <c r="B126" s="17">
        <v>5057</v>
      </c>
      <c r="C126" s="17">
        <v>1</v>
      </c>
      <c r="D126" s="17" t="s">
        <v>164</v>
      </c>
      <c r="E126" s="17">
        <v>36</v>
      </c>
      <c r="F126" s="17" t="s">
        <v>263</v>
      </c>
      <c r="G126" s="17">
        <v>3</v>
      </c>
      <c r="H126" s="17">
        <v>3103168</v>
      </c>
      <c r="I126" s="126">
        <v>0.68500000000000005</v>
      </c>
      <c r="J126" s="17">
        <v>0.6</v>
      </c>
      <c r="K126" s="126">
        <v>86.985000000000014</v>
      </c>
      <c r="L126" s="17">
        <v>87.51</v>
      </c>
      <c r="M126" s="17">
        <v>86.91</v>
      </c>
      <c r="N126" s="17">
        <v>87.51</v>
      </c>
      <c r="O126" s="17">
        <v>0</v>
      </c>
      <c r="P126" s="17" t="s">
        <v>264</v>
      </c>
      <c r="Q126" s="17" t="s">
        <v>513</v>
      </c>
      <c r="R126" s="17" t="s">
        <v>266</v>
      </c>
      <c r="S126" s="17">
        <v>1</v>
      </c>
      <c r="T126" s="17">
        <v>31</v>
      </c>
      <c r="U126" s="17">
        <v>4</v>
      </c>
      <c r="V126" s="17" t="s">
        <v>275</v>
      </c>
      <c r="W126" s="17" t="s">
        <v>266</v>
      </c>
      <c r="X126" s="17"/>
      <c r="Y126" s="17"/>
      <c r="Z126" s="17" t="s">
        <v>514</v>
      </c>
    </row>
    <row r="127" spans="1:26">
      <c r="A127" t="str">
        <f t="shared" si="1"/>
        <v>37-1</v>
      </c>
      <c r="B127">
        <v>5057</v>
      </c>
      <c r="C127">
        <v>1</v>
      </c>
      <c r="D127" t="s">
        <v>164</v>
      </c>
      <c r="E127">
        <v>37</v>
      </c>
      <c r="F127" t="s">
        <v>263</v>
      </c>
      <c r="G127">
        <v>1</v>
      </c>
      <c r="H127">
        <v>3103170</v>
      </c>
      <c r="I127" s="126">
        <v>0.755</v>
      </c>
      <c r="J127">
        <v>0.74</v>
      </c>
      <c r="K127" s="126">
        <v>88.1</v>
      </c>
      <c r="L127">
        <v>88.84</v>
      </c>
      <c r="M127">
        <v>88.1</v>
      </c>
      <c r="N127">
        <v>88.84</v>
      </c>
      <c r="O127">
        <v>0</v>
      </c>
      <c r="P127" t="s">
        <v>264</v>
      </c>
      <c r="Q127" t="s">
        <v>515</v>
      </c>
      <c r="R127" t="s">
        <v>266</v>
      </c>
      <c r="S127">
        <v>2</v>
      </c>
      <c r="T127">
        <v>32</v>
      </c>
      <c r="U127">
        <v>1</v>
      </c>
      <c r="V127" t="s">
        <v>267</v>
      </c>
      <c r="W127" t="s">
        <v>266</v>
      </c>
      <c r="Z127" t="s">
        <v>516</v>
      </c>
    </row>
    <row r="128" spans="1:26">
      <c r="A128" t="str">
        <f t="shared" si="1"/>
        <v>37-2</v>
      </c>
      <c r="B128">
        <v>5057</v>
      </c>
      <c r="C128">
        <v>1</v>
      </c>
      <c r="D128" t="s">
        <v>164</v>
      </c>
      <c r="E128">
        <v>37</v>
      </c>
      <c r="F128" t="s">
        <v>263</v>
      </c>
      <c r="G128">
        <v>2</v>
      </c>
      <c r="H128">
        <v>3103172</v>
      </c>
      <c r="I128" s="126">
        <v>0.84499999999999997</v>
      </c>
      <c r="J128">
        <v>0.83</v>
      </c>
      <c r="K128" s="126">
        <v>88.85499999999999</v>
      </c>
      <c r="L128">
        <v>89.67</v>
      </c>
      <c r="M128">
        <v>88.84</v>
      </c>
      <c r="N128">
        <v>89.67</v>
      </c>
      <c r="O128">
        <v>0</v>
      </c>
      <c r="P128" t="s">
        <v>264</v>
      </c>
      <c r="Q128" t="s">
        <v>517</v>
      </c>
      <c r="R128" t="s">
        <v>266</v>
      </c>
      <c r="S128">
        <v>1</v>
      </c>
      <c r="T128">
        <v>32</v>
      </c>
      <c r="U128">
        <v>2</v>
      </c>
      <c r="V128" t="s">
        <v>270</v>
      </c>
      <c r="W128" t="s">
        <v>266</v>
      </c>
      <c r="Z128" t="s">
        <v>518</v>
      </c>
    </row>
    <row r="129" spans="1:26">
      <c r="A129" t="str">
        <f t="shared" si="1"/>
        <v>37-3</v>
      </c>
      <c r="B129">
        <v>5057</v>
      </c>
      <c r="C129">
        <v>1</v>
      </c>
      <c r="D129" t="s">
        <v>164</v>
      </c>
      <c r="E129">
        <v>37</v>
      </c>
      <c r="F129" t="s">
        <v>263</v>
      </c>
      <c r="G129">
        <v>3</v>
      </c>
      <c r="H129">
        <v>3103174</v>
      </c>
      <c r="I129" s="126">
        <v>0.66500000000000004</v>
      </c>
      <c r="J129">
        <v>0.65</v>
      </c>
      <c r="K129" s="126">
        <v>89.699999999999989</v>
      </c>
      <c r="L129">
        <v>90.32</v>
      </c>
      <c r="M129">
        <v>89.67</v>
      </c>
      <c r="N129">
        <v>90.32</v>
      </c>
      <c r="O129">
        <v>0</v>
      </c>
      <c r="P129" t="s">
        <v>264</v>
      </c>
      <c r="Q129" t="s">
        <v>519</v>
      </c>
      <c r="R129" t="s">
        <v>266</v>
      </c>
      <c r="S129">
        <v>1</v>
      </c>
      <c r="T129">
        <v>32</v>
      </c>
      <c r="U129">
        <v>3</v>
      </c>
      <c r="V129" t="s">
        <v>270</v>
      </c>
      <c r="W129" t="s">
        <v>266</v>
      </c>
      <c r="Z129" t="s">
        <v>520</v>
      </c>
    </row>
    <row r="130" spans="1:26">
      <c r="A130" t="str">
        <f t="shared" si="1"/>
        <v>37-4</v>
      </c>
      <c r="B130">
        <v>5057</v>
      </c>
      <c r="C130">
        <v>1</v>
      </c>
      <c r="D130" t="s">
        <v>164</v>
      </c>
      <c r="E130">
        <v>37</v>
      </c>
      <c r="F130" t="s">
        <v>263</v>
      </c>
      <c r="G130">
        <v>4</v>
      </c>
      <c r="H130">
        <v>3103176</v>
      </c>
      <c r="I130" s="126">
        <v>0.83499999999999996</v>
      </c>
      <c r="J130">
        <v>0.82</v>
      </c>
      <c r="K130" s="126">
        <v>90.364999999999995</v>
      </c>
      <c r="L130">
        <v>91.14</v>
      </c>
      <c r="M130">
        <v>90.32</v>
      </c>
      <c r="N130">
        <v>91.14</v>
      </c>
      <c r="O130">
        <v>0</v>
      </c>
      <c r="P130" t="s">
        <v>264</v>
      </c>
      <c r="Q130" t="s">
        <v>521</v>
      </c>
      <c r="R130" t="s">
        <v>266</v>
      </c>
      <c r="S130">
        <v>1</v>
      </c>
      <c r="T130">
        <v>32</v>
      </c>
      <c r="U130">
        <v>4</v>
      </c>
      <c r="V130" t="s">
        <v>275</v>
      </c>
      <c r="W130" t="s">
        <v>266</v>
      </c>
      <c r="Z130" t="s">
        <v>522</v>
      </c>
    </row>
    <row r="131" spans="1:26">
      <c r="A131" t="str">
        <f t="shared" si="1"/>
        <v>38-1</v>
      </c>
      <c r="B131">
        <v>5057</v>
      </c>
      <c r="C131">
        <v>1</v>
      </c>
      <c r="D131" t="s">
        <v>164</v>
      </c>
      <c r="E131">
        <v>38</v>
      </c>
      <c r="F131" t="s">
        <v>263</v>
      </c>
      <c r="G131">
        <v>1</v>
      </c>
      <c r="H131">
        <v>3103178</v>
      </c>
      <c r="I131" s="126">
        <v>0.87</v>
      </c>
      <c r="J131">
        <v>0.85</v>
      </c>
      <c r="K131" s="126">
        <v>91.15</v>
      </c>
      <c r="L131">
        <v>92</v>
      </c>
      <c r="M131">
        <v>91.15</v>
      </c>
      <c r="N131">
        <v>92</v>
      </c>
      <c r="O131">
        <v>0</v>
      </c>
      <c r="P131" t="s">
        <v>264</v>
      </c>
      <c r="Q131" t="s">
        <v>523</v>
      </c>
      <c r="R131" t="s">
        <v>266</v>
      </c>
      <c r="S131">
        <v>1</v>
      </c>
      <c r="T131">
        <v>33</v>
      </c>
      <c r="U131">
        <v>1</v>
      </c>
      <c r="V131" t="s">
        <v>267</v>
      </c>
      <c r="W131" t="s">
        <v>266</v>
      </c>
      <c r="Z131" t="s">
        <v>524</v>
      </c>
    </row>
    <row r="132" spans="1:26">
      <c r="A132" t="str">
        <f t="shared" ref="A132:A195" si="2">E132&amp;"-"&amp;G132</f>
        <v>38-2</v>
      </c>
      <c r="B132">
        <v>5057</v>
      </c>
      <c r="C132">
        <v>1</v>
      </c>
      <c r="D132" t="s">
        <v>164</v>
      </c>
      <c r="E132">
        <v>38</v>
      </c>
      <c r="F132" t="s">
        <v>263</v>
      </c>
      <c r="G132">
        <v>2</v>
      </c>
      <c r="H132">
        <v>3103180</v>
      </c>
      <c r="I132" s="126">
        <v>0.92500000000000004</v>
      </c>
      <c r="J132">
        <v>0.92</v>
      </c>
      <c r="K132" s="126">
        <v>92.02000000000001</v>
      </c>
      <c r="L132">
        <v>92.92</v>
      </c>
      <c r="M132">
        <v>92</v>
      </c>
      <c r="N132">
        <v>92.92</v>
      </c>
      <c r="O132">
        <v>0</v>
      </c>
      <c r="P132" t="s">
        <v>264</v>
      </c>
      <c r="Q132" t="s">
        <v>525</v>
      </c>
      <c r="R132" t="s">
        <v>266</v>
      </c>
      <c r="S132">
        <v>1</v>
      </c>
      <c r="T132">
        <v>33</v>
      </c>
      <c r="U132">
        <v>2</v>
      </c>
      <c r="V132" t="s">
        <v>270</v>
      </c>
      <c r="W132" t="s">
        <v>266</v>
      </c>
      <c r="Z132" t="s">
        <v>526</v>
      </c>
    </row>
    <row r="133" spans="1:26">
      <c r="A133" t="str">
        <f t="shared" si="2"/>
        <v>38-3</v>
      </c>
      <c r="B133">
        <v>5057</v>
      </c>
      <c r="C133">
        <v>1</v>
      </c>
      <c r="D133" t="s">
        <v>164</v>
      </c>
      <c r="E133">
        <v>38</v>
      </c>
      <c r="F133" t="s">
        <v>263</v>
      </c>
      <c r="G133">
        <v>3</v>
      </c>
      <c r="H133">
        <v>3103182</v>
      </c>
      <c r="I133" s="126">
        <v>0.69</v>
      </c>
      <c r="J133">
        <v>0.66</v>
      </c>
      <c r="K133" s="126">
        <v>92.945000000000007</v>
      </c>
      <c r="L133">
        <v>93.58</v>
      </c>
      <c r="M133">
        <v>92.92</v>
      </c>
      <c r="N133">
        <v>93.58</v>
      </c>
      <c r="O133">
        <v>0</v>
      </c>
      <c r="P133" t="s">
        <v>264</v>
      </c>
      <c r="Q133" t="s">
        <v>527</v>
      </c>
      <c r="R133" t="s">
        <v>266</v>
      </c>
      <c r="S133">
        <v>1</v>
      </c>
      <c r="T133">
        <v>33</v>
      </c>
      <c r="U133">
        <v>3</v>
      </c>
      <c r="V133" t="s">
        <v>270</v>
      </c>
      <c r="W133" t="s">
        <v>266</v>
      </c>
      <c r="Z133" t="s">
        <v>528</v>
      </c>
    </row>
    <row r="134" spans="1:26">
      <c r="A134" t="str">
        <f t="shared" si="2"/>
        <v>38-4</v>
      </c>
      <c r="B134">
        <v>5057</v>
      </c>
      <c r="C134">
        <v>1</v>
      </c>
      <c r="D134" t="s">
        <v>164</v>
      </c>
      <c r="E134">
        <v>38</v>
      </c>
      <c r="F134" t="s">
        <v>263</v>
      </c>
      <c r="G134">
        <v>4</v>
      </c>
      <c r="H134">
        <v>3103184</v>
      </c>
      <c r="I134" s="126">
        <v>0.67</v>
      </c>
      <c r="J134">
        <v>0.66</v>
      </c>
      <c r="K134" s="126">
        <v>93.635000000000005</v>
      </c>
      <c r="L134">
        <v>94.24</v>
      </c>
      <c r="M134">
        <v>93.58</v>
      </c>
      <c r="N134">
        <v>94.24</v>
      </c>
      <c r="O134">
        <v>0</v>
      </c>
      <c r="P134" t="s">
        <v>264</v>
      </c>
      <c r="Q134" t="s">
        <v>529</v>
      </c>
      <c r="R134" t="s">
        <v>266</v>
      </c>
      <c r="S134">
        <v>1</v>
      </c>
      <c r="T134">
        <v>33</v>
      </c>
      <c r="U134">
        <v>4</v>
      </c>
      <c r="V134" t="s">
        <v>275</v>
      </c>
      <c r="W134" t="s">
        <v>266</v>
      </c>
      <c r="Z134" t="s">
        <v>530</v>
      </c>
    </row>
    <row r="135" spans="1:26" ht="15">
      <c r="A135" t="str">
        <f t="shared" si="2"/>
        <v>39-1</v>
      </c>
      <c r="B135" s="17">
        <v>5057</v>
      </c>
      <c r="C135" s="17">
        <v>1</v>
      </c>
      <c r="D135" s="17" t="s">
        <v>164</v>
      </c>
      <c r="E135" s="17">
        <v>39</v>
      </c>
      <c r="F135" s="17" t="s">
        <v>263</v>
      </c>
      <c r="G135" s="17">
        <v>1</v>
      </c>
      <c r="H135" s="17">
        <v>3103190</v>
      </c>
      <c r="I135" s="126">
        <v>0.85499999999999998</v>
      </c>
      <c r="J135" s="17">
        <v>0.8</v>
      </c>
      <c r="K135" s="126">
        <v>94.2</v>
      </c>
      <c r="L135" s="17">
        <v>95</v>
      </c>
      <c r="M135" s="17">
        <v>94.2</v>
      </c>
      <c r="N135" s="17">
        <v>95</v>
      </c>
      <c r="O135" s="17">
        <v>0</v>
      </c>
      <c r="P135" s="17" t="s">
        <v>264</v>
      </c>
      <c r="Q135" s="17" t="s">
        <v>531</v>
      </c>
      <c r="R135" s="17" t="s">
        <v>266</v>
      </c>
      <c r="S135" s="17">
        <v>5</v>
      </c>
      <c r="T135" s="17">
        <v>34</v>
      </c>
      <c r="U135" s="17">
        <v>1</v>
      </c>
      <c r="V135" s="17" t="s">
        <v>267</v>
      </c>
      <c r="W135" s="17" t="s">
        <v>266</v>
      </c>
      <c r="X135" s="17"/>
      <c r="Y135" s="17"/>
      <c r="Z135" s="17" t="s">
        <v>532</v>
      </c>
    </row>
    <row r="136" spans="1:26">
      <c r="A136" t="str">
        <f t="shared" si="2"/>
        <v>39-2</v>
      </c>
      <c r="B136">
        <v>5057</v>
      </c>
      <c r="C136">
        <v>1</v>
      </c>
      <c r="D136" t="s">
        <v>164</v>
      </c>
      <c r="E136">
        <v>39</v>
      </c>
      <c r="F136" t="s">
        <v>263</v>
      </c>
      <c r="G136">
        <v>2</v>
      </c>
      <c r="H136">
        <v>3103192</v>
      </c>
      <c r="I136" s="126">
        <v>0.98499999999999999</v>
      </c>
      <c r="J136">
        <v>0.98</v>
      </c>
      <c r="K136" s="126">
        <v>95.055000000000007</v>
      </c>
      <c r="L136">
        <v>95.98</v>
      </c>
      <c r="M136">
        <v>95</v>
      </c>
      <c r="N136">
        <v>95.98</v>
      </c>
      <c r="O136">
        <v>0</v>
      </c>
      <c r="P136" t="s">
        <v>264</v>
      </c>
      <c r="Q136" t="s">
        <v>533</v>
      </c>
      <c r="R136" t="s">
        <v>266</v>
      </c>
      <c r="S136">
        <v>1</v>
      </c>
      <c r="T136">
        <v>34</v>
      </c>
      <c r="U136">
        <v>2</v>
      </c>
      <c r="V136" t="s">
        <v>270</v>
      </c>
      <c r="W136" t="s">
        <v>266</v>
      </c>
      <c r="Z136" t="s">
        <v>534</v>
      </c>
    </row>
    <row r="137" spans="1:26">
      <c r="A137" t="str">
        <f t="shared" si="2"/>
        <v>39-3</v>
      </c>
      <c r="B137">
        <v>5057</v>
      </c>
      <c r="C137">
        <v>1</v>
      </c>
      <c r="D137" t="s">
        <v>164</v>
      </c>
      <c r="E137">
        <v>39</v>
      </c>
      <c r="F137" t="s">
        <v>263</v>
      </c>
      <c r="G137">
        <v>3</v>
      </c>
      <c r="H137">
        <v>3103194</v>
      </c>
      <c r="I137" s="126">
        <v>0.90500000000000003</v>
      </c>
      <c r="J137">
        <v>0.77</v>
      </c>
      <c r="K137" s="126">
        <v>96.04</v>
      </c>
      <c r="L137">
        <v>96.75</v>
      </c>
      <c r="M137">
        <v>95.98</v>
      </c>
      <c r="N137">
        <v>96.75</v>
      </c>
      <c r="O137">
        <v>0</v>
      </c>
      <c r="P137" t="s">
        <v>264</v>
      </c>
      <c r="Q137" t="s">
        <v>535</v>
      </c>
      <c r="R137" t="s">
        <v>266</v>
      </c>
      <c r="S137">
        <v>6</v>
      </c>
      <c r="T137">
        <v>34</v>
      </c>
      <c r="U137">
        <v>3</v>
      </c>
      <c r="V137" t="s">
        <v>270</v>
      </c>
      <c r="W137" t="s">
        <v>266</v>
      </c>
      <c r="Z137" t="s">
        <v>536</v>
      </c>
    </row>
    <row r="138" spans="1:26">
      <c r="A138" t="str">
        <f t="shared" si="2"/>
        <v>40-1</v>
      </c>
      <c r="B138">
        <v>5057</v>
      </c>
      <c r="C138">
        <v>1</v>
      </c>
      <c r="D138" t="s">
        <v>164</v>
      </c>
      <c r="E138">
        <v>40</v>
      </c>
      <c r="F138" t="s">
        <v>263</v>
      </c>
      <c r="G138">
        <v>1</v>
      </c>
      <c r="H138">
        <v>3103196</v>
      </c>
      <c r="I138" s="126">
        <v>0.53</v>
      </c>
      <c r="J138">
        <v>0.52</v>
      </c>
      <c r="K138" s="126">
        <v>96.7</v>
      </c>
      <c r="L138">
        <v>97.22</v>
      </c>
      <c r="M138">
        <v>96.7</v>
      </c>
      <c r="N138">
        <v>97.22</v>
      </c>
      <c r="O138">
        <v>0</v>
      </c>
      <c r="P138" t="s">
        <v>264</v>
      </c>
      <c r="Q138" t="s">
        <v>537</v>
      </c>
      <c r="R138" t="s">
        <v>266</v>
      </c>
      <c r="S138">
        <v>1</v>
      </c>
      <c r="T138">
        <v>34</v>
      </c>
      <c r="U138">
        <v>4</v>
      </c>
      <c r="V138" t="s">
        <v>275</v>
      </c>
      <c r="W138" t="s">
        <v>266</v>
      </c>
      <c r="Z138" t="s">
        <v>538</v>
      </c>
    </row>
    <row r="139" spans="1:26">
      <c r="A139" t="str">
        <f t="shared" si="2"/>
        <v>41-1</v>
      </c>
      <c r="B139">
        <v>5057</v>
      </c>
      <c r="C139">
        <v>1</v>
      </c>
      <c r="D139" t="s">
        <v>164</v>
      </c>
      <c r="E139">
        <v>41</v>
      </c>
      <c r="F139" t="s">
        <v>263</v>
      </c>
      <c r="G139">
        <v>1</v>
      </c>
      <c r="H139">
        <v>3103198</v>
      </c>
      <c r="I139" s="126">
        <v>0.97</v>
      </c>
      <c r="J139">
        <v>0.89</v>
      </c>
      <c r="K139" s="126">
        <v>97.25</v>
      </c>
      <c r="L139">
        <v>98.14</v>
      </c>
      <c r="M139">
        <v>97.25</v>
      </c>
      <c r="N139">
        <v>98.14</v>
      </c>
      <c r="O139">
        <v>0</v>
      </c>
      <c r="P139" t="s">
        <v>264</v>
      </c>
      <c r="Q139" t="s">
        <v>539</v>
      </c>
      <c r="R139" t="s">
        <v>266</v>
      </c>
      <c r="S139">
        <v>1</v>
      </c>
      <c r="T139">
        <v>35</v>
      </c>
      <c r="U139">
        <v>1</v>
      </c>
      <c r="V139" t="s">
        <v>267</v>
      </c>
      <c r="W139" t="s">
        <v>266</v>
      </c>
      <c r="Z139" t="s">
        <v>540</v>
      </c>
    </row>
    <row r="140" spans="1:26">
      <c r="A140" t="str">
        <f t="shared" si="2"/>
        <v>41-2</v>
      </c>
      <c r="B140">
        <v>5057</v>
      </c>
      <c r="C140">
        <v>1</v>
      </c>
      <c r="D140" t="s">
        <v>164</v>
      </c>
      <c r="E140">
        <v>41</v>
      </c>
      <c r="F140" t="s">
        <v>263</v>
      </c>
      <c r="G140">
        <v>2</v>
      </c>
      <c r="H140">
        <v>3103200</v>
      </c>
      <c r="I140" s="126">
        <v>0.93</v>
      </c>
      <c r="J140">
        <v>0.87</v>
      </c>
      <c r="K140" s="126">
        <v>98.22</v>
      </c>
      <c r="L140">
        <v>99.01</v>
      </c>
      <c r="M140">
        <v>98.14</v>
      </c>
      <c r="N140">
        <v>99.01</v>
      </c>
      <c r="O140">
        <v>0</v>
      </c>
      <c r="P140" t="s">
        <v>264</v>
      </c>
      <c r="Q140" t="s">
        <v>541</v>
      </c>
      <c r="R140" t="s">
        <v>266</v>
      </c>
      <c r="S140">
        <v>1</v>
      </c>
      <c r="T140">
        <v>35</v>
      </c>
      <c r="U140">
        <v>2</v>
      </c>
      <c r="V140" t="s">
        <v>270</v>
      </c>
      <c r="W140" t="s">
        <v>266</v>
      </c>
      <c r="Z140" t="s">
        <v>542</v>
      </c>
    </row>
    <row r="141" spans="1:26">
      <c r="A141" t="str">
        <f t="shared" si="2"/>
        <v>41-3</v>
      </c>
      <c r="B141">
        <v>5057</v>
      </c>
      <c r="C141">
        <v>1</v>
      </c>
      <c r="D141" t="s">
        <v>164</v>
      </c>
      <c r="E141">
        <v>41</v>
      </c>
      <c r="F141" t="s">
        <v>263</v>
      </c>
      <c r="G141">
        <v>3</v>
      </c>
      <c r="H141">
        <v>3103202</v>
      </c>
      <c r="I141" s="126">
        <v>0.86499999999999999</v>
      </c>
      <c r="J141">
        <v>0.86</v>
      </c>
      <c r="K141" s="126">
        <v>99.15</v>
      </c>
      <c r="L141">
        <v>99.87</v>
      </c>
      <c r="M141">
        <v>99.01</v>
      </c>
      <c r="N141">
        <v>99.87</v>
      </c>
      <c r="O141">
        <v>0</v>
      </c>
      <c r="P141" t="s">
        <v>264</v>
      </c>
      <c r="Q141" t="s">
        <v>543</v>
      </c>
      <c r="R141" t="s">
        <v>266</v>
      </c>
      <c r="S141">
        <v>1</v>
      </c>
      <c r="T141">
        <v>35</v>
      </c>
      <c r="U141">
        <v>3</v>
      </c>
      <c r="V141" t="s">
        <v>270</v>
      </c>
      <c r="W141" t="s">
        <v>266</v>
      </c>
      <c r="Z141" t="s">
        <v>544</v>
      </c>
    </row>
    <row r="142" spans="1:26">
      <c r="A142" t="str">
        <f t="shared" si="2"/>
        <v>42-1</v>
      </c>
      <c r="B142">
        <v>5057</v>
      </c>
      <c r="C142">
        <v>1</v>
      </c>
      <c r="D142" t="s">
        <v>164</v>
      </c>
      <c r="E142">
        <v>42</v>
      </c>
      <c r="F142" t="s">
        <v>263</v>
      </c>
      <c r="G142">
        <v>1</v>
      </c>
      <c r="H142">
        <v>3103204</v>
      </c>
      <c r="I142" s="126">
        <v>0.46</v>
      </c>
      <c r="J142">
        <v>0.46</v>
      </c>
      <c r="K142" s="126">
        <v>99.85</v>
      </c>
      <c r="L142">
        <v>100.31</v>
      </c>
      <c r="M142">
        <v>99.85</v>
      </c>
      <c r="N142">
        <v>100.31</v>
      </c>
      <c r="O142">
        <v>0</v>
      </c>
      <c r="P142" t="s">
        <v>264</v>
      </c>
      <c r="Q142" t="s">
        <v>545</v>
      </c>
      <c r="R142" t="s">
        <v>266</v>
      </c>
      <c r="S142">
        <v>1</v>
      </c>
      <c r="T142">
        <v>35</v>
      </c>
      <c r="U142">
        <v>4</v>
      </c>
      <c r="V142" t="s">
        <v>275</v>
      </c>
      <c r="W142" t="s">
        <v>266</v>
      </c>
      <c r="Z142" t="s">
        <v>546</v>
      </c>
    </row>
    <row r="143" spans="1:26">
      <c r="A143" t="str">
        <f t="shared" si="2"/>
        <v>43-1</v>
      </c>
      <c r="B143">
        <v>5057</v>
      </c>
      <c r="C143">
        <v>1</v>
      </c>
      <c r="D143" t="s">
        <v>164</v>
      </c>
      <c r="E143">
        <v>43</v>
      </c>
      <c r="F143" t="s">
        <v>263</v>
      </c>
      <c r="G143">
        <v>1</v>
      </c>
      <c r="H143">
        <v>3103206</v>
      </c>
      <c r="I143" s="126">
        <v>0.60499999999999998</v>
      </c>
      <c r="J143">
        <v>0.6</v>
      </c>
      <c r="K143" s="126">
        <v>100.3</v>
      </c>
      <c r="L143">
        <v>100.9</v>
      </c>
      <c r="M143">
        <v>100.3</v>
      </c>
      <c r="N143">
        <v>100.9</v>
      </c>
      <c r="O143">
        <v>0</v>
      </c>
      <c r="P143" t="s">
        <v>264</v>
      </c>
      <c r="Q143" t="s">
        <v>547</v>
      </c>
      <c r="R143" t="s">
        <v>266</v>
      </c>
      <c r="S143">
        <v>2</v>
      </c>
      <c r="T143">
        <v>36</v>
      </c>
      <c r="U143">
        <v>1</v>
      </c>
      <c r="V143" t="s">
        <v>267</v>
      </c>
      <c r="W143" t="s">
        <v>266</v>
      </c>
      <c r="Z143" t="s">
        <v>548</v>
      </c>
    </row>
    <row r="144" spans="1:26">
      <c r="A144" t="str">
        <f t="shared" si="2"/>
        <v>44-1</v>
      </c>
      <c r="B144">
        <v>5057</v>
      </c>
      <c r="C144">
        <v>1</v>
      </c>
      <c r="D144" t="s">
        <v>164</v>
      </c>
      <c r="E144">
        <v>44</v>
      </c>
      <c r="F144" t="s">
        <v>263</v>
      </c>
      <c r="G144">
        <v>1</v>
      </c>
      <c r="H144">
        <v>3103208</v>
      </c>
      <c r="I144" s="126">
        <v>0.79500000000000004</v>
      </c>
      <c r="J144">
        <v>0.78</v>
      </c>
      <c r="K144" s="126">
        <v>100.9</v>
      </c>
      <c r="L144">
        <v>101.68</v>
      </c>
      <c r="M144">
        <v>100.9</v>
      </c>
      <c r="N144">
        <v>101.68</v>
      </c>
      <c r="O144">
        <v>0</v>
      </c>
      <c r="P144" t="s">
        <v>264</v>
      </c>
      <c r="Q144" t="s">
        <v>549</v>
      </c>
      <c r="R144" t="s">
        <v>266</v>
      </c>
      <c r="S144">
        <v>2</v>
      </c>
      <c r="T144">
        <v>36</v>
      </c>
      <c r="U144">
        <v>2</v>
      </c>
      <c r="V144" t="s">
        <v>270</v>
      </c>
      <c r="W144" t="s">
        <v>266</v>
      </c>
      <c r="Z144" t="s">
        <v>550</v>
      </c>
    </row>
    <row r="145" spans="1:26">
      <c r="A145" t="str">
        <f t="shared" si="2"/>
        <v>44-2</v>
      </c>
      <c r="B145">
        <v>5057</v>
      </c>
      <c r="C145">
        <v>1</v>
      </c>
      <c r="D145" t="s">
        <v>164</v>
      </c>
      <c r="E145">
        <v>44</v>
      </c>
      <c r="F145" t="s">
        <v>263</v>
      </c>
      <c r="G145">
        <v>2</v>
      </c>
      <c r="H145">
        <v>3103210</v>
      </c>
      <c r="I145" s="126">
        <v>0.82499999999999996</v>
      </c>
      <c r="J145">
        <v>0.76</v>
      </c>
      <c r="K145" s="126">
        <v>101.69500000000001</v>
      </c>
      <c r="L145">
        <v>102.44</v>
      </c>
      <c r="M145">
        <v>101.68</v>
      </c>
      <c r="N145">
        <v>102.44</v>
      </c>
      <c r="O145">
        <v>0</v>
      </c>
      <c r="P145" t="s">
        <v>264</v>
      </c>
      <c r="Q145" t="s">
        <v>551</v>
      </c>
      <c r="R145" t="s">
        <v>266</v>
      </c>
      <c r="S145">
        <v>1</v>
      </c>
      <c r="T145">
        <v>36</v>
      </c>
      <c r="U145">
        <v>3</v>
      </c>
      <c r="V145" t="s">
        <v>270</v>
      </c>
      <c r="W145" t="s">
        <v>266</v>
      </c>
      <c r="Z145" t="s">
        <v>552</v>
      </c>
    </row>
    <row r="146" spans="1:26">
      <c r="A146" t="str">
        <f t="shared" si="2"/>
        <v>44-3</v>
      </c>
      <c r="B146">
        <v>5057</v>
      </c>
      <c r="C146">
        <v>1</v>
      </c>
      <c r="D146" t="s">
        <v>164</v>
      </c>
      <c r="E146">
        <v>44</v>
      </c>
      <c r="F146" t="s">
        <v>263</v>
      </c>
      <c r="G146">
        <v>3</v>
      </c>
      <c r="H146">
        <v>3103212</v>
      </c>
      <c r="I146" s="126">
        <v>0.86</v>
      </c>
      <c r="J146">
        <v>0.85</v>
      </c>
      <c r="K146" s="126">
        <v>102.52000000000001</v>
      </c>
      <c r="L146">
        <v>103.29</v>
      </c>
      <c r="M146">
        <v>102.44</v>
      </c>
      <c r="N146">
        <v>103.29</v>
      </c>
      <c r="O146">
        <v>0</v>
      </c>
      <c r="P146" t="s">
        <v>264</v>
      </c>
      <c r="Q146" t="s">
        <v>553</v>
      </c>
      <c r="R146" t="s">
        <v>266</v>
      </c>
      <c r="S146">
        <v>1</v>
      </c>
      <c r="T146">
        <v>36</v>
      </c>
      <c r="U146">
        <v>4</v>
      </c>
      <c r="V146" t="s">
        <v>275</v>
      </c>
      <c r="W146" t="s">
        <v>266</v>
      </c>
      <c r="Z146" t="s">
        <v>554</v>
      </c>
    </row>
    <row r="147" spans="1:26">
      <c r="A147" t="str">
        <f t="shared" si="2"/>
        <v>45-1</v>
      </c>
      <c r="B147">
        <v>5057</v>
      </c>
      <c r="C147">
        <v>1</v>
      </c>
      <c r="D147" t="s">
        <v>164</v>
      </c>
      <c r="E147">
        <v>45</v>
      </c>
      <c r="F147" t="s">
        <v>263</v>
      </c>
      <c r="G147">
        <v>1</v>
      </c>
      <c r="H147">
        <v>3103214</v>
      </c>
      <c r="I147" s="126">
        <v>0.97</v>
      </c>
      <c r="J147">
        <v>0.94</v>
      </c>
      <c r="K147" s="126">
        <v>103.35</v>
      </c>
      <c r="L147">
        <v>104.29</v>
      </c>
      <c r="M147">
        <v>103.35</v>
      </c>
      <c r="N147">
        <v>104.29</v>
      </c>
      <c r="O147">
        <v>0</v>
      </c>
      <c r="P147" t="s">
        <v>418</v>
      </c>
      <c r="Q147" t="s">
        <v>555</v>
      </c>
      <c r="R147" t="s">
        <v>266</v>
      </c>
      <c r="S147">
        <v>1</v>
      </c>
      <c r="T147">
        <v>37</v>
      </c>
      <c r="U147">
        <v>1</v>
      </c>
      <c r="V147" t="s">
        <v>267</v>
      </c>
      <c r="W147" t="s">
        <v>266</v>
      </c>
      <c r="Z147" t="s">
        <v>556</v>
      </c>
    </row>
    <row r="148" spans="1:26">
      <c r="A148" t="str">
        <f t="shared" si="2"/>
        <v>45-2</v>
      </c>
      <c r="B148">
        <v>5057</v>
      </c>
      <c r="C148">
        <v>1</v>
      </c>
      <c r="D148" t="s">
        <v>164</v>
      </c>
      <c r="E148">
        <v>45</v>
      </c>
      <c r="F148" t="s">
        <v>263</v>
      </c>
      <c r="G148">
        <v>2</v>
      </c>
      <c r="H148">
        <v>3103216</v>
      </c>
      <c r="I148" s="126">
        <v>0.98499999999999999</v>
      </c>
      <c r="J148">
        <v>0.97</v>
      </c>
      <c r="K148" s="126">
        <v>104.32</v>
      </c>
      <c r="L148">
        <v>105.26</v>
      </c>
      <c r="M148">
        <v>104.29</v>
      </c>
      <c r="N148">
        <v>105.26</v>
      </c>
      <c r="O148">
        <v>0</v>
      </c>
      <c r="P148" t="s">
        <v>418</v>
      </c>
      <c r="Q148" t="s">
        <v>557</v>
      </c>
      <c r="R148" t="s">
        <v>266</v>
      </c>
      <c r="S148">
        <v>1</v>
      </c>
      <c r="T148">
        <v>37</v>
      </c>
      <c r="U148">
        <v>2</v>
      </c>
      <c r="V148" t="s">
        <v>270</v>
      </c>
      <c r="W148" t="s">
        <v>266</v>
      </c>
      <c r="Z148" t="s">
        <v>558</v>
      </c>
    </row>
    <row r="149" spans="1:26">
      <c r="A149" t="str">
        <f t="shared" si="2"/>
        <v>45-3</v>
      </c>
      <c r="B149">
        <v>5057</v>
      </c>
      <c r="C149">
        <v>1</v>
      </c>
      <c r="D149" t="s">
        <v>164</v>
      </c>
      <c r="E149">
        <v>45</v>
      </c>
      <c r="F149" t="s">
        <v>263</v>
      </c>
      <c r="G149">
        <v>3</v>
      </c>
      <c r="H149">
        <v>3103218</v>
      </c>
      <c r="I149" s="126">
        <v>0.81499999999999995</v>
      </c>
      <c r="J149">
        <v>0.76</v>
      </c>
      <c r="K149" s="126">
        <v>105.30499999999999</v>
      </c>
      <c r="L149">
        <v>106.02</v>
      </c>
      <c r="M149">
        <v>105.26</v>
      </c>
      <c r="N149">
        <v>106.02</v>
      </c>
      <c r="O149">
        <v>0</v>
      </c>
      <c r="P149" t="s">
        <v>418</v>
      </c>
      <c r="Q149" t="s">
        <v>559</v>
      </c>
      <c r="R149" t="s">
        <v>266</v>
      </c>
      <c r="S149">
        <v>1</v>
      </c>
      <c r="T149">
        <v>37</v>
      </c>
      <c r="U149">
        <v>3</v>
      </c>
      <c r="V149" t="s">
        <v>270</v>
      </c>
      <c r="W149" t="s">
        <v>266</v>
      </c>
      <c r="Z149" t="s">
        <v>560</v>
      </c>
    </row>
    <row r="150" spans="1:26">
      <c r="A150" t="str">
        <f t="shared" si="2"/>
        <v>45-4</v>
      </c>
      <c r="B150">
        <v>5057</v>
      </c>
      <c r="C150">
        <v>1</v>
      </c>
      <c r="D150" t="s">
        <v>164</v>
      </c>
      <c r="E150">
        <v>45</v>
      </c>
      <c r="F150" t="s">
        <v>263</v>
      </c>
      <c r="G150">
        <v>4</v>
      </c>
      <c r="H150">
        <v>3103220</v>
      </c>
      <c r="I150" s="126">
        <v>0.33500000000000002</v>
      </c>
      <c r="J150">
        <v>0.3</v>
      </c>
      <c r="K150" s="126">
        <v>106.11999999999999</v>
      </c>
      <c r="L150">
        <v>106.32</v>
      </c>
      <c r="M150">
        <v>106.02</v>
      </c>
      <c r="N150">
        <v>106.32</v>
      </c>
      <c r="O150">
        <v>0</v>
      </c>
      <c r="P150" t="s">
        <v>418</v>
      </c>
      <c r="Q150" t="s">
        <v>561</v>
      </c>
      <c r="R150" t="s">
        <v>266</v>
      </c>
      <c r="S150">
        <v>1</v>
      </c>
      <c r="T150">
        <v>37</v>
      </c>
      <c r="U150">
        <v>4</v>
      </c>
      <c r="V150" t="s">
        <v>275</v>
      </c>
      <c r="W150" t="s">
        <v>266</v>
      </c>
      <c r="Z150" t="s">
        <v>562</v>
      </c>
    </row>
    <row r="151" spans="1:26" ht="15">
      <c r="A151" t="str">
        <f t="shared" si="2"/>
        <v>46-1</v>
      </c>
      <c r="B151" s="17">
        <v>5057</v>
      </c>
      <c r="C151" s="17">
        <v>1</v>
      </c>
      <c r="D151" s="17" t="s">
        <v>164</v>
      </c>
      <c r="E151" s="17">
        <v>46</v>
      </c>
      <c r="F151" s="17" t="s">
        <v>263</v>
      </c>
      <c r="G151" s="17">
        <v>1</v>
      </c>
      <c r="H151" s="17">
        <v>3103224</v>
      </c>
      <c r="I151" s="126">
        <v>0.97</v>
      </c>
      <c r="J151" s="17">
        <v>0.95</v>
      </c>
      <c r="K151" s="126">
        <v>106.4</v>
      </c>
      <c r="L151" s="17">
        <v>107.35</v>
      </c>
      <c r="M151" s="17">
        <v>106.4</v>
      </c>
      <c r="N151" s="17">
        <v>107.35</v>
      </c>
      <c r="O151" s="17">
        <v>0</v>
      </c>
      <c r="P151" s="17" t="s">
        <v>264</v>
      </c>
      <c r="Q151" s="17" t="s">
        <v>563</v>
      </c>
      <c r="R151" s="17" t="s">
        <v>266</v>
      </c>
      <c r="S151" s="17">
        <v>1</v>
      </c>
      <c r="T151" s="17">
        <v>38</v>
      </c>
      <c r="U151" s="17">
        <v>1</v>
      </c>
      <c r="V151" s="17" t="s">
        <v>267</v>
      </c>
      <c r="W151" s="17" t="s">
        <v>266</v>
      </c>
      <c r="X151" s="17"/>
      <c r="Y151" s="17"/>
      <c r="Z151" s="17" t="s">
        <v>564</v>
      </c>
    </row>
    <row r="152" spans="1:26">
      <c r="A152" t="str">
        <f t="shared" si="2"/>
        <v>46-2</v>
      </c>
      <c r="B152">
        <v>5057</v>
      </c>
      <c r="C152">
        <v>1</v>
      </c>
      <c r="D152" t="s">
        <v>164</v>
      </c>
      <c r="E152">
        <v>46</v>
      </c>
      <c r="F152" t="s">
        <v>263</v>
      </c>
      <c r="G152">
        <v>2</v>
      </c>
      <c r="H152">
        <v>3103226</v>
      </c>
      <c r="I152" s="126">
        <v>0.98499999999999999</v>
      </c>
      <c r="J152">
        <v>0.93</v>
      </c>
      <c r="K152" s="126">
        <v>107.37</v>
      </c>
      <c r="L152">
        <v>108.28</v>
      </c>
      <c r="M152">
        <v>107.35</v>
      </c>
      <c r="N152">
        <v>108.28</v>
      </c>
      <c r="O152">
        <v>0</v>
      </c>
      <c r="P152" t="s">
        <v>264</v>
      </c>
      <c r="Q152" t="s">
        <v>565</v>
      </c>
      <c r="R152" t="s">
        <v>266</v>
      </c>
      <c r="S152">
        <v>1</v>
      </c>
      <c r="T152">
        <v>38</v>
      </c>
      <c r="U152">
        <v>2</v>
      </c>
      <c r="V152" t="s">
        <v>270</v>
      </c>
      <c r="W152" t="s">
        <v>266</v>
      </c>
      <c r="Z152" t="s">
        <v>566</v>
      </c>
    </row>
    <row r="153" spans="1:26">
      <c r="A153" t="str">
        <f t="shared" si="2"/>
        <v>46-3</v>
      </c>
      <c r="B153">
        <v>5057</v>
      </c>
      <c r="C153">
        <v>1</v>
      </c>
      <c r="D153" t="s">
        <v>164</v>
      </c>
      <c r="E153">
        <v>46</v>
      </c>
      <c r="F153" t="s">
        <v>263</v>
      </c>
      <c r="G153">
        <v>3</v>
      </c>
      <c r="H153">
        <v>3103228</v>
      </c>
      <c r="I153" s="126">
        <v>0.71499999999999997</v>
      </c>
      <c r="J153">
        <v>0.66</v>
      </c>
      <c r="K153" s="126">
        <v>108.355</v>
      </c>
      <c r="L153">
        <v>108.94</v>
      </c>
      <c r="M153">
        <v>108.28</v>
      </c>
      <c r="N153">
        <v>108.94</v>
      </c>
      <c r="O153">
        <v>0</v>
      </c>
      <c r="P153" t="s">
        <v>264</v>
      </c>
      <c r="Q153" t="s">
        <v>567</v>
      </c>
      <c r="R153" t="s">
        <v>266</v>
      </c>
      <c r="S153">
        <v>1</v>
      </c>
      <c r="T153">
        <v>38</v>
      </c>
      <c r="U153">
        <v>3</v>
      </c>
      <c r="V153" t="s">
        <v>270</v>
      </c>
      <c r="W153" t="s">
        <v>266</v>
      </c>
      <c r="Z153" t="s">
        <v>568</v>
      </c>
    </row>
    <row r="154" spans="1:26">
      <c r="A154" t="str">
        <f t="shared" si="2"/>
        <v>46-4</v>
      </c>
      <c r="B154">
        <v>5057</v>
      </c>
      <c r="C154">
        <v>1</v>
      </c>
      <c r="D154" t="s">
        <v>164</v>
      </c>
      <c r="E154">
        <v>46</v>
      </c>
      <c r="F154" t="s">
        <v>263</v>
      </c>
      <c r="G154">
        <v>4</v>
      </c>
      <c r="H154">
        <v>3103230</v>
      </c>
      <c r="I154" s="126">
        <v>0.59499999999999997</v>
      </c>
      <c r="J154">
        <v>0.56999999999999995</v>
      </c>
      <c r="K154" s="126">
        <v>109.07000000000001</v>
      </c>
      <c r="L154">
        <v>109.51</v>
      </c>
      <c r="M154">
        <v>108.94</v>
      </c>
      <c r="N154">
        <v>109.51</v>
      </c>
      <c r="O154">
        <v>0</v>
      </c>
      <c r="P154" t="s">
        <v>264</v>
      </c>
      <c r="Q154" t="s">
        <v>569</v>
      </c>
      <c r="R154" t="s">
        <v>266</v>
      </c>
      <c r="S154">
        <v>1</v>
      </c>
      <c r="T154">
        <v>38</v>
      </c>
      <c r="U154">
        <v>4</v>
      </c>
      <c r="V154" t="s">
        <v>275</v>
      </c>
      <c r="W154" t="s">
        <v>266</v>
      </c>
      <c r="Z154" t="s">
        <v>570</v>
      </c>
    </row>
    <row r="155" spans="1:26">
      <c r="A155" t="str">
        <f t="shared" si="2"/>
        <v>47-1</v>
      </c>
      <c r="B155">
        <v>5057</v>
      </c>
      <c r="C155">
        <v>1</v>
      </c>
      <c r="D155" t="s">
        <v>164</v>
      </c>
      <c r="E155">
        <v>47</v>
      </c>
      <c r="F155" t="s">
        <v>263</v>
      </c>
      <c r="G155">
        <v>1</v>
      </c>
      <c r="H155">
        <v>3103232</v>
      </c>
      <c r="I155" s="126">
        <v>0.89500000000000002</v>
      </c>
      <c r="J155">
        <v>0.86</v>
      </c>
      <c r="K155" s="126">
        <v>109.45</v>
      </c>
      <c r="L155">
        <v>110.31</v>
      </c>
      <c r="M155">
        <v>109.45</v>
      </c>
      <c r="N155">
        <v>110.31</v>
      </c>
      <c r="O155">
        <v>0</v>
      </c>
      <c r="P155" t="s">
        <v>264</v>
      </c>
      <c r="Q155" t="s">
        <v>571</v>
      </c>
      <c r="R155" t="s">
        <v>266</v>
      </c>
      <c r="S155">
        <v>1</v>
      </c>
      <c r="T155">
        <v>39</v>
      </c>
      <c r="U155">
        <v>1</v>
      </c>
      <c r="V155" t="s">
        <v>267</v>
      </c>
      <c r="W155" t="s">
        <v>266</v>
      </c>
      <c r="Z155" t="s">
        <v>572</v>
      </c>
    </row>
    <row r="156" spans="1:26">
      <c r="A156" t="str">
        <f t="shared" si="2"/>
        <v>47-2</v>
      </c>
      <c r="B156">
        <v>5057</v>
      </c>
      <c r="C156">
        <v>1</v>
      </c>
      <c r="D156" t="s">
        <v>164</v>
      </c>
      <c r="E156">
        <v>47</v>
      </c>
      <c r="F156" t="s">
        <v>263</v>
      </c>
      <c r="G156">
        <v>2</v>
      </c>
      <c r="H156">
        <v>3103234</v>
      </c>
      <c r="I156" s="126">
        <v>0.92</v>
      </c>
      <c r="J156">
        <v>0.92</v>
      </c>
      <c r="K156" s="126">
        <v>110.345</v>
      </c>
      <c r="L156">
        <v>111.23</v>
      </c>
      <c r="M156">
        <v>110.31</v>
      </c>
      <c r="N156">
        <v>111.23</v>
      </c>
      <c r="O156">
        <v>0</v>
      </c>
      <c r="P156" t="s">
        <v>264</v>
      </c>
      <c r="Q156" t="s">
        <v>573</v>
      </c>
      <c r="R156" t="s">
        <v>266</v>
      </c>
      <c r="S156">
        <v>1</v>
      </c>
      <c r="T156">
        <v>39</v>
      </c>
      <c r="U156">
        <v>2</v>
      </c>
      <c r="V156" t="s">
        <v>270</v>
      </c>
      <c r="W156" t="s">
        <v>266</v>
      </c>
      <c r="Z156" t="s">
        <v>574</v>
      </c>
    </row>
    <row r="157" spans="1:26">
      <c r="A157" t="str">
        <f t="shared" si="2"/>
        <v>47-3</v>
      </c>
      <c r="B157">
        <v>5057</v>
      </c>
      <c r="C157">
        <v>1</v>
      </c>
      <c r="D157" t="s">
        <v>164</v>
      </c>
      <c r="E157">
        <v>47</v>
      </c>
      <c r="F157" t="s">
        <v>263</v>
      </c>
      <c r="G157">
        <v>3</v>
      </c>
      <c r="H157">
        <v>3103236</v>
      </c>
      <c r="I157" s="126">
        <v>0.56499999999999995</v>
      </c>
      <c r="J157">
        <v>0.54</v>
      </c>
      <c r="K157" s="126">
        <v>111.265</v>
      </c>
      <c r="L157">
        <v>111.77</v>
      </c>
      <c r="M157">
        <v>111.23</v>
      </c>
      <c r="N157">
        <v>111.77</v>
      </c>
      <c r="O157">
        <v>0</v>
      </c>
      <c r="P157" t="s">
        <v>264</v>
      </c>
      <c r="Q157" t="s">
        <v>575</v>
      </c>
      <c r="R157" t="s">
        <v>266</v>
      </c>
      <c r="S157">
        <v>1</v>
      </c>
      <c r="T157">
        <v>39</v>
      </c>
      <c r="U157">
        <v>3</v>
      </c>
      <c r="V157" t="s">
        <v>270</v>
      </c>
      <c r="W157" t="s">
        <v>266</v>
      </c>
      <c r="Z157" t="s">
        <v>576</v>
      </c>
    </row>
    <row r="158" spans="1:26">
      <c r="A158" t="str">
        <f t="shared" si="2"/>
        <v>47-4</v>
      </c>
      <c r="B158">
        <v>5057</v>
      </c>
      <c r="C158">
        <v>1</v>
      </c>
      <c r="D158" t="s">
        <v>164</v>
      </c>
      <c r="E158">
        <v>47</v>
      </c>
      <c r="F158" t="s">
        <v>263</v>
      </c>
      <c r="G158">
        <v>4</v>
      </c>
      <c r="H158">
        <v>3103238</v>
      </c>
      <c r="I158" s="126">
        <v>0.83</v>
      </c>
      <c r="J158">
        <v>0.81</v>
      </c>
      <c r="K158" s="126">
        <v>111.83</v>
      </c>
      <c r="L158">
        <v>112.58</v>
      </c>
      <c r="M158">
        <v>111.77</v>
      </c>
      <c r="N158">
        <v>112.58</v>
      </c>
      <c r="O158">
        <v>0</v>
      </c>
      <c r="P158" t="s">
        <v>264</v>
      </c>
      <c r="Q158" t="s">
        <v>577</v>
      </c>
      <c r="R158" t="s">
        <v>266</v>
      </c>
      <c r="S158">
        <v>1</v>
      </c>
      <c r="T158">
        <v>39</v>
      </c>
      <c r="U158">
        <v>4</v>
      </c>
      <c r="V158" t="s">
        <v>275</v>
      </c>
      <c r="W158" t="s">
        <v>266</v>
      </c>
      <c r="Z158" t="s">
        <v>578</v>
      </c>
    </row>
    <row r="159" spans="1:26" ht="15">
      <c r="A159" t="str">
        <f t="shared" si="2"/>
        <v>48-1</v>
      </c>
      <c r="B159" s="17">
        <v>5057</v>
      </c>
      <c r="C159" s="17">
        <v>1</v>
      </c>
      <c r="D159" s="17" t="s">
        <v>164</v>
      </c>
      <c r="E159" s="17">
        <v>48</v>
      </c>
      <c r="F159" s="17" t="s">
        <v>263</v>
      </c>
      <c r="G159" s="17">
        <v>1</v>
      </c>
      <c r="H159" s="17">
        <v>3103242</v>
      </c>
      <c r="I159" s="126">
        <v>0.88</v>
      </c>
      <c r="J159" s="17">
        <v>0.87</v>
      </c>
      <c r="K159" s="126">
        <v>112.5</v>
      </c>
      <c r="L159" s="17">
        <v>113.37</v>
      </c>
      <c r="M159" s="17">
        <v>112.5</v>
      </c>
      <c r="N159" s="17">
        <v>113.37</v>
      </c>
      <c r="O159" s="17">
        <v>0</v>
      </c>
      <c r="P159" s="17" t="s">
        <v>264</v>
      </c>
      <c r="Q159" s="17" t="s">
        <v>579</v>
      </c>
      <c r="R159" s="17" t="s">
        <v>266</v>
      </c>
      <c r="S159" s="17">
        <v>2</v>
      </c>
      <c r="T159" s="17">
        <v>40</v>
      </c>
      <c r="U159" s="17">
        <v>1</v>
      </c>
      <c r="V159" s="17" t="s">
        <v>267</v>
      </c>
      <c r="W159" s="17" t="s">
        <v>266</v>
      </c>
      <c r="X159" s="17"/>
      <c r="Y159" s="17"/>
      <c r="Z159" s="17" t="s">
        <v>580</v>
      </c>
    </row>
    <row r="160" spans="1:26">
      <c r="A160" t="str">
        <f t="shared" si="2"/>
        <v>48-2</v>
      </c>
      <c r="B160">
        <v>5057</v>
      </c>
      <c r="C160">
        <v>1</v>
      </c>
      <c r="D160" t="s">
        <v>164</v>
      </c>
      <c r="E160">
        <v>48</v>
      </c>
      <c r="F160" t="s">
        <v>263</v>
      </c>
      <c r="G160">
        <v>2</v>
      </c>
      <c r="H160">
        <v>3103244</v>
      </c>
      <c r="I160" s="126">
        <v>0.76</v>
      </c>
      <c r="J160">
        <v>0.74</v>
      </c>
      <c r="K160" s="126">
        <v>113.38</v>
      </c>
      <c r="L160">
        <v>114.11</v>
      </c>
      <c r="M160">
        <v>113.37</v>
      </c>
      <c r="N160">
        <v>114.11</v>
      </c>
      <c r="O160">
        <v>0</v>
      </c>
      <c r="P160" t="s">
        <v>264</v>
      </c>
      <c r="Q160" t="s">
        <v>581</v>
      </c>
      <c r="R160" t="s">
        <v>266</v>
      </c>
      <c r="S160">
        <v>1</v>
      </c>
      <c r="T160">
        <v>40</v>
      </c>
      <c r="U160">
        <v>2</v>
      </c>
      <c r="V160" t="s">
        <v>270</v>
      </c>
      <c r="W160" t="s">
        <v>266</v>
      </c>
      <c r="Z160" t="s">
        <v>582</v>
      </c>
    </row>
    <row r="161" spans="1:26">
      <c r="A161" t="str">
        <f t="shared" si="2"/>
        <v>48-3</v>
      </c>
      <c r="B161">
        <v>5057</v>
      </c>
      <c r="C161">
        <v>1</v>
      </c>
      <c r="D161" t="s">
        <v>164</v>
      </c>
      <c r="E161">
        <v>48</v>
      </c>
      <c r="F161" t="s">
        <v>263</v>
      </c>
      <c r="G161">
        <v>3</v>
      </c>
      <c r="H161">
        <v>3103246</v>
      </c>
      <c r="I161" s="126">
        <v>0.91</v>
      </c>
      <c r="J161">
        <v>0.86</v>
      </c>
      <c r="K161" s="126">
        <v>114.14</v>
      </c>
      <c r="L161">
        <v>114.97</v>
      </c>
      <c r="M161">
        <v>114.11</v>
      </c>
      <c r="N161">
        <v>114.97</v>
      </c>
      <c r="O161">
        <v>0</v>
      </c>
      <c r="P161" t="s">
        <v>264</v>
      </c>
      <c r="Q161" t="s">
        <v>583</v>
      </c>
      <c r="R161" t="s">
        <v>266</v>
      </c>
      <c r="S161">
        <v>1</v>
      </c>
      <c r="T161">
        <v>40</v>
      </c>
      <c r="U161">
        <v>3</v>
      </c>
      <c r="V161" t="s">
        <v>270</v>
      </c>
      <c r="W161" t="s">
        <v>266</v>
      </c>
      <c r="Z161" t="s">
        <v>584</v>
      </c>
    </row>
    <row r="162" spans="1:26">
      <c r="A162" t="str">
        <f t="shared" si="2"/>
        <v>48-4</v>
      </c>
      <c r="B162">
        <v>5057</v>
      </c>
      <c r="C162">
        <v>1</v>
      </c>
      <c r="D162" t="s">
        <v>164</v>
      </c>
      <c r="E162">
        <v>48</v>
      </c>
      <c r="F162" t="s">
        <v>263</v>
      </c>
      <c r="G162">
        <v>4</v>
      </c>
      <c r="H162">
        <v>3103248</v>
      </c>
      <c r="I162" s="126">
        <v>0.51</v>
      </c>
      <c r="J162">
        <v>0.42</v>
      </c>
      <c r="K162" s="126">
        <v>115.05</v>
      </c>
      <c r="L162">
        <v>115.39</v>
      </c>
      <c r="M162">
        <v>114.97</v>
      </c>
      <c r="N162">
        <v>115.39</v>
      </c>
      <c r="O162">
        <v>0</v>
      </c>
      <c r="P162" t="s">
        <v>264</v>
      </c>
      <c r="Q162" t="s">
        <v>585</v>
      </c>
      <c r="R162" t="s">
        <v>266</v>
      </c>
      <c r="S162">
        <v>1</v>
      </c>
      <c r="T162">
        <v>40</v>
      </c>
      <c r="U162">
        <v>4</v>
      </c>
      <c r="V162" t="s">
        <v>275</v>
      </c>
      <c r="W162" t="s">
        <v>266</v>
      </c>
      <c r="Z162" t="s">
        <v>586</v>
      </c>
    </row>
    <row r="163" spans="1:26" ht="15">
      <c r="A163" t="str">
        <f t="shared" si="2"/>
        <v>49-1</v>
      </c>
      <c r="B163" s="17">
        <v>5057</v>
      </c>
      <c r="C163" s="17">
        <v>1</v>
      </c>
      <c r="D163" s="17" t="s">
        <v>164</v>
      </c>
      <c r="E163" s="17">
        <v>49</v>
      </c>
      <c r="F163" s="17" t="s">
        <v>263</v>
      </c>
      <c r="G163" s="17">
        <v>1</v>
      </c>
      <c r="H163" s="17">
        <v>3103256</v>
      </c>
      <c r="I163" s="126">
        <v>0.99</v>
      </c>
      <c r="J163" s="17">
        <v>0.94</v>
      </c>
      <c r="K163" s="126">
        <v>115.55</v>
      </c>
      <c r="L163" s="17">
        <v>116.49</v>
      </c>
      <c r="M163" s="17">
        <v>115.55</v>
      </c>
      <c r="N163" s="17">
        <v>116.49</v>
      </c>
      <c r="O163" s="17">
        <v>0</v>
      </c>
      <c r="P163" s="17" t="s">
        <v>264</v>
      </c>
      <c r="Q163" s="17" t="s">
        <v>587</v>
      </c>
      <c r="R163" s="17" t="s">
        <v>266</v>
      </c>
      <c r="S163" s="17">
        <v>1</v>
      </c>
      <c r="T163" s="17">
        <v>41</v>
      </c>
      <c r="U163" s="17">
        <v>1</v>
      </c>
      <c r="V163" s="17" t="s">
        <v>267</v>
      </c>
      <c r="W163" s="17" t="s">
        <v>266</v>
      </c>
      <c r="X163" s="17"/>
      <c r="Y163" s="17"/>
      <c r="Z163" s="17" t="s">
        <v>588</v>
      </c>
    </row>
    <row r="164" spans="1:26">
      <c r="A164" t="str">
        <f t="shared" si="2"/>
        <v>49-2</v>
      </c>
      <c r="B164">
        <v>5057</v>
      </c>
      <c r="C164">
        <v>1</v>
      </c>
      <c r="D164" t="s">
        <v>164</v>
      </c>
      <c r="E164">
        <v>49</v>
      </c>
      <c r="F164" t="s">
        <v>263</v>
      </c>
      <c r="G164">
        <v>2</v>
      </c>
      <c r="H164">
        <v>3103258</v>
      </c>
      <c r="I164" s="126">
        <v>0.81</v>
      </c>
      <c r="J164">
        <v>0.72</v>
      </c>
      <c r="K164" s="126">
        <v>116.53999999999999</v>
      </c>
      <c r="L164">
        <v>117.21</v>
      </c>
      <c r="M164">
        <v>116.49</v>
      </c>
      <c r="N164">
        <v>117.21</v>
      </c>
      <c r="O164">
        <v>0</v>
      </c>
      <c r="P164" t="s">
        <v>264</v>
      </c>
      <c r="Q164" t="s">
        <v>589</v>
      </c>
      <c r="R164" t="s">
        <v>266</v>
      </c>
      <c r="S164">
        <v>1</v>
      </c>
      <c r="T164">
        <v>41</v>
      </c>
      <c r="U164">
        <v>2</v>
      </c>
      <c r="V164" t="s">
        <v>270</v>
      </c>
      <c r="W164" t="s">
        <v>266</v>
      </c>
      <c r="Z164" t="s">
        <v>590</v>
      </c>
    </row>
    <row r="165" spans="1:26">
      <c r="A165" t="str">
        <f t="shared" si="2"/>
        <v>49-3</v>
      </c>
      <c r="B165">
        <v>5057</v>
      </c>
      <c r="C165">
        <v>1</v>
      </c>
      <c r="D165" t="s">
        <v>164</v>
      </c>
      <c r="E165">
        <v>49</v>
      </c>
      <c r="F165" t="s">
        <v>263</v>
      </c>
      <c r="G165">
        <v>3</v>
      </c>
      <c r="H165">
        <v>3103260</v>
      </c>
      <c r="I165" s="126">
        <v>0.84</v>
      </c>
      <c r="J165">
        <v>0.76</v>
      </c>
      <c r="K165" s="126">
        <v>117.35</v>
      </c>
      <c r="L165">
        <v>117.97</v>
      </c>
      <c r="M165">
        <v>117.21</v>
      </c>
      <c r="N165">
        <v>117.97</v>
      </c>
      <c r="O165">
        <v>0</v>
      </c>
      <c r="P165" t="s">
        <v>264</v>
      </c>
      <c r="Q165" t="s">
        <v>591</v>
      </c>
      <c r="R165" t="s">
        <v>266</v>
      </c>
      <c r="S165">
        <v>1</v>
      </c>
      <c r="T165">
        <v>41</v>
      </c>
      <c r="U165">
        <v>3</v>
      </c>
      <c r="V165" t="s">
        <v>270</v>
      </c>
      <c r="W165" t="s">
        <v>266</v>
      </c>
      <c r="Z165" t="s">
        <v>592</v>
      </c>
    </row>
    <row r="166" spans="1:26">
      <c r="A166" t="str">
        <f t="shared" si="2"/>
        <v>49-4</v>
      </c>
      <c r="B166">
        <v>5057</v>
      </c>
      <c r="C166">
        <v>1</v>
      </c>
      <c r="D166" t="s">
        <v>164</v>
      </c>
      <c r="E166">
        <v>49</v>
      </c>
      <c r="F166" t="s">
        <v>263</v>
      </c>
      <c r="G166">
        <v>4</v>
      </c>
      <c r="H166">
        <v>3103262</v>
      </c>
      <c r="I166" s="126">
        <v>0.76</v>
      </c>
      <c r="J166">
        <v>0.66</v>
      </c>
      <c r="K166" s="126">
        <v>118.19</v>
      </c>
      <c r="L166">
        <v>118.63</v>
      </c>
      <c r="M166">
        <v>117.97</v>
      </c>
      <c r="N166">
        <v>118.63</v>
      </c>
      <c r="O166">
        <v>0</v>
      </c>
      <c r="P166" t="s">
        <v>264</v>
      </c>
      <c r="Q166" t="s">
        <v>593</v>
      </c>
      <c r="R166" t="s">
        <v>266</v>
      </c>
      <c r="S166">
        <v>1</v>
      </c>
      <c r="T166">
        <v>41</v>
      </c>
      <c r="U166">
        <v>4</v>
      </c>
      <c r="V166" t="s">
        <v>275</v>
      </c>
      <c r="W166" t="s">
        <v>266</v>
      </c>
      <c r="Z166" t="s">
        <v>594</v>
      </c>
    </row>
    <row r="167" spans="1:26">
      <c r="A167" t="str">
        <f t="shared" si="2"/>
        <v>50-1</v>
      </c>
      <c r="B167">
        <v>5057</v>
      </c>
      <c r="C167">
        <v>1</v>
      </c>
      <c r="D167" t="s">
        <v>164</v>
      </c>
      <c r="E167">
        <v>50</v>
      </c>
      <c r="F167" t="s">
        <v>263</v>
      </c>
      <c r="G167">
        <v>1</v>
      </c>
      <c r="H167">
        <v>3103264</v>
      </c>
      <c r="I167" s="126">
        <v>1.0049999999999999</v>
      </c>
      <c r="J167">
        <v>0.96</v>
      </c>
      <c r="K167" s="126">
        <v>118.6</v>
      </c>
      <c r="L167">
        <v>119.56</v>
      </c>
      <c r="M167">
        <v>118.6</v>
      </c>
      <c r="N167">
        <v>119.56</v>
      </c>
      <c r="O167">
        <v>0</v>
      </c>
      <c r="P167" t="s">
        <v>264</v>
      </c>
      <c r="Q167" t="s">
        <v>595</v>
      </c>
      <c r="R167" t="s">
        <v>266</v>
      </c>
      <c r="S167">
        <v>1</v>
      </c>
      <c r="T167">
        <v>42</v>
      </c>
      <c r="U167">
        <v>1</v>
      </c>
      <c r="V167" t="s">
        <v>267</v>
      </c>
      <c r="W167" t="s">
        <v>266</v>
      </c>
      <c r="Z167" t="s">
        <v>596</v>
      </c>
    </row>
    <row r="168" spans="1:26">
      <c r="A168" t="str">
        <f t="shared" si="2"/>
        <v>50-2</v>
      </c>
      <c r="B168">
        <v>5057</v>
      </c>
      <c r="C168">
        <v>1</v>
      </c>
      <c r="D168" t="s">
        <v>164</v>
      </c>
      <c r="E168">
        <v>50</v>
      </c>
      <c r="F168" t="s">
        <v>263</v>
      </c>
      <c r="G168">
        <v>2</v>
      </c>
      <c r="H168">
        <v>3103266</v>
      </c>
      <c r="I168" s="126">
        <v>0.6</v>
      </c>
      <c r="J168">
        <v>0.53</v>
      </c>
      <c r="K168" s="126">
        <v>119.60499999999999</v>
      </c>
      <c r="L168">
        <v>120.09</v>
      </c>
      <c r="M168">
        <v>119.56</v>
      </c>
      <c r="N168">
        <v>120.09</v>
      </c>
      <c r="O168">
        <v>0</v>
      </c>
      <c r="P168" t="s">
        <v>264</v>
      </c>
      <c r="Q168" t="s">
        <v>597</v>
      </c>
      <c r="R168" t="s">
        <v>266</v>
      </c>
      <c r="S168">
        <v>1</v>
      </c>
      <c r="T168">
        <v>42</v>
      </c>
      <c r="U168">
        <v>2</v>
      </c>
      <c r="V168" t="s">
        <v>270</v>
      </c>
      <c r="W168" t="s">
        <v>266</v>
      </c>
      <c r="Z168" t="s">
        <v>598</v>
      </c>
    </row>
    <row r="169" spans="1:26">
      <c r="A169" t="str">
        <f t="shared" si="2"/>
        <v>50-3</v>
      </c>
      <c r="B169">
        <v>5057</v>
      </c>
      <c r="C169">
        <v>1</v>
      </c>
      <c r="D169" t="s">
        <v>164</v>
      </c>
      <c r="E169">
        <v>50</v>
      </c>
      <c r="F169" t="s">
        <v>263</v>
      </c>
      <c r="G169">
        <v>3</v>
      </c>
      <c r="H169">
        <v>3103268</v>
      </c>
      <c r="I169" s="126">
        <v>0.76</v>
      </c>
      <c r="J169">
        <v>0.72</v>
      </c>
      <c r="K169" s="126">
        <v>120.20499999999998</v>
      </c>
      <c r="L169">
        <v>120.81</v>
      </c>
      <c r="M169">
        <v>120.09</v>
      </c>
      <c r="N169">
        <v>120.81</v>
      </c>
      <c r="O169">
        <v>0</v>
      </c>
      <c r="P169" t="s">
        <v>264</v>
      </c>
      <c r="Q169" t="s">
        <v>599</v>
      </c>
      <c r="R169" t="s">
        <v>266</v>
      </c>
      <c r="S169">
        <v>1</v>
      </c>
      <c r="T169">
        <v>42</v>
      </c>
      <c r="U169">
        <v>3</v>
      </c>
      <c r="V169" t="s">
        <v>270</v>
      </c>
      <c r="W169" t="s">
        <v>266</v>
      </c>
      <c r="Z169" t="s">
        <v>600</v>
      </c>
    </row>
    <row r="170" spans="1:26" ht="15">
      <c r="A170" t="str">
        <f t="shared" si="2"/>
        <v>50-4</v>
      </c>
      <c r="B170" s="17">
        <v>5057</v>
      </c>
      <c r="C170" s="17">
        <v>1</v>
      </c>
      <c r="D170" s="17" t="s">
        <v>164</v>
      </c>
      <c r="E170" s="17">
        <v>50</v>
      </c>
      <c r="F170" s="17" t="s">
        <v>263</v>
      </c>
      <c r="G170" s="17">
        <v>4</v>
      </c>
      <c r="H170" s="17">
        <v>3103272</v>
      </c>
      <c r="I170" s="126">
        <v>0.92</v>
      </c>
      <c r="J170" s="17">
        <v>0.89</v>
      </c>
      <c r="K170" s="126">
        <v>120.96499999999999</v>
      </c>
      <c r="L170" s="17">
        <v>121.7</v>
      </c>
      <c r="M170" s="17">
        <v>120.81</v>
      </c>
      <c r="N170" s="17">
        <v>121.7</v>
      </c>
      <c r="O170" s="17">
        <v>0</v>
      </c>
      <c r="P170" s="17" t="s">
        <v>264</v>
      </c>
      <c r="Q170" s="17" t="s">
        <v>601</v>
      </c>
      <c r="R170" s="17" t="s">
        <v>266</v>
      </c>
      <c r="S170" s="17">
        <v>1</v>
      </c>
      <c r="T170" s="17">
        <v>42</v>
      </c>
      <c r="U170" s="17">
        <v>4</v>
      </c>
      <c r="V170" s="17" t="s">
        <v>275</v>
      </c>
      <c r="W170" s="17" t="s">
        <v>266</v>
      </c>
      <c r="X170" s="17"/>
      <c r="Y170" s="17"/>
      <c r="Z170" s="17" t="s">
        <v>602</v>
      </c>
    </row>
    <row r="171" spans="1:26">
      <c r="A171" t="str">
        <f t="shared" si="2"/>
        <v>51-1</v>
      </c>
      <c r="B171">
        <v>5057</v>
      </c>
      <c r="C171">
        <v>1</v>
      </c>
      <c r="D171" t="s">
        <v>164</v>
      </c>
      <c r="E171">
        <v>51</v>
      </c>
      <c r="F171" t="s">
        <v>263</v>
      </c>
      <c r="G171">
        <v>1</v>
      </c>
      <c r="H171">
        <v>3103274</v>
      </c>
      <c r="I171" s="126">
        <v>0.82499999999999996</v>
      </c>
      <c r="J171">
        <v>0.82</v>
      </c>
      <c r="K171" s="126">
        <v>121.65</v>
      </c>
      <c r="L171">
        <v>122.47</v>
      </c>
      <c r="M171">
        <v>121.65</v>
      </c>
      <c r="N171">
        <v>122.47</v>
      </c>
      <c r="O171">
        <v>0</v>
      </c>
      <c r="P171" t="s">
        <v>264</v>
      </c>
      <c r="Q171" t="s">
        <v>603</v>
      </c>
      <c r="R171" t="s">
        <v>266</v>
      </c>
      <c r="S171">
        <v>1</v>
      </c>
      <c r="T171">
        <v>43</v>
      </c>
      <c r="U171">
        <v>1</v>
      </c>
      <c r="V171" t="s">
        <v>267</v>
      </c>
      <c r="W171" t="s">
        <v>266</v>
      </c>
      <c r="Z171" t="s">
        <v>604</v>
      </c>
    </row>
    <row r="172" spans="1:26">
      <c r="A172" t="str">
        <f t="shared" si="2"/>
        <v>51-2</v>
      </c>
      <c r="B172">
        <v>5057</v>
      </c>
      <c r="C172">
        <v>1</v>
      </c>
      <c r="D172" t="s">
        <v>164</v>
      </c>
      <c r="E172">
        <v>51</v>
      </c>
      <c r="F172" t="s">
        <v>263</v>
      </c>
      <c r="G172">
        <v>2</v>
      </c>
      <c r="H172">
        <v>3103276</v>
      </c>
      <c r="I172" s="126">
        <v>0.68500000000000005</v>
      </c>
      <c r="J172">
        <v>0.67</v>
      </c>
      <c r="K172" s="126">
        <v>122.47500000000001</v>
      </c>
      <c r="L172">
        <v>123.14</v>
      </c>
      <c r="M172">
        <v>122.47</v>
      </c>
      <c r="N172">
        <v>123.14</v>
      </c>
      <c r="O172">
        <v>0</v>
      </c>
      <c r="P172" t="s">
        <v>264</v>
      </c>
      <c r="Q172" t="s">
        <v>605</v>
      </c>
      <c r="R172" t="s">
        <v>266</v>
      </c>
      <c r="S172">
        <v>1</v>
      </c>
      <c r="T172">
        <v>43</v>
      </c>
      <c r="U172">
        <v>2</v>
      </c>
      <c r="V172" t="s">
        <v>270</v>
      </c>
      <c r="W172" t="s">
        <v>266</v>
      </c>
      <c r="Z172" t="s">
        <v>606</v>
      </c>
    </row>
    <row r="173" spans="1:26">
      <c r="A173" t="str">
        <f t="shared" si="2"/>
        <v>51-3</v>
      </c>
      <c r="B173">
        <v>5057</v>
      </c>
      <c r="C173">
        <v>1</v>
      </c>
      <c r="D173" t="s">
        <v>164</v>
      </c>
      <c r="E173">
        <v>51</v>
      </c>
      <c r="F173" t="s">
        <v>263</v>
      </c>
      <c r="G173">
        <v>3</v>
      </c>
      <c r="H173">
        <v>3103278</v>
      </c>
      <c r="I173" s="126">
        <v>0.81499999999999995</v>
      </c>
      <c r="J173">
        <v>0.78</v>
      </c>
      <c r="K173" s="126">
        <v>123.16000000000001</v>
      </c>
      <c r="L173">
        <v>123.92</v>
      </c>
      <c r="M173">
        <v>123.14</v>
      </c>
      <c r="N173">
        <v>123.92</v>
      </c>
      <c r="O173">
        <v>0</v>
      </c>
      <c r="P173" t="s">
        <v>264</v>
      </c>
      <c r="Q173" t="s">
        <v>607</v>
      </c>
      <c r="R173" t="s">
        <v>266</v>
      </c>
      <c r="S173">
        <v>1</v>
      </c>
      <c r="T173">
        <v>43</v>
      </c>
      <c r="U173">
        <v>3</v>
      </c>
      <c r="V173" t="s">
        <v>270</v>
      </c>
      <c r="W173" t="s">
        <v>266</v>
      </c>
      <c r="Z173" t="s">
        <v>608</v>
      </c>
    </row>
    <row r="174" spans="1:26">
      <c r="A174" t="str">
        <f t="shared" si="2"/>
        <v>51-4</v>
      </c>
      <c r="B174">
        <v>5057</v>
      </c>
      <c r="C174">
        <v>1</v>
      </c>
      <c r="D174" t="s">
        <v>164</v>
      </c>
      <c r="E174">
        <v>51</v>
      </c>
      <c r="F174" t="s">
        <v>263</v>
      </c>
      <c r="G174">
        <v>4</v>
      </c>
      <c r="H174">
        <v>3103280</v>
      </c>
      <c r="I174" s="126">
        <v>0.85499999999999998</v>
      </c>
      <c r="J174">
        <v>0.84</v>
      </c>
      <c r="K174" s="126">
        <v>123.97500000000001</v>
      </c>
      <c r="L174">
        <v>124.76</v>
      </c>
      <c r="M174">
        <v>123.92</v>
      </c>
      <c r="N174">
        <v>124.76</v>
      </c>
      <c r="O174">
        <v>0</v>
      </c>
      <c r="P174" t="s">
        <v>264</v>
      </c>
      <c r="Q174" t="s">
        <v>609</v>
      </c>
      <c r="R174" t="s">
        <v>266</v>
      </c>
      <c r="S174">
        <v>3</v>
      </c>
      <c r="T174">
        <v>43</v>
      </c>
      <c r="U174">
        <v>4</v>
      </c>
      <c r="V174" t="s">
        <v>275</v>
      </c>
      <c r="W174" t="s">
        <v>266</v>
      </c>
      <c r="Z174" t="s">
        <v>610</v>
      </c>
    </row>
    <row r="175" spans="1:26">
      <c r="A175" t="str">
        <f t="shared" si="2"/>
        <v>52-1</v>
      </c>
      <c r="B175">
        <v>5057</v>
      </c>
      <c r="C175">
        <v>1</v>
      </c>
      <c r="D175" t="s">
        <v>164</v>
      </c>
      <c r="E175">
        <v>52</v>
      </c>
      <c r="F175" t="s">
        <v>263</v>
      </c>
      <c r="G175">
        <v>1</v>
      </c>
      <c r="H175">
        <v>3103282</v>
      </c>
      <c r="I175" s="126">
        <v>0.93500000000000005</v>
      </c>
      <c r="J175">
        <v>0.93</v>
      </c>
      <c r="K175" s="126">
        <v>124.7</v>
      </c>
      <c r="L175">
        <v>125.63</v>
      </c>
      <c r="M175">
        <v>124.7</v>
      </c>
      <c r="N175">
        <v>125.63</v>
      </c>
      <c r="O175">
        <v>0</v>
      </c>
      <c r="P175" t="s">
        <v>264</v>
      </c>
      <c r="Q175" t="s">
        <v>611</v>
      </c>
      <c r="R175" t="s">
        <v>266</v>
      </c>
      <c r="S175">
        <v>1</v>
      </c>
      <c r="T175">
        <v>44</v>
      </c>
      <c r="U175">
        <v>1</v>
      </c>
      <c r="V175" t="s">
        <v>267</v>
      </c>
      <c r="W175" t="s">
        <v>266</v>
      </c>
      <c r="Z175" t="s">
        <v>612</v>
      </c>
    </row>
    <row r="176" spans="1:26">
      <c r="A176" t="str">
        <f t="shared" si="2"/>
        <v>52-2</v>
      </c>
      <c r="B176">
        <v>5057</v>
      </c>
      <c r="C176">
        <v>1</v>
      </c>
      <c r="D176" t="s">
        <v>164</v>
      </c>
      <c r="E176">
        <v>52</v>
      </c>
      <c r="F176" t="s">
        <v>263</v>
      </c>
      <c r="G176">
        <v>2</v>
      </c>
      <c r="H176">
        <v>3103284</v>
      </c>
      <c r="I176" s="126">
        <v>0.94</v>
      </c>
      <c r="J176">
        <v>0.91</v>
      </c>
      <c r="K176" s="126">
        <v>125.63500000000001</v>
      </c>
      <c r="L176">
        <v>126.54</v>
      </c>
      <c r="M176">
        <v>125.63</v>
      </c>
      <c r="N176">
        <v>126.54</v>
      </c>
      <c r="O176">
        <v>0</v>
      </c>
      <c r="P176" t="s">
        <v>264</v>
      </c>
      <c r="Q176" t="s">
        <v>613</v>
      </c>
      <c r="R176" t="s">
        <v>266</v>
      </c>
      <c r="S176">
        <v>1</v>
      </c>
      <c r="T176">
        <v>44</v>
      </c>
      <c r="U176">
        <v>2</v>
      </c>
      <c r="V176" t="s">
        <v>270</v>
      </c>
      <c r="W176" t="s">
        <v>266</v>
      </c>
      <c r="Z176" t="s">
        <v>614</v>
      </c>
    </row>
    <row r="177" spans="1:26">
      <c r="A177" t="str">
        <f t="shared" si="2"/>
        <v>52-3</v>
      </c>
      <c r="B177">
        <v>5057</v>
      </c>
      <c r="C177">
        <v>1</v>
      </c>
      <c r="D177" t="s">
        <v>164</v>
      </c>
      <c r="E177">
        <v>52</v>
      </c>
      <c r="F177" t="s">
        <v>263</v>
      </c>
      <c r="G177">
        <v>3</v>
      </c>
      <c r="H177">
        <v>3103286</v>
      </c>
      <c r="I177" s="126">
        <v>0.73</v>
      </c>
      <c r="J177">
        <v>0.67</v>
      </c>
      <c r="K177" s="126">
        <v>126.575</v>
      </c>
      <c r="L177">
        <v>127.21</v>
      </c>
      <c r="M177">
        <v>126.54</v>
      </c>
      <c r="N177">
        <v>127.21</v>
      </c>
      <c r="O177">
        <v>0</v>
      </c>
      <c r="P177" t="s">
        <v>264</v>
      </c>
      <c r="Q177" t="s">
        <v>615</v>
      </c>
      <c r="R177" t="s">
        <v>266</v>
      </c>
      <c r="S177">
        <v>1</v>
      </c>
      <c r="T177">
        <v>44</v>
      </c>
      <c r="U177">
        <v>3</v>
      </c>
      <c r="V177" t="s">
        <v>270</v>
      </c>
      <c r="W177" t="s">
        <v>266</v>
      </c>
      <c r="Z177" t="s">
        <v>616</v>
      </c>
    </row>
    <row r="178" spans="1:26">
      <c r="A178" t="str">
        <f t="shared" si="2"/>
        <v>52-4</v>
      </c>
      <c r="B178">
        <v>5057</v>
      </c>
      <c r="C178">
        <v>1</v>
      </c>
      <c r="D178" t="s">
        <v>164</v>
      </c>
      <c r="E178">
        <v>52</v>
      </c>
      <c r="F178" t="s">
        <v>263</v>
      </c>
      <c r="G178">
        <v>4</v>
      </c>
      <c r="H178">
        <v>3103288</v>
      </c>
      <c r="I178" s="126">
        <v>0.54500000000000004</v>
      </c>
      <c r="J178">
        <v>0.52</v>
      </c>
      <c r="K178" s="126">
        <v>127.30500000000001</v>
      </c>
      <c r="L178">
        <v>127.73</v>
      </c>
      <c r="M178">
        <v>127.21</v>
      </c>
      <c r="N178">
        <v>127.73</v>
      </c>
      <c r="O178">
        <v>0</v>
      </c>
      <c r="P178" t="s">
        <v>264</v>
      </c>
      <c r="Q178" t="s">
        <v>617</v>
      </c>
      <c r="R178" t="s">
        <v>266</v>
      </c>
      <c r="S178">
        <v>1</v>
      </c>
      <c r="T178">
        <v>44</v>
      </c>
      <c r="U178">
        <v>4</v>
      </c>
      <c r="V178" t="s">
        <v>275</v>
      </c>
      <c r="W178" t="s">
        <v>266</v>
      </c>
      <c r="Z178" t="s">
        <v>618</v>
      </c>
    </row>
    <row r="179" spans="1:26">
      <c r="A179" t="str">
        <f t="shared" si="2"/>
        <v>53-1</v>
      </c>
      <c r="B179">
        <v>5057</v>
      </c>
      <c r="C179">
        <v>1</v>
      </c>
      <c r="D179" t="s">
        <v>164</v>
      </c>
      <c r="E179">
        <v>53</v>
      </c>
      <c r="F179" t="s">
        <v>263</v>
      </c>
      <c r="G179">
        <v>1</v>
      </c>
      <c r="H179">
        <v>3103290</v>
      </c>
      <c r="I179" s="126">
        <v>0.59499999999999997</v>
      </c>
      <c r="J179">
        <v>0.59</v>
      </c>
      <c r="K179" s="126">
        <v>127.75</v>
      </c>
      <c r="L179">
        <v>128.34</v>
      </c>
      <c r="M179">
        <v>127.75</v>
      </c>
      <c r="N179">
        <v>128.34</v>
      </c>
      <c r="O179">
        <v>0</v>
      </c>
      <c r="P179" t="s">
        <v>264</v>
      </c>
      <c r="Q179" t="s">
        <v>619</v>
      </c>
      <c r="R179" t="s">
        <v>266</v>
      </c>
      <c r="S179">
        <v>1</v>
      </c>
      <c r="T179">
        <v>45</v>
      </c>
      <c r="U179">
        <v>1</v>
      </c>
      <c r="V179" t="s">
        <v>267</v>
      </c>
      <c r="W179" t="s">
        <v>266</v>
      </c>
      <c r="Z179" t="s">
        <v>620</v>
      </c>
    </row>
    <row r="180" spans="1:26">
      <c r="A180" t="str">
        <f t="shared" si="2"/>
        <v>53-2</v>
      </c>
      <c r="B180">
        <v>5057</v>
      </c>
      <c r="C180">
        <v>1</v>
      </c>
      <c r="D180" t="s">
        <v>164</v>
      </c>
      <c r="E180">
        <v>53</v>
      </c>
      <c r="F180" t="s">
        <v>263</v>
      </c>
      <c r="G180">
        <v>2</v>
      </c>
      <c r="H180">
        <v>3103292</v>
      </c>
      <c r="I180" s="126">
        <v>0.93500000000000005</v>
      </c>
      <c r="J180">
        <v>0.91</v>
      </c>
      <c r="K180" s="126">
        <v>128.345</v>
      </c>
      <c r="L180">
        <v>129.25</v>
      </c>
      <c r="M180">
        <v>128.34</v>
      </c>
      <c r="N180">
        <v>129.25</v>
      </c>
      <c r="O180">
        <v>0</v>
      </c>
      <c r="P180" t="s">
        <v>264</v>
      </c>
      <c r="Q180" t="s">
        <v>621</v>
      </c>
      <c r="R180" t="s">
        <v>266</v>
      </c>
      <c r="S180">
        <v>1</v>
      </c>
      <c r="T180">
        <v>45</v>
      </c>
      <c r="U180">
        <v>2</v>
      </c>
      <c r="V180" t="s">
        <v>270</v>
      </c>
      <c r="W180" t="s">
        <v>266</v>
      </c>
      <c r="Z180" t="s">
        <v>622</v>
      </c>
    </row>
    <row r="181" spans="1:26">
      <c r="A181" t="str">
        <f t="shared" si="2"/>
        <v>53-3</v>
      </c>
      <c r="B181">
        <v>5057</v>
      </c>
      <c r="C181">
        <v>1</v>
      </c>
      <c r="D181" t="s">
        <v>164</v>
      </c>
      <c r="E181">
        <v>53</v>
      </c>
      <c r="F181" t="s">
        <v>263</v>
      </c>
      <c r="G181">
        <v>3</v>
      </c>
      <c r="H181">
        <v>3103294</v>
      </c>
      <c r="I181" s="126">
        <v>0.92</v>
      </c>
      <c r="J181">
        <v>0.89</v>
      </c>
      <c r="K181" s="126">
        <v>129.28</v>
      </c>
      <c r="L181">
        <v>130.13999999999999</v>
      </c>
      <c r="M181">
        <v>129.25</v>
      </c>
      <c r="N181">
        <v>130.13999999999999</v>
      </c>
      <c r="O181">
        <v>0</v>
      </c>
      <c r="P181" t="s">
        <v>264</v>
      </c>
      <c r="Q181" t="s">
        <v>623</v>
      </c>
      <c r="R181" t="s">
        <v>266</v>
      </c>
      <c r="S181">
        <v>1</v>
      </c>
      <c r="T181">
        <v>45</v>
      </c>
      <c r="U181">
        <v>3</v>
      </c>
      <c r="V181" t="s">
        <v>270</v>
      </c>
      <c r="W181" t="s">
        <v>266</v>
      </c>
      <c r="Z181" t="s">
        <v>624</v>
      </c>
    </row>
    <row r="182" spans="1:26">
      <c r="A182" t="str">
        <f t="shared" si="2"/>
        <v>53-4</v>
      </c>
      <c r="B182">
        <v>5057</v>
      </c>
      <c r="C182">
        <v>1</v>
      </c>
      <c r="D182" t="s">
        <v>164</v>
      </c>
      <c r="E182">
        <v>53</v>
      </c>
      <c r="F182" t="s">
        <v>263</v>
      </c>
      <c r="G182">
        <v>4</v>
      </c>
      <c r="H182">
        <v>3103296</v>
      </c>
      <c r="I182" s="126">
        <v>0.67</v>
      </c>
      <c r="J182">
        <v>0.64</v>
      </c>
      <c r="K182" s="126">
        <v>130.19999999999999</v>
      </c>
      <c r="L182">
        <v>130.78</v>
      </c>
      <c r="M182">
        <v>130.13999999999999</v>
      </c>
      <c r="N182">
        <v>130.78</v>
      </c>
      <c r="O182">
        <v>0</v>
      </c>
      <c r="P182" t="s">
        <v>264</v>
      </c>
      <c r="Q182" t="s">
        <v>625</v>
      </c>
      <c r="R182" t="s">
        <v>266</v>
      </c>
      <c r="S182">
        <v>1</v>
      </c>
      <c r="T182">
        <v>45</v>
      </c>
      <c r="U182">
        <v>4</v>
      </c>
      <c r="V182" t="s">
        <v>275</v>
      </c>
      <c r="W182" t="s">
        <v>266</v>
      </c>
      <c r="Z182" t="s">
        <v>626</v>
      </c>
    </row>
    <row r="183" spans="1:26" ht="15">
      <c r="A183" t="str">
        <f t="shared" si="2"/>
        <v>54-1</v>
      </c>
      <c r="B183" s="17">
        <v>5057</v>
      </c>
      <c r="C183" s="17">
        <v>1</v>
      </c>
      <c r="D183" s="17" t="s">
        <v>164</v>
      </c>
      <c r="E183" s="17">
        <v>54</v>
      </c>
      <c r="F183" s="17" t="s">
        <v>263</v>
      </c>
      <c r="G183" s="17">
        <v>1</v>
      </c>
      <c r="H183" s="17">
        <v>3103304</v>
      </c>
      <c r="I183" s="126">
        <v>0.93500000000000005</v>
      </c>
      <c r="J183" s="17">
        <v>0.87</v>
      </c>
      <c r="K183" s="126">
        <v>130.80000000000001</v>
      </c>
      <c r="L183" s="17">
        <v>131.66999999999999</v>
      </c>
      <c r="M183" s="17">
        <v>130.80000000000001</v>
      </c>
      <c r="N183" s="17">
        <v>131.66999999999999</v>
      </c>
      <c r="O183" s="17">
        <v>0</v>
      </c>
      <c r="P183" s="17" t="s">
        <v>418</v>
      </c>
      <c r="Q183" s="17" t="s">
        <v>627</v>
      </c>
      <c r="R183" s="17" t="s">
        <v>266</v>
      </c>
      <c r="S183" s="17">
        <v>1</v>
      </c>
      <c r="T183" s="17">
        <v>46</v>
      </c>
      <c r="U183" s="17">
        <v>1</v>
      </c>
      <c r="V183" s="17" t="s">
        <v>267</v>
      </c>
      <c r="W183" s="17" t="s">
        <v>266</v>
      </c>
      <c r="X183" s="17"/>
      <c r="Y183" s="17"/>
      <c r="Z183" s="17" t="s">
        <v>628</v>
      </c>
    </row>
    <row r="184" spans="1:26">
      <c r="A184" t="str">
        <f t="shared" si="2"/>
        <v>54-2</v>
      </c>
      <c r="B184">
        <v>5057</v>
      </c>
      <c r="C184">
        <v>1</v>
      </c>
      <c r="D184" t="s">
        <v>164</v>
      </c>
      <c r="E184">
        <v>54</v>
      </c>
      <c r="F184" t="s">
        <v>263</v>
      </c>
      <c r="G184">
        <v>2</v>
      </c>
      <c r="H184">
        <v>3103306</v>
      </c>
      <c r="I184" s="126">
        <v>0.81499999999999995</v>
      </c>
      <c r="J184">
        <v>0.69</v>
      </c>
      <c r="K184" s="126">
        <v>131.73500000000001</v>
      </c>
      <c r="L184">
        <v>132.36000000000001</v>
      </c>
      <c r="M184">
        <v>131.66999999999999</v>
      </c>
      <c r="N184">
        <v>132.36000000000001</v>
      </c>
      <c r="O184">
        <v>0</v>
      </c>
      <c r="P184" t="s">
        <v>418</v>
      </c>
      <c r="Q184" t="s">
        <v>629</v>
      </c>
      <c r="R184" t="s">
        <v>266</v>
      </c>
      <c r="S184">
        <v>1</v>
      </c>
      <c r="T184">
        <v>46</v>
      </c>
      <c r="U184">
        <v>2</v>
      </c>
      <c r="V184" t="s">
        <v>270</v>
      </c>
      <c r="W184" t="s">
        <v>266</v>
      </c>
      <c r="Z184" t="s">
        <v>630</v>
      </c>
    </row>
    <row r="185" spans="1:26">
      <c r="A185" t="str">
        <f t="shared" si="2"/>
        <v>54-3</v>
      </c>
      <c r="B185">
        <v>5057</v>
      </c>
      <c r="C185">
        <v>1</v>
      </c>
      <c r="D185" t="s">
        <v>164</v>
      </c>
      <c r="E185">
        <v>54</v>
      </c>
      <c r="F185" t="s">
        <v>263</v>
      </c>
      <c r="G185">
        <v>3</v>
      </c>
      <c r="H185">
        <v>3103308</v>
      </c>
      <c r="I185" s="126">
        <v>0.67</v>
      </c>
      <c r="J185">
        <v>0.59</v>
      </c>
      <c r="K185" s="126">
        <v>132.55000000000001</v>
      </c>
      <c r="L185">
        <v>132.94999999999999</v>
      </c>
      <c r="M185">
        <v>132.36000000000001</v>
      </c>
      <c r="N185">
        <v>132.94999999999999</v>
      </c>
      <c r="O185">
        <v>0</v>
      </c>
      <c r="P185" t="s">
        <v>418</v>
      </c>
      <c r="Q185" t="s">
        <v>631</v>
      </c>
      <c r="R185" t="s">
        <v>266</v>
      </c>
      <c r="S185">
        <v>1</v>
      </c>
      <c r="T185">
        <v>46</v>
      </c>
      <c r="U185">
        <v>3</v>
      </c>
      <c r="V185" t="s">
        <v>270</v>
      </c>
      <c r="W185" t="s">
        <v>266</v>
      </c>
      <c r="Z185" t="s">
        <v>632</v>
      </c>
    </row>
    <row r="186" spans="1:26">
      <c r="A186" t="str">
        <f t="shared" si="2"/>
        <v>54-4</v>
      </c>
      <c r="B186">
        <v>5057</v>
      </c>
      <c r="C186">
        <v>1</v>
      </c>
      <c r="D186" t="s">
        <v>164</v>
      </c>
      <c r="E186">
        <v>54</v>
      </c>
      <c r="F186" t="s">
        <v>263</v>
      </c>
      <c r="G186">
        <v>4</v>
      </c>
      <c r="H186">
        <v>3103310</v>
      </c>
      <c r="I186" s="126">
        <v>0.92</v>
      </c>
      <c r="J186">
        <v>0.87</v>
      </c>
      <c r="K186" s="126">
        <v>133.22</v>
      </c>
      <c r="L186">
        <v>133.82</v>
      </c>
      <c r="M186">
        <v>132.94999999999999</v>
      </c>
      <c r="N186">
        <v>133.82</v>
      </c>
      <c r="O186">
        <v>0</v>
      </c>
      <c r="P186" t="s">
        <v>418</v>
      </c>
      <c r="Q186" t="s">
        <v>633</v>
      </c>
      <c r="R186" t="s">
        <v>266</v>
      </c>
      <c r="S186">
        <v>1</v>
      </c>
      <c r="T186">
        <v>46</v>
      </c>
      <c r="U186">
        <v>4</v>
      </c>
      <c r="V186" t="s">
        <v>275</v>
      </c>
      <c r="W186" t="s">
        <v>266</v>
      </c>
      <c r="Z186" t="s">
        <v>634</v>
      </c>
    </row>
    <row r="187" spans="1:26">
      <c r="A187" t="str">
        <f t="shared" si="2"/>
        <v>55-1</v>
      </c>
      <c r="B187">
        <v>5057</v>
      </c>
      <c r="C187">
        <v>1</v>
      </c>
      <c r="D187" t="s">
        <v>164</v>
      </c>
      <c r="E187">
        <v>55</v>
      </c>
      <c r="F187" t="s">
        <v>263</v>
      </c>
      <c r="G187">
        <v>1</v>
      </c>
      <c r="H187">
        <v>3103312</v>
      </c>
      <c r="I187" s="126">
        <v>0.85499999999999998</v>
      </c>
      <c r="J187">
        <v>0.85</v>
      </c>
      <c r="K187" s="126">
        <v>133.85</v>
      </c>
      <c r="L187">
        <v>134.69999999999999</v>
      </c>
      <c r="M187">
        <v>133.85</v>
      </c>
      <c r="N187">
        <v>134.69999999999999</v>
      </c>
      <c r="O187">
        <v>0</v>
      </c>
      <c r="P187" t="s">
        <v>418</v>
      </c>
      <c r="Q187" t="s">
        <v>635</v>
      </c>
      <c r="R187" t="s">
        <v>266</v>
      </c>
      <c r="S187">
        <v>1</v>
      </c>
      <c r="T187">
        <v>47</v>
      </c>
      <c r="U187">
        <v>1</v>
      </c>
      <c r="V187" t="s">
        <v>267</v>
      </c>
      <c r="W187" t="s">
        <v>266</v>
      </c>
      <c r="Z187" t="s">
        <v>636</v>
      </c>
    </row>
    <row r="188" spans="1:26">
      <c r="A188" t="str">
        <f t="shared" si="2"/>
        <v>55-2</v>
      </c>
      <c r="B188">
        <v>5057</v>
      </c>
      <c r="C188">
        <v>1</v>
      </c>
      <c r="D188" t="s">
        <v>164</v>
      </c>
      <c r="E188">
        <v>55</v>
      </c>
      <c r="F188" t="s">
        <v>263</v>
      </c>
      <c r="G188">
        <v>2</v>
      </c>
      <c r="H188">
        <v>3103314</v>
      </c>
      <c r="I188" s="126">
        <v>0.72499999999999998</v>
      </c>
      <c r="J188">
        <v>0.71</v>
      </c>
      <c r="K188" s="126">
        <v>134.70499999999998</v>
      </c>
      <c r="L188">
        <v>135.41</v>
      </c>
      <c r="M188">
        <v>134.69999999999999</v>
      </c>
      <c r="N188">
        <v>135.41</v>
      </c>
      <c r="O188">
        <v>0</v>
      </c>
      <c r="P188" t="s">
        <v>418</v>
      </c>
      <c r="Q188" t="s">
        <v>637</v>
      </c>
      <c r="R188" t="s">
        <v>266</v>
      </c>
      <c r="S188">
        <v>1</v>
      </c>
      <c r="T188">
        <v>47</v>
      </c>
      <c r="U188">
        <v>2</v>
      </c>
      <c r="V188" t="s">
        <v>270</v>
      </c>
      <c r="W188" t="s">
        <v>266</v>
      </c>
      <c r="Z188" t="s">
        <v>638</v>
      </c>
    </row>
    <row r="189" spans="1:26">
      <c r="A189" t="str">
        <f t="shared" si="2"/>
        <v>55-3</v>
      </c>
      <c r="B189">
        <v>5057</v>
      </c>
      <c r="C189">
        <v>1</v>
      </c>
      <c r="D189" t="s">
        <v>164</v>
      </c>
      <c r="E189">
        <v>55</v>
      </c>
      <c r="F189" t="s">
        <v>263</v>
      </c>
      <c r="G189">
        <v>3</v>
      </c>
      <c r="H189">
        <v>3103316</v>
      </c>
      <c r="I189" s="126">
        <v>0.80500000000000005</v>
      </c>
      <c r="J189">
        <v>0.78</v>
      </c>
      <c r="K189" s="126">
        <v>135.42999999999998</v>
      </c>
      <c r="L189">
        <v>136.19</v>
      </c>
      <c r="M189">
        <v>135.41</v>
      </c>
      <c r="N189">
        <v>136.19</v>
      </c>
      <c r="O189">
        <v>0</v>
      </c>
      <c r="P189" t="s">
        <v>418</v>
      </c>
      <c r="Q189" t="s">
        <v>639</v>
      </c>
      <c r="R189" t="s">
        <v>266</v>
      </c>
      <c r="S189">
        <v>1</v>
      </c>
      <c r="T189">
        <v>47</v>
      </c>
      <c r="U189">
        <v>3</v>
      </c>
      <c r="V189" t="s">
        <v>270</v>
      </c>
      <c r="W189" t="s">
        <v>266</v>
      </c>
      <c r="Z189" t="s">
        <v>640</v>
      </c>
    </row>
    <row r="190" spans="1:26">
      <c r="A190" t="str">
        <f t="shared" si="2"/>
        <v>55-4</v>
      </c>
      <c r="B190">
        <v>5057</v>
      </c>
      <c r="C190">
        <v>1</v>
      </c>
      <c r="D190" t="s">
        <v>164</v>
      </c>
      <c r="E190">
        <v>55</v>
      </c>
      <c r="F190" t="s">
        <v>263</v>
      </c>
      <c r="G190">
        <v>4</v>
      </c>
      <c r="H190">
        <v>3103318</v>
      </c>
      <c r="I190" s="126">
        <v>0.78</v>
      </c>
      <c r="J190">
        <v>0.78</v>
      </c>
      <c r="K190" s="126">
        <v>136.23499999999999</v>
      </c>
      <c r="L190">
        <v>136.97</v>
      </c>
      <c r="M190">
        <v>136.19</v>
      </c>
      <c r="N190">
        <v>136.97</v>
      </c>
      <c r="O190">
        <v>0</v>
      </c>
      <c r="P190" t="s">
        <v>418</v>
      </c>
      <c r="Q190" t="s">
        <v>641</v>
      </c>
      <c r="R190" t="s">
        <v>266</v>
      </c>
      <c r="S190">
        <v>1</v>
      </c>
      <c r="T190">
        <v>47</v>
      </c>
      <c r="U190">
        <v>4</v>
      </c>
      <c r="V190" t="s">
        <v>275</v>
      </c>
      <c r="W190" t="s">
        <v>266</v>
      </c>
      <c r="Z190" t="s">
        <v>642</v>
      </c>
    </row>
    <row r="191" spans="1:26">
      <c r="A191" t="str">
        <f t="shared" si="2"/>
        <v>56-1</v>
      </c>
      <c r="B191">
        <v>5057</v>
      </c>
      <c r="C191">
        <v>1</v>
      </c>
      <c r="D191" t="s">
        <v>164</v>
      </c>
      <c r="E191">
        <v>56</v>
      </c>
      <c r="F191" t="s">
        <v>263</v>
      </c>
      <c r="G191">
        <v>1</v>
      </c>
      <c r="H191">
        <v>3103320</v>
      </c>
      <c r="I191" s="126">
        <v>0.875</v>
      </c>
      <c r="J191">
        <v>0.84</v>
      </c>
      <c r="K191" s="126">
        <v>136.9</v>
      </c>
      <c r="L191">
        <v>137.74</v>
      </c>
      <c r="M191">
        <v>136.9</v>
      </c>
      <c r="N191">
        <v>137.74</v>
      </c>
      <c r="O191">
        <v>0</v>
      </c>
      <c r="P191" t="s">
        <v>418</v>
      </c>
      <c r="Q191" t="s">
        <v>643</v>
      </c>
      <c r="R191" t="s">
        <v>266</v>
      </c>
      <c r="S191">
        <v>1</v>
      </c>
      <c r="T191">
        <v>48</v>
      </c>
      <c r="U191">
        <v>1</v>
      </c>
      <c r="V191" t="s">
        <v>267</v>
      </c>
      <c r="W191" t="s">
        <v>266</v>
      </c>
      <c r="Z191" t="s">
        <v>644</v>
      </c>
    </row>
    <row r="192" spans="1:26">
      <c r="A192" t="str">
        <f t="shared" si="2"/>
        <v>56-2</v>
      </c>
      <c r="B192">
        <v>5057</v>
      </c>
      <c r="C192">
        <v>1</v>
      </c>
      <c r="D192" t="s">
        <v>164</v>
      </c>
      <c r="E192">
        <v>56</v>
      </c>
      <c r="F192" t="s">
        <v>263</v>
      </c>
      <c r="G192">
        <v>2</v>
      </c>
      <c r="H192">
        <v>3103322</v>
      </c>
      <c r="I192" s="126">
        <v>0.3</v>
      </c>
      <c r="J192">
        <v>0.3</v>
      </c>
      <c r="K192" s="126">
        <v>137.77500000000001</v>
      </c>
      <c r="L192">
        <v>138.04</v>
      </c>
      <c r="M192">
        <v>137.74</v>
      </c>
      <c r="N192">
        <v>138.04</v>
      </c>
      <c r="O192">
        <v>0</v>
      </c>
      <c r="P192" t="s">
        <v>418</v>
      </c>
      <c r="Q192" t="s">
        <v>645</v>
      </c>
      <c r="R192" t="s">
        <v>266</v>
      </c>
      <c r="S192">
        <v>3</v>
      </c>
      <c r="T192">
        <v>48</v>
      </c>
      <c r="U192">
        <v>2</v>
      </c>
      <c r="V192" t="s">
        <v>270</v>
      </c>
      <c r="W192" t="s">
        <v>266</v>
      </c>
      <c r="Z192" t="s">
        <v>646</v>
      </c>
    </row>
    <row r="193" spans="1:26">
      <c r="A193" t="str">
        <f t="shared" si="2"/>
        <v>57-1</v>
      </c>
      <c r="B193">
        <v>5057</v>
      </c>
      <c r="C193">
        <v>1</v>
      </c>
      <c r="D193" t="s">
        <v>164</v>
      </c>
      <c r="E193">
        <v>57</v>
      </c>
      <c r="F193" t="s">
        <v>263</v>
      </c>
      <c r="G193">
        <v>1</v>
      </c>
      <c r="H193">
        <v>3103324</v>
      </c>
      <c r="I193" s="126">
        <v>0.76500000000000001</v>
      </c>
      <c r="J193">
        <v>0.76</v>
      </c>
      <c r="K193" s="126">
        <v>137.9</v>
      </c>
      <c r="L193">
        <v>138.66</v>
      </c>
      <c r="M193">
        <v>137.9</v>
      </c>
      <c r="N193">
        <v>138.66</v>
      </c>
      <c r="O193">
        <v>0</v>
      </c>
      <c r="P193" t="s">
        <v>418</v>
      </c>
      <c r="Q193" t="s">
        <v>647</v>
      </c>
      <c r="R193" t="s">
        <v>266</v>
      </c>
      <c r="S193">
        <v>1</v>
      </c>
      <c r="T193">
        <v>48</v>
      </c>
      <c r="U193">
        <v>3</v>
      </c>
      <c r="V193" t="s">
        <v>270</v>
      </c>
      <c r="W193" t="s">
        <v>266</v>
      </c>
      <c r="Z193" t="s">
        <v>648</v>
      </c>
    </row>
    <row r="194" spans="1:26">
      <c r="A194" t="str">
        <f t="shared" si="2"/>
        <v>57-2</v>
      </c>
      <c r="B194">
        <v>5057</v>
      </c>
      <c r="C194">
        <v>1</v>
      </c>
      <c r="D194" t="s">
        <v>164</v>
      </c>
      <c r="E194">
        <v>57</v>
      </c>
      <c r="F194" t="s">
        <v>263</v>
      </c>
      <c r="G194">
        <v>2</v>
      </c>
      <c r="H194">
        <v>3103326</v>
      </c>
      <c r="I194" s="126">
        <v>0.51</v>
      </c>
      <c r="J194">
        <v>0.48</v>
      </c>
      <c r="K194" s="126">
        <v>138.66499999999999</v>
      </c>
      <c r="L194">
        <v>139.13999999999999</v>
      </c>
      <c r="M194">
        <v>138.66</v>
      </c>
      <c r="N194">
        <v>139.13999999999999</v>
      </c>
      <c r="O194">
        <v>0</v>
      </c>
      <c r="P194" t="s">
        <v>418</v>
      </c>
      <c r="Q194" t="s">
        <v>649</v>
      </c>
      <c r="R194" t="s">
        <v>266</v>
      </c>
      <c r="S194">
        <v>1</v>
      </c>
      <c r="T194">
        <v>48</v>
      </c>
      <c r="U194">
        <v>4</v>
      </c>
      <c r="V194" t="s">
        <v>275</v>
      </c>
      <c r="W194" t="s">
        <v>266</v>
      </c>
      <c r="Z194" t="s">
        <v>650</v>
      </c>
    </row>
    <row r="195" spans="1:26" ht="15">
      <c r="A195" t="str">
        <f t="shared" si="2"/>
        <v>57-3</v>
      </c>
      <c r="B195" s="17">
        <v>5057</v>
      </c>
      <c r="C195" s="17">
        <v>1</v>
      </c>
      <c r="D195" s="17" t="s">
        <v>164</v>
      </c>
      <c r="E195" s="17">
        <v>57</v>
      </c>
      <c r="F195" s="17" t="s">
        <v>263</v>
      </c>
      <c r="G195" s="17">
        <v>3</v>
      </c>
      <c r="H195" s="17">
        <v>3103338</v>
      </c>
      <c r="I195" s="126">
        <v>0.84499999999999997</v>
      </c>
      <c r="J195" s="17">
        <v>0.81</v>
      </c>
      <c r="K195" s="126">
        <v>139.17499999999998</v>
      </c>
      <c r="L195" s="17">
        <v>139.94999999999999</v>
      </c>
      <c r="M195" s="17">
        <v>139.13999999999999</v>
      </c>
      <c r="N195" s="17">
        <v>139.94999999999999</v>
      </c>
      <c r="O195" s="17">
        <v>0</v>
      </c>
      <c r="P195" s="17" t="s">
        <v>264</v>
      </c>
      <c r="Q195" s="17" t="s">
        <v>651</v>
      </c>
      <c r="R195" s="17" t="s">
        <v>266</v>
      </c>
      <c r="S195" s="17">
        <v>1</v>
      </c>
      <c r="T195" s="17">
        <v>49</v>
      </c>
      <c r="U195" s="17">
        <v>1</v>
      </c>
      <c r="V195" s="17" t="s">
        <v>267</v>
      </c>
      <c r="W195" s="17" t="s">
        <v>266</v>
      </c>
      <c r="X195" s="17"/>
      <c r="Y195" s="17"/>
      <c r="Z195" s="17" t="s">
        <v>652</v>
      </c>
    </row>
    <row r="196" spans="1:26" ht="15">
      <c r="A196" t="str">
        <f t="shared" ref="A196:A259" si="3">E196&amp;"-"&amp;G196</f>
        <v>58-1</v>
      </c>
      <c r="B196" s="17">
        <v>5057</v>
      </c>
      <c r="C196" s="17">
        <v>1</v>
      </c>
      <c r="D196" s="17" t="s">
        <v>164</v>
      </c>
      <c r="E196" s="17">
        <v>58</v>
      </c>
      <c r="F196" s="17" t="s">
        <v>263</v>
      </c>
      <c r="G196" s="17">
        <v>1</v>
      </c>
      <c r="H196" s="17">
        <v>3103342</v>
      </c>
      <c r="I196" s="126">
        <v>0.6</v>
      </c>
      <c r="J196" s="17">
        <v>0.57999999999999996</v>
      </c>
      <c r="K196" s="126">
        <v>139.94999999999999</v>
      </c>
      <c r="L196" s="17">
        <v>140.53</v>
      </c>
      <c r="M196" s="17">
        <v>139.94999999999999</v>
      </c>
      <c r="N196" s="17">
        <v>140.53</v>
      </c>
      <c r="O196" s="17">
        <v>0</v>
      </c>
      <c r="P196" s="17" t="s">
        <v>264</v>
      </c>
      <c r="Q196" s="17" t="s">
        <v>653</v>
      </c>
      <c r="R196" s="17" t="s">
        <v>266</v>
      </c>
      <c r="S196" s="17">
        <v>1</v>
      </c>
      <c r="T196" s="17">
        <v>49</v>
      </c>
      <c r="U196" s="17">
        <v>2</v>
      </c>
      <c r="V196" s="17" t="s">
        <v>270</v>
      </c>
      <c r="W196" s="17" t="s">
        <v>266</v>
      </c>
      <c r="X196" s="17"/>
      <c r="Y196" s="17"/>
      <c r="Z196" s="17" t="s">
        <v>654</v>
      </c>
    </row>
    <row r="197" spans="1:26">
      <c r="A197" t="str">
        <f t="shared" si="3"/>
        <v>58-2</v>
      </c>
      <c r="B197">
        <v>5057</v>
      </c>
      <c r="C197">
        <v>1</v>
      </c>
      <c r="D197" t="s">
        <v>164</v>
      </c>
      <c r="E197">
        <v>58</v>
      </c>
      <c r="F197" t="s">
        <v>263</v>
      </c>
      <c r="G197">
        <v>2</v>
      </c>
      <c r="H197">
        <v>3103344</v>
      </c>
      <c r="I197" s="126">
        <v>0.65</v>
      </c>
      <c r="J197">
        <v>0.56999999999999995</v>
      </c>
      <c r="K197" s="126">
        <v>140.54999999999998</v>
      </c>
      <c r="L197">
        <v>141.1</v>
      </c>
      <c r="M197">
        <v>140.53</v>
      </c>
      <c r="N197">
        <v>141.1</v>
      </c>
      <c r="O197">
        <v>0</v>
      </c>
      <c r="P197" t="s">
        <v>264</v>
      </c>
      <c r="Q197" t="s">
        <v>655</v>
      </c>
      <c r="R197" t="s">
        <v>266</v>
      </c>
      <c r="S197">
        <v>1</v>
      </c>
      <c r="T197">
        <v>49</v>
      </c>
      <c r="U197">
        <v>3</v>
      </c>
      <c r="V197" t="s">
        <v>270</v>
      </c>
      <c r="W197" t="s">
        <v>266</v>
      </c>
      <c r="Z197" t="s">
        <v>656</v>
      </c>
    </row>
    <row r="198" spans="1:26" ht="15">
      <c r="A198" t="str">
        <f t="shared" si="3"/>
        <v>59-1</v>
      </c>
      <c r="B198" s="17">
        <v>5057</v>
      </c>
      <c r="C198" s="17">
        <v>1</v>
      </c>
      <c r="D198" s="17" t="s">
        <v>164</v>
      </c>
      <c r="E198" s="17">
        <v>59</v>
      </c>
      <c r="F198" s="17" t="s">
        <v>263</v>
      </c>
      <c r="G198" s="17">
        <v>1</v>
      </c>
      <c r="H198" s="17">
        <v>3103348</v>
      </c>
      <c r="I198" s="126">
        <v>0.88500000000000001</v>
      </c>
      <c r="J198" s="17">
        <v>0.82</v>
      </c>
      <c r="K198" s="126">
        <v>140.94999999999999</v>
      </c>
      <c r="L198" s="17">
        <v>141.77000000000001</v>
      </c>
      <c r="M198" s="17">
        <v>140.94999999999999</v>
      </c>
      <c r="N198" s="17">
        <v>141.77000000000001</v>
      </c>
      <c r="O198" s="17">
        <v>0</v>
      </c>
      <c r="P198" s="17" t="s">
        <v>264</v>
      </c>
      <c r="Q198" s="17" t="s">
        <v>657</v>
      </c>
      <c r="R198" s="17" t="s">
        <v>266</v>
      </c>
      <c r="S198" s="17">
        <v>1</v>
      </c>
      <c r="T198" s="17">
        <v>49</v>
      </c>
      <c r="U198" s="17">
        <v>4</v>
      </c>
      <c r="V198" s="17" t="s">
        <v>275</v>
      </c>
      <c r="W198" s="17" t="s">
        <v>266</v>
      </c>
      <c r="X198" s="17"/>
      <c r="Y198" s="17"/>
      <c r="Z198" s="17" t="s">
        <v>658</v>
      </c>
    </row>
    <row r="199" spans="1:26">
      <c r="A199" t="str">
        <f t="shared" si="3"/>
        <v>59-2</v>
      </c>
      <c r="B199">
        <v>5057</v>
      </c>
      <c r="C199">
        <v>1</v>
      </c>
      <c r="D199" t="s">
        <v>164</v>
      </c>
      <c r="E199">
        <v>59</v>
      </c>
      <c r="F199" t="s">
        <v>263</v>
      </c>
      <c r="G199">
        <v>2</v>
      </c>
      <c r="H199">
        <v>3103350</v>
      </c>
      <c r="I199" s="126">
        <v>0.75</v>
      </c>
      <c r="J199">
        <v>0.69</v>
      </c>
      <c r="K199" s="126">
        <v>141.83499999999998</v>
      </c>
      <c r="L199">
        <v>142.46</v>
      </c>
      <c r="M199">
        <v>141.77000000000001</v>
      </c>
      <c r="N199">
        <v>142.46</v>
      </c>
      <c r="O199">
        <v>0</v>
      </c>
      <c r="P199" t="s">
        <v>264</v>
      </c>
      <c r="Q199" t="s">
        <v>659</v>
      </c>
      <c r="R199" t="s">
        <v>266</v>
      </c>
      <c r="S199">
        <v>1</v>
      </c>
      <c r="T199">
        <v>50</v>
      </c>
      <c r="U199">
        <v>1</v>
      </c>
      <c r="V199" t="s">
        <v>267</v>
      </c>
      <c r="W199" t="s">
        <v>266</v>
      </c>
      <c r="Z199" t="s">
        <v>660</v>
      </c>
    </row>
    <row r="200" spans="1:26">
      <c r="A200" t="str">
        <f t="shared" si="3"/>
        <v>59-3</v>
      </c>
      <c r="B200">
        <v>5057</v>
      </c>
      <c r="C200">
        <v>1</v>
      </c>
      <c r="D200" t="s">
        <v>164</v>
      </c>
      <c r="E200">
        <v>59</v>
      </c>
      <c r="F200" t="s">
        <v>263</v>
      </c>
      <c r="G200">
        <v>3</v>
      </c>
      <c r="H200">
        <v>3103352</v>
      </c>
      <c r="I200" s="126">
        <v>0.52500000000000002</v>
      </c>
      <c r="J200">
        <v>0.51</v>
      </c>
      <c r="K200" s="126">
        <v>142.58499999999998</v>
      </c>
      <c r="L200">
        <v>142.97</v>
      </c>
      <c r="M200">
        <v>142.46</v>
      </c>
      <c r="N200">
        <v>142.97</v>
      </c>
      <c r="O200">
        <v>0</v>
      </c>
      <c r="P200" t="s">
        <v>264</v>
      </c>
      <c r="Q200" t="s">
        <v>661</v>
      </c>
      <c r="R200" t="s">
        <v>266</v>
      </c>
      <c r="S200">
        <v>1</v>
      </c>
      <c r="T200">
        <v>50</v>
      </c>
      <c r="U200">
        <v>2</v>
      </c>
      <c r="V200" t="s">
        <v>270</v>
      </c>
      <c r="W200" t="s">
        <v>266</v>
      </c>
      <c r="Z200" t="s">
        <v>662</v>
      </c>
    </row>
    <row r="201" spans="1:26">
      <c r="A201" t="str">
        <f t="shared" si="3"/>
        <v>60-1</v>
      </c>
      <c r="B201">
        <v>5057</v>
      </c>
      <c r="C201">
        <v>1</v>
      </c>
      <c r="D201" t="s">
        <v>164</v>
      </c>
      <c r="E201">
        <v>60</v>
      </c>
      <c r="F201" t="s">
        <v>263</v>
      </c>
      <c r="G201">
        <v>1</v>
      </c>
      <c r="H201">
        <v>3103354</v>
      </c>
      <c r="I201" s="126">
        <v>0.71</v>
      </c>
      <c r="J201">
        <v>0.68</v>
      </c>
      <c r="K201" s="126">
        <v>143</v>
      </c>
      <c r="L201">
        <v>143.68</v>
      </c>
      <c r="M201">
        <v>143</v>
      </c>
      <c r="N201">
        <v>143.68</v>
      </c>
      <c r="O201">
        <v>0</v>
      </c>
      <c r="P201" t="s">
        <v>264</v>
      </c>
      <c r="Q201" t="s">
        <v>663</v>
      </c>
      <c r="R201" t="s">
        <v>266</v>
      </c>
      <c r="S201">
        <v>1</v>
      </c>
      <c r="T201">
        <v>50</v>
      </c>
      <c r="U201">
        <v>3</v>
      </c>
      <c r="V201" t="s">
        <v>270</v>
      </c>
      <c r="W201" t="s">
        <v>266</v>
      </c>
      <c r="Z201" t="s">
        <v>664</v>
      </c>
    </row>
    <row r="202" spans="1:26">
      <c r="A202" t="str">
        <f t="shared" si="3"/>
        <v>60-2</v>
      </c>
      <c r="B202">
        <v>5057</v>
      </c>
      <c r="C202">
        <v>1</v>
      </c>
      <c r="D202" t="s">
        <v>164</v>
      </c>
      <c r="E202">
        <v>60</v>
      </c>
      <c r="F202" t="s">
        <v>263</v>
      </c>
      <c r="G202">
        <v>2</v>
      </c>
      <c r="H202">
        <v>3103356</v>
      </c>
      <c r="I202" s="126">
        <v>0.76500000000000001</v>
      </c>
      <c r="J202">
        <v>0.71</v>
      </c>
      <c r="K202" s="126">
        <v>143.71</v>
      </c>
      <c r="L202">
        <v>144.38999999999999</v>
      </c>
      <c r="M202">
        <v>143.68</v>
      </c>
      <c r="N202">
        <v>144.38999999999999</v>
      </c>
      <c r="O202">
        <v>0</v>
      </c>
      <c r="P202" t="s">
        <v>264</v>
      </c>
      <c r="Q202" t="s">
        <v>665</v>
      </c>
      <c r="R202" t="s">
        <v>266</v>
      </c>
      <c r="S202">
        <v>1</v>
      </c>
      <c r="T202">
        <v>50</v>
      </c>
      <c r="U202">
        <v>4</v>
      </c>
      <c r="V202" t="s">
        <v>275</v>
      </c>
      <c r="W202" t="s">
        <v>266</v>
      </c>
      <c r="Z202" t="s">
        <v>666</v>
      </c>
    </row>
    <row r="203" spans="1:26">
      <c r="A203" t="str">
        <f t="shared" si="3"/>
        <v>60-3</v>
      </c>
      <c r="B203">
        <v>5057</v>
      </c>
      <c r="C203">
        <v>1</v>
      </c>
      <c r="D203" t="s">
        <v>164</v>
      </c>
      <c r="E203">
        <v>60</v>
      </c>
      <c r="F203" t="s">
        <v>263</v>
      </c>
      <c r="G203">
        <v>3</v>
      </c>
      <c r="H203">
        <v>3103358</v>
      </c>
      <c r="I203" s="126">
        <v>0.83</v>
      </c>
      <c r="J203">
        <v>0.83</v>
      </c>
      <c r="K203" s="126">
        <v>144.47499999999999</v>
      </c>
      <c r="L203">
        <v>145.22</v>
      </c>
      <c r="M203">
        <v>144.38999999999999</v>
      </c>
      <c r="N203">
        <v>145.22</v>
      </c>
      <c r="O203">
        <v>0</v>
      </c>
      <c r="P203" t="s">
        <v>264</v>
      </c>
      <c r="Q203" t="s">
        <v>667</v>
      </c>
      <c r="R203" t="s">
        <v>266</v>
      </c>
      <c r="S203">
        <v>1</v>
      </c>
      <c r="T203">
        <v>51</v>
      </c>
      <c r="U203">
        <v>1</v>
      </c>
      <c r="V203" t="s">
        <v>267</v>
      </c>
      <c r="W203" t="s">
        <v>266</v>
      </c>
      <c r="Z203" t="s">
        <v>668</v>
      </c>
    </row>
    <row r="204" spans="1:26">
      <c r="A204" t="str">
        <f t="shared" si="3"/>
        <v>60-4</v>
      </c>
      <c r="B204">
        <v>5057</v>
      </c>
      <c r="C204">
        <v>1</v>
      </c>
      <c r="D204" t="s">
        <v>164</v>
      </c>
      <c r="E204">
        <v>60</v>
      </c>
      <c r="F204" t="s">
        <v>263</v>
      </c>
      <c r="G204">
        <v>4</v>
      </c>
      <c r="H204">
        <v>3103360</v>
      </c>
      <c r="I204" s="126">
        <v>0.9</v>
      </c>
      <c r="J204">
        <v>0.85</v>
      </c>
      <c r="K204" s="126">
        <v>145.30500000000001</v>
      </c>
      <c r="L204">
        <v>146.07</v>
      </c>
      <c r="M204">
        <v>145.22</v>
      </c>
      <c r="N204">
        <v>146.07</v>
      </c>
      <c r="O204">
        <v>0</v>
      </c>
      <c r="P204" t="s">
        <v>264</v>
      </c>
      <c r="Q204" t="s">
        <v>669</v>
      </c>
      <c r="R204" t="s">
        <v>266</v>
      </c>
      <c r="S204">
        <v>3</v>
      </c>
      <c r="T204">
        <v>51</v>
      </c>
      <c r="U204">
        <v>2</v>
      </c>
      <c r="V204" t="s">
        <v>270</v>
      </c>
      <c r="W204" t="s">
        <v>266</v>
      </c>
      <c r="Z204" t="s">
        <v>670</v>
      </c>
    </row>
    <row r="205" spans="1:26">
      <c r="A205" t="str">
        <f t="shared" si="3"/>
        <v>61-1</v>
      </c>
      <c r="B205">
        <v>5057</v>
      </c>
      <c r="C205">
        <v>1</v>
      </c>
      <c r="D205" t="s">
        <v>164</v>
      </c>
      <c r="E205">
        <v>61</v>
      </c>
      <c r="F205" t="s">
        <v>263</v>
      </c>
      <c r="G205">
        <v>1</v>
      </c>
      <c r="H205">
        <v>3103362</v>
      </c>
      <c r="I205" s="126">
        <v>0.77</v>
      </c>
      <c r="J205">
        <v>0.76</v>
      </c>
      <c r="K205" s="126">
        <v>146.05000000000001</v>
      </c>
      <c r="L205">
        <v>146.81</v>
      </c>
      <c r="M205">
        <v>146.05000000000001</v>
      </c>
      <c r="N205">
        <v>146.81</v>
      </c>
      <c r="O205">
        <v>0</v>
      </c>
      <c r="P205" t="s">
        <v>264</v>
      </c>
      <c r="Q205" t="s">
        <v>671</v>
      </c>
      <c r="R205" t="s">
        <v>266</v>
      </c>
      <c r="S205">
        <v>1</v>
      </c>
      <c r="T205">
        <v>51</v>
      </c>
      <c r="U205">
        <v>3</v>
      </c>
      <c r="V205" t="s">
        <v>270</v>
      </c>
      <c r="W205" t="s">
        <v>266</v>
      </c>
      <c r="Z205" t="s">
        <v>672</v>
      </c>
    </row>
    <row r="206" spans="1:26">
      <c r="A206" t="str">
        <f t="shared" si="3"/>
        <v>61-2</v>
      </c>
      <c r="B206">
        <v>5057</v>
      </c>
      <c r="C206">
        <v>1</v>
      </c>
      <c r="D206" t="s">
        <v>164</v>
      </c>
      <c r="E206">
        <v>61</v>
      </c>
      <c r="F206" t="s">
        <v>263</v>
      </c>
      <c r="G206">
        <v>2</v>
      </c>
      <c r="H206">
        <v>3103364</v>
      </c>
      <c r="I206" s="126">
        <v>0.72</v>
      </c>
      <c r="J206">
        <v>0.68</v>
      </c>
      <c r="K206" s="126">
        <v>146.82000000000002</v>
      </c>
      <c r="L206">
        <v>147.49</v>
      </c>
      <c r="M206">
        <v>146.81</v>
      </c>
      <c r="N206">
        <v>147.49</v>
      </c>
      <c r="O206">
        <v>0</v>
      </c>
      <c r="P206" t="s">
        <v>264</v>
      </c>
      <c r="Q206" t="s">
        <v>673</v>
      </c>
      <c r="R206" t="s">
        <v>266</v>
      </c>
      <c r="S206">
        <v>1</v>
      </c>
      <c r="T206">
        <v>51</v>
      </c>
      <c r="U206">
        <v>4</v>
      </c>
      <c r="V206" t="s">
        <v>275</v>
      </c>
      <c r="W206" t="s">
        <v>266</v>
      </c>
      <c r="Z206" t="s">
        <v>674</v>
      </c>
    </row>
    <row r="207" spans="1:26">
      <c r="A207" t="str">
        <f t="shared" si="3"/>
        <v>61-3</v>
      </c>
      <c r="B207">
        <v>5057</v>
      </c>
      <c r="C207">
        <v>1</v>
      </c>
      <c r="D207" t="s">
        <v>164</v>
      </c>
      <c r="E207">
        <v>61</v>
      </c>
      <c r="F207" t="s">
        <v>263</v>
      </c>
      <c r="G207">
        <v>3</v>
      </c>
      <c r="H207">
        <v>3103366</v>
      </c>
      <c r="I207" s="126">
        <v>0.63</v>
      </c>
      <c r="J207">
        <v>0.62</v>
      </c>
      <c r="K207" s="126">
        <v>147.54000000000002</v>
      </c>
      <c r="L207">
        <v>148.11000000000001</v>
      </c>
      <c r="M207">
        <v>147.49</v>
      </c>
      <c r="N207">
        <v>148.11000000000001</v>
      </c>
      <c r="O207">
        <v>0</v>
      </c>
      <c r="P207" t="s">
        <v>264</v>
      </c>
      <c r="Q207" t="s">
        <v>675</v>
      </c>
      <c r="R207" t="s">
        <v>266</v>
      </c>
      <c r="S207">
        <v>1</v>
      </c>
      <c r="T207">
        <v>52</v>
      </c>
      <c r="U207">
        <v>1</v>
      </c>
      <c r="V207" t="s">
        <v>267</v>
      </c>
      <c r="W207" t="s">
        <v>266</v>
      </c>
      <c r="Z207" t="s">
        <v>676</v>
      </c>
    </row>
    <row r="208" spans="1:26">
      <c r="A208" t="str">
        <f t="shared" si="3"/>
        <v>61-4</v>
      </c>
      <c r="B208">
        <v>5057</v>
      </c>
      <c r="C208">
        <v>1</v>
      </c>
      <c r="D208" t="s">
        <v>164</v>
      </c>
      <c r="E208">
        <v>61</v>
      </c>
      <c r="F208" t="s">
        <v>263</v>
      </c>
      <c r="G208">
        <v>4</v>
      </c>
      <c r="H208">
        <v>3103368</v>
      </c>
      <c r="I208" s="126">
        <v>0.89</v>
      </c>
      <c r="J208">
        <v>0.85</v>
      </c>
      <c r="K208" s="126">
        <v>148.17000000000002</v>
      </c>
      <c r="L208">
        <v>148.96</v>
      </c>
      <c r="M208">
        <v>148.11000000000001</v>
      </c>
      <c r="N208">
        <v>148.96</v>
      </c>
      <c r="O208">
        <v>0</v>
      </c>
      <c r="P208" t="s">
        <v>264</v>
      </c>
      <c r="Q208" t="s">
        <v>677</v>
      </c>
      <c r="R208" t="s">
        <v>266</v>
      </c>
      <c r="S208">
        <v>1</v>
      </c>
      <c r="T208">
        <v>52</v>
      </c>
      <c r="U208">
        <v>2</v>
      </c>
      <c r="V208" t="s">
        <v>270</v>
      </c>
      <c r="W208" t="s">
        <v>266</v>
      </c>
      <c r="Z208" t="s">
        <v>678</v>
      </c>
    </row>
    <row r="209" spans="1:26">
      <c r="A209" t="str">
        <f t="shared" si="3"/>
        <v>62-1</v>
      </c>
      <c r="B209">
        <v>5057</v>
      </c>
      <c r="C209">
        <v>1</v>
      </c>
      <c r="D209" t="s">
        <v>164</v>
      </c>
      <c r="E209">
        <v>62</v>
      </c>
      <c r="F209" t="s">
        <v>263</v>
      </c>
      <c r="G209">
        <v>1</v>
      </c>
      <c r="H209">
        <v>3103370</v>
      </c>
      <c r="I209" s="126">
        <v>0.89500000000000002</v>
      </c>
      <c r="J209">
        <v>0.88</v>
      </c>
      <c r="K209" s="126">
        <v>149.1</v>
      </c>
      <c r="L209">
        <v>149.97999999999999</v>
      </c>
      <c r="M209">
        <v>149.1</v>
      </c>
      <c r="N209">
        <v>149.97999999999999</v>
      </c>
      <c r="O209">
        <v>0</v>
      </c>
      <c r="P209" t="s">
        <v>264</v>
      </c>
      <c r="Q209" t="s">
        <v>679</v>
      </c>
      <c r="R209" t="s">
        <v>266</v>
      </c>
      <c r="S209">
        <v>1</v>
      </c>
      <c r="T209">
        <v>52</v>
      </c>
      <c r="U209">
        <v>3</v>
      </c>
      <c r="V209" t="s">
        <v>270</v>
      </c>
      <c r="W209" t="s">
        <v>266</v>
      </c>
      <c r="Z209" t="s">
        <v>680</v>
      </c>
    </row>
    <row r="210" spans="1:26" ht="15">
      <c r="A210" t="str">
        <f t="shared" si="3"/>
        <v>62-2</v>
      </c>
      <c r="B210" s="17">
        <v>5057</v>
      </c>
      <c r="C210" s="17">
        <v>1</v>
      </c>
      <c r="D210" s="17" t="s">
        <v>164</v>
      </c>
      <c r="E210" s="17">
        <v>62</v>
      </c>
      <c r="F210" s="17" t="s">
        <v>263</v>
      </c>
      <c r="G210" s="17">
        <v>2</v>
      </c>
      <c r="H210" s="17">
        <v>3103372</v>
      </c>
      <c r="I210" s="126">
        <v>0.84499999999999997</v>
      </c>
      <c r="J210" s="17">
        <v>0.85</v>
      </c>
      <c r="K210" s="126">
        <v>149.995</v>
      </c>
      <c r="L210" s="17">
        <v>150.83000000000001</v>
      </c>
      <c r="M210" s="17">
        <v>149.97999999999999</v>
      </c>
      <c r="N210" s="17">
        <v>150.83000000000001</v>
      </c>
      <c r="O210" s="17">
        <v>0</v>
      </c>
      <c r="P210" s="17" t="s">
        <v>264</v>
      </c>
      <c r="Q210" s="17" t="s">
        <v>681</v>
      </c>
      <c r="R210" s="17" t="s">
        <v>266</v>
      </c>
      <c r="S210" s="17">
        <v>1</v>
      </c>
      <c r="T210" s="17">
        <v>52</v>
      </c>
      <c r="U210" s="17">
        <v>4</v>
      </c>
      <c r="V210" s="17" t="s">
        <v>275</v>
      </c>
      <c r="W210" s="17" t="s">
        <v>266</v>
      </c>
      <c r="X210" s="17"/>
      <c r="Y210" s="17"/>
      <c r="Z210" s="17" t="s">
        <v>682</v>
      </c>
    </row>
    <row r="211" spans="1:26" ht="15">
      <c r="A211" t="str">
        <f t="shared" si="3"/>
        <v>62-3</v>
      </c>
      <c r="B211" s="17">
        <v>5057</v>
      </c>
      <c r="C211" s="17">
        <v>1</v>
      </c>
      <c r="D211" s="17" t="s">
        <v>164</v>
      </c>
      <c r="E211" s="17">
        <v>62</v>
      </c>
      <c r="F211" s="17" t="s">
        <v>263</v>
      </c>
      <c r="G211" s="17">
        <v>3</v>
      </c>
      <c r="H211" s="17">
        <v>3103390</v>
      </c>
      <c r="I211" s="126">
        <v>0.82</v>
      </c>
      <c r="J211" s="17">
        <v>0.8</v>
      </c>
      <c r="K211" s="126">
        <v>150.84</v>
      </c>
      <c r="L211" s="17">
        <v>151.63</v>
      </c>
      <c r="M211" s="17">
        <v>150.83000000000001</v>
      </c>
      <c r="N211" s="17">
        <v>151.63</v>
      </c>
      <c r="O211" s="17">
        <v>0</v>
      </c>
      <c r="P211" s="17" t="s">
        <v>418</v>
      </c>
      <c r="Q211" s="17" t="s">
        <v>683</v>
      </c>
      <c r="R211" s="17" t="s">
        <v>266</v>
      </c>
      <c r="S211" s="17">
        <v>1</v>
      </c>
      <c r="T211" s="17">
        <v>53</v>
      </c>
      <c r="U211" s="17">
        <v>1</v>
      </c>
      <c r="V211" s="17" t="s">
        <v>267</v>
      </c>
      <c r="W211" s="17" t="s">
        <v>266</v>
      </c>
      <c r="X211" s="17"/>
      <c r="Y211" s="17"/>
      <c r="Z211" s="17" t="s">
        <v>684</v>
      </c>
    </row>
    <row r="212" spans="1:26">
      <c r="A212" t="str">
        <f t="shared" si="3"/>
        <v>62-4</v>
      </c>
      <c r="B212">
        <v>5057</v>
      </c>
      <c r="C212">
        <v>1</v>
      </c>
      <c r="D212" t="s">
        <v>164</v>
      </c>
      <c r="E212">
        <v>62</v>
      </c>
      <c r="F212" t="s">
        <v>263</v>
      </c>
      <c r="G212">
        <v>4</v>
      </c>
      <c r="H212">
        <v>3103392</v>
      </c>
      <c r="I212" s="126">
        <v>0.56999999999999995</v>
      </c>
      <c r="J212">
        <v>0.56000000000000005</v>
      </c>
      <c r="K212" s="126">
        <v>151.66</v>
      </c>
      <c r="L212">
        <v>152.19</v>
      </c>
      <c r="M212">
        <v>151.63</v>
      </c>
      <c r="N212">
        <v>152.19</v>
      </c>
      <c r="O212">
        <v>0</v>
      </c>
      <c r="P212" t="s">
        <v>418</v>
      </c>
      <c r="Q212" t="s">
        <v>685</v>
      </c>
      <c r="R212" t="s">
        <v>266</v>
      </c>
      <c r="S212">
        <v>1</v>
      </c>
      <c r="T212">
        <v>53</v>
      </c>
      <c r="U212">
        <v>2</v>
      </c>
      <c r="V212" t="s">
        <v>270</v>
      </c>
      <c r="W212" t="s">
        <v>266</v>
      </c>
      <c r="Z212" t="s">
        <v>686</v>
      </c>
    </row>
    <row r="213" spans="1:26" ht="15">
      <c r="A213" t="str">
        <f t="shared" si="3"/>
        <v>63-1</v>
      </c>
      <c r="B213" s="17">
        <v>5057</v>
      </c>
      <c r="C213" s="17">
        <v>1</v>
      </c>
      <c r="D213" s="17" t="s">
        <v>164</v>
      </c>
      <c r="E213" s="17">
        <v>63</v>
      </c>
      <c r="F213" s="17" t="s">
        <v>263</v>
      </c>
      <c r="G213" s="17">
        <v>1</v>
      </c>
      <c r="H213" s="17">
        <v>3103376</v>
      </c>
      <c r="I213" s="126">
        <v>0.65</v>
      </c>
      <c r="J213" s="17">
        <v>0.65</v>
      </c>
      <c r="K213" s="126">
        <v>152.15</v>
      </c>
      <c r="L213" s="17">
        <v>152.80000000000001</v>
      </c>
      <c r="M213" s="17">
        <v>152.15</v>
      </c>
      <c r="N213" s="17">
        <v>152.80000000000001</v>
      </c>
      <c r="O213" s="17">
        <v>0</v>
      </c>
      <c r="P213" s="17" t="s">
        <v>418</v>
      </c>
      <c r="Q213" s="17" t="s">
        <v>687</v>
      </c>
      <c r="R213" s="17" t="s">
        <v>266</v>
      </c>
      <c r="S213" s="17">
        <v>1</v>
      </c>
      <c r="T213" s="17">
        <v>53</v>
      </c>
      <c r="U213" s="17">
        <v>3</v>
      </c>
      <c r="V213" s="17" t="s">
        <v>270</v>
      </c>
      <c r="W213" s="17" t="s">
        <v>266</v>
      </c>
      <c r="X213" s="17"/>
      <c r="Y213" s="17"/>
      <c r="Z213" s="17" t="s">
        <v>688</v>
      </c>
    </row>
    <row r="214" spans="1:26">
      <c r="A214" t="str">
        <f t="shared" si="3"/>
        <v>63-2</v>
      </c>
      <c r="B214">
        <v>5057</v>
      </c>
      <c r="C214">
        <v>1</v>
      </c>
      <c r="D214" t="s">
        <v>164</v>
      </c>
      <c r="E214">
        <v>63</v>
      </c>
      <c r="F214" t="s">
        <v>263</v>
      </c>
      <c r="G214">
        <v>2</v>
      </c>
      <c r="H214">
        <v>3103378</v>
      </c>
      <c r="I214" s="126">
        <v>0.93500000000000005</v>
      </c>
      <c r="J214">
        <v>0.89</v>
      </c>
      <c r="K214" s="126">
        <v>152.80000000000001</v>
      </c>
      <c r="L214">
        <v>153.69</v>
      </c>
      <c r="M214">
        <v>152.80000000000001</v>
      </c>
      <c r="N214">
        <v>153.69</v>
      </c>
      <c r="O214">
        <v>0</v>
      </c>
      <c r="P214" t="s">
        <v>418</v>
      </c>
      <c r="Q214" t="s">
        <v>689</v>
      </c>
      <c r="R214" t="s">
        <v>266</v>
      </c>
      <c r="S214">
        <v>1</v>
      </c>
      <c r="T214">
        <v>53</v>
      </c>
      <c r="U214">
        <v>4</v>
      </c>
      <c r="V214" t="s">
        <v>275</v>
      </c>
      <c r="W214" t="s">
        <v>266</v>
      </c>
      <c r="Z214" t="s">
        <v>690</v>
      </c>
    </row>
    <row r="215" spans="1:26">
      <c r="A215" t="str">
        <f t="shared" si="3"/>
        <v>63-3</v>
      </c>
      <c r="B215">
        <v>5057</v>
      </c>
      <c r="C215">
        <v>1</v>
      </c>
      <c r="D215" t="s">
        <v>164</v>
      </c>
      <c r="E215">
        <v>63</v>
      </c>
      <c r="F215" t="s">
        <v>263</v>
      </c>
      <c r="G215">
        <v>3</v>
      </c>
      <c r="H215">
        <v>3103380</v>
      </c>
      <c r="I215" s="126">
        <v>0.88</v>
      </c>
      <c r="J215">
        <v>0.88</v>
      </c>
      <c r="K215" s="126">
        <v>153.73500000000001</v>
      </c>
      <c r="L215">
        <v>154.57</v>
      </c>
      <c r="M215">
        <v>153.69</v>
      </c>
      <c r="N215">
        <v>154.57</v>
      </c>
      <c r="O215">
        <v>0</v>
      </c>
      <c r="P215" t="s">
        <v>418</v>
      </c>
      <c r="Q215" t="s">
        <v>691</v>
      </c>
      <c r="R215" t="s">
        <v>266</v>
      </c>
      <c r="S215">
        <v>1</v>
      </c>
      <c r="T215">
        <v>54</v>
      </c>
      <c r="U215">
        <v>1</v>
      </c>
      <c r="V215" t="s">
        <v>267</v>
      </c>
      <c r="W215" t="s">
        <v>266</v>
      </c>
      <c r="Z215" t="s">
        <v>692</v>
      </c>
    </row>
    <row r="216" spans="1:26">
      <c r="A216" t="str">
        <f t="shared" si="3"/>
        <v>63-4</v>
      </c>
      <c r="B216">
        <v>5057</v>
      </c>
      <c r="C216">
        <v>1</v>
      </c>
      <c r="D216" t="s">
        <v>164</v>
      </c>
      <c r="E216">
        <v>63</v>
      </c>
      <c r="F216" t="s">
        <v>263</v>
      </c>
      <c r="G216">
        <v>4</v>
      </c>
      <c r="H216">
        <v>3103382</v>
      </c>
      <c r="I216" s="126">
        <v>0.72</v>
      </c>
      <c r="J216">
        <v>0.72</v>
      </c>
      <c r="K216" s="126">
        <v>154.61500000000001</v>
      </c>
      <c r="L216">
        <v>155.29</v>
      </c>
      <c r="M216">
        <v>154.57</v>
      </c>
      <c r="N216">
        <v>155.29</v>
      </c>
      <c r="O216">
        <v>0</v>
      </c>
      <c r="P216" t="s">
        <v>418</v>
      </c>
      <c r="Q216" t="s">
        <v>693</v>
      </c>
      <c r="R216" t="s">
        <v>266</v>
      </c>
      <c r="S216">
        <v>1</v>
      </c>
      <c r="T216">
        <v>54</v>
      </c>
      <c r="U216">
        <v>2</v>
      </c>
      <c r="V216" t="s">
        <v>270</v>
      </c>
      <c r="W216" t="s">
        <v>266</v>
      </c>
      <c r="Z216" t="s">
        <v>694</v>
      </c>
    </row>
    <row r="217" spans="1:26" ht="15">
      <c r="A217" t="str">
        <f t="shared" si="3"/>
        <v>64-1</v>
      </c>
      <c r="B217" s="17">
        <v>5057</v>
      </c>
      <c r="C217" s="17">
        <v>1</v>
      </c>
      <c r="D217" s="17" t="s">
        <v>164</v>
      </c>
      <c r="E217" s="17">
        <v>64</v>
      </c>
      <c r="F217" s="17" t="s">
        <v>263</v>
      </c>
      <c r="G217" s="17">
        <v>1</v>
      </c>
      <c r="H217" s="17">
        <v>3103394</v>
      </c>
      <c r="I217" s="126">
        <v>0.7</v>
      </c>
      <c r="J217" s="17">
        <v>0.67</v>
      </c>
      <c r="K217" s="126">
        <v>155.19999999999999</v>
      </c>
      <c r="L217" s="17">
        <v>155.87</v>
      </c>
      <c r="M217" s="17">
        <v>155.19999999999999</v>
      </c>
      <c r="N217" s="17">
        <v>155.87</v>
      </c>
      <c r="O217" s="17">
        <v>0</v>
      </c>
      <c r="P217" s="17" t="s">
        <v>418</v>
      </c>
      <c r="Q217" s="17" t="s">
        <v>695</v>
      </c>
      <c r="R217" s="17" t="s">
        <v>266</v>
      </c>
      <c r="S217" s="17">
        <v>1</v>
      </c>
      <c r="T217" s="17">
        <v>54</v>
      </c>
      <c r="U217" s="17">
        <v>3</v>
      </c>
      <c r="V217" s="17" t="s">
        <v>270</v>
      </c>
      <c r="W217" s="17" t="s">
        <v>266</v>
      </c>
      <c r="X217" s="17"/>
      <c r="Y217" s="17"/>
      <c r="Z217" s="17" t="s">
        <v>696</v>
      </c>
    </row>
    <row r="218" spans="1:26">
      <c r="A218" t="str">
        <f t="shared" si="3"/>
        <v>64-2</v>
      </c>
      <c r="B218">
        <v>5057</v>
      </c>
      <c r="C218">
        <v>1</v>
      </c>
      <c r="D218" t="s">
        <v>164</v>
      </c>
      <c r="E218">
        <v>64</v>
      </c>
      <c r="F218" t="s">
        <v>263</v>
      </c>
      <c r="G218">
        <v>2</v>
      </c>
      <c r="H218">
        <v>3103396</v>
      </c>
      <c r="I218" s="126">
        <v>0.755</v>
      </c>
      <c r="J218">
        <v>0.73</v>
      </c>
      <c r="K218" s="126">
        <v>155.89999999999998</v>
      </c>
      <c r="L218">
        <v>156.6</v>
      </c>
      <c r="M218">
        <v>155.87</v>
      </c>
      <c r="N218">
        <v>156.6</v>
      </c>
      <c r="O218">
        <v>0</v>
      </c>
      <c r="P218" t="s">
        <v>418</v>
      </c>
      <c r="Q218" t="s">
        <v>697</v>
      </c>
      <c r="R218" t="s">
        <v>266</v>
      </c>
      <c r="S218">
        <v>1</v>
      </c>
      <c r="T218">
        <v>54</v>
      </c>
      <c r="U218">
        <v>4</v>
      </c>
      <c r="V218" t="s">
        <v>275</v>
      </c>
      <c r="W218" t="s">
        <v>266</v>
      </c>
      <c r="Z218" t="s">
        <v>698</v>
      </c>
    </row>
    <row r="219" spans="1:26">
      <c r="A219" t="str">
        <f t="shared" si="3"/>
        <v>64-3</v>
      </c>
      <c r="B219">
        <v>5057</v>
      </c>
      <c r="C219">
        <v>1</v>
      </c>
      <c r="D219" t="s">
        <v>164</v>
      </c>
      <c r="E219">
        <v>64</v>
      </c>
      <c r="F219" t="s">
        <v>263</v>
      </c>
      <c r="G219">
        <v>3</v>
      </c>
      <c r="H219">
        <v>3103398</v>
      </c>
      <c r="I219" s="126">
        <v>0.9</v>
      </c>
      <c r="J219">
        <v>0.85</v>
      </c>
      <c r="K219" s="126">
        <v>156.65499999999997</v>
      </c>
      <c r="L219">
        <v>157.44999999999999</v>
      </c>
      <c r="M219">
        <v>156.6</v>
      </c>
      <c r="N219">
        <v>157.44999999999999</v>
      </c>
      <c r="O219">
        <v>0</v>
      </c>
      <c r="P219" t="s">
        <v>418</v>
      </c>
      <c r="Q219" t="s">
        <v>699</v>
      </c>
      <c r="R219" t="s">
        <v>266</v>
      </c>
      <c r="S219">
        <v>1</v>
      </c>
      <c r="T219">
        <v>55</v>
      </c>
      <c r="U219">
        <v>1</v>
      </c>
      <c r="V219" t="s">
        <v>267</v>
      </c>
      <c r="W219" t="s">
        <v>266</v>
      </c>
      <c r="Z219" t="s">
        <v>700</v>
      </c>
    </row>
    <row r="220" spans="1:26">
      <c r="A220" t="str">
        <f t="shared" si="3"/>
        <v>64-4</v>
      </c>
      <c r="B220">
        <v>5057</v>
      </c>
      <c r="C220">
        <v>1</v>
      </c>
      <c r="D220" t="s">
        <v>164</v>
      </c>
      <c r="E220">
        <v>64</v>
      </c>
      <c r="F220" t="s">
        <v>263</v>
      </c>
      <c r="G220">
        <v>4</v>
      </c>
      <c r="H220">
        <v>3103400</v>
      </c>
      <c r="I220" s="126">
        <v>0.89</v>
      </c>
      <c r="J220">
        <v>0.88</v>
      </c>
      <c r="K220" s="126">
        <v>157.55499999999998</v>
      </c>
      <c r="L220">
        <v>158.33000000000001</v>
      </c>
      <c r="M220">
        <v>157.44999999999999</v>
      </c>
      <c r="N220">
        <v>158.33000000000001</v>
      </c>
      <c r="O220">
        <v>0</v>
      </c>
      <c r="P220" t="s">
        <v>418</v>
      </c>
      <c r="Q220" t="s">
        <v>701</v>
      </c>
      <c r="R220" t="s">
        <v>266</v>
      </c>
      <c r="S220">
        <v>1</v>
      </c>
      <c r="T220">
        <v>55</v>
      </c>
      <c r="U220">
        <v>2</v>
      </c>
      <c r="V220" t="s">
        <v>270</v>
      </c>
      <c r="W220" t="s">
        <v>266</v>
      </c>
      <c r="Z220" t="s">
        <v>702</v>
      </c>
    </row>
    <row r="221" spans="1:26" ht="15">
      <c r="A221" t="str">
        <f t="shared" si="3"/>
        <v>65-1</v>
      </c>
      <c r="B221" s="17">
        <v>5057</v>
      </c>
      <c r="C221" s="17">
        <v>1</v>
      </c>
      <c r="D221" s="17" t="s">
        <v>164</v>
      </c>
      <c r="E221" s="17">
        <v>65</v>
      </c>
      <c r="F221" s="17" t="s">
        <v>263</v>
      </c>
      <c r="G221" s="17">
        <v>1</v>
      </c>
      <c r="H221" s="17">
        <v>3103404</v>
      </c>
      <c r="I221" s="126">
        <v>0.58499999999999996</v>
      </c>
      <c r="J221" s="17">
        <v>0.55000000000000004</v>
      </c>
      <c r="K221" s="126">
        <v>158.19999999999999</v>
      </c>
      <c r="L221" s="17">
        <v>158.75</v>
      </c>
      <c r="M221" s="17">
        <v>158.19999999999999</v>
      </c>
      <c r="N221" s="17">
        <v>158.75</v>
      </c>
      <c r="O221" s="17">
        <v>0</v>
      </c>
      <c r="P221" s="17" t="s">
        <v>264</v>
      </c>
      <c r="Q221" s="17" t="s">
        <v>703</v>
      </c>
      <c r="R221" s="17" t="s">
        <v>266</v>
      </c>
      <c r="S221" s="17">
        <v>1</v>
      </c>
      <c r="T221" s="17">
        <v>55</v>
      </c>
      <c r="U221" s="17">
        <v>3</v>
      </c>
      <c r="V221" s="17" t="s">
        <v>270</v>
      </c>
      <c r="W221" s="17" t="s">
        <v>266</v>
      </c>
      <c r="X221" s="17"/>
      <c r="Y221" s="17"/>
      <c r="Z221" s="17" t="s">
        <v>704</v>
      </c>
    </row>
    <row r="222" spans="1:26">
      <c r="A222" t="str">
        <f t="shared" si="3"/>
        <v>65-2</v>
      </c>
      <c r="B222">
        <v>5057</v>
      </c>
      <c r="C222">
        <v>1</v>
      </c>
      <c r="D222" t="s">
        <v>164</v>
      </c>
      <c r="E222">
        <v>65</v>
      </c>
      <c r="F222" t="s">
        <v>263</v>
      </c>
      <c r="G222">
        <v>2</v>
      </c>
      <c r="H222">
        <v>3103406</v>
      </c>
      <c r="I222" s="126">
        <v>0.8</v>
      </c>
      <c r="J222">
        <v>0.75</v>
      </c>
      <c r="K222" s="126">
        <v>158.785</v>
      </c>
      <c r="L222">
        <v>159.5</v>
      </c>
      <c r="M222">
        <v>158.75</v>
      </c>
      <c r="N222">
        <v>159.5</v>
      </c>
      <c r="O222">
        <v>0</v>
      </c>
      <c r="P222" t="s">
        <v>264</v>
      </c>
      <c r="Q222" t="s">
        <v>705</v>
      </c>
      <c r="R222" t="s">
        <v>266</v>
      </c>
      <c r="S222">
        <v>1</v>
      </c>
      <c r="T222">
        <v>55</v>
      </c>
      <c r="U222">
        <v>4</v>
      </c>
      <c r="V222" t="s">
        <v>275</v>
      </c>
      <c r="W222" t="s">
        <v>266</v>
      </c>
      <c r="Z222" t="s">
        <v>706</v>
      </c>
    </row>
    <row r="223" spans="1:26" ht="15">
      <c r="A223" t="str">
        <f t="shared" si="3"/>
        <v>65-3</v>
      </c>
      <c r="B223" s="17">
        <v>5057</v>
      </c>
      <c r="C223" s="17">
        <v>1</v>
      </c>
      <c r="D223" s="17" t="s">
        <v>164</v>
      </c>
      <c r="E223" s="17">
        <v>65</v>
      </c>
      <c r="F223" s="17" t="s">
        <v>263</v>
      </c>
      <c r="G223" s="17">
        <v>3</v>
      </c>
      <c r="H223" s="17">
        <v>3103410</v>
      </c>
      <c r="I223" s="126">
        <v>0.86</v>
      </c>
      <c r="J223" s="17">
        <v>0.84</v>
      </c>
      <c r="K223" s="126">
        <v>159.58500000000001</v>
      </c>
      <c r="L223" s="17">
        <v>160.34</v>
      </c>
      <c r="M223" s="17">
        <v>159.5</v>
      </c>
      <c r="N223" s="17">
        <v>160.34</v>
      </c>
      <c r="O223" s="17">
        <v>0</v>
      </c>
      <c r="P223" s="17" t="s">
        <v>418</v>
      </c>
      <c r="Q223" s="17" t="s">
        <v>707</v>
      </c>
      <c r="R223" s="17" t="s">
        <v>266</v>
      </c>
      <c r="S223" s="17">
        <v>1</v>
      </c>
      <c r="T223" s="17">
        <v>56</v>
      </c>
      <c r="U223" s="17">
        <v>1</v>
      </c>
      <c r="V223" s="17" t="s">
        <v>267</v>
      </c>
      <c r="W223" s="17" t="s">
        <v>266</v>
      </c>
      <c r="X223" s="17"/>
      <c r="Y223" s="17"/>
      <c r="Z223" s="17" t="s">
        <v>708</v>
      </c>
    </row>
    <row r="224" spans="1:26">
      <c r="A224" t="str">
        <f t="shared" si="3"/>
        <v>65-4</v>
      </c>
      <c r="B224">
        <v>5057</v>
      </c>
      <c r="C224">
        <v>1</v>
      </c>
      <c r="D224" t="s">
        <v>164</v>
      </c>
      <c r="E224">
        <v>65</v>
      </c>
      <c r="F224" t="s">
        <v>263</v>
      </c>
      <c r="G224">
        <v>4</v>
      </c>
      <c r="H224">
        <v>3103412</v>
      </c>
      <c r="I224" s="126">
        <v>0.58499999999999996</v>
      </c>
      <c r="J224">
        <v>0.56000000000000005</v>
      </c>
      <c r="K224" s="126">
        <v>160.44500000000002</v>
      </c>
      <c r="L224">
        <v>160.9</v>
      </c>
      <c r="M224">
        <v>160.34</v>
      </c>
      <c r="N224">
        <v>160.9</v>
      </c>
      <c r="O224">
        <v>0</v>
      </c>
      <c r="P224" t="s">
        <v>418</v>
      </c>
      <c r="Q224" t="s">
        <v>709</v>
      </c>
      <c r="R224" t="s">
        <v>266</v>
      </c>
      <c r="S224">
        <v>1</v>
      </c>
      <c r="T224">
        <v>56</v>
      </c>
      <c r="U224">
        <v>2</v>
      </c>
      <c r="V224" t="s">
        <v>270</v>
      </c>
      <c r="W224" t="s">
        <v>266</v>
      </c>
      <c r="Z224" t="s">
        <v>710</v>
      </c>
    </row>
    <row r="225" spans="1:26" ht="15">
      <c r="A225" t="str">
        <f t="shared" si="3"/>
        <v>66-1</v>
      </c>
      <c r="B225" s="17">
        <v>5057</v>
      </c>
      <c r="C225" s="17">
        <v>1</v>
      </c>
      <c r="D225" s="17" t="s">
        <v>164</v>
      </c>
      <c r="E225" s="17">
        <v>66</v>
      </c>
      <c r="F225" s="17" t="s">
        <v>263</v>
      </c>
      <c r="G225" s="17">
        <v>1</v>
      </c>
      <c r="H225" s="17">
        <v>3103416</v>
      </c>
      <c r="I225" s="126">
        <v>0.96</v>
      </c>
      <c r="J225" s="17">
        <v>0.73</v>
      </c>
      <c r="K225" s="126">
        <v>161.19999999999999</v>
      </c>
      <c r="L225" s="17">
        <v>161.93</v>
      </c>
      <c r="M225" s="17">
        <v>161.19999999999999</v>
      </c>
      <c r="N225" s="17">
        <v>161.93</v>
      </c>
      <c r="O225" s="17">
        <v>0</v>
      </c>
      <c r="P225" s="17" t="s">
        <v>418</v>
      </c>
      <c r="Q225" s="17" t="s">
        <v>711</v>
      </c>
      <c r="R225" s="17" t="s">
        <v>266</v>
      </c>
      <c r="S225" s="17">
        <v>3</v>
      </c>
      <c r="T225" s="17">
        <v>56</v>
      </c>
      <c r="U225" s="17">
        <v>3</v>
      </c>
      <c r="V225" s="17" t="s">
        <v>270</v>
      </c>
      <c r="W225" s="17" t="s">
        <v>266</v>
      </c>
      <c r="X225" s="17"/>
      <c r="Y225" s="17"/>
      <c r="Z225" s="17" t="s">
        <v>712</v>
      </c>
    </row>
    <row r="226" spans="1:26">
      <c r="A226" t="str">
        <f t="shared" si="3"/>
        <v>66-2</v>
      </c>
      <c r="B226">
        <v>5057</v>
      </c>
      <c r="C226">
        <v>1</v>
      </c>
      <c r="D226" t="s">
        <v>164</v>
      </c>
      <c r="E226">
        <v>66</v>
      </c>
      <c r="F226" t="s">
        <v>263</v>
      </c>
      <c r="G226">
        <v>2</v>
      </c>
      <c r="H226">
        <v>3103418</v>
      </c>
      <c r="I226" s="126">
        <v>0.73</v>
      </c>
      <c r="J226">
        <v>0.72</v>
      </c>
      <c r="K226" s="126">
        <v>162.16</v>
      </c>
      <c r="L226">
        <v>162.65</v>
      </c>
      <c r="M226">
        <v>161.93</v>
      </c>
      <c r="N226">
        <v>162.65</v>
      </c>
      <c r="O226">
        <v>0</v>
      </c>
      <c r="P226" t="s">
        <v>418</v>
      </c>
      <c r="Q226" t="s">
        <v>713</v>
      </c>
      <c r="R226" t="s">
        <v>266</v>
      </c>
      <c r="S226">
        <v>1</v>
      </c>
      <c r="T226">
        <v>56</v>
      </c>
      <c r="U226">
        <v>4</v>
      </c>
      <c r="V226" t="s">
        <v>275</v>
      </c>
      <c r="W226" t="s">
        <v>266</v>
      </c>
      <c r="Z226" t="s">
        <v>714</v>
      </c>
    </row>
    <row r="227" spans="1:26">
      <c r="A227" t="str">
        <f t="shared" si="3"/>
        <v>66-3</v>
      </c>
      <c r="B227">
        <v>5057</v>
      </c>
      <c r="C227">
        <v>1</v>
      </c>
      <c r="D227" t="s">
        <v>164</v>
      </c>
      <c r="E227">
        <v>66</v>
      </c>
      <c r="F227" t="s">
        <v>263</v>
      </c>
      <c r="G227">
        <v>3</v>
      </c>
      <c r="H227">
        <v>3103420</v>
      </c>
      <c r="I227" s="126">
        <v>0.87</v>
      </c>
      <c r="J227">
        <v>0.87</v>
      </c>
      <c r="K227" s="126">
        <v>162.88999999999999</v>
      </c>
      <c r="L227">
        <v>163.52000000000001</v>
      </c>
      <c r="M227">
        <v>162.65</v>
      </c>
      <c r="N227">
        <v>163.52000000000001</v>
      </c>
      <c r="O227">
        <v>0</v>
      </c>
      <c r="P227" t="s">
        <v>418</v>
      </c>
      <c r="Q227" t="s">
        <v>715</v>
      </c>
      <c r="R227" t="s">
        <v>266</v>
      </c>
      <c r="S227">
        <v>1</v>
      </c>
      <c r="T227">
        <v>57</v>
      </c>
      <c r="U227">
        <v>1</v>
      </c>
      <c r="V227" t="s">
        <v>267</v>
      </c>
      <c r="W227" t="s">
        <v>266</v>
      </c>
      <c r="Z227" t="s">
        <v>716</v>
      </c>
    </row>
    <row r="228" spans="1:26">
      <c r="A228" t="str">
        <f t="shared" si="3"/>
        <v>66-4</v>
      </c>
      <c r="B228">
        <v>5057</v>
      </c>
      <c r="C228">
        <v>1</v>
      </c>
      <c r="D228" t="s">
        <v>164</v>
      </c>
      <c r="E228">
        <v>66</v>
      </c>
      <c r="F228" t="s">
        <v>263</v>
      </c>
      <c r="G228">
        <v>4</v>
      </c>
      <c r="H228">
        <v>3103422</v>
      </c>
      <c r="I228" s="126">
        <v>0.78500000000000003</v>
      </c>
      <c r="J228">
        <v>0.77</v>
      </c>
      <c r="K228" s="126">
        <v>163.76</v>
      </c>
      <c r="L228">
        <v>164.29</v>
      </c>
      <c r="M228">
        <v>163.52000000000001</v>
      </c>
      <c r="N228">
        <v>164.29</v>
      </c>
      <c r="O228">
        <v>0</v>
      </c>
      <c r="P228" t="s">
        <v>418</v>
      </c>
      <c r="Q228" t="s">
        <v>717</v>
      </c>
      <c r="R228" t="s">
        <v>266</v>
      </c>
      <c r="S228">
        <v>1</v>
      </c>
      <c r="T228">
        <v>57</v>
      </c>
      <c r="U228">
        <v>2</v>
      </c>
      <c r="V228" t="s">
        <v>270</v>
      </c>
      <c r="W228" t="s">
        <v>266</v>
      </c>
      <c r="Z228" t="s">
        <v>718</v>
      </c>
    </row>
    <row r="229" spans="1:26">
      <c r="A229" t="str">
        <f t="shared" si="3"/>
        <v>67-1</v>
      </c>
      <c r="B229">
        <v>5057</v>
      </c>
      <c r="C229">
        <v>1</v>
      </c>
      <c r="D229" t="s">
        <v>164</v>
      </c>
      <c r="E229">
        <v>67</v>
      </c>
      <c r="F229" t="s">
        <v>263</v>
      </c>
      <c r="G229">
        <v>1</v>
      </c>
      <c r="H229">
        <v>3103424</v>
      </c>
      <c r="I229" s="126">
        <v>0.8</v>
      </c>
      <c r="J229">
        <v>0.78</v>
      </c>
      <c r="K229" s="126">
        <v>164.2</v>
      </c>
      <c r="L229">
        <v>164.98</v>
      </c>
      <c r="M229">
        <v>164.2</v>
      </c>
      <c r="N229">
        <v>164.98</v>
      </c>
      <c r="O229">
        <v>0</v>
      </c>
      <c r="P229" t="s">
        <v>418</v>
      </c>
      <c r="Q229" t="s">
        <v>719</v>
      </c>
      <c r="R229" t="s">
        <v>266</v>
      </c>
      <c r="S229">
        <v>1</v>
      </c>
      <c r="T229">
        <v>57</v>
      </c>
      <c r="U229">
        <v>3</v>
      </c>
      <c r="V229" t="s">
        <v>270</v>
      </c>
      <c r="W229" t="s">
        <v>266</v>
      </c>
      <c r="Z229" t="s">
        <v>720</v>
      </c>
    </row>
    <row r="230" spans="1:26">
      <c r="A230" t="str">
        <f t="shared" si="3"/>
        <v>67-2</v>
      </c>
      <c r="B230">
        <v>5057</v>
      </c>
      <c r="C230">
        <v>1</v>
      </c>
      <c r="D230" t="s">
        <v>164</v>
      </c>
      <c r="E230">
        <v>67</v>
      </c>
      <c r="F230" t="s">
        <v>263</v>
      </c>
      <c r="G230">
        <v>2</v>
      </c>
      <c r="H230">
        <v>3103426</v>
      </c>
      <c r="I230" s="126">
        <v>0.85</v>
      </c>
      <c r="J230">
        <v>0.83</v>
      </c>
      <c r="K230" s="126">
        <v>165</v>
      </c>
      <c r="L230">
        <v>165.81</v>
      </c>
      <c r="M230">
        <v>164.98</v>
      </c>
      <c r="N230">
        <v>165.81</v>
      </c>
      <c r="O230">
        <v>0</v>
      </c>
      <c r="P230" t="s">
        <v>418</v>
      </c>
      <c r="Q230" t="s">
        <v>721</v>
      </c>
      <c r="R230" t="s">
        <v>266</v>
      </c>
      <c r="S230">
        <v>1</v>
      </c>
      <c r="T230">
        <v>57</v>
      </c>
      <c r="U230">
        <v>4</v>
      </c>
      <c r="V230" t="s">
        <v>275</v>
      </c>
      <c r="W230" t="s">
        <v>266</v>
      </c>
      <c r="Z230" t="s">
        <v>722</v>
      </c>
    </row>
    <row r="231" spans="1:26">
      <c r="A231" t="str">
        <f t="shared" si="3"/>
        <v>67-3</v>
      </c>
      <c r="B231">
        <v>5057</v>
      </c>
      <c r="C231">
        <v>1</v>
      </c>
      <c r="D231" t="s">
        <v>164</v>
      </c>
      <c r="E231">
        <v>67</v>
      </c>
      <c r="F231" t="s">
        <v>263</v>
      </c>
      <c r="G231">
        <v>3</v>
      </c>
      <c r="H231">
        <v>3103428</v>
      </c>
      <c r="I231" s="126">
        <v>0.89500000000000002</v>
      </c>
      <c r="J231">
        <v>0.88</v>
      </c>
      <c r="K231" s="126">
        <v>165.85</v>
      </c>
      <c r="L231">
        <v>166.69</v>
      </c>
      <c r="M231">
        <v>165.81</v>
      </c>
      <c r="N231">
        <v>166.69</v>
      </c>
      <c r="O231">
        <v>0</v>
      </c>
      <c r="P231" t="s">
        <v>264</v>
      </c>
      <c r="Q231" t="s">
        <v>723</v>
      </c>
      <c r="R231" t="s">
        <v>266</v>
      </c>
      <c r="S231">
        <v>1</v>
      </c>
      <c r="T231">
        <v>58</v>
      </c>
      <c r="U231">
        <v>1</v>
      </c>
      <c r="V231" t="s">
        <v>267</v>
      </c>
      <c r="W231" t="s">
        <v>266</v>
      </c>
      <c r="Z231" t="s">
        <v>724</v>
      </c>
    </row>
    <row r="232" spans="1:26">
      <c r="A232" t="str">
        <f t="shared" si="3"/>
        <v>67-4</v>
      </c>
      <c r="B232">
        <v>5057</v>
      </c>
      <c r="C232">
        <v>1</v>
      </c>
      <c r="D232" t="s">
        <v>164</v>
      </c>
      <c r="E232">
        <v>67</v>
      </c>
      <c r="F232" t="s">
        <v>263</v>
      </c>
      <c r="G232">
        <v>4</v>
      </c>
      <c r="H232">
        <v>3103430</v>
      </c>
      <c r="I232" s="126">
        <v>0.63</v>
      </c>
      <c r="J232">
        <v>0.6</v>
      </c>
      <c r="K232" s="126">
        <v>166.745</v>
      </c>
      <c r="L232">
        <v>167.29</v>
      </c>
      <c r="M232">
        <v>166.69</v>
      </c>
      <c r="N232">
        <v>167.29</v>
      </c>
      <c r="O232">
        <v>0</v>
      </c>
      <c r="P232" t="s">
        <v>264</v>
      </c>
      <c r="Q232" t="s">
        <v>725</v>
      </c>
      <c r="R232" t="s">
        <v>266</v>
      </c>
      <c r="S232">
        <v>1</v>
      </c>
      <c r="T232">
        <v>58</v>
      </c>
      <c r="U232">
        <v>2</v>
      </c>
      <c r="V232" t="s">
        <v>270</v>
      </c>
      <c r="W232" t="s">
        <v>266</v>
      </c>
      <c r="Z232" t="s">
        <v>726</v>
      </c>
    </row>
    <row r="233" spans="1:26">
      <c r="A233" t="str">
        <f t="shared" si="3"/>
        <v>68-1</v>
      </c>
      <c r="B233">
        <v>5057</v>
      </c>
      <c r="C233">
        <v>1</v>
      </c>
      <c r="D233" t="s">
        <v>164</v>
      </c>
      <c r="E233">
        <v>68</v>
      </c>
      <c r="F233" t="s">
        <v>263</v>
      </c>
      <c r="G233">
        <v>1</v>
      </c>
      <c r="H233">
        <v>3103432</v>
      </c>
      <c r="I233" s="126">
        <v>0.63</v>
      </c>
      <c r="J233">
        <v>0.6</v>
      </c>
      <c r="K233" s="126">
        <v>167.2</v>
      </c>
      <c r="L233">
        <v>167.8</v>
      </c>
      <c r="M233">
        <v>167.2</v>
      </c>
      <c r="N233">
        <v>167.8</v>
      </c>
      <c r="O233">
        <v>0</v>
      </c>
      <c r="P233" t="s">
        <v>264</v>
      </c>
      <c r="Q233" t="s">
        <v>727</v>
      </c>
      <c r="R233" t="s">
        <v>266</v>
      </c>
      <c r="S233">
        <v>1</v>
      </c>
      <c r="T233">
        <v>58</v>
      </c>
      <c r="U233">
        <v>3</v>
      </c>
      <c r="V233" t="s">
        <v>270</v>
      </c>
      <c r="W233" t="s">
        <v>266</v>
      </c>
      <c r="Z233" t="s">
        <v>728</v>
      </c>
    </row>
    <row r="234" spans="1:26">
      <c r="A234" t="str">
        <f t="shared" si="3"/>
        <v>68-2</v>
      </c>
      <c r="B234">
        <v>5057</v>
      </c>
      <c r="C234">
        <v>1</v>
      </c>
      <c r="D234" t="s">
        <v>164</v>
      </c>
      <c r="E234">
        <v>68</v>
      </c>
      <c r="F234" t="s">
        <v>263</v>
      </c>
      <c r="G234">
        <v>2</v>
      </c>
      <c r="H234">
        <v>3103434</v>
      </c>
      <c r="I234" s="126">
        <v>0.83</v>
      </c>
      <c r="J234">
        <v>0.8</v>
      </c>
      <c r="K234" s="126">
        <v>167.82999999999998</v>
      </c>
      <c r="L234">
        <v>168.6</v>
      </c>
      <c r="M234">
        <v>167.8</v>
      </c>
      <c r="N234">
        <v>168.6</v>
      </c>
      <c r="O234">
        <v>0</v>
      </c>
      <c r="P234" t="s">
        <v>264</v>
      </c>
      <c r="Q234" t="s">
        <v>729</v>
      </c>
      <c r="R234" t="s">
        <v>266</v>
      </c>
      <c r="S234">
        <v>1</v>
      </c>
      <c r="T234">
        <v>58</v>
      </c>
      <c r="U234">
        <v>4</v>
      </c>
      <c r="V234" t="s">
        <v>275</v>
      </c>
      <c r="W234" t="s">
        <v>266</v>
      </c>
      <c r="Z234" t="s">
        <v>730</v>
      </c>
    </row>
    <row r="235" spans="1:26">
      <c r="A235" t="str">
        <f t="shared" si="3"/>
        <v>68-3</v>
      </c>
      <c r="B235">
        <v>5057</v>
      </c>
      <c r="C235">
        <v>1</v>
      </c>
      <c r="D235" t="s">
        <v>164</v>
      </c>
      <c r="E235">
        <v>68</v>
      </c>
      <c r="F235" t="s">
        <v>263</v>
      </c>
      <c r="G235">
        <v>3</v>
      </c>
      <c r="H235">
        <v>3103436</v>
      </c>
      <c r="I235" s="126">
        <v>0.84499999999999997</v>
      </c>
      <c r="J235">
        <v>0.79</v>
      </c>
      <c r="K235" s="126">
        <v>168.66</v>
      </c>
      <c r="L235">
        <v>169.39</v>
      </c>
      <c r="M235">
        <v>168.6</v>
      </c>
      <c r="N235">
        <v>169.39</v>
      </c>
      <c r="O235">
        <v>0</v>
      </c>
      <c r="P235" t="s">
        <v>264</v>
      </c>
      <c r="Q235" t="s">
        <v>731</v>
      </c>
      <c r="R235" t="s">
        <v>266</v>
      </c>
      <c r="S235">
        <v>1</v>
      </c>
      <c r="T235">
        <v>59</v>
      </c>
      <c r="U235">
        <v>1</v>
      </c>
      <c r="V235" t="s">
        <v>267</v>
      </c>
      <c r="W235" t="s">
        <v>266</v>
      </c>
      <c r="Z235" t="s">
        <v>732</v>
      </c>
    </row>
    <row r="236" spans="1:26">
      <c r="A236" t="str">
        <f t="shared" si="3"/>
        <v>68-4</v>
      </c>
      <c r="B236">
        <v>5057</v>
      </c>
      <c r="C236">
        <v>1</v>
      </c>
      <c r="D236" t="s">
        <v>164</v>
      </c>
      <c r="E236">
        <v>68</v>
      </c>
      <c r="F236" t="s">
        <v>263</v>
      </c>
      <c r="G236">
        <v>4</v>
      </c>
      <c r="H236">
        <v>3103438</v>
      </c>
      <c r="I236" s="126">
        <v>0.89</v>
      </c>
      <c r="J236">
        <v>0.86</v>
      </c>
      <c r="K236" s="126">
        <v>169.505</v>
      </c>
      <c r="L236">
        <v>170.25</v>
      </c>
      <c r="M236">
        <v>169.39</v>
      </c>
      <c r="N236">
        <v>170.25</v>
      </c>
      <c r="O236">
        <v>0</v>
      </c>
      <c r="P236" t="s">
        <v>264</v>
      </c>
      <c r="Q236" t="s">
        <v>733</v>
      </c>
      <c r="R236" t="s">
        <v>266</v>
      </c>
      <c r="S236">
        <v>1</v>
      </c>
      <c r="T236">
        <v>59</v>
      </c>
      <c r="U236">
        <v>2</v>
      </c>
      <c r="V236" t="s">
        <v>270</v>
      </c>
      <c r="W236" t="s">
        <v>266</v>
      </c>
      <c r="Z236" t="s">
        <v>734</v>
      </c>
    </row>
    <row r="237" spans="1:26">
      <c r="A237" t="str">
        <f t="shared" si="3"/>
        <v>69-1</v>
      </c>
      <c r="B237">
        <v>5057</v>
      </c>
      <c r="C237">
        <v>1</v>
      </c>
      <c r="D237" t="s">
        <v>164</v>
      </c>
      <c r="E237">
        <v>69</v>
      </c>
      <c r="F237" t="s">
        <v>263</v>
      </c>
      <c r="G237">
        <v>1</v>
      </c>
      <c r="H237">
        <v>3103440</v>
      </c>
      <c r="I237" s="126">
        <v>0.55000000000000004</v>
      </c>
      <c r="J237">
        <v>0.52</v>
      </c>
      <c r="K237" s="126">
        <v>170.2</v>
      </c>
      <c r="L237">
        <v>170.72</v>
      </c>
      <c r="M237">
        <v>170.2</v>
      </c>
      <c r="N237">
        <v>170.72</v>
      </c>
      <c r="O237">
        <v>0</v>
      </c>
      <c r="P237" t="s">
        <v>264</v>
      </c>
      <c r="Q237" t="s">
        <v>735</v>
      </c>
      <c r="R237" t="s">
        <v>266</v>
      </c>
      <c r="S237">
        <v>1</v>
      </c>
      <c r="T237">
        <v>59</v>
      </c>
      <c r="U237">
        <v>3</v>
      </c>
      <c r="V237" t="s">
        <v>270</v>
      </c>
      <c r="W237" t="s">
        <v>266</v>
      </c>
      <c r="Z237" t="s">
        <v>736</v>
      </c>
    </row>
    <row r="238" spans="1:26">
      <c r="A238" t="str">
        <f t="shared" si="3"/>
        <v>69-2</v>
      </c>
      <c r="B238">
        <v>5057</v>
      </c>
      <c r="C238">
        <v>1</v>
      </c>
      <c r="D238" t="s">
        <v>164</v>
      </c>
      <c r="E238">
        <v>69</v>
      </c>
      <c r="F238" t="s">
        <v>263</v>
      </c>
      <c r="G238">
        <v>2</v>
      </c>
      <c r="H238">
        <v>3103442</v>
      </c>
      <c r="I238" s="126">
        <v>0.60499999999999998</v>
      </c>
      <c r="J238">
        <v>0.59</v>
      </c>
      <c r="K238" s="126">
        <v>170.75</v>
      </c>
      <c r="L238">
        <v>171.31</v>
      </c>
      <c r="M238">
        <v>170.72</v>
      </c>
      <c r="N238">
        <v>171.31</v>
      </c>
      <c r="O238">
        <v>0</v>
      </c>
      <c r="P238" t="s">
        <v>264</v>
      </c>
      <c r="Q238" t="s">
        <v>737</v>
      </c>
      <c r="R238" t="s">
        <v>266</v>
      </c>
      <c r="S238">
        <v>1</v>
      </c>
      <c r="T238">
        <v>59</v>
      </c>
      <c r="U238">
        <v>4</v>
      </c>
      <c r="V238" t="s">
        <v>275</v>
      </c>
      <c r="W238" t="s">
        <v>266</v>
      </c>
      <c r="Z238" t="s">
        <v>738</v>
      </c>
    </row>
    <row r="239" spans="1:26">
      <c r="A239" t="str">
        <f t="shared" si="3"/>
        <v>69-3</v>
      </c>
      <c r="B239">
        <v>5057</v>
      </c>
      <c r="C239">
        <v>1</v>
      </c>
      <c r="D239" t="s">
        <v>164</v>
      </c>
      <c r="E239">
        <v>69</v>
      </c>
      <c r="F239" t="s">
        <v>263</v>
      </c>
      <c r="G239">
        <v>3</v>
      </c>
      <c r="H239">
        <v>3103444</v>
      </c>
      <c r="I239" s="126">
        <v>0.875</v>
      </c>
      <c r="J239">
        <v>0.63</v>
      </c>
      <c r="K239" s="126">
        <v>171.35499999999999</v>
      </c>
      <c r="L239">
        <v>171.94</v>
      </c>
      <c r="M239">
        <v>171.31</v>
      </c>
      <c r="N239">
        <v>171.94</v>
      </c>
      <c r="O239">
        <v>0</v>
      </c>
      <c r="P239" t="s">
        <v>264</v>
      </c>
      <c r="Q239" t="s">
        <v>739</v>
      </c>
      <c r="R239" t="s">
        <v>266</v>
      </c>
      <c r="S239">
        <v>1</v>
      </c>
      <c r="T239">
        <v>60</v>
      </c>
      <c r="U239">
        <v>1</v>
      </c>
      <c r="V239" t="s">
        <v>267</v>
      </c>
      <c r="W239" t="s">
        <v>266</v>
      </c>
      <c r="Z239" t="s">
        <v>740</v>
      </c>
    </row>
    <row r="240" spans="1:26">
      <c r="A240" t="str">
        <f t="shared" si="3"/>
        <v>69-4</v>
      </c>
      <c r="B240">
        <v>5057</v>
      </c>
      <c r="C240">
        <v>1</v>
      </c>
      <c r="D240" t="s">
        <v>164</v>
      </c>
      <c r="E240">
        <v>69</v>
      </c>
      <c r="F240" t="s">
        <v>263</v>
      </c>
      <c r="G240">
        <v>4</v>
      </c>
      <c r="H240">
        <v>3103446</v>
      </c>
      <c r="I240" s="126">
        <v>0.36499999999999999</v>
      </c>
      <c r="J240">
        <v>0.33</v>
      </c>
      <c r="K240" s="126">
        <v>172.23</v>
      </c>
      <c r="L240">
        <v>172.27</v>
      </c>
      <c r="M240">
        <v>171.94</v>
      </c>
      <c r="N240">
        <v>172.27</v>
      </c>
      <c r="O240">
        <v>0</v>
      </c>
      <c r="P240" t="s">
        <v>264</v>
      </c>
      <c r="Q240" t="s">
        <v>741</v>
      </c>
      <c r="R240" t="s">
        <v>266</v>
      </c>
      <c r="S240">
        <v>1</v>
      </c>
      <c r="T240">
        <v>60</v>
      </c>
      <c r="U240">
        <v>2</v>
      </c>
      <c r="V240" t="s">
        <v>270</v>
      </c>
      <c r="W240" t="s">
        <v>266</v>
      </c>
      <c r="Z240" t="s">
        <v>742</v>
      </c>
    </row>
    <row r="241" spans="1:26">
      <c r="A241" t="str">
        <f t="shared" si="3"/>
        <v>69-5</v>
      </c>
      <c r="B241">
        <v>5057</v>
      </c>
      <c r="C241">
        <v>1</v>
      </c>
      <c r="D241" t="s">
        <v>164</v>
      </c>
      <c r="E241">
        <v>69</v>
      </c>
      <c r="F241" t="s">
        <v>263</v>
      </c>
      <c r="G241">
        <v>5</v>
      </c>
      <c r="H241">
        <v>3103448</v>
      </c>
      <c r="I241" s="126">
        <v>0.495</v>
      </c>
      <c r="J241">
        <v>0.48</v>
      </c>
      <c r="K241" s="126">
        <v>172.595</v>
      </c>
      <c r="L241">
        <v>172.75</v>
      </c>
      <c r="M241">
        <v>172.27</v>
      </c>
      <c r="N241">
        <v>172.75</v>
      </c>
      <c r="O241">
        <v>0</v>
      </c>
      <c r="P241" t="s">
        <v>264</v>
      </c>
      <c r="Q241" t="s">
        <v>743</v>
      </c>
      <c r="R241" t="s">
        <v>266</v>
      </c>
      <c r="S241">
        <v>1</v>
      </c>
      <c r="T241">
        <v>60</v>
      </c>
      <c r="U241">
        <v>3</v>
      </c>
      <c r="V241" t="s">
        <v>270</v>
      </c>
      <c r="W241" t="s">
        <v>266</v>
      </c>
      <c r="Z241" t="s">
        <v>744</v>
      </c>
    </row>
    <row r="242" spans="1:26" ht="15">
      <c r="A242" t="str">
        <f t="shared" si="3"/>
        <v>70-1</v>
      </c>
      <c r="B242" s="17">
        <v>5057</v>
      </c>
      <c r="C242" s="17">
        <v>1</v>
      </c>
      <c r="D242" s="17" t="s">
        <v>164</v>
      </c>
      <c r="E242" s="17">
        <v>70</v>
      </c>
      <c r="F242" s="17" t="s">
        <v>263</v>
      </c>
      <c r="G242" s="17">
        <v>1</v>
      </c>
      <c r="H242" s="17">
        <v>3103452</v>
      </c>
      <c r="I242" s="126">
        <v>0.42</v>
      </c>
      <c r="J242" s="17">
        <v>0.4</v>
      </c>
      <c r="K242" s="126">
        <v>172.9</v>
      </c>
      <c r="L242" s="17">
        <v>173.3</v>
      </c>
      <c r="M242" s="17">
        <v>172.9</v>
      </c>
      <c r="N242" s="17">
        <v>173.3</v>
      </c>
      <c r="O242" s="17">
        <v>0</v>
      </c>
      <c r="P242" s="17" t="s">
        <v>264</v>
      </c>
      <c r="Q242" s="17" t="s">
        <v>745</v>
      </c>
      <c r="R242" s="17" t="s">
        <v>266</v>
      </c>
      <c r="S242" s="17">
        <v>1</v>
      </c>
      <c r="T242" s="17">
        <v>60</v>
      </c>
      <c r="U242" s="17">
        <v>4</v>
      </c>
      <c r="V242" s="17" t="s">
        <v>275</v>
      </c>
      <c r="W242" s="17" t="s">
        <v>266</v>
      </c>
      <c r="X242" s="17"/>
      <c r="Y242" s="17"/>
      <c r="Z242" s="17" t="s">
        <v>746</v>
      </c>
    </row>
    <row r="243" spans="1:26">
      <c r="A243" t="str">
        <f t="shared" si="3"/>
        <v>71-1</v>
      </c>
      <c r="B243">
        <v>5057</v>
      </c>
      <c r="C243">
        <v>1</v>
      </c>
      <c r="D243" t="s">
        <v>164</v>
      </c>
      <c r="E243">
        <v>71</v>
      </c>
      <c r="F243" t="s">
        <v>263</v>
      </c>
      <c r="G243">
        <v>1</v>
      </c>
      <c r="H243">
        <v>3103454</v>
      </c>
      <c r="I243" s="126">
        <v>0.80500000000000005</v>
      </c>
      <c r="J243">
        <v>0.79</v>
      </c>
      <c r="K243" s="126">
        <v>173.2</v>
      </c>
      <c r="L243">
        <v>173.99</v>
      </c>
      <c r="M243">
        <v>173.2</v>
      </c>
      <c r="N243">
        <v>173.99</v>
      </c>
      <c r="O243">
        <v>0</v>
      </c>
      <c r="P243" t="s">
        <v>264</v>
      </c>
      <c r="Q243" t="s">
        <v>747</v>
      </c>
      <c r="R243" t="s">
        <v>266</v>
      </c>
      <c r="S243">
        <v>1</v>
      </c>
      <c r="T243">
        <v>61</v>
      </c>
      <c r="U243">
        <v>1</v>
      </c>
      <c r="V243" t="s">
        <v>267</v>
      </c>
      <c r="W243" t="s">
        <v>266</v>
      </c>
      <c r="Z243" t="s">
        <v>748</v>
      </c>
    </row>
    <row r="244" spans="1:26">
      <c r="A244" t="str">
        <f t="shared" si="3"/>
        <v>71-2</v>
      </c>
      <c r="B244">
        <v>5057</v>
      </c>
      <c r="C244">
        <v>1</v>
      </c>
      <c r="D244" t="s">
        <v>164</v>
      </c>
      <c r="E244">
        <v>71</v>
      </c>
      <c r="F244" t="s">
        <v>263</v>
      </c>
      <c r="G244">
        <v>2</v>
      </c>
      <c r="H244">
        <v>3103456</v>
      </c>
      <c r="I244" s="126">
        <v>0.64500000000000002</v>
      </c>
      <c r="J244">
        <v>0.63</v>
      </c>
      <c r="K244" s="126">
        <v>174.005</v>
      </c>
      <c r="L244">
        <v>174.62</v>
      </c>
      <c r="M244">
        <v>173.99</v>
      </c>
      <c r="N244">
        <v>174.62</v>
      </c>
      <c r="O244">
        <v>0</v>
      </c>
      <c r="P244" t="s">
        <v>264</v>
      </c>
      <c r="Q244" t="s">
        <v>749</v>
      </c>
      <c r="R244" t="s">
        <v>266</v>
      </c>
      <c r="S244">
        <v>1</v>
      </c>
      <c r="T244">
        <v>61</v>
      </c>
      <c r="U244">
        <v>2</v>
      </c>
      <c r="V244" t="s">
        <v>270</v>
      </c>
      <c r="W244" t="s">
        <v>266</v>
      </c>
      <c r="Z244" t="s">
        <v>750</v>
      </c>
    </row>
    <row r="245" spans="1:26">
      <c r="A245" t="str">
        <f t="shared" si="3"/>
        <v>71-3</v>
      </c>
      <c r="B245">
        <v>5057</v>
      </c>
      <c r="C245">
        <v>1</v>
      </c>
      <c r="D245" t="s">
        <v>164</v>
      </c>
      <c r="E245">
        <v>71</v>
      </c>
      <c r="F245" t="s">
        <v>263</v>
      </c>
      <c r="G245">
        <v>3</v>
      </c>
      <c r="H245">
        <v>3103458</v>
      </c>
      <c r="I245" s="126">
        <v>0.74</v>
      </c>
      <c r="J245">
        <v>0.72</v>
      </c>
      <c r="K245" s="126">
        <v>174.65</v>
      </c>
      <c r="L245">
        <v>175.34</v>
      </c>
      <c r="M245">
        <v>174.62</v>
      </c>
      <c r="N245">
        <v>175.34</v>
      </c>
      <c r="O245">
        <v>0</v>
      </c>
      <c r="P245" t="s">
        <v>264</v>
      </c>
      <c r="Q245" t="s">
        <v>751</v>
      </c>
      <c r="R245" t="s">
        <v>266</v>
      </c>
      <c r="S245">
        <v>1</v>
      </c>
      <c r="T245">
        <v>61</v>
      </c>
      <c r="U245">
        <v>3</v>
      </c>
      <c r="V245" t="s">
        <v>270</v>
      </c>
      <c r="W245" t="s">
        <v>266</v>
      </c>
      <c r="Z245" t="s">
        <v>752</v>
      </c>
    </row>
    <row r="246" spans="1:26">
      <c r="A246" t="str">
        <f t="shared" si="3"/>
        <v>71-4</v>
      </c>
      <c r="B246">
        <v>5057</v>
      </c>
      <c r="C246">
        <v>1</v>
      </c>
      <c r="D246" t="s">
        <v>164</v>
      </c>
      <c r="E246">
        <v>71</v>
      </c>
      <c r="F246" t="s">
        <v>263</v>
      </c>
      <c r="G246">
        <v>4</v>
      </c>
      <c r="H246">
        <v>3103460</v>
      </c>
      <c r="I246" s="126">
        <v>0.745</v>
      </c>
      <c r="J246">
        <v>0.74</v>
      </c>
      <c r="K246" s="126">
        <v>175.39000000000001</v>
      </c>
      <c r="L246">
        <v>176.08</v>
      </c>
      <c r="M246">
        <v>175.34</v>
      </c>
      <c r="N246">
        <v>176.08</v>
      </c>
      <c r="O246">
        <v>0</v>
      </c>
      <c r="P246" t="s">
        <v>264</v>
      </c>
      <c r="Q246" t="s">
        <v>753</v>
      </c>
      <c r="R246" t="s">
        <v>266</v>
      </c>
      <c r="S246">
        <v>1</v>
      </c>
      <c r="T246">
        <v>61</v>
      </c>
      <c r="U246">
        <v>4</v>
      </c>
      <c r="V246" t="s">
        <v>275</v>
      </c>
      <c r="W246" t="s">
        <v>266</v>
      </c>
      <c r="Z246" t="s">
        <v>754</v>
      </c>
    </row>
    <row r="247" spans="1:26">
      <c r="A247" t="str">
        <f t="shared" si="3"/>
        <v>72-1</v>
      </c>
      <c r="B247">
        <v>5057</v>
      </c>
      <c r="C247">
        <v>1</v>
      </c>
      <c r="D247" t="s">
        <v>164</v>
      </c>
      <c r="E247">
        <v>72</v>
      </c>
      <c r="F247" t="s">
        <v>263</v>
      </c>
      <c r="G247">
        <v>1</v>
      </c>
      <c r="H247">
        <v>3103462</v>
      </c>
      <c r="I247" s="126">
        <v>0.86</v>
      </c>
      <c r="J247">
        <v>0.84</v>
      </c>
      <c r="K247" s="126">
        <v>176.2</v>
      </c>
      <c r="L247">
        <v>177.04</v>
      </c>
      <c r="M247">
        <v>176.2</v>
      </c>
      <c r="N247">
        <v>177.04</v>
      </c>
      <c r="O247">
        <v>0</v>
      </c>
      <c r="P247" t="s">
        <v>264</v>
      </c>
      <c r="Q247" t="s">
        <v>755</v>
      </c>
      <c r="R247" t="s">
        <v>266</v>
      </c>
      <c r="S247">
        <v>1</v>
      </c>
      <c r="T247">
        <v>62</v>
      </c>
      <c r="U247">
        <v>1</v>
      </c>
      <c r="V247" t="s">
        <v>267</v>
      </c>
      <c r="W247" t="s">
        <v>266</v>
      </c>
      <c r="Z247" t="s">
        <v>756</v>
      </c>
    </row>
    <row r="248" spans="1:26">
      <c r="A248" t="str">
        <f t="shared" si="3"/>
        <v>72-2</v>
      </c>
      <c r="B248">
        <v>5057</v>
      </c>
      <c r="C248">
        <v>1</v>
      </c>
      <c r="D248" t="s">
        <v>164</v>
      </c>
      <c r="E248">
        <v>72</v>
      </c>
      <c r="F248" t="s">
        <v>263</v>
      </c>
      <c r="G248">
        <v>2</v>
      </c>
      <c r="H248">
        <v>3103464</v>
      </c>
      <c r="I248" s="126">
        <v>0.63</v>
      </c>
      <c r="J248">
        <v>0.62</v>
      </c>
      <c r="K248" s="126">
        <v>177.06</v>
      </c>
      <c r="L248">
        <v>177.66</v>
      </c>
      <c r="M248">
        <v>177.04</v>
      </c>
      <c r="N248">
        <v>177.66</v>
      </c>
      <c r="O248">
        <v>0</v>
      </c>
      <c r="P248" t="s">
        <v>264</v>
      </c>
      <c r="Q248" t="s">
        <v>757</v>
      </c>
      <c r="R248" t="s">
        <v>266</v>
      </c>
      <c r="S248">
        <v>1</v>
      </c>
      <c r="T248">
        <v>62</v>
      </c>
      <c r="U248">
        <v>2</v>
      </c>
      <c r="V248" t="s">
        <v>270</v>
      </c>
      <c r="W248" t="s">
        <v>266</v>
      </c>
      <c r="Z248" t="s">
        <v>758</v>
      </c>
    </row>
    <row r="249" spans="1:26">
      <c r="A249" t="str">
        <f t="shared" si="3"/>
        <v>72-3</v>
      </c>
      <c r="B249">
        <v>5057</v>
      </c>
      <c r="C249">
        <v>1</v>
      </c>
      <c r="D249" t="s">
        <v>164</v>
      </c>
      <c r="E249">
        <v>72</v>
      </c>
      <c r="F249" t="s">
        <v>263</v>
      </c>
      <c r="G249">
        <v>3</v>
      </c>
      <c r="H249">
        <v>3103466</v>
      </c>
      <c r="I249" s="126">
        <v>0.61499999999999999</v>
      </c>
      <c r="J249">
        <v>0.61</v>
      </c>
      <c r="K249" s="126">
        <v>177.69</v>
      </c>
      <c r="L249">
        <v>178.27</v>
      </c>
      <c r="M249">
        <v>177.66</v>
      </c>
      <c r="N249">
        <v>178.27</v>
      </c>
      <c r="O249">
        <v>0</v>
      </c>
      <c r="P249" t="s">
        <v>264</v>
      </c>
      <c r="Q249" t="s">
        <v>759</v>
      </c>
      <c r="R249" t="s">
        <v>266</v>
      </c>
      <c r="S249">
        <v>1</v>
      </c>
      <c r="T249">
        <v>62</v>
      </c>
      <c r="U249">
        <v>3</v>
      </c>
      <c r="V249" t="s">
        <v>270</v>
      </c>
      <c r="W249" t="s">
        <v>266</v>
      </c>
      <c r="Z249" t="s">
        <v>760</v>
      </c>
    </row>
    <row r="250" spans="1:26">
      <c r="A250" t="str">
        <f t="shared" si="3"/>
        <v>72-4</v>
      </c>
      <c r="B250">
        <v>5057</v>
      </c>
      <c r="C250">
        <v>1</v>
      </c>
      <c r="D250" t="s">
        <v>164</v>
      </c>
      <c r="E250">
        <v>72</v>
      </c>
      <c r="F250" t="s">
        <v>263</v>
      </c>
      <c r="G250">
        <v>4</v>
      </c>
      <c r="H250">
        <v>3103468</v>
      </c>
      <c r="I250" s="126">
        <v>0.96</v>
      </c>
      <c r="J250">
        <v>0.96</v>
      </c>
      <c r="K250" s="126">
        <v>178.30500000000001</v>
      </c>
      <c r="L250">
        <v>179.23</v>
      </c>
      <c r="M250">
        <v>178.27</v>
      </c>
      <c r="N250">
        <v>179.23</v>
      </c>
      <c r="O250">
        <v>0</v>
      </c>
      <c r="P250" t="s">
        <v>264</v>
      </c>
      <c r="Q250" t="s">
        <v>761</v>
      </c>
      <c r="R250" t="s">
        <v>266</v>
      </c>
      <c r="S250">
        <v>1</v>
      </c>
      <c r="T250">
        <v>62</v>
      </c>
      <c r="U250">
        <v>4</v>
      </c>
      <c r="V250" t="s">
        <v>275</v>
      </c>
      <c r="W250" t="s">
        <v>266</v>
      </c>
      <c r="Z250" t="s">
        <v>762</v>
      </c>
    </row>
    <row r="251" spans="1:26">
      <c r="A251" t="str">
        <f t="shared" si="3"/>
        <v>73-1</v>
      </c>
      <c r="B251">
        <v>5057</v>
      </c>
      <c r="C251">
        <v>1</v>
      </c>
      <c r="D251" t="s">
        <v>164</v>
      </c>
      <c r="E251">
        <v>73</v>
      </c>
      <c r="F251" t="s">
        <v>263</v>
      </c>
      <c r="G251">
        <v>1</v>
      </c>
      <c r="H251">
        <v>3103470</v>
      </c>
      <c r="I251" s="126">
        <v>0.95</v>
      </c>
      <c r="J251">
        <v>0.95</v>
      </c>
      <c r="K251" s="126">
        <v>179.2</v>
      </c>
      <c r="L251">
        <v>180.15</v>
      </c>
      <c r="M251">
        <v>179.2</v>
      </c>
      <c r="N251">
        <v>180.15</v>
      </c>
      <c r="O251">
        <v>0</v>
      </c>
      <c r="P251" t="s">
        <v>264</v>
      </c>
      <c r="Q251" t="s">
        <v>763</v>
      </c>
      <c r="R251" t="s">
        <v>266</v>
      </c>
      <c r="S251">
        <v>1</v>
      </c>
      <c r="T251">
        <v>63</v>
      </c>
      <c r="U251">
        <v>1</v>
      </c>
      <c r="V251" t="s">
        <v>267</v>
      </c>
      <c r="W251" t="s">
        <v>266</v>
      </c>
      <c r="Z251" t="s">
        <v>764</v>
      </c>
    </row>
    <row r="252" spans="1:26">
      <c r="A252" t="str">
        <f t="shared" si="3"/>
        <v>73-2</v>
      </c>
      <c r="B252">
        <v>5057</v>
      </c>
      <c r="C252">
        <v>1</v>
      </c>
      <c r="D252" t="s">
        <v>164</v>
      </c>
      <c r="E252">
        <v>73</v>
      </c>
      <c r="F252" t="s">
        <v>263</v>
      </c>
      <c r="G252">
        <v>2</v>
      </c>
      <c r="H252">
        <v>3103472</v>
      </c>
      <c r="I252" s="126">
        <v>0.78500000000000003</v>
      </c>
      <c r="J252">
        <v>0.76</v>
      </c>
      <c r="K252" s="126">
        <v>180.14999999999998</v>
      </c>
      <c r="L252">
        <v>180.91</v>
      </c>
      <c r="M252">
        <v>180.15</v>
      </c>
      <c r="N252">
        <v>180.91</v>
      </c>
      <c r="O252">
        <v>0</v>
      </c>
      <c r="P252" t="s">
        <v>264</v>
      </c>
      <c r="Q252" t="s">
        <v>765</v>
      </c>
      <c r="R252" t="s">
        <v>266</v>
      </c>
      <c r="S252">
        <v>1</v>
      </c>
      <c r="T252">
        <v>63</v>
      </c>
      <c r="U252">
        <v>2</v>
      </c>
      <c r="V252" t="s">
        <v>270</v>
      </c>
      <c r="W252" t="s">
        <v>266</v>
      </c>
      <c r="Z252" t="s">
        <v>766</v>
      </c>
    </row>
    <row r="253" spans="1:26">
      <c r="A253" t="str">
        <f t="shared" si="3"/>
        <v>73-3</v>
      </c>
      <c r="B253">
        <v>5057</v>
      </c>
      <c r="C253">
        <v>1</v>
      </c>
      <c r="D253" t="s">
        <v>164</v>
      </c>
      <c r="E253">
        <v>73</v>
      </c>
      <c r="F253" t="s">
        <v>263</v>
      </c>
      <c r="G253">
        <v>3</v>
      </c>
      <c r="H253">
        <v>3103474</v>
      </c>
      <c r="I253" s="126">
        <v>0.75</v>
      </c>
      <c r="J253">
        <v>0.69</v>
      </c>
      <c r="K253" s="126">
        <v>180.93499999999997</v>
      </c>
      <c r="L253">
        <v>181.6</v>
      </c>
      <c r="M253">
        <v>180.91</v>
      </c>
      <c r="N253">
        <v>181.6</v>
      </c>
      <c r="O253">
        <v>0</v>
      </c>
      <c r="P253" t="s">
        <v>264</v>
      </c>
      <c r="Q253" t="s">
        <v>767</v>
      </c>
      <c r="R253" t="s">
        <v>266</v>
      </c>
      <c r="S253">
        <v>1</v>
      </c>
      <c r="T253">
        <v>63</v>
      </c>
      <c r="U253">
        <v>3</v>
      </c>
      <c r="V253" t="s">
        <v>270</v>
      </c>
      <c r="W253" t="s">
        <v>266</v>
      </c>
      <c r="Z253" t="s">
        <v>768</v>
      </c>
    </row>
    <row r="254" spans="1:26">
      <c r="A254" t="str">
        <f t="shared" si="3"/>
        <v>73-4</v>
      </c>
      <c r="B254">
        <v>5057</v>
      </c>
      <c r="C254">
        <v>1</v>
      </c>
      <c r="D254" t="s">
        <v>164</v>
      </c>
      <c r="E254">
        <v>73</v>
      </c>
      <c r="F254" t="s">
        <v>263</v>
      </c>
      <c r="G254">
        <v>4</v>
      </c>
      <c r="H254">
        <v>3103476</v>
      </c>
      <c r="I254" s="126">
        <v>0.65500000000000003</v>
      </c>
      <c r="J254">
        <v>0.64</v>
      </c>
      <c r="K254" s="126">
        <v>181.68499999999997</v>
      </c>
      <c r="L254">
        <v>182.24</v>
      </c>
      <c r="M254">
        <v>181.6</v>
      </c>
      <c r="N254">
        <v>182.24</v>
      </c>
      <c r="O254">
        <v>0</v>
      </c>
      <c r="P254" t="s">
        <v>264</v>
      </c>
      <c r="Q254" t="s">
        <v>769</v>
      </c>
      <c r="R254" t="s">
        <v>266</v>
      </c>
      <c r="S254">
        <v>1</v>
      </c>
      <c r="T254">
        <v>63</v>
      </c>
      <c r="U254">
        <v>4</v>
      </c>
      <c r="V254" t="s">
        <v>275</v>
      </c>
      <c r="W254" t="s">
        <v>266</v>
      </c>
      <c r="Z254" t="s">
        <v>770</v>
      </c>
    </row>
    <row r="255" spans="1:26">
      <c r="A255" t="str">
        <f t="shared" si="3"/>
        <v>74-1</v>
      </c>
      <c r="B255">
        <v>5057</v>
      </c>
      <c r="C255">
        <v>1</v>
      </c>
      <c r="D255" t="s">
        <v>164</v>
      </c>
      <c r="E255">
        <v>74</v>
      </c>
      <c r="F255" t="s">
        <v>263</v>
      </c>
      <c r="G255">
        <v>1</v>
      </c>
      <c r="H255">
        <v>3103480</v>
      </c>
      <c r="I255" s="126">
        <v>0.7</v>
      </c>
      <c r="J255">
        <v>0.69</v>
      </c>
      <c r="K255" s="126">
        <v>182.2</v>
      </c>
      <c r="L255">
        <v>182.89</v>
      </c>
      <c r="M255">
        <v>182.2</v>
      </c>
      <c r="N255">
        <v>182.89</v>
      </c>
      <c r="O255">
        <v>0</v>
      </c>
      <c r="P255" t="s">
        <v>264</v>
      </c>
      <c r="Q255" t="s">
        <v>771</v>
      </c>
      <c r="R255" t="s">
        <v>266</v>
      </c>
      <c r="S255">
        <v>1</v>
      </c>
      <c r="T255">
        <v>64</v>
      </c>
      <c r="U255">
        <v>1</v>
      </c>
      <c r="V255" t="s">
        <v>267</v>
      </c>
      <c r="W255" t="s">
        <v>266</v>
      </c>
      <c r="Z255" t="s">
        <v>772</v>
      </c>
    </row>
    <row r="256" spans="1:26">
      <c r="A256" t="str">
        <f t="shared" si="3"/>
        <v>74-2</v>
      </c>
      <c r="B256">
        <v>5057</v>
      </c>
      <c r="C256">
        <v>1</v>
      </c>
      <c r="D256" t="s">
        <v>164</v>
      </c>
      <c r="E256">
        <v>74</v>
      </c>
      <c r="F256" t="s">
        <v>263</v>
      </c>
      <c r="G256">
        <v>2</v>
      </c>
      <c r="H256">
        <v>3103482</v>
      </c>
      <c r="I256" s="126">
        <v>0.73499999999999999</v>
      </c>
      <c r="J256">
        <v>0.71</v>
      </c>
      <c r="K256" s="126">
        <v>182.89999999999998</v>
      </c>
      <c r="L256">
        <v>183.6</v>
      </c>
      <c r="M256">
        <v>182.89</v>
      </c>
      <c r="N256">
        <v>183.6</v>
      </c>
      <c r="O256">
        <v>0</v>
      </c>
      <c r="P256" t="s">
        <v>264</v>
      </c>
      <c r="Q256" t="s">
        <v>773</v>
      </c>
      <c r="R256" t="s">
        <v>266</v>
      </c>
      <c r="S256">
        <v>1</v>
      </c>
      <c r="T256">
        <v>64</v>
      </c>
      <c r="U256">
        <v>2</v>
      </c>
      <c r="V256" t="s">
        <v>270</v>
      </c>
      <c r="W256" t="s">
        <v>266</v>
      </c>
      <c r="Z256" t="s">
        <v>774</v>
      </c>
    </row>
    <row r="257" spans="1:26">
      <c r="A257" t="str">
        <f t="shared" si="3"/>
        <v>74-3</v>
      </c>
      <c r="B257">
        <v>5057</v>
      </c>
      <c r="C257">
        <v>1</v>
      </c>
      <c r="D257" t="s">
        <v>164</v>
      </c>
      <c r="E257">
        <v>74</v>
      </c>
      <c r="F257" t="s">
        <v>263</v>
      </c>
      <c r="G257">
        <v>3</v>
      </c>
      <c r="H257">
        <v>3103484</v>
      </c>
      <c r="I257" s="126">
        <v>0.69499999999999995</v>
      </c>
      <c r="J257">
        <v>0.69</v>
      </c>
      <c r="K257" s="126">
        <v>183.63499999999999</v>
      </c>
      <c r="L257">
        <v>184.29</v>
      </c>
      <c r="M257">
        <v>183.6</v>
      </c>
      <c r="N257">
        <v>184.29</v>
      </c>
      <c r="O257">
        <v>0</v>
      </c>
      <c r="P257" t="s">
        <v>264</v>
      </c>
      <c r="Q257" t="s">
        <v>775</v>
      </c>
      <c r="R257" t="s">
        <v>266</v>
      </c>
      <c r="S257">
        <v>1</v>
      </c>
      <c r="T257">
        <v>64</v>
      </c>
      <c r="U257">
        <v>3</v>
      </c>
      <c r="V257" t="s">
        <v>270</v>
      </c>
      <c r="W257" t="s">
        <v>266</v>
      </c>
      <c r="Z257" t="s">
        <v>776</v>
      </c>
    </row>
    <row r="258" spans="1:26">
      <c r="A258" t="str">
        <f t="shared" si="3"/>
        <v>74-4</v>
      </c>
      <c r="B258">
        <v>5057</v>
      </c>
      <c r="C258">
        <v>1</v>
      </c>
      <c r="D258" t="s">
        <v>164</v>
      </c>
      <c r="E258">
        <v>74</v>
      </c>
      <c r="F258" t="s">
        <v>263</v>
      </c>
      <c r="G258">
        <v>4</v>
      </c>
      <c r="H258">
        <v>3103486</v>
      </c>
      <c r="I258" s="126">
        <v>0.91</v>
      </c>
      <c r="J258">
        <v>0.9</v>
      </c>
      <c r="K258" s="126">
        <v>184.32999999999998</v>
      </c>
      <c r="L258">
        <v>185.19</v>
      </c>
      <c r="M258">
        <v>184.29</v>
      </c>
      <c r="N258">
        <v>185.19</v>
      </c>
      <c r="O258">
        <v>0</v>
      </c>
      <c r="P258" t="s">
        <v>264</v>
      </c>
      <c r="Q258" t="s">
        <v>777</v>
      </c>
      <c r="R258" t="s">
        <v>266</v>
      </c>
      <c r="S258">
        <v>1</v>
      </c>
      <c r="T258">
        <v>64</v>
      </c>
      <c r="U258">
        <v>4</v>
      </c>
      <c r="V258" t="s">
        <v>275</v>
      </c>
      <c r="W258" t="s">
        <v>266</v>
      </c>
      <c r="Z258" t="s">
        <v>778</v>
      </c>
    </row>
    <row r="259" spans="1:26">
      <c r="A259" t="str">
        <f t="shared" si="3"/>
        <v>75-1</v>
      </c>
      <c r="B259">
        <v>5057</v>
      </c>
      <c r="C259">
        <v>1</v>
      </c>
      <c r="D259" t="s">
        <v>164</v>
      </c>
      <c r="E259">
        <v>75</v>
      </c>
      <c r="F259" t="s">
        <v>263</v>
      </c>
      <c r="G259">
        <v>1</v>
      </c>
      <c r="H259">
        <v>3103488</v>
      </c>
      <c r="I259" s="126">
        <v>0.81</v>
      </c>
      <c r="J259">
        <v>0.79</v>
      </c>
      <c r="K259" s="126">
        <v>185.2</v>
      </c>
      <c r="L259">
        <v>185.99</v>
      </c>
      <c r="M259">
        <v>185.2</v>
      </c>
      <c r="N259">
        <v>185.99</v>
      </c>
      <c r="O259">
        <v>0</v>
      </c>
      <c r="P259" t="s">
        <v>264</v>
      </c>
      <c r="Q259" t="s">
        <v>779</v>
      </c>
      <c r="R259" t="s">
        <v>266</v>
      </c>
      <c r="S259">
        <v>1</v>
      </c>
      <c r="T259">
        <v>65</v>
      </c>
      <c r="U259">
        <v>1</v>
      </c>
      <c r="V259" t="s">
        <v>267</v>
      </c>
      <c r="W259" t="s">
        <v>266</v>
      </c>
      <c r="Z259" t="s">
        <v>780</v>
      </c>
    </row>
    <row r="260" spans="1:26">
      <c r="A260" t="str">
        <f t="shared" ref="A260:A323" si="4">E260&amp;"-"&amp;G260</f>
        <v>75-2</v>
      </c>
      <c r="B260">
        <v>5057</v>
      </c>
      <c r="C260">
        <v>1</v>
      </c>
      <c r="D260" t="s">
        <v>164</v>
      </c>
      <c r="E260">
        <v>75</v>
      </c>
      <c r="F260" t="s">
        <v>263</v>
      </c>
      <c r="G260">
        <v>2</v>
      </c>
      <c r="H260">
        <v>3103490</v>
      </c>
      <c r="I260" s="126">
        <v>0.69</v>
      </c>
      <c r="J260">
        <v>0.68</v>
      </c>
      <c r="K260" s="126">
        <v>186.01</v>
      </c>
      <c r="L260">
        <v>186.67</v>
      </c>
      <c r="M260">
        <v>185.99</v>
      </c>
      <c r="N260">
        <v>186.67</v>
      </c>
      <c r="O260">
        <v>0</v>
      </c>
      <c r="P260" t="s">
        <v>264</v>
      </c>
      <c r="Q260" t="s">
        <v>781</v>
      </c>
      <c r="R260" t="s">
        <v>266</v>
      </c>
      <c r="S260">
        <v>1</v>
      </c>
      <c r="T260">
        <v>65</v>
      </c>
      <c r="U260">
        <v>2</v>
      </c>
      <c r="V260" t="s">
        <v>270</v>
      </c>
      <c r="W260" t="s">
        <v>266</v>
      </c>
      <c r="Z260" t="s">
        <v>782</v>
      </c>
    </row>
    <row r="261" spans="1:26">
      <c r="A261" t="str">
        <f t="shared" si="4"/>
        <v>75-3</v>
      </c>
      <c r="B261">
        <v>5057</v>
      </c>
      <c r="C261">
        <v>1</v>
      </c>
      <c r="D261" t="s">
        <v>164</v>
      </c>
      <c r="E261">
        <v>75</v>
      </c>
      <c r="F261" t="s">
        <v>263</v>
      </c>
      <c r="G261">
        <v>3</v>
      </c>
      <c r="H261">
        <v>3103492</v>
      </c>
      <c r="I261" s="126">
        <v>0.73</v>
      </c>
      <c r="J261">
        <v>0.71</v>
      </c>
      <c r="K261" s="126">
        <v>186.7</v>
      </c>
      <c r="L261">
        <v>187.38</v>
      </c>
      <c r="M261">
        <v>186.67</v>
      </c>
      <c r="N261">
        <v>187.38</v>
      </c>
      <c r="O261">
        <v>0</v>
      </c>
      <c r="P261" t="s">
        <v>264</v>
      </c>
      <c r="Q261" t="s">
        <v>783</v>
      </c>
      <c r="R261" t="s">
        <v>266</v>
      </c>
      <c r="S261">
        <v>1</v>
      </c>
      <c r="T261">
        <v>65</v>
      </c>
      <c r="U261">
        <v>3</v>
      </c>
      <c r="V261" t="s">
        <v>270</v>
      </c>
      <c r="W261" t="s">
        <v>266</v>
      </c>
      <c r="Z261" t="s">
        <v>784</v>
      </c>
    </row>
    <row r="262" spans="1:26">
      <c r="A262" t="str">
        <f t="shared" si="4"/>
        <v>75-4</v>
      </c>
      <c r="B262">
        <v>5057</v>
      </c>
      <c r="C262">
        <v>1</v>
      </c>
      <c r="D262" t="s">
        <v>164</v>
      </c>
      <c r="E262">
        <v>75</v>
      </c>
      <c r="F262" t="s">
        <v>263</v>
      </c>
      <c r="G262">
        <v>4</v>
      </c>
      <c r="H262">
        <v>3103494</v>
      </c>
      <c r="I262" s="126">
        <v>0.875</v>
      </c>
      <c r="J262">
        <v>0.84</v>
      </c>
      <c r="K262" s="126">
        <v>187.42999999999998</v>
      </c>
      <c r="L262">
        <v>188.22</v>
      </c>
      <c r="M262">
        <v>187.38</v>
      </c>
      <c r="N262">
        <v>188.22</v>
      </c>
      <c r="O262">
        <v>0</v>
      </c>
      <c r="P262" t="s">
        <v>264</v>
      </c>
      <c r="Q262" t="s">
        <v>785</v>
      </c>
      <c r="R262" t="s">
        <v>266</v>
      </c>
      <c r="S262">
        <v>1</v>
      </c>
      <c r="T262">
        <v>65</v>
      </c>
      <c r="U262">
        <v>4</v>
      </c>
      <c r="V262" t="s">
        <v>275</v>
      </c>
      <c r="W262" t="s">
        <v>266</v>
      </c>
      <c r="Z262" t="s">
        <v>786</v>
      </c>
    </row>
    <row r="263" spans="1:26">
      <c r="A263" t="str">
        <f t="shared" si="4"/>
        <v>76-1</v>
      </c>
      <c r="B263">
        <v>5057</v>
      </c>
      <c r="C263">
        <v>1</v>
      </c>
      <c r="D263" t="s">
        <v>164</v>
      </c>
      <c r="E263">
        <v>76</v>
      </c>
      <c r="F263" t="s">
        <v>263</v>
      </c>
      <c r="G263">
        <v>1</v>
      </c>
      <c r="H263">
        <v>3103496</v>
      </c>
      <c r="I263" s="126">
        <v>0.94</v>
      </c>
      <c r="J263">
        <v>0.93</v>
      </c>
      <c r="K263" s="126">
        <v>188.2</v>
      </c>
      <c r="L263">
        <v>189.13</v>
      </c>
      <c r="M263">
        <v>188.2</v>
      </c>
      <c r="N263">
        <v>189.13</v>
      </c>
      <c r="O263">
        <v>0</v>
      </c>
      <c r="P263" t="s">
        <v>418</v>
      </c>
      <c r="Q263" t="s">
        <v>787</v>
      </c>
      <c r="R263" t="s">
        <v>266</v>
      </c>
      <c r="S263">
        <v>1</v>
      </c>
      <c r="T263">
        <v>66</v>
      </c>
      <c r="U263">
        <v>1</v>
      </c>
      <c r="V263" t="s">
        <v>267</v>
      </c>
      <c r="W263" t="s">
        <v>266</v>
      </c>
      <c r="Z263" t="s">
        <v>788</v>
      </c>
    </row>
    <row r="264" spans="1:26">
      <c r="A264" t="str">
        <f t="shared" si="4"/>
        <v>76-2</v>
      </c>
      <c r="B264">
        <v>5057</v>
      </c>
      <c r="C264">
        <v>1</v>
      </c>
      <c r="D264" t="s">
        <v>164</v>
      </c>
      <c r="E264">
        <v>76</v>
      </c>
      <c r="F264" t="s">
        <v>263</v>
      </c>
      <c r="G264">
        <v>2</v>
      </c>
      <c r="H264">
        <v>3103498</v>
      </c>
      <c r="I264" s="126">
        <v>0.77500000000000002</v>
      </c>
      <c r="J264">
        <v>0.76</v>
      </c>
      <c r="K264" s="126">
        <v>189.14</v>
      </c>
      <c r="L264">
        <v>189.89</v>
      </c>
      <c r="M264">
        <v>189.13</v>
      </c>
      <c r="N264">
        <v>189.89</v>
      </c>
      <c r="O264">
        <v>0</v>
      </c>
      <c r="P264" t="s">
        <v>418</v>
      </c>
      <c r="Q264" t="s">
        <v>789</v>
      </c>
      <c r="R264" t="s">
        <v>266</v>
      </c>
      <c r="S264">
        <v>1</v>
      </c>
      <c r="T264">
        <v>66</v>
      </c>
      <c r="U264">
        <v>2</v>
      </c>
      <c r="V264" t="s">
        <v>270</v>
      </c>
      <c r="W264" t="s">
        <v>266</v>
      </c>
      <c r="Z264" t="s">
        <v>790</v>
      </c>
    </row>
    <row r="265" spans="1:26">
      <c r="A265" t="str">
        <f t="shared" si="4"/>
        <v>76-3</v>
      </c>
      <c r="B265">
        <v>5057</v>
      </c>
      <c r="C265">
        <v>1</v>
      </c>
      <c r="D265" t="s">
        <v>164</v>
      </c>
      <c r="E265">
        <v>76</v>
      </c>
      <c r="F265" t="s">
        <v>263</v>
      </c>
      <c r="G265">
        <v>3</v>
      </c>
      <c r="H265">
        <v>3103500</v>
      </c>
      <c r="I265" s="126">
        <v>0.75</v>
      </c>
      <c r="J265">
        <v>0.7</v>
      </c>
      <c r="K265" s="126">
        <v>189.91499999999999</v>
      </c>
      <c r="L265">
        <v>190.59</v>
      </c>
      <c r="M265">
        <v>189.89</v>
      </c>
      <c r="N265">
        <v>190.59</v>
      </c>
      <c r="O265">
        <v>0</v>
      </c>
      <c r="P265" t="s">
        <v>418</v>
      </c>
      <c r="Q265" t="s">
        <v>791</v>
      </c>
      <c r="R265" t="s">
        <v>266</v>
      </c>
      <c r="S265">
        <v>1</v>
      </c>
      <c r="T265">
        <v>66</v>
      </c>
      <c r="U265">
        <v>3</v>
      </c>
      <c r="V265" t="s">
        <v>270</v>
      </c>
      <c r="W265" t="s">
        <v>266</v>
      </c>
      <c r="Z265" t="s">
        <v>792</v>
      </c>
    </row>
    <row r="266" spans="1:26" ht="15">
      <c r="A266" t="str">
        <f t="shared" si="4"/>
        <v>76-4</v>
      </c>
      <c r="B266" s="17">
        <v>5057</v>
      </c>
      <c r="C266" s="17">
        <v>1</v>
      </c>
      <c r="D266" s="17" t="s">
        <v>164</v>
      </c>
      <c r="E266" s="17">
        <v>76</v>
      </c>
      <c r="F266" s="17" t="s">
        <v>263</v>
      </c>
      <c r="G266" s="17">
        <v>4</v>
      </c>
      <c r="H266" s="17">
        <v>3103504</v>
      </c>
      <c r="I266" s="126">
        <v>0.73499999999999999</v>
      </c>
      <c r="J266" s="17">
        <v>0.71</v>
      </c>
      <c r="K266" s="126">
        <v>190.66499999999999</v>
      </c>
      <c r="L266" s="17">
        <v>191.3</v>
      </c>
      <c r="M266" s="17">
        <v>190.59</v>
      </c>
      <c r="N266" s="17">
        <v>191.3</v>
      </c>
      <c r="O266" s="17">
        <v>0</v>
      </c>
      <c r="P266" s="17" t="s">
        <v>418</v>
      </c>
      <c r="Q266" s="17" t="s">
        <v>793</v>
      </c>
      <c r="R266" s="17" t="s">
        <v>266</v>
      </c>
      <c r="S266" s="17">
        <v>1</v>
      </c>
      <c r="T266" s="17">
        <v>66</v>
      </c>
      <c r="U266" s="17">
        <v>4</v>
      </c>
      <c r="V266" s="17" t="s">
        <v>275</v>
      </c>
      <c r="W266" s="17" t="s">
        <v>266</v>
      </c>
      <c r="X266" s="17"/>
      <c r="Y266" s="17"/>
      <c r="Z266" s="17" t="s">
        <v>794</v>
      </c>
    </row>
    <row r="267" spans="1:26">
      <c r="A267" t="str">
        <f t="shared" si="4"/>
        <v>77-1</v>
      </c>
      <c r="B267">
        <v>5057</v>
      </c>
      <c r="C267">
        <v>1</v>
      </c>
      <c r="D267" t="s">
        <v>164</v>
      </c>
      <c r="E267">
        <v>77</v>
      </c>
      <c r="F267" t="s">
        <v>263</v>
      </c>
      <c r="G267">
        <v>1</v>
      </c>
      <c r="H267">
        <v>3103506</v>
      </c>
      <c r="I267" s="126">
        <v>0.95</v>
      </c>
      <c r="J267">
        <v>0.93</v>
      </c>
      <c r="K267" s="126">
        <v>191.2</v>
      </c>
      <c r="L267">
        <v>192.13</v>
      </c>
      <c r="M267">
        <v>191.2</v>
      </c>
      <c r="N267">
        <v>192.13</v>
      </c>
      <c r="O267">
        <v>0</v>
      </c>
      <c r="P267" t="s">
        <v>418</v>
      </c>
      <c r="Q267" t="s">
        <v>795</v>
      </c>
      <c r="R267" t="s">
        <v>266</v>
      </c>
      <c r="S267">
        <v>1</v>
      </c>
      <c r="T267">
        <v>67</v>
      </c>
      <c r="U267">
        <v>1</v>
      </c>
      <c r="V267" t="s">
        <v>267</v>
      </c>
      <c r="W267" t="s">
        <v>266</v>
      </c>
      <c r="Z267" t="s">
        <v>796</v>
      </c>
    </row>
    <row r="268" spans="1:26">
      <c r="A268" t="str">
        <f t="shared" si="4"/>
        <v>77-2</v>
      </c>
      <c r="B268">
        <v>5057</v>
      </c>
      <c r="C268">
        <v>1</v>
      </c>
      <c r="D268" t="s">
        <v>164</v>
      </c>
      <c r="E268">
        <v>77</v>
      </c>
      <c r="F268" t="s">
        <v>263</v>
      </c>
      <c r="G268">
        <v>2</v>
      </c>
      <c r="H268">
        <v>3103508</v>
      </c>
      <c r="I268" s="126">
        <v>0.95499999999999996</v>
      </c>
      <c r="J268">
        <v>0.93</v>
      </c>
      <c r="K268" s="126">
        <v>192.14999999999998</v>
      </c>
      <c r="L268">
        <v>193.06</v>
      </c>
      <c r="M268">
        <v>192.13</v>
      </c>
      <c r="N268">
        <v>193.06</v>
      </c>
      <c r="O268">
        <v>0</v>
      </c>
      <c r="P268" t="s">
        <v>418</v>
      </c>
      <c r="Q268" t="s">
        <v>797</v>
      </c>
      <c r="R268" t="s">
        <v>266</v>
      </c>
      <c r="S268">
        <v>1</v>
      </c>
      <c r="T268">
        <v>67</v>
      </c>
      <c r="U268">
        <v>2</v>
      </c>
      <c r="V268" t="s">
        <v>270</v>
      </c>
      <c r="W268" t="s">
        <v>266</v>
      </c>
      <c r="Z268" t="s">
        <v>798</v>
      </c>
    </row>
    <row r="269" spans="1:26">
      <c r="A269" t="str">
        <f t="shared" si="4"/>
        <v>77-3</v>
      </c>
      <c r="B269">
        <v>5057</v>
      </c>
      <c r="C269">
        <v>1</v>
      </c>
      <c r="D269" t="s">
        <v>164</v>
      </c>
      <c r="E269">
        <v>77</v>
      </c>
      <c r="F269" t="s">
        <v>263</v>
      </c>
      <c r="G269">
        <v>3</v>
      </c>
      <c r="H269">
        <v>3103510</v>
      </c>
      <c r="I269" s="126">
        <v>0.56000000000000005</v>
      </c>
      <c r="J269">
        <v>0.54</v>
      </c>
      <c r="K269" s="126">
        <v>193.10499999999999</v>
      </c>
      <c r="L269">
        <v>193.6</v>
      </c>
      <c r="M269">
        <v>193.06</v>
      </c>
      <c r="N269">
        <v>193.6</v>
      </c>
      <c r="O269">
        <v>0</v>
      </c>
      <c r="P269" t="s">
        <v>418</v>
      </c>
      <c r="Q269" t="s">
        <v>799</v>
      </c>
      <c r="R269" t="s">
        <v>266</v>
      </c>
      <c r="S269">
        <v>1</v>
      </c>
      <c r="T269">
        <v>67</v>
      </c>
      <c r="U269">
        <v>3</v>
      </c>
      <c r="V269" t="s">
        <v>270</v>
      </c>
      <c r="W269" t="s">
        <v>266</v>
      </c>
      <c r="Z269" t="s">
        <v>800</v>
      </c>
    </row>
    <row r="270" spans="1:26">
      <c r="A270" t="str">
        <f t="shared" si="4"/>
        <v>77-4</v>
      </c>
      <c r="B270">
        <v>5057</v>
      </c>
      <c r="C270">
        <v>1</v>
      </c>
      <c r="D270" t="s">
        <v>164</v>
      </c>
      <c r="E270">
        <v>77</v>
      </c>
      <c r="F270" t="s">
        <v>263</v>
      </c>
      <c r="G270">
        <v>4</v>
      </c>
      <c r="H270">
        <v>3103512</v>
      </c>
      <c r="I270" s="126">
        <v>0.64</v>
      </c>
      <c r="J270">
        <v>0.56999999999999995</v>
      </c>
      <c r="K270" s="126">
        <v>193.66499999999999</v>
      </c>
      <c r="L270">
        <v>194.17</v>
      </c>
      <c r="M270">
        <v>193.6</v>
      </c>
      <c r="N270">
        <v>194.17</v>
      </c>
      <c r="O270">
        <v>0</v>
      </c>
      <c r="P270" t="s">
        <v>418</v>
      </c>
      <c r="Q270" t="s">
        <v>801</v>
      </c>
      <c r="R270" t="s">
        <v>266</v>
      </c>
      <c r="S270">
        <v>1</v>
      </c>
      <c r="T270">
        <v>67</v>
      </c>
      <c r="U270">
        <v>4</v>
      </c>
      <c r="V270" t="s">
        <v>275</v>
      </c>
      <c r="W270" t="s">
        <v>266</v>
      </c>
      <c r="Z270" t="s">
        <v>802</v>
      </c>
    </row>
    <row r="271" spans="1:26" ht="15">
      <c r="A271" t="str">
        <f t="shared" si="4"/>
        <v>78-1</v>
      </c>
      <c r="B271" s="17">
        <v>5057</v>
      </c>
      <c r="C271" s="17">
        <v>1</v>
      </c>
      <c r="D271" s="17" t="s">
        <v>164</v>
      </c>
      <c r="E271" s="17">
        <v>78</v>
      </c>
      <c r="F271" s="17" t="s">
        <v>263</v>
      </c>
      <c r="G271" s="17">
        <v>1</v>
      </c>
      <c r="H271" s="17">
        <v>3103518</v>
      </c>
      <c r="I271" s="126">
        <v>0.91</v>
      </c>
      <c r="J271" s="17">
        <v>0.9</v>
      </c>
      <c r="K271" s="126">
        <v>194.2</v>
      </c>
      <c r="L271" s="17">
        <v>195.1</v>
      </c>
      <c r="M271" s="17">
        <v>194.2</v>
      </c>
      <c r="N271" s="17">
        <v>195.1</v>
      </c>
      <c r="O271" s="17">
        <v>0</v>
      </c>
      <c r="P271" s="17" t="s">
        <v>418</v>
      </c>
      <c r="Q271" s="17" t="s">
        <v>803</v>
      </c>
      <c r="R271" s="17" t="s">
        <v>266</v>
      </c>
      <c r="S271" s="17">
        <v>1</v>
      </c>
      <c r="T271" s="17">
        <v>68</v>
      </c>
      <c r="U271" s="17">
        <v>1</v>
      </c>
      <c r="V271" s="17" t="s">
        <v>267</v>
      </c>
      <c r="W271" s="17" t="s">
        <v>266</v>
      </c>
      <c r="X271" s="17"/>
      <c r="Y271" s="17"/>
      <c r="Z271" s="17" t="s">
        <v>804</v>
      </c>
    </row>
    <row r="272" spans="1:26">
      <c r="A272" t="str">
        <f t="shared" si="4"/>
        <v>78-2</v>
      </c>
      <c r="B272">
        <v>5057</v>
      </c>
      <c r="C272">
        <v>1</v>
      </c>
      <c r="D272" t="s">
        <v>164</v>
      </c>
      <c r="E272">
        <v>78</v>
      </c>
      <c r="F272" t="s">
        <v>263</v>
      </c>
      <c r="G272">
        <v>2</v>
      </c>
      <c r="H272">
        <v>3103520</v>
      </c>
      <c r="I272" s="126">
        <v>0.94</v>
      </c>
      <c r="J272">
        <v>0.93</v>
      </c>
      <c r="K272" s="126">
        <v>195.10999999999999</v>
      </c>
      <c r="L272">
        <v>196.03</v>
      </c>
      <c r="M272">
        <v>195.1</v>
      </c>
      <c r="N272">
        <v>196.03</v>
      </c>
      <c r="O272">
        <v>0</v>
      </c>
      <c r="P272" t="s">
        <v>418</v>
      </c>
      <c r="Q272" t="s">
        <v>805</v>
      </c>
      <c r="R272" t="s">
        <v>266</v>
      </c>
      <c r="S272">
        <v>1</v>
      </c>
      <c r="T272">
        <v>68</v>
      </c>
      <c r="U272">
        <v>2</v>
      </c>
      <c r="V272" t="s">
        <v>270</v>
      </c>
      <c r="W272" t="s">
        <v>266</v>
      </c>
      <c r="Z272" t="s">
        <v>806</v>
      </c>
    </row>
    <row r="273" spans="1:26">
      <c r="A273" t="str">
        <f t="shared" si="4"/>
        <v>78-3</v>
      </c>
      <c r="B273">
        <v>5057</v>
      </c>
      <c r="C273">
        <v>1</v>
      </c>
      <c r="D273" t="s">
        <v>164</v>
      </c>
      <c r="E273">
        <v>78</v>
      </c>
      <c r="F273" t="s">
        <v>263</v>
      </c>
      <c r="G273">
        <v>3</v>
      </c>
      <c r="H273">
        <v>3103522</v>
      </c>
      <c r="I273" s="126">
        <v>0.65</v>
      </c>
      <c r="J273">
        <v>0.6</v>
      </c>
      <c r="K273" s="126">
        <v>196.04999999999998</v>
      </c>
      <c r="L273">
        <v>196.63</v>
      </c>
      <c r="M273">
        <v>196.03</v>
      </c>
      <c r="N273">
        <v>196.63</v>
      </c>
      <c r="O273">
        <v>0</v>
      </c>
      <c r="P273" t="s">
        <v>418</v>
      </c>
      <c r="Q273" t="s">
        <v>807</v>
      </c>
      <c r="R273" t="s">
        <v>266</v>
      </c>
      <c r="S273">
        <v>1</v>
      </c>
      <c r="T273">
        <v>68</v>
      </c>
      <c r="U273">
        <v>3</v>
      </c>
      <c r="V273" t="s">
        <v>270</v>
      </c>
      <c r="W273" t="s">
        <v>266</v>
      </c>
      <c r="Z273" t="s">
        <v>808</v>
      </c>
    </row>
    <row r="274" spans="1:26">
      <c r="A274" t="str">
        <f t="shared" si="4"/>
        <v>78-4</v>
      </c>
      <c r="B274">
        <v>5057</v>
      </c>
      <c r="C274">
        <v>1</v>
      </c>
      <c r="D274" t="s">
        <v>164</v>
      </c>
      <c r="E274">
        <v>78</v>
      </c>
      <c r="F274" t="s">
        <v>263</v>
      </c>
      <c r="G274">
        <v>4</v>
      </c>
      <c r="H274">
        <v>3103524</v>
      </c>
      <c r="I274" s="126">
        <v>0.59</v>
      </c>
      <c r="J274">
        <v>0.56999999999999995</v>
      </c>
      <c r="K274" s="126">
        <v>196.7</v>
      </c>
      <c r="L274">
        <v>197.2</v>
      </c>
      <c r="M274">
        <v>196.63</v>
      </c>
      <c r="N274">
        <v>197.2</v>
      </c>
      <c r="O274">
        <v>0</v>
      </c>
      <c r="P274" t="s">
        <v>418</v>
      </c>
      <c r="Q274" t="s">
        <v>809</v>
      </c>
      <c r="R274" t="s">
        <v>266</v>
      </c>
      <c r="S274">
        <v>1</v>
      </c>
      <c r="T274">
        <v>68</v>
      </c>
      <c r="U274">
        <v>4</v>
      </c>
      <c r="V274" t="s">
        <v>275</v>
      </c>
      <c r="W274" t="s">
        <v>266</v>
      </c>
      <c r="Z274" t="s">
        <v>810</v>
      </c>
    </row>
    <row r="275" spans="1:26">
      <c r="A275" t="str">
        <f t="shared" si="4"/>
        <v>79-1</v>
      </c>
      <c r="B275">
        <v>5057</v>
      </c>
      <c r="C275">
        <v>1</v>
      </c>
      <c r="D275" t="s">
        <v>164</v>
      </c>
      <c r="E275">
        <v>79</v>
      </c>
      <c r="F275" t="s">
        <v>263</v>
      </c>
      <c r="G275">
        <v>1</v>
      </c>
      <c r="H275">
        <v>3103526</v>
      </c>
      <c r="I275" s="126">
        <v>0.6</v>
      </c>
      <c r="J275">
        <v>0.59</v>
      </c>
      <c r="K275" s="126">
        <v>197.2</v>
      </c>
      <c r="L275">
        <v>197.79</v>
      </c>
      <c r="M275">
        <v>197.2</v>
      </c>
      <c r="N275">
        <v>197.79</v>
      </c>
      <c r="O275">
        <v>0</v>
      </c>
      <c r="P275" t="s">
        <v>418</v>
      </c>
      <c r="Q275" t="s">
        <v>811</v>
      </c>
      <c r="R275" t="s">
        <v>266</v>
      </c>
      <c r="S275">
        <v>1</v>
      </c>
      <c r="T275">
        <v>69</v>
      </c>
      <c r="U275">
        <v>1</v>
      </c>
      <c r="V275" t="s">
        <v>267</v>
      </c>
      <c r="W275" t="s">
        <v>266</v>
      </c>
      <c r="Z275" t="s">
        <v>812</v>
      </c>
    </row>
    <row r="276" spans="1:26">
      <c r="A276" t="str">
        <f t="shared" si="4"/>
        <v>79-2</v>
      </c>
      <c r="B276">
        <v>5057</v>
      </c>
      <c r="C276">
        <v>1</v>
      </c>
      <c r="D276" t="s">
        <v>164</v>
      </c>
      <c r="E276">
        <v>79</v>
      </c>
      <c r="F276" t="s">
        <v>263</v>
      </c>
      <c r="G276">
        <v>2</v>
      </c>
      <c r="H276">
        <v>3103528</v>
      </c>
      <c r="I276" s="126">
        <v>0.66500000000000004</v>
      </c>
      <c r="J276">
        <v>0.66</v>
      </c>
      <c r="K276" s="126">
        <v>197.79999999999998</v>
      </c>
      <c r="L276">
        <v>198.45</v>
      </c>
      <c r="M276">
        <v>197.79</v>
      </c>
      <c r="N276">
        <v>198.45</v>
      </c>
      <c r="O276">
        <v>0</v>
      </c>
      <c r="P276" t="s">
        <v>418</v>
      </c>
      <c r="Q276" t="s">
        <v>813</v>
      </c>
      <c r="R276" t="s">
        <v>266</v>
      </c>
      <c r="S276">
        <v>1</v>
      </c>
      <c r="T276">
        <v>69</v>
      </c>
      <c r="U276">
        <v>2</v>
      </c>
      <c r="V276" t="s">
        <v>270</v>
      </c>
      <c r="W276" t="s">
        <v>266</v>
      </c>
      <c r="Z276" t="s">
        <v>814</v>
      </c>
    </row>
    <row r="277" spans="1:26">
      <c r="A277" t="str">
        <f t="shared" si="4"/>
        <v>79-3</v>
      </c>
      <c r="B277">
        <v>5057</v>
      </c>
      <c r="C277">
        <v>1</v>
      </c>
      <c r="D277" t="s">
        <v>164</v>
      </c>
      <c r="E277">
        <v>79</v>
      </c>
      <c r="F277" t="s">
        <v>263</v>
      </c>
      <c r="G277">
        <v>3</v>
      </c>
      <c r="H277">
        <v>3103530</v>
      </c>
      <c r="I277" s="126">
        <v>0.85</v>
      </c>
      <c r="J277">
        <v>0.84</v>
      </c>
      <c r="K277" s="126">
        <v>198.46499999999997</v>
      </c>
      <c r="L277">
        <v>199.29</v>
      </c>
      <c r="M277">
        <v>198.45</v>
      </c>
      <c r="N277">
        <v>199.29</v>
      </c>
      <c r="O277">
        <v>0</v>
      </c>
      <c r="P277" t="s">
        <v>418</v>
      </c>
      <c r="Q277" t="s">
        <v>815</v>
      </c>
      <c r="R277" t="s">
        <v>266</v>
      </c>
      <c r="S277">
        <v>1</v>
      </c>
      <c r="T277">
        <v>69</v>
      </c>
      <c r="U277">
        <v>3</v>
      </c>
      <c r="V277" t="s">
        <v>270</v>
      </c>
      <c r="W277" t="s">
        <v>266</v>
      </c>
      <c r="Z277" t="s">
        <v>816</v>
      </c>
    </row>
    <row r="278" spans="1:26">
      <c r="A278" t="str">
        <f t="shared" si="4"/>
        <v>79-4</v>
      </c>
      <c r="B278">
        <v>5057</v>
      </c>
      <c r="C278">
        <v>1</v>
      </c>
      <c r="D278" t="s">
        <v>164</v>
      </c>
      <c r="E278">
        <v>79</v>
      </c>
      <c r="F278" t="s">
        <v>263</v>
      </c>
      <c r="G278">
        <v>4</v>
      </c>
      <c r="H278">
        <v>3103532</v>
      </c>
      <c r="I278" s="126">
        <v>0.93500000000000005</v>
      </c>
      <c r="J278">
        <v>0.93</v>
      </c>
      <c r="K278" s="126">
        <v>199.31499999999997</v>
      </c>
      <c r="L278">
        <v>200.22</v>
      </c>
      <c r="M278">
        <v>199.29</v>
      </c>
      <c r="N278">
        <v>200.22</v>
      </c>
      <c r="O278">
        <v>0</v>
      </c>
      <c r="P278" t="s">
        <v>418</v>
      </c>
      <c r="Q278" t="s">
        <v>817</v>
      </c>
      <c r="R278" t="s">
        <v>266</v>
      </c>
      <c r="S278">
        <v>1</v>
      </c>
      <c r="T278">
        <v>69</v>
      </c>
      <c r="U278">
        <v>4</v>
      </c>
      <c r="V278" t="s">
        <v>275</v>
      </c>
      <c r="W278" t="s">
        <v>266</v>
      </c>
      <c r="Z278" t="s">
        <v>818</v>
      </c>
    </row>
    <row r="279" spans="1:26">
      <c r="A279" t="str">
        <f t="shared" si="4"/>
        <v>80-1</v>
      </c>
      <c r="B279">
        <v>5057</v>
      </c>
      <c r="C279">
        <v>1</v>
      </c>
      <c r="D279" t="s">
        <v>164</v>
      </c>
      <c r="E279">
        <v>80</v>
      </c>
      <c r="F279" t="s">
        <v>263</v>
      </c>
      <c r="G279">
        <v>1</v>
      </c>
      <c r="H279">
        <v>3103534</v>
      </c>
      <c r="I279" s="126">
        <v>0.85</v>
      </c>
      <c r="J279">
        <v>0.8</v>
      </c>
      <c r="K279" s="126">
        <v>200.2</v>
      </c>
      <c r="L279">
        <v>201</v>
      </c>
      <c r="M279">
        <v>200.2</v>
      </c>
      <c r="N279">
        <v>201</v>
      </c>
      <c r="O279">
        <v>0</v>
      </c>
      <c r="P279" t="s">
        <v>418</v>
      </c>
      <c r="Q279" t="s">
        <v>819</v>
      </c>
      <c r="R279" t="s">
        <v>266</v>
      </c>
      <c r="S279">
        <v>1</v>
      </c>
      <c r="T279">
        <v>70</v>
      </c>
      <c r="U279">
        <v>1</v>
      </c>
      <c r="V279" t="s">
        <v>267</v>
      </c>
      <c r="W279" t="s">
        <v>266</v>
      </c>
      <c r="Z279" t="s">
        <v>820</v>
      </c>
    </row>
    <row r="280" spans="1:26">
      <c r="A280" t="str">
        <f t="shared" si="4"/>
        <v>80-2</v>
      </c>
      <c r="B280">
        <v>5057</v>
      </c>
      <c r="C280">
        <v>1</v>
      </c>
      <c r="D280" t="s">
        <v>164</v>
      </c>
      <c r="E280">
        <v>80</v>
      </c>
      <c r="F280" t="s">
        <v>263</v>
      </c>
      <c r="G280">
        <v>2</v>
      </c>
      <c r="H280">
        <v>3103536</v>
      </c>
      <c r="I280" s="126">
        <v>0.96</v>
      </c>
      <c r="J280">
        <v>0.94</v>
      </c>
      <c r="K280" s="126">
        <v>201.04999999999998</v>
      </c>
      <c r="L280">
        <v>201.94</v>
      </c>
      <c r="M280">
        <v>201</v>
      </c>
      <c r="N280">
        <v>201.94</v>
      </c>
      <c r="O280">
        <v>0</v>
      </c>
      <c r="P280" t="s">
        <v>418</v>
      </c>
      <c r="Q280" t="s">
        <v>821</v>
      </c>
      <c r="R280" t="s">
        <v>266</v>
      </c>
      <c r="S280">
        <v>1</v>
      </c>
      <c r="T280">
        <v>70</v>
      </c>
      <c r="U280">
        <v>2</v>
      </c>
      <c r="V280" t="s">
        <v>270</v>
      </c>
      <c r="W280" t="s">
        <v>266</v>
      </c>
      <c r="Z280" t="s">
        <v>822</v>
      </c>
    </row>
    <row r="281" spans="1:26">
      <c r="A281" t="str">
        <f t="shared" si="4"/>
        <v>80-3</v>
      </c>
      <c r="B281">
        <v>5057</v>
      </c>
      <c r="C281">
        <v>1</v>
      </c>
      <c r="D281" t="s">
        <v>164</v>
      </c>
      <c r="E281">
        <v>80</v>
      </c>
      <c r="F281" t="s">
        <v>263</v>
      </c>
      <c r="G281">
        <v>3</v>
      </c>
      <c r="H281">
        <v>3103538</v>
      </c>
      <c r="I281" s="126">
        <v>0.29499999999999998</v>
      </c>
      <c r="J281">
        <v>0.28000000000000003</v>
      </c>
      <c r="K281" s="126">
        <v>202.01</v>
      </c>
      <c r="L281">
        <v>202.22</v>
      </c>
      <c r="M281">
        <v>201.94</v>
      </c>
      <c r="N281">
        <v>202.22</v>
      </c>
      <c r="O281">
        <v>0</v>
      </c>
      <c r="P281" t="s">
        <v>418</v>
      </c>
      <c r="Q281" t="s">
        <v>823</v>
      </c>
      <c r="R281" t="s">
        <v>266</v>
      </c>
      <c r="S281">
        <v>1</v>
      </c>
      <c r="T281">
        <v>70</v>
      </c>
      <c r="U281">
        <v>3</v>
      </c>
      <c r="V281" t="s">
        <v>270</v>
      </c>
      <c r="W281" t="s">
        <v>266</v>
      </c>
      <c r="Z281" t="s">
        <v>824</v>
      </c>
    </row>
    <row r="282" spans="1:26" ht="15">
      <c r="A282" t="str">
        <f t="shared" si="4"/>
        <v>81-1</v>
      </c>
      <c r="B282" s="17">
        <v>5057</v>
      </c>
      <c r="C282" s="17">
        <v>1</v>
      </c>
      <c r="D282" s="17" t="s">
        <v>164</v>
      </c>
      <c r="E282" s="17">
        <v>81</v>
      </c>
      <c r="F282" s="17" t="s">
        <v>263</v>
      </c>
      <c r="G282" s="17">
        <v>1</v>
      </c>
      <c r="H282" s="17">
        <v>3103544</v>
      </c>
      <c r="I282" s="126">
        <v>0.81</v>
      </c>
      <c r="J282" s="17">
        <v>0.81</v>
      </c>
      <c r="K282" s="126">
        <v>202.2</v>
      </c>
      <c r="L282" s="17">
        <v>203.01</v>
      </c>
      <c r="M282" s="17">
        <v>202.2</v>
      </c>
      <c r="N282" s="17">
        <v>203.01</v>
      </c>
      <c r="O282" s="17">
        <v>0</v>
      </c>
      <c r="P282" s="17" t="s">
        <v>418</v>
      </c>
      <c r="Q282" s="17" t="s">
        <v>825</v>
      </c>
      <c r="R282" s="17" t="s">
        <v>266</v>
      </c>
      <c r="S282" s="17">
        <v>2</v>
      </c>
      <c r="T282" s="17">
        <v>70</v>
      </c>
      <c r="U282" s="17">
        <v>4</v>
      </c>
      <c r="V282" s="17" t="s">
        <v>275</v>
      </c>
      <c r="W282" s="17" t="s">
        <v>266</v>
      </c>
      <c r="X282" s="17"/>
      <c r="Y282" s="17"/>
      <c r="Z282" s="17" t="s">
        <v>826</v>
      </c>
    </row>
    <row r="283" spans="1:26">
      <c r="A283" t="str">
        <f t="shared" si="4"/>
        <v>81-2</v>
      </c>
      <c r="B283">
        <v>5057</v>
      </c>
      <c r="C283">
        <v>1</v>
      </c>
      <c r="D283" t="s">
        <v>164</v>
      </c>
      <c r="E283">
        <v>81</v>
      </c>
      <c r="F283" t="s">
        <v>263</v>
      </c>
      <c r="G283">
        <v>2</v>
      </c>
      <c r="H283">
        <v>3103546</v>
      </c>
      <c r="I283" s="126">
        <v>0.3</v>
      </c>
      <c r="J283">
        <v>0.27</v>
      </c>
      <c r="K283" s="126">
        <v>203.01</v>
      </c>
      <c r="L283">
        <v>203.28</v>
      </c>
      <c r="M283">
        <v>203.01</v>
      </c>
      <c r="N283">
        <v>203.28</v>
      </c>
      <c r="O283">
        <v>0</v>
      </c>
      <c r="P283" t="s">
        <v>418</v>
      </c>
      <c r="Q283" t="s">
        <v>827</v>
      </c>
      <c r="R283" t="s">
        <v>266</v>
      </c>
      <c r="S283">
        <v>1</v>
      </c>
      <c r="T283">
        <v>71</v>
      </c>
      <c r="U283">
        <v>1</v>
      </c>
      <c r="V283" t="s">
        <v>267</v>
      </c>
      <c r="W283" t="s">
        <v>266</v>
      </c>
      <c r="Z283" t="s">
        <v>828</v>
      </c>
    </row>
    <row r="284" spans="1:26">
      <c r="A284" t="str">
        <f t="shared" si="4"/>
        <v>82-1</v>
      </c>
      <c r="B284">
        <v>5057</v>
      </c>
      <c r="C284">
        <v>1</v>
      </c>
      <c r="D284" t="s">
        <v>164</v>
      </c>
      <c r="E284">
        <v>82</v>
      </c>
      <c r="F284" t="s">
        <v>263</v>
      </c>
      <c r="G284">
        <v>1</v>
      </c>
      <c r="H284">
        <v>3103548</v>
      </c>
      <c r="I284" s="126">
        <v>0.84499999999999997</v>
      </c>
      <c r="J284">
        <v>0.82</v>
      </c>
      <c r="K284" s="126">
        <v>203.2</v>
      </c>
      <c r="L284">
        <v>204.02</v>
      </c>
      <c r="M284">
        <v>203.2</v>
      </c>
      <c r="N284">
        <v>204.02</v>
      </c>
      <c r="O284">
        <v>0</v>
      </c>
      <c r="P284" t="s">
        <v>418</v>
      </c>
      <c r="Q284" t="s">
        <v>829</v>
      </c>
      <c r="R284" t="s">
        <v>266</v>
      </c>
      <c r="S284">
        <v>1</v>
      </c>
      <c r="T284">
        <v>71</v>
      </c>
      <c r="U284">
        <v>2</v>
      </c>
      <c r="V284" t="s">
        <v>270</v>
      </c>
      <c r="W284" t="s">
        <v>266</v>
      </c>
      <c r="Z284" t="s">
        <v>830</v>
      </c>
    </row>
    <row r="285" spans="1:26">
      <c r="A285" t="str">
        <f t="shared" si="4"/>
        <v>82-2</v>
      </c>
      <c r="B285">
        <v>5057</v>
      </c>
      <c r="C285">
        <v>1</v>
      </c>
      <c r="D285" t="s">
        <v>164</v>
      </c>
      <c r="E285">
        <v>82</v>
      </c>
      <c r="F285" t="s">
        <v>263</v>
      </c>
      <c r="G285">
        <v>2</v>
      </c>
      <c r="H285">
        <v>3103550</v>
      </c>
      <c r="I285" s="126">
        <v>0.59</v>
      </c>
      <c r="J285">
        <v>0.56999999999999995</v>
      </c>
      <c r="K285" s="126">
        <v>204.04499999999999</v>
      </c>
      <c r="L285">
        <v>204.59</v>
      </c>
      <c r="M285">
        <v>204.02</v>
      </c>
      <c r="N285">
        <v>204.59</v>
      </c>
      <c r="O285">
        <v>0</v>
      </c>
      <c r="P285" t="s">
        <v>418</v>
      </c>
      <c r="Q285" t="s">
        <v>831</v>
      </c>
      <c r="R285" t="s">
        <v>266</v>
      </c>
      <c r="S285">
        <v>1</v>
      </c>
      <c r="T285">
        <v>71</v>
      </c>
      <c r="U285">
        <v>3</v>
      </c>
      <c r="V285" t="s">
        <v>270</v>
      </c>
      <c r="W285" t="s">
        <v>266</v>
      </c>
      <c r="Z285" t="s">
        <v>832</v>
      </c>
    </row>
    <row r="286" spans="1:26">
      <c r="A286" t="str">
        <f t="shared" si="4"/>
        <v>82-3</v>
      </c>
      <c r="B286">
        <v>5057</v>
      </c>
      <c r="C286">
        <v>1</v>
      </c>
      <c r="D286" t="s">
        <v>164</v>
      </c>
      <c r="E286">
        <v>82</v>
      </c>
      <c r="F286" t="s">
        <v>263</v>
      </c>
      <c r="G286">
        <v>3</v>
      </c>
      <c r="H286">
        <v>3103552</v>
      </c>
      <c r="I286" s="126">
        <v>0.81</v>
      </c>
      <c r="J286">
        <v>0</v>
      </c>
      <c r="K286" s="126">
        <v>204.63499999999999</v>
      </c>
      <c r="L286">
        <v>204.59</v>
      </c>
      <c r="M286">
        <v>204.59</v>
      </c>
      <c r="N286">
        <v>204.59</v>
      </c>
      <c r="O286">
        <v>0</v>
      </c>
      <c r="P286" t="s">
        <v>418</v>
      </c>
      <c r="Q286" t="s">
        <v>833</v>
      </c>
      <c r="R286" t="s">
        <v>266</v>
      </c>
      <c r="S286">
        <v>1</v>
      </c>
      <c r="T286">
        <v>71</v>
      </c>
      <c r="U286">
        <v>4</v>
      </c>
      <c r="V286" t="s">
        <v>275</v>
      </c>
      <c r="W286" t="s">
        <v>266</v>
      </c>
      <c r="Z286" t="s">
        <v>834</v>
      </c>
    </row>
    <row r="287" spans="1:26">
      <c r="A287" t="str">
        <f t="shared" si="4"/>
        <v>82-4</v>
      </c>
      <c r="B287">
        <v>5057</v>
      </c>
      <c r="C287">
        <v>1</v>
      </c>
      <c r="D287" t="s">
        <v>164</v>
      </c>
      <c r="E287">
        <v>82</v>
      </c>
      <c r="F287" t="s">
        <v>263</v>
      </c>
      <c r="G287">
        <v>4</v>
      </c>
      <c r="H287">
        <v>3103554</v>
      </c>
      <c r="I287" s="126">
        <v>0.88</v>
      </c>
      <c r="J287">
        <v>0.86</v>
      </c>
      <c r="K287" s="126">
        <v>205.44499999999999</v>
      </c>
      <c r="L287">
        <v>205.45</v>
      </c>
      <c r="M287">
        <v>204.59</v>
      </c>
      <c r="N287">
        <v>205.45</v>
      </c>
      <c r="O287">
        <v>0</v>
      </c>
      <c r="P287" t="s">
        <v>418</v>
      </c>
      <c r="Q287" t="s">
        <v>835</v>
      </c>
      <c r="R287" t="s">
        <v>266</v>
      </c>
      <c r="S287">
        <v>1</v>
      </c>
      <c r="T287">
        <v>72</v>
      </c>
      <c r="U287">
        <v>1</v>
      </c>
      <c r="V287" t="s">
        <v>267</v>
      </c>
      <c r="W287" t="s">
        <v>266</v>
      </c>
      <c r="Z287" t="s">
        <v>836</v>
      </c>
    </row>
    <row r="288" spans="1:26">
      <c r="A288" t="str">
        <f t="shared" si="4"/>
        <v>83-1</v>
      </c>
      <c r="B288">
        <v>5057</v>
      </c>
      <c r="C288">
        <v>1</v>
      </c>
      <c r="D288" t="s">
        <v>164</v>
      </c>
      <c r="E288">
        <v>83</v>
      </c>
      <c r="F288" t="s">
        <v>263</v>
      </c>
      <c r="G288">
        <v>1</v>
      </c>
      <c r="H288">
        <v>3103556</v>
      </c>
      <c r="I288" s="126">
        <v>0.81</v>
      </c>
      <c r="J288">
        <v>0.78</v>
      </c>
      <c r="K288" s="126">
        <v>206.2</v>
      </c>
      <c r="L288">
        <v>206.98</v>
      </c>
      <c r="M288">
        <v>206.2</v>
      </c>
      <c r="N288">
        <v>206.98</v>
      </c>
      <c r="O288">
        <v>0</v>
      </c>
      <c r="P288" t="s">
        <v>418</v>
      </c>
      <c r="Q288" t="s">
        <v>837</v>
      </c>
      <c r="R288" t="s">
        <v>266</v>
      </c>
      <c r="S288">
        <v>1</v>
      </c>
      <c r="T288">
        <v>72</v>
      </c>
      <c r="U288">
        <v>2</v>
      </c>
      <c r="V288" t="s">
        <v>270</v>
      </c>
      <c r="W288" t="s">
        <v>266</v>
      </c>
      <c r="Z288" t="s">
        <v>838</v>
      </c>
    </row>
    <row r="289" spans="1:26">
      <c r="A289" t="str">
        <f t="shared" si="4"/>
        <v>83-2</v>
      </c>
      <c r="B289">
        <v>5057</v>
      </c>
      <c r="C289">
        <v>1</v>
      </c>
      <c r="D289" t="s">
        <v>164</v>
      </c>
      <c r="E289">
        <v>83</v>
      </c>
      <c r="F289" t="s">
        <v>263</v>
      </c>
      <c r="G289">
        <v>2</v>
      </c>
      <c r="H289">
        <v>3103558</v>
      </c>
      <c r="I289" s="126">
        <v>0.49</v>
      </c>
      <c r="J289">
        <v>0.5</v>
      </c>
      <c r="K289" s="126">
        <v>207.01</v>
      </c>
      <c r="L289">
        <v>207.48</v>
      </c>
      <c r="M289">
        <v>206.98</v>
      </c>
      <c r="N289">
        <v>207.48</v>
      </c>
      <c r="O289">
        <v>0</v>
      </c>
      <c r="P289" t="s">
        <v>418</v>
      </c>
      <c r="Q289" t="s">
        <v>839</v>
      </c>
      <c r="R289" t="s">
        <v>266</v>
      </c>
      <c r="S289">
        <v>2</v>
      </c>
      <c r="T289">
        <v>72</v>
      </c>
      <c r="U289">
        <v>3</v>
      </c>
      <c r="V289" t="s">
        <v>270</v>
      </c>
      <c r="W289" t="s">
        <v>266</v>
      </c>
      <c r="Z289" t="s">
        <v>840</v>
      </c>
    </row>
    <row r="290" spans="1:26">
      <c r="A290" t="str">
        <f t="shared" si="4"/>
        <v>83-3</v>
      </c>
      <c r="B290">
        <v>5057</v>
      </c>
      <c r="C290">
        <v>1</v>
      </c>
      <c r="D290" t="s">
        <v>164</v>
      </c>
      <c r="E290">
        <v>83</v>
      </c>
      <c r="F290" t="s">
        <v>263</v>
      </c>
      <c r="G290">
        <v>3</v>
      </c>
      <c r="H290">
        <v>3103560</v>
      </c>
      <c r="I290" s="126">
        <v>0.82499999999999996</v>
      </c>
      <c r="J290">
        <v>0.78</v>
      </c>
      <c r="K290" s="126">
        <v>207.5</v>
      </c>
      <c r="L290">
        <v>208.26</v>
      </c>
      <c r="M290">
        <v>207.48</v>
      </c>
      <c r="N290">
        <v>208.26</v>
      </c>
      <c r="O290">
        <v>0</v>
      </c>
      <c r="P290" t="s">
        <v>418</v>
      </c>
      <c r="Q290" t="s">
        <v>841</v>
      </c>
      <c r="R290" t="s">
        <v>266</v>
      </c>
      <c r="S290">
        <v>1</v>
      </c>
      <c r="T290">
        <v>72</v>
      </c>
      <c r="U290">
        <v>4</v>
      </c>
      <c r="V290" t="s">
        <v>275</v>
      </c>
      <c r="W290" t="s">
        <v>266</v>
      </c>
      <c r="Z290" t="s">
        <v>842</v>
      </c>
    </row>
    <row r="291" spans="1:26">
      <c r="A291" t="str">
        <f t="shared" si="4"/>
        <v>83-4</v>
      </c>
      <c r="B291">
        <v>5057</v>
      </c>
      <c r="C291">
        <v>1</v>
      </c>
      <c r="D291" t="s">
        <v>164</v>
      </c>
      <c r="E291">
        <v>83</v>
      </c>
      <c r="F291" t="s">
        <v>263</v>
      </c>
      <c r="G291">
        <v>4</v>
      </c>
      <c r="H291">
        <v>3103562</v>
      </c>
      <c r="I291" s="126">
        <v>0.95499999999999996</v>
      </c>
      <c r="J291">
        <v>0.92</v>
      </c>
      <c r="K291" s="126">
        <v>208.32499999999999</v>
      </c>
      <c r="L291">
        <v>209.18</v>
      </c>
      <c r="M291">
        <v>208.26</v>
      </c>
      <c r="N291">
        <v>209.18</v>
      </c>
      <c r="O291">
        <v>0</v>
      </c>
      <c r="P291" t="s">
        <v>418</v>
      </c>
      <c r="Q291" t="s">
        <v>843</v>
      </c>
      <c r="R291" t="s">
        <v>266</v>
      </c>
      <c r="S291">
        <v>1</v>
      </c>
      <c r="T291">
        <v>73</v>
      </c>
      <c r="U291">
        <v>1</v>
      </c>
      <c r="V291" t="s">
        <v>267</v>
      </c>
      <c r="W291" t="s">
        <v>266</v>
      </c>
      <c r="Z291" t="s">
        <v>844</v>
      </c>
    </row>
    <row r="292" spans="1:26">
      <c r="A292" t="str">
        <f t="shared" si="4"/>
        <v>84-1</v>
      </c>
      <c r="B292">
        <v>5057</v>
      </c>
      <c r="C292">
        <v>1</v>
      </c>
      <c r="D292" t="s">
        <v>164</v>
      </c>
      <c r="E292">
        <v>84</v>
      </c>
      <c r="F292" t="s">
        <v>263</v>
      </c>
      <c r="G292">
        <v>1</v>
      </c>
      <c r="H292">
        <v>3103564</v>
      </c>
      <c r="I292" s="126">
        <v>0.91</v>
      </c>
      <c r="J292">
        <v>0.91</v>
      </c>
      <c r="K292" s="126">
        <v>209.2</v>
      </c>
      <c r="L292">
        <v>210.11</v>
      </c>
      <c r="M292">
        <v>209.2</v>
      </c>
      <c r="N292">
        <v>210.11</v>
      </c>
      <c r="O292">
        <v>0</v>
      </c>
      <c r="P292" t="s">
        <v>418</v>
      </c>
      <c r="Q292" t="s">
        <v>845</v>
      </c>
      <c r="R292" t="s">
        <v>266</v>
      </c>
      <c r="S292">
        <v>1</v>
      </c>
      <c r="T292">
        <v>73</v>
      </c>
      <c r="U292">
        <v>2</v>
      </c>
      <c r="V292" t="s">
        <v>270</v>
      </c>
      <c r="W292" t="s">
        <v>266</v>
      </c>
      <c r="Z292" t="s">
        <v>846</v>
      </c>
    </row>
    <row r="293" spans="1:26">
      <c r="A293" t="str">
        <f t="shared" si="4"/>
        <v>84-2</v>
      </c>
      <c r="B293">
        <v>5057</v>
      </c>
      <c r="C293">
        <v>1</v>
      </c>
      <c r="D293" t="s">
        <v>164</v>
      </c>
      <c r="E293">
        <v>84</v>
      </c>
      <c r="F293" t="s">
        <v>263</v>
      </c>
      <c r="G293">
        <v>2</v>
      </c>
      <c r="H293">
        <v>3103566</v>
      </c>
      <c r="I293" s="126">
        <v>0.66</v>
      </c>
      <c r="J293">
        <v>0.7</v>
      </c>
      <c r="K293" s="126">
        <v>210.10999999999999</v>
      </c>
      <c r="L293">
        <v>210.81</v>
      </c>
      <c r="M293">
        <v>210.11</v>
      </c>
      <c r="N293">
        <v>210.81</v>
      </c>
      <c r="O293">
        <v>0</v>
      </c>
      <c r="P293" t="s">
        <v>418</v>
      </c>
      <c r="Q293" t="s">
        <v>847</v>
      </c>
      <c r="R293" t="s">
        <v>266</v>
      </c>
      <c r="S293">
        <v>1</v>
      </c>
      <c r="T293">
        <v>73</v>
      </c>
      <c r="U293">
        <v>3</v>
      </c>
      <c r="V293" t="s">
        <v>270</v>
      </c>
      <c r="W293" t="s">
        <v>266</v>
      </c>
      <c r="Z293" t="s">
        <v>848</v>
      </c>
    </row>
    <row r="294" spans="1:26">
      <c r="A294" t="str">
        <f t="shared" si="4"/>
        <v>84-3</v>
      </c>
      <c r="B294">
        <v>5057</v>
      </c>
      <c r="C294">
        <v>1</v>
      </c>
      <c r="D294" t="s">
        <v>164</v>
      </c>
      <c r="E294">
        <v>84</v>
      </c>
      <c r="F294" t="s">
        <v>263</v>
      </c>
      <c r="G294">
        <v>3</v>
      </c>
      <c r="H294">
        <v>3103568</v>
      </c>
      <c r="I294" s="126">
        <v>0.92500000000000004</v>
      </c>
      <c r="J294">
        <v>0.9</v>
      </c>
      <c r="K294" s="126">
        <v>210.76999999999998</v>
      </c>
      <c r="L294">
        <v>211.71</v>
      </c>
      <c r="M294">
        <v>210.81</v>
      </c>
      <c r="N294">
        <v>211.71</v>
      </c>
      <c r="O294">
        <v>0</v>
      </c>
      <c r="P294" t="s">
        <v>418</v>
      </c>
      <c r="Q294" t="s">
        <v>849</v>
      </c>
      <c r="R294" t="s">
        <v>266</v>
      </c>
      <c r="S294">
        <v>1</v>
      </c>
      <c r="T294">
        <v>73</v>
      </c>
      <c r="U294">
        <v>4</v>
      </c>
      <c r="V294" t="s">
        <v>275</v>
      </c>
      <c r="W294" t="s">
        <v>266</v>
      </c>
      <c r="Z294" t="s">
        <v>850</v>
      </c>
    </row>
    <row r="295" spans="1:26" ht="15">
      <c r="A295" t="str">
        <f t="shared" si="4"/>
        <v>85-1</v>
      </c>
      <c r="B295" s="17">
        <v>5057</v>
      </c>
      <c r="C295" s="17">
        <v>1</v>
      </c>
      <c r="D295" s="17" t="s">
        <v>164</v>
      </c>
      <c r="E295" s="17">
        <v>85</v>
      </c>
      <c r="F295" s="17" t="s">
        <v>263</v>
      </c>
      <c r="G295" s="17">
        <v>1</v>
      </c>
      <c r="H295" s="17">
        <v>3103574</v>
      </c>
      <c r="I295" s="126">
        <v>0.63500000000000001</v>
      </c>
      <c r="J295" s="17">
        <v>0.63</v>
      </c>
      <c r="K295" s="126">
        <v>211.7</v>
      </c>
      <c r="L295" s="17">
        <v>212.33</v>
      </c>
      <c r="M295" s="17">
        <v>211.7</v>
      </c>
      <c r="N295" s="17">
        <v>212.33</v>
      </c>
      <c r="O295" s="17">
        <v>0</v>
      </c>
      <c r="P295" s="17" t="s">
        <v>264</v>
      </c>
      <c r="Q295" s="17" t="s">
        <v>851</v>
      </c>
      <c r="R295" s="17" t="s">
        <v>266</v>
      </c>
      <c r="S295" s="17">
        <v>2</v>
      </c>
      <c r="T295" s="17">
        <v>74</v>
      </c>
      <c r="U295" s="17">
        <v>1</v>
      </c>
      <c r="V295" s="17" t="s">
        <v>267</v>
      </c>
      <c r="W295" s="17" t="s">
        <v>266</v>
      </c>
      <c r="X295" s="17"/>
      <c r="Y295" s="17"/>
      <c r="Z295" s="17" t="s">
        <v>852</v>
      </c>
    </row>
    <row r="296" spans="1:26" ht="15">
      <c r="A296" t="str">
        <f t="shared" si="4"/>
        <v>86-1</v>
      </c>
      <c r="B296" s="17">
        <v>5057</v>
      </c>
      <c r="C296" s="17">
        <v>1</v>
      </c>
      <c r="D296" s="17" t="s">
        <v>164</v>
      </c>
      <c r="E296" s="17">
        <v>86</v>
      </c>
      <c r="F296" s="17" t="s">
        <v>263</v>
      </c>
      <c r="G296" s="17">
        <v>1</v>
      </c>
      <c r="H296" s="17">
        <v>3103578</v>
      </c>
      <c r="I296" s="126">
        <v>0.98</v>
      </c>
      <c r="J296" s="17">
        <v>0.93</v>
      </c>
      <c r="K296" s="126">
        <v>212.2</v>
      </c>
      <c r="L296" s="17">
        <v>213.13</v>
      </c>
      <c r="M296" s="17">
        <v>212.2</v>
      </c>
      <c r="N296" s="17">
        <v>213.13</v>
      </c>
      <c r="O296" s="17">
        <v>0</v>
      </c>
      <c r="P296" s="17" t="s">
        <v>264</v>
      </c>
      <c r="Q296" s="17" t="s">
        <v>853</v>
      </c>
      <c r="R296" s="17" t="s">
        <v>266</v>
      </c>
      <c r="S296" s="17">
        <v>1</v>
      </c>
      <c r="T296" s="17">
        <v>74</v>
      </c>
      <c r="U296" s="17">
        <v>2</v>
      </c>
      <c r="V296" s="17" t="s">
        <v>270</v>
      </c>
      <c r="W296" s="17" t="s">
        <v>266</v>
      </c>
      <c r="X296" s="17"/>
      <c r="Y296" s="17"/>
      <c r="Z296" s="17" t="s">
        <v>854</v>
      </c>
    </row>
    <row r="297" spans="1:26">
      <c r="A297" t="str">
        <f t="shared" si="4"/>
        <v>86-2</v>
      </c>
      <c r="B297">
        <v>5057</v>
      </c>
      <c r="C297">
        <v>1</v>
      </c>
      <c r="D297" t="s">
        <v>164</v>
      </c>
      <c r="E297">
        <v>86</v>
      </c>
      <c r="F297" t="s">
        <v>263</v>
      </c>
      <c r="G297">
        <v>2</v>
      </c>
      <c r="H297">
        <v>3103580</v>
      </c>
      <c r="I297" s="126">
        <v>0.85499999999999998</v>
      </c>
      <c r="J297">
        <v>0.82</v>
      </c>
      <c r="K297" s="126">
        <v>213.17999999999998</v>
      </c>
      <c r="L297">
        <v>213.95</v>
      </c>
      <c r="M297">
        <v>213.13</v>
      </c>
      <c r="N297">
        <v>213.95</v>
      </c>
      <c r="O297">
        <v>0</v>
      </c>
      <c r="P297" t="s">
        <v>264</v>
      </c>
      <c r="Q297" t="s">
        <v>855</v>
      </c>
      <c r="R297" t="s">
        <v>266</v>
      </c>
      <c r="S297">
        <v>1</v>
      </c>
      <c r="T297">
        <v>74</v>
      </c>
      <c r="U297">
        <v>3</v>
      </c>
      <c r="V297" t="s">
        <v>270</v>
      </c>
      <c r="W297" t="s">
        <v>266</v>
      </c>
      <c r="Z297" t="s">
        <v>856</v>
      </c>
    </row>
    <row r="298" spans="1:26">
      <c r="A298" t="str">
        <f t="shared" si="4"/>
        <v>86-3</v>
      </c>
      <c r="B298">
        <v>5057</v>
      </c>
      <c r="C298">
        <v>1</v>
      </c>
      <c r="D298" t="s">
        <v>164</v>
      </c>
      <c r="E298">
        <v>86</v>
      </c>
      <c r="F298" t="s">
        <v>263</v>
      </c>
      <c r="G298">
        <v>3</v>
      </c>
      <c r="H298">
        <v>3103582</v>
      </c>
      <c r="I298" s="126">
        <v>0.69</v>
      </c>
      <c r="J298">
        <v>0.68</v>
      </c>
      <c r="K298" s="126">
        <v>214.03499999999997</v>
      </c>
      <c r="L298">
        <v>214.63</v>
      </c>
      <c r="M298">
        <v>213.95</v>
      </c>
      <c r="N298">
        <v>214.63</v>
      </c>
      <c r="O298">
        <v>0</v>
      </c>
      <c r="P298" t="s">
        <v>264</v>
      </c>
      <c r="Q298" t="s">
        <v>857</v>
      </c>
      <c r="R298" t="s">
        <v>266</v>
      </c>
      <c r="S298">
        <v>1</v>
      </c>
      <c r="T298">
        <v>74</v>
      </c>
      <c r="U298">
        <v>4</v>
      </c>
      <c r="V298" t="s">
        <v>275</v>
      </c>
      <c r="W298" t="s">
        <v>266</v>
      </c>
      <c r="Z298" t="s">
        <v>858</v>
      </c>
    </row>
    <row r="299" spans="1:26">
      <c r="A299" t="str">
        <f t="shared" si="4"/>
        <v>86-4</v>
      </c>
      <c r="B299">
        <v>5057</v>
      </c>
      <c r="C299">
        <v>1</v>
      </c>
      <c r="D299" t="s">
        <v>164</v>
      </c>
      <c r="E299">
        <v>86</v>
      </c>
      <c r="F299" t="s">
        <v>263</v>
      </c>
      <c r="G299">
        <v>4</v>
      </c>
      <c r="H299">
        <v>3103584</v>
      </c>
      <c r="I299" s="126">
        <v>0.59</v>
      </c>
      <c r="J299">
        <v>0.55000000000000004</v>
      </c>
      <c r="K299" s="126">
        <v>214.72499999999997</v>
      </c>
      <c r="L299">
        <v>215.18</v>
      </c>
      <c r="M299">
        <v>214.63</v>
      </c>
      <c r="N299">
        <v>215.18</v>
      </c>
      <c r="O299">
        <v>0</v>
      </c>
      <c r="P299" t="s">
        <v>264</v>
      </c>
      <c r="Q299" t="s">
        <v>859</v>
      </c>
      <c r="R299" t="s">
        <v>266</v>
      </c>
      <c r="S299">
        <v>1</v>
      </c>
      <c r="T299">
        <v>75</v>
      </c>
      <c r="U299">
        <v>1</v>
      </c>
      <c r="V299" t="s">
        <v>267</v>
      </c>
      <c r="W299" t="s">
        <v>266</v>
      </c>
      <c r="Z299" t="s">
        <v>860</v>
      </c>
    </row>
    <row r="300" spans="1:26" ht="15">
      <c r="A300" t="str">
        <f t="shared" si="4"/>
        <v>87-1</v>
      </c>
      <c r="B300" s="17">
        <v>5057</v>
      </c>
      <c r="C300" s="17">
        <v>1</v>
      </c>
      <c r="D300" s="17" t="s">
        <v>164</v>
      </c>
      <c r="E300" s="17">
        <v>87</v>
      </c>
      <c r="F300" s="17" t="s">
        <v>263</v>
      </c>
      <c r="G300" s="17">
        <v>1</v>
      </c>
      <c r="H300" s="17">
        <v>3103588</v>
      </c>
      <c r="I300" s="126">
        <v>0.83499999999999996</v>
      </c>
      <c r="J300" s="17">
        <v>0.83</v>
      </c>
      <c r="K300" s="126">
        <v>215.2</v>
      </c>
      <c r="L300" s="17">
        <v>216.03</v>
      </c>
      <c r="M300" s="17">
        <v>215.2</v>
      </c>
      <c r="N300" s="17">
        <v>216.03</v>
      </c>
      <c r="O300" s="17">
        <v>0</v>
      </c>
      <c r="P300" s="17" t="s">
        <v>264</v>
      </c>
      <c r="Q300" s="17" t="s">
        <v>861</v>
      </c>
      <c r="R300" s="17" t="s">
        <v>266</v>
      </c>
      <c r="S300" s="17">
        <v>1</v>
      </c>
      <c r="T300" s="17">
        <v>75</v>
      </c>
      <c r="U300" s="17">
        <v>2</v>
      </c>
      <c r="V300" s="17" t="s">
        <v>270</v>
      </c>
      <c r="W300" s="17" t="s">
        <v>266</v>
      </c>
      <c r="X300" s="17"/>
      <c r="Y300" s="17"/>
      <c r="Z300" s="17" t="s">
        <v>862</v>
      </c>
    </row>
    <row r="301" spans="1:26">
      <c r="A301" t="str">
        <f t="shared" si="4"/>
        <v>87-2</v>
      </c>
      <c r="B301">
        <v>5057</v>
      </c>
      <c r="C301">
        <v>1</v>
      </c>
      <c r="D301" t="s">
        <v>164</v>
      </c>
      <c r="E301">
        <v>87</v>
      </c>
      <c r="F301" t="s">
        <v>263</v>
      </c>
      <c r="G301">
        <v>2</v>
      </c>
      <c r="H301">
        <v>3103590</v>
      </c>
      <c r="I301" s="126">
        <v>0.78500000000000003</v>
      </c>
      <c r="J301">
        <v>0.75</v>
      </c>
      <c r="K301" s="126">
        <v>216.035</v>
      </c>
      <c r="L301">
        <v>216.78</v>
      </c>
      <c r="M301">
        <v>216.03</v>
      </c>
      <c r="N301">
        <v>216.78</v>
      </c>
      <c r="O301">
        <v>0</v>
      </c>
      <c r="P301" t="s">
        <v>264</v>
      </c>
      <c r="Q301" t="s">
        <v>863</v>
      </c>
      <c r="R301" t="s">
        <v>266</v>
      </c>
      <c r="S301">
        <v>1</v>
      </c>
      <c r="T301">
        <v>75</v>
      </c>
      <c r="U301">
        <v>3</v>
      </c>
      <c r="V301" t="s">
        <v>270</v>
      </c>
      <c r="W301" t="s">
        <v>266</v>
      </c>
      <c r="Z301" t="s">
        <v>864</v>
      </c>
    </row>
    <row r="302" spans="1:26">
      <c r="A302" t="str">
        <f t="shared" si="4"/>
        <v>87-3</v>
      </c>
      <c r="B302">
        <v>5057</v>
      </c>
      <c r="C302">
        <v>1</v>
      </c>
      <c r="D302" t="s">
        <v>164</v>
      </c>
      <c r="E302">
        <v>87</v>
      </c>
      <c r="F302" t="s">
        <v>263</v>
      </c>
      <c r="G302">
        <v>3</v>
      </c>
      <c r="H302">
        <v>3103592</v>
      </c>
      <c r="I302" s="126">
        <v>0.74</v>
      </c>
      <c r="J302">
        <v>0.7</v>
      </c>
      <c r="K302" s="126">
        <v>216.82</v>
      </c>
      <c r="L302">
        <v>217.48</v>
      </c>
      <c r="M302">
        <v>216.78</v>
      </c>
      <c r="N302">
        <v>217.48</v>
      </c>
      <c r="O302">
        <v>0</v>
      </c>
      <c r="P302" t="s">
        <v>264</v>
      </c>
      <c r="Q302" t="s">
        <v>865</v>
      </c>
      <c r="R302" t="s">
        <v>266</v>
      </c>
      <c r="S302">
        <v>1</v>
      </c>
      <c r="T302">
        <v>75</v>
      </c>
      <c r="U302">
        <v>4</v>
      </c>
      <c r="V302" t="s">
        <v>275</v>
      </c>
      <c r="W302" t="s">
        <v>266</v>
      </c>
      <c r="Z302" t="s">
        <v>866</v>
      </c>
    </row>
    <row r="303" spans="1:26">
      <c r="A303" t="str">
        <f t="shared" si="4"/>
        <v>87-4</v>
      </c>
      <c r="B303">
        <v>5057</v>
      </c>
      <c r="C303">
        <v>1</v>
      </c>
      <c r="D303" t="s">
        <v>164</v>
      </c>
      <c r="E303">
        <v>87</v>
      </c>
      <c r="F303" t="s">
        <v>263</v>
      </c>
      <c r="G303">
        <v>4</v>
      </c>
      <c r="H303">
        <v>3103594</v>
      </c>
      <c r="I303" s="126">
        <v>0.69499999999999995</v>
      </c>
      <c r="J303">
        <v>0.68</v>
      </c>
      <c r="K303" s="126">
        <v>217.56</v>
      </c>
      <c r="L303">
        <v>218.16</v>
      </c>
      <c r="M303">
        <v>217.48</v>
      </c>
      <c r="N303">
        <v>218.16</v>
      </c>
      <c r="O303">
        <v>0</v>
      </c>
      <c r="P303" t="s">
        <v>264</v>
      </c>
      <c r="Q303" t="s">
        <v>867</v>
      </c>
      <c r="R303" t="s">
        <v>266</v>
      </c>
      <c r="S303">
        <v>1</v>
      </c>
      <c r="T303">
        <v>76</v>
      </c>
      <c r="U303">
        <v>1</v>
      </c>
      <c r="V303" t="s">
        <v>267</v>
      </c>
      <c r="W303" t="s">
        <v>266</v>
      </c>
      <c r="Z303" t="s">
        <v>868</v>
      </c>
    </row>
    <row r="304" spans="1:26">
      <c r="A304" t="str">
        <f t="shared" si="4"/>
        <v>88-1</v>
      </c>
      <c r="B304">
        <v>5057</v>
      </c>
      <c r="C304">
        <v>1</v>
      </c>
      <c r="D304" t="s">
        <v>164</v>
      </c>
      <c r="E304">
        <v>88</v>
      </c>
      <c r="F304" t="s">
        <v>263</v>
      </c>
      <c r="G304">
        <v>1</v>
      </c>
      <c r="H304">
        <v>3103596</v>
      </c>
      <c r="I304" s="126">
        <v>1</v>
      </c>
      <c r="J304">
        <v>0.97</v>
      </c>
      <c r="K304" s="126">
        <v>218.2</v>
      </c>
      <c r="L304">
        <v>219.17</v>
      </c>
      <c r="M304">
        <v>218.2</v>
      </c>
      <c r="N304">
        <v>219.17</v>
      </c>
      <c r="O304">
        <v>0</v>
      </c>
      <c r="P304" t="s">
        <v>264</v>
      </c>
      <c r="Q304" t="s">
        <v>869</v>
      </c>
      <c r="R304" t="s">
        <v>266</v>
      </c>
      <c r="S304">
        <v>1</v>
      </c>
      <c r="T304">
        <v>76</v>
      </c>
      <c r="U304">
        <v>2</v>
      </c>
      <c r="V304" t="s">
        <v>270</v>
      </c>
      <c r="W304" t="s">
        <v>266</v>
      </c>
      <c r="Z304" t="s">
        <v>870</v>
      </c>
    </row>
    <row r="305" spans="1:26">
      <c r="A305" t="str">
        <f t="shared" si="4"/>
        <v>88-2</v>
      </c>
      <c r="B305">
        <v>5057</v>
      </c>
      <c r="C305">
        <v>1</v>
      </c>
      <c r="D305" t="s">
        <v>164</v>
      </c>
      <c r="E305">
        <v>88</v>
      </c>
      <c r="F305" t="s">
        <v>263</v>
      </c>
      <c r="G305">
        <v>2</v>
      </c>
      <c r="H305">
        <v>3103598</v>
      </c>
      <c r="I305" s="126">
        <v>0.82</v>
      </c>
      <c r="J305">
        <v>0.77</v>
      </c>
      <c r="K305" s="126">
        <v>219.2</v>
      </c>
      <c r="L305">
        <v>219.94</v>
      </c>
      <c r="M305">
        <v>219.17</v>
      </c>
      <c r="N305">
        <v>219.94</v>
      </c>
      <c r="O305">
        <v>0</v>
      </c>
      <c r="P305" t="s">
        <v>264</v>
      </c>
      <c r="Q305" t="s">
        <v>871</v>
      </c>
      <c r="R305" t="s">
        <v>266</v>
      </c>
      <c r="S305">
        <v>1</v>
      </c>
      <c r="T305">
        <v>76</v>
      </c>
      <c r="U305">
        <v>3</v>
      </c>
      <c r="V305" t="s">
        <v>270</v>
      </c>
      <c r="W305" t="s">
        <v>266</v>
      </c>
      <c r="Z305" t="s">
        <v>872</v>
      </c>
    </row>
    <row r="306" spans="1:26">
      <c r="A306" t="str">
        <f t="shared" si="4"/>
        <v>88-3</v>
      </c>
      <c r="B306">
        <v>5057</v>
      </c>
      <c r="C306">
        <v>1</v>
      </c>
      <c r="D306" t="s">
        <v>164</v>
      </c>
      <c r="E306">
        <v>88</v>
      </c>
      <c r="F306" t="s">
        <v>263</v>
      </c>
      <c r="G306">
        <v>3</v>
      </c>
      <c r="H306">
        <v>3103600</v>
      </c>
      <c r="I306" s="126">
        <v>0.91</v>
      </c>
      <c r="J306">
        <v>0.86</v>
      </c>
      <c r="K306" s="126">
        <v>220.01999999999998</v>
      </c>
      <c r="L306">
        <v>220.8</v>
      </c>
      <c r="M306">
        <v>219.94</v>
      </c>
      <c r="N306">
        <v>220.8</v>
      </c>
      <c r="O306">
        <v>0</v>
      </c>
      <c r="P306" t="s">
        <v>264</v>
      </c>
      <c r="Q306" t="s">
        <v>873</v>
      </c>
      <c r="R306" t="s">
        <v>266</v>
      </c>
      <c r="S306">
        <v>1</v>
      </c>
      <c r="T306">
        <v>76</v>
      </c>
      <c r="U306">
        <v>4</v>
      </c>
      <c r="V306" t="s">
        <v>275</v>
      </c>
      <c r="W306" t="s">
        <v>266</v>
      </c>
      <c r="Z306" t="s">
        <v>874</v>
      </c>
    </row>
    <row r="307" spans="1:26" ht="15">
      <c r="A307" t="str">
        <f t="shared" si="4"/>
        <v>88-4</v>
      </c>
      <c r="B307" s="17">
        <v>5057</v>
      </c>
      <c r="C307" s="17">
        <v>1</v>
      </c>
      <c r="D307" s="17" t="s">
        <v>164</v>
      </c>
      <c r="E307" s="17">
        <v>88</v>
      </c>
      <c r="F307" s="17" t="s">
        <v>263</v>
      </c>
      <c r="G307" s="17">
        <v>4</v>
      </c>
      <c r="H307" s="17">
        <v>3103604</v>
      </c>
      <c r="I307" s="126">
        <v>0.47</v>
      </c>
      <c r="J307" s="17">
        <v>0.41</v>
      </c>
      <c r="K307" s="126">
        <v>220.92999999999998</v>
      </c>
      <c r="L307" s="17">
        <v>221.21</v>
      </c>
      <c r="M307" s="17">
        <v>220.8</v>
      </c>
      <c r="N307" s="17">
        <v>221.21</v>
      </c>
      <c r="O307" s="17">
        <v>0</v>
      </c>
      <c r="P307" s="17" t="s">
        <v>418</v>
      </c>
      <c r="Q307" s="17" t="s">
        <v>875</v>
      </c>
      <c r="R307" s="17" t="s">
        <v>266</v>
      </c>
      <c r="S307" s="17">
        <v>1</v>
      </c>
      <c r="T307" s="17">
        <v>77</v>
      </c>
      <c r="U307" s="17">
        <v>1</v>
      </c>
      <c r="V307" s="17" t="s">
        <v>267</v>
      </c>
      <c r="W307" s="17" t="s">
        <v>266</v>
      </c>
      <c r="X307" s="17"/>
      <c r="Y307" s="17"/>
      <c r="Z307" s="17" t="s">
        <v>876</v>
      </c>
    </row>
    <row r="308" spans="1:26">
      <c r="A308" t="str">
        <f t="shared" si="4"/>
        <v>89-1</v>
      </c>
      <c r="B308">
        <v>5057</v>
      </c>
      <c r="C308">
        <v>1</v>
      </c>
      <c r="D308" t="s">
        <v>164</v>
      </c>
      <c r="E308">
        <v>89</v>
      </c>
      <c r="F308" t="s">
        <v>263</v>
      </c>
      <c r="G308">
        <v>1</v>
      </c>
      <c r="H308">
        <v>3103606</v>
      </c>
      <c r="I308" s="126">
        <v>0.88</v>
      </c>
      <c r="J308">
        <v>0.84</v>
      </c>
      <c r="K308" s="126">
        <v>221.2</v>
      </c>
      <c r="L308">
        <v>222.04</v>
      </c>
      <c r="M308">
        <v>221.2</v>
      </c>
      <c r="N308">
        <v>222.04</v>
      </c>
      <c r="O308">
        <v>0</v>
      </c>
      <c r="P308" t="s">
        <v>418</v>
      </c>
      <c r="Q308" t="s">
        <v>877</v>
      </c>
      <c r="R308" t="s">
        <v>266</v>
      </c>
      <c r="S308">
        <v>1</v>
      </c>
      <c r="T308">
        <v>77</v>
      </c>
      <c r="U308">
        <v>2</v>
      </c>
      <c r="V308" t="s">
        <v>270</v>
      </c>
      <c r="W308" t="s">
        <v>266</v>
      </c>
      <c r="Z308" t="s">
        <v>878</v>
      </c>
    </row>
    <row r="309" spans="1:26">
      <c r="A309" t="str">
        <f t="shared" si="4"/>
        <v>89-2</v>
      </c>
      <c r="B309">
        <v>5057</v>
      </c>
      <c r="C309">
        <v>1</v>
      </c>
      <c r="D309" t="s">
        <v>164</v>
      </c>
      <c r="E309">
        <v>89</v>
      </c>
      <c r="F309" t="s">
        <v>263</v>
      </c>
      <c r="G309">
        <v>2</v>
      </c>
      <c r="H309">
        <v>3103608</v>
      </c>
      <c r="I309" s="126">
        <v>0.78</v>
      </c>
      <c r="J309">
        <v>0.77</v>
      </c>
      <c r="K309" s="126">
        <v>222.07999999999998</v>
      </c>
      <c r="L309">
        <v>222.81</v>
      </c>
      <c r="M309">
        <v>222.04</v>
      </c>
      <c r="N309">
        <v>222.81</v>
      </c>
      <c r="O309">
        <v>0</v>
      </c>
      <c r="P309" t="s">
        <v>418</v>
      </c>
      <c r="Q309" t="s">
        <v>879</v>
      </c>
      <c r="R309" t="s">
        <v>266</v>
      </c>
      <c r="S309">
        <v>1</v>
      </c>
      <c r="T309">
        <v>3</v>
      </c>
      <c r="U309">
        <v>3</v>
      </c>
      <c r="V309" t="s">
        <v>270</v>
      </c>
      <c r="W309" t="s">
        <v>266</v>
      </c>
      <c r="Z309" t="s">
        <v>880</v>
      </c>
    </row>
    <row r="310" spans="1:26">
      <c r="A310" t="str">
        <f t="shared" si="4"/>
        <v>90-1</v>
      </c>
      <c r="B310">
        <v>5057</v>
      </c>
      <c r="C310">
        <v>1</v>
      </c>
      <c r="D310" t="s">
        <v>164</v>
      </c>
      <c r="E310">
        <v>90</v>
      </c>
      <c r="F310" t="s">
        <v>263</v>
      </c>
      <c r="G310">
        <v>1</v>
      </c>
      <c r="H310">
        <v>3103610</v>
      </c>
      <c r="I310" s="126">
        <v>0.83499999999999996</v>
      </c>
      <c r="J310">
        <v>0.83</v>
      </c>
      <c r="K310" s="126">
        <v>222.7</v>
      </c>
      <c r="L310">
        <v>223.53</v>
      </c>
      <c r="M310">
        <v>222.7</v>
      </c>
      <c r="N310">
        <v>223.53</v>
      </c>
      <c r="O310">
        <v>0</v>
      </c>
      <c r="P310" t="s">
        <v>418</v>
      </c>
      <c r="Q310" t="s">
        <v>881</v>
      </c>
      <c r="R310" t="s">
        <v>266</v>
      </c>
      <c r="S310">
        <v>1</v>
      </c>
      <c r="T310">
        <v>77</v>
      </c>
      <c r="U310">
        <v>4</v>
      </c>
      <c r="V310" t="s">
        <v>275</v>
      </c>
      <c r="W310" t="s">
        <v>266</v>
      </c>
      <c r="Z310" t="s">
        <v>882</v>
      </c>
    </row>
    <row r="311" spans="1:26">
      <c r="A311" t="str">
        <f t="shared" si="4"/>
        <v>90-2</v>
      </c>
      <c r="B311">
        <v>5057</v>
      </c>
      <c r="C311">
        <v>1</v>
      </c>
      <c r="D311" t="s">
        <v>164</v>
      </c>
      <c r="E311">
        <v>90</v>
      </c>
      <c r="F311" t="s">
        <v>263</v>
      </c>
      <c r="G311">
        <v>2</v>
      </c>
      <c r="H311">
        <v>3103612</v>
      </c>
      <c r="I311" s="126">
        <v>0.51500000000000001</v>
      </c>
      <c r="J311">
        <v>0.49</v>
      </c>
      <c r="K311" s="126">
        <v>223.535</v>
      </c>
      <c r="L311">
        <v>224.02</v>
      </c>
      <c r="M311">
        <v>223.53</v>
      </c>
      <c r="N311">
        <v>224.02</v>
      </c>
      <c r="O311">
        <v>0</v>
      </c>
      <c r="P311" t="s">
        <v>418</v>
      </c>
      <c r="Q311" t="s">
        <v>883</v>
      </c>
      <c r="R311" t="s">
        <v>266</v>
      </c>
      <c r="S311">
        <v>1</v>
      </c>
      <c r="T311">
        <v>78</v>
      </c>
      <c r="U311">
        <v>1</v>
      </c>
      <c r="V311" t="s">
        <v>267</v>
      </c>
      <c r="W311" t="s">
        <v>266</v>
      </c>
      <c r="Z311" t="s">
        <v>884</v>
      </c>
    </row>
    <row r="312" spans="1:26" ht="15">
      <c r="A312" t="str">
        <f t="shared" si="4"/>
        <v>91-1</v>
      </c>
      <c r="B312" s="17">
        <v>5057</v>
      </c>
      <c r="C312" s="17">
        <v>1</v>
      </c>
      <c r="D312" s="17" t="s">
        <v>164</v>
      </c>
      <c r="E312" s="17">
        <v>91</v>
      </c>
      <c r="F312" s="17" t="s">
        <v>263</v>
      </c>
      <c r="G312" s="17">
        <v>1</v>
      </c>
      <c r="H312" s="17">
        <v>3103616</v>
      </c>
      <c r="I312" s="126">
        <v>0.81</v>
      </c>
      <c r="J312" s="17">
        <v>0.78</v>
      </c>
      <c r="K312" s="126">
        <v>224.2</v>
      </c>
      <c r="L312" s="17">
        <v>224.98</v>
      </c>
      <c r="M312" s="17">
        <v>224.2</v>
      </c>
      <c r="N312" s="17">
        <v>224.98</v>
      </c>
      <c r="O312" s="17">
        <v>0</v>
      </c>
      <c r="P312" s="17" t="s">
        <v>418</v>
      </c>
      <c r="Q312" s="17" t="s">
        <v>885</v>
      </c>
      <c r="R312" s="17" t="s">
        <v>266</v>
      </c>
      <c r="S312" s="17">
        <v>1</v>
      </c>
      <c r="T312" s="17">
        <v>78</v>
      </c>
      <c r="U312" s="17">
        <v>2</v>
      </c>
      <c r="V312" s="17" t="s">
        <v>270</v>
      </c>
      <c r="W312" s="17" t="s">
        <v>266</v>
      </c>
      <c r="X312" s="17"/>
      <c r="Y312" s="17"/>
      <c r="Z312" s="17" t="s">
        <v>886</v>
      </c>
    </row>
    <row r="313" spans="1:26">
      <c r="A313" t="str">
        <f t="shared" si="4"/>
        <v>91-2</v>
      </c>
      <c r="B313">
        <v>5057</v>
      </c>
      <c r="C313">
        <v>1</v>
      </c>
      <c r="D313" t="s">
        <v>164</v>
      </c>
      <c r="E313">
        <v>91</v>
      </c>
      <c r="F313" t="s">
        <v>263</v>
      </c>
      <c r="G313">
        <v>2</v>
      </c>
      <c r="H313">
        <v>3103618</v>
      </c>
      <c r="I313" s="126">
        <v>0.83499999999999996</v>
      </c>
      <c r="J313">
        <v>0.77</v>
      </c>
      <c r="K313" s="126">
        <v>225.01</v>
      </c>
      <c r="L313">
        <v>225.75</v>
      </c>
      <c r="M313">
        <v>224.98</v>
      </c>
      <c r="N313">
        <v>225.75</v>
      </c>
      <c r="O313">
        <v>0</v>
      </c>
      <c r="P313" t="s">
        <v>418</v>
      </c>
      <c r="Q313" t="s">
        <v>887</v>
      </c>
      <c r="R313" t="s">
        <v>266</v>
      </c>
      <c r="S313">
        <v>1</v>
      </c>
      <c r="T313">
        <v>78</v>
      </c>
      <c r="U313">
        <v>3</v>
      </c>
      <c r="V313" t="s">
        <v>270</v>
      </c>
      <c r="W313" t="s">
        <v>266</v>
      </c>
      <c r="Z313" t="s">
        <v>888</v>
      </c>
    </row>
    <row r="314" spans="1:26">
      <c r="A314" t="str">
        <f t="shared" si="4"/>
        <v>91-3</v>
      </c>
      <c r="B314">
        <v>5057</v>
      </c>
      <c r="C314">
        <v>1</v>
      </c>
      <c r="D314" t="s">
        <v>164</v>
      </c>
      <c r="E314">
        <v>91</v>
      </c>
      <c r="F314" t="s">
        <v>263</v>
      </c>
      <c r="G314">
        <v>3</v>
      </c>
      <c r="H314">
        <v>3103620</v>
      </c>
      <c r="I314" s="126">
        <v>0.875</v>
      </c>
      <c r="J314">
        <v>0.84</v>
      </c>
      <c r="K314" s="126">
        <v>225.845</v>
      </c>
      <c r="L314">
        <v>226.59</v>
      </c>
      <c r="M314">
        <v>225.75</v>
      </c>
      <c r="N314">
        <v>226.59</v>
      </c>
      <c r="O314">
        <v>0</v>
      </c>
      <c r="P314" t="s">
        <v>418</v>
      </c>
      <c r="Q314" t="s">
        <v>889</v>
      </c>
      <c r="R314" t="s">
        <v>266</v>
      </c>
      <c r="S314">
        <v>1</v>
      </c>
      <c r="T314">
        <v>78</v>
      </c>
      <c r="U314">
        <v>4</v>
      </c>
      <c r="V314" t="s">
        <v>275</v>
      </c>
      <c r="W314" t="s">
        <v>266</v>
      </c>
      <c r="Z314" t="s">
        <v>890</v>
      </c>
    </row>
    <row r="315" spans="1:26">
      <c r="A315" t="str">
        <f t="shared" si="4"/>
        <v>91-4</v>
      </c>
      <c r="B315">
        <v>5057</v>
      </c>
      <c r="C315">
        <v>1</v>
      </c>
      <c r="D315" t="s">
        <v>164</v>
      </c>
      <c r="E315">
        <v>91</v>
      </c>
      <c r="F315" t="s">
        <v>263</v>
      </c>
      <c r="G315">
        <v>4</v>
      </c>
      <c r="H315">
        <v>3103622</v>
      </c>
      <c r="I315" s="126">
        <v>0.76</v>
      </c>
      <c r="J315">
        <v>0.71</v>
      </c>
      <c r="K315" s="126">
        <v>226.72</v>
      </c>
      <c r="L315">
        <v>227.3</v>
      </c>
      <c r="M315">
        <v>226.59</v>
      </c>
      <c r="N315">
        <v>227.3</v>
      </c>
      <c r="O315">
        <v>0</v>
      </c>
      <c r="P315" t="s">
        <v>418</v>
      </c>
      <c r="Q315" t="s">
        <v>891</v>
      </c>
      <c r="R315" t="s">
        <v>266</v>
      </c>
      <c r="S315">
        <v>1</v>
      </c>
      <c r="T315">
        <v>79</v>
      </c>
      <c r="U315">
        <v>1</v>
      </c>
      <c r="V315" t="s">
        <v>267</v>
      </c>
      <c r="W315" t="s">
        <v>266</v>
      </c>
      <c r="Z315" t="s">
        <v>892</v>
      </c>
    </row>
    <row r="316" spans="1:26">
      <c r="A316" t="str">
        <f t="shared" si="4"/>
        <v>92-1</v>
      </c>
      <c r="B316">
        <v>5057</v>
      </c>
      <c r="C316">
        <v>1</v>
      </c>
      <c r="D316" t="s">
        <v>164</v>
      </c>
      <c r="E316">
        <v>92</v>
      </c>
      <c r="F316" t="s">
        <v>263</v>
      </c>
      <c r="G316">
        <v>1</v>
      </c>
      <c r="H316">
        <v>3103624</v>
      </c>
      <c r="I316" s="126">
        <v>0.84</v>
      </c>
      <c r="J316">
        <v>0.8</v>
      </c>
      <c r="K316" s="126">
        <v>227.2</v>
      </c>
      <c r="L316">
        <v>228</v>
      </c>
      <c r="M316">
        <v>227.2</v>
      </c>
      <c r="N316">
        <v>228</v>
      </c>
      <c r="O316">
        <v>0</v>
      </c>
      <c r="P316" t="s">
        <v>418</v>
      </c>
      <c r="Q316" t="s">
        <v>893</v>
      </c>
      <c r="R316" t="s">
        <v>266</v>
      </c>
      <c r="S316">
        <v>1</v>
      </c>
      <c r="T316">
        <v>79</v>
      </c>
      <c r="U316">
        <v>2</v>
      </c>
      <c r="V316" t="s">
        <v>270</v>
      </c>
      <c r="W316" t="s">
        <v>266</v>
      </c>
      <c r="Z316" t="s">
        <v>894</v>
      </c>
    </row>
    <row r="317" spans="1:26">
      <c r="A317" t="str">
        <f t="shared" si="4"/>
        <v>92-2</v>
      </c>
      <c r="B317">
        <v>5057</v>
      </c>
      <c r="C317">
        <v>1</v>
      </c>
      <c r="D317" t="s">
        <v>164</v>
      </c>
      <c r="E317">
        <v>92</v>
      </c>
      <c r="F317" t="s">
        <v>263</v>
      </c>
      <c r="G317">
        <v>2</v>
      </c>
      <c r="H317">
        <v>3103626</v>
      </c>
      <c r="I317" s="126">
        <v>0.92</v>
      </c>
      <c r="J317">
        <v>0.89</v>
      </c>
      <c r="K317" s="126">
        <v>228.04</v>
      </c>
      <c r="L317">
        <v>228.89</v>
      </c>
      <c r="M317">
        <v>228</v>
      </c>
      <c r="N317">
        <v>228.89</v>
      </c>
      <c r="O317">
        <v>0</v>
      </c>
      <c r="P317" t="s">
        <v>418</v>
      </c>
      <c r="Q317" t="s">
        <v>895</v>
      </c>
      <c r="R317" t="s">
        <v>266</v>
      </c>
      <c r="S317">
        <v>1</v>
      </c>
      <c r="T317">
        <v>79</v>
      </c>
      <c r="U317">
        <v>3</v>
      </c>
      <c r="V317" t="s">
        <v>270</v>
      </c>
      <c r="W317" t="s">
        <v>266</v>
      </c>
      <c r="Z317" t="s">
        <v>896</v>
      </c>
    </row>
    <row r="318" spans="1:26">
      <c r="A318" t="str">
        <f t="shared" si="4"/>
        <v>92-3</v>
      </c>
      <c r="B318">
        <v>5057</v>
      </c>
      <c r="C318">
        <v>1</v>
      </c>
      <c r="D318" t="s">
        <v>164</v>
      </c>
      <c r="E318">
        <v>92</v>
      </c>
      <c r="F318" t="s">
        <v>263</v>
      </c>
      <c r="G318">
        <v>3</v>
      </c>
      <c r="H318">
        <v>3103628</v>
      </c>
      <c r="I318" s="126">
        <v>0.84</v>
      </c>
      <c r="J318">
        <v>0.82</v>
      </c>
      <c r="K318" s="126">
        <v>228.95999999999998</v>
      </c>
      <c r="L318">
        <v>229.71</v>
      </c>
      <c r="M318">
        <v>228.89</v>
      </c>
      <c r="N318">
        <v>229.71</v>
      </c>
      <c r="O318">
        <v>0</v>
      </c>
      <c r="P318" t="s">
        <v>418</v>
      </c>
      <c r="Q318" t="s">
        <v>897</v>
      </c>
      <c r="R318" t="s">
        <v>266</v>
      </c>
      <c r="S318">
        <v>1</v>
      </c>
      <c r="T318">
        <v>79</v>
      </c>
      <c r="U318">
        <v>4</v>
      </c>
      <c r="V318" t="s">
        <v>275</v>
      </c>
      <c r="W318" t="s">
        <v>266</v>
      </c>
      <c r="Z318" t="s">
        <v>898</v>
      </c>
    </row>
    <row r="319" spans="1:26">
      <c r="A319" t="str">
        <f t="shared" si="4"/>
        <v>92-4</v>
      </c>
      <c r="B319">
        <v>5057</v>
      </c>
      <c r="C319">
        <v>1</v>
      </c>
      <c r="D319" t="s">
        <v>164</v>
      </c>
      <c r="E319">
        <v>92</v>
      </c>
      <c r="F319" t="s">
        <v>263</v>
      </c>
      <c r="G319">
        <v>4</v>
      </c>
      <c r="H319">
        <v>3103630</v>
      </c>
      <c r="I319" s="126">
        <v>0.53500000000000003</v>
      </c>
      <c r="J319">
        <v>0.51</v>
      </c>
      <c r="K319" s="126">
        <v>229.79999999999998</v>
      </c>
      <c r="L319">
        <v>230.22</v>
      </c>
      <c r="M319">
        <v>229.71</v>
      </c>
      <c r="N319">
        <v>230.22</v>
      </c>
      <c r="O319">
        <v>0</v>
      </c>
      <c r="P319" t="s">
        <v>418</v>
      </c>
      <c r="Q319" t="s">
        <v>899</v>
      </c>
      <c r="R319" t="s">
        <v>266</v>
      </c>
      <c r="S319">
        <v>1</v>
      </c>
      <c r="T319">
        <v>80</v>
      </c>
      <c r="U319">
        <v>1</v>
      </c>
      <c r="V319" t="s">
        <v>267</v>
      </c>
      <c r="W319" t="s">
        <v>266</v>
      </c>
      <c r="Z319" t="s">
        <v>900</v>
      </c>
    </row>
    <row r="320" spans="1:26">
      <c r="A320" t="str">
        <f t="shared" si="4"/>
        <v>93-1</v>
      </c>
      <c r="B320">
        <v>5057</v>
      </c>
      <c r="C320">
        <v>1</v>
      </c>
      <c r="D320" t="s">
        <v>164</v>
      </c>
      <c r="E320">
        <v>93</v>
      </c>
      <c r="F320" t="s">
        <v>263</v>
      </c>
      <c r="G320">
        <v>1</v>
      </c>
      <c r="H320">
        <v>3103632</v>
      </c>
      <c r="I320" s="126">
        <v>0.84499999999999997</v>
      </c>
      <c r="J320">
        <v>0.8</v>
      </c>
      <c r="K320" s="126">
        <v>230.2</v>
      </c>
      <c r="L320">
        <v>231</v>
      </c>
      <c r="M320">
        <v>230.2</v>
      </c>
      <c r="N320">
        <v>231</v>
      </c>
      <c r="O320">
        <v>0</v>
      </c>
      <c r="P320" t="s">
        <v>418</v>
      </c>
      <c r="Q320" t="s">
        <v>901</v>
      </c>
      <c r="R320" t="s">
        <v>266</v>
      </c>
      <c r="S320">
        <v>1</v>
      </c>
      <c r="T320">
        <v>80</v>
      </c>
      <c r="U320">
        <v>2</v>
      </c>
      <c r="V320" t="s">
        <v>270</v>
      </c>
      <c r="W320" t="s">
        <v>266</v>
      </c>
      <c r="Z320" t="s">
        <v>902</v>
      </c>
    </row>
    <row r="321" spans="1:26">
      <c r="A321" t="str">
        <f t="shared" si="4"/>
        <v>93-2</v>
      </c>
      <c r="B321">
        <v>5057</v>
      </c>
      <c r="C321">
        <v>1</v>
      </c>
      <c r="D321" t="s">
        <v>164</v>
      </c>
      <c r="E321">
        <v>93</v>
      </c>
      <c r="F321" t="s">
        <v>263</v>
      </c>
      <c r="G321">
        <v>2</v>
      </c>
      <c r="H321">
        <v>3103634</v>
      </c>
      <c r="I321" s="126">
        <v>0.90500000000000003</v>
      </c>
      <c r="J321">
        <v>0.84</v>
      </c>
      <c r="K321" s="126">
        <v>231.04499999999999</v>
      </c>
      <c r="L321">
        <v>231.84</v>
      </c>
      <c r="M321">
        <v>231</v>
      </c>
      <c r="N321">
        <v>231.84</v>
      </c>
      <c r="O321">
        <v>0</v>
      </c>
      <c r="P321" t="s">
        <v>418</v>
      </c>
      <c r="Q321" t="s">
        <v>903</v>
      </c>
      <c r="R321" t="s">
        <v>266</v>
      </c>
      <c r="S321">
        <v>1</v>
      </c>
      <c r="T321">
        <v>80</v>
      </c>
      <c r="U321">
        <v>3</v>
      </c>
      <c r="V321" t="s">
        <v>270</v>
      </c>
      <c r="W321" t="s">
        <v>266</v>
      </c>
      <c r="Z321" t="s">
        <v>904</v>
      </c>
    </row>
    <row r="322" spans="1:26">
      <c r="A322" t="str">
        <f t="shared" si="4"/>
        <v>93-3</v>
      </c>
      <c r="B322">
        <v>5057</v>
      </c>
      <c r="C322">
        <v>1</v>
      </c>
      <c r="D322" t="s">
        <v>164</v>
      </c>
      <c r="E322">
        <v>93</v>
      </c>
      <c r="F322" t="s">
        <v>263</v>
      </c>
      <c r="G322">
        <v>3</v>
      </c>
      <c r="H322">
        <v>3103636</v>
      </c>
      <c r="I322" s="126">
        <v>0.495</v>
      </c>
      <c r="J322">
        <v>0.43</v>
      </c>
      <c r="K322" s="126">
        <v>231.95</v>
      </c>
      <c r="L322">
        <v>232.27</v>
      </c>
      <c r="M322">
        <v>231.84</v>
      </c>
      <c r="N322">
        <v>232.27</v>
      </c>
      <c r="O322">
        <v>0</v>
      </c>
      <c r="P322" t="s">
        <v>418</v>
      </c>
      <c r="Q322" t="s">
        <v>905</v>
      </c>
      <c r="R322" t="s">
        <v>266</v>
      </c>
      <c r="S322">
        <v>1</v>
      </c>
      <c r="T322">
        <v>80</v>
      </c>
      <c r="U322">
        <v>4</v>
      </c>
      <c r="V322" t="s">
        <v>275</v>
      </c>
      <c r="W322" t="s">
        <v>266</v>
      </c>
      <c r="Z322" t="s">
        <v>906</v>
      </c>
    </row>
    <row r="323" spans="1:26">
      <c r="A323" t="str">
        <f t="shared" si="4"/>
        <v>93-4</v>
      </c>
      <c r="B323">
        <v>5057</v>
      </c>
      <c r="C323">
        <v>1</v>
      </c>
      <c r="D323" t="s">
        <v>164</v>
      </c>
      <c r="E323">
        <v>93</v>
      </c>
      <c r="F323" t="s">
        <v>263</v>
      </c>
      <c r="G323">
        <v>4</v>
      </c>
      <c r="H323">
        <v>3103638</v>
      </c>
      <c r="I323" s="126">
        <v>0.96</v>
      </c>
      <c r="J323">
        <v>0.95</v>
      </c>
      <c r="K323" s="126">
        <v>232.44499999999999</v>
      </c>
      <c r="L323">
        <v>233.22</v>
      </c>
      <c r="M323">
        <v>232.27</v>
      </c>
      <c r="N323">
        <v>233.22</v>
      </c>
      <c r="O323">
        <v>0</v>
      </c>
      <c r="P323" t="s">
        <v>418</v>
      </c>
      <c r="Q323" t="s">
        <v>907</v>
      </c>
      <c r="R323" t="s">
        <v>266</v>
      </c>
      <c r="S323">
        <v>1</v>
      </c>
      <c r="T323">
        <v>81</v>
      </c>
      <c r="U323">
        <v>1</v>
      </c>
      <c r="V323" t="s">
        <v>267</v>
      </c>
      <c r="W323" t="s">
        <v>266</v>
      </c>
      <c r="Z323" t="s">
        <v>908</v>
      </c>
    </row>
    <row r="324" spans="1:26">
      <c r="A324" t="str">
        <f t="shared" ref="A324:A387" si="5">E324&amp;"-"&amp;G324</f>
        <v>94-1</v>
      </c>
      <c r="B324">
        <v>5057</v>
      </c>
      <c r="C324">
        <v>1</v>
      </c>
      <c r="D324" t="s">
        <v>164</v>
      </c>
      <c r="E324">
        <v>94</v>
      </c>
      <c r="F324" t="s">
        <v>263</v>
      </c>
      <c r="G324">
        <v>1</v>
      </c>
      <c r="H324">
        <v>3103640</v>
      </c>
      <c r="I324" s="126">
        <v>0.72499999999999998</v>
      </c>
      <c r="J324">
        <v>0.69</v>
      </c>
      <c r="K324" s="126">
        <v>233.2</v>
      </c>
      <c r="L324">
        <v>233.89</v>
      </c>
      <c r="M324">
        <v>233.2</v>
      </c>
      <c r="N324">
        <v>233.89</v>
      </c>
      <c r="O324">
        <v>0</v>
      </c>
      <c r="P324" t="s">
        <v>418</v>
      </c>
      <c r="Q324" t="s">
        <v>909</v>
      </c>
      <c r="R324" t="s">
        <v>266</v>
      </c>
      <c r="S324">
        <v>1</v>
      </c>
      <c r="T324">
        <v>81</v>
      </c>
      <c r="U324">
        <v>2</v>
      </c>
      <c r="V324" t="s">
        <v>270</v>
      </c>
      <c r="W324" t="s">
        <v>266</v>
      </c>
      <c r="Z324" t="s">
        <v>910</v>
      </c>
    </row>
    <row r="325" spans="1:26">
      <c r="A325" t="str">
        <f t="shared" si="5"/>
        <v>94-2</v>
      </c>
      <c r="B325">
        <v>5057</v>
      </c>
      <c r="C325">
        <v>1</v>
      </c>
      <c r="D325" t="s">
        <v>164</v>
      </c>
      <c r="E325">
        <v>94</v>
      </c>
      <c r="F325" t="s">
        <v>263</v>
      </c>
      <c r="G325">
        <v>2</v>
      </c>
      <c r="H325">
        <v>3103642</v>
      </c>
      <c r="I325" s="126">
        <v>0.92</v>
      </c>
      <c r="J325">
        <v>0.86</v>
      </c>
      <c r="K325" s="126">
        <v>233.92499999999998</v>
      </c>
      <c r="L325">
        <v>234.75</v>
      </c>
      <c r="M325">
        <v>233.89</v>
      </c>
      <c r="N325">
        <v>234.75</v>
      </c>
      <c r="O325">
        <v>0</v>
      </c>
      <c r="P325" t="s">
        <v>418</v>
      </c>
      <c r="Q325" t="s">
        <v>911</v>
      </c>
      <c r="R325" t="s">
        <v>266</v>
      </c>
      <c r="S325">
        <v>1</v>
      </c>
      <c r="T325">
        <v>81</v>
      </c>
      <c r="U325">
        <v>3</v>
      </c>
      <c r="V325" t="s">
        <v>270</v>
      </c>
      <c r="W325" t="s">
        <v>266</v>
      </c>
      <c r="Z325" t="s">
        <v>912</v>
      </c>
    </row>
    <row r="326" spans="1:26">
      <c r="A326" t="str">
        <f t="shared" si="5"/>
        <v>94-3</v>
      </c>
      <c r="B326">
        <v>5057</v>
      </c>
      <c r="C326">
        <v>1</v>
      </c>
      <c r="D326" t="s">
        <v>164</v>
      </c>
      <c r="E326">
        <v>94</v>
      </c>
      <c r="F326" t="s">
        <v>263</v>
      </c>
      <c r="G326">
        <v>3</v>
      </c>
      <c r="H326">
        <v>3103644</v>
      </c>
      <c r="I326" s="126">
        <v>0.70499999999999996</v>
      </c>
      <c r="J326">
        <v>0.69</v>
      </c>
      <c r="K326" s="126">
        <v>234.84499999999997</v>
      </c>
      <c r="L326">
        <v>235.44</v>
      </c>
      <c r="M326">
        <v>234.75</v>
      </c>
      <c r="N326">
        <v>235.44</v>
      </c>
      <c r="O326">
        <v>0</v>
      </c>
      <c r="P326" t="s">
        <v>418</v>
      </c>
      <c r="Q326" t="s">
        <v>913</v>
      </c>
      <c r="R326" t="s">
        <v>266</v>
      </c>
      <c r="S326">
        <v>1</v>
      </c>
      <c r="T326">
        <v>81</v>
      </c>
      <c r="U326">
        <v>4</v>
      </c>
      <c r="V326" t="s">
        <v>275</v>
      </c>
      <c r="W326" t="s">
        <v>266</v>
      </c>
      <c r="Z326" t="s">
        <v>914</v>
      </c>
    </row>
    <row r="327" spans="1:26">
      <c r="A327" t="str">
        <f t="shared" si="5"/>
        <v>94-4</v>
      </c>
      <c r="B327">
        <v>5057</v>
      </c>
      <c r="C327">
        <v>1</v>
      </c>
      <c r="D327" t="s">
        <v>164</v>
      </c>
      <c r="E327">
        <v>94</v>
      </c>
      <c r="F327" t="s">
        <v>263</v>
      </c>
      <c r="G327">
        <v>4</v>
      </c>
      <c r="H327">
        <v>3103646</v>
      </c>
      <c r="I327" s="126">
        <v>0.70499999999999996</v>
      </c>
      <c r="J327">
        <v>0.68</v>
      </c>
      <c r="K327" s="126">
        <v>235.54999999999998</v>
      </c>
      <c r="L327">
        <v>236.12</v>
      </c>
      <c r="M327">
        <v>235.44</v>
      </c>
      <c r="N327">
        <v>236.12</v>
      </c>
      <c r="O327">
        <v>0</v>
      </c>
      <c r="P327" t="s">
        <v>418</v>
      </c>
      <c r="Q327" t="s">
        <v>915</v>
      </c>
      <c r="R327" t="s">
        <v>266</v>
      </c>
      <c r="S327">
        <v>1</v>
      </c>
      <c r="T327">
        <v>82</v>
      </c>
      <c r="U327">
        <v>1</v>
      </c>
      <c r="V327" t="s">
        <v>267</v>
      </c>
      <c r="W327" t="s">
        <v>266</v>
      </c>
      <c r="Z327" t="s">
        <v>916</v>
      </c>
    </row>
    <row r="328" spans="1:26">
      <c r="A328" t="str">
        <f t="shared" si="5"/>
        <v>95-1</v>
      </c>
      <c r="B328">
        <v>5057</v>
      </c>
      <c r="C328">
        <v>1</v>
      </c>
      <c r="D328" t="s">
        <v>164</v>
      </c>
      <c r="E328">
        <v>95</v>
      </c>
      <c r="F328" t="s">
        <v>263</v>
      </c>
      <c r="G328">
        <v>1</v>
      </c>
      <c r="H328">
        <v>3103648</v>
      </c>
      <c r="I328" s="126">
        <v>0.66</v>
      </c>
      <c r="J328">
        <v>0.59</v>
      </c>
      <c r="K328" s="126">
        <v>236.2</v>
      </c>
      <c r="L328">
        <v>236.79</v>
      </c>
      <c r="M328">
        <v>236.2</v>
      </c>
      <c r="N328">
        <v>236.79</v>
      </c>
      <c r="O328">
        <v>0</v>
      </c>
      <c r="P328" t="s">
        <v>264</v>
      </c>
      <c r="Q328" t="s">
        <v>917</v>
      </c>
      <c r="R328" t="s">
        <v>266</v>
      </c>
      <c r="S328">
        <v>3</v>
      </c>
      <c r="T328">
        <v>82</v>
      </c>
      <c r="U328">
        <v>2</v>
      </c>
      <c r="V328" t="s">
        <v>270</v>
      </c>
      <c r="W328" t="s">
        <v>266</v>
      </c>
      <c r="Z328" t="s">
        <v>918</v>
      </c>
    </row>
    <row r="329" spans="1:26">
      <c r="A329" t="str">
        <f t="shared" si="5"/>
        <v>95-2</v>
      </c>
      <c r="B329">
        <v>5057</v>
      </c>
      <c r="C329">
        <v>1</v>
      </c>
      <c r="D329" t="s">
        <v>164</v>
      </c>
      <c r="E329">
        <v>95</v>
      </c>
      <c r="F329" t="s">
        <v>263</v>
      </c>
      <c r="G329">
        <v>2</v>
      </c>
      <c r="H329">
        <v>3103650</v>
      </c>
      <c r="I329" s="126">
        <v>0.85</v>
      </c>
      <c r="J329">
        <v>0.82</v>
      </c>
      <c r="K329" s="126">
        <v>236.85999999999999</v>
      </c>
      <c r="L329">
        <v>237.61</v>
      </c>
      <c r="M329">
        <v>236.79</v>
      </c>
      <c r="N329">
        <v>237.61</v>
      </c>
      <c r="O329">
        <v>0</v>
      </c>
      <c r="P329" t="s">
        <v>264</v>
      </c>
      <c r="Q329" t="s">
        <v>919</v>
      </c>
      <c r="R329" t="s">
        <v>266</v>
      </c>
      <c r="S329">
        <v>1</v>
      </c>
      <c r="T329">
        <v>82</v>
      </c>
      <c r="U329">
        <v>3</v>
      </c>
      <c r="V329" t="s">
        <v>270</v>
      </c>
      <c r="W329" t="s">
        <v>266</v>
      </c>
      <c r="Z329" t="s">
        <v>920</v>
      </c>
    </row>
    <row r="330" spans="1:26">
      <c r="A330" t="str">
        <f t="shared" si="5"/>
        <v>95-3</v>
      </c>
      <c r="B330">
        <v>5057</v>
      </c>
      <c r="C330">
        <v>1</v>
      </c>
      <c r="D330" t="s">
        <v>164</v>
      </c>
      <c r="E330">
        <v>95</v>
      </c>
      <c r="F330" t="s">
        <v>263</v>
      </c>
      <c r="G330">
        <v>3</v>
      </c>
      <c r="H330">
        <v>3103652</v>
      </c>
      <c r="I330" s="126">
        <v>0.95</v>
      </c>
      <c r="J330">
        <v>0.93</v>
      </c>
      <c r="K330" s="126">
        <v>237.70999999999998</v>
      </c>
      <c r="L330">
        <v>238.54</v>
      </c>
      <c r="M330">
        <v>237.61</v>
      </c>
      <c r="N330">
        <v>238.54</v>
      </c>
      <c r="O330">
        <v>0</v>
      </c>
      <c r="P330" t="s">
        <v>264</v>
      </c>
      <c r="Q330" t="s">
        <v>921</v>
      </c>
      <c r="R330" t="s">
        <v>266</v>
      </c>
      <c r="S330">
        <v>1</v>
      </c>
      <c r="T330">
        <v>82</v>
      </c>
      <c r="U330">
        <v>4</v>
      </c>
      <c r="V330" t="s">
        <v>275</v>
      </c>
      <c r="W330" t="s">
        <v>266</v>
      </c>
      <c r="Z330" t="s">
        <v>922</v>
      </c>
    </row>
    <row r="331" spans="1:26">
      <c r="A331" t="str">
        <f t="shared" si="5"/>
        <v>95-4</v>
      </c>
      <c r="B331">
        <v>5057</v>
      </c>
      <c r="C331">
        <v>1</v>
      </c>
      <c r="D331" t="s">
        <v>164</v>
      </c>
      <c r="E331">
        <v>95</v>
      </c>
      <c r="F331" t="s">
        <v>263</v>
      </c>
      <c r="G331">
        <v>4</v>
      </c>
      <c r="H331">
        <v>3103654</v>
      </c>
      <c r="I331" s="126">
        <v>0.81499999999999995</v>
      </c>
      <c r="J331">
        <v>0.79</v>
      </c>
      <c r="K331" s="126">
        <v>238.65999999999997</v>
      </c>
      <c r="L331">
        <v>239.33</v>
      </c>
      <c r="M331">
        <v>238.54</v>
      </c>
      <c r="N331">
        <v>239.33</v>
      </c>
      <c r="O331">
        <v>0</v>
      </c>
      <c r="P331" t="s">
        <v>418</v>
      </c>
      <c r="Q331" t="s">
        <v>923</v>
      </c>
      <c r="R331" t="s">
        <v>266</v>
      </c>
      <c r="S331">
        <v>1</v>
      </c>
      <c r="T331">
        <v>83</v>
      </c>
      <c r="U331">
        <v>1</v>
      </c>
      <c r="V331" t="s">
        <v>267</v>
      </c>
      <c r="W331" t="s">
        <v>266</v>
      </c>
      <c r="Z331" t="s">
        <v>924</v>
      </c>
    </row>
    <row r="332" spans="1:26">
      <c r="A332" t="str">
        <f t="shared" si="5"/>
        <v>96-1</v>
      </c>
      <c r="B332">
        <v>5057</v>
      </c>
      <c r="C332">
        <v>1</v>
      </c>
      <c r="D332" t="s">
        <v>164</v>
      </c>
      <c r="E332">
        <v>96</v>
      </c>
      <c r="F332" t="s">
        <v>263</v>
      </c>
      <c r="G332">
        <v>1</v>
      </c>
      <c r="H332">
        <v>3103656</v>
      </c>
      <c r="I332" s="126">
        <v>0.72499999999999998</v>
      </c>
      <c r="J332">
        <v>0.67</v>
      </c>
      <c r="K332" s="126">
        <v>239.2</v>
      </c>
      <c r="L332">
        <v>239.87</v>
      </c>
      <c r="M332">
        <v>239.2</v>
      </c>
      <c r="N332">
        <v>239.87</v>
      </c>
      <c r="O332">
        <v>0</v>
      </c>
      <c r="P332" t="s">
        <v>418</v>
      </c>
      <c r="Q332" t="s">
        <v>925</v>
      </c>
      <c r="R332" t="s">
        <v>266</v>
      </c>
      <c r="S332">
        <v>1</v>
      </c>
      <c r="T332">
        <v>83</v>
      </c>
      <c r="U332">
        <v>2</v>
      </c>
      <c r="V332" t="s">
        <v>270</v>
      </c>
      <c r="W332" t="s">
        <v>266</v>
      </c>
      <c r="Z332" t="s">
        <v>926</v>
      </c>
    </row>
    <row r="333" spans="1:26">
      <c r="A333" t="str">
        <f t="shared" si="5"/>
        <v>96-2</v>
      </c>
      <c r="B333">
        <v>5057</v>
      </c>
      <c r="C333">
        <v>1</v>
      </c>
      <c r="D333" t="s">
        <v>164</v>
      </c>
      <c r="E333">
        <v>96</v>
      </c>
      <c r="F333" t="s">
        <v>263</v>
      </c>
      <c r="G333">
        <v>2</v>
      </c>
      <c r="H333">
        <v>3103658</v>
      </c>
      <c r="I333" s="126">
        <v>0.84</v>
      </c>
      <c r="J333">
        <v>0.81</v>
      </c>
      <c r="K333" s="126">
        <v>239.92499999999998</v>
      </c>
      <c r="L333">
        <v>240.68</v>
      </c>
      <c r="M333">
        <v>239.87</v>
      </c>
      <c r="N333">
        <v>240.68</v>
      </c>
      <c r="O333">
        <v>0</v>
      </c>
      <c r="P333" t="s">
        <v>418</v>
      </c>
      <c r="Q333" t="s">
        <v>927</v>
      </c>
      <c r="R333" t="s">
        <v>266</v>
      </c>
      <c r="S333">
        <v>1</v>
      </c>
      <c r="T333">
        <v>83</v>
      </c>
      <c r="U333">
        <v>3</v>
      </c>
      <c r="V333" t="s">
        <v>270</v>
      </c>
      <c r="W333" t="s">
        <v>266</v>
      </c>
      <c r="Z333" t="s">
        <v>928</v>
      </c>
    </row>
    <row r="334" spans="1:26">
      <c r="A334" t="str">
        <f t="shared" si="5"/>
        <v>96-3</v>
      </c>
      <c r="B334">
        <v>5057</v>
      </c>
      <c r="C334">
        <v>1</v>
      </c>
      <c r="D334" t="s">
        <v>164</v>
      </c>
      <c r="E334">
        <v>96</v>
      </c>
      <c r="F334" t="s">
        <v>263</v>
      </c>
      <c r="G334">
        <v>3</v>
      </c>
      <c r="H334">
        <v>3103660</v>
      </c>
      <c r="I334" s="126">
        <v>0.79</v>
      </c>
      <c r="J334">
        <v>0.75</v>
      </c>
      <c r="K334" s="126">
        <v>240.76499999999999</v>
      </c>
      <c r="L334">
        <v>241.43</v>
      </c>
      <c r="M334">
        <v>240.68</v>
      </c>
      <c r="N334">
        <v>241.43</v>
      </c>
      <c r="O334">
        <v>0</v>
      </c>
      <c r="P334" t="s">
        <v>418</v>
      </c>
      <c r="Q334" t="s">
        <v>929</v>
      </c>
      <c r="R334" t="s">
        <v>266</v>
      </c>
      <c r="S334">
        <v>1</v>
      </c>
      <c r="T334">
        <v>83</v>
      </c>
      <c r="U334">
        <v>4</v>
      </c>
      <c r="V334" t="s">
        <v>275</v>
      </c>
      <c r="W334" t="s">
        <v>266</v>
      </c>
      <c r="Z334" t="s">
        <v>930</v>
      </c>
    </row>
    <row r="335" spans="1:26">
      <c r="A335" t="str">
        <f t="shared" si="5"/>
        <v>96-4</v>
      </c>
      <c r="B335">
        <v>5057</v>
      </c>
      <c r="C335">
        <v>1</v>
      </c>
      <c r="D335" t="s">
        <v>164</v>
      </c>
      <c r="E335">
        <v>96</v>
      </c>
      <c r="F335" t="s">
        <v>263</v>
      </c>
      <c r="G335">
        <v>4</v>
      </c>
      <c r="H335">
        <v>3103662</v>
      </c>
      <c r="I335" s="126">
        <v>0.74</v>
      </c>
      <c r="J335">
        <v>0.72</v>
      </c>
      <c r="K335" s="126">
        <v>241.55499999999998</v>
      </c>
      <c r="L335">
        <v>242.15</v>
      </c>
      <c r="M335">
        <v>241.43</v>
      </c>
      <c r="N335">
        <v>242.15</v>
      </c>
      <c r="O335">
        <v>0</v>
      </c>
      <c r="P335" t="s">
        <v>264</v>
      </c>
      <c r="Q335" t="s">
        <v>931</v>
      </c>
      <c r="R335" t="s">
        <v>266</v>
      </c>
      <c r="S335">
        <v>1</v>
      </c>
      <c r="T335">
        <v>84</v>
      </c>
      <c r="U335">
        <v>1</v>
      </c>
      <c r="V335" t="s">
        <v>267</v>
      </c>
      <c r="W335" t="s">
        <v>266</v>
      </c>
      <c r="Z335" t="s">
        <v>932</v>
      </c>
    </row>
    <row r="336" spans="1:26">
      <c r="A336" t="str">
        <f t="shared" si="5"/>
        <v>97-1</v>
      </c>
      <c r="B336">
        <v>5057</v>
      </c>
      <c r="C336">
        <v>1</v>
      </c>
      <c r="D336" t="s">
        <v>164</v>
      </c>
      <c r="E336">
        <v>97</v>
      </c>
      <c r="F336" t="s">
        <v>263</v>
      </c>
      <c r="G336">
        <v>1</v>
      </c>
      <c r="H336">
        <v>3103664</v>
      </c>
      <c r="I336" s="126">
        <v>0.72</v>
      </c>
      <c r="J336">
        <v>0.7</v>
      </c>
      <c r="K336" s="126">
        <v>242.2</v>
      </c>
      <c r="L336">
        <v>242.9</v>
      </c>
      <c r="M336">
        <v>242.2</v>
      </c>
      <c r="N336">
        <v>242.9</v>
      </c>
      <c r="O336">
        <v>0</v>
      </c>
      <c r="P336" t="s">
        <v>264</v>
      </c>
      <c r="Q336" t="s">
        <v>933</v>
      </c>
      <c r="R336" t="s">
        <v>266</v>
      </c>
      <c r="S336">
        <v>1</v>
      </c>
      <c r="T336">
        <v>84</v>
      </c>
      <c r="U336">
        <v>2</v>
      </c>
      <c r="V336" t="s">
        <v>270</v>
      </c>
      <c r="W336" t="s">
        <v>266</v>
      </c>
      <c r="Z336" t="s">
        <v>934</v>
      </c>
    </row>
    <row r="337" spans="1:26">
      <c r="A337" t="str">
        <f t="shared" si="5"/>
        <v>97-2</v>
      </c>
      <c r="B337">
        <v>5057</v>
      </c>
      <c r="C337">
        <v>1</v>
      </c>
      <c r="D337" t="s">
        <v>164</v>
      </c>
      <c r="E337">
        <v>97</v>
      </c>
      <c r="F337" t="s">
        <v>263</v>
      </c>
      <c r="G337">
        <v>2</v>
      </c>
      <c r="H337">
        <v>3103666</v>
      </c>
      <c r="I337" s="126">
        <v>0.495</v>
      </c>
      <c r="J337">
        <v>0.44</v>
      </c>
      <c r="K337" s="126">
        <v>242.92</v>
      </c>
      <c r="L337">
        <v>243.34</v>
      </c>
      <c r="M337">
        <v>242.9</v>
      </c>
      <c r="N337">
        <v>243.34</v>
      </c>
      <c r="O337">
        <v>0</v>
      </c>
      <c r="P337" t="s">
        <v>264</v>
      </c>
      <c r="Q337" t="s">
        <v>935</v>
      </c>
      <c r="R337" t="s">
        <v>266</v>
      </c>
      <c r="S337">
        <v>1</v>
      </c>
      <c r="T337">
        <v>84</v>
      </c>
      <c r="U337">
        <v>3</v>
      </c>
      <c r="V337" t="s">
        <v>270</v>
      </c>
      <c r="W337" t="s">
        <v>266</v>
      </c>
      <c r="Z337" t="s">
        <v>936</v>
      </c>
    </row>
    <row r="338" spans="1:26">
      <c r="A338" t="str">
        <f t="shared" si="5"/>
        <v>97-3</v>
      </c>
      <c r="B338">
        <v>5057</v>
      </c>
      <c r="C338">
        <v>1</v>
      </c>
      <c r="D338" t="s">
        <v>164</v>
      </c>
      <c r="E338">
        <v>97</v>
      </c>
      <c r="F338" t="s">
        <v>263</v>
      </c>
      <c r="G338">
        <v>3</v>
      </c>
      <c r="H338">
        <v>3103668</v>
      </c>
      <c r="I338" s="126">
        <v>0.96</v>
      </c>
      <c r="J338">
        <v>0.95</v>
      </c>
      <c r="K338" s="126">
        <v>243.41499999999999</v>
      </c>
      <c r="L338">
        <v>244.29</v>
      </c>
      <c r="M338">
        <v>243.34</v>
      </c>
      <c r="N338">
        <v>244.29</v>
      </c>
      <c r="O338">
        <v>0</v>
      </c>
      <c r="P338" t="s">
        <v>264</v>
      </c>
      <c r="Q338" t="s">
        <v>937</v>
      </c>
      <c r="R338" t="s">
        <v>266</v>
      </c>
      <c r="S338">
        <v>1</v>
      </c>
      <c r="T338">
        <v>84</v>
      </c>
      <c r="U338">
        <v>4</v>
      </c>
      <c r="V338" t="s">
        <v>275</v>
      </c>
      <c r="W338" t="s">
        <v>266</v>
      </c>
      <c r="Z338" t="s">
        <v>938</v>
      </c>
    </row>
    <row r="339" spans="1:26">
      <c r="A339" t="str">
        <f t="shared" si="5"/>
        <v>97-4</v>
      </c>
      <c r="B339">
        <v>5057</v>
      </c>
      <c r="C339">
        <v>1</v>
      </c>
      <c r="D339" t="s">
        <v>164</v>
      </c>
      <c r="E339">
        <v>97</v>
      </c>
      <c r="F339" t="s">
        <v>263</v>
      </c>
      <c r="G339">
        <v>4</v>
      </c>
      <c r="H339">
        <v>3103670</v>
      </c>
      <c r="I339" s="126">
        <v>0.95499999999999996</v>
      </c>
      <c r="J339">
        <v>0.95</v>
      </c>
      <c r="K339" s="126">
        <v>244.375</v>
      </c>
      <c r="L339">
        <v>245.24</v>
      </c>
      <c r="M339">
        <v>244.29</v>
      </c>
      <c r="N339">
        <v>245.24</v>
      </c>
      <c r="O339">
        <v>0</v>
      </c>
      <c r="P339" t="s">
        <v>264</v>
      </c>
      <c r="Q339" t="s">
        <v>939</v>
      </c>
      <c r="R339" t="s">
        <v>266</v>
      </c>
      <c r="S339">
        <v>1</v>
      </c>
      <c r="T339">
        <v>85</v>
      </c>
      <c r="U339">
        <v>1</v>
      </c>
      <c r="V339" t="s">
        <v>267</v>
      </c>
      <c r="W339" t="s">
        <v>266</v>
      </c>
      <c r="Z339" t="s">
        <v>940</v>
      </c>
    </row>
    <row r="340" spans="1:26">
      <c r="A340" t="str">
        <f t="shared" si="5"/>
        <v>98-1</v>
      </c>
      <c r="B340">
        <v>5057</v>
      </c>
      <c r="C340">
        <v>1</v>
      </c>
      <c r="D340" t="s">
        <v>164</v>
      </c>
      <c r="E340">
        <v>98</v>
      </c>
      <c r="F340" t="s">
        <v>263</v>
      </c>
      <c r="G340">
        <v>1</v>
      </c>
      <c r="H340">
        <v>3103672</v>
      </c>
      <c r="I340" s="126">
        <v>0.53</v>
      </c>
      <c r="J340">
        <v>0.4</v>
      </c>
      <c r="K340" s="126">
        <v>245.2</v>
      </c>
      <c r="L340">
        <v>245.6</v>
      </c>
      <c r="M340">
        <v>245.2</v>
      </c>
      <c r="N340">
        <v>245.6</v>
      </c>
      <c r="O340">
        <v>0</v>
      </c>
      <c r="P340" t="s">
        <v>264</v>
      </c>
      <c r="Q340" t="s">
        <v>941</v>
      </c>
      <c r="R340" t="s">
        <v>266</v>
      </c>
      <c r="S340">
        <v>1</v>
      </c>
      <c r="T340">
        <v>85</v>
      </c>
      <c r="U340">
        <v>2</v>
      </c>
      <c r="V340" t="s">
        <v>270</v>
      </c>
      <c r="W340" t="s">
        <v>266</v>
      </c>
      <c r="Z340" t="s">
        <v>942</v>
      </c>
    </row>
    <row r="341" spans="1:26">
      <c r="A341" t="str">
        <f t="shared" si="5"/>
        <v>98-2</v>
      </c>
      <c r="B341">
        <v>5057</v>
      </c>
      <c r="C341">
        <v>1</v>
      </c>
      <c r="D341" t="s">
        <v>164</v>
      </c>
      <c r="E341">
        <v>98</v>
      </c>
      <c r="F341" t="s">
        <v>263</v>
      </c>
      <c r="G341">
        <v>2</v>
      </c>
      <c r="H341">
        <v>3103674</v>
      </c>
      <c r="I341" s="126">
        <v>0.91</v>
      </c>
      <c r="J341">
        <v>0.84</v>
      </c>
      <c r="K341" s="126">
        <v>245.73</v>
      </c>
      <c r="L341">
        <v>246.44</v>
      </c>
      <c r="M341">
        <v>245.6</v>
      </c>
      <c r="N341">
        <v>246.44</v>
      </c>
      <c r="O341">
        <v>0</v>
      </c>
      <c r="P341" t="s">
        <v>264</v>
      </c>
      <c r="Q341" t="s">
        <v>943</v>
      </c>
      <c r="R341" t="s">
        <v>266</v>
      </c>
      <c r="S341">
        <v>1</v>
      </c>
      <c r="T341">
        <v>85</v>
      </c>
      <c r="U341">
        <v>3</v>
      </c>
      <c r="V341" t="s">
        <v>270</v>
      </c>
      <c r="W341" t="s">
        <v>266</v>
      </c>
      <c r="Z341" t="s">
        <v>944</v>
      </c>
    </row>
    <row r="342" spans="1:26">
      <c r="A342" t="str">
        <f t="shared" si="5"/>
        <v>98-3</v>
      </c>
      <c r="B342">
        <v>5057</v>
      </c>
      <c r="C342">
        <v>1</v>
      </c>
      <c r="D342" t="s">
        <v>164</v>
      </c>
      <c r="E342">
        <v>98</v>
      </c>
      <c r="F342" t="s">
        <v>263</v>
      </c>
      <c r="G342">
        <v>3</v>
      </c>
      <c r="H342">
        <v>3103676</v>
      </c>
      <c r="I342" s="126">
        <v>0.95499999999999996</v>
      </c>
      <c r="J342">
        <v>0.94</v>
      </c>
      <c r="K342" s="126">
        <v>246.64</v>
      </c>
      <c r="L342">
        <v>247.38</v>
      </c>
      <c r="M342">
        <v>246.44</v>
      </c>
      <c r="N342">
        <v>247.38</v>
      </c>
      <c r="O342">
        <v>0</v>
      </c>
      <c r="P342" t="s">
        <v>264</v>
      </c>
      <c r="Q342" t="s">
        <v>945</v>
      </c>
      <c r="R342" t="s">
        <v>266</v>
      </c>
      <c r="S342">
        <v>1</v>
      </c>
      <c r="T342">
        <v>85</v>
      </c>
      <c r="U342">
        <v>4</v>
      </c>
      <c r="V342" t="s">
        <v>275</v>
      </c>
      <c r="W342" t="s">
        <v>266</v>
      </c>
      <c r="Z342" t="s">
        <v>946</v>
      </c>
    </row>
    <row r="343" spans="1:26">
      <c r="A343" t="str">
        <f t="shared" si="5"/>
        <v>98-4</v>
      </c>
      <c r="B343">
        <v>5057</v>
      </c>
      <c r="C343">
        <v>1</v>
      </c>
      <c r="D343" t="s">
        <v>164</v>
      </c>
      <c r="E343">
        <v>98</v>
      </c>
      <c r="F343" t="s">
        <v>263</v>
      </c>
      <c r="G343">
        <v>4</v>
      </c>
      <c r="H343">
        <v>3103678</v>
      </c>
      <c r="I343" s="126">
        <v>0.87</v>
      </c>
      <c r="J343">
        <v>0.86</v>
      </c>
      <c r="K343" s="126">
        <v>247.595</v>
      </c>
      <c r="L343">
        <v>248.24</v>
      </c>
      <c r="M343">
        <v>247.38</v>
      </c>
      <c r="N343">
        <v>248.24</v>
      </c>
      <c r="O343">
        <v>0</v>
      </c>
      <c r="P343" t="s">
        <v>264</v>
      </c>
      <c r="Q343" t="s">
        <v>947</v>
      </c>
      <c r="R343" t="s">
        <v>266</v>
      </c>
      <c r="S343">
        <v>1</v>
      </c>
      <c r="T343">
        <v>86</v>
      </c>
      <c r="U343">
        <v>1</v>
      </c>
      <c r="V343" t="s">
        <v>267</v>
      </c>
      <c r="W343" t="s">
        <v>266</v>
      </c>
      <c r="Z343" t="s">
        <v>948</v>
      </c>
    </row>
    <row r="344" spans="1:26">
      <c r="A344" t="str">
        <f t="shared" si="5"/>
        <v>99-1</v>
      </c>
      <c r="B344">
        <v>5057</v>
      </c>
      <c r="C344">
        <v>1</v>
      </c>
      <c r="D344" t="s">
        <v>164</v>
      </c>
      <c r="E344">
        <v>99</v>
      </c>
      <c r="F344" t="s">
        <v>263</v>
      </c>
      <c r="G344">
        <v>1</v>
      </c>
      <c r="H344">
        <v>3103680</v>
      </c>
      <c r="I344" s="126">
        <v>0.9</v>
      </c>
      <c r="J344">
        <v>0.87</v>
      </c>
      <c r="K344" s="126">
        <v>248.2</v>
      </c>
      <c r="L344">
        <v>249.07</v>
      </c>
      <c r="M344">
        <v>248.2</v>
      </c>
      <c r="N344">
        <v>249.07</v>
      </c>
      <c r="O344">
        <v>0</v>
      </c>
      <c r="P344" t="s">
        <v>264</v>
      </c>
      <c r="Q344" t="s">
        <v>949</v>
      </c>
      <c r="R344" t="s">
        <v>266</v>
      </c>
      <c r="S344">
        <v>1</v>
      </c>
      <c r="T344">
        <v>86</v>
      </c>
      <c r="U344">
        <v>2</v>
      </c>
      <c r="V344" t="s">
        <v>270</v>
      </c>
      <c r="W344" t="s">
        <v>266</v>
      </c>
      <c r="Z344" t="s">
        <v>950</v>
      </c>
    </row>
    <row r="345" spans="1:26">
      <c r="A345" t="str">
        <f t="shared" si="5"/>
        <v>99-2</v>
      </c>
      <c r="B345">
        <v>5057</v>
      </c>
      <c r="C345">
        <v>1</v>
      </c>
      <c r="D345" t="s">
        <v>164</v>
      </c>
      <c r="E345">
        <v>99</v>
      </c>
      <c r="F345" t="s">
        <v>263</v>
      </c>
      <c r="G345">
        <v>2</v>
      </c>
      <c r="H345">
        <v>3103682</v>
      </c>
      <c r="I345" s="126">
        <v>0.8</v>
      </c>
      <c r="J345">
        <v>0.73</v>
      </c>
      <c r="K345" s="126">
        <v>249.1</v>
      </c>
      <c r="L345">
        <v>249.8</v>
      </c>
      <c r="M345">
        <v>249.07</v>
      </c>
      <c r="N345">
        <v>249.8</v>
      </c>
      <c r="O345">
        <v>0</v>
      </c>
      <c r="P345" t="s">
        <v>264</v>
      </c>
      <c r="Q345" t="s">
        <v>951</v>
      </c>
      <c r="R345" t="s">
        <v>266</v>
      </c>
      <c r="S345">
        <v>1</v>
      </c>
      <c r="T345">
        <v>86</v>
      </c>
      <c r="U345">
        <v>3</v>
      </c>
      <c r="V345" t="s">
        <v>270</v>
      </c>
      <c r="W345" t="s">
        <v>266</v>
      </c>
      <c r="Z345" t="s">
        <v>952</v>
      </c>
    </row>
    <row r="346" spans="1:26">
      <c r="A346" t="str">
        <f t="shared" si="5"/>
        <v>99-3</v>
      </c>
      <c r="B346">
        <v>5057</v>
      </c>
      <c r="C346">
        <v>1</v>
      </c>
      <c r="D346" t="s">
        <v>164</v>
      </c>
      <c r="E346">
        <v>99</v>
      </c>
      <c r="F346" t="s">
        <v>263</v>
      </c>
      <c r="G346">
        <v>3</v>
      </c>
      <c r="H346">
        <v>3103684</v>
      </c>
      <c r="I346" s="126">
        <v>0.70499999999999996</v>
      </c>
      <c r="J346">
        <v>0.69</v>
      </c>
      <c r="K346" s="126">
        <v>249.9</v>
      </c>
      <c r="L346">
        <v>250.49</v>
      </c>
      <c r="M346">
        <v>249.8</v>
      </c>
      <c r="N346">
        <v>250.49</v>
      </c>
      <c r="O346">
        <v>0</v>
      </c>
      <c r="P346" t="s">
        <v>264</v>
      </c>
      <c r="Q346" t="s">
        <v>953</v>
      </c>
      <c r="R346" t="s">
        <v>266</v>
      </c>
      <c r="S346">
        <v>1</v>
      </c>
      <c r="T346">
        <v>86</v>
      </c>
      <c r="U346">
        <v>4</v>
      </c>
      <c r="V346" t="s">
        <v>275</v>
      </c>
      <c r="W346" t="s">
        <v>266</v>
      </c>
      <c r="Z346" t="s">
        <v>954</v>
      </c>
    </row>
    <row r="347" spans="1:26">
      <c r="A347" t="str">
        <f t="shared" si="5"/>
        <v>99-4</v>
      </c>
      <c r="B347">
        <v>5057</v>
      </c>
      <c r="C347">
        <v>1</v>
      </c>
      <c r="D347" t="s">
        <v>164</v>
      </c>
      <c r="E347">
        <v>99</v>
      </c>
      <c r="F347" t="s">
        <v>263</v>
      </c>
      <c r="G347">
        <v>4</v>
      </c>
      <c r="H347">
        <v>3103686</v>
      </c>
      <c r="I347" s="126">
        <v>0.71499999999999997</v>
      </c>
      <c r="J347">
        <v>0.7</v>
      </c>
      <c r="K347" s="126">
        <v>250.60500000000002</v>
      </c>
      <c r="L347">
        <v>251.19</v>
      </c>
      <c r="M347">
        <v>250.49</v>
      </c>
      <c r="N347">
        <v>251.19</v>
      </c>
      <c r="O347">
        <v>0</v>
      </c>
      <c r="P347" t="s">
        <v>264</v>
      </c>
      <c r="Q347" t="s">
        <v>955</v>
      </c>
      <c r="R347" t="s">
        <v>266</v>
      </c>
      <c r="S347">
        <v>1</v>
      </c>
      <c r="T347">
        <v>87</v>
      </c>
      <c r="U347">
        <v>1</v>
      </c>
      <c r="V347" t="s">
        <v>267</v>
      </c>
      <c r="W347" t="s">
        <v>266</v>
      </c>
      <c r="Z347" t="s">
        <v>956</v>
      </c>
    </row>
    <row r="348" spans="1:26">
      <c r="A348" t="str">
        <f t="shared" si="5"/>
        <v>100-1</v>
      </c>
      <c r="B348">
        <v>5057</v>
      </c>
      <c r="C348">
        <v>1</v>
      </c>
      <c r="D348" t="s">
        <v>164</v>
      </c>
      <c r="E348">
        <v>100</v>
      </c>
      <c r="F348" t="s">
        <v>263</v>
      </c>
      <c r="G348">
        <v>1</v>
      </c>
      <c r="H348">
        <v>3103688</v>
      </c>
      <c r="I348" s="126">
        <v>0.94499999999999995</v>
      </c>
      <c r="J348">
        <v>0.93</v>
      </c>
      <c r="K348" s="126">
        <v>251.2</v>
      </c>
      <c r="L348">
        <v>252.13</v>
      </c>
      <c r="M348">
        <v>251.2</v>
      </c>
      <c r="N348">
        <v>252.13</v>
      </c>
      <c r="O348">
        <v>0</v>
      </c>
      <c r="P348" t="s">
        <v>264</v>
      </c>
      <c r="Q348" t="s">
        <v>957</v>
      </c>
      <c r="R348" t="s">
        <v>266</v>
      </c>
      <c r="S348">
        <v>1</v>
      </c>
      <c r="T348">
        <v>87</v>
      </c>
      <c r="U348">
        <v>2</v>
      </c>
      <c r="V348" t="s">
        <v>270</v>
      </c>
      <c r="W348" t="s">
        <v>266</v>
      </c>
      <c r="Z348" t="s">
        <v>958</v>
      </c>
    </row>
    <row r="349" spans="1:26">
      <c r="A349" t="str">
        <f t="shared" si="5"/>
        <v>100-2</v>
      </c>
      <c r="B349">
        <v>5057</v>
      </c>
      <c r="C349">
        <v>1</v>
      </c>
      <c r="D349" t="s">
        <v>164</v>
      </c>
      <c r="E349">
        <v>100</v>
      </c>
      <c r="F349" t="s">
        <v>263</v>
      </c>
      <c r="G349">
        <v>2</v>
      </c>
      <c r="H349">
        <v>3103690</v>
      </c>
      <c r="I349" s="126">
        <v>0.77500000000000002</v>
      </c>
      <c r="J349">
        <v>0.75</v>
      </c>
      <c r="K349" s="126">
        <v>252.14499999999998</v>
      </c>
      <c r="L349">
        <v>252.88</v>
      </c>
      <c r="M349">
        <v>252.13</v>
      </c>
      <c r="N349">
        <v>252.88</v>
      </c>
      <c r="O349">
        <v>0</v>
      </c>
      <c r="P349" t="s">
        <v>264</v>
      </c>
      <c r="Q349" t="s">
        <v>959</v>
      </c>
      <c r="R349" t="s">
        <v>266</v>
      </c>
      <c r="S349">
        <v>1</v>
      </c>
      <c r="T349">
        <v>87</v>
      </c>
      <c r="U349">
        <v>3</v>
      </c>
      <c r="V349" t="s">
        <v>270</v>
      </c>
      <c r="W349" t="s">
        <v>266</v>
      </c>
      <c r="Z349" t="s">
        <v>960</v>
      </c>
    </row>
    <row r="350" spans="1:26">
      <c r="A350" t="str">
        <f t="shared" si="5"/>
        <v>100-3</v>
      </c>
      <c r="B350">
        <v>5057</v>
      </c>
      <c r="C350">
        <v>1</v>
      </c>
      <c r="D350" t="s">
        <v>164</v>
      </c>
      <c r="E350">
        <v>100</v>
      </c>
      <c r="F350" t="s">
        <v>263</v>
      </c>
      <c r="G350">
        <v>3</v>
      </c>
      <c r="H350">
        <v>3103692</v>
      </c>
      <c r="I350" s="126">
        <v>0.64</v>
      </c>
      <c r="J350">
        <v>0.62</v>
      </c>
      <c r="K350" s="126">
        <v>252.92</v>
      </c>
      <c r="L350">
        <v>253.5</v>
      </c>
      <c r="M350">
        <v>252.88</v>
      </c>
      <c r="N350">
        <v>253.5</v>
      </c>
      <c r="O350">
        <v>0</v>
      </c>
      <c r="P350" t="s">
        <v>264</v>
      </c>
      <c r="Q350" t="s">
        <v>961</v>
      </c>
      <c r="R350" t="s">
        <v>266</v>
      </c>
      <c r="S350">
        <v>1</v>
      </c>
      <c r="T350">
        <v>87</v>
      </c>
      <c r="U350">
        <v>4</v>
      </c>
      <c r="V350" t="s">
        <v>275</v>
      </c>
      <c r="W350" t="s">
        <v>266</v>
      </c>
      <c r="Z350" t="s">
        <v>962</v>
      </c>
    </row>
    <row r="351" spans="1:26">
      <c r="A351" t="str">
        <f t="shared" si="5"/>
        <v>100-4</v>
      </c>
      <c r="B351">
        <v>5057</v>
      </c>
      <c r="C351">
        <v>1</v>
      </c>
      <c r="D351" t="s">
        <v>164</v>
      </c>
      <c r="E351">
        <v>100</v>
      </c>
      <c r="F351" t="s">
        <v>263</v>
      </c>
      <c r="G351">
        <v>4</v>
      </c>
      <c r="H351">
        <v>3103694</v>
      </c>
      <c r="I351" s="126">
        <v>0.72</v>
      </c>
      <c r="J351">
        <v>0.72</v>
      </c>
      <c r="K351" s="126">
        <v>253.55999999999997</v>
      </c>
      <c r="L351">
        <v>254.22</v>
      </c>
      <c r="M351">
        <v>253.5</v>
      </c>
      <c r="N351">
        <v>254.22</v>
      </c>
      <c r="O351">
        <v>0</v>
      </c>
      <c r="P351" t="s">
        <v>264</v>
      </c>
      <c r="Q351" t="s">
        <v>963</v>
      </c>
      <c r="R351" t="s">
        <v>266</v>
      </c>
      <c r="S351">
        <v>1</v>
      </c>
      <c r="T351">
        <v>88</v>
      </c>
      <c r="U351">
        <v>1</v>
      </c>
      <c r="V351" t="s">
        <v>964</v>
      </c>
      <c r="W351" t="s">
        <v>266</v>
      </c>
      <c r="Z351" t="s">
        <v>965</v>
      </c>
    </row>
    <row r="352" spans="1:26">
      <c r="A352" t="str">
        <f t="shared" si="5"/>
        <v>101-1</v>
      </c>
      <c r="B352">
        <v>5057</v>
      </c>
      <c r="C352">
        <v>1</v>
      </c>
      <c r="D352" t="s">
        <v>164</v>
      </c>
      <c r="E352">
        <v>101</v>
      </c>
      <c r="F352" t="s">
        <v>263</v>
      </c>
      <c r="G352">
        <v>1</v>
      </c>
      <c r="H352">
        <v>3103696</v>
      </c>
      <c r="I352" s="126">
        <v>0.63</v>
      </c>
      <c r="J352">
        <v>0.73</v>
      </c>
      <c r="K352" s="126">
        <v>254.2</v>
      </c>
      <c r="L352">
        <v>254.93</v>
      </c>
      <c r="M352">
        <v>254.2</v>
      </c>
      <c r="N352">
        <v>254.93</v>
      </c>
      <c r="O352">
        <v>0</v>
      </c>
      <c r="P352" t="s">
        <v>418</v>
      </c>
      <c r="Q352" t="s">
        <v>966</v>
      </c>
      <c r="R352" t="s">
        <v>266</v>
      </c>
      <c r="S352">
        <v>4</v>
      </c>
      <c r="T352">
        <v>89</v>
      </c>
      <c r="U352">
        <v>1</v>
      </c>
      <c r="V352" t="s">
        <v>267</v>
      </c>
      <c r="W352" t="s">
        <v>266</v>
      </c>
      <c r="Z352" t="s">
        <v>967</v>
      </c>
    </row>
    <row r="353" spans="1:26">
      <c r="A353" t="str">
        <f t="shared" si="5"/>
        <v>101-2</v>
      </c>
      <c r="B353">
        <v>5057</v>
      </c>
      <c r="C353">
        <v>1</v>
      </c>
      <c r="D353" t="s">
        <v>164</v>
      </c>
      <c r="E353">
        <v>101</v>
      </c>
      <c r="F353" t="s">
        <v>263</v>
      </c>
      <c r="G353">
        <v>2</v>
      </c>
      <c r="H353">
        <v>3103698</v>
      </c>
      <c r="I353" s="126">
        <v>0.65500000000000003</v>
      </c>
      <c r="J353">
        <v>0.66</v>
      </c>
      <c r="K353" s="126">
        <v>254.82999999999998</v>
      </c>
      <c r="L353">
        <v>255.59</v>
      </c>
      <c r="M353">
        <v>254.93</v>
      </c>
      <c r="N353">
        <v>255.59</v>
      </c>
      <c r="O353">
        <v>0</v>
      </c>
      <c r="P353" t="s">
        <v>418</v>
      </c>
      <c r="Q353" t="s">
        <v>968</v>
      </c>
      <c r="R353" t="s">
        <v>266</v>
      </c>
      <c r="S353">
        <v>1</v>
      </c>
      <c r="T353">
        <v>89</v>
      </c>
      <c r="U353">
        <v>2</v>
      </c>
      <c r="V353" t="s">
        <v>270</v>
      </c>
      <c r="W353" t="s">
        <v>266</v>
      </c>
      <c r="Z353" t="s">
        <v>969</v>
      </c>
    </row>
    <row r="354" spans="1:26" ht="15">
      <c r="A354" t="str">
        <f t="shared" si="5"/>
        <v>102-1</v>
      </c>
      <c r="B354" s="17">
        <v>5057</v>
      </c>
      <c r="C354" s="17">
        <v>1</v>
      </c>
      <c r="D354" s="17" t="s">
        <v>164</v>
      </c>
      <c r="E354" s="17">
        <v>102</v>
      </c>
      <c r="F354" s="17" t="s">
        <v>263</v>
      </c>
      <c r="G354" s="17">
        <v>1</v>
      </c>
      <c r="H354" s="17">
        <v>3103702</v>
      </c>
      <c r="I354" s="126">
        <v>0.95499999999999996</v>
      </c>
      <c r="J354" s="17">
        <v>0.95499999999999996</v>
      </c>
      <c r="K354" s="126">
        <v>255.85</v>
      </c>
      <c r="L354" s="17">
        <v>256.80500000000001</v>
      </c>
      <c r="M354" s="17">
        <v>255.85</v>
      </c>
      <c r="N354" s="17">
        <v>256.80500000000001</v>
      </c>
      <c r="O354" s="17">
        <v>0</v>
      </c>
      <c r="P354" s="17" t="s">
        <v>418</v>
      </c>
      <c r="Q354" s="17" t="s">
        <v>970</v>
      </c>
      <c r="R354" s="17" t="s">
        <v>266</v>
      </c>
      <c r="S354" s="17">
        <v>1</v>
      </c>
      <c r="T354" s="17">
        <v>89</v>
      </c>
      <c r="U354" s="17">
        <v>3</v>
      </c>
      <c r="V354" s="17" t="s">
        <v>270</v>
      </c>
      <c r="W354" s="17" t="s">
        <v>266</v>
      </c>
      <c r="X354" s="17"/>
      <c r="Y354" s="17"/>
      <c r="Z354" s="17" t="s">
        <v>971</v>
      </c>
    </row>
    <row r="355" spans="1:26">
      <c r="A355" t="str">
        <f t="shared" si="5"/>
        <v>102-2</v>
      </c>
      <c r="B355">
        <v>5057</v>
      </c>
      <c r="C355">
        <v>1</v>
      </c>
      <c r="D355" t="s">
        <v>164</v>
      </c>
      <c r="E355">
        <v>102</v>
      </c>
      <c r="F355" t="s">
        <v>263</v>
      </c>
      <c r="G355">
        <v>2</v>
      </c>
      <c r="H355">
        <v>3103704</v>
      </c>
      <c r="I355" s="126">
        <v>0.83499999999999996</v>
      </c>
      <c r="J355">
        <v>0.84</v>
      </c>
      <c r="K355" s="126">
        <v>256.80500000000001</v>
      </c>
      <c r="L355">
        <v>257.64499999999998</v>
      </c>
      <c r="M355">
        <v>256.80500000000001</v>
      </c>
      <c r="N355">
        <v>257.64499999999998</v>
      </c>
      <c r="O355">
        <v>0</v>
      </c>
      <c r="P355" t="s">
        <v>972</v>
      </c>
      <c r="Q355" t="s">
        <v>973</v>
      </c>
      <c r="R355" t="s">
        <v>266</v>
      </c>
      <c r="S355">
        <v>1</v>
      </c>
      <c r="T355">
        <v>89</v>
      </c>
      <c r="U355">
        <v>4</v>
      </c>
      <c r="V355" t="s">
        <v>270</v>
      </c>
      <c r="W355" t="s">
        <v>266</v>
      </c>
      <c r="Z355" t="s">
        <v>974</v>
      </c>
    </row>
    <row r="356" spans="1:26">
      <c r="A356" t="str">
        <f t="shared" si="5"/>
        <v>102-3</v>
      </c>
      <c r="B356">
        <v>5057</v>
      </c>
      <c r="C356">
        <v>1</v>
      </c>
      <c r="D356" t="s">
        <v>164</v>
      </c>
      <c r="E356">
        <v>102</v>
      </c>
      <c r="F356" t="s">
        <v>263</v>
      </c>
      <c r="G356">
        <v>3</v>
      </c>
      <c r="H356">
        <v>3103706</v>
      </c>
      <c r="I356" s="126">
        <v>0.755</v>
      </c>
      <c r="J356">
        <v>0.76</v>
      </c>
      <c r="K356" s="126">
        <v>257.64</v>
      </c>
      <c r="L356">
        <v>258.40499999999997</v>
      </c>
      <c r="M356">
        <v>257.64499999999998</v>
      </c>
      <c r="N356">
        <v>258.40499999999997</v>
      </c>
      <c r="O356">
        <v>0</v>
      </c>
      <c r="P356" t="s">
        <v>972</v>
      </c>
      <c r="Q356" t="s">
        <v>975</v>
      </c>
      <c r="R356" t="s">
        <v>266</v>
      </c>
      <c r="S356">
        <v>1</v>
      </c>
      <c r="T356">
        <v>89</v>
      </c>
      <c r="U356">
        <v>5</v>
      </c>
      <c r="V356" t="s">
        <v>275</v>
      </c>
      <c r="W356" t="s">
        <v>266</v>
      </c>
      <c r="Z356" t="s">
        <v>976</v>
      </c>
    </row>
    <row r="357" spans="1:26">
      <c r="A357" t="str">
        <f t="shared" si="5"/>
        <v>102-4</v>
      </c>
      <c r="B357">
        <v>5057</v>
      </c>
      <c r="C357">
        <v>1</v>
      </c>
      <c r="D357" t="s">
        <v>164</v>
      </c>
      <c r="E357">
        <v>102</v>
      </c>
      <c r="F357" t="s">
        <v>263</v>
      </c>
      <c r="G357">
        <v>4</v>
      </c>
      <c r="H357">
        <v>3103708</v>
      </c>
      <c r="I357" s="126">
        <v>0.59499999999999997</v>
      </c>
      <c r="J357">
        <v>0.59</v>
      </c>
      <c r="K357" s="126">
        <v>258.39499999999998</v>
      </c>
      <c r="L357">
        <v>258.995</v>
      </c>
      <c r="M357">
        <v>258.40499999999997</v>
      </c>
      <c r="N357">
        <v>258.995</v>
      </c>
      <c r="O357">
        <v>0</v>
      </c>
      <c r="P357" t="s">
        <v>972</v>
      </c>
      <c r="Q357" t="s">
        <v>977</v>
      </c>
      <c r="R357" t="s">
        <v>266</v>
      </c>
      <c r="S357">
        <v>1</v>
      </c>
      <c r="T357">
        <v>90</v>
      </c>
      <c r="U357">
        <v>1</v>
      </c>
      <c r="V357" t="s">
        <v>267</v>
      </c>
      <c r="W357" t="s">
        <v>266</v>
      </c>
      <c r="Z357" t="s">
        <v>978</v>
      </c>
    </row>
    <row r="358" spans="1:26">
      <c r="A358" t="str">
        <f t="shared" si="5"/>
        <v>103-1</v>
      </c>
      <c r="B358">
        <v>5057</v>
      </c>
      <c r="C358">
        <v>1</v>
      </c>
      <c r="D358" t="s">
        <v>164</v>
      </c>
      <c r="E358">
        <v>103</v>
      </c>
      <c r="F358" t="s">
        <v>263</v>
      </c>
      <c r="G358">
        <v>1</v>
      </c>
      <c r="H358">
        <v>3103710</v>
      </c>
      <c r="I358" s="126">
        <v>0.19500000000000001</v>
      </c>
      <c r="J358">
        <v>0.19</v>
      </c>
      <c r="K358" s="126">
        <v>258.64999999999998</v>
      </c>
      <c r="L358">
        <v>258.83999999999997</v>
      </c>
      <c r="M358">
        <v>258.64999999999998</v>
      </c>
      <c r="N358">
        <v>258.83999999999997</v>
      </c>
      <c r="O358">
        <v>0</v>
      </c>
      <c r="P358" t="s">
        <v>972</v>
      </c>
      <c r="Q358" t="s">
        <v>979</v>
      </c>
      <c r="R358" t="s">
        <v>266</v>
      </c>
      <c r="S358">
        <v>1</v>
      </c>
      <c r="T358">
        <v>90</v>
      </c>
      <c r="U358">
        <v>2</v>
      </c>
      <c r="V358" t="s">
        <v>270</v>
      </c>
      <c r="W358" t="s">
        <v>266</v>
      </c>
      <c r="Z358" t="s">
        <v>980</v>
      </c>
    </row>
    <row r="359" spans="1:26">
      <c r="A359" t="str">
        <f t="shared" si="5"/>
        <v>104-1</v>
      </c>
      <c r="B359">
        <v>5057</v>
      </c>
      <c r="C359">
        <v>1</v>
      </c>
      <c r="D359" t="s">
        <v>164</v>
      </c>
      <c r="E359">
        <v>104</v>
      </c>
      <c r="F359" t="s">
        <v>263</v>
      </c>
      <c r="G359">
        <v>1</v>
      </c>
      <c r="H359">
        <v>3103712</v>
      </c>
      <c r="I359" s="126">
        <v>0.79500000000000004</v>
      </c>
      <c r="J359">
        <v>0.79</v>
      </c>
      <c r="K359" s="126">
        <v>258.89999999999998</v>
      </c>
      <c r="L359">
        <v>259.69</v>
      </c>
      <c r="M359">
        <v>258.89999999999998</v>
      </c>
      <c r="N359">
        <v>259.69</v>
      </c>
      <c r="O359">
        <v>0</v>
      </c>
      <c r="P359" t="s">
        <v>972</v>
      </c>
      <c r="Q359" t="s">
        <v>981</v>
      </c>
      <c r="R359" t="s">
        <v>266</v>
      </c>
      <c r="S359">
        <v>1</v>
      </c>
      <c r="T359">
        <v>90</v>
      </c>
      <c r="U359">
        <v>3</v>
      </c>
      <c r="V359" t="s">
        <v>270</v>
      </c>
      <c r="W359" t="s">
        <v>266</v>
      </c>
      <c r="Z359" t="s">
        <v>982</v>
      </c>
    </row>
    <row r="360" spans="1:26">
      <c r="A360" t="str">
        <f t="shared" si="5"/>
        <v>104-2</v>
      </c>
      <c r="B360">
        <v>5057</v>
      </c>
      <c r="C360">
        <v>1</v>
      </c>
      <c r="D360" t="s">
        <v>164</v>
      </c>
      <c r="E360">
        <v>104</v>
      </c>
      <c r="F360" t="s">
        <v>263</v>
      </c>
      <c r="G360">
        <v>2</v>
      </c>
      <c r="H360">
        <v>3103714</v>
      </c>
      <c r="I360" s="126">
        <v>0.89500000000000002</v>
      </c>
      <c r="J360">
        <v>0.9</v>
      </c>
      <c r="K360" s="126">
        <v>259.69499999999999</v>
      </c>
      <c r="L360">
        <v>260.58999999999997</v>
      </c>
      <c r="M360">
        <v>259.69</v>
      </c>
      <c r="N360">
        <v>260.58999999999997</v>
      </c>
      <c r="O360">
        <v>0</v>
      </c>
      <c r="P360" t="s">
        <v>972</v>
      </c>
      <c r="Q360" t="s">
        <v>983</v>
      </c>
      <c r="R360" t="s">
        <v>266</v>
      </c>
      <c r="S360">
        <v>1</v>
      </c>
      <c r="T360">
        <v>90</v>
      </c>
      <c r="U360">
        <v>4</v>
      </c>
      <c r="V360" t="s">
        <v>270</v>
      </c>
      <c r="W360" t="s">
        <v>266</v>
      </c>
      <c r="Z360" t="s">
        <v>984</v>
      </c>
    </row>
    <row r="361" spans="1:26">
      <c r="A361" t="str">
        <f t="shared" si="5"/>
        <v>104-3</v>
      </c>
      <c r="B361">
        <v>5057</v>
      </c>
      <c r="C361">
        <v>1</v>
      </c>
      <c r="D361" t="s">
        <v>164</v>
      </c>
      <c r="E361">
        <v>104</v>
      </c>
      <c r="F361" t="s">
        <v>263</v>
      </c>
      <c r="G361">
        <v>3</v>
      </c>
      <c r="H361">
        <v>3103716</v>
      </c>
      <c r="I361" s="126">
        <v>0.84499999999999997</v>
      </c>
      <c r="J361">
        <v>0.83</v>
      </c>
      <c r="K361" s="126">
        <v>260.58999999999997</v>
      </c>
      <c r="L361">
        <v>261.42</v>
      </c>
      <c r="M361">
        <v>260.58999999999997</v>
      </c>
      <c r="N361">
        <v>261.42</v>
      </c>
      <c r="O361">
        <v>0</v>
      </c>
      <c r="P361" t="s">
        <v>972</v>
      </c>
      <c r="Q361" t="s">
        <v>985</v>
      </c>
      <c r="R361" t="s">
        <v>266</v>
      </c>
      <c r="S361">
        <v>1</v>
      </c>
      <c r="T361">
        <v>90</v>
      </c>
      <c r="U361">
        <v>5</v>
      </c>
      <c r="V361" t="s">
        <v>275</v>
      </c>
      <c r="W361" t="s">
        <v>266</v>
      </c>
      <c r="Z361" t="s">
        <v>986</v>
      </c>
    </row>
    <row r="362" spans="1:26" ht="15">
      <c r="A362" t="str">
        <f t="shared" si="5"/>
        <v>104-4</v>
      </c>
      <c r="B362" s="17">
        <v>5057</v>
      </c>
      <c r="C362" s="17">
        <v>1</v>
      </c>
      <c r="D362" s="17" t="s">
        <v>164</v>
      </c>
      <c r="E362" s="17">
        <v>104</v>
      </c>
      <c r="F362" s="17" t="s">
        <v>263</v>
      </c>
      <c r="G362" s="17">
        <v>4</v>
      </c>
      <c r="H362" s="17">
        <v>3103722</v>
      </c>
      <c r="I362" s="126">
        <v>0.56999999999999995</v>
      </c>
      <c r="J362" s="17">
        <v>0.56999999999999995</v>
      </c>
      <c r="K362" s="126">
        <v>261.435</v>
      </c>
      <c r="L362" s="17">
        <v>261.99</v>
      </c>
      <c r="M362" s="17">
        <v>261.42</v>
      </c>
      <c r="N362" s="17">
        <v>261.99</v>
      </c>
      <c r="O362" s="17">
        <v>0</v>
      </c>
      <c r="P362" s="17" t="s">
        <v>264</v>
      </c>
      <c r="Q362" s="17" t="s">
        <v>987</v>
      </c>
      <c r="R362" s="17" t="s">
        <v>266</v>
      </c>
      <c r="S362" s="17">
        <v>1</v>
      </c>
      <c r="T362" s="17">
        <v>91</v>
      </c>
      <c r="U362" s="17">
        <v>1</v>
      </c>
      <c r="V362" s="17" t="s">
        <v>267</v>
      </c>
      <c r="W362" s="17" t="s">
        <v>266</v>
      </c>
      <c r="X362" s="17"/>
      <c r="Y362" s="17"/>
      <c r="Z362" s="17" t="s">
        <v>988</v>
      </c>
    </row>
    <row r="363" spans="1:26">
      <c r="A363" t="str">
        <f t="shared" si="5"/>
        <v>105-1</v>
      </c>
      <c r="B363">
        <v>5057</v>
      </c>
      <c r="C363">
        <v>1</v>
      </c>
      <c r="D363" t="s">
        <v>164</v>
      </c>
      <c r="E363">
        <v>105</v>
      </c>
      <c r="F363" t="s">
        <v>263</v>
      </c>
      <c r="G363">
        <v>1</v>
      </c>
      <c r="H363">
        <v>3103724</v>
      </c>
      <c r="I363" s="126">
        <v>0.97</v>
      </c>
      <c r="J363">
        <v>0.96</v>
      </c>
      <c r="K363" s="126">
        <v>261.95</v>
      </c>
      <c r="L363">
        <v>262.91000000000003</v>
      </c>
      <c r="M363">
        <v>261.95</v>
      </c>
      <c r="N363">
        <v>262.91000000000003</v>
      </c>
      <c r="O363">
        <v>0</v>
      </c>
      <c r="P363" t="s">
        <v>264</v>
      </c>
      <c r="Q363" t="s">
        <v>989</v>
      </c>
      <c r="R363" t="s">
        <v>266</v>
      </c>
      <c r="S363">
        <v>1</v>
      </c>
      <c r="T363">
        <v>91</v>
      </c>
      <c r="U363">
        <v>2</v>
      </c>
      <c r="V363" t="s">
        <v>270</v>
      </c>
      <c r="W363" t="s">
        <v>266</v>
      </c>
      <c r="Z363" t="s">
        <v>990</v>
      </c>
    </row>
    <row r="364" spans="1:26">
      <c r="A364" t="str">
        <f t="shared" si="5"/>
        <v>105-2</v>
      </c>
      <c r="B364">
        <v>5057</v>
      </c>
      <c r="C364">
        <v>1</v>
      </c>
      <c r="D364" t="s">
        <v>164</v>
      </c>
      <c r="E364">
        <v>105</v>
      </c>
      <c r="F364" t="s">
        <v>263</v>
      </c>
      <c r="G364">
        <v>2</v>
      </c>
      <c r="H364">
        <v>3103726</v>
      </c>
      <c r="I364" s="126">
        <v>0.59499999999999997</v>
      </c>
      <c r="J364">
        <v>0.59</v>
      </c>
      <c r="K364" s="126">
        <v>262.92</v>
      </c>
      <c r="L364">
        <v>263.5</v>
      </c>
      <c r="M364">
        <v>262.91000000000003</v>
      </c>
      <c r="N364">
        <v>263.5</v>
      </c>
      <c r="O364">
        <v>0</v>
      </c>
      <c r="P364" t="s">
        <v>264</v>
      </c>
      <c r="Q364" t="s">
        <v>991</v>
      </c>
      <c r="R364" t="s">
        <v>266</v>
      </c>
      <c r="S364">
        <v>1</v>
      </c>
      <c r="T364">
        <v>91</v>
      </c>
      <c r="U364">
        <v>3</v>
      </c>
      <c r="V364" t="s">
        <v>270</v>
      </c>
      <c r="W364" t="s">
        <v>266</v>
      </c>
      <c r="Z364" t="s">
        <v>992</v>
      </c>
    </row>
    <row r="365" spans="1:26">
      <c r="A365" t="str">
        <f t="shared" si="5"/>
        <v>105-3</v>
      </c>
      <c r="B365">
        <v>5057</v>
      </c>
      <c r="C365">
        <v>1</v>
      </c>
      <c r="D365" t="s">
        <v>164</v>
      </c>
      <c r="E365">
        <v>105</v>
      </c>
      <c r="F365" t="s">
        <v>263</v>
      </c>
      <c r="G365">
        <v>3</v>
      </c>
      <c r="H365">
        <v>3103728</v>
      </c>
      <c r="I365" s="126">
        <v>0.65500000000000003</v>
      </c>
      <c r="J365">
        <v>0.64</v>
      </c>
      <c r="K365" s="126">
        <v>263.51500000000004</v>
      </c>
      <c r="L365">
        <v>264.14</v>
      </c>
      <c r="M365">
        <v>263.5</v>
      </c>
      <c r="N365">
        <v>264.14</v>
      </c>
      <c r="O365">
        <v>0</v>
      </c>
      <c r="P365" t="s">
        <v>264</v>
      </c>
      <c r="Q365" t="s">
        <v>993</v>
      </c>
      <c r="R365" t="s">
        <v>266</v>
      </c>
      <c r="S365">
        <v>1</v>
      </c>
      <c r="T365">
        <v>91</v>
      </c>
      <c r="U365">
        <v>4</v>
      </c>
      <c r="V365" t="s">
        <v>270</v>
      </c>
      <c r="W365" t="s">
        <v>266</v>
      </c>
      <c r="Z365" t="s">
        <v>994</v>
      </c>
    </row>
    <row r="366" spans="1:26">
      <c r="A366" t="str">
        <f t="shared" si="5"/>
        <v>105-4</v>
      </c>
      <c r="B366">
        <v>5057</v>
      </c>
      <c r="C366">
        <v>1</v>
      </c>
      <c r="D366" t="s">
        <v>164</v>
      </c>
      <c r="E366">
        <v>105</v>
      </c>
      <c r="F366" t="s">
        <v>263</v>
      </c>
      <c r="G366">
        <v>4</v>
      </c>
      <c r="H366">
        <v>3103730</v>
      </c>
      <c r="I366" s="126">
        <v>0.87</v>
      </c>
      <c r="J366">
        <v>0.86</v>
      </c>
      <c r="K366" s="126">
        <v>264.17</v>
      </c>
      <c r="L366">
        <v>265</v>
      </c>
      <c r="M366">
        <v>264.14</v>
      </c>
      <c r="N366">
        <v>265</v>
      </c>
      <c r="O366">
        <v>0</v>
      </c>
      <c r="P366" t="s">
        <v>264</v>
      </c>
      <c r="Q366" t="s">
        <v>995</v>
      </c>
      <c r="R366" t="s">
        <v>266</v>
      </c>
      <c r="S366">
        <v>1</v>
      </c>
      <c r="T366">
        <v>91</v>
      </c>
      <c r="U366">
        <v>5</v>
      </c>
      <c r="V366" t="s">
        <v>275</v>
      </c>
      <c r="W366" t="s">
        <v>266</v>
      </c>
      <c r="Z366" t="s">
        <v>996</v>
      </c>
    </row>
    <row r="367" spans="1:26" ht="15">
      <c r="A367" t="str">
        <f t="shared" si="5"/>
        <v>106-1</v>
      </c>
      <c r="B367" s="17">
        <v>5057</v>
      </c>
      <c r="C367" s="17">
        <v>1</v>
      </c>
      <c r="D367" s="17" t="s">
        <v>164</v>
      </c>
      <c r="E367" s="17">
        <v>106</v>
      </c>
      <c r="F367" s="17" t="s">
        <v>263</v>
      </c>
      <c r="G367" s="17">
        <v>1</v>
      </c>
      <c r="H367" s="17">
        <v>3103734</v>
      </c>
      <c r="I367" s="126">
        <v>0.95</v>
      </c>
      <c r="J367" s="17">
        <v>0.95</v>
      </c>
      <c r="K367" s="126">
        <v>265</v>
      </c>
      <c r="L367" s="17">
        <v>265.95</v>
      </c>
      <c r="M367" s="17">
        <v>265</v>
      </c>
      <c r="N367" s="17">
        <v>265.95</v>
      </c>
      <c r="O367" s="17">
        <v>0</v>
      </c>
      <c r="P367" s="17" t="s">
        <v>264</v>
      </c>
      <c r="Q367" s="17" t="s">
        <v>997</v>
      </c>
      <c r="R367" s="17" t="s">
        <v>266</v>
      </c>
      <c r="S367" s="17">
        <v>1</v>
      </c>
      <c r="T367" s="17">
        <v>92</v>
      </c>
      <c r="U367" s="17">
        <v>1</v>
      </c>
      <c r="V367" s="17" t="s">
        <v>267</v>
      </c>
      <c r="W367" s="17" t="s">
        <v>266</v>
      </c>
      <c r="X367" s="17"/>
      <c r="Y367" s="17"/>
      <c r="Z367" s="17" t="s">
        <v>998</v>
      </c>
    </row>
    <row r="368" spans="1:26">
      <c r="A368" t="str">
        <f t="shared" si="5"/>
        <v>106-2</v>
      </c>
      <c r="B368">
        <v>5057</v>
      </c>
      <c r="C368">
        <v>1</v>
      </c>
      <c r="D368" t="s">
        <v>164</v>
      </c>
      <c r="E368">
        <v>106</v>
      </c>
      <c r="F368" t="s">
        <v>263</v>
      </c>
      <c r="G368">
        <v>2</v>
      </c>
      <c r="H368">
        <v>3103736</v>
      </c>
      <c r="I368" s="126">
        <v>0.96499999999999997</v>
      </c>
      <c r="J368">
        <v>0.95</v>
      </c>
      <c r="K368" s="126">
        <v>265.95</v>
      </c>
      <c r="L368">
        <v>266.89999999999998</v>
      </c>
      <c r="M368">
        <v>265.95</v>
      </c>
      <c r="N368">
        <v>266.89999999999998</v>
      </c>
      <c r="O368">
        <v>0</v>
      </c>
      <c r="P368" t="s">
        <v>264</v>
      </c>
      <c r="Q368" t="s">
        <v>999</v>
      </c>
      <c r="R368" t="s">
        <v>266</v>
      </c>
      <c r="S368">
        <v>1</v>
      </c>
      <c r="T368">
        <v>92</v>
      </c>
      <c r="U368">
        <v>2</v>
      </c>
      <c r="V368" t="s">
        <v>270</v>
      </c>
      <c r="W368" t="s">
        <v>266</v>
      </c>
      <c r="Z368" t="s">
        <v>1000</v>
      </c>
    </row>
    <row r="369" spans="1:26">
      <c r="A369" t="str">
        <f t="shared" si="5"/>
        <v>106-3</v>
      </c>
      <c r="B369">
        <v>5057</v>
      </c>
      <c r="C369">
        <v>1</v>
      </c>
      <c r="D369" t="s">
        <v>164</v>
      </c>
      <c r="E369">
        <v>106</v>
      </c>
      <c r="F369" t="s">
        <v>263</v>
      </c>
      <c r="G369">
        <v>3</v>
      </c>
      <c r="H369">
        <v>3103738</v>
      </c>
      <c r="I369" s="126">
        <v>0.93500000000000005</v>
      </c>
      <c r="J369">
        <v>0.88</v>
      </c>
      <c r="K369" s="126">
        <v>266.91499999999996</v>
      </c>
      <c r="L369">
        <v>267.77999999999997</v>
      </c>
      <c r="M369">
        <v>266.89999999999998</v>
      </c>
      <c r="N369">
        <v>267.77999999999997</v>
      </c>
      <c r="O369">
        <v>0</v>
      </c>
      <c r="P369" t="s">
        <v>264</v>
      </c>
      <c r="Q369" t="s">
        <v>1001</v>
      </c>
      <c r="R369" t="s">
        <v>266</v>
      </c>
      <c r="S369">
        <v>1</v>
      </c>
      <c r="T369">
        <v>92</v>
      </c>
      <c r="U369">
        <v>3</v>
      </c>
      <c r="V369" t="s">
        <v>270</v>
      </c>
      <c r="W369" t="s">
        <v>266</v>
      </c>
      <c r="Z369" t="s">
        <v>1002</v>
      </c>
    </row>
    <row r="370" spans="1:26">
      <c r="A370" t="str">
        <f t="shared" si="5"/>
        <v>106-4</v>
      </c>
      <c r="B370">
        <v>5057</v>
      </c>
      <c r="C370">
        <v>1</v>
      </c>
      <c r="D370" t="s">
        <v>164</v>
      </c>
      <c r="E370">
        <v>106</v>
      </c>
      <c r="F370" t="s">
        <v>263</v>
      </c>
      <c r="G370">
        <v>4</v>
      </c>
      <c r="H370">
        <v>3103740</v>
      </c>
      <c r="I370" s="126">
        <v>0.255</v>
      </c>
      <c r="J370">
        <v>0.22</v>
      </c>
      <c r="K370" s="126">
        <v>267.84999999999997</v>
      </c>
      <c r="L370">
        <v>268</v>
      </c>
      <c r="M370">
        <v>267.77999999999997</v>
      </c>
      <c r="N370">
        <v>268</v>
      </c>
      <c r="O370">
        <v>0</v>
      </c>
      <c r="P370" t="s">
        <v>264</v>
      </c>
      <c r="Q370" t="s">
        <v>1003</v>
      </c>
      <c r="R370" t="s">
        <v>266</v>
      </c>
      <c r="S370">
        <v>1</v>
      </c>
      <c r="T370">
        <v>92</v>
      </c>
      <c r="U370">
        <v>4</v>
      </c>
      <c r="V370" t="s">
        <v>270</v>
      </c>
      <c r="W370" t="s">
        <v>266</v>
      </c>
      <c r="Z370" t="s">
        <v>1004</v>
      </c>
    </row>
    <row r="371" spans="1:26">
      <c r="A371" t="str">
        <f t="shared" si="5"/>
        <v>107-1</v>
      </c>
      <c r="B371">
        <v>5057</v>
      </c>
      <c r="C371">
        <v>1</v>
      </c>
      <c r="D371" t="s">
        <v>164</v>
      </c>
      <c r="E371">
        <v>107</v>
      </c>
      <c r="F371" t="s">
        <v>263</v>
      </c>
      <c r="G371">
        <v>1</v>
      </c>
      <c r="H371">
        <v>3103742</v>
      </c>
      <c r="I371" s="126">
        <v>0.96</v>
      </c>
      <c r="J371">
        <v>0.96</v>
      </c>
      <c r="K371" s="126">
        <v>268.05</v>
      </c>
      <c r="L371">
        <v>269.01</v>
      </c>
      <c r="M371">
        <v>268.05</v>
      </c>
      <c r="N371">
        <v>269.01</v>
      </c>
      <c r="O371">
        <v>0</v>
      </c>
      <c r="P371" t="s">
        <v>264</v>
      </c>
      <c r="Q371" t="s">
        <v>1005</v>
      </c>
      <c r="R371" t="s">
        <v>266</v>
      </c>
      <c r="S371">
        <v>1</v>
      </c>
      <c r="T371">
        <v>92</v>
      </c>
      <c r="U371">
        <v>5</v>
      </c>
      <c r="V371" t="s">
        <v>275</v>
      </c>
      <c r="W371" t="s">
        <v>266</v>
      </c>
      <c r="Z371" t="s">
        <v>1006</v>
      </c>
    </row>
    <row r="372" spans="1:26">
      <c r="A372" t="str">
        <f t="shared" si="5"/>
        <v>107-2</v>
      </c>
      <c r="B372">
        <v>5057</v>
      </c>
      <c r="C372">
        <v>1</v>
      </c>
      <c r="D372" t="s">
        <v>164</v>
      </c>
      <c r="E372">
        <v>107</v>
      </c>
      <c r="F372" t="s">
        <v>263</v>
      </c>
      <c r="G372">
        <v>2</v>
      </c>
      <c r="H372">
        <v>3103744</v>
      </c>
      <c r="I372" s="126">
        <v>0.97</v>
      </c>
      <c r="J372">
        <v>0.95</v>
      </c>
      <c r="K372" s="126">
        <v>269.01</v>
      </c>
      <c r="L372">
        <v>269.95999999999998</v>
      </c>
      <c r="M372">
        <v>269.01</v>
      </c>
      <c r="N372">
        <v>269.95999999999998</v>
      </c>
      <c r="O372">
        <v>0</v>
      </c>
      <c r="P372" t="s">
        <v>264</v>
      </c>
      <c r="Q372" t="s">
        <v>1007</v>
      </c>
      <c r="R372" t="s">
        <v>266</v>
      </c>
      <c r="S372">
        <v>1</v>
      </c>
      <c r="T372">
        <v>93</v>
      </c>
      <c r="U372">
        <v>1</v>
      </c>
      <c r="V372" t="s">
        <v>267</v>
      </c>
      <c r="W372" t="s">
        <v>266</v>
      </c>
      <c r="Z372" t="s">
        <v>1008</v>
      </c>
    </row>
    <row r="373" spans="1:26">
      <c r="A373" t="str">
        <f t="shared" si="5"/>
        <v>107-3</v>
      </c>
      <c r="B373">
        <v>5057</v>
      </c>
      <c r="C373">
        <v>1</v>
      </c>
      <c r="D373" t="s">
        <v>164</v>
      </c>
      <c r="E373">
        <v>107</v>
      </c>
      <c r="F373" t="s">
        <v>263</v>
      </c>
      <c r="G373">
        <v>3</v>
      </c>
      <c r="H373">
        <v>3103746</v>
      </c>
      <c r="I373" s="126">
        <v>0.48</v>
      </c>
      <c r="J373">
        <v>0.42</v>
      </c>
      <c r="K373" s="126">
        <v>269.98</v>
      </c>
      <c r="L373">
        <v>270.38</v>
      </c>
      <c r="M373">
        <v>269.95999999999998</v>
      </c>
      <c r="N373">
        <v>270.38</v>
      </c>
      <c r="O373">
        <v>0</v>
      </c>
      <c r="P373" t="s">
        <v>264</v>
      </c>
      <c r="Q373" t="s">
        <v>1009</v>
      </c>
      <c r="R373" t="s">
        <v>266</v>
      </c>
      <c r="S373">
        <v>2</v>
      </c>
      <c r="T373">
        <v>93</v>
      </c>
      <c r="U373">
        <v>2</v>
      </c>
      <c r="V373" t="s">
        <v>270</v>
      </c>
      <c r="W373" t="s">
        <v>266</v>
      </c>
      <c r="Z373" t="s">
        <v>1010</v>
      </c>
    </row>
    <row r="374" spans="1:26">
      <c r="A374" t="str">
        <f t="shared" si="5"/>
        <v>107-4</v>
      </c>
      <c r="B374">
        <v>5057</v>
      </c>
      <c r="C374">
        <v>1</v>
      </c>
      <c r="D374" t="s">
        <v>164</v>
      </c>
      <c r="E374">
        <v>107</v>
      </c>
      <c r="F374" t="s">
        <v>263</v>
      </c>
      <c r="G374">
        <v>4</v>
      </c>
      <c r="H374">
        <v>3103748</v>
      </c>
      <c r="I374" s="126">
        <v>0.83499999999999996</v>
      </c>
      <c r="J374">
        <v>0.82</v>
      </c>
      <c r="K374" s="126">
        <v>270.46000000000004</v>
      </c>
      <c r="L374">
        <v>271.2</v>
      </c>
      <c r="M374">
        <v>270.38</v>
      </c>
      <c r="N374">
        <v>271.2</v>
      </c>
      <c r="O374">
        <v>0</v>
      </c>
      <c r="P374" t="s">
        <v>264</v>
      </c>
      <c r="Q374" t="s">
        <v>1011</v>
      </c>
      <c r="R374" t="s">
        <v>266</v>
      </c>
      <c r="S374">
        <v>1</v>
      </c>
      <c r="T374">
        <v>93</v>
      </c>
      <c r="U374">
        <v>3</v>
      </c>
      <c r="V374" t="s">
        <v>270</v>
      </c>
      <c r="W374" t="s">
        <v>266</v>
      </c>
      <c r="Z374" t="s">
        <v>1012</v>
      </c>
    </row>
    <row r="375" spans="1:26">
      <c r="A375" t="str">
        <f t="shared" si="5"/>
        <v>108-1</v>
      </c>
      <c r="B375">
        <v>5057</v>
      </c>
      <c r="C375">
        <v>1</v>
      </c>
      <c r="D375" t="s">
        <v>164</v>
      </c>
      <c r="E375">
        <v>108</v>
      </c>
      <c r="F375" t="s">
        <v>263</v>
      </c>
      <c r="G375">
        <v>1</v>
      </c>
      <c r="H375">
        <v>3103750</v>
      </c>
      <c r="I375" s="126">
        <v>0.89</v>
      </c>
      <c r="J375">
        <v>0.87</v>
      </c>
      <c r="K375" s="126">
        <v>271.10000000000002</v>
      </c>
      <c r="L375">
        <v>271.97000000000003</v>
      </c>
      <c r="M375">
        <v>271.10000000000002</v>
      </c>
      <c r="N375">
        <v>271.97000000000003</v>
      </c>
      <c r="O375">
        <v>0</v>
      </c>
      <c r="P375" t="s">
        <v>264</v>
      </c>
      <c r="Q375" t="s">
        <v>1013</v>
      </c>
      <c r="R375" t="s">
        <v>266</v>
      </c>
      <c r="S375">
        <v>1</v>
      </c>
      <c r="T375">
        <v>93</v>
      </c>
      <c r="U375">
        <v>4</v>
      </c>
      <c r="V375" t="s">
        <v>270</v>
      </c>
      <c r="W375" t="s">
        <v>266</v>
      </c>
      <c r="Z375" t="s">
        <v>1014</v>
      </c>
    </row>
    <row r="376" spans="1:26">
      <c r="A376" t="str">
        <f t="shared" si="5"/>
        <v>108-2</v>
      </c>
      <c r="B376">
        <v>5057</v>
      </c>
      <c r="C376">
        <v>1</v>
      </c>
      <c r="D376" t="s">
        <v>164</v>
      </c>
      <c r="E376">
        <v>108</v>
      </c>
      <c r="F376" t="s">
        <v>263</v>
      </c>
      <c r="G376">
        <v>2</v>
      </c>
      <c r="H376">
        <v>3103752</v>
      </c>
      <c r="I376" s="126">
        <v>0.65500000000000003</v>
      </c>
      <c r="J376">
        <v>0.62</v>
      </c>
      <c r="K376" s="126">
        <v>271.99</v>
      </c>
      <c r="L376">
        <v>272.58999999999997</v>
      </c>
      <c r="M376">
        <v>271.97000000000003</v>
      </c>
      <c r="N376">
        <v>272.58999999999997</v>
      </c>
      <c r="O376">
        <v>0</v>
      </c>
      <c r="P376" t="s">
        <v>264</v>
      </c>
      <c r="Q376" t="s">
        <v>1015</v>
      </c>
      <c r="R376" t="s">
        <v>266</v>
      </c>
      <c r="S376">
        <v>1</v>
      </c>
      <c r="T376">
        <v>93</v>
      </c>
      <c r="U376">
        <v>5</v>
      </c>
      <c r="V376" t="s">
        <v>275</v>
      </c>
      <c r="W376" t="s">
        <v>266</v>
      </c>
      <c r="Z376" t="s">
        <v>1016</v>
      </c>
    </row>
    <row r="377" spans="1:26">
      <c r="A377" t="str">
        <f t="shared" si="5"/>
        <v>108-3</v>
      </c>
      <c r="B377">
        <v>5057</v>
      </c>
      <c r="C377">
        <v>1</v>
      </c>
      <c r="D377" t="s">
        <v>164</v>
      </c>
      <c r="E377">
        <v>108</v>
      </c>
      <c r="F377" t="s">
        <v>263</v>
      </c>
      <c r="G377">
        <v>3</v>
      </c>
      <c r="H377">
        <v>3103754</v>
      </c>
      <c r="I377" s="126">
        <v>0.83</v>
      </c>
      <c r="J377">
        <v>0.83</v>
      </c>
      <c r="K377" s="126">
        <v>272.64499999999998</v>
      </c>
      <c r="L377">
        <v>273.42</v>
      </c>
      <c r="M377">
        <v>272.58999999999997</v>
      </c>
      <c r="N377">
        <v>273.42</v>
      </c>
      <c r="O377">
        <v>0</v>
      </c>
      <c r="P377" t="s">
        <v>264</v>
      </c>
      <c r="Q377" t="s">
        <v>1017</v>
      </c>
      <c r="R377" t="s">
        <v>266</v>
      </c>
      <c r="S377">
        <v>2</v>
      </c>
      <c r="T377">
        <v>94</v>
      </c>
      <c r="U377">
        <v>1</v>
      </c>
      <c r="V377" t="s">
        <v>267</v>
      </c>
      <c r="W377" t="s">
        <v>266</v>
      </c>
      <c r="Z377" t="s">
        <v>1018</v>
      </c>
    </row>
    <row r="378" spans="1:26">
      <c r="A378" t="str">
        <f t="shared" si="5"/>
        <v>108-4</v>
      </c>
      <c r="B378">
        <v>5057</v>
      </c>
      <c r="C378">
        <v>1</v>
      </c>
      <c r="D378" t="s">
        <v>164</v>
      </c>
      <c r="E378">
        <v>108</v>
      </c>
      <c r="F378" t="s">
        <v>263</v>
      </c>
      <c r="G378">
        <v>4</v>
      </c>
      <c r="H378">
        <v>3103756</v>
      </c>
      <c r="I378" s="126">
        <v>0.9</v>
      </c>
      <c r="J378">
        <v>0.89</v>
      </c>
      <c r="K378" s="126">
        <v>273.47499999999997</v>
      </c>
      <c r="L378">
        <v>274.31</v>
      </c>
      <c r="M378">
        <v>273.42</v>
      </c>
      <c r="N378">
        <v>274.31</v>
      </c>
      <c r="O378">
        <v>0</v>
      </c>
      <c r="P378" t="s">
        <v>264</v>
      </c>
      <c r="Q378" t="s">
        <v>1019</v>
      </c>
      <c r="R378" t="s">
        <v>266</v>
      </c>
      <c r="S378">
        <v>1</v>
      </c>
      <c r="T378">
        <v>94</v>
      </c>
      <c r="U378">
        <v>2</v>
      </c>
      <c r="V378" t="s">
        <v>270</v>
      </c>
      <c r="W378" t="s">
        <v>266</v>
      </c>
      <c r="Z378" t="s">
        <v>1020</v>
      </c>
    </row>
    <row r="379" spans="1:26">
      <c r="A379" t="str">
        <f t="shared" si="5"/>
        <v>109-1</v>
      </c>
      <c r="B379">
        <v>5057</v>
      </c>
      <c r="C379">
        <v>1</v>
      </c>
      <c r="D379" t="s">
        <v>164</v>
      </c>
      <c r="E379">
        <v>109</v>
      </c>
      <c r="F379" t="s">
        <v>263</v>
      </c>
      <c r="G379">
        <v>1</v>
      </c>
      <c r="H379">
        <v>3103760</v>
      </c>
      <c r="I379" s="126">
        <v>0.97499999999999998</v>
      </c>
      <c r="J379">
        <v>0.97</v>
      </c>
      <c r="K379" s="126">
        <v>274.14999999999998</v>
      </c>
      <c r="L379">
        <v>275.12</v>
      </c>
      <c r="M379">
        <v>274.14999999999998</v>
      </c>
      <c r="N379">
        <v>275.12</v>
      </c>
      <c r="O379">
        <v>0</v>
      </c>
      <c r="P379" t="s">
        <v>264</v>
      </c>
      <c r="Q379" t="s">
        <v>1021</v>
      </c>
      <c r="R379" t="s">
        <v>266</v>
      </c>
      <c r="S379">
        <v>1</v>
      </c>
      <c r="T379">
        <v>94</v>
      </c>
      <c r="U379">
        <v>3</v>
      </c>
      <c r="V379" t="s">
        <v>270</v>
      </c>
      <c r="W379" t="s">
        <v>266</v>
      </c>
      <c r="Z379" t="s">
        <v>1022</v>
      </c>
    </row>
    <row r="380" spans="1:26">
      <c r="A380" t="str">
        <f t="shared" si="5"/>
        <v>109-2</v>
      </c>
      <c r="B380">
        <v>5057</v>
      </c>
      <c r="C380">
        <v>1</v>
      </c>
      <c r="D380" t="s">
        <v>164</v>
      </c>
      <c r="E380">
        <v>109</v>
      </c>
      <c r="F380" t="s">
        <v>263</v>
      </c>
      <c r="G380">
        <v>2</v>
      </c>
      <c r="H380">
        <v>3103762</v>
      </c>
      <c r="I380" s="126">
        <v>0.52500000000000002</v>
      </c>
      <c r="J380">
        <v>0.52</v>
      </c>
      <c r="K380" s="126">
        <v>275.125</v>
      </c>
      <c r="L380">
        <v>275.64</v>
      </c>
      <c r="M380">
        <v>275.12</v>
      </c>
      <c r="N380">
        <v>275.64</v>
      </c>
      <c r="O380">
        <v>0</v>
      </c>
      <c r="P380" t="s">
        <v>264</v>
      </c>
      <c r="Q380" t="s">
        <v>1023</v>
      </c>
      <c r="R380" t="s">
        <v>266</v>
      </c>
      <c r="S380">
        <v>1</v>
      </c>
      <c r="T380">
        <v>94</v>
      </c>
      <c r="U380">
        <v>4</v>
      </c>
      <c r="V380" t="s">
        <v>270</v>
      </c>
      <c r="W380" t="s">
        <v>266</v>
      </c>
      <c r="Z380" t="s">
        <v>1024</v>
      </c>
    </row>
    <row r="381" spans="1:26">
      <c r="A381" t="str">
        <f t="shared" si="5"/>
        <v>109-3</v>
      </c>
      <c r="B381">
        <v>5057</v>
      </c>
      <c r="C381">
        <v>1</v>
      </c>
      <c r="D381" t="s">
        <v>164</v>
      </c>
      <c r="E381">
        <v>109</v>
      </c>
      <c r="F381" t="s">
        <v>263</v>
      </c>
      <c r="G381">
        <v>3</v>
      </c>
      <c r="H381">
        <v>3103764</v>
      </c>
      <c r="I381" s="126">
        <v>0.81499999999999995</v>
      </c>
      <c r="J381">
        <v>0.83</v>
      </c>
      <c r="K381" s="126">
        <v>275.64999999999998</v>
      </c>
      <c r="L381">
        <v>276.47000000000003</v>
      </c>
      <c r="M381">
        <v>275.64</v>
      </c>
      <c r="N381">
        <v>276.47000000000003</v>
      </c>
      <c r="O381">
        <v>0</v>
      </c>
      <c r="P381" t="s">
        <v>264</v>
      </c>
      <c r="Q381" t="s">
        <v>1025</v>
      </c>
      <c r="R381" t="s">
        <v>266</v>
      </c>
      <c r="S381">
        <v>2</v>
      </c>
      <c r="T381">
        <v>94</v>
      </c>
      <c r="U381">
        <v>5</v>
      </c>
      <c r="V381" t="s">
        <v>275</v>
      </c>
      <c r="W381" t="s">
        <v>266</v>
      </c>
      <c r="Z381" t="s">
        <v>1026</v>
      </c>
    </row>
    <row r="382" spans="1:26">
      <c r="A382" t="str">
        <f t="shared" si="5"/>
        <v>110-1</v>
      </c>
      <c r="B382">
        <v>5057</v>
      </c>
      <c r="C382">
        <v>1</v>
      </c>
      <c r="D382" t="s">
        <v>164</v>
      </c>
      <c r="E382">
        <v>110</v>
      </c>
      <c r="F382" t="s">
        <v>263</v>
      </c>
      <c r="G382">
        <v>1</v>
      </c>
      <c r="H382">
        <v>3103766</v>
      </c>
      <c r="I382" s="126">
        <v>0.88500000000000001</v>
      </c>
      <c r="J382">
        <v>0.88</v>
      </c>
      <c r="K382" s="126">
        <v>276.35000000000002</v>
      </c>
      <c r="L382">
        <v>277.23</v>
      </c>
      <c r="M382">
        <v>276.35000000000002</v>
      </c>
      <c r="N382">
        <v>277.23</v>
      </c>
      <c r="O382">
        <v>0</v>
      </c>
      <c r="P382" t="s">
        <v>418</v>
      </c>
      <c r="Q382" t="s">
        <v>1027</v>
      </c>
      <c r="R382" t="s">
        <v>266</v>
      </c>
      <c r="S382">
        <v>1</v>
      </c>
      <c r="T382">
        <v>95</v>
      </c>
      <c r="U382">
        <v>1</v>
      </c>
      <c r="V382" t="s">
        <v>267</v>
      </c>
      <c r="W382" t="s">
        <v>266</v>
      </c>
      <c r="Z382" t="s">
        <v>1028</v>
      </c>
    </row>
    <row r="383" spans="1:26">
      <c r="A383" t="str">
        <f t="shared" si="5"/>
        <v>111-1</v>
      </c>
      <c r="B383">
        <v>5057</v>
      </c>
      <c r="C383">
        <v>1</v>
      </c>
      <c r="D383" t="s">
        <v>164</v>
      </c>
      <c r="E383">
        <v>111</v>
      </c>
      <c r="F383" t="s">
        <v>263</v>
      </c>
      <c r="G383">
        <v>1</v>
      </c>
      <c r="H383">
        <v>3103768</v>
      </c>
      <c r="I383" s="126">
        <v>0.60499999999999998</v>
      </c>
      <c r="J383">
        <v>0.54</v>
      </c>
      <c r="K383" s="126">
        <v>277.2</v>
      </c>
      <c r="L383">
        <v>277.74</v>
      </c>
      <c r="M383">
        <v>277.2</v>
      </c>
      <c r="N383">
        <v>277.74</v>
      </c>
      <c r="O383">
        <v>0</v>
      </c>
      <c r="P383" t="s">
        <v>418</v>
      </c>
      <c r="Q383" t="s">
        <v>1029</v>
      </c>
      <c r="R383" t="s">
        <v>266</v>
      </c>
      <c r="S383">
        <v>1</v>
      </c>
      <c r="T383">
        <v>95</v>
      </c>
      <c r="U383">
        <v>2</v>
      </c>
      <c r="V383" t="s">
        <v>270</v>
      </c>
      <c r="W383" t="s">
        <v>266</v>
      </c>
      <c r="Z383" t="s">
        <v>1030</v>
      </c>
    </row>
    <row r="384" spans="1:26">
      <c r="A384" t="str">
        <f t="shared" si="5"/>
        <v>111-2</v>
      </c>
      <c r="B384">
        <v>5057</v>
      </c>
      <c r="C384">
        <v>1</v>
      </c>
      <c r="D384" t="s">
        <v>164</v>
      </c>
      <c r="E384">
        <v>111</v>
      </c>
      <c r="F384" t="s">
        <v>263</v>
      </c>
      <c r="G384">
        <v>2</v>
      </c>
      <c r="H384">
        <v>3103770</v>
      </c>
      <c r="I384" s="126">
        <v>0.65500000000000003</v>
      </c>
      <c r="J384">
        <v>0.66</v>
      </c>
      <c r="K384" s="126">
        <v>277.80500000000001</v>
      </c>
      <c r="L384">
        <v>278.39999999999998</v>
      </c>
      <c r="M384">
        <v>277.74</v>
      </c>
      <c r="N384">
        <v>278.39999999999998</v>
      </c>
      <c r="O384">
        <v>0</v>
      </c>
      <c r="P384" t="s">
        <v>972</v>
      </c>
      <c r="Q384" t="s">
        <v>1031</v>
      </c>
      <c r="R384" t="s">
        <v>266</v>
      </c>
      <c r="S384">
        <v>2</v>
      </c>
      <c r="T384">
        <v>95</v>
      </c>
      <c r="U384">
        <v>3</v>
      </c>
      <c r="V384" t="s">
        <v>270</v>
      </c>
      <c r="W384" t="s">
        <v>266</v>
      </c>
      <c r="Z384" t="s">
        <v>1032</v>
      </c>
    </row>
    <row r="385" spans="1:26">
      <c r="A385" t="str">
        <f t="shared" si="5"/>
        <v>112-1</v>
      </c>
      <c r="B385">
        <v>5057</v>
      </c>
      <c r="C385">
        <v>1</v>
      </c>
      <c r="D385" t="s">
        <v>164</v>
      </c>
      <c r="E385">
        <v>112</v>
      </c>
      <c r="F385" t="s">
        <v>263</v>
      </c>
      <c r="G385">
        <v>1</v>
      </c>
      <c r="H385">
        <v>3103772</v>
      </c>
      <c r="I385" s="126">
        <v>0.91500000000000004</v>
      </c>
      <c r="J385">
        <v>0.91</v>
      </c>
      <c r="K385" s="126">
        <v>278.3</v>
      </c>
      <c r="L385">
        <v>279.20999999999998</v>
      </c>
      <c r="M385">
        <v>278.3</v>
      </c>
      <c r="N385">
        <v>279.20999999999998</v>
      </c>
      <c r="O385">
        <v>0</v>
      </c>
      <c r="P385" t="s">
        <v>418</v>
      </c>
      <c r="Q385" t="s">
        <v>1033</v>
      </c>
      <c r="R385" t="s">
        <v>266</v>
      </c>
      <c r="S385">
        <v>1</v>
      </c>
      <c r="T385">
        <v>95</v>
      </c>
      <c r="U385">
        <v>4</v>
      </c>
      <c r="V385" t="s">
        <v>270</v>
      </c>
      <c r="W385" t="s">
        <v>266</v>
      </c>
      <c r="Z385" t="s">
        <v>1034</v>
      </c>
    </row>
    <row r="386" spans="1:26">
      <c r="A386" t="str">
        <f t="shared" si="5"/>
        <v>112-2</v>
      </c>
      <c r="B386">
        <v>5057</v>
      </c>
      <c r="C386">
        <v>1</v>
      </c>
      <c r="D386" t="s">
        <v>164</v>
      </c>
      <c r="E386">
        <v>112</v>
      </c>
      <c r="F386" t="s">
        <v>263</v>
      </c>
      <c r="G386">
        <v>2</v>
      </c>
      <c r="H386">
        <v>3103774</v>
      </c>
      <c r="I386" s="126">
        <v>0.96499999999999997</v>
      </c>
      <c r="J386">
        <v>0.92</v>
      </c>
      <c r="K386" s="126">
        <v>279.21500000000003</v>
      </c>
      <c r="L386">
        <v>280.13</v>
      </c>
      <c r="M386">
        <v>279.20999999999998</v>
      </c>
      <c r="N386">
        <v>280.13</v>
      </c>
      <c r="O386">
        <v>0</v>
      </c>
      <c r="P386" t="s">
        <v>418</v>
      </c>
      <c r="Q386" t="s">
        <v>1035</v>
      </c>
      <c r="R386" t="s">
        <v>266</v>
      </c>
      <c r="S386">
        <v>1</v>
      </c>
      <c r="T386">
        <v>95</v>
      </c>
      <c r="U386">
        <v>5</v>
      </c>
      <c r="V386" t="s">
        <v>275</v>
      </c>
      <c r="W386" t="s">
        <v>266</v>
      </c>
      <c r="Z386" t="s">
        <v>1036</v>
      </c>
    </row>
    <row r="387" spans="1:26">
      <c r="A387" t="str">
        <f t="shared" si="5"/>
        <v>113-1</v>
      </c>
      <c r="B387">
        <v>5057</v>
      </c>
      <c r="C387">
        <v>1</v>
      </c>
      <c r="D387" t="s">
        <v>164</v>
      </c>
      <c r="E387">
        <v>113</v>
      </c>
      <c r="F387" t="s">
        <v>263</v>
      </c>
      <c r="G387">
        <v>1</v>
      </c>
      <c r="H387">
        <v>3103776</v>
      </c>
      <c r="I387" s="126">
        <v>0.82499999999999996</v>
      </c>
      <c r="J387">
        <v>0.82</v>
      </c>
      <c r="K387" s="126">
        <v>280.25</v>
      </c>
      <c r="L387">
        <v>281.07</v>
      </c>
      <c r="M387">
        <v>280.25</v>
      </c>
      <c r="N387">
        <v>281.07</v>
      </c>
      <c r="O387">
        <v>0</v>
      </c>
      <c r="P387" t="s">
        <v>418</v>
      </c>
      <c r="Q387" t="s">
        <v>1037</v>
      </c>
      <c r="R387" t="s">
        <v>266</v>
      </c>
      <c r="S387">
        <v>1</v>
      </c>
      <c r="T387">
        <v>96</v>
      </c>
      <c r="U387">
        <v>1</v>
      </c>
      <c r="V387" t="s">
        <v>267</v>
      </c>
      <c r="W387" t="s">
        <v>266</v>
      </c>
      <c r="Z387" t="s">
        <v>1038</v>
      </c>
    </row>
    <row r="388" spans="1:26">
      <c r="A388" t="str">
        <f t="shared" ref="A388:A451" si="6">E388&amp;"-"&amp;G388</f>
        <v>113-2</v>
      </c>
      <c r="B388">
        <v>5057</v>
      </c>
      <c r="C388">
        <v>1</v>
      </c>
      <c r="D388" t="s">
        <v>164</v>
      </c>
      <c r="E388">
        <v>113</v>
      </c>
      <c r="F388" t="s">
        <v>263</v>
      </c>
      <c r="G388">
        <v>2</v>
      </c>
      <c r="H388">
        <v>3103778</v>
      </c>
      <c r="I388" s="126">
        <v>0.86</v>
      </c>
      <c r="J388">
        <v>0.83</v>
      </c>
      <c r="K388" s="126">
        <v>281.07499999999999</v>
      </c>
      <c r="L388">
        <v>281.89999999999998</v>
      </c>
      <c r="M388">
        <v>281.07</v>
      </c>
      <c r="N388">
        <v>281.89999999999998</v>
      </c>
      <c r="O388">
        <v>0</v>
      </c>
      <c r="P388" t="s">
        <v>418</v>
      </c>
      <c r="Q388" t="s">
        <v>1039</v>
      </c>
      <c r="R388" t="s">
        <v>266</v>
      </c>
      <c r="S388">
        <v>1</v>
      </c>
      <c r="T388">
        <v>96</v>
      </c>
      <c r="U388">
        <v>2</v>
      </c>
      <c r="V388" t="s">
        <v>270</v>
      </c>
      <c r="W388" t="s">
        <v>266</v>
      </c>
      <c r="Z388" t="s">
        <v>1040</v>
      </c>
    </row>
    <row r="389" spans="1:26">
      <c r="A389" t="str">
        <f t="shared" si="6"/>
        <v>113-3</v>
      </c>
      <c r="B389">
        <v>5057</v>
      </c>
      <c r="C389">
        <v>1</v>
      </c>
      <c r="D389" t="s">
        <v>164</v>
      </c>
      <c r="E389">
        <v>113</v>
      </c>
      <c r="F389" t="s">
        <v>263</v>
      </c>
      <c r="G389">
        <v>3</v>
      </c>
      <c r="H389">
        <v>3103780</v>
      </c>
      <c r="I389" s="126">
        <v>0.69499999999999995</v>
      </c>
      <c r="J389">
        <v>0.69</v>
      </c>
      <c r="K389" s="126">
        <v>281.935</v>
      </c>
      <c r="L389">
        <v>282.58999999999997</v>
      </c>
      <c r="M389">
        <v>281.89999999999998</v>
      </c>
      <c r="N389">
        <v>282.58999999999997</v>
      </c>
      <c r="O389">
        <v>0</v>
      </c>
      <c r="P389" t="s">
        <v>418</v>
      </c>
      <c r="Q389" t="s">
        <v>1041</v>
      </c>
      <c r="R389" t="s">
        <v>266</v>
      </c>
      <c r="S389">
        <v>1</v>
      </c>
      <c r="T389">
        <v>96</v>
      </c>
      <c r="U389">
        <v>3</v>
      </c>
      <c r="V389" t="s">
        <v>270</v>
      </c>
      <c r="W389" t="s">
        <v>266</v>
      </c>
      <c r="Z389" t="s">
        <v>1042</v>
      </c>
    </row>
    <row r="390" spans="1:26">
      <c r="A390" t="str">
        <f t="shared" si="6"/>
        <v>113-4</v>
      </c>
      <c r="B390">
        <v>5057</v>
      </c>
      <c r="C390">
        <v>1</v>
      </c>
      <c r="D390" t="s">
        <v>164</v>
      </c>
      <c r="E390">
        <v>113</v>
      </c>
      <c r="F390" t="s">
        <v>263</v>
      </c>
      <c r="G390">
        <v>4</v>
      </c>
      <c r="H390">
        <v>3103782</v>
      </c>
      <c r="I390" s="126">
        <v>0.8</v>
      </c>
      <c r="J390">
        <v>0.8</v>
      </c>
      <c r="K390" s="126">
        <v>282.63</v>
      </c>
      <c r="L390">
        <v>283.39</v>
      </c>
      <c r="M390">
        <v>282.58999999999997</v>
      </c>
      <c r="N390">
        <v>283.39</v>
      </c>
      <c r="O390">
        <v>0</v>
      </c>
      <c r="P390" t="s">
        <v>418</v>
      </c>
      <c r="Q390" t="s">
        <v>1043</v>
      </c>
      <c r="R390" t="s">
        <v>266</v>
      </c>
      <c r="S390">
        <v>1</v>
      </c>
      <c r="T390">
        <v>96</v>
      </c>
      <c r="U390">
        <v>4</v>
      </c>
      <c r="V390" t="s">
        <v>270</v>
      </c>
      <c r="W390" t="s">
        <v>266</v>
      </c>
      <c r="Z390" t="s">
        <v>1044</v>
      </c>
    </row>
    <row r="391" spans="1:26">
      <c r="A391" t="str">
        <f t="shared" si="6"/>
        <v>114-1</v>
      </c>
      <c r="B391">
        <v>5057</v>
      </c>
      <c r="C391">
        <v>1</v>
      </c>
      <c r="D391" t="s">
        <v>164</v>
      </c>
      <c r="E391">
        <v>114</v>
      </c>
      <c r="F391" t="s">
        <v>263</v>
      </c>
      <c r="G391">
        <v>1</v>
      </c>
      <c r="H391">
        <v>3103784</v>
      </c>
      <c r="I391" s="126">
        <v>0.9</v>
      </c>
      <c r="J391">
        <v>0.89</v>
      </c>
      <c r="K391" s="126">
        <v>283.3</v>
      </c>
      <c r="L391">
        <v>284.19</v>
      </c>
      <c r="M391">
        <v>283.3</v>
      </c>
      <c r="N391">
        <v>284.19</v>
      </c>
      <c r="O391">
        <v>0</v>
      </c>
      <c r="P391" t="s">
        <v>418</v>
      </c>
      <c r="Q391" t="s">
        <v>1045</v>
      </c>
      <c r="R391" t="s">
        <v>266</v>
      </c>
      <c r="S391">
        <v>1</v>
      </c>
      <c r="T391">
        <v>96</v>
      </c>
      <c r="U391">
        <v>5</v>
      </c>
      <c r="V391" t="s">
        <v>275</v>
      </c>
      <c r="W391" t="s">
        <v>266</v>
      </c>
      <c r="Z391" t="s">
        <v>1046</v>
      </c>
    </row>
    <row r="392" spans="1:26">
      <c r="A392" t="str">
        <f t="shared" si="6"/>
        <v>114-2</v>
      </c>
      <c r="B392">
        <v>5057</v>
      </c>
      <c r="C392">
        <v>1</v>
      </c>
      <c r="D392" t="s">
        <v>164</v>
      </c>
      <c r="E392">
        <v>114</v>
      </c>
      <c r="F392" t="s">
        <v>263</v>
      </c>
      <c r="G392">
        <v>2</v>
      </c>
      <c r="H392">
        <v>3103786</v>
      </c>
      <c r="I392" s="126">
        <v>0.87</v>
      </c>
      <c r="J392">
        <v>0.87</v>
      </c>
      <c r="K392" s="126">
        <v>284.2</v>
      </c>
      <c r="L392">
        <v>285.06</v>
      </c>
      <c r="M392">
        <v>284.19</v>
      </c>
      <c r="N392">
        <v>285.06</v>
      </c>
      <c r="O392">
        <v>0</v>
      </c>
      <c r="P392" t="s">
        <v>418</v>
      </c>
      <c r="Q392" t="s">
        <v>1047</v>
      </c>
      <c r="R392" t="s">
        <v>266</v>
      </c>
      <c r="S392">
        <v>1</v>
      </c>
      <c r="T392">
        <v>97</v>
      </c>
      <c r="U392">
        <v>1</v>
      </c>
      <c r="V392" t="s">
        <v>267</v>
      </c>
      <c r="W392" t="s">
        <v>266</v>
      </c>
      <c r="Z392" t="s">
        <v>1048</v>
      </c>
    </row>
    <row r="393" spans="1:26">
      <c r="A393" t="str">
        <f t="shared" si="6"/>
        <v>114-3</v>
      </c>
      <c r="B393">
        <v>5057</v>
      </c>
      <c r="C393">
        <v>1</v>
      </c>
      <c r="D393" t="s">
        <v>164</v>
      </c>
      <c r="E393">
        <v>114</v>
      </c>
      <c r="F393" t="s">
        <v>263</v>
      </c>
      <c r="G393">
        <v>3</v>
      </c>
      <c r="H393">
        <v>3103788</v>
      </c>
      <c r="I393" s="126">
        <v>0.93500000000000005</v>
      </c>
      <c r="J393">
        <v>0.91</v>
      </c>
      <c r="K393" s="126">
        <v>285.07</v>
      </c>
      <c r="L393">
        <v>285.97000000000003</v>
      </c>
      <c r="M393">
        <v>285.06</v>
      </c>
      <c r="N393">
        <v>285.97000000000003</v>
      </c>
      <c r="O393">
        <v>0</v>
      </c>
      <c r="P393" t="s">
        <v>418</v>
      </c>
      <c r="Q393" t="s">
        <v>1049</v>
      </c>
      <c r="R393" t="s">
        <v>266</v>
      </c>
      <c r="S393">
        <v>1</v>
      </c>
      <c r="T393">
        <v>97</v>
      </c>
      <c r="U393">
        <v>2</v>
      </c>
      <c r="V393" t="s">
        <v>270</v>
      </c>
      <c r="W393" t="s">
        <v>266</v>
      </c>
      <c r="Z393" t="s">
        <v>1050</v>
      </c>
    </row>
    <row r="394" spans="1:26">
      <c r="A394" t="str">
        <f t="shared" si="6"/>
        <v>114-4</v>
      </c>
      <c r="B394">
        <v>5057</v>
      </c>
      <c r="C394">
        <v>1</v>
      </c>
      <c r="D394" t="s">
        <v>164</v>
      </c>
      <c r="E394">
        <v>114</v>
      </c>
      <c r="F394" t="s">
        <v>263</v>
      </c>
      <c r="G394">
        <v>4</v>
      </c>
      <c r="H394">
        <v>3103790</v>
      </c>
      <c r="I394" s="126">
        <v>0.435</v>
      </c>
      <c r="J394">
        <v>0.4</v>
      </c>
      <c r="K394" s="126">
        <v>286.005</v>
      </c>
      <c r="L394">
        <v>286.37</v>
      </c>
      <c r="M394">
        <v>285.97000000000003</v>
      </c>
      <c r="N394">
        <v>286.37</v>
      </c>
      <c r="O394">
        <v>0</v>
      </c>
      <c r="P394" t="s">
        <v>418</v>
      </c>
      <c r="Q394" t="s">
        <v>1051</v>
      </c>
      <c r="R394" t="s">
        <v>266</v>
      </c>
      <c r="S394">
        <v>1</v>
      </c>
      <c r="T394">
        <v>97</v>
      </c>
      <c r="U394">
        <v>3</v>
      </c>
      <c r="V394" t="s">
        <v>270</v>
      </c>
      <c r="W394" t="s">
        <v>266</v>
      </c>
      <c r="Z394" t="s">
        <v>1052</v>
      </c>
    </row>
    <row r="395" spans="1:26">
      <c r="A395" t="str">
        <f t="shared" si="6"/>
        <v>115-1</v>
      </c>
      <c r="B395">
        <v>5057</v>
      </c>
      <c r="C395">
        <v>1</v>
      </c>
      <c r="D395" t="s">
        <v>164</v>
      </c>
      <c r="E395">
        <v>115</v>
      </c>
      <c r="F395" t="s">
        <v>263</v>
      </c>
      <c r="G395">
        <v>1</v>
      </c>
      <c r="H395">
        <v>3103792</v>
      </c>
      <c r="I395" s="126">
        <v>0.92</v>
      </c>
      <c r="J395">
        <v>0.91</v>
      </c>
      <c r="K395" s="126">
        <v>286.35000000000002</v>
      </c>
      <c r="L395">
        <v>287.26</v>
      </c>
      <c r="M395">
        <v>286.35000000000002</v>
      </c>
      <c r="N395">
        <v>287.26</v>
      </c>
      <c r="O395">
        <v>0</v>
      </c>
      <c r="P395" t="s">
        <v>418</v>
      </c>
      <c r="Q395" t="s">
        <v>1053</v>
      </c>
      <c r="R395" t="s">
        <v>266</v>
      </c>
      <c r="S395">
        <v>1</v>
      </c>
      <c r="T395">
        <v>97</v>
      </c>
      <c r="U395">
        <v>4</v>
      </c>
      <c r="V395" t="s">
        <v>270</v>
      </c>
      <c r="W395" t="s">
        <v>266</v>
      </c>
      <c r="Z395" t="s">
        <v>1054</v>
      </c>
    </row>
    <row r="396" spans="1:26">
      <c r="A396" t="str">
        <f t="shared" si="6"/>
        <v>115-2</v>
      </c>
      <c r="B396">
        <v>5057</v>
      </c>
      <c r="C396">
        <v>1</v>
      </c>
      <c r="D396" t="s">
        <v>164</v>
      </c>
      <c r="E396">
        <v>115</v>
      </c>
      <c r="F396" t="s">
        <v>263</v>
      </c>
      <c r="G396">
        <v>2</v>
      </c>
      <c r="H396">
        <v>3103794</v>
      </c>
      <c r="I396" s="126">
        <v>0.48499999999999999</v>
      </c>
      <c r="J396">
        <v>0.46</v>
      </c>
      <c r="K396" s="126">
        <v>287.27000000000004</v>
      </c>
      <c r="L396">
        <v>287.72000000000003</v>
      </c>
      <c r="M396">
        <v>287.26</v>
      </c>
      <c r="N396">
        <v>287.72000000000003</v>
      </c>
      <c r="O396">
        <v>0</v>
      </c>
      <c r="P396" t="s">
        <v>418</v>
      </c>
      <c r="Q396" t="s">
        <v>1055</v>
      </c>
      <c r="R396" t="s">
        <v>266</v>
      </c>
      <c r="S396">
        <v>1</v>
      </c>
      <c r="T396">
        <v>97</v>
      </c>
      <c r="U396">
        <v>5</v>
      </c>
      <c r="V396" t="s">
        <v>275</v>
      </c>
      <c r="W396" t="s">
        <v>266</v>
      </c>
      <c r="Z396" t="s">
        <v>1056</v>
      </c>
    </row>
    <row r="397" spans="1:26">
      <c r="A397" t="str">
        <f t="shared" si="6"/>
        <v>115-3</v>
      </c>
      <c r="B397">
        <v>5057</v>
      </c>
      <c r="C397">
        <v>1</v>
      </c>
      <c r="D397" t="s">
        <v>164</v>
      </c>
      <c r="E397">
        <v>115</v>
      </c>
      <c r="F397" t="s">
        <v>263</v>
      </c>
      <c r="G397">
        <v>3</v>
      </c>
      <c r="H397">
        <v>3103796</v>
      </c>
      <c r="I397" s="126">
        <v>0.99</v>
      </c>
      <c r="J397">
        <v>0.94</v>
      </c>
      <c r="K397" s="126">
        <v>287.75500000000005</v>
      </c>
      <c r="L397">
        <v>288.66000000000003</v>
      </c>
      <c r="M397">
        <v>287.72000000000003</v>
      </c>
      <c r="N397">
        <v>288.66000000000003</v>
      </c>
      <c r="O397">
        <v>0</v>
      </c>
      <c r="P397" t="s">
        <v>418</v>
      </c>
      <c r="Q397" t="s">
        <v>1057</v>
      </c>
      <c r="R397" t="s">
        <v>266</v>
      </c>
      <c r="S397">
        <v>1</v>
      </c>
      <c r="T397">
        <v>98</v>
      </c>
      <c r="U397">
        <v>1</v>
      </c>
      <c r="V397" t="s">
        <v>267</v>
      </c>
      <c r="W397" t="s">
        <v>266</v>
      </c>
      <c r="Z397" t="s">
        <v>1058</v>
      </c>
    </row>
    <row r="398" spans="1:26">
      <c r="A398" t="str">
        <f t="shared" si="6"/>
        <v>115-4</v>
      </c>
      <c r="B398">
        <v>5057</v>
      </c>
      <c r="C398">
        <v>1</v>
      </c>
      <c r="D398" t="s">
        <v>164</v>
      </c>
      <c r="E398">
        <v>115</v>
      </c>
      <c r="F398" t="s">
        <v>263</v>
      </c>
      <c r="G398">
        <v>4</v>
      </c>
      <c r="H398">
        <v>3103798</v>
      </c>
      <c r="I398" s="126">
        <v>0.81499999999999995</v>
      </c>
      <c r="J398">
        <v>0.75</v>
      </c>
      <c r="K398" s="126">
        <v>288.74500000000006</v>
      </c>
      <c r="L398">
        <v>289.41000000000003</v>
      </c>
      <c r="M398">
        <v>288.66000000000003</v>
      </c>
      <c r="N398">
        <v>289.41000000000003</v>
      </c>
      <c r="O398">
        <v>0</v>
      </c>
      <c r="P398" t="s">
        <v>418</v>
      </c>
      <c r="Q398" t="s">
        <v>1059</v>
      </c>
      <c r="R398" t="s">
        <v>266</v>
      </c>
      <c r="S398">
        <v>1</v>
      </c>
      <c r="T398">
        <v>98</v>
      </c>
      <c r="U398">
        <v>2</v>
      </c>
      <c r="V398" t="s">
        <v>270</v>
      </c>
      <c r="W398" t="s">
        <v>266</v>
      </c>
      <c r="Z398" t="s">
        <v>1060</v>
      </c>
    </row>
    <row r="399" spans="1:26">
      <c r="A399" t="str">
        <f t="shared" si="6"/>
        <v>116-1</v>
      </c>
      <c r="B399">
        <v>5057</v>
      </c>
      <c r="C399">
        <v>1</v>
      </c>
      <c r="D399" t="s">
        <v>164</v>
      </c>
      <c r="E399">
        <v>116</v>
      </c>
      <c r="F399" t="s">
        <v>263</v>
      </c>
      <c r="G399">
        <v>1</v>
      </c>
      <c r="H399">
        <v>3103800</v>
      </c>
      <c r="I399" s="126">
        <v>0.67</v>
      </c>
      <c r="J399">
        <v>0.66</v>
      </c>
      <c r="K399" s="126">
        <v>289.39999999999998</v>
      </c>
      <c r="L399">
        <v>290.06</v>
      </c>
      <c r="M399">
        <v>289.39999999999998</v>
      </c>
      <c r="N399">
        <v>290.06</v>
      </c>
      <c r="O399">
        <v>0</v>
      </c>
      <c r="P399" t="s">
        <v>418</v>
      </c>
      <c r="Q399" t="s">
        <v>1061</v>
      </c>
      <c r="R399" t="s">
        <v>266</v>
      </c>
      <c r="S399">
        <v>2</v>
      </c>
      <c r="T399">
        <v>98</v>
      </c>
      <c r="U399">
        <v>3</v>
      </c>
      <c r="V399" t="s">
        <v>270</v>
      </c>
      <c r="W399" t="s">
        <v>266</v>
      </c>
      <c r="Z399" t="s">
        <v>1062</v>
      </c>
    </row>
    <row r="400" spans="1:26">
      <c r="A400" t="str">
        <f t="shared" si="6"/>
        <v>116-2</v>
      </c>
      <c r="B400">
        <v>5057</v>
      </c>
      <c r="C400">
        <v>1</v>
      </c>
      <c r="D400" t="s">
        <v>164</v>
      </c>
      <c r="E400">
        <v>116</v>
      </c>
      <c r="F400" t="s">
        <v>263</v>
      </c>
      <c r="G400">
        <v>2</v>
      </c>
      <c r="H400">
        <v>3103802</v>
      </c>
      <c r="I400" s="126">
        <v>0.67500000000000004</v>
      </c>
      <c r="J400">
        <v>0.67</v>
      </c>
      <c r="K400" s="126">
        <v>290.07</v>
      </c>
      <c r="L400">
        <v>290.73</v>
      </c>
      <c r="M400">
        <v>290.06</v>
      </c>
      <c r="N400">
        <v>290.73</v>
      </c>
      <c r="O400">
        <v>0</v>
      </c>
      <c r="P400" t="s">
        <v>418</v>
      </c>
      <c r="Q400" t="s">
        <v>1063</v>
      </c>
      <c r="R400" t="s">
        <v>266</v>
      </c>
      <c r="S400">
        <v>1</v>
      </c>
      <c r="T400">
        <v>98</v>
      </c>
      <c r="U400">
        <v>4</v>
      </c>
      <c r="V400" t="s">
        <v>270</v>
      </c>
      <c r="W400" t="s">
        <v>266</v>
      </c>
      <c r="Z400" t="s">
        <v>1064</v>
      </c>
    </row>
    <row r="401" spans="1:26" ht="15">
      <c r="A401" t="str">
        <f t="shared" si="6"/>
        <v>116-3</v>
      </c>
      <c r="B401" s="17">
        <v>5057</v>
      </c>
      <c r="C401" s="17">
        <v>1</v>
      </c>
      <c r="D401" s="17" t="s">
        <v>164</v>
      </c>
      <c r="E401" s="17">
        <v>116</v>
      </c>
      <c r="F401" s="17" t="s">
        <v>263</v>
      </c>
      <c r="G401" s="17">
        <v>3</v>
      </c>
      <c r="H401" s="17">
        <v>3103810</v>
      </c>
      <c r="I401" s="126">
        <v>0.91</v>
      </c>
      <c r="J401" s="17">
        <v>0.88</v>
      </c>
      <c r="K401" s="126">
        <v>290.745</v>
      </c>
      <c r="L401" s="17">
        <v>291.61</v>
      </c>
      <c r="M401" s="17">
        <v>290.73</v>
      </c>
      <c r="N401" s="17">
        <v>291.61</v>
      </c>
      <c r="O401" s="17">
        <v>0</v>
      </c>
      <c r="P401" s="17" t="s">
        <v>418</v>
      </c>
      <c r="Q401" s="17" t="s">
        <v>1065</v>
      </c>
      <c r="R401" s="17" t="s">
        <v>266</v>
      </c>
      <c r="S401" s="17">
        <v>1</v>
      </c>
      <c r="T401" s="17">
        <v>98</v>
      </c>
      <c r="U401" s="17">
        <v>5</v>
      </c>
      <c r="V401" s="17" t="s">
        <v>275</v>
      </c>
      <c r="W401" s="17" t="s">
        <v>266</v>
      </c>
      <c r="X401" s="17"/>
      <c r="Y401" s="17"/>
      <c r="Z401" s="17" t="s">
        <v>1066</v>
      </c>
    </row>
    <row r="402" spans="1:26">
      <c r="A402" t="str">
        <f t="shared" si="6"/>
        <v>116-4</v>
      </c>
      <c r="B402">
        <v>5057</v>
      </c>
      <c r="C402">
        <v>1</v>
      </c>
      <c r="D402" t="s">
        <v>164</v>
      </c>
      <c r="E402">
        <v>116</v>
      </c>
      <c r="F402" t="s">
        <v>263</v>
      </c>
      <c r="G402">
        <v>4</v>
      </c>
      <c r="H402">
        <v>3103812</v>
      </c>
      <c r="I402" s="126">
        <v>0.79</v>
      </c>
      <c r="J402">
        <v>0.77</v>
      </c>
      <c r="K402" s="126">
        <v>291.65500000000003</v>
      </c>
      <c r="L402">
        <v>292.38</v>
      </c>
      <c r="M402">
        <v>291.61</v>
      </c>
      <c r="N402">
        <v>292.38</v>
      </c>
      <c r="O402">
        <v>0</v>
      </c>
      <c r="P402" t="s">
        <v>264</v>
      </c>
      <c r="Q402" t="s">
        <v>1067</v>
      </c>
      <c r="R402" t="s">
        <v>266</v>
      </c>
      <c r="S402">
        <v>1</v>
      </c>
      <c r="T402">
        <v>99</v>
      </c>
      <c r="U402">
        <v>1</v>
      </c>
      <c r="V402" t="s">
        <v>267</v>
      </c>
      <c r="W402" t="s">
        <v>266</v>
      </c>
      <c r="Z402" t="s">
        <v>1068</v>
      </c>
    </row>
    <row r="403" spans="1:26">
      <c r="A403" t="str">
        <f t="shared" si="6"/>
        <v>117-1</v>
      </c>
      <c r="B403">
        <v>5057</v>
      </c>
      <c r="C403">
        <v>1</v>
      </c>
      <c r="D403" t="s">
        <v>164</v>
      </c>
      <c r="E403">
        <v>117</v>
      </c>
      <c r="F403" t="s">
        <v>263</v>
      </c>
      <c r="G403">
        <v>1</v>
      </c>
      <c r="H403">
        <v>3103814</v>
      </c>
      <c r="I403" s="126">
        <v>0.91500000000000004</v>
      </c>
      <c r="J403">
        <v>0.89</v>
      </c>
      <c r="K403" s="126">
        <v>292.45</v>
      </c>
      <c r="L403">
        <v>293.33999999999997</v>
      </c>
      <c r="M403">
        <v>292.45</v>
      </c>
      <c r="N403">
        <v>293.33999999999997</v>
      </c>
      <c r="O403">
        <v>0</v>
      </c>
      <c r="P403" t="s">
        <v>264</v>
      </c>
      <c r="Q403" t="s">
        <v>1069</v>
      </c>
      <c r="R403" t="s">
        <v>266</v>
      </c>
      <c r="S403">
        <v>1</v>
      </c>
      <c r="T403">
        <v>99</v>
      </c>
      <c r="U403">
        <v>2</v>
      </c>
      <c r="V403" t="s">
        <v>270</v>
      </c>
      <c r="W403" t="s">
        <v>266</v>
      </c>
      <c r="Z403" t="s">
        <v>1070</v>
      </c>
    </row>
    <row r="404" spans="1:26">
      <c r="A404" t="str">
        <f t="shared" si="6"/>
        <v>117-2</v>
      </c>
      <c r="B404">
        <v>5057</v>
      </c>
      <c r="C404">
        <v>1</v>
      </c>
      <c r="D404" t="s">
        <v>164</v>
      </c>
      <c r="E404">
        <v>117</v>
      </c>
      <c r="F404" t="s">
        <v>263</v>
      </c>
      <c r="G404">
        <v>2</v>
      </c>
      <c r="H404">
        <v>3103816</v>
      </c>
      <c r="I404" s="126">
        <v>1</v>
      </c>
      <c r="J404">
        <v>0.96</v>
      </c>
      <c r="K404" s="126">
        <v>293.36500000000001</v>
      </c>
      <c r="L404">
        <v>294.3</v>
      </c>
      <c r="M404">
        <v>293.33999999999997</v>
      </c>
      <c r="N404">
        <v>294.3</v>
      </c>
      <c r="O404">
        <v>0</v>
      </c>
      <c r="P404" t="s">
        <v>264</v>
      </c>
      <c r="Q404" t="s">
        <v>1071</v>
      </c>
      <c r="R404" t="s">
        <v>266</v>
      </c>
      <c r="S404">
        <v>1</v>
      </c>
      <c r="T404">
        <v>99</v>
      </c>
      <c r="U404">
        <v>3</v>
      </c>
      <c r="V404" t="s">
        <v>270</v>
      </c>
      <c r="W404" t="s">
        <v>266</v>
      </c>
      <c r="Z404" t="s">
        <v>1072</v>
      </c>
    </row>
    <row r="405" spans="1:26">
      <c r="A405" t="str">
        <f t="shared" si="6"/>
        <v>117-3</v>
      </c>
      <c r="B405">
        <v>5057</v>
      </c>
      <c r="C405">
        <v>1</v>
      </c>
      <c r="D405" t="s">
        <v>164</v>
      </c>
      <c r="E405">
        <v>117</v>
      </c>
      <c r="F405" t="s">
        <v>263</v>
      </c>
      <c r="G405">
        <v>3</v>
      </c>
      <c r="H405">
        <v>3103818</v>
      </c>
      <c r="I405" s="126">
        <v>0.59499999999999997</v>
      </c>
      <c r="J405">
        <v>0.56999999999999995</v>
      </c>
      <c r="K405" s="126">
        <v>294.36500000000001</v>
      </c>
      <c r="L405">
        <v>294.87</v>
      </c>
      <c r="M405">
        <v>294.3</v>
      </c>
      <c r="N405">
        <v>294.87</v>
      </c>
      <c r="O405">
        <v>0</v>
      </c>
      <c r="P405" t="s">
        <v>264</v>
      </c>
      <c r="Q405" t="s">
        <v>1073</v>
      </c>
      <c r="R405" t="s">
        <v>266</v>
      </c>
      <c r="S405">
        <v>1</v>
      </c>
      <c r="T405">
        <v>99</v>
      </c>
      <c r="U405">
        <v>4</v>
      </c>
      <c r="V405" t="s">
        <v>270</v>
      </c>
      <c r="W405" t="s">
        <v>266</v>
      </c>
      <c r="Z405" t="s">
        <v>1074</v>
      </c>
    </row>
    <row r="406" spans="1:26">
      <c r="A406" t="str">
        <f t="shared" si="6"/>
        <v>117-4</v>
      </c>
      <c r="B406">
        <v>5057</v>
      </c>
      <c r="C406">
        <v>1</v>
      </c>
      <c r="D406" t="s">
        <v>164</v>
      </c>
      <c r="E406">
        <v>117</v>
      </c>
      <c r="F406" t="s">
        <v>263</v>
      </c>
      <c r="G406">
        <v>4</v>
      </c>
      <c r="H406">
        <v>3103820</v>
      </c>
      <c r="I406" s="126">
        <v>0.71</v>
      </c>
      <c r="J406">
        <v>0.7</v>
      </c>
      <c r="K406" s="126">
        <v>294.96000000000004</v>
      </c>
      <c r="L406">
        <v>295.57</v>
      </c>
      <c r="M406">
        <v>294.87</v>
      </c>
      <c r="N406">
        <v>295.57</v>
      </c>
      <c r="O406">
        <v>0</v>
      </c>
      <c r="P406" t="s">
        <v>264</v>
      </c>
      <c r="Q406" t="s">
        <v>1075</v>
      </c>
      <c r="R406" t="s">
        <v>266</v>
      </c>
      <c r="S406">
        <v>1</v>
      </c>
      <c r="T406">
        <v>99</v>
      </c>
      <c r="U406">
        <v>5</v>
      </c>
      <c r="V406" t="s">
        <v>275</v>
      </c>
      <c r="W406" t="s">
        <v>266</v>
      </c>
      <c r="Z406" t="s">
        <v>1076</v>
      </c>
    </row>
    <row r="407" spans="1:26">
      <c r="A407" t="str">
        <f t="shared" si="6"/>
        <v>118-1</v>
      </c>
      <c r="B407">
        <v>5057</v>
      </c>
      <c r="C407">
        <v>1</v>
      </c>
      <c r="D407" t="s">
        <v>164</v>
      </c>
      <c r="E407">
        <v>118</v>
      </c>
      <c r="F407" t="s">
        <v>263</v>
      </c>
      <c r="G407">
        <v>1</v>
      </c>
      <c r="H407">
        <v>3103822</v>
      </c>
      <c r="I407" s="126">
        <v>0.79500000000000004</v>
      </c>
      <c r="J407">
        <v>0.75</v>
      </c>
      <c r="K407" s="126">
        <v>295.5</v>
      </c>
      <c r="L407">
        <v>296.25</v>
      </c>
      <c r="M407">
        <v>295.5</v>
      </c>
      <c r="N407">
        <v>296.25</v>
      </c>
      <c r="O407">
        <v>0</v>
      </c>
      <c r="P407" t="s">
        <v>264</v>
      </c>
      <c r="Q407" t="s">
        <v>1077</v>
      </c>
      <c r="R407" t="s">
        <v>266</v>
      </c>
      <c r="S407">
        <v>1</v>
      </c>
      <c r="T407">
        <v>100</v>
      </c>
      <c r="U407">
        <v>1</v>
      </c>
      <c r="V407" t="s">
        <v>267</v>
      </c>
      <c r="W407" t="s">
        <v>266</v>
      </c>
      <c r="Z407" t="s">
        <v>1078</v>
      </c>
    </row>
    <row r="408" spans="1:26">
      <c r="A408" t="str">
        <f t="shared" si="6"/>
        <v>118-2</v>
      </c>
      <c r="B408">
        <v>5057</v>
      </c>
      <c r="C408">
        <v>1</v>
      </c>
      <c r="D408" t="s">
        <v>164</v>
      </c>
      <c r="E408">
        <v>118</v>
      </c>
      <c r="F408" t="s">
        <v>263</v>
      </c>
      <c r="G408">
        <v>2</v>
      </c>
      <c r="H408">
        <v>3103824</v>
      </c>
      <c r="I408" s="126">
        <v>0.92</v>
      </c>
      <c r="J408">
        <v>0.87</v>
      </c>
      <c r="K408" s="126">
        <v>296.29500000000002</v>
      </c>
      <c r="L408">
        <v>297.12</v>
      </c>
      <c r="M408">
        <v>296.25</v>
      </c>
      <c r="N408">
        <v>297.12</v>
      </c>
      <c r="O408">
        <v>0</v>
      </c>
      <c r="P408" t="s">
        <v>264</v>
      </c>
      <c r="Q408" t="s">
        <v>1079</v>
      </c>
      <c r="R408" t="s">
        <v>266</v>
      </c>
      <c r="S408">
        <v>1</v>
      </c>
      <c r="T408">
        <v>100</v>
      </c>
      <c r="U408">
        <v>2</v>
      </c>
      <c r="V408" t="s">
        <v>270</v>
      </c>
      <c r="W408" t="s">
        <v>266</v>
      </c>
      <c r="Z408" t="s">
        <v>1080</v>
      </c>
    </row>
    <row r="409" spans="1:26">
      <c r="A409" t="str">
        <f t="shared" si="6"/>
        <v>118-3</v>
      </c>
      <c r="B409">
        <v>5057</v>
      </c>
      <c r="C409">
        <v>1</v>
      </c>
      <c r="D409" t="s">
        <v>164</v>
      </c>
      <c r="E409">
        <v>118</v>
      </c>
      <c r="F409" t="s">
        <v>263</v>
      </c>
      <c r="G409">
        <v>3</v>
      </c>
      <c r="H409">
        <v>3103826</v>
      </c>
      <c r="I409" s="126">
        <v>0.67500000000000004</v>
      </c>
      <c r="J409">
        <v>0.66</v>
      </c>
      <c r="K409" s="126">
        <v>297.21500000000003</v>
      </c>
      <c r="L409">
        <v>297.77999999999997</v>
      </c>
      <c r="M409">
        <v>297.12</v>
      </c>
      <c r="N409">
        <v>297.77999999999997</v>
      </c>
      <c r="O409">
        <v>0</v>
      </c>
      <c r="P409" t="s">
        <v>264</v>
      </c>
      <c r="Q409" t="s">
        <v>1081</v>
      </c>
      <c r="R409" t="s">
        <v>266</v>
      </c>
      <c r="S409">
        <v>1</v>
      </c>
      <c r="T409">
        <v>100</v>
      </c>
      <c r="U409">
        <v>3</v>
      </c>
      <c r="V409" t="s">
        <v>270</v>
      </c>
      <c r="W409" t="s">
        <v>266</v>
      </c>
      <c r="Z409" t="s">
        <v>1082</v>
      </c>
    </row>
    <row r="410" spans="1:26">
      <c r="A410" t="str">
        <f t="shared" si="6"/>
        <v>118-4</v>
      </c>
      <c r="B410">
        <v>5057</v>
      </c>
      <c r="C410">
        <v>1</v>
      </c>
      <c r="D410" t="s">
        <v>164</v>
      </c>
      <c r="E410">
        <v>118</v>
      </c>
      <c r="F410" t="s">
        <v>263</v>
      </c>
      <c r="G410">
        <v>4</v>
      </c>
      <c r="H410">
        <v>3103828</v>
      </c>
      <c r="I410" s="126">
        <v>0.875</v>
      </c>
      <c r="J410">
        <v>0.88</v>
      </c>
      <c r="K410" s="126">
        <v>297.89000000000004</v>
      </c>
      <c r="L410">
        <v>298.66000000000003</v>
      </c>
      <c r="M410">
        <v>297.77999999999997</v>
      </c>
      <c r="N410">
        <v>298.66000000000003</v>
      </c>
      <c r="O410">
        <v>0</v>
      </c>
      <c r="P410" t="s">
        <v>264</v>
      </c>
      <c r="Q410" t="s">
        <v>1083</v>
      </c>
      <c r="R410" t="s">
        <v>266</v>
      </c>
      <c r="S410">
        <v>1</v>
      </c>
      <c r="T410">
        <v>100</v>
      </c>
      <c r="U410">
        <v>4</v>
      </c>
      <c r="V410" t="s">
        <v>270</v>
      </c>
      <c r="W410" t="s">
        <v>266</v>
      </c>
      <c r="Z410" t="s">
        <v>1084</v>
      </c>
    </row>
    <row r="411" spans="1:26">
      <c r="A411" t="str">
        <f t="shared" si="6"/>
        <v>119-1</v>
      </c>
      <c r="B411">
        <v>5057</v>
      </c>
      <c r="C411">
        <v>1</v>
      </c>
      <c r="D411" t="s">
        <v>164</v>
      </c>
      <c r="E411">
        <v>119</v>
      </c>
      <c r="F411" t="s">
        <v>263</v>
      </c>
      <c r="G411">
        <v>1</v>
      </c>
      <c r="H411">
        <v>3103830</v>
      </c>
      <c r="I411" s="126">
        <v>0.8</v>
      </c>
      <c r="J411">
        <v>0.78</v>
      </c>
      <c r="K411" s="126">
        <v>298.55</v>
      </c>
      <c r="L411">
        <v>299.33</v>
      </c>
      <c r="M411">
        <v>298.55</v>
      </c>
      <c r="N411">
        <v>299.33</v>
      </c>
      <c r="O411">
        <v>0</v>
      </c>
      <c r="P411" t="s">
        <v>264</v>
      </c>
      <c r="Q411" t="s">
        <v>1085</v>
      </c>
      <c r="R411" t="s">
        <v>266</v>
      </c>
      <c r="S411">
        <v>1</v>
      </c>
      <c r="T411">
        <v>100</v>
      </c>
      <c r="U411">
        <v>5</v>
      </c>
      <c r="V411" t="s">
        <v>275</v>
      </c>
      <c r="W411" t="s">
        <v>266</v>
      </c>
      <c r="Z411" t="s">
        <v>1086</v>
      </c>
    </row>
    <row r="412" spans="1:26">
      <c r="A412" t="str">
        <f t="shared" si="6"/>
        <v>119-2</v>
      </c>
      <c r="B412">
        <v>5057</v>
      </c>
      <c r="C412">
        <v>1</v>
      </c>
      <c r="D412" t="s">
        <v>164</v>
      </c>
      <c r="E412">
        <v>119</v>
      </c>
      <c r="F412" t="s">
        <v>263</v>
      </c>
      <c r="G412">
        <v>2</v>
      </c>
      <c r="H412">
        <v>3103832</v>
      </c>
      <c r="I412" s="126">
        <v>0.65</v>
      </c>
      <c r="J412">
        <v>0.63</v>
      </c>
      <c r="K412" s="126">
        <v>299.35000000000002</v>
      </c>
      <c r="L412">
        <v>299.95999999999998</v>
      </c>
      <c r="M412">
        <v>299.33</v>
      </c>
      <c r="N412">
        <v>299.95999999999998</v>
      </c>
      <c r="O412">
        <v>0</v>
      </c>
      <c r="P412" t="s">
        <v>418</v>
      </c>
      <c r="Q412" t="s">
        <v>1087</v>
      </c>
      <c r="R412" t="s">
        <v>266</v>
      </c>
      <c r="S412">
        <v>1</v>
      </c>
      <c r="T412">
        <v>101</v>
      </c>
      <c r="U412">
        <v>1</v>
      </c>
      <c r="V412" t="s">
        <v>267</v>
      </c>
      <c r="W412" t="s">
        <v>266</v>
      </c>
      <c r="Z412" t="s">
        <v>1088</v>
      </c>
    </row>
    <row r="413" spans="1:26">
      <c r="A413" t="str">
        <f t="shared" si="6"/>
        <v>119-3</v>
      </c>
      <c r="B413">
        <v>5057</v>
      </c>
      <c r="C413">
        <v>1</v>
      </c>
      <c r="D413" t="s">
        <v>164</v>
      </c>
      <c r="E413">
        <v>119</v>
      </c>
      <c r="F413" t="s">
        <v>263</v>
      </c>
      <c r="G413">
        <v>3</v>
      </c>
      <c r="H413">
        <v>3103834</v>
      </c>
      <c r="I413" s="126">
        <v>0.83499999999999996</v>
      </c>
      <c r="J413">
        <v>0.76</v>
      </c>
      <c r="K413" s="126">
        <v>300</v>
      </c>
      <c r="L413">
        <v>300.72000000000003</v>
      </c>
      <c r="M413">
        <v>299.95999999999998</v>
      </c>
      <c r="N413">
        <v>300.72000000000003</v>
      </c>
      <c r="O413">
        <v>0</v>
      </c>
      <c r="P413" t="s">
        <v>418</v>
      </c>
      <c r="Q413" t="s">
        <v>1089</v>
      </c>
      <c r="R413" t="s">
        <v>266</v>
      </c>
      <c r="S413">
        <v>1</v>
      </c>
      <c r="T413">
        <v>101</v>
      </c>
      <c r="U413">
        <v>2</v>
      </c>
      <c r="V413" t="s">
        <v>270</v>
      </c>
      <c r="W413" t="s">
        <v>266</v>
      </c>
      <c r="Z413" t="s">
        <v>1090</v>
      </c>
    </row>
    <row r="414" spans="1:26">
      <c r="A414" t="str">
        <f t="shared" si="6"/>
        <v>119-4</v>
      </c>
      <c r="B414">
        <v>5057</v>
      </c>
      <c r="C414">
        <v>1</v>
      </c>
      <c r="D414" t="s">
        <v>164</v>
      </c>
      <c r="E414">
        <v>119</v>
      </c>
      <c r="F414" t="s">
        <v>263</v>
      </c>
      <c r="G414">
        <v>4</v>
      </c>
      <c r="H414">
        <v>3103836</v>
      </c>
      <c r="I414" s="126">
        <v>0.91</v>
      </c>
      <c r="J414">
        <v>0.91</v>
      </c>
      <c r="K414" s="126">
        <v>300.83499999999998</v>
      </c>
      <c r="L414">
        <v>301.63</v>
      </c>
      <c r="M414">
        <v>300.72000000000003</v>
      </c>
      <c r="N414">
        <v>301.63</v>
      </c>
      <c r="O414">
        <v>0</v>
      </c>
      <c r="P414" t="s">
        <v>418</v>
      </c>
      <c r="Q414" t="s">
        <v>1091</v>
      </c>
      <c r="R414" t="s">
        <v>266</v>
      </c>
      <c r="S414">
        <v>1</v>
      </c>
      <c r="T414">
        <v>101</v>
      </c>
      <c r="U414">
        <v>3</v>
      </c>
      <c r="V414" t="s">
        <v>270</v>
      </c>
      <c r="W414" t="s">
        <v>266</v>
      </c>
      <c r="Z414" t="s">
        <v>1092</v>
      </c>
    </row>
    <row r="415" spans="1:26">
      <c r="A415" t="str">
        <f t="shared" si="6"/>
        <v>120-1</v>
      </c>
      <c r="B415">
        <v>5057</v>
      </c>
      <c r="C415">
        <v>1</v>
      </c>
      <c r="D415" t="s">
        <v>164</v>
      </c>
      <c r="E415">
        <v>120</v>
      </c>
      <c r="F415" t="s">
        <v>263</v>
      </c>
      <c r="G415">
        <v>1</v>
      </c>
      <c r="H415">
        <v>3103838</v>
      </c>
      <c r="I415" s="126">
        <v>0.82499999999999996</v>
      </c>
      <c r="J415">
        <v>0.78</v>
      </c>
      <c r="K415" s="126">
        <v>301.60000000000002</v>
      </c>
      <c r="L415">
        <v>302.38</v>
      </c>
      <c r="M415">
        <v>301.60000000000002</v>
      </c>
      <c r="N415">
        <v>302.38</v>
      </c>
      <c r="O415">
        <v>0</v>
      </c>
      <c r="P415" t="s">
        <v>418</v>
      </c>
      <c r="Q415" t="s">
        <v>1093</v>
      </c>
      <c r="R415" t="s">
        <v>266</v>
      </c>
      <c r="S415">
        <v>1</v>
      </c>
      <c r="T415">
        <v>101</v>
      </c>
      <c r="U415">
        <v>4</v>
      </c>
      <c r="V415" t="s">
        <v>270</v>
      </c>
      <c r="W415" t="s">
        <v>266</v>
      </c>
      <c r="Z415" t="s">
        <v>1094</v>
      </c>
    </row>
    <row r="416" spans="1:26">
      <c r="A416" t="str">
        <f t="shared" si="6"/>
        <v>120-2</v>
      </c>
      <c r="B416">
        <v>5057</v>
      </c>
      <c r="C416">
        <v>1</v>
      </c>
      <c r="D416" t="s">
        <v>164</v>
      </c>
      <c r="E416">
        <v>120</v>
      </c>
      <c r="F416" t="s">
        <v>263</v>
      </c>
      <c r="G416">
        <v>2</v>
      </c>
      <c r="H416">
        <v>3103840</v>
      </c>
      <c r="I416" s="126">
        <v>0.72499999999999998</v>
      </c>
      <c r="J416">
        <v>0.72</v>
      </c>
      <c r="K416" s="126">
        <v>302.42500000000001</v>
      </c>
      <c r="L416">
        <v>303.10000000000002</v>
      </c>
      <c r="M416">
        <v>302.38</v>
      </c>
      <c r="N416">
        <v>303.10000000000002</v>
      </c>
      <c r="O416">
        <v>0</v>
      </c>
      <c r="P416" t="s">
        <v>418</v>
      </c>
      <c r="Q416" t="s">
        <v>1095</v>
      </c>
      <c r="R416" t="s">
        <v>266</v>
      </c>
      <c r="S416">
        <v>1</v>
      </c>
      <c r="T416">
        <v>101</v>
      </c>
      <c r="U416">
        <v>5</v>
      </c>
      <c r="V416" t="s">
        <v>275</v>
      </c>
      <c r="W416" t="s">
        <v>266</v>
      </c>
      <c r="Z416" t="s">
        <v>1096</v>
      </c>
    </row>
    <row r="417" spans="1:26">
      <c r="A417" t="str">
        <f t="shared" si="6"/>
        <v>120-3</v>
      </c>
      <c r="B417">
        <v>5057</v>
      </c>
      <c r="C417">
        <v>1</v>
      </c>
      <c r="D417" t="s">
        <v>164</v>
      </c>
      <c r="E417">
        <v>120</v>
      </c>
      <c r="F417" t="s">
        <v>263</v>
      </c>
      <c r="G417">
        <v>3</v>
      </c>
      <c r="H417">
        <v>3103842</v>
      </c>
      <c r="I417" s="126">
        <v>0.73</v>
      </c>
      <c r="J417">
        <v>0.71</v>
      </c>
      <c r="K417" s="126">
        <v>303.15000000000003</v>
      </c>
      <c r="L417">
        <v>303.81</v>
      </c>
      <c r="M417">
        <v>303.10000000000002</v>
      </c>
      <c r="N417">
        <v>303.81</v>
      </c>
      <c r="O417">
        <v>0</v>
      </c>
      <c r="P417" t="s">
        <v>418</v>
      </c>
      <c r="Q417" t="s">
        <v>1097</v>
      </c>
      <c r="R417" t="s">
        <v>266</v>
      </c>
      <c r="S417">
        <v>1</v>
      </c>
      <c r="T417">
        <v>102</v>
      </c>
      <c r="U417">
        <v>1</v>
      </c>
      <c r="V417" t="s">
        <v>267</v>
      </c>
      <c r="W417" t="s">
        <v>266</v>
      </c>
      <c r="Z417" t="s">
        <v>1098</v>
      </c>
    </row>
    <row r="418" spans="1:26">
      <c r="A418" t="str">
        <f t="shared" si="6"/>
        <v>120-4</v>
      </c>
      <c r="B418">
        <v>5057</v>
      </c>
      <c r="C418">
        <v>1</v>
      </c>
      <c r="D418" t="s">
        <v>164</v>
      </c>
      <c r="E418">
        <v>120</v>
      </c>
      <c r="F418" t="s">
        <v>263</v>
      </c>
      <c r="G418">
        <v>4</v>
      </c>
      <c r="H418">
        <v>3103844</v>
      </c>
      <c r="I418" s="126">
        <v>0.79</v>
      </c>
      <c r="J418">
        <v>0.77</v>
      </c>
      <c r="K418" s="126">
        <v>303.88000000000005</v>
      </c>
      <c r="L418">
        <v>304.58</v>
      </c>
      <c r="M418">
        <v>303.81</v>
      </c>
      <c r="N418">
        <v>304.58</v>
      </c>
      <c r="O418">
        <v>0</v>
      </c>
      <c r="P418" t="s">
        <v>418</v>
      </c>
      <c r="Q418" t="s">
        <v>1099</v>
      </c>
      <c r="R418" t="s">
        <v>266</v>
      </c>
      <c r="S418">
        <v>1</v>
      </c>
      <c r="T418">
        <v>102</v>
      </c>
      <c r="U418">
        <v>2</v>
      </c>
      <c r="V418" t="s">
        <v>270</v>
      </c>
      <c r="W418" t="s">
        <v>266</v>
      </c>
      <c r="Z418" t="s">
        <v>1100</v>
      </c>
    </row>
    <row r="419" spans="1:26">
      <c r="A419" t="str">
        <f t="shared" si="6"/>
        <v>121-1</v>
      </c>
      <c r="B419">
        <v>5057</v>
      </c>
      <c r="C419">
        <v>1</v>
      </c>
      <c r="D419" t="s">
        <v>164</v>
      </c>
      <c r="E419">
        <v>121</v>
      </c>
      <c r="F419" t="s">
        <v>263</v>
      </c>
      <c r="G419">
        <v>1</v>
      </c>
      <c r="H419">
        <v>3103846</v>
      </c>
      <c r="I419" s="126">
        <v>0.76500000000000001</v>
      </c>
      <c r="J419">
        <v>0.76</v>
      </c>
      <c r="K419" s="126">
        <v>304.64999999999998</v>
      </c>
      <c r="L419">
        <v>305.41000000000003</v>
      </c>
      <c r="M419">
        <v>304.64999999999998</v>
      </c>
      <c r="N419">
        <v>305.41000000000003</v>
      </c>
      <c r="O419">
        <v>0</v>
      </c>
      <c r="P419" t="s">
        <v>418</v>
      </c>
      <c r="Q419" t="s">
        <v>1101</v>
      </c>
      <c r="R419" t="s">
        <v>266</v>
      </c>
      <c r="S419">
        <v>1</v>
      </c>
      <c r="T419">
        <v>102</v>
      </c>
      <c r="U419">
        <v>3</v>
      </c>
      <c r="V419" t="s">
        <v>270</v>
      </c>
      <c r="W419" t="s">
        <v>266</v>
      </c>
      <c r="Z419" t="s">
        <v>1102</v>
      </c>
    </row>
    <row r="420" spans="1:26">
      <c r="A420" t="str">
        <f t="shared" si="6"/>
        <v>121-2</v>
      </c>
      <c r="B420">
        <v>5057</v>
      </c>
      <c r="C420">
        <v>1</v>
      </c>
      <c r="D420" t="s">
        <v>164</v>
      </c>
      <c r="E420">
        <v>121</v>
      </c>
      <c r="F420" t="s">
        <v>263</v>
      </c>
      <c r="G420">
        <v>2</v>
      </c>
      <c r="H420">
        <v>3103848</v>
      </c>
      <c r="I420" s="126">
        <v>0.75</v>
      </c>
      <c r="J420">
        <v>0.74</v>
      </c>
      <c r="K420" s="126">
        <v>305.41499999999996</v>
      </c>
      <c r="L420">
        <v>306.14999999999998</v>
      </c>
      <c r="M420">
        <v>305.41000000000003</v>
      </c>
      <c r="N420">
        <v>306.14999999999998</v>
      </c>
      <c r="O420">
        <v>0</v>
      </c>
      <c r="P420" t="s">
        <v>418</v>
      </c>
      <c r="Q420" t="s">
        <v>1103</v>
      </c>
      <c r="R420" t="s">
        <v>266</v>
      </c>
      <c r="S420">
        <v>1</v>
      </c>
      <c r="T420">
        <v>102</v>
      </c>
      <c r="U420">
        <v>4</v>
      </c>
      <c r="V420" t="s">
        <v>270</v>
      </c>
      <c r="W420" t="s">
        <v>266</v>
      </c>
      <c r="Z420" t="s">
        <v>1104</v>
      </c>
    </row>
    <row r="421" spans="1:26">
      <c r="A421" t="str">
        <f t="shared" si="6"/>
        <v>121-3</v>
      </c>
      <c r="B421">
        <v>5057</v>
      </c>
      <c r="C421">
        <v>1</v>
      </c>
      <c r="D421" t="s">
        <v>164</v>
      </c>
      <c r="E421">
        <v>121</v>
      </c>
      <c r="F421" t="s">
        <v>263</v>
      </c>
      <c r="G421">
        <v>3</v>
      </c>
      <c r="H421">
        <v>3103850</v>
      </c>
      <c r="I421" s="126">
        <v>0.8</v>
      </c>
      <c r="J421">
        <v>0.77</v>
      </c>
      <c r="K421" s="126">
        <v>306.16499999999996</v>
      </c>
      <c r="L421">
        <v>306.92</v>
      </c>
      <c r="M421">
        <v>306.14999999999998</v>
      </c>
      <c r="N421">
        <v>306.92</v>
      </c>
      <c r="O421">
        <v>0</v>
      </c>
      <c r="P421" t="s">
        <v>418</v>
      </c>
      <c r="Q421" t="s">
        <v>1105</v>
      </c>
      <c r="R421" t="s">
        <v>266</v>
      </c>
      <c r="S421">
        <v>1</v>
      </c>
      <c r="T421">
        <v>102</v>
      </c>
      <c r="U421">
        <v>5</v>
      </c>
      <c r="V421" t="s">
        <v>275</v>
      </c>
      <c r="W421" t="s">
        <v>266</v>
      </c>
      <c r="Z421" t="s">
        <v>1106</v>
      </c>
    </row>
    <row r="422" spans="1:26">
      <c r="A422" t="str">
        <f t="shared" si="6"/>
        <v>121-4</v>
      </c>
      <c r="B422">
        <v>5057</v>
      </c>
      <c r="C422">
        <v>1</v>
      </c>
      <c r="D422" t="s">
        <v>164</v>
      </c>
      <c r="E422">
        <v>121</v>
      </c>
      <c r="F422" t="s">
        <v>263</v>
      </c>
      <c r="G422">
        <v>4</v>
      </c>
      <c r="H422">
        <v>3103852</v>
      </c>
      <c r="I422" s="126">
        <v>0.86</v>
      </c>
      <c r="J422">
        <v>0.85</v>
      </c>
      <c r="K422" s="126">
        <v>306.96499999999997</v>
      </c>
      <c r="L422">
        <v>307.77</v>
      </c>
      <c r="M422">
        <v>306.92</v>
      </c>
      <c r="N422">
        <v>307.77</v>
      </c>
      <c r="O422">
        <v>0</v>
      </c>
      <c r="P422" t="s">
        <v>418</v>
      </c>
      <c r="Q422" t="s">
        <v>1107</v>
      </c>
      <c r="R422" t="s">
        <v>266</v>
      </c>
      <c r="S422">
        <v>1</v>
      </c>
      <c r="T422">
        <v>103</v>
      </c>
      <c r="U422">
        <v>1</v>
      </c>
      <c r="V422" t="s">
        <v>267</v>
      </c>
      <c r="W422" t="s">
        <v>266</v>
      </c>
      <c r="Z422" t="s">
        <v>1108</v>
      </c>
    </row>
    <row r="423" spans="1:26">
      <c r="A423" t="str">
        <f t="shared" si="6"/>
        <v>122-1</v>
      </c>
      <c r="B423">
        <v>5057</v>
      </c>
      <c r="C423">
        <v>1</v>
      </c>
      <c r="D423" t="s">
        <v>164</v>
      </c>
      <c r="E423">
        <v>122</v>
      </c>
      <c r="F423" t="s">
        <v>263</v>
      </c>
      <c r="G423">
        <v>1</v>
      </c>
      <c r="H423">
        <v>3103854</v>
      </c>
      <c r="I423" s="126">
        <v>0.81499999999999995</v>
      </c>
      <c r="J423">
        <v>0.8</v>
      </c>
      <c r="K423" s="126">
        <v>307.7</v>
      </c>
      <c r="L423">
        <v>308.5</v>
      </c>
      <c r="M423">
        <v>307.7</v>
      </c>
      <c r="N423">
        <v>308.5</v>
      </c>
      <c r="O423">
        <v>0</v>
      </c>
      <c r="P423" t="s">
        <v>418</v>
      </c>
      <c r="Q423" t="s">
        <v>1109</v>
      </c>
      <c r="R423" t="s">
        <v>266</v>
      </c>
      <c r="S423">
        <v>1</v>
      </c>
      <c r="T423">
        <v>103</v>
      </c>
      <c r="U423">
        <v>2</v>
      </c>
      <c r="V423" t="s">
        <v>270</v>
      </c>
      <c r="W423" t="s">
        <v>266</v>
      </c>
      <c r="Z423" t="s">
        <v>1110</v>
      </c>
    </row>
    <row r="424" spans="1:26">
      <c r="A424" t="str">
        <f t="shared" si="6"/>
        <v>122-2</v>
      </c>
      <c r="B424">
        <v>5057</v>
      </c>
      <c r="C424">
        <v>1</v>
      </c>
      <c r="D424" t="s">
        <v>164</v>
      </c>
      <c r="E424">
        <v>122</v>
      </c>
      <c r="F424" t="s">
        <v>263</v>
      </c>
      <c r="G424">
        <v>2</v>
      </c>
      <c r="H424">
        <v>3103856</v>
      </c>
      <c r="I424" s="126">
        <v>0.54</v>
      </c>
      <c r="J424">
        <v>0.53</v>
      </c>
      <c r="K424" s="126">
        <v>308.51499999999999</v>
      </c>
      <c r="L424">
        <v>309.02999999999997</v>
      </c>
      <c r="M424">
        <v>308.5</v>
      </c>
      <c r="N424">
        <v>309.02999999999997</v>
      </c>
      <c r="O424">
        <v>0</v>
      </c>
      <c r="P424" t="s">
        <v>418</v>
      </c>
      <c r="Q424" t="s">
        <v>1111</v>
      </c>
      <c r="R424" t="s">
        <v>266</v>
      </c>
      <c r="S424">
        <v>1</v>
      </c>
      <c r="T424">
        <v>103</v>
      </c>
      <c r="U424">
        <v>3</v>
      </c>
      <c r="V424" t="s">
        <v>270</v>
      </c>
      <c r="W424" t="s">
        <v>266</v>
      </c>
      <c r="Z424" t="s">
        <v>1112</v>
      </c>
    </row>
    <row r="425" spans="1:26">
      <c r="A425" t="str">
        <f t="shared" si="6"/>
        <v>122-3</v>
      </c>
      <c r="B425">
        <v>5057</v>
      </c>
      <c r="C425">
        <v>1</v>
      </c>
      <c r="D425" t="s">
        <v>164</v>
      </c>
      <c r="E425">
        <v>122</v>
      </c>
      <c r="F425" t="s">
        <v>263</v>
      </c>
      <c r="G425">
        <v>3</v>
      </c>
      <c r="H425">
        <v>3103858</v>
      </c>
      <c r="I425" s="126">
        <v>0.83</v>
      </c>
      <c r="J425">
        <v>0.8</v>
      </c>
      <c r="K425" s="126">
        <v>309.05500000000001</v>
      </c>
      <c r="L425">
        <v>309.83</v>
      </c>
      <c r="M425">
        <v>309.02999999999997</v>
      </c>
      <c r="N425">
        <v>309.83</v>
      </c>
      <c r="O425">
        <v>0</v>
      </c>
      <c r="P425" t="s">
        <v>418</v>
      </c>
      <c r="Q425" t="s">
        <v>1113</v>
      </c>
      <c r="R425" t="s">
        <v>266</v>
      </c>
      <c r="S425">
        <v>1</v>
      </c>
      <c r="T425">
        <v>103</v>
      </c>
      <c r="U425">
        <v>4</v>
      </c>
      <c r="V425" t="s">
        <v>270</v>
      </c>
      <c r="W425" t="s">
        <v>266</v>
      </c>
      <c r="Z425" t="s">
        <v>1114</v>
      </c>
    </row>
    <row r="426" spans="1:26">
      <c r="A426" t="str">
        <f t="shared" si="6"/>
        <v>122-4</v>
      </c>
      <c r="B426">
        <v>5057</v>
      </c>
      <c r="C426">
        <v>1</v>
      </c>
      <c r="D426" t="s">
        <v>164</v>
      </c>
      <c r="E426">
        <v>122</v>
      </c>
      <c r="F426" t="s">
        <v>263</v>
      </c>
      <c r="G426">
        <v>4</v>
      </c>
      <c r="H426">
        <v>3103860</v>
      </c>
      <c r="I426" s="126">
        <v>0.89500000000000002</v>
      </c>
      <c r="J426">
        <v>0.9</v>
      </c>
      <c r="K426" s="126">
        <v>309.88499999999999</v>
      </c>
      <c r="L426">
        <v>310.73</v>
      </c>
      <c r="M426">
        <v>309.83</v>
      </c>
      <c r="N426">
        <v>310.73</v>
      </c>
      <c r="O426">
        <v>0</v>
      </c>
      <c r="P426" t="s">
        <v>418</v>
      </c>
      <c r="Q426" t="s">
        <v>1115</v>
      </c>
      <c r="R426" t="s">
        <v>266</v>
      </c>
      <c r="S426">
        <v>1</v>
      </c>
      <c r="T426">
        <v>103</v>
      </c>
      <c r="U426">
        <v>5</v>
      </c>
      <c r="V426" t="s">
        <v>275</v>
      </c>
      <c r="W426" t="s">
        <v>266</v>
      </c>
      <c r="Z426" t="s">
        <v>1116</v>
      </c>
    </row>
    <row r="427" spans="1:26">
      <c r="A427" t="str">
        <f t="shared" si="6"/>
        <v>123-1</v>
      </c>
      <c r="B427">
        <v>5057</v>
      </c>
      <c r="C427">
        <v>1</v>
      </c>
      <c r="D427" t="s">
        <v>164</v>
      </c>
      <c r="E427">
        <v>123</v>
      </c>
      <c r="F427" t="s">
        <v>263</v>
      </c>
      <c r="G427">
        <v>1</v>
      </c>
      <c r="H427">
        <v>3103862</v>
      </c>
      <c r="I427" s="126">
        <v>0.65</v>
      </c>
      <c r="J427">
        <v>0.65</v>
      </c>
      <c r="K427" s="126">
        <v>310.75</v>
      </c>
      <c r="L427">
        <v>311.39999999999998</v>
      </c>
      <c r="M427">
        <v>310.75</v>
      </c>
      <c r="N427">
        <v>311.39999999999998</v>
      </c>
      <c r="O427">
        <v>0</v>
      </c>
      <c r="P427" t="s">
        <v>418</v>
      </c>
      <c r="Q427" t="s">
        <v>1117</v>
      </c>
      <c r="R427" t="s">
        <v>266</v>
      </c>
      <c r="S427">
        <v>1</v>
      </c>
      <c r="T427">
        <v>104</v>
      </c>
      <c r="U427">
        <v>1</v>
      </c>
      <c r="V427" t="s">
        <v>267</v>
      </c>
      <c r="W427" t="s">
        <v>266</v>
      </c>
      <c r="Z427" t="s">
        <v>1118</v>
      </c>
    </row>
    <row r="428" spans="1:26">
      <c r="A428" t="str">
        <f t="shared" si="6"/>
        <v>123-2</v>
      </c>
      <c r="B428">
        <v>5057</v>
      </c>
      <c r="C428">
        <v>1</v>
      </c>
      <c r="D428" t="s">
        <v>164</v>
      </c>
      <c r="E428">
        <v>123</v>
      </c>
      <c r="F428" t="s">
        <v>263</v>
      </c>
      <c r="G428">
        <v>2</v>
      </c>
      <c r="H428">
        <v>3103864</v>
      </c>
      <c r="I428" s="126">
        <v>0.72</v>
      </c>
      <c r="J428">
        <v>0.72</v>
      </c>
      <c r="K428" s="126">
        <v>311.39999999999998</v>
      </c>
      <c r="L428">
        <v>312.12</v>
      </c>
      <c r="M428">
        <v>311.39999999999998</v>
      </c>
      <c r="N428">
        <v>312.12</v>
      </c>
      <c r="O428">
        <v>0</v>
      </c>
      <c r="P428" t="s">
        <v>418</v>
      </c>
      <c r="Q428" t="s">
        <v>1119</v>
      </c>
      <c r="R428" t="s">
        <v>266</v>
      </c>
      <c r="S428">
        <v>1</v>
      </c>
      <c r="T428">
        <v>104</v>
      </c>
      <c r="U428">
        <v>2</v>
      </c>
      <c r="V428" t="s">
        <v>270</v>
      </c>
      <c r="W428" t="s">
        <v>266</v>
      </c>
      <c r="Z428" t="s">
        <v>1120</v>
      </c>
    </row>
    <row r="429" spans="1:26">
      <c r="A429" t="str">
        <f t="shared" si="6"/>
        <v>123-3</v>
      </c>
      <c r="B429">
        <v>5057</v>
      </c>
      <c r="C429">
        <v>1</v>
      </c>
      <c r="D429" t="s">
        <v>164</v>
      </c>
      <c r="E429">
        <v>123</v>
      </c>
      <c r="F429" t="s">
        <v>263</v>
      </c>
      <c r="G429">
        <v>3</v>
      </c>
      <c r="H429">
        <v>3103866</v>
      </c>
      <c r="I429" s="126">
        <v>0.73</v>
      </c>
      <c r="J429">
        <v>0.72</v>
      </c>
      <c r="K429" s="126">
        <v>312.12</v>
      </c>
      <c r="L429">
        <v>312.83999999999997</v>
      </c>
      <c r="M429">
        <v>312.12</v>
      </c>
      <c r="N429">
        <v>312.83999999999997</v>
      </c>
      <c r="O429">
        <v>0</v>
      </c>
      <c r="P429" t="s">
        <v>418</v>
      </c>
      <c r="Q429" t="s">
        <v>1121</v>
      </c>
      <c r="R429" t="s">
        <v>266</v>
      </c>
      <c r="S429">
        <v>1</v>
      </c>
      <c r="T429">
        <v>104</v>
      </c>
      <c r="U429">
        <v>3</v>
      </c>
      <c r="V429" t="s">
        <v>270</v>
      </c>
      <c r="W429" t="s">
        <v>266</v>
      </c>
      <c r="Z429" t="s">
        <v>1122</v>
      </c>
    </row>
    <row r="430" spans="1:26">
      <c r="A430" t="str">
        <f t="shared" si="6"/>
        <v>123-4</v>
      </c>
      <c r="B430">
        <v>5057</v>
      </c>
      <c r="C430">
        <v>1</v>
      </c>
      <c r="D430" t="s">
        <v>164</v>
      </c>
      <c r="E430">
        <v>123</v>
      </c>
      <c r="F430" t="s">
        <v>263</v>
      </c>
      <c r="G430">
        <v>4</v>
      </c>
      <c r="H430">
        <v>3103868</v>
      </c>
      <c r="I430" s="126">
        <v>0.97</v>
      </c>
      <c r="J430">
        <v>0.95</v>
      </c>
      <c r="K430" s="126">
        <v>312.85000000000002</v>
      </c>
      <c r="L430">
        <v>313.79000000000002</v>
      </c>
      <c r="M430">
        <v>312.83999999999997</v>
      </c>
      <c r="N430">
        <v>313.79000000000002</v>
      </c>
      <c r="O430">
        <v>0</v>
      </c>
      <c r="P430" t="s">
        <v>418</v>
      </c>
      <c r="Q430" t="s">
        <v>1123</v>
      </c>
      <c r="R430" t="s">
        <v>266</v>
      </c>
      <c r="S430">
        <v>1</v>
      </c>
      <c r="T430">
        <v>104</v>
      </c>
      <c r="U430">
        <v>4</v>
      </c>
      <c r="V430" t="s">
        <v>270</v>
      </c>
      <c r="W430" t="s">
        <v>266</v>
      </c>
      <c r="Z430" t="s">
        <v>1124</v>
      </c>
    </row>
    <row r="431" spans="1:26">
      <c r="A431" t="str">
        <f t="shared" si="6"/>
        <v>124-1</v>
      </c>
      <c r="B431">
        <v>5057</v>
      </c>
      <c r="C431">
        <v>1</v>
      </c>
      <c r="D431" t="s">
        <v>164</v>
      </c>
      <c r="E431">
        <v>124</v>
      </c>
      <c r="F431" t="s">
        <v>263</v>
      </c>
      <c r="G431">
        <v>1</v>
      </c>
      <c r="H431">
        <v>3103870</v>
      </c>
      <c r="I431" s="126">
        <v>0.85499999999999998</v>
      </c>
      <c r="J431">
        <v>0.83</v>
      </c>
      <c r="K431" s="126">
        <v>313.8</v>
      </c>
      <c r="L431">
        <v>314.63</v>
      </c>
      <c r="M431">
        <v>313.8</v>
      </c>
      <c r="N431">
        <v>314.63</v>
      </c>
      <c r="O431">
        <v>0</v>
      </c>
      <c r="P431" t="s">
        <v>418</v>
      </c>
      <c r="Q431" t="s">
        <v>1125</v>
      </c>
      <c r="R431" t="s">
        <v>266</v>
      </c>
      <c r="S431">
        <v>1</v>
      </c>
      <c r="T431">
        <v>104</v>
      </c>
      <c r="U431">
        <v>5</v>
      </c>
      <c r="V431" t="s">
        <v>275</v>
      </c>
      <c r="W431" t="s">
        <v>266</v>
      </c>
      <c r="Z431" t="s">
        <v>1126</v>
      </c>
    </row>
    <row r="432" spans="1:26">
      <c r="A432" t="str">
        <f t="shared" si="6"/>
        <v>124-2</v>
      </c>
      <c r="B432">
        <v>5057</v>
      </c>
      <c r="C432">
        <v>1</v>
      </c>
      <c r="D432" t="s">
        <v>164</v>
      </c>
      <c r="E432">
        <v>124</v>
      </c>
      <c r="F432" t="s">
        <v>263</v>
      </c>
      <c r="G432">
        <v>2</v>
      </c>
      <c r="H432">
        <v>3103872</v>
      </c>
      <c r="I432" s="126">
        <v>0.85</v>
      </c>
      <c r="J432">
        <v>0.86</v>
      </c>
      <c r="K432" s="126">
        <v>314.65500000000003</v>
      </c>
      <c r="L432">
        <v>315.49</v>
      </c>
      <c r="M432">
        <v>314.63</v>
      </c>
      <c r="N432">
        <v>315.49</v>
      </c>
      <c r="O432">
        <v>0</v>
      </c>
      <c r="P432" t="s">
        <v>972</v>
      </c>
      <c r="Q432" t="s">
        <v>1127</v>
      </c>
      <c r="R432" t="s">
        <v>266</v>
      </c>
      <c r="S432">
        <v>1</v>
      </c>
      <c r="T432">
        <v>105</v>
      </c>
      <c r="U432">
        <v>1</v>
      </c>
      <c r="V432" t="s">
        <v>267</v>
      </c>
      <c r="W432" t="s">
        <v>266</v>
      </c>
      <c r="Z432" t="s">
        <v>1128</v>
      </c>
    </row>
    <row r="433" spans="1:26" ht="15">
      <c r="A433" t="str">
        <f t="shared" si="6"/>
        <v>124-3</v>
      </c>
      <c r="B433" s="17">
        <v>5057</v>
      </c>
      <c r="C433" s="17">
        <v>1</v>
      </c>
      <c r="D433" s="17" t="s">
        <v>164</v>
      </c>
      <c r="E433" s="17">
        <v>124</v>
      </c>
      <c r="F433" s="17" t="s">
        <v>263</v>
      </c>
      <c r="G433" s="17">
        <v>3</v>
      </c>
      <c r="H433" s="17">
        <v>3103876</v>
      </c>
      <c r="I433" s="126">
        <v>0.65</v>
      </c>
      <c r="J433" s="17">
        <v>0.66</v>
      </c>
      <c r="K433" s="126">
        <v>315.50500000000005</v>
      </c>
      <c r="L433" s="17">
        <v>316.14999999999998</v>
      </c>
      <c r="M433" s="17">
        <v>315.49</v>
      </c>
      <c r="N433" s="17">
        <v>316.14999999999998</v>
      </c>
      <c r="O433" s="17">
        <v>0</v>
      </c>
      <c r="P433" s="17" t="s">
        <v>972</v>
      </c>
      <c r="Q433" s="17" t="s">
        <v>1129</v>
      </c>
      <c r="R433" s="17" t="s">
        <v>266</v>
      </c>
      <c r="S433" s="17">
        <v>1</v>
      </c>
      <c r="T433" s="17">
        <v>105</v>
      </c>
      <c r="U433" s="17">
        <v>2</v>
      </c>
      <c r="V433" s="17" t="s">
        <v>270</v>
      </c>
      <c r="W433" s="17" t="s">
        <v>266</v>
      </c>
      <c r="X433" s="17"/>
      <c r="Y433" s="17"/>
      <c r="Z433" s="17" t="s">
        <v>1130</v>
      </c>
    </row>
    <row r="434" spans="1:26">
      <c r="A434" t="str">
        <f t="shared" si="6"/>
        <v>124-4</v>
      </c>
      <c r="B434">
        <v>5057</v>
      </c>
      <c r="C434">
        <v>1</v>
      </c>
      <c r="D434" t="s">
        <v>164</v>
      </c>
      <c r="E434">
        <v>124</v>
      </c>
      <c r="F434" t="s">
        <v>263</v>
      </c>
      <c r="G434">
        <v>4</v>
      </c>
      <c r="H434">
        <v>3103878</v>
      </c>
      <c r="I434" s="126">
        <v>0.71499999999999997</v>
      </c>
      <c r="J434">
        <v>0.7</v>
      </c>
      <c r="K434" s="126">
        <v>316.15500000000003</v>
      </c>
      <c r="L434">
        <v>316.85000000000002</v>
      </c>
      <c r="M434">
        <v>316.14999999999998</v>
      </c>
      <c r="N434">
        <v>316.85000000000002</v>
      </c>
      <c r="O434">
        <v>0</v>
      </c>
      <c r="P434" t="s">
        <v>972</v>
      </c>
      <c r="Q434" t="s">
        <v>1131</v>
      </c>
      <c r="R434" t="s">
        <v>266</v>
      </c>
      <c r="S434">
        <v>1</v>
      </c>
      <c r="T434">
        <v>105</v>
      </c>
      <c r="U434">
        <v>3</v>
      </c>
      <c r="V434" t="s">
        <v>270</v>
      </c>
      <c r="W434" t="s">
        <v>266</v>
      </c>
      <c r="Z434" t="s">
        <v>1132</v>
      </c>
    </row>
    <row r="435" spans="1:26">
      <c r="A435" t="str">
        <f t="shared" si="6"/>
        <v>125-1</v>
      </c>
      <c r="B435">
        <v>5057</v>
      </c>
      <c r="C435">
        <v>1</v>
      </c>
      <c r="D435" t="s">
        <v>164</v>
      </c>
      <c r="E435">
        <v>125</v>
      </c>
      <c r="F435" t="s">
        <v>263</v>
      </c>
      <c r="G435">
        <v>1</v>
      </c>
      <c r="H435">
        <v>3103880</v>
      </c>
      <c r="I435" s="126">
        <v>0.66500000000000004</v>
      </c>
      <c r="J435">
        <v>0.64</v>
      </c>
      <c r="K435" s="126">
        <v>316.85000000000002</v>
      </c>
      <c r="L435">
        <v>317.49</v>
      </c>
      <c r="M435">
        <v>316.85000000000002</v>
      </c>
      <c r="N435">
        <v>317.49</v>
      </c>
      <c r="O435">
        <v>0</v>
      </c>
      <c r="P435" t="s">
        <v>972</v>
      </c>
      <c r="Q435" t="s">
        <v>1133</v>
      </c>
      <c r="R435" t="s">
        <v>266</v>
      </c>
      <c r="S435">
        <v>1</v>
      </c>
      <c r="T435">
        <v>105</v>
      </c>
      <c r="U435">
        <v>4</v>
      </c>
      <c r="V435" t="s">
        <v>270</v>
      </c>
      <c r="W435" t="s">
        <v>266</v>
      </c>
      <c r="Z435" t="s">
        <v>1134</v>
      </c>
    </row>
    <row r="436" spans="1:26">
      <c r="A436" t="str">
        <f t="shared" si="6"/>
        <v>126-1</v>
      </c>
      <c r="B436">
        <v>5057</v>
      </c>
      <c r="C436">
        <v>1</v>
      </c>
      <c r="D436" t="s">
        <v>164</v>
      </c>
      <c r="E436">
        <v>126</v>
      </c>
      <c r="F436" t="s">
        <v>263</v>
      </c>
      <c r="G436">
        <v>1</v>
      </c>
      <c r="H436">
        <v>3103882</v>
      </c>
      <c r="I436" s="126">
        <v>0.1</v>
      </c>
      <c r="J436">
        <v>7.0000000000000007E-2</v>
      </c>
      <c r="K436" s="126">
        <v>317.45</v>
      </c>
      <c r="L436">
        <v>317.52</v>
      </c>
      <c r="M436">
        <v>317.45</v>
      </c>
      <c r="N436">
        <v>317.52</v>
      </c>
      <c r="O436">
        <v>0</v>
      </c>
      <c r="P436" t="s">
        <v>972</v>
      </c>
      <c r="Q436" t="s">
        <v>1135</v>
      </c>
      <c r="R436" t="s">
        <v>266</v>
      </c>
      <c r="S436">
        <v>1</v>
      </c>
      <c r="T436">
        <v>105</v>
      </c>
      <c r="U436">
        <v>5</v>
      </c>
      <c r="V436" t="s">
        <v>275</v>
      </c>
      <c r="W436" t="s">
        <v>266</v>
      </c>
      <c r="Z436" t="s">
        <v>1136</v>
      </c>
    </row>
    <row r="437" spans="1:26">
      <c r="A437" t="str">
        <f t="shared" si="6"/>
        <v>127-1</v>
      </c>
      <c r="B437">
        <v>5057</v>
      </c>
      <c r="C437">
        <v>1</v>
      </c>
      <c r="D437" t="s">
        <v>164</v>
      </c>
      <c r="E437">
        <v>127</v>
      </c>
      <c r="F437" t="s">
        <v>263</v>
      </c>
      <c r="G437">
        <v>1</v>
      </c>
      <c r="H437">
        <v>3103884</v>
      </c>
      <c r="I437" s="126">
        <v>0.7</v>
      </c>
      <c r="J437">
        <v>0.69</v>
      </c>
      <c r="K437" s="126">
        <v>317.55</v>
      </c>
      <c r="L437">
        <v>318.24</v>
      </c>
      <c r="M437">
        <v>317.55</v>
      </c>
      <c r="N437">
        <v>318.24</v>
      </c>
      <c r="O437">
        <v>0</v>
      </c>
      <c r="P437" t="s">
        <v>418</v>
      </c>
      <c r="Q437" t="s">
        <v>1137</v>
      </c>
      <c r="R437" t="s">
        <v>266</v>
      </c>
      <c r="S437">
        <v>1</v>
      </c>
      <c r="T437">
        <v>106</v>
      </c>
      <c r="U437">
        <v>1</v>
      </c>
      <c r="V437" t="s">
        <v>267</v>
      </c>
      <c r="W437" t="s">
        <v>266</v>
      </c>
      <c r="Z437" t="s">
        <v>1138</v>
      </c>
    </row>
    <row r="438" spans="1:26">
      <c r="A438" t="str">
        <f t="shared" si="6"/>
        <v>127-2</v>
      </c>
      <c r="B438">
        <v>5057</v>
      </c>
      <c r="C438">
        <v>1</v>
      </c>
      <c r="D438" t="s">
        <v>164</v>
      </c>
      <c r="E438">
        <v>127</v>
      </c>
      <c r="F438" t="s">
        <v>263</v>
      </c>
      <c r="G438">
        <v>2</v>
      </c>
      <c r="H438">
        <v>3103886</v>
      </c>
      <c r="I438" s="126">
        <v>0.79</v>
      </c>
      <c r="J438">
        <v>0.78</v>
      </c>
      <c r="K438" s="126">
        <v>318.25</v>
      </c>
      <c r="L438">
        <v>319.02</v>
      </c>
      <c r="M438">
        <v>318.24</v>
      </c>
      <c r="N438">
        <v>319.02</v>
      </c>
      <c r="O438">
        <v>0</v>
      </c>
      <c r="P438" t="s">
        <v>418</v>
      </c>
      <c r="Q438" t="s">
        <v>1139</v>
      </c>
      <c r="R438" t="s">
        <v>266</v>
      </c>
      <c r="S438">
        <v>1</v>
      </c>
      <c r="T438">
        <v>106</v>
      </c>
      <c r="U438">
        <v>2</v>
      </c>
      <c r="V438" t="s">
        <v>270</v>
      </c>
      <c r="W438" t="s">
        <v>266</v>
      </c>
      <c r="Z438" t="s">
        <v>1140</v>
      </c>
    </row>
    <row r="439" spans="1:26">
      <c r="A439" t="str">
        <f t="shared" si="6"/>
        <v>127-3</v>
      </c>
      <c r="B439">
        <v>5057</v>
      </c>
      <c r="C439">
        <v>1</v>
      </c>
      <c r="D439" t="s">
        <v>164</v>
      </c>
      <c r="E439">
        <v>127</v>
      </c>
      <c r="F439" t="s">
        <v>263</v>
      </c>
      <c r="G439">
        <v>3</v>
      </c>
      <c r="H439">
        <v>3103888</v>
      </c>
      <c r="I439" s="126">
        <v>0.97</v>
      </c>
      <c r="J439">
        <v>0.96</v>
      </c>
      <c r="K439" s="126">
        <v>319.04000000000002</v>
      </c>
      <c r="L439">
        <v>319.98</v>
      </c>
      <c r="M439">
        <v>319.02</v>
      </c>
      <c r="N439">
        <v>319.98</v>
      </c>
      <c r="O439">
        <v>0</v>
      </c>
      <c r="P439" t="s">
        <v>418</v>
      </c>
      <c r="Q439" t="s">
        <v>1141</v>
      </c>
      <c r="R439" t="s">
        <v>266</v>
      </c>
      <c r="S439">
        <v>1</v>
      </c>
      <c r="T439">
        <v>106</v>
      </c>
      <c r="U439">
        <v>3</v>
      </c>
      <c r="V439" t="s">
        <v>270</v>
      </c>
      <c r="W439" t="s">
        <v>266</v>
      </c>
      <c r="Z439" t="s">
        <v>1142</v>
      </c>
    </row>
    <row r="440" spans="1:26">
      <c r="A440" t="str">
        <f t="shared" si="6"/>
        <v>128-1</v>
      </c>
      <c r="B440">
        <v>5057</v>
      </c>
      <c r="C440">
        <v>1</v>
      </c>
      <c r="D440" t="s">
        <v>164</v>
      </c>
      <c r="E440">
        <v>128</v>
      </c>
      <c r="F440" t="s">
        <v>263</v>
      </c>
      <c r="G440">
        <v>1</v>
      </c>
      <c r="H440">
        <v>3103890</v>
      </c>
      <c r="I440" s="126">
        <v>0.79</v>
      </c>
      <c r="J440">
        <v>0.78</v>
      </c>
      <c r="K440" s="126">
        <v>319.89999999999998</v>
      </c>
      <c r="L440">
        <v>320.68</v>
      </c>
      <c r="M440">
        <v>319.89999999999998</v>
      </c>
      <c r="N440">
        <v>320.68</v>
      </c>
      <c r="O440">
        <v>0</v>
      </c>
      <c r="P440" t="s">
        <v>264</v>
      </c>
      <c r="Q440" t="s">
        <v>1143</v>
      </c>
      <c r="R440" t="s">
        <v>266</v>
      </c>
      <c r="S440">
        <v>1</v>
      </c>
      <c r="T440">
        <v>106</v>
      </c>
      <c r="U440">
        <v>4</v>
      </c>
      <c r="V440" t="s">
        <v>270</v>
      </c>
      <c r="W440" t="s">
        <v>266</v>
      </c>
      <c r="Z440" t="s">
        <v>1144</v>
      </c>
    </row>
    <row r="441" spans="1:26">
      <c r="A441" t="str">
        <f t="shared" si="6"/>
        <v>128-2</v>
      </c>
      <c r="B441">
        <v>5057</v>
      </c>
      <c r="C441">
        <v>1</v>
      </c>
      <c r="D441" t="s">
        <v>164</v>
      </c>
      <c r="E441">
        <v>128</v>
      </c>
      <c r="F441" t="s">
        <v>263</v>
      </c>
      <c r="G441">
        <v>2</v>
      </c>
      <c r="H441">
        <v>3103892</v>
      </c>
      <c r="I441" s="126">
        <v>0.88500000000000001</v>
      </c>
      <c r="J441">
        <v>0.86</v>
      </c>
      <c r="K441" s="126">
        <v>320.69</v>
      </c>
      <c r="L441">
        <v>321.54000000000002</v>
      </c>
      <c r="M441">
        <v>320.68</v>
      </c>
      <c r="N441">
        <v>321.54000000000002</v>
      </c>
      <c r="O441">
        <v>0</v>
      </c>
      <c r="P441" t="s">
        <v>264</v>
      </c>
      <c r="Q441" t="s">
        <v>1145</v>
      </c>
      <c r="R441" t="s">
        <v>266</v>
      </c>
      <c r="S441">
        <v>1</v>
      </c>
      <c r="T441">
        <v>106</v>
      </c>
      <c r="U441">
        <v>5</v>
      </c>
      <c r="V441" t="s">
        <v>275</v>
      </c>
      <c r="W441" t="s">
        <v>266</v>
      </c>
      <c r="Z441" t="s">
        <v>1146</v>
      </c>
    </row>
    <row r="442" spans="1:26">
      <c r="A442" t="str">
        <f t="shared" si="6"/>
        <v>128-3</v>
      </c>
      <c r="B442">
        <v>5057</v>
      </c>
      <c r="C442">
        <v>1</v>
      </c>
      <c r="D442" t="s">
        <v>164</v>
      </c>
      <c r="E442">
        <v>128</v>
      </c>
      <c r="F442" t="s">
        <v>263</v>
      </c>
      <c r="G442">
        <v>3</v>
      </c>
      <c r="H442">
        <v>3103894</v>
      </c>
      <c r="I442" s="126">
        <v>0.44</v>
      </c>
      <c r="J442">
        <v>0.41</v>
      </c>
      <c r="K442" s="126">
        <v>321.57499999999999</v>
      </c>
      <c r="L442">
        <v>321.95</v>
      </c>
      <c r="M442">
        <v>321.54000000000002</v>
      </c>
      <c r="N442">
        <v>321.95</v>
      </c>
      <c r="O442">
        <v>0</v>
      </c>
      <c r="P442" t="s">
        <v>418</v>
      </c>
      <c r="Q442" t="s">
        <v>1147</v>
      </c>
      <c r="R442" t="s">
        <v>266</v>
      </c>
      <c r="S442">
        <v>1</v>
      </c>
      <c r="T442">
        <v>107</v>
      </c>
      <c r="U442">
        <v>1</v>
      </c>
      <c r="V442" t="s">
        <v>267</v>
      </c>
      <c r="W442" t="s">
        <v>266</v>
      </c>
      <c r="Z442" t="s">
        <v>1148</v>
      </c>
    </row>
    <row r="443" spans="1:26">
      <c r="A443" t="str">
        <f t="shared" si="6"/>
        <v>128-4</v>
      </c>
      <c r="B443">
        <v>5057</v>
      </c>
      <c r="C443">
        <v>1</v>
      </c>
      <c r="D443" t="s">
        <v>164</v>
      </c>
      <c r="E443">
        <v>128</v>
      </c>
      <c r="F443" t="s">
        <v>263</v>
      </c>
      <c r="G443">
        <v>4</v>
      </c>
      <c r="H443">
        <v>3103896</v>
      </c>
      <c r="I443" s="126">
        <v>0.99</v>
      </c>
      <c r="J443">
        <v>0.96</v>
      </c>
      <c r="K443" s="126">
        <v>322.01499999999999</v>
      </c>
      <c r="L443">
        <v>322.91000000000003</v>
      </c>
      <c r="M443">
        <v>321.95</v>
      </c>
      <c r="N443">
        <v>322.91000000000003</v>
      </c>
      <c r="O443">
        <v>0</v>
      </c>
      <c r="P443" t="s">
        <v>418</v>
      </c>
      <c r="Q443" t="s">
        <v>1149</v>
      </c>
      <c r="R443" t="s">
        <v>266</v>
      </c>
      <c r="S443">
        <v>1</v>
      </c>
      <c r="T443">
        <v>107</v>
      </c>
      <c r="U443">
        <v>2</v>
      </c>
      <c r="V443" t="s">
        <v>270</v>
      </c>
      <c r="W443" t="s">
        <v>266</v>
      </c>
      <c r="Z443" t="s">
        <v>1150</v>
      </c>
    </row>
    <row r="444" spans="1:26">
      <c r="A444" t="str">
        <f t="shared" si="6"/>
        <v>129-1</v>
      </c>
      <c r="B444">
        <v>5057</v>
      </c>
      <c r="C444">
        <v>1</v>
      </c>
      <c r="D444" t="s">
        <v>164</v>
      </c>
      <c r="E444">
        <v>129</v>
      </c>
      <c r="F444" t="s">
        <v>263</v>
      </c>
      <c r="G444">
        <v>1</v>
      </c>
      <c r="H444">
        <v>3103898</v>
      </c>
      <c r="I444" s="126">
        <v>0.56000000000000005</v>
      </c>
      <c r="J444">
        <v>0.54</v>
      </c>
      <c r="K444" s="126">
        <v>322.95</v>
      </c>
      <c r="L444">
        <v>323.49</v>
      </c>
      <c r="M444">
        <v>322.95</v>
      </c>
      <c r="N444">
        <v>323.49</v>
      </c>
      <c r="O444">
        <v>0</v>
      </c>
      <c r="P444" t="s">
        <v>418</v>
      </c>
      <c r="Q444" t="s">
        <v>1151</v>
      </c>
      <c r="R444" t="s">
        <v>266</v>
      </c>
      <c r="S444">
        <v>1</v>
      </c>
      <c r="T444">
        <v>107</v>
      </c>
      <c r="U444">
        <v>3</v>
      </c>
      <c r="V444" t="s">
        <v>270</v>
      </c>
      <c r="W444" t="s">
        <v>266</v>
      </c>
      <c r="Z444" t="s">
        <v>1152</v>
      </c>
    </row>
    <row r="445" spans="1:26">
      <c r="A445" t="str">
        <f t="shared" si="6"/>
        <v>129-2</v>
      </c>
      <c r="B445">
        <v>5057</v>
      </c>
      <c r="C445">
        <v>1</v>
      </c>
      <c r="D445" t="s">
        <v>164</v>
      </c>
      <c r="E445">
        <v>129</v>
      </c>
      <c r="F445" t="s">
        <v>263</v>
      </c>
      <c r="G445">
        <v>2</v>
      </c>
      <c r="H445">
        <v>3103900</v>
      </c>
      <c r="I445" s="126">
        <v>0.47</v>
      </c>
      <c r="J445">
        <v>0.45</v>
      </c>
      <c r="K445" s="126">
        <v>323.51</v>
      </c>
      <c r="L445">
        <v>323.94</v>
      </c>
      <c r="M445">
        <v>323.49</v>
      </c>
      <c r="N445">
        <v>323.94</v>
      </c>
      <c r="O445">
        <v>0</v>
      </c>
      <c r="P445" t="s">
        <v>418</v>
      </c>
      <c r="Q445" t="s">
        <v>1153</v>
      </c>
      <c r="R445" t="s">
        <v>266</v>
      </c>
      <c r="S445">
        <v>1</v>
      </c>
      <c r="T445">
        <v>107</v>
      </c>
      <c r="U445">
        <v>4</v>
      </c>
      <c r="V445" t="s">
        <v>270</v>
      </c>
      <c r="W445" t="s">
        <v>266</v>
      </c>
      <c r="Z445" t="s">
        <v>1154</v>
      </c>
    </row>
    <row r="446" spans="1:26">
      <c r="A446" t="str">
        <f t="shared" si="6"/>
        <v>129-3</v>
      </c>
      <c r="B446">
        <v>5057</v>
      </c>
      <c r="C446">
        <v>1</v>
      </c>
      <c r="D446" t="s">
        <v>164</v>
      </c>
      <c r="E446">
        <v>129</v>
      </c>
      <c r="F446" t="s">
        <v>263</v>
      </c>
      <c r="G446">
        <v>3</v>
      </c>
      <c r="H446">
        <v>3103902</v>
      </c>
      <c r="I446" s="126">
        <v>0.98499999999999999</v>
      </c>
      <c r="J446">
        <v>0.97</v>
      </c>
      <c r="K446" s="126">
        <v>323.98</v>
      </c>
      <c r="L446">
        <v>324.91000000000003</v>
      </c>
      <c r="M446">
        <v>323.94</v>
      </c>
      <c r="N446">
        <v>324.91000000000003</v>
      </c>
      <c r="O446">
        <v>0</v>
      </c>
      <c r="P446" t="s">
        <v>418</v>
      </c>
      <c r="Q446" t="s">
        <v>1155</v>
      </c>
      <c r="R446" t="s">
        <v>266</v>
      </c>
      <c r="S446">
        <v>1</v>
      </c>
      <c r="T446">
        <v>107</v>
      </c>
      <c r="U446">
        <v>5</v>
      </c>
      <c r="V446" t="s">
        <v>275</v>
      </c>
      <c r="W446" t="s">
        <v>266</v>
      </c>
      <c r="Z446" t="s">
        <v>1156</v>
      </c>
    </row>
    <row r="447" spans="1:26">
      <c r="A447" t="str">
        <f t="shared" si="6"/>
        <v>129-4</v>
      </c>
      <c r="B447">
        <v>5057</v>
      </c>
      <c r="C447">
        <v>1</v>
      </c>
      <c r="D447" t="s">
        <v>164</v>
      </c>
      <c r="E447">
        <v>129</v>
      </c>
      <c r="F447" t="s">
        <v>263</v>
      </c>
      <c r="G447">
        <v>4</v>
      </c>
      <c r="H447">
        <v>3103904</v>
      </c>
      <c r="I447" s="126">
        <v>0.91</v>
      </c>
      <c r="J447">
        <v>0.89</v>
      </c>
      <c r="K447" s="126">
        <v>324.96500000000003</v>
      </c>
      <c r="L447">
        <v>325.8</v>
      </c>
      <c r="M447">
        <v>324.91000000000003</v>
      </c>
      <c r="N447">
        <v>325.8</v>
      </c>
      <c r="O447">
        <v>0</v>
      </c>
      <c r="P447" t="s">
        <v>418</v>
      </c>
      <c r="Q447" t="s">
        <v>1157</v>
      </c>
      <c r="R447" t="s">
        <v>266</v>
      </c>
      <c r="S447">
        <v>1</v>
      </c>
      <c r="T447">
        <v>108</v>
      </c>
      <c r="U447">
        <v>1</v>
      </c>
      <c r="V447" t="s">
        <v>267</v>
      </c>
      <c r="W447" t="s">
        <v>266</v>
      </c>
      <c r="Z447" t="s">
        <v>1158</v>
      </c>
    </row>
    <row r="448" spans="1:26">
      <c r="A448" t="str">
        <f t="shared" si="6"/>
        <v>130-1</v>
      </c>
      <c r="B448">
        <v>5057</v>
      </c>
      <c r="C448">
        <v>1</v>
      </c>
      <c r="D448" t="s">
        <v>164</v>
      </c>
      <c r="E448">
        <v>130</v>
      </c>
      <c r="F448" t="s">
        <v>263</v>
      </c>
      <c r="G448">
        <v>1</v>
      </c>
      <c r="H448">
        <v>3103906</v>
      </c>
      <c r="I448" s="126">
        <v>0.64500000000000002</v>
      </c>
      <c r="J448">
        <v>0.63</v>
      </c>
      <c r="K448" s="126">
        <v>326</v>
      </c>
      <c r="L448">
        <v>326.63</v>
      </c>
      <c r="M448">
        <v>326</v>
      </c>
      <c r="N448">
        <v>326.63</v>
      </c>
      <c r="O448">
        <v>0</v>
      </c>
      <c r="P448" t="s">
        <v>418</v>
      </c>
      <c r="Q448" t="s">
        <v>1159</v>
      </c>
      <c r="R448" t="s">
        <v>266</v>
      </c>
      <c r="S448">
        <v>1</v>
      </c>
      <c r="T448">
        <v>108</v>
      </c>
      <c r="U448">
        <v>2</v>
      </c>
      <c r="V448" t="s">
        <v>270</v>
      </c>
      <c r="W448" t="s">
        <v>266</v>
      </c>
      <c r="Z448" t="s">
        <v>1160</v>
      </c>
    </row>
    <row r="449" spans="1:26">
      <c r="A449" t="str">
        <f t="shared" si="6"/>
        <v>130-2</v>
      </c>
      <c r="B449">
        <v>5057</v>
      </c>
      <c r="C449">
        <v>1</v>
      </c>
      <c r="D449" t="s">
        <v>164</v>
      </c>
      <c r="E449">
        <v>130</v>
      </c>
      <c r="F449" t="s">
        <v>263</v>
      </c>
      <c r="G449">
        <v>2</v>
      </c>
      <c r="H449">
        <v>3103908</v>
      </c>
      <c r="I449" s="126">
        <v>0.875</v>
      </c>
      <c r="J449">
        <v>0.85</v>
      </c>
      <c r="K449" s="126">
        <v>326.64499999999998</v>
      </c>
      <c r="L449">
        <v>327.48</v>
      </c>
      <c r="M449">
        <v>326.63</v>
      </c>
      <c r="N449">
        <v>327.48</v>
      </c>
      <c r="O449">
        <v>0</v>
      </c>
      <c r="P449" t="s">
        <v>418</v>
      </c>
      <c r="Q449" t="s">
        <v>1161</v>
      </c>
      <c r="R449" t="s">
        <v>266</v>
      </c>
      <c r="S449">
        <v>1</v>
      </c>
      <c r="T449">
        <v>108</v>
      </c>
      <c r="U449">
        <v>3</v>
      </c>
      <c r="V449" t="s">
        <v>270</v>
      </c>
      <c r="W449" t="s">
        <v>266</v>
      </c>
      <c r="Z449" t="s">
        <v>1162</v>
      </c>
    </row>
    <row r="450" spans="1:26">
      <c r="A450" t="str">
        <f t="shared" si="6"/>
        <v>130-3</v>
      </c>
      <c r="B450">
        <v>5057</v>
      </c>
      <c r="C450">
        <v>1</v>
      </c>
      <c r="D450" t="s">
        <v>164</v>
      </c>
      <c r="E450">
        <v>130</v>
      </c>
      <c r="F450" t="s">
        <v>263</v>
      </c>
      <c r="G450">
        <v>3</v>
      </c>
      <c r="H450">
        <v>3103910</v>
      </c>
      <c r="I450" s="126">
        <v>0.875</v>
      </c>
      <c r="J450">
        <v>0.84</v>
      </c>
      <c r="K450" s="126">
        <v>327.52</v>
      </c>
      <c r="L450">
        <v>328.32</v>
      </c>
      <c r="M450">
        <v>327.48</v>
      </c>
      <c r="N450">
        <v>328.32</v>
      </c>
      <c r="O450">
        <v>0</v>
      </c>
      <c r="P450" t="s">
        <v>418</v>
      </c>
      <c r="Q450" t="s">
        <v>1163</v>
      </c>
      <c r="R450" t="s">
        <v>266</v>
      </c>
      <c r="S450">
        <v>1</v>
      </c>
      <c r="T450">
        <v>108</v>
      </c>
      <c r="U450">
        <v>4</v>
      </c>
      <c r="V450" t="s">
        <v>270</v>
      </c>
      <c r="W450" t="s">
        <v>266</v>
      </c>
      <c r="Z450" t="s">
        <v>1164</v>
      </c>
    </row>
    <row r="451" spans="1:26">
      <c r="A451" t="str">
        <f t="shared" si="6"/>
        <v>130-4</v>
      </c>
      <c r="B451">
        <v>5057</v>
      </c>
      <c r="C451">
        <v>1</v>
      </c>
      <c r="D451" t="s">
        <v>164</v>
      </c>
      <c r="E451">
        <v>130</v>
      </c>
      <c r="F451" t="s">
        <v>263</v>
      </c>
      <c r="G451">
        <v>4</v>
      </c>
      <c r="H451">
        <v>3103912</v>
      </c>
      <c r="I451" s="126">
        <v>0.80500000000000005</v>
      </c>
      <c r="J451">
        <v>0.78</v>
      </c>
      <c r="K451" s="126">
        <v>328.39499999999998</v>
      </c>
      <c r="L451">
        <v>329.1</v>
      </c>
      <c r="M451">
        <v>328.32</v>
      </c>
      <c r="N451">
        <v>329.1</v>
      </c>
      <c r="O451">
        <v>0</v>
      </c>
      <c r="P451" t="s">
        <v>418</v>
      </c>
      <c r="Q451" t="s">
        <v>1165</v>
      </c>
      <c r="R451" t="s">
        <v>266</v>
      </c>
      <c r="S451">
        <v>1</v>
      </c>
      <c r="T451">
        <v>108</v>
      </c>
      <c r="U451">
        <v>5</v>
      </c>
      <c r="V451" t="s">
        <v>275</v>
      </c>
      <c r="W451" t="s">
        <v>266</v>
      </c>
      <c r="Z451" t="s">
        <v>1166</v>
      </c>
    </row>
    <row r="452" spans="1:26" ht="15">
      <c r="A452" t="str">
        <f t="shared" ref="A452:A515" si="7">E452&amp;"-"&amp;G452</f>
        <v>131-1</v>
      </c>
      <c r="B452" s="17">
        <v>5057</v>
      </c>
      <c r="C452" s="17">
        <v>1</v>
      </c>
      <c r="D452" s="17" t="s">
        <v>164</v>
      </c>
      <c r="E452" s="17">
        <v>131</v>
      </c>
      <c r="F452" s="17" t="s">
        <v>263</v>
      </c>
      <c r="G452" s="17">
        <v>1</v>
      </c>
      <c r="H452" s="17">
        <v>3103916</v>
      </c>
      <c r="I452" s="126">
        <v>0.76500000000000001</v>
      </c>
      <c r="J452" s="17">
        <v>0.74</v>
      </c>
      <c r="K452" s="126">
        <v>329.05</v>
      </c>
      <c r="L452" s="17">
        <v>329.79</v>
      </c>
      <c r="M452" s="17">
        <v>329.05</v>
      </c>
      <c r="N452" s="17">
        <v>329.79</v>
      </c>
      <c r="O452" s="17">
        <v>0</v>
      </c>
      <c r="P452" s="17" t="s">
        <v>418</v>
      </c>
      <c r="Q452" s="17" t="s">
        <v>1167</v>
      </c>
      <c r="R452" s="17" t="s">
        <v>266</v>
      </c>
      <c r="S452" s="17">
        <v>1</v>
      </c>
      <c r="T452" s="17">
        <v>109</v>
      </c>
      <c r="U452" s="17">
        <v>1</v>
      </c>
      <c r="V452" s="17" t="s">
        <v>267</v>
      </c>
      <c r="W452" s="17" t="s">
        <v>266</v>
      </c>
      <c r="X452" s="17"/>
      <c r="Y452" s="17"/>
      <c r="Z452" s="17" t="s">
        <v>1168</v>
      </c>
    </row>
    <row r="453" spans="1:26">
      <c r="A453" t="str">
        <f t="shared" si="7"/>
        <v>131-2</v>
      </c>
      <c r="B453">
        <v>5057</v>
      </c>
      <c r="C453">
        <v>1</v>
      </c>
      <c r="D453" t="s">
        <v>164</v>
      </c>
      <c r="E453">
        <v>131</v>
      </c>
      <c r="F453" t="s">
        <v>263</v>
      </c>
      <c r="G453">
        <v>2</v>
      </c>
      <c r="H453">
        <v>3103918</v>
      </c>
      <c r="I453" s="126">
        <v>0.84</v>
      </c>
      <c r="J453">
        <v>0.81</v>
      </c>
      <c r="K453" s="126">
        <v>329.815</v>
      </c>
      <c r="L453">
        <v>330.6</v>
      </c>
      <c r="M453">
        <v>329.79</v>
      </c>
      <c r="N453">
        <v>330.6</v>
      </c>
      <c r="O453">
        <v>0</v>
      </c>
      <c r="P453" t="s">
        <v>418</v>
      </c>
      <c r="Q453" t="s">
        <v>1169</v>
      </c>
      <c r="R453" t="s">
        <v>266</v>
      </c>
      <c r="S453">
        <v>1</v>
      </c>
      <c r="T453">
        <v>109</v>
      </c>
      <c r="U453">
        <v>2</v>
      </c>
      <c r="V453" t="s">
        <v>270</v>
      </c>
      <c r="W453" t="s">
        <v>266</v>
      </c>
      <c r="Z453" t="s">
        <v>1170</v>
      </c>
    </row>
    <row r="454" spans="1:26">
      <c r="A454" t="str">
        <f t="shared" si="7"/>
        <v>131-3</v>
      </c>
      <c r="B454">
        <v>5057</v>
      </c>
      <c r="C454">
        <v>1</v>
      </c>
      <c r="D454" t="s">
        <v>164</v>
      </c>
      <c r="E454">
        <v>131</v>
      </c>
      <c r="F454" t="s">
        <v>263</v>
      </c>
      <c r="G454">
        <v>3</v>
      </c>
      <c r="H454">
        <v>3103920</v>
      </c>
      <c r="I454" s="126">
        <v>0.82499999999999996</v>
      </c>
      <c r="J454">
        <v>0.81</v>
      </c>
      <c r="K454" s="126">
        <v>330.65499999999997</v>
      </c>
      <c r="L454">
        <v>331.41</v>
      </c>
      <c r="M454">
        <v>330.6</v>
      </c>
      <c r="N454">
        <v>331.41</v>
      </c>
      <c r="O454">
        <v>0</v>
      </c>
      <c r="P454" t="s">
        <v>418</v>
      </c>
      <c r="Q454" t="s">
        <v>1171</v>
      </c>
      <c r="R454" t="s">
        <v>266</v>
      </c>
      <c r="S454">
        <v>1</v>
      </c>
      <c r="T454">
        <v>109</v>
      </c>
      <c r="U454">
        <v>3</v>
      </c>
      <c r="V454" t="s">
        <v>270</v>
      </c>
      <c r="W454" t="s">
        <v>266</v>
      </c>
      <c r="Z454" t="s">
        <v>1172</v>
      </c>
    </row>
    <row r="455" spans="1:26">
      <c r="A455" t="str">
        <f t="shared" si="7"/>
        <v>131-4</v>
      </c>
      <c r="B455">
        <v>5057</v>
      </c>
      <c r="C455">
        <v>1</v>
      </c>
      <c r="D455" t="s">
        <v>164</v>
      </c>
      <c r="E455">
        <v>131</v>
      </c>
      <c r="F455" t="s">
        <v>263</v>
      </c>
      <c r="G455">
        <v>4</v>
      </c>
      <c r="H455">
        <v>3103922</v>
      </c>
      <c r="I455" s="126">
        <v>0.84</v>
      </c>
      <c r="J455">
        <v>0.81</v>
      </c>
      <c r="K455" s="126">
        <v>331.47999999999996</v>
      </c>
      <c r="L455">
        <v>332.22</v>
      </c>
      <c r="M455">
        <v>331.41</v>
      </c>
      <c r="N455">
        <v>332.22</v>
      </c>
      <c r="O455">
        <v>0</v>
      </c>
      <c r="P455" t="s">
        <v>418</v>
      </c>
      <c r="Q455" t="s">
        <v>1173</v>
      </c>
      <c r="R455" t="s">
        <v>266</v>
      </c>
      <c r="S455">
        <v>1</v>
      </c>
      <c r="T455">
        <v>109</v>
      </c>
      <c r="U455">
        <v>4</v>
      </c>
      <c r="V455" t="s">
        <v>270</v>
      </c>
      <c r="W455" t="s">
        <v>266</v>
      </c>
      <c r="Z455" t="s">
        <v>1174</v>
      </c>
    </row>
    <row r="456" spans="1:26">
      <c r="A456" t="str">
        <f t="shared" si="7"/>
        <v>132-1</v>
      </c>
      <c r="B456">
        <v>5057</v>
      </c>
      <c r="C456">
        <v>1</v>
      </c>
      <c r="D456" t="s">
        <v>164</v>
      </c>
      <c r="E456">
        <v>132</v>
      </c>
      <c r="F456" t="s">
        <v>263</v>
      </c>
      <c r="G456">
        <v>1</v>
      </c>
      <c r="H456">
        <v>3103924</v>
      </c>
      <c r="I456" s="126">
        <v>0.78</v>
      </c>
      <c r="J456">
        <v>0.81</v>
      </c>
      <c r="K456" s="126">
        <v>332.1</v>
      </c>
      <c r="L456">
        <v>332.91</v>
      </c>
      <c r="M456">
        <v>332.1</v>
      </c>
      <c r="N456">
        <v>332.91</v>
      </c>
      <c r="O456">
        <v>0</v>
      </c>
      <c r="P456" t="s">
        <v>418</v>
      </c>
      <c r="Q456" t="s">
        <v>1175</v>
      </c>
      <c r="R456" t="s">
        <v>266</v>
      </c>
      <c r="S456">
        <v>1</v>
      </c>
      <c r="T456">
        <v>109</v>
      </c>
      <c r="U456">
        <v>5</v>
      </c>
      <c r="V456" t="s">
        <v>275</v>
      </c>
      <c r="W456" t="s">
        <v>266</v>
      </c>
      <c r="Z456" t="s">
        <v>1176</v>
      </c>
    </row>
    <row r="457" spans="1:26">
      <c r="A457" t="str">
        <f t="shared" si="7"/>
        <v>132-2</v>
      </c>
      <c r="B457">
        <v>5057</v>
      </c>
      <c r="C457">
        <v>1</v>
      </c>
      <c r="D457" t="s">
        <v>164</v>
      </c>
      <c r="E457">
        <v>132</v>
      </c>
      <c r="F457" t="s">
        <v>263</v>
      </c>
      <c r="G457">
        <v>2</v>
      </c>
      <c r="H457">
        <v>3103926</v>
      </c>
      <c r="I457" s="126">
        <v>0.94499999999999995</v>
      </c>
      <c r="J457">
        <v>0.9</v>
      </c>
      <c r="K457" s="126">
        <v>332.88</v>
      </c>
      <c r="L457">
        <v>333.81</v>
      </c>
      <c r="M457">
        <v>332.91</v>
      </c>
      <c r="N457">
        <v>333.81</v>
      </c>
      <c r="O457">
        <v>0</v>
      </c>
      <c r="P457" t="s">
        <v>418</v>
      </c>
      <c r="Q457" t="s">
        <v>1177</v>
      </c>
      <c r="R457" t="s">
        <v>266</v>
      </c>
      <c r="S457">
        <v>1</v>
      </c>
      <c r="T457">
        <v>110</v>
      </c>
      <c r="U457">
        <v>1</v>
      </c>
      <c r="V457" t="s">
        <v>267</v>
      </c>
      <c r="W457" t="s">
        <v>266</v>
      </c>
      <c r="Z457" t="s">
        <v>1178</v>
      </c>
    </row>
    <row r="458" spans="1:26">
      <c r="A458" t="str">
        <f t="shared" si="7"/>
        <v>132-3</v>
      </c>
      <c r="B458">
        <v>5057</v>
      </c>
      <c r="C458">
        <v>1</v>
      </c>
      <c r="D458" t="s">
        <v>164</v>
      </c>
      <c r="E458">
        <v>132</v>
      </c>
      <c r="F458" t="s">
        <v>263</v>
      </c>
      <c r="G458">
        <v>3</v>
      </c>
      <c r="H458">
        <v>3103928</v>
      </c>
      <c r="I458" s="126">
        <v>0.70499999999999996</v>
      </c>
      <c r="J458">
        <v>0.67</v>
      </c>
      <c r="K458" s="126">
        <v>333.82499999999999</v>
      </c>
      <c r="L458">
        <v>334.48</v>
      </c>
      <c r="M458">
        <v>333.81</v>
      </c>
      <c r="N458">
        <v>334.48</v>
      </c>
      <c r="O458">
        <v>0</v>
      </c>
      <c r="P458" t="s">
        <v>418</v>
      </c>
      <c r="Q458" t="s">
        <v>1179</v>
      </c>
      <c r="R458" t="s">
        <v>266</v>
      </c>
      <c r="S458">
        <v>1</v>
      </c>
      <c r="T458">
        <v>110</v>
      </c>
      <c r="U458">
        <v>2</v>
      </c>
      <c r="V458" t="s">
        <v>270</v>
      </c>
      <c r="W458" t="s">
        <v>266</v>
      </c>
      <c r="Z458" t="s">
        <v>1180</v>
      </c>
    </row>
    <row r="459" spans="1:26">
      <c r="A459" t="str">
        <f t="shared" si="7"/>
        <v>132-4</v>
      </c>
      <c r="B459">
        <v>5057</v>
      </c>
      <c r="C459">
        <v>1</v>
      </c>
      <c r="D459" t="s">
        <v>164</v>
      </c>
      <c r="E459">
        <v>132</v>
      </c>
      <c r="F459" t="s">
        <v>263</v>
      </c>
      <c r="G459">
        <v>4</v>
      </c>
      <c r="H459">
        <v>3103930</v>
      </c>
      <c r="I459" s="126">
        <v>0.79</v>
      </c>
      <c r="J459">
        <v>0.75</v>
      </c>
      <c r="K459" s="126">
        <v>334.53</v>
      </c>
      <c r="L459">
        <v>335.23</v>
      </c>
      <c r="M459">
        <v>334.48</v>
      </c>
      <c r="N459">
        <v>335.23</v>
      </c>
      <c r="O459">
        <v>0</v>
      </c>
      <c r="P459" t="s">
        <v>418</v>
      </c>
      <c r="Q459" t="s">
        <v>1181</v>
      </c>
      <c r="R459" t="s">
        <v>266</v>
      </c>
      <c r="S459">
        <v>1</v>
      </c>
      <c r="T459">
        <v>110</v>
      </c>
      <c r="U459">
        <v>3</v>
      </c>
      <c r="V459" t="s">
        <v>270</v>
      </c>
      <c r="W459" t="s">
        <v>266</v>
      </c>
      <c r="Z459" t="s">
        <v>1182</v>
      </c>
    </row>
    <row r="460" spans="1:26" ht="15">
      <c r="A460" t="str">
        <f t="shared" si="7"/>
        <v>133-1</v>
      </c>
      <c r="B460" s="17">
        <v>5057</v>
      </c>
      <c r="C460" s="17">
        <v>1</v>
      </c>
      <c r="D460" s="17" t="s">
        <v>164</v>
      </c>
      <c r="E460" s="17">
        <v>133</v>
      </c>
      <c r="F460" s="17" t="s">
        <v>263</v>
      </c>
      <c r="G460" s="17">
        <v>1</v>
      </c>
      <c r="H460" s="17">
        <v>3103934</v>
      </c>
      <c r="I460" s="126">
        <v>0.9</v>
      </c>
      <c r="J460" s="17">
        <v>0.88</v>
      </c>
      <c r="K460" s="126">
        <v>335.15</v>
      </c>
      <c r="L460" s="17">
        <v>336.03</v>
      </c>
      <c r="M460" s="17">
        <v>335.15</v>
      </c>
      <c r="N460" s="17">
        <v>336.03</v>
      </c>
      <c r="O460" s="17">
        <v>0</v>
      </c>
      <c r="P460" s="17" t="s">
        <v>418</v>
      </c>
      <c r="Q460" s="17" t="s">
        <v>1183</v>
      </c>
      <c r="R460" s="17" t="s">
        <v>266</v>
      </c>
      <c r="S460" s="17">
        <v>1</v>
      </c>
      <c r="T460" s="17">
        <v>110</v>
      </c>
      <c r="U460" s="17">
        <v>4</v>
      </c>
      <c r="V460" s="17" t="s">
        <v>270</v>
      </c>
      <c r="W460" s="17" t="s">
        <v>266</v>
      </c>
      <c r="X460" s="17"/>
      <c r="Y460" s="17"/>
      <c r="Z460" s="17" t="s">
        <v>1184</v>
      </c>
    </row>
    <row r="461" spans="1:26">
      <c r="A461" t="str">
        <f t="shared" si="7"/>
        <v>133-2</v>
      </c>
      <c r="B461">
        <v>5057</v>
      </c>
      <c r="C461">
        <v>1</v>
      </c>
      <c r="D461" t="s">
        <v>164</v>
      </c>
      <c r="E461">
        <v>133</v>
      </c>
      <c r="F461" t="s">
        <v>263</v>
      </c>
      <c r="G461">
        <v>2</v>
      </c>
      <c r="H461">
        <v>3103936</v>
      </c>
      <c r="I461" s="126">
        <v>0.94</v>
      </c>
      <c r="J461">
        <v>0.92</v>
      </c>
      <c r="K461" s="126">
        <v>336.04999999999995</v>
      </c>
      <c r="L461">
        <v>336.95</v>
      </c>
      <c r="M461">
        <v>336.03</v>
      </c>
      <c r="N461">
        <v>336.95</v>
      </c>
      <c r="O461">
        <v>0</v>
      </c>
      <c r="P461" t="s">
        <v>418</v>
      </c>
      <c r="Q461" t="s">
        <v>1185</v>
      </c>
      <c r="R461" t="s">
        <v>266</v>
      </c>
      <c r="S461">
        <v>1</v>
      </c>
      <c r="T461">
        <v>110</v>
      </c>
      <c r="U461">
        <v>5</v>
      </c>
      <c r="V461" t="s">
        <v>275</v>
      </c>
      <c r="W461" t="s">
        <v>266</v>
      </c>
      <c r="Z461" t="s">
        <v>1186</v>
      </c>
    </row>
    <row r="462" spans="1:26" ht="15">
      <c r="A462" t="str">
        <f t="shared" si="7"/>
        <v>133-3</v>
      </c>
      <c r="B462" s="17">
        <v>5057</v>
      </c>
      <c r="C462" s="17">
        <v>1</v>
      </c>
      <c r="D462" s="17" t="s">
        <v>164</v>
      </c>
      <c r="E462" s="17">
        <v>133</v>
      </c>
      <c r="F462" s="17" t="s">
        <v>263</v>
      </c>
      <c r="G462" s="17">
        <v>3</v>
      </c>
      <c r="H462" s="17">
        <v>3103940</v>
      </c>
      <c r="I462" s="126">
        <v>0.89</v>
      </c>
      <c r="J462" s="17">
        <v>0.85</v>
      </c>
      <c r="K462" s="126">
        <v>336.98999999999995</v>
      </c>
      <c r="L462" s="17">
        <v>337.8</v>
      </c>
      <c r="M462" s="17">
        <v>336.95</v>
      </c>
      <c r="N462" s="17">
        <v>337.8</v>
      </c>
      <c r="O462" s="17">
        <v>0</v>
      </c>
      <c r="P462" s="17" t="s">
        <v>972</v>
      </c>
      <c r="Q462" s="17" t="s">
        <v>1187</v>
      </c>
      <c r="R462" s="17" t="s">
        <v>266</v>
      </c>
      <c r="S462" s="17">
        <v>1</v>
      </c>
      <c r="T462" s="17">
        <v>111</v>
      </c>
      <c r="U462" s="17">
        <v>1</v>
      </c>
      <c r="V462" s="17" t="s">
        <v>267</v>
      </c>
      <c r="W462" s="17" t="s">
        <v>266</v>
      </c>
      <c r="X462" s="17"/>
      <c r="Y462" s="17"/>
      <c r="Z462" s="17" t="s">
        <v>1188</v>
      </c>
    </row>
    <row r="463" spans="1:26">
      <c r="A463" t="str">
        <f t="shared" si="7"/>
        <v>133-4</v>
      </c>
      <c r="B463">
        <v>5057</v>
      </c>
      <c r="C463">
        <v>1</v>
      </c>
      <c r="D463" t="s">
        <v>164</v>
      </c>
      <c r="E463">
        <v>133</v>
      </c>
      <c r="F463" t="s">
        <v>263</v>
      </c>
      <c r="G463">
        <v>4</v>
      </c>
      <c r="H463">
        <v>3103942</v>
      </c>
      <c r="I463" s="126">
        <v>0.39</v>
      </c>
      <c r="J463">
        <v>0.37</v>
      </c>
      <c r="K463" s="126">
        <v>337.87999999999994</v>
      </c>
      <c r="L463">
        <v>338.17</v>
      </c>
      <c r="M463">
        <v>337.8</v>
      </c>
      <c r="N463">
        <v>338.17</v>
      </c>
      <c r="O463">
        <v>0</v>
      </c>
      <c r="P463" t="s">
        <v>972</v>
      </c>
      <c r="Q463" t="s">
        <v>1189</v>
      </c>
      <c r="R463" t="s">
        <v>266</v>
      </c>
      <c r="S463">
        <v>1</v>
      </c>
      <c r="T463">
        <v>111</v>
      </c>
      <c r="U463">
        <v>2</v>
      </c>
      <c r="V463" t="s">
        <v>270</v>
      </c>
      <c r="W463" t="s">
        <v>266</v>
      </c>
      <c r="Z463" t="s">
        <v>1190</v>
      </c>
    </row>
    <row r="464" spans="1:26">
      <c r="A464" t="str">
        <f t="shared" si="7"/>
        <v>134-1</v>
      </c>
      <c r="B464">
        <v>5057</v>
      </c>
      <c r="C464">
        <v>1</v>
      </c>
      <c r="D464" t="s">
        <v>164</v>
      </c>
      <c r="E464">
        <v>134</v>
      </c>
      <c r="F464" t="s">
        <v>263</v>
      </c>
      <c r="G464">
        <v>1</v>
      </c>
      <c r="H464">
        <v>3103944</v>
      </c>
      <c r="I464" s="126">
        <v>0.65</v>
      </c>
      <c r="J464">
        <v>0.62</v>
      </c>
      <c r="K464" s="126">
        <v>338.2</v>
      </c>
      <c r="L464">
        <v>338.82</v>
      </c>
      <c r="M464">
        <v>338.2</v>
      </c>
      <c r="N464">
        <v>338.82</v>
      </c>
      <c r="O464">
        <v>0</v>
      </c>
      <c r="P464" t="s">
        <v>972</v>
      </c>
      <c r="Q464" t="s">
        <v>1191</v>
      </c>
      <c r="R464" t="s">
        <v>266</v>
      </c>
      <c r="S464">
        <v>1</v>
      </c>
      <c r="T464">
        <v>111</v>
      </c>
      <c r="U464">
        <v>3</v>
      </c>
      <c r="V464" t="s">
        <v>270</v>
      </c>
      <c r="W464" t="s">
        <v>266</v>
      </c>
      <c r="Z464" t="s">
        <v>1192</v>
      </c>
    </row>
    <row r="465" spans="1:26">
      <c r="A465" t="str">
        <f t="shared" si="7"/>
        <v>134-2</v>
      </c>
      <c r="B465">
        <v>5057</v>
      </c>
      <c r="C465">
        <v>1</v>
      </c>
      <c r="D465" t="s">
        <v>164</v>
      </c>
      <c r="E465">
        <v>134</v>
      </c>
      <c r="F465" t="s">
        <v>263</v>
      </c>
      <c r="G465">
        <v>2</v>
      </c>
      <c r="H465">
        <v>3103946</v>
      </c>
      <c r="I465" s="126">
        <v>0.63</v>
      </c>
      <c r="J465">
        <v>0.6</v>
      </c>
      <c r="K465" s="126">
        <v>338.84999999999997</v>
      </c>
      <c r="L465">
        <v>339.42</v>
      </c>
      <c r="M465">
        <v>338.82</v>
      </c>
      <c r="N465">
        <v>339.42</v>
      </c>
      <c r="O465">
        <v>0</v>
      </c>
      <c r="P465" t="s">
        <v>972</v>
      </c>
      <c r="Q465" t="s">
        <v>1193</v>
      </c>
      <c r="R465" t="s">
        <v>266</v>
      </c>
      <c r="S465">
        <v>1</v>
      </c>
      <c r="T465">
        <v>111</v>
      </c>
      <c r="U465">
        <v>4</v>
      </c>
      <c r="V465" t="s">
        <v>270</v>
      </c>
      <c r="W465" t="s">
        <v>266</v>
      </c>
      <c r="Z465" t="s">
        <v>1194</v>
      </c>
    </row>
    <row r="466" spans="1:26">
      <c r="A466" t="str">
        <f t="shared" si="7"/>
        <v>134-3</v>
      </c>
      <c r="B466">
        <v>5057</v>
      </c>
      <c r="C466">
        <v>1</v>
      </c>
      <c r="D466" t="s">
        <v>164</v>
      </c>
      <c r="E466">
        <v>134</v>
      </c>
      <c r="F466" t="s">
        <v>263</v>
      </c>
      <c r="G466">
        <v>3</v>
      </c>
      <c r="H466">
        <v>3103948</v>
      </c>
      <c r="I466" s="126">
        <v>0.97499999999999998</v>
      </c>
      <c r="J466">
        <v>0.92</v>
      </c>
      <c r="K466" s="126">
        <v>339.47999999999996</v>
      </c>
      <c r="L466">
        <v>340.34</v>
      </c>
      <c r="M466">
        <v>339.42</v>
      </c>
      <c r="N466">
        <v>340.34</v>
      </c>
      <c r="O466">
        <v>0</v>
      </c>
      <c r="P466" t="s">
        <v>972</v>
      </c>
      <c r="Q466" t="s">
        <v>1195</v>
      </c>
      <c r="R466" t="s">
        <v>266</v>
      </c>
      <c r="S466">
        <v>1</v>
      </c>
      <c r="T466">
        <v>111</v>
      </c>
      <c r="U466">
        <v>5</v>
      </c>
      <c r="V466" t="s">
        <v>275</v>
      </c>
      <c r="W466" t="s">
        <v>266</v>
      </c>
      <c r="Z466" t="s">
        <v>1196</v>
      </c>
    </row>
    <row r="467" spans="1:26">
      <c r="A467" t="str">
        <f t="shared" si="7"/>
        <v>134-4</v>
      </c>
      <c r="B467">
        <v>5057</v>
      </c>
      <c r="C467">
        <v>1</v>
      </c>
      <c r="D467" t="s">
        <v>164</v>
      </c>
      <c r="E467">
        <v>134</v>
      </c>
      <c r="F467" t="s">
        <v>263</v>
      </c>
      <c r="G467">
        <v>4</v>
      </c>
      <c r="H467">
        <v>3103950</v>
      </c>
      <c r="I467" s="126">
        <v>0.92500000000000004</v>
      </c>
      <c r="J467">
        <v>0.9</v>
      </c>
      <c r="K467" s="126">
        <v>340.45499999999998</v>
      </c>
      <c r="L467">
        <v>341.24</v>
      </c>
      <c r="M467">
        <v>340.34</v>
      </c>
      <c r="N467">
        <v>341.24</v>
      </c>
      <c r="O467">
        <v>0</v>
      </c>
      <c r="P467" t="s">
        <v>264</v>
      </c>
      <c r="Q467" t="s">
        <v>1197</v>
      </c>
      <c r="R467" t="s">
        <v>266</v>
      </c>
      <c r="S467">
        <v>1</v>
      </c>
      <c r="T467">
        <v>112</v>
      </c>
      <c r="U467">
        <v>1</v>
      </c>
      <c r="V467" t="s">
        <v>267</v>
      </c>
      <c r="W467" t="s">
        <v>266</v>
      </c>
      <c r="Z467" t="s">
        <v>1198</v>
      </c>
    </row>
    <row r="468" spans="1:26">
      <c r="A468" t="str">
        <f t="shared" si="7"/>
        <v>135-1</v>
      </c>
      <c r="B468">
        <v>5057</v>
      </c>
      <c r="C468">
        <v>1</v>
      </c>
      <c r="D468" t="s">
        <v>164</v>
      </c>
      <c r="E468">
        <v>135</v>
      </c>
      <c r="F468" t="s">
        <v>263</v>
      </c>
      <c r="G468">
        <v>1</v>
      </c>
      <c r="H468">
        <v>3103952</v>
      </c>
      <c r="I468" s="126">
        <v>0.83499999999999996</v>
      </c>
      <c r="J468">
        <v>0.79</v>
      </c>
      <c r="K468" s="126">
        <v>341.25</v>
      </c>
      <c r="L468">
        <v>342.04</v>
      </c>
      <c r="M468">
        <v>341.25</v>
      </c>
      <c r="N468">
        <v>342.04</v>
      </c>
      <c r="O468">
        <v>0</v>
      </c>
      <c r="P468" t="s">
        <v>264</v>
      </c>
      <c r="Q468" t="s">
        <v>1199</v>
      </c>
      <c r="R468" t="s">
        <v>266</v>
      </c>
      <c r="S468">
        <v>1</v>
      </c>
      <c r="T468">
        <v>112</v>
      </c>
      <c r="U468">
        <v>2</v>
      </c>
      <c r="V468" t="s">
        <v>270</v>
      </c>
      <c r="W468" t="s">
        <v>266</v>
      </c>
      <c r="Z468" t="s">
        <v>1200</v>
      </c>
    </row>
    <row r="469" spans="1:26">
      <c r="A469" t="str">
        <f t="shared" si="7"/>
        <v>135-2</v>
      </c>
      <c r="B469">
        <v>5057</v>
      </c>
      <c r="C469">
        <v>1</v>
      </c>
      <c r="D469" t="s">
        <v>164</v>
      </c>
      <c r="E469">
        <v>135</v>
      </c>
      <c r="F469" t="s">
        <v>263</v>
      </c>
      <c r="G469">
        <v>2</v>
      </c>
      <c r="H469">
        <v>3103954</v>
      </c>
      <c r="I469" s="126">
        <v>0.72</v>
      </c>
      <c r="J469">
        <v>0.7</v>
      </c>
      <c r="K469" s="126">
        <v>342.08499999999998</v>
      </c>
      <c r="L469">
        <v>342.74</v>
      </c>
      <c r="M469">
        <v>342.04</v>
      </c>
      <c r="N469">
        <v>342.74</v>
      </c>
      <c r="O469">
        <v>0</v>
      </c>
      <c r="P469" t="s">
        <v>264</v>
      </c>
      <c r="Q469" t="s">
        <v>1201</v>
      </c>
      <c r="R469" t="s">
        <v>266</v>
      </c>
      <c r="S469">
        <v>1</v>
      </c>
      <c r="T469">
        <v>112</v>
      </c>
      <c r="U469">
        <v>3</v>
      </c>
      <c r="V469" t="s">
        <v>270</v>
      </c>
      <c r="W469" t="s">
        <v>266</v>
      </c>
      <c r="Z469" t="s">
        <v>1202</v>
      </c>
    </row>
    <row r="470" spans="1:26">
      <c r="A470" t="str">
        <f t="shared" si="7"/>
        <v>135-3</v>
      </c>
      <c r="B470">
        <v>5057</v>
      </c>
      <c r="C470">
        <v>1</v>
      </c>
      <c r="D470" t="s">
        <v>164</v>
      </c>
      <c r="E470">
        <v>135</v>
      </c>
      <c r="F470" t="s">
        <v>263</v>
      </c>
      <c r="G470">
        <v>3</v>
      </c>
      <c r="H470">
        <v>3103956</v>
      </c>
      <c r="I470" s="126">
        <v>0.94</v>
      </c>
      <c r="J470">
        <v>0.91</v>
      </c>
      <c r="K470" s="126">
        <v>342.80500000000001</v>
      </c>
      <c r="L470">
        <v>343.65</v>
      </c>
      <c r="M470">
        <v>342.74</v>
      </c>
      <c r="N470">
        <v>343.65</v>
      </c>
      <c r="O470">
        <v>0</v>
      </c>
      <c r="P470" t="s">
        <v>264</v>
      </c>
      <c r="Q470" t="s">
        <v>1203</v>
      </c>
      <c r="R470" t="s">
        <v>266</v>
      </c>
      <c r="S470">
        <v>1</v>
      </c>
      <c r="T470">
        <v>112</v>
      </c>
      <c r="U470">
        <v>4</v>
      </c>
      <c r="V470" t="s">
        <v>270</v>
      </c>
      <c r="W470" t="s">
        <v>266</v>
      </c>
      <c r="Z470" t="s">
        <v>1204</v>
      </c>
    </row>
    <row r="471" spans="1:26">
      <c r="A471" t="str">
        <f t="shared" si="7"/>
        <v>135-4</v>
      </c>
      <c r="B471">
        <v>5057</v>
      </c>
      <c r="C471">
        <v>1</v>
      </c>
      <c r="D471" t="s">
        <v>164</v>
      </c>
      <c r="E471">
        <v>135</v>
      </c>
      <c r="F471" t="s">
        <v>263</v>
      </c>
      <c r="G471">
        <v>4</v>
      </c>
      <c r="H471">
        <v>3103958</v>
      </c>
      <c r="I471" s="126">
        <v>0.66</v>
      </c>
      <c r="J471">
        <v>0.64</v>
      </c>
      <c r="K471" s="126">
        <v>343.745</v>
      </c>
      <c r="L471">
        <v>344.29</v>
      </c>
      <c r="M471">
        <v>343.65</v>
      </c>
      <c r="N471">
        <v>344.29</v>
      </c>
      <c r="O471">
        <v>0</v>
      </c>
      <c r="P471" t="s">
        <v>264</v>
      </c>
      <c r="Q471" t="s">
        <v>1205</v>
      </c>
      <c r="R471" t="s">
        <v>266</v>
      </c>
      <c r="S471">
        <v>1</v>
      </c>
      <c r="T471">
        <v>112</v>
      </c>
      <c r="U471">
        <v>5</v>
      </c>
      <c r="V471" t="s">
        <v>275</v>
      </c>
      <c r="W471" t="s">
        <v>266</v>
      </c>
      <c r="Z471" t="s">
        <v>1206</v>
      </c>
    </row>
    <row r="472" spans="1:26">
      <c r="A472" t="str">
        <f t="shared" si="7"/>
        <v>136-1</v>
      </c>
      <c r="B472">
        <v>5057</v>
      </c>
      <c r="C472">
        <v>1</v>
      </c>
      <c r="D472" t="s">
        <v>164</v>
      </c>
      <c r="E472">
        <v>136</v>
      </c>
      <c r="F472" t="s">
        <v>263</v>
      </c>
      <c r="G472">
        <v>1</v>
      </c>
      <c r="H472">
        <v>3103960</v>
      </c>
      <c r="I472" s="126">
        <v>0.78</v>
      </c>
      <c r="J472">
        <v>0.77</v>
      </c>
      <c r="K472" s="126">
        <v>344.3</v>
      </c>
      <c r="L472">
        <v>345.07</v>
      </c>
      <c r="M472">
        <v>344.3</v>
      </c>
      <c r="N472">
        <v>345.07</v>
      </c>
      <c r="O472">
        <v>0</v>
      </c>
      <c r="P472" t="s">
        <v>264</v>
      </c>
      <c r="Q472" t="s">
        <v>1207</v>
      </c>
      <c r="R472" t="s">
        <v>266</v>
      </c>
      <c r="S472">
        <v>1</v>
      </c>
      <c r="T472">
        <v>113</v>
      </c>
      <c r="U472">
        <v>1</v>
      </c>
      <c r="V472" t="s">
        <v>267</v>
      </c>
      <c r="W472" t="s">
        <v>266</v>
      </c>
      <c r="Z472" t="s">
        <v>1208</v>
      </c>
    </row>
    <row r="473" spans="1:26">
      <c r="A473" t="str">
        <f t="shared" si="7"/>
        <v>136-2</v>
      </c>
      <c r="B473">
        <v>5057</v>
      </c>
      <c r="C473">
        <v>1</v>
      </c>
      <c r="D473" t="s">
        <v>164</v>
      </c>
      <c r="E473">
        <v>136</v>
      </c>
      <c r="F473" t="s">
        <v>263</v>
      </c>
      <c r="G473">
        <v>2</v>
      </c>
      <c r="H473">
        <v>3103962</v>
      </c>
      <c r="I473" s="126">
        <v>0.79500000000000004</v>
      </c>
      <c r="J473">
        <v>0.79</v>
      </c>
      <c r="K473" s="126">
        <v>345.08</v>
      </c>
      <c r="L473">
        <v>345.86</v>
      </c>
      <c r="M473">
        <v>345.07</v>
      </c>
      <c r="N473">
        <v>345.86</v>
      </c>
      <c r="O473">
        <v>0</v>
      </c>
      <c r="P473" t="s">
        <v>264</v>
      </c>
      <c r="Q473" t="s">
        <v>1209</v>
      </c>
      <c r="R473" t="s">
        <v>266</v>
      </c>
      <c r="S473">
        <v>1</v>
      </c>
      <c r="T473">
        <v>113</v>
      </c>
      <c r="U473">
        <v>2</v>
      </c>
      <c r="V473" t="s">
        <v>270</v>
      </c>
      <c r="W473" t="s">
        <v>266</v>
      </c>
      <c r="Z473" t="s">
        <v>1210</v>
      </c>
    </row>
    <row r="474" spans="1:26">
      <c r="A474" t="str">
        <f t="shared" si="7"/>
        <v>136-3</v>
      </c>
      <c r="B474">
        <v>5057</v>
      </c>
      <c r="C474">
        <v>1</v>
      </c>
      <c r="D474" t="s">
        <v>164</v>
      </c>
      <c r="E474">
        <v>136</v>
      </c>
      <c r="F474" t="s">
        <v>263</v>
      </c>
      <c r="G474">
        <v>3</v>
      </c>
      <c r="H474">
        <v>3103964</v>
      </c>
      <c r="I474" s="126">
        <v>0.76500000000000001</v>
      </c>
      <c r="J474">
        <v>0.76</v>
      </c>
      <c r="K474" s="126">
        <v>345.875</v>
      </c>
      <c r="L474">
        <v>346.62</v>
      </c>
      <c r="M474">
        <v>345.86</v>
      </c>
      <c r="N474">
        <v>346.62</v>
      </c>
      <c r="O474">
        <v>0</v>
      </c>
      <c r="P474" t="s">
        <v>264</v>
      </c>
      <c r="Q474" t="s">
        <v>1211</v>
      </c>
      <c r="R474" t="s">
        <v>266</v>
      </c>
      <c r="S474">
        <v>1</v>
      </c>
      <c r="T474">
        <v>113</v>
      </c>
      <c r="U474">
        <v>3</v>
      </c>
      <c r="V474" t="s">
        <v>270</v>
      </c>
      <c r="W474" t="s">
        <v>266</v>
      </c>
      <c r="Z474" t="s">
        <v>1212</v>
      </c>
    </row>
    <row r="475" spans="1:26">
      <c r="A475" t="str">
        <f t="shared" si="7"/>
        <v>136-4</v>
      </c>
      <c r="B475">
        <v>5057</v>
      </c>
      <c r="C475">
        <v>1</v>
      </c>
      <c r="D475" t="s">
        <v>164</v>
      </c>
      <c r="E475">
        <v>136</v>
      </c>
      <c r="F475" t="s">
        <v>263</v>
      </c>
      <c r="G475">
        <v>4</v>
      </c>
      <c r="H475">
        <v>3103966</v>
      </c>
      <c r="I475" s="126">
        <v>0.79500000000000004</v>
      </c>
      <c r="J475">
        <v>0.77</v>
      </c>
      <c r="K475" s="126">
        <v>346.64</v>
      </c>
      <c r="L475">
        <v>347.39</v>
      </c>
      <c r="M475">
        <v>346.62</v>
      </c>
      <c r="N475">
        <v>347.39</v>
      </c>
      <c r="O475">
        <v>0</v>
      </c>
      <c r="P475" t="s">
        <v>264</v>
      </c>
      <c r="Q475" t="s">
        <v>1213</v>
      </c>
      <c r="R475" t="s">
        <v>266</v>
      </c>
      <c r="S475">
        <v>1</v>
      </c>
      <c r="T475">
        <v>113</v>
      </c>
      <c r="U475">
        <v>4</v>
      </c>
      <c r="V475" t="s">
        <v>270</v>
      </c>
      <c r="W475" t="s">
        <v>266</v>
      </c>
      <c r="Z475" t="s">
        <v>1214</v>
      </c>
    </row>
    <row r="476" spans="1:26">
      <c r="A476" t="str">
        <f t="shared" si="7"/>
        <v>137-1</v>
      </c>
      <c r="B476">
        <v>5057</v>
      </c>
      <c r="C476">
        <v>1</v>
      </c>
      <c r="D476" t="s">
        <v>164</v>
      </c>
      <c r="E476">
        <v>137</v>
      </c>
      <c r="F476" t="s">
        <v>263</v>
      </c>
      <c r="G476">
        <v>1</v>
      </c>
      <c r="H476">
        <v>3103970</v>
      </c>
      <c r="I476" s="126">
        <v>0.88</v>
      </c>
      <c r="J476">
        <v>0.86</v>
      </c>
      <c r="K476" s="126">
        <v>347.35</v>
      </c>
      <c r="L476">
        <v>348.21</v>
      </c>
      <c r="M476">
        <v>347.35</v>
      </c>
      <c r="N476">
        <v>348.21</v>
      </c>
      <c r="O476">
        <v>0</v>
      </c>
      <c r="P476" t="s">
        <v>264</v>
      </c>
      <c r="Q476" t="s">
        <v>1215</v>
      </c>
      <c r="R476" t="s">
        <v>266</v>
      </c>
      <c r="S476">
        <v>1</v>
      </c>
      <c r="T476">
        <v>113</v>
      </c>
      <c r="U476">
        <v>5</v>
      </c>
      <c r="V476" t="s">
        <v>275</v>
      </c>
      <c r="W476" t="s">
        <v>266</v>
      </c>
      <c r="Z476" t="s">
        <v>1216</v>
      </c>
    </row>
    <row r="477" spans="1:26">
      <c r="A477" t="str">
        <f t="shared" si="7"/>
        <v>137-2</v>
      </c>
      <c r="B477">
        <v>5057</v>
      </c>
      <c r="C477">
        <v>1</v>
      </c>
      <c r="D477" t="s">
        <v>164</v>
      </c>
      <c r="E477">
        <v>137</v>
      </c>
      <c r="F477" t="s">
        <v>263</v>
      </c>
      <c r="G477">
        <v>2</v>
      </c>
      <c r="H477">
        <v>3103972</v>
      </c>
      <c r="I477" s="126">
        <v>0.65</v>
      </c>
      <c r="J477">
        <v>0.62</v>
      </c>
      <c r="K477" s="126">
        <v>348.23</v>
      </c>
      <c r="L477">
        <v>348.83</v>
      </c>
      <c r="M477">
        <v>348.21</v>
      </c>
      <c r="N477">
        <v>348.83</v>
      </c>
      <c r="O477">
        <v>0</v>
      </c>
      <c r="P477" t="s">
        <v>264</v>
      </c>
      <c r="Q477" t="s">
        <v>1217</v>
      </c>
      <c r="R477" t="s">
        <v>266</v>
      </c>
      <c r="S477">
        <v>1</v>
      </c>
      <c r="T477">
        <v>114</v>
      </c>
      <c r="U477">
        <v>1</v>
      </c>
      <c r="V477" t="s">
        <v>267</v>
      </c>
      <c r="W477" t="s">
        <v>266</v>
      </c>
      <c r="Z477" t="s">
        <v>1218</v>
      </c>
    </row>
    <row r="478" spans="1:26">
      <c r="A478" t="str">
        <f t="shared" si="7"/>
        <v>137-3</v>
      </c>
      <c r="B478">
        <v>5057</v>
      </c>
      <c r="C478">
        <v>1</v>
      </c>
      <c r="D478" t="s">
        <v>164</v>
      </c>
      <c r="E478">
        <v>137</v>
      </c>
      <c r="F478" t="s">
        <v>263</v>
      </c>
      <c r="G478">
        <v>3</v>
      </c>
      <c r="H478">
        <v>3103974</v>
      </c>
      <c r="I478" s="126">
        <v>0.85</v>
      </c>
      <c r="J478">
        <v>0.81</v>
      </c>
      <c r="K478" s="126">
        <v>348.88</v>
      </c>
      <c r="L478">
        <v>349.64</v>
      </c>
      <c r="M478">
        <v>348.83</v>
      </c>
      <c r="N478">
        <v>349.64</v>
      </c>
      <c r="O478">
        <v>0</v>
      </c>
      <c r="P478" t="s">
        <v>264</v>
      </c>
      <c r="Q478" t="s">
        <v>1219</v>
      </c>
      <c r="R478" t="s">
        <v>266</v>
      </c>
      <c r="S478">
        <v>1</v>
      </c>
      <c r="T478">
        <v>114</v>
      </c>
      <c r="U478">
        <v>2</v>
      </c>
      <c r="V478" t="s">
        <v>270</v>
      </c>
      <c r="W478" t="s">
        <v>266</v>
      </c>
      <c r="Z478" t="s">
        <v>1220</v>
      </c>
    </row>
    <row r="479" spans="1:26">
      <c r="A479" t="str">
        <f t="shared" si="7"/>
        <v>137-4</v>
      </c>
      <c r="B479">
        <v>5057</v>
      </c>
      <c r="C479">
        <v>1</v>
      </c>
      <c r="D479" t="s">
        <v>164</v>
      </c>
      <c r="E479">
        <v>137</v>
      </c>
      <c r="F479" t="s">
        <v>263</v>
      </c>
      <c r="G479">
        <v>4</v>
      </c>
      <c r="H479">
        <v>3103976</v>
      </c>
      <c r="I479" s="126">
        <v>0.745</v>
      </c>
      <c r="J479">
        <v>0.8</v>
      </c>
      <c r="K479" s="126">
        <v>349.73</v>
      </c>
      <c r="L479">
        <v>350.44</v>
      </c>
      <c r="M479">
        <v>349.64</v>
      </c>
      <c r="N479">
        <v>350.44</v>
      </c>
      <c r="O479">
        <v>0</v>
      </c>
      <c r="P479" t="s">
        <v>264</v>
      </c>
      <c r="Q479" t="s">
        <v>1221</v>
      </c>
      <c r="R479" t="s">
        <v>266</v>
      </c>
      <c r="S479">
        <v>1</v>
      </c>
      <c r="T479">
        <v>114</v>
      </c>
      <c r="U479">
        <v>3</v>
      </c>
      <c r="V479" t="s">
        <v>270</v>
      </c>
      <c r="W479" t="s">
        <v>266</v>
      </c>
      <c r="Z479" t="s">
        <v>1222</v>
      </c>
    </row>
    <row r="480" spans="1:26">
      <c r="A480" t="str">
        <f t="shared" si="7"/>
        <v>138-1</v>
      </c>
      <c r="B480">
        <v>5057</v>
      </c>
      <c r="C480">
        <v>1</v>
      </c>
      <c r="D480" t="s">
        <v>164</v>
      </c>
      <c r="E480">
        <v>138</v>
      </c>
      <c r="F480" t="s">
        <v>263</v>
      </c>
      <c r="G480">
        <v>1</v>
      </c>
      <c r="H480">
        <v>3103978</v>
      </c>
      <c r="I480" s="126">
        <v>0.94</v>
      </c>
      <c r="J480">
        <v>0.93</v>
      </c>
      <c r="K480" s="126">
        <v>350.4</v>
      </c>
      <c r="L480">
        <v>351.33</v>
      </c>
      <c r="M480">
        <v>350.4</v>
      </c>
      <c r="N480">
        <v>351.33</v>
      </c>
      <c r="O480">
        <v>0</v>
      </c>
      <c r="P480" t="s">
        <v>264</v>
      </c>
      <c r="Q480" t="s">
        <v>1223</v>
      </c>
      <c r="R480" t="s">
        <v>266</v>
      </c>
      <c r="S480">
        <v>1</v>
      </c>
      <c r="T480">
        <v>114</v>
      </c>
      <c r="U480">
        <v>4</v>
      </c>
      <c r="V480" t="s">
        <v>270</v>
      </c>
      <c r="W480" t="s">
        <v>266</v>
      </c>
      <c r="Z480" t="s">
        <v>1224</v>
      </c>
    </row>
    <row r="481" spans="1:26">
      <c r="A481" t="str">
        <f t="shared" si="7"/>
        <v>138-2</v>
      </c>
      <c r="B481">
        <v>5057</v>
      </c>
      <c r="C481">
        <v>1</v>
      </c>
      <c r="D481" t="s">
        <v>164</v>
      </c>
      <c r="E481">
        <v>138</v>
      </c>
      <c r="F481" t="s">
        <v>263</v>
      </c>
      <c r="G481">
        <v>2</v>
      </c>
      <c r="H481">
        <v>3103980</v>
      </c>
      <c r="I481" s="126">
        <v>0.64500000000000002</v>
      </c>
      <c r="J481">
        <v>0.62</v>
      </c>
      <c r="K481" s="126">
        <v>351.34</v>
      </c>
      <c r="L481">
        <v>351.95</v>
      </c>
      <c r="M481">
        <v>351.33</v>
      </c>
      <c r="N481">
        <v>351.95</v>
      </c>
      <c r="O481">
        <v>0</v>
      </c>
      <c r="P481" t="s">
        <v>264</v>
      </c>
      <c r="Q481" t="s">
        <v>1225</v>
      </c>
      <c r="R481" t="s">
        <v>266</v>
      </c>
      <c r="S481">
        <v>1</v>
      </c>
      <c r="T481">
        <v>114</v>
      </c>
      <c r="U481">
        <v>5</v>
      </c>
      <c r="V481" t="s">
        <v>275</v>
      </c>
      <c r="W481" t="s">
        <v>266</v>
      </c>
      <c r="Z481" t="s">
        <v>1226</v>
      </c>
    </row>
    <row r="482" spans="1:26">
      <c r="A482" t="str">
        <f t="shared" si="7"/>
        <v>138-3</v>
      </c>
      <c r="B482">
        <v>5057</v>
      </c>
      <c r="C482">
        <v>1</v>
      </c>
      <c r="D482" t="s">
        <v>164</v>
      </c>
      <c r="E482">
        <v>138</v>
      </c>
      <c r="F482" t="s">
        <v>263</v>
      </c>
      <c r="G482">
        <v>3</v>
      </c>
      <c r="H482">
        <v>3103982</v>
      </c>
      <c r="I482" s="126">
        <v>0.71499999999999997</v>
      </c>
      <c r="J482">
        <v>0.7</v>
      </c>
      <c r="K482" s="126">
        <v>351.98499999999996</v>
      </c>
      <c r="L482">
        <v>352.65</v>
      </c>
      <c r="M482">
        <v>351.95</v>
      </c>
      <c r="N482">
        <v>352.65</v>
      </c>
      <c r="O482">
        <v>0</v>
      </c>
      <c r="P482" t="s">
        <v>264</v>
      </c>
      <c r="Q482" t="s">
        <v>1227</v>
      </c>
      <c r="R482" t="s">
        <v>266</v>
      </c>
      <c r="S482">
        <v>1</v>
      </c>
      <c r="T482">
        <v>115</v>
      </c>
      <c r="U482">
        <v>1</v>
      </c>
      <c r="V482" t="s">
        <v>267</v>
      </c>
      <c r="W482" t="s">
        <v>266</v>
      </c>
      <c r="Z482" t="s">
        <v>1228</v>
      </c>
    </row>
    <row r="483" spans="1:26">
      <c r="A483" t="str">
        <f t="shared" si="7"/>
        <v>138-4</v>
      </c>
      <c r="B483">
        <v>5057</v>
      </c>
      <c r="C483">
        <v>1</v>
      </c>
      <c r="D483" t="s">
        <v>164</v>
      </c>
      <c r="E483">
        <v>138</v>
      </c>
      <c r="F483" t="s">
        <v>263</v>
      </c>
      <c r="G483">
        <v>4</v>
      </c>
      <c r="H483">
        <v>3103984</v>
      </c>
      <c r="I483" s="126">
        <v>0.85</v>
      </c>
      <c r="J483">
        <v>0.83</v>
      </c>
      <c r="K483" s="126">
        <v>352.69999999999993</v>
      </c>
      <c r="L483">
        <v>353.48</v>
      </c>
      <c r="M483">
        <v>352.65</v>
      </c>
      <c r="N483">
        <v>353.48</v>
      </c>
      <c r="O483">
        <v>0</v>
      </c>
      <c r="P483" t="s">
        <v>264</v>
      </c>
      <c r="Q483" t="s">
        <v>1229</v>
      </c>
      <c r="R483" t="s">
        <v>266</v>
      </c>
      <c r="S483">
        <v>1</v>
      </c>
      <c r="T483">
        <v>115</v>
      </c>
      <c r="U483">
        <v>2</v>
      </c>
      <c r="V483" t="s">
        <v>270</v>
      </c>
      <c r="W483" t="s">
        <v>266</v>
      </c>
      <c r="Z483" t="s">
        <v>1230</v>
      </c>
    </row>
    <row r="484" spans="1:26" ht="15">
      <c r="A484" t="str">
        <f t="shared" si="7"/>
        <v>139-1</v>
      </c>
      <c r="B484" s="17">
        <v>5057</v>
      </c>
      <c r="C484" s="17">
        <v>1</v>
      </c>
      <c r="D484" s="17" t="s">
        <v>164</v>
      </c>
      <c r="E484" s="17">
        <v>139</v>
      </c>
      <c r="F484" s="17" t="s">
        <v>263</v>
      </c>
      <c r="G484" s="17">
        <v>1</v>
      </c>
      <c r="H484" s="17">
        <v>3103990</v>
      </c>
      <c r="I484" s="126">
        <v>0.70499999999999996</v>
      </c>
      <c r="J484" s="17">
        <v>0.69</v>
      </c>
      <c r="K484" s="126">
        <v>353.45</v>
      </c>
      <c r="L484" s="17">
        <v>354.14</v>
      </c>
      <c r="M484" s="17">
        <v>353.45</v>
      </c>
      <c r="N484" s="17">
        <v>354.14</v>
      </c>
      <c r="O484" s="17">
        <v>0</v>
      </c>
      <c r="P484" s="17" t="s">
        <v>264</v>
      </c>
      <c r="Q484" s="17" t="s">
        <v>1231</v>
      </c>
      <c r="R484" s="17" t="s">
        <v>266</v>
      </c>
      <c r="S484" s="17">
        <v>1</v>
      </c>
      <c r="T484" s="17">
        <v>115</v>
      </c>
      <c r="U484" s="17">
        <v>3</v>
      </c>
      <c r="V484" s="17" t="s">
        <v>270</v>
      </c>
      <c r="W484" s="17" t="s">
        <v>266</v>
      </c>
      <c r="X484" s="17"/>
      <c r="Y484" s="17"/>
      <c r="Z484" s="17" t="s">
        <v>1232</v>
      </c>
    </row>
    <row r="485" spans="1:26">
      <c r="A485" t="str">
        <f t="shared" si="7"/>
        <v>139-2</v>
      </c>
      <c r="B485">
        <v>5057</v>
      </c>
      <c r="C485">
        <v>1</v>
      </c>
      <c r="D485" t="s">
        <v>164</v>
      </c>
      <c r="E485">
        <v>139</v>
      </c>
      <c r="F485" t="s">
        <v>263</v>
      </c>
      <c r="G485">
        <v>2</v>
      </c>
      <c r="H485">
        <v>3103992</v>
      </c>
      <c r="I485" s="126">
        <v>0.94</v>
      </c>
      <c r="J485">
        <v>0.92</v>
      </c>
      <c r="K485" s="126">
        <v>354.15499999999997</v>
      </c>
      <c r="L485">
        <v>355.06</v>
      </c>
      <c r="M485">
        <v>354.14</v>
      </c>
      <c r="N485">
        <v>355.06</v>
      </c>
      <c r="O485">
        <v>0</v>
      </c>
      <c r="P485" t="s">
        <v>264</v>
      </c>
      <c r="Q485" t="s">
        <v>1233</v>
      </c>
      <c r="R485" t="s">
        <v>266</v>
      </c>
      <c r="S485">
        <v>1</v>
      </c>
      <c r="T485">
        <v>115</v>
      </c>
      <c r="U485">
        <v>4</v>
      </c>
      <c r="V485" t="s">
        <v>270</v>
      </c>
      <c r="W485" t="s">
        <v>266</v>
      </c>
      <c r="Z485" t="s">
        <v>1234</v>
      </c>
    </row>
    <row r="486" spans="1:26">
      <c r="A486" t="str">
        <f t="shared" si="7"/>
        <v>139-3</v>
      </c>
      <c r="B486">
        <v>5057</v>
      </c>
      <c r="C486">
        <v>1</v>
      </c>
      <c r="D486" t="s">
        <v>164</v>
      </c>
      <c r="E486">
        <v>139</v>
      </c>
      <c r="F486" t="s">
        <v>263</v>
      </c>
      <c r="G486">
        <v>3</v>
      </c>
      <c r="H486">
        <v>3103994</v>
      </c>
      <c r="I486" s="126">
        <v>0.755</v>
      </c>
      <c r="J486">
        <v>0.73</v>
      </c>
      <c r="K486" s="126">
        <v>355.09499999999997</v>
      </c>
      <c r="L486">
        <v>355.79</v>
      </c>
      <c r="M486">
        <v>355.06</v>
      </c>
      <c r="N486">
        <v>355.79</v>
      </c>
      <c r="O486">
        <v>0</v>
      </c>
      <c r="P486" t="s">
        <v>264</v>
      </c>
      <c r="Q486" t="s">
        <v>1235</v>
      </c>
      <c r="R486" t="s">
        <v>266</v>
      </c>
      <c r="S486">
        <v>1</v>
      </c>
      <c r="T486">
        <v>115</v>
      </c>
      <c r="U486">
        <v>5</v>
      </c>
      <c r="V486" t="s">
        <v>275</v>
      </c>
      <c r="W486" t="s">
        <v>266</v>
      </c>
      <c r="Z486" t="s">
        <v>1236</v>
      </c>
    </row>
    <row r="487" spans="1:26">
      <c r="A487" t="str">
        <f t="shared" si="7"/>
        <v>139-4</v>
      </c>
      <c r="B487">
        <v>5057</v>
      </c>
      <c r="C487">
        <v>1</v>
      </c>
      <c r="D487" t="s">
        <v>164</v>
      </c>
      <c r="E487">
        <v>139</v>
      </c>
      <c r="F487" t="s">
        <v>263</v>
      </c>
      <c r="G487">
        <v>4</v>
      </c>
      <c r="H487">
        <v>3103996</v>
      </c>
      <c r="I487" s="126">
        <v>0.7</v>
      </c>
      <c r="J487">
        <v>0.68</v>
      </c>
      <c r="K487" s="126">
        <v>355.84999999999997</v>
      </c>
      <c r="L487">
        <v>356.47</v>
      </c>
      <c r="M487">
        <v>355.79</v>
      </c>
      <c r="N487">
        <v>356.47</v>
      </c>
      <c r="O487">
        <v>0</v>
      </c>
      <c r="P487" t="s">
        <v>264</v>
      </c>
      <c r="Q487" t="s">
        <v>1237</v>
      </c>
      <c r="R487" t="s">
        <v>266</v>
      </c>
      <c r="S487">
        <v>1</v>
      </c>
      <c r="T487">
        <v>116</v>
      </c>
      <c r="U487">
        <v>1</v>
      </c>
      <c r="V487" t="s">
        <v>267</v>
      </c>
      <c r="W487" t="s">
        <v>266</v>
      </c>
      <c r="Z487" t="s">
        <v>1238</v>
      </c>
    </row>
    <row r="488" spans="1:26" ht="15">
      <c r="A488" t="str">
        <f t="shared" si="7"/>
        <v>140-1</v>
      </c>
      <c r="B488" s="17">
        <v>5057</v>
      </c>
      <c r="C488" s="17">
        <v>1</v>
      </c>
      <c r="D488" s="17" t="s">
        <v>164</v>
      </c>
      <c r="E488" s="17">
        <v>140</v>
      </c>
      <c r="F488" s="17" t="s">
        <v>263</v>
      </c>
      <c r="G488" s="17">
        <v>1</v>
      </c>
      <c r="H488" s="17">
        <v>3104000</v>
      </c>
      <c r="I488" s="126">
        <v>0.71</v>
      </c>
      <c r="J488" s="17">
        <v>0.69</v>
      </c>
      <c r="K488" s="126">
        <v>356.5</v>
      </c>
      <c r="L488" s="17">
        <v>357.19</v>
      </c>
      <c r="M488" s="17">
        <v>356.5</v>
      </c>
      <c r="N488" s="17">
        <v>357.19</v>
      </c>
      <c r="O488" s="17">
        <v>0</v>
      </c>
      <c r="P488" s="17" t="s">
        <v>264</v>
      </c>
      <c r="Q488" s="17" t="s">
        <v>1239</v>
      </c>
      <c r="R488" s="17" t="s">
        <v>266</v>
      </c>
      <c r="S488" s="17">
        <v>1</v>
      </c>
      <c r="T488" s="17">
        <v>116</v>
      </c>
      <c r="U488" s="17">
        <v>2</v>
      </c>
      <c r="V488" s="17" t="s">
        <v>270</v>
      </c>
      <c r="W488" s="17" t="s">
        <v>266</v>
      </c>
      <c r="X488" s="17"/>
      <c r="Y488" s="17"/>
      <c r="Z488" s="17" t="s">
        <v>1240</v>
      </c>
    </row>
    <row r="489" spans="1:26">
      <c r="A489" t="str">
        <f t="shared" si="7"/>
        <v>140-2</v>
      </c>
      <c r="B489">
        <v>5057</v>
      </c>
      <c r="C489">
        <v>1</v>
      </c>
      <c r="D489" t="s">
        <v>164</v>
      </c>
      <c r="E489">
        <v>140</v>
      </c>
      <c r="F489" t="s">
        <v>263</v>
      </c>
      <c r="G489">
        <v>2</v>
      </c>
      <c r="H489">
        <v>3104002</v>
      </c>
      <c r="I489" s="126">
        <v>0.91</v>
      </c>
      <c r="J489">
        <v>0.89</v>
      </c>
      <c r="K489" s="126">
        <v>357.21</v>
      </c>
      <c r="L489">
        <v>358.08</v>
      </c>
      <c r="M489">
        <v>357.19</v>
      </c>
      <c r="N489">
        <v>358.08</v>
      </c>
      <c r="O489">
        <v>0</v>
      </c>
      <c r="P489" t="s">
        <v>264</v>
      </c>
      <c r="Q489" t="s">
        <v>1241</v>
      </c>
      <c r="R489" t="s">
        <v>266</v>
      </c>
      <c r="S489">
        <v>1</v>
      </c>
      <c r="T489">
        <v>116</v>
      </c>
      <c r="U489">
        <v>3</v>
      </c>
      <c r="V489" t="s">
        <v>270</v>
      </c>
      <c r="W489" t="s">
        <v>266</v>
      </c>
      <c r="Z489" t="s">
        <v>1242</v>
      </c>
    </row>
    <row r="490" spans="1:26">
      <c r="A490" t="str">
        <f t="shared" si="7"/>
        <v>140-3</v>
      </c>
      <c r="B490">
        <v>5057</v>
      </c>
      <c r="C490">
        <v>1</v>
      </c>
      <c r="D490" t="s">
        <v>164</v>
      </c>
      <c r="E490">
        <v>140</v>
      </c>
      <c r="F490" t="s">
        <v>263</v>
      </c>
      <c r="G490">
        <v>3</v>
      </c>
      <c r="H490">
        <v>3104004</v>
      </c>
      <c r="I490" s="126">
        <v>0.84499999999999997</v>
      </c>
      <c r="J490">
        <v>0.82</v>
      </c>
      <c r="K490" s="126">
        <v>358.12</v>
      </c>
      <c r="L490">
        <v>358.9</v>
      </c>
      <c r="M490">
        <v>358.08</v>
      </c>
      <c r="N490">
        <v>358.9</v>
      </c>
      <c r="O490">
        <v>0</v>
      </c>
      <c r="P490" t="s">
        <v>264</v>
      </c>
      <c r="Q490" t="s">
        <v>1243</v>
      </c>
      <c r="R490" t="s">
        <v>266</v>
      </c>
      <c r="S490">
        <v>1</v>
      </c>
      <c r="T490">
        <v>116</v>
      </c>
      <c r="U490">
        <v>4</v>
      </c>
      <c r="V490" t="s">
        <v>270</v>
      </c>
      <c r="W490" t="s">
        <v>266</v>
      </c>
      <c r="Z490" t="s">
        <v>1244</v>
      </c>
    </row>
    <row r="491" spans="1:26">
      <c r="A491" t="str">
        <f t="shared" si="7"/>
        <v>140-4</v>
      </c>
      <c r="B491">
        <v>5057</v>
      </c>
      <c r="C491">
        <v>1</v>
      </c>
      <c r="D491" t="s">
        <v>164</v>
      </c>
      <c r="E491">
        <v>140</v>
      </c>
      <c r="F491" t="s">
        <v>263</v>
      </c>
      <c r="G491">
        <v>4</v>
      </c>
      <c r="H491">
        <v>3104006</v>
      </c>
      <c r="I491" s="126">
        <v>0.68</v>
      </c>
      <c r="J491">
        <v>0.65</v>
      </c>
      <c r="K491" s="126">
        <v>358.96500000000003</v>
      </c>
      <c r="L491">
        <v>359.55</v>
      </c>
      <c r="M491">
        <v>358.9</v>
      </c>
      <c r="N491">
        <v>359.55</v>
      </c>
      <c r="O491">
        <v>0</v>
      </c>
      <c r="P491" t="s">
        <v>264</v>
      </c>
      <c r="Q491" t="s">
        <v>1245</v>
      </c>
      <c r="R491" t="s">
        <v>266</v>
      </c>
      <c r="S491">
        <v>1</v>
      </c>
      <c r="T491">
        <v>116</v>
      </c>
      <c r="U491">
        <v>5</v>
      </c>
      <c r="V491" t="s">
        <v>275</v>
      </c>
      <c r="W491" t="s">
        <v>266</v>
      </c>
      <c r="Z491" t="s">
        <v>1246</v>
      </c>
    </row>
    <row r="492" spans="1:26" ht="15">
      <c r="A492" t="str">
        <f t="shared" si="7"/>
        <v>141-1</v>
      </c>
      <c r="B492" s="17">
        <v>5057</v>
      </c>
      <c r="C492" s="17">
        <v>1</v>
      </c>
      <c r="D492" s="17" t="s">
        <v>164</v>
      </c>
      <c r="E492" s="17">
        <v>141</v>
      </c>
      <c r="F492" s="17" t="s">
        <v>263</v>
      </c>
      <c r="G492" s="17">
        <v>1</v>
      </c>
      <c r="H492" s="17">
        <v>3104010</v>
      </c>
      <c r="I492" s="126">
        <v>0.73</v>
      </c>
      <c r="J492" s="17">
        <v>0.72</v>
      </c>
      <c r="K492" s="126">
        <v>359.55</v>
      </c>
      <c r="L492" s="17">
        <v>360.27</v>
      </c>
      <c r="M492" s="17">
        <v>359.55</v>
      </c>
      <c r="N492" s="17">
        <v>360.27</v>
      </c>
      <c r="O492" s="17">
        <v>0</v>
      </c>
      <c r="P492" s="17" t="s">
        <v>418</v>
      </c>
      <c r="Q492" s="17" t="s">
        <v>1247</v>
      </c>
      <c r="R492" s="17" t="s">
        <v>266</v>
      </c>
      <c r="S492" s="17">
        <v>1</v>
      </c>
      <c r="T492" s="17">
        <v>117</v>
      </c>
      <c r="U492" s="17">
        <v>1</v>
      </c>
      <c r="V492" s="17" t="s">
        <v>267</v>
      </c>
      <c r="W492" s="17" t="s">
        <v>266</v>
      </c>
      <c r="X492" s="17"/>
      <c r="Y492" s="17"/>
      <c r="Z492" s="17" t="s">
        <v>1248</v>
      </c>
    </row>
    <row r="493" spans="1:26">
      <c r="A493" t="str">
        <f t="shared" si="7"/>
        <v>141-2</v>
      </c>
      <c r="B493">
        <v>5057</v>
      </c>
      <c r="C493">
        <v>1</v>
      </c>
      <c r="D493" t="s">
        <v>164</v>
      </c>
      <c r="E493">
        <v>141</v>
      </c>
      <c r="F493" t="s">
        <v>263</v>
      </c>
      <c r="G493">
        <v>2</v>
      </c>
      <c r="H493">
        <v>3104012</v>
      </c>
      <c r="I493" s="126">
        <v>0.625</v>
      </c>
      <c r="J493">
        <v>0.6</v>
      </c>
      <c r="K493" s="126">
        <v>360.28000000000003</v>
      </c>
      <c r="L493">
        <v>360.87</v>
      </c>
      <c r="M493">
        <v>360.27</v>
      </c>
      <c r="N493">
        <v>360.87</v>
      </c>
      <c r="O493">
        <v>0</v>
      </c>
      <c r="P493" t="s">
        <v>418</v>
      </c>
      <c r="Q493" t="s">
        <v>1249</v>
      </c>
      <c r="R493" t="s">
        <v>266</v>
      </c>
      <c r="S493">
        <v>1</v>
      </c>
      <c r="T493">
        <v>117</v>
      </c>
      <c r="U493">
        <v>2</v>
      </c>
      <c r="V493" t="s">
        <v>270</v>
      </c>
      <c r="W493" t="s">
        <v>266</v>
      </c>
      <c r="Z493" t="s">
        <v>1250</v>
      </c>
    </row>
    <row r="494" spans="1:26">
      <c r="A494" t="str">
        <f t="shared" si="7"/>
        <v>141-3</v>
      </c>
      <c r="B494">
        <v>5057</v>
      </c>
      <c r="C494">
        <v>1</v>
      </c>
      <c r="D494" t="s">
        <v>164</v>
      </c>
      <c r="E494">
        <v>141</v>
      </c>
      <c r="F494" t="s">
        <v>263</v>
      </c>
      <c r="G494">
        <v>3</v>
      </c>
      <c r="H494">
        <v>3104014</v>
      </c>
      <c r="I494" s="126">
        <v>0.71</v>
      </c>
      <c r="J494">
        <v>0.69</v>
      </c>
      <c r="K494" s="126">
        <v>360.90500000000003</v>
      </c>
      <c r="L494">
        <v>361.56</v>
      </c>
      <c r="M494">
        <v>360.87</v>
      </c>
      <c r="N494">
        <v>361.56</v>
      </c>
      <c r="O494">
        <v>0</v>
      </c>
      <c r="P494" t="s">
        <v>418</v>
      </c>
      <c r="Q494" t="s">
        <v>1251</v>
      </c>
      <c r="R494" t="s">
        <v>266</v>
      </c>
      <c r="S494">
        <v>1</v>
      </c>
      <c r="T494">
        <v>117</v>
      </c>
      <c r="U494">
        <v>3</v>
      </c>
      <c r="V494" t="s">
        <v>270</v>
      </c>
      <c r="W494" t="s">
        <v>266</v>
      </c>
      <c r="Z494" t="s">
        <v>1252</v>
      </c>
    </row>
    <row r="495" spans="1:26">
      <c r="A495" t="str">
        <f t="shared" si="7"/>
        <v>141-4</v>
      </c>
      <c r="B495">
        <v>5057</v>
      </c>
      <c r="C495">
        <v>1</v>
      </c>
      <c r="D495" t="s">
        <v>164</v>
      </c>
      <c r="E495">
        <v>141</v>
      </c>
      <c r="F495" t="s">
        <v>263</v>
      </c>
      <c r="G495">
        <v>4</v>
      </c>
      <c r="H495">
        <v>3104016</v>
      </c>
      <c r="I495" s="126">
        <v>0.79</v>
      </c>
      <c r="J495">
        <v>0.77</v>
      </c>
      <c r="K495" s="126">
        <v>361.61500000000001</v>
      </c>
      <c r="L495">
        <v>362.33</v>
      </c>
      <c r="M495">
        <v>361.56</v>
      </c>
      <c r="N495">
        <v>362.33</v>
      </c>
      <c r="O495">
        <v>0</v>
      </c>
      <c r="P495" t="s">
        <v>418</v>
      </c>
      <c r="Q495" t="s">
        <v>1253</v>
      </c>
      <c r="R495" t="s">
        <v>266</v>
      </c>
      <c r="S495">
        <v>1</v>
      </c>
      <c r="T495">
        <v>117</v>
      </c>
      <c r="U495">
        <v>4</v>
      </c>
      <c r="V495" t="s">
        <v>270</v>
      </c>
      <c r="W495" t="s">
        <v>266</v>
      </c>
      <c r="Z495" t="s">
        <v>1254</v>
      </c>
    </row>
    <row r="496" spans="1:26">
      <c r="A496" t="str">
        <f t="shared" si="7"/>
        <v>142-1</v>
      </c>
      <c r="B496">
        <v>5057</v>
      </c>
      <c r="C496">
        <v>1</v>
      </c>
      <c r="D496" t="s">
        <v>164</v>
      </c>
      <c r="E496">
        <v>142</v>
      </c>
      <c r="F496" t="s">
        <v>263</v>
      </c>
      <c r="G496">
        <v>1</v>
      </c>
      <c r="H496">
        <v>3104018</v>
      </c>
      <c r="I496" s="126">
        <v>0.59</v>
      </c>
      <c r="J496">
        <v>0.57999999999999996</v>
      </c>
      <c r="K496" s="126">
        <v>362.6</v>
      </c>
      <c r="L496">
        <v>363.18</v>
      </c>
      <c r="M496">
        <v>362.6</v>
      </c>
      <c r="N496">
        <v>363.18</v>
      </c>
      <c r="O496">
        <v>0</v>
      </c>
      <c r="P496" t="s">
        <v>418</v>
      </c>
      <c r="Q496" t="s">
        <v>1255</v>
      </c>
      <c r="R496" t="s">
        <v>266</v>
      </c>
      <c r="S496">
        <v>1</v>
      </c>
      <c r="T496">
        <v>117</v>
      </c>
      <c r="U496">
        <v>5</v>
      </c>
      <c r="V496" t="s">
        <v>275</v>
      </c>
      <c r="W496" t="s">
        <v>266</v>
      </c>
      <c r="Z496" t="s">
        <v>1256</v>
      </c>
    </row>
    <row r="497" spans="1:26" ht="15">
      <c r="A497" t="str">
        <f t="shared" si="7"/>
        <v>142-2</v>
      </c>
      <c r="B497" s="17">
        <v>5057</v>
      </c>
      <c r="C497" s="17">
        <v>1</v>
      </c>
      <c r="D497" s="17" t="s">
        <v>164</v>
      </c>
      <c r="E497" s="17">
        <v>142</v>
      </c>
      <c r="F497" s="17" t="s">
        <v>263</v>
      </c>
      <c r="G497" s="17">
        <v>2</v>
      </c>
      <c r="H497" s="17">
        <v>3104024</v>
      </c>
      <c r="I497" s="126">
        <v>0.98</v>
      </c>
      <c r="J497" s="17">
        <v>0.98</v>
      </c>
      <c r="K497" s="126">
        <v>363.19</v>
      </c>
      <c r="L497" s="17">
        <v>364.16</v>
      </c>
      <c r="M497" s="17">
        <v>363.18</v>
      </c>
      <c r="N497" s="17">
        <v>364.16</v>
      </c>
      <c r="O497" s="17">
        <v>0</v>
      </c>
      <c r="P497" s="17" t="s">
        <v>418</v>
      </c>
      <c r="Q497" s="17" t="s">
        <v>1257</v>
      </c>
      <c r="R497" s="17" t="s">
        <v>266</v>
      </c>
      <c r="S497" s="17">
        <v>1</v>
      </c>
      <c r="T497" s="17">
        <v>118</v>
      </c>
      <c r="U497" s="17">
        <v>1</v>
      </c>
      <c r="V497" s="17" t="s">
        <v>267</v>
      </c>
      <c r="W497" s="17" t="s">
        <v>266</v>
      </c>
      <c r="X497" s="17"/>
      <c r="Y497" s="17"/>
      <c r="Z497" s="17" t="s">
        <v>1258</v>
      </c>
    </row>
    <row r="498" spans="1:26">
      <c r="A498" t="str">
        <f t="shared" si="7"/>
        <v>142-3</v>
      </c>
      <c r="B498">
        <v>5057</v>
      </c>
      <c r="C498">
        <v>1</v>
      </c>
      <c r="D498" t="s">
        <v>164</v>
      </c>
      <c r="E498">
        <v>142</v>
      </c>
      <c r="F498" t="s">
        <v>263</v>
      </c>
      <c r="G498">
        <v>3</v>
      </c>
      <c r="H498">
        <v>3104026</v>
      </c>
      <c r="I498" s="126">
        <v>0.93</v>
      </c>
      <c r="J498">
        <v>0.92</v>
      </c>
      <c r="K498" s="126">
        <v>364.17</v>
      </c>
      <c r="L498">
        <v>365.08</v>
      </c>
      <c r="M498">
        <v>364.16</v>
      </c>
      <c r="N498">
        <v>365.08</v>
      </c>
      <c r="O498">
        <v>0</v>
      </c>
      <c r="P498" t="s">
        <v>418</v>
      </c>
      <c r="Q498" t="s">
        <v>1259</v>
      </c>
      <c r="R498" t="s">
        <v>266</v>
      </c>
      <c r="S498">
        <v>1</v>
      </c>
      <c r="T498">
        <v>118</v>
      </c>
      <c r="U498">
        <v>2</v>
      </c>
      <c r="V498" t="s">
        <v>270</v>
      </c>
      <c r="W498" t="s">
        <v>266</v>
      </c>
      <c r="Z498" t="s">
        <v>1260</v>
      </c>
    </row>
    <row r="499" spans="1:26" ht="15">
      <c r="A499" t="str">
        <f t="shared" si="7"/>
        <v>143-1</v>
      </c>
      <c r="B499" s="17">
        <v>5057</v>
      </c>
      <c r="C499" s="17">
        <v>1</v>
      </c>
      <c r="D499" s="17" t="s">
        <v>164</v>
      </c>
      <c r="E499" s="17">
        <v>143</v>
      </c>
      <c r="F499" s="17" t="s">
        <v>263</v>
      </c>
      <c r="G499" s="17">
        <v>1</v>
      </c>
      <c r="H499" s="17">
        <v>3104020</v>
      </c>
      <c r="I499" s="126">
        <v>0.59499999999999997</v>
      </c>
      <c r="J499" s="17">
        <v>0.59</v>
      </c>
      <c r="K499" s="126">
        <v>365.4</v>
      </c>
      <c r="L499" s="17">
        <v>365.99</v>
      </c>
      <c r="M499" s="17">
        <v>365.4</v>
      </c>
      <c r="N499" s="17">
        <v>365.99</v>
      </c>
      <c r="O499" s="17">
        <v>0</v>
      </c>
      <c r="P499" s="17" t="s">
        <v>418</v>
      </c>
      <c r="Q499" s="17" t="s">
        <v>1261</v>
      </c>
      <c r="R499" s="17" t="s">
        <v>266</v>
      </c>
      <c r="S499" s="17">
        <v>1</v>
      </c>
      <c r="T499" s="17">
        <v>118</v>
      </c>
      <c r="U499" s="17">
        <v>3</v>
      </c>
      <c r="V499" s="17" t="s">
        <v>270</v>
      </c>
      <c r="W499" s="17" t="s">
        <v>266</v>
      </c>
      <c r="X499" s="17"/>
      <c r="Y499" s="17"/>
      <c r="Z499" s="17" t="s">
        <v>1262</v>
      </c>
    </row>
    <row r="500" spans="1:26" ht="15">
      <c r="A500" t="str">
        <f t="shared" si="7"/>
        <v>143-2</v>
      </c>
      <c r="B500" s="17">
        <v>5057</v>
      </c>
      <c r="C500" s="17">
        <v>1</v>
      </c>
      <c r="D500" s="17" t="s">
        <v>164</v>
      </c>
      <c r="E500" s="17">
        <v>143</v>
      </c>
      <c r="F500" s="17" t="s">
        <v>263</v>
      </c>
      <c r="G500" s="17">
        <v>2</v>
      </c>
      <c r="H500" s="17">
        <v>3104022</v>
      </c>
      <c r="I500" s="126">
        <v>0.87</v>
      </c>
      <c r="J500" s="17">
        <v>0.84</v>
      </c>
      <c r="K500" s="126">
        <v>365.995</v>
      </c>
      <c r="L500" s="17">
        <v>366.83</v>
      </c>
      <c r="M500" s="17">
        <v>365.99</v>
      </c>
      <c r="N500" s="17">
        <v>366.83</v>
      </c>
      <c r="O500" s="17">
        <v>0</v>
      </c>
      <c r="P500" s="17" t="s">
        <v>418</v>
      </c>
      <c r="Q500" s="17" t="s">
        <v>1263</v>
      </c>
      <c r="R500" s="17" t="s">
        <v>266</v>
      </c>
      <c r="S500" s="17">
        <v>1</v>
      </c>
      <c r="T500" s="17">
        <v>118</v>
      </c>
      <c r="U500" s="17">
        <v>4</v>
      </c>
      <c r="V500" s="17" t="s">
        <v>270</v>
      </c>
      <c r="W500" s="17" t="s">
        <v>266</v>
      </c>
      <c r="X500" s="17"/>
      <c r="Y500" s="17"/>
      <c r="Z500" s="17" t="s">
        <v>1264</v>
      </c>
    </row>
    <row r="501" spans="1:26">
      <c r="A501" t="str">
        <f t="shared" si="7"/>
        <v>144-1</v>
      </c>
      <c r="B501">
        <v>5057</v>
      </c>
      <c r="C501">
        <v>1</v>
      </c>
      <c r="D501" t="s">
        <v>164</v>
      </c>
      <c r="E501">
        <v>144</v>
      </c>
      <c r="F501" t="s">
        <v>263</v>
      </c>
      <c r="G501">
        <v>1</v>
      </c>
      <c r="H501">
        <v>3104028</v>
      </c>
      <c r="I501" s="126">
        <v>0.76500000000000001</v>
      </c>
      <c r="J501">
        <v>0.69</v>
      </c>
      <c r="K501" s="126">
        <v>366.65</v>
      </c>
      <c r="L501">
        <v>367.34</v>
      </c>
      <c r="M501">
        <v>366.65</v>
      </c>
      <c r="N501">
        <v>367.34</v>
      </c>
      <c r="O501">
        <v>0</v>
      </c>
      <c r="P501" t="s">
        <v>418</v>
      </c>
      <c r="Q501" t="s">
        <v>1265</v>
      </c>
      <c r="R501" t="s">
        <v>266</v>
      </c>
      <c r="S501">
        <v>1</v>
      </c>
      <c r="T501">
        <v>118</v>
      </c>
      <c r="U501">
        <v>5</v>
      </c>
      <c r="V501" t="s">
        <v>275</v>
      </c>
      <c r="W501" t="s">
        <v>266</v>
      </c>
      <c r="Z501" t="s">
        <v>1266</v>
      </c>
    </row>
    <row r="502" spans="1:26">
      <c r="A502" t="str">
        <f t="shared" si="7"/>
        <v>144-2</v>
      </c>
      <c r="B502">
        <v>5057</v>
      </c>
      <c r="C502">
        <v>1</v>
      </c>
      <c r="D502" t="s">
        <v>164</v>
      </c>
      <c r="E502">
        <v>144</v>
      </c>
      <c r="F502" t="s">
        <v>263</v>
      </c>
      <c r="G502">
        <v>2</v>
      </c>
      <c r="H502">
        <v>3104030</v>
      </c>
      <c r="I502" s="126">
        <v>0.77500000000000002</v>
      </c>
      <c r="J502">
        <v>0.73</v>
      </c>
      <c r="K502" s="126">
        <v>367.41499999999996</v>
      </c>
      <c r="L502">
        <v>368.07</v>
      </c>
      <c r="M502">
        <v>367.34</v>
      </c>
      <c r="N502">
        <v>368.07</v>
      </c>
      <c r="O502">
        <v>0</v>
      </c>
      <c r="P502" t="s">
        <v>418</v>
      </c>
      <c r="Q502" t="s">
        <v>1267</v>
      </c>
      <c r="R502" t="s">
        <v>266</v>
      </c>
      <c r="S502">
        <v>1</v>
      </c>
      <c r="T502">
        <v>119</v>
      </c>
      <c r="U502">
        <v>1</v>
      </c>
      <c r="V502" t="s">
        <v>267</v>
      </c>
      <c r="W502" t="s">
        <v>266</v>
      </c>
      <c r="Z502" t="s">
        <v>1268</v>
      </c>
    </row>
    <row r="503" spans="1:26">
      <c r="A503" t="str">
        <f t="shared" si="7"/>
        <v>144-3</v>
      </c>
      <c r="B503">
        <v>5057</v>
      </c>
      <c r="C503">
        <v>1</v>
      </c>
      <c r="D503" t="s">
        <v>164</v>
      </c>
      <c r="E503">
        <v>144</v>
      </c>
      <c r="F503" t="s">
        <v>263</v>
      </c>
      <c r="G503">
        <v>3</v>
      </c>
      <c r="H503">
        <v>3104032</v>
      </c>
      <c r="I503" s="126">
        <v>0.995</v>
      </c>
      <c r="J503">
        <v>0.98</v>
      </c>
      <c r="K503" s="126">
        <v>368.18999999999994</v>
      </c>
      <c r="L503">
        <v>369.05</v>
      </c>
      <c r="M503">
        <v>368.07</v>
      </c>
      <c r="N503">
        <v>369.05</v>
      </c>
      <c r="O503">
        <v>0</v>
      </c>
      <c r="P503" t="s">
        <v>418</v>
      </c>
      <c r="Q503" t="s">
        <v>1269</v>
      </c>
      <c r="R503" t="s">
        <v>266</v>
      </c>
      <c r="S503">
        <v>1</v>
      </c>
      <c r="T503">
        <v>119</v>
      </c>
      <c r="U503">
        <v>2</v>
      </c>
      <c r="V503" t="s">
        <v>270</v>
      </c>
      <c r="W503" t="s">
        <v>266</v>
      </c>
      <c r="Z503" t="s">
        <v>1270</v>
      </c>
    </row>
    <row r="504" spans="1:26">
      <c r="A504" t="str">
        <f t="shared" si="7"/>
        <v>145-1</v>
      </c>
      <c r="B504">
        <v>5057</v>
      </c>
      <c r="C504">
        <v>1</v>
      </c>
      <c r="D504" t="s">
        <v>164</v>
      </c>
      <c r="E504">
        <v>145</v>
      </c>
      <c r="F504" t="s">
        <v>263</v>
      </c>
      <c r="G504">
        <v>1</v>
      </c>
      <c r="H504">
        <v>3104034</v>
      </c>
      <c r="I504" s="126">
        <v>0.82</v>
      </c>
      <c r="J504">
        <v>0.81</v>
      </c>
      <c r="K504" s="126">
        <v>368.7</v>
      </c>
      <c r="L504">
        <v>369.51</v>
      </c>
      <c r="M504">
        <v>368.7</v>
      </c>
      <c r="N504">
        <v>369.51</v>
      </c>
      <c r="O504">
        <v>0</v>
      </c>
      <c r="P504" t="s">
        <v>418</v>
      </c>
      <c r="Q504" t="s">
        <v>1271</v>
      </c>
      <c r="R504" t="s">
        <v>266</v>
      </c>
      <c r="S504">
        <v>1</v>
      </c>
      <c r="T504">
        <v>119</v>
      </c>
      <c r="U504">
        <v>3</v>
      </c>
      <c r="V504" t="s">
        <v>270</v>
      </c>
      <c r="W504" t="s">
        <v>266</v>
      </c>
      <c r="Z504" t="s">
        <v>1272</v>
      </c>
    </row>
    <row r="505" spans="1:26">
      <c r="A505" t="str">
        <f t="shared" si="7"/>
        <v>145-2</v>
      </c>
      <c r="B505">
        <v>5057</v>
      </c>
      <c r="C505">
        <v>1</v>
      </c>
      <c r="D505" t="s">
        <v>164</v>
      </c>
      <c r="E505">
        <v>145</v>
      </c>
      <c r="F505" t="s">
        <v>263</v>
      </c>
      <c r="G505">
        <v>2</v>
      </c>
      <c r="H505">
        <v>3104036</v>
      </c>
      <c r="I505" s="126">
        <v>0.68</v>
      </c>
      <c r="J505">
        <v>0.67</v>
      </c>
      <c r="K505" s="126">
        <v>369.52</v>
      </c>
      <c r="L505">
        <v>370.18</v>
      </c>
      <c r="M505">
        <v>369.51</v>
      </c>
      <c r="N505">
        <v>370.18</v>
      </c>
      <c r="O505">
        <v>0</v>
      </c>
      <c r="P505" t="s">
        <v>418</v>
      </c>
      <c r="Q505" t="s">
        <v>1273</v>
      </c>
      <c r="R505" t="s">
        <v>266</v>
      </c>
      <c r="S505">
        <v>1</v>
      </c>
      <c r="T505">
        <v>119</v>
      </c>
      <c r="U505">
        <v>4</v>
      </c>
      <c r="V505" t="s">
        <v>270</v>
      </c>
      <c r="W505" t="s">
        <v>266</v>
      </c>
      <c r="Z505" t="s">
        <v>1274</v>
      </c>
    </row>
    <row r="506" spans="1:26">
      <c r="A506" t="str">
        <f t="shared" si="7"/>
        <v>145-3</v>
      </c>
      <c r="B506">
        <v>5057</v>
      </c>
      <c r="C506">
        <v>1</v>
      </c>
      <c r="D506" t="s">
        <v>164</v>
      </c>
      <c r="E506">
        <v>145</v>
      </c>
      <c r="F506" t="s">
        <v>263</v>
      </c>
      <c r="G506">
        <v>3</v>
      </c>
      <c r="H506">
        <v>3104038</v>
      </c>
      <c r="I506" s="126">
        <v>0.79</v>
      </c>
      <c r="J506">
        <v>0.77</v>
      </c>
      <c r="K506" s="126">
        <v>370.2</v>
      </c>
      <c r="L506">
        <v>370.95</v>
      </c>
      <c r="M506">
        <v>370.18</v>
      </c>
      <c r="N506">
        <v>370.95</v>
      </c>
      <c r="O506">
        <v>0</v>
      </c>
      <c r="P506" t="s">
        <v>418</v>
      </c>
      <c r="Q506" t="s">
        <v>1275</v>
      </c>
      <c r="R506" t="s">
        <v>266</v>
      </c>
      <c r="S506">
        <v>1</v>
      </c>
      <c r="T506">
        <v>119</v>
      </c>
      <c r="U506">
        <v>5</v>
      </c>
      <c r="V506" t="s">
        <v>275</v>
      </c>
      <c r="W506" t="s">
        <v>266</v>
      </c>
      <c r="Z506" t="s">
        <v>1276</v>
      </c>
    </row>
    <row r="507" spans="1:26">
      <c r="A507" t="str">
        <f t="shared" si="7"/>
        <v>145-4</v>
      </c>
      <c r="B507">
        <v>5057</v>
      </c>
      <c r="C507">
        <v>1</v>
      </c>
      <c r="D507" t="s">
        <v>164</v>
      </c>
      <c r="E507">
        <v>145</v>
      </c>
      <c r="F507" t="s">
        <v>263</v>
      </c>
      <c r="G507">
        <v>4</v>
      </c>
      <c r="H507">
        <v>3104040</v>
      </c>
      <c r="I507" s="126">
        <v>0.61</v>
      </c>
      <c r="J507">
        <v>0.69</v>
      </c>
      <c r="K507" s="126">
        <v>370.99</v>
      </c>
      <c r="L507">
        <v>371.64</v>
      </c>
      <c r="M507">
        <v>370.95</v>
      </c>
      <c r="N507">
        <v>371.64</v>
      </c>
      <c r="O507">
        <v>0</v>
      </c>
      <c r="P507" t="s">
        <v>418</v>
      </c>
      <c r="Q507" t="s">
        <v>1277</v>
      </c>
      <c r="R507" t="s">
        <v>266</v>
      </c>
      <c r="S507">
        <v>1</v>
      </c>
      <c r="T507">
        <v>120</v>
      </c>
      <c r="U507">
        <v>1</v>
      </c>
      <c r="V507" t="s">
        <v>267</v>
      </c>
      <c r="W507" t="s">
        <v>266</v>
      </c>
      <c r="Z507" t="s">
        <v>1278</v>
      </c>
    </row>
    <row r="508" spans="1:26">
      <c r="A508" t="str">
        <f t="shared" si="7"/>
        <v>146-1</v>
      </c>
      <c r="B508">
        <v>5057</v>
      </c>
      <c r="C508">
        <v>1</v>
      </c>
      <c r="D508" t="s">
        <v>164</v>
      </c>
      <c r="E508">
        <v>146</v>
      </c>
      <c r="F508" t="s">
        <v>263</v>
      </c>
      <c r="G508">
        <v>1</v>
      </c>
      <c r="H508">
        <v>3104042</v>
      </c>
      <c r="I508" s="126">
        <v>0.375</v>
      </c>
      <c r="J508">
        <v>0.35</v>
      </c>
      <c r="K508" s="126">
        <v>371.75</v>
      </c>
      <c r="L508">
        <v>372.1</v>
      </c>
      <c r="M508">
        <v>371.75</v>
      </c>
      <c r="N508">
        <v>372.1</v>
      </c>
      <c r="O508">
        <v>0</v>
      </c>
      <c r="P508" t="s">
        <v>418</v>
      </c>
      <c r="Q508" t="s">
        <v>1279</v>
      </c>
      <c r="R508" t="s">
        <v>266</v>
      </c>
      <c r="S508">
        <v>1</v>
      </c>
      <c r="T508">
        <v>120</v>
      </c>
      <c r="U508">
        <v>2</v>
      </c>
      <c r="V508" t="s">
        <v>270</v>
      </c>
      <c r="W508" t="s">
        <v>266</v>
      </c>
      <c r="Z508" t="s">
        <v>1280</v>
      </c>
    </row>
    <row r="509" spans="1:26">
      <c r="A509" t="str">
        <f t="shared" si="7"/>
        <v>146-2</v>
      </c>
      <c r="B509">
        <v>5057</v>
      </c>
      <c r="C509">
        <v>1</v>
      </c>
      <c r="D509" t="s">
        <v>164</v>
      </c>
      <c r="E509">
        <v>146</v>
      </c>
      <c r="F509" t="s">
        <v>263</v>
      </c>
      <c r="G509">
        <v>2</v>
      </c>
      <c r="H509">
        <v>3104044</v>
      </c>
      <c r="I509" s="126">
        <v>0.98499999999999999</v>
      </c>
      <c r="J509">
        <v>0.95</v>
      </c>
      <c r="K509" s="126">
        <v>372.125</v>
      </c>
      <c r="L509">
        <v>373.05</v>
      </c>
      <c r="M509">
        <v>372.1</v>
      </c>
      <c r="N509">
        <v>373.05</v>
      </c>
      <c r="O509">
        <v>0</v>
      </c>
      <c r="P509" t="s">
        <v>418</v>
      </c>
      <c r="Q509" t="s">
        <v>1281</v>
      </c>
      <c r="R509" t="s">
        <v>266</v>
      </c>
      <c r="S509">
        <v>1</v>
      </c>
      <c r="T509">
        <v>120</v>
      </c>
      <c r="U509">
        <v>3</v>
      </c>
      <c r="V509" t="s">
        <v>270</v>
      </c>
      <c r="W509" t="s">
        <v>266</v>
      </c>
      <c r="Z509" t="s">
        <v>1282</v>
      </c>
    </row>
    <row r="510" spans="1:26">
      <c r="A510" t="str">
        <f t="shared" si="7"/>
        <v>146-3</v>
      </c>
      <c r="B510">
        <v>5057</v>
      </c>
      <c r="C510">
        <v>1</v>
      </c>
      <c r="D510" t="s">
        <v>164</v>
      </c>
      <c r="E510">
        <v>146</v>
      </c>
      <c r="F510" t="s">
        <v>263</v>
      </c>
      <c r="G510">
        <v>3</v>
      </c>
      <c r="H510">
        <v>3104046</v>
      </c>
      <c r="I510" s="126">
        <v>0.83499999999999996</v>
      </c>
      <c r="J510">
        <v>0.81</v>
      </c>
      <c r="K510" s="126">
        <v>373.11</v>
      </c>
      <c r="L510">
        <v>373.86</v>
      </c>
      <c r="M510">
        <v>373.05</v>
      </c>
      <c r="N510">
        <v>373.86</v>
      </c>
      <c r="O510">
        <v>0</v>
      </c>
      <c r="P510" t="s">
        <v>418</v>
      </c>
      <c r="Q510" t="s">
        <v>1283</v>
      </c>
      <c r="R510" t="s">
        <v>266</v>
      </c>
      <c r="S510">
        <v>1</v>
      </c>
      <c r="T510">
        <v>120</v>
      </c>
      <c r="U510">
        <v>4</v>
      </c>
      <c r="V510" t="s">
        <v>270</v>
      </c>
      <c r="W510" t="s">
        <v>266</v>
      </c>
      <c r="Z510" t="s">
        <v>1284</v>
      </c>
    </row>
    <row r="511" spans="1:26">
      <c r="A511" t="str">
        <f t="shared" si="7"/>
        <v>146-4</v>
      </c>
      <c r="B511">
        <v>5057</v>
      </c>
      <c r="C511">
        <v>1</v>
      </c>
      <c r="D511" t="s">
        <v>164</v>
      </c>
      <c r="E511">
        <v>146</v>
      </c>
      <c r="F511" t="s">
        <v>263</v>
      </c>
      <c r="G511">
        <v>4</v>
      </c>
      <c r="H511">
        <v>3104048</v>
      </c>
      <c r="I511" s="126">
        <v>0.995</v>
      </c>
      <c r="J511">
        <v>0.98</v>
      </c>
      <c r="K511" s="126">
        <v>373.94499999999999</v>
      </c>
      <c r="L511">
        <v>374.84</v>
      </c>
      <c r="M511">
        <v>373.86</v>
      </c>
      <c r="N511">
        <v>374.84</v>
      </c>
      <c r="O511">
        <v>0</v>
      </c>
      <c r="P511" t="s">
        <v>418</v>
      </c>
      <c r="Q511" t="s">
        <v>1285</v>
      </c>
      <c r="R511" t="s">
        <v>266</v>
      </c>
      <c r="S511">
        <v>1</v>
      </c>
      <c r="T511">
        <v>120</v>
      </c>
      <c r="U511">
        <v>5</v>
      </c>
      <c r="V511" t="s">
        <v>275</v>
      </c>
      <c r="W511" t="s">
        <v>266</v>
      </c>
      <c r="Z511" t="s">
        <v>1286</v>
      </c>
    </row>
    <row r="512" spans="1:26">
      <c r="A512" t="str">
        <f t="shared" si="7"/>
        <v>147-1</v>
      </c>
      <c r="B512">
        <v>5057</v>
      </c>
      <c r="C512">
        <v>1</v>
      </c>
      <c r="D512" t="s">
        <v>164</v>
      </c>
      <c r="E512">
        <v>147</v>
      </c>
      <c r="F512" t="s">
        <v>263</v>
      </c>
      <c r="G512">
        <v>1</v>
      </c>
      <c r="H512">
        <v>3104050</v>
      </c>
      <c r="I512" s="126">
        <v>0.88</v>
      </c>
      <c r="J512">
        <v>0.84</v>
      </c>
      <c r="K512" s="126">
        <v>374.8</v>
      </c>
      <c r="L512">
        <v>375.64</v>
      </c>
      <c r="M512">
        <v>374.8</v>
      </c>
      <c r="N512">
        <v>375.64</v>
      </c>
      <c r="O512">
        <v>0</v>
      </c>
      <c r="P512" t="s">
        <v>418</v>
      </c>
      <c r="Q512" t="s">
        <v>1287</v>
      </c>
      <c r="R512" t="s">
        <v>266</v>
      </c>
      <c r="S512">
        <v>1</v>
      </c>
      <c r="T512">
        <v>121</v>
      </c>
      <c r="U512">
        <v>1</v>
      </c>
      <c r="V512" t="s">
        <v>267</v>
      </c>
      <c r="W512" t="s">
        <v>266</v>
      </c>
      <c r="Z512" t="s">
        <v>1288</v>
      </c>
    </row>
    <row r="513" spans="1:26">
      <c r="A513" t="str">
        <f t="shared" si="7"/>
        <v>147-2</v>
      </c>
      <c r="B513">
        <v>5057</v>
      </c>
      <c r="C513">
        <v>1</v>
      </c>
      <c r="D513" t="s">
        <v>164</v>
      </c>
      <c r="E513">
        <v>147</v>
      </c>
      <c r="F513" t="s">
        <v>263</v>
      </c>
      <c r="G513">
        <v>2</v>
      </c>
      <c r="H513">
        <v>3104052</v>
      </c>
      <c r="I513" s="126">
        <v>0.92</v>
      </c>
      <c r="J513">
        <v>0.86</v>
      </c>
      <c r="K513" s="126">
        <v>375.68</v>
      </c>
      <c r="L513">
        <v>376.5</v>
      </c>
      <c r="M513">
        <v>375.64</v>
      </c>
      <c r="N513">
        <v>376.5</v>
      </c>
      <c r="O513">
        <v>0</v>
      </c>
      <c r="P513" t="s">
        <v>418</v>
      </c>
      <c r="Q513" t="s">
        <v>1289</v>
      </c>
      <c r="R513" t="s">
        <v>266</v>
      </c>
      <c r="S513">
        <v>1</v>
      </c>
      <c r="T513">
        <v>121</v>
      </c>
      <c r="U513">
        <v>2</v>
      </c>
      <c r="V513" t="s">
        <v>270</v>
      </c>
      <c r="W513" t="s">
        <v>266</v>
      </c>
      <c r="Z513" t="s">
        <v>1290</v>
      </c>
    </row>
    <row r="514" spans="1:26">
      <c r="A514" t="str">
        <f t="shared" si="7"/>
        <v>147-3</v>
      </c>
      <c r="B514">
        <v>5057</v>
      </c>
      <c r="C514">
        <v>1</v>
      </c>
      <c r="D514" t="s">
        <v>164</v>
      </c>
      <c r="E514">
        <v>147</v>
      </c>
      <c r="F514" t="s">
        <v>263</v>
      </c>
      <c r="G514">
        <v>3</v>
      </c>
      <c r="H514">
        <v>3104054</v>
      </c>
      <c r="I514" s="126">
        <v>0.63500000000000001</v>
      </c>
      <c r="J514">
        <v>0.6</v>
      </c>
      <c r="K514" s="126">
        <v>376.6</v>
      </c>
      <c r="L514">
        <v>377.1</v>
      </c>
      <c r="M514">
        <v>376.5</v>
      </c>
      <c r="N514">
        <v>377.1</v>
      </c>
      <c r="O514">
        <v>0</v>
      </c>
      <c r="P514" t="s">
        <v>418</v>
      </c>
      <c r="Q514" t="s">
        <v>1291</v>
      </c>
      <c r="R514" t="s">
        <v>266</v>
      </c>
      <c r="S514">
        <v>1</v>
      </c>
      <c r="T514">
        <v>121</v>
      </c>
      <c r="U514">
        <v>3</v>
      </c>
      <c r="V514" t="s">
        <v>270</v>
      </c>
      <c r="W514" t="s">
        <v>266</v>
      </c>
      <c r="Z514" t="s">
        <v>1292</v>
      </c>
    </row>
    <row r="515" spans="1:26">
      <c r="A515" t="str">
        <f t="shared" si="7"/>
        <v>147-4</v>
      </c>
      <c r="B515">
        <v>5057</v>
      </c>
      <c r="C515">
        <v>1</v>
      </c>
      <c r="D515" t="s">
        <v>164</v>
      </c>
      <c r="E515">
        <v>147</v>
      </c>
      <c r="F515" t="s">
        <v>263</v>
      </c>
      <c r="G515">
        <v>4</v>
      </c>
      <c r="H515">
        <v>3104056</v>
      </c>
      <c r="I515" s="126">
        <v>0.85499999999999998</v>
      </c>
      <c r="J515">
        <v>0.82</v>
      </c>
      <c r="K515" s="126">
        <v>377.23500000000001</v>
      </c>
      <c r="L515">
        <v>377.92</v>
      </c>
      <c r="M515">
        <v>377.1</v>
      </c>
      <c r="N515">
        <v>377.92</v>
      </c>
      <c r="O515">
        <v>0</v>
      </c>
      <c r="P515" t="s">
        <v>418</v>
      </c>
      <c r="Q515" t="s">
        <v>1293</v>
      </c>
      <c r="R515" t="s">
        <v>266</v>
      </c>
      <c r="S515">
        <v>1</v>
      </c>
      <c r="T515">
        <v>121</v>
      </c>
      <c r="U515">
        <v>4</v>
      </c>
      <c r="V515" t="s">
        <v>270</v>
      </c>
      <c r="W515" t="s">
        <v>266</v>
      </c>
      <c r="Z515" t="s">
        <v>1294</v>
      </c>
    </row>
    <row r="516" spans="1:26">
      <c r="A516" t="str">
        <f t="shared" ref="A516:A549" si="8">E516&amp;"-"&amp;G516</f>
        <v>148-1</v>
      </c>
      <c r="B516">
        <v>5057</v>
      </c>
      <c r="C516">
        <v>1</v>
      </c>
      <c r="D516" t="s">
        <v>164</v>
      </c>
      <c r="E516">
        <v>148</v>
      </c>
      <c r="F516" t="s">
        <v>263</v>
      </c>
      <c r="G516">
        <v>1</v>
      </c>
      <c r="H516">
        <v>3104058</v>
      </c>
      <c r="I516" s="126">
        <v>0.78500000000000003</v>
      </c>
      <c r="J516">
        <v>0.78</v>
      </c>
      <c r="K516" s="126">
        <v>377.85</v>
      </c>
      <c r="L516">
        <v>378.63</v>
      </c>
      <c r="M516">
        <v>377.85</v>
      </c>
      <c r="N516">
        <v>378.63</v>
      </c>
      <c r="O516">
        <v>0</v>
      </c>
      <c r="P516" t="s">
        <v>418</v>
      </c>
      <c r="Q516" t="s">
        <v>1295</v>
      </c>
      <c r="R516" t="s">
        <v>266</v>
      </c>
      <c r="S516">
        <v>1</v>
      </c>
      <c r="T516">
        <v>121</v>
      </c>
      <c r="U516">
        <v>5</v>
      </c>
      <c r="V516" t="s">
        <v>275</v>
      </c>
      <c r="W516" t="s">
        <v>266</v>
      </c>
      <c r="Z516" t="s">
        <v>1296</v>
      </c>
    </row>
    <row r="517" spans="1:26">
      <c r="A517" t="str">
        <f t="shared" si="8"/>
        <v>148-2</v>
      </c>
      <c r="B517">
        <v>5057</v>
      </c>
      <c r="C517">
        <v>1</v>
      </c>
      <c r="D517" t="s">
        <v>164</v>
      </c>
      <c r="E517">
        <v>148</v>
      </c>
      <c r="F517" t="s">
        <v>263</v>
      </c>
      <c r="G517">
        <v>2</v>
      </c>
      <c r="H517">
        <v>3104060</v>
      </c>
      <c r="I517" s="126">
        <v>0.77500000000000002</v>
      </c>
      <c r="J517">
        <v>0.76</v>
      </c>
      <c r="K517" s="126">
        <v>378.63500000000005</v>
      </c>
      <c r="L517">
        <v>379.39</v>
      </c>
      <c r="M517">
        <v>378.63</v>
      </c>
      <c r="N517">
        <v>379.39</v>
      </c>
      <c r="O517">
        <v>0</v>
      </c>
      <c r="P517" t="s">
        <v>418</v>
      </c>
      <c r="Q517" t="s">
        <v>1297</v>
      </c>
      <c r="R517" t="s">
        <v>266</v>
      </c>
      <c r="S517">
        <v>1</v>
      </c>
      <c r="T517">
        <v>122</v>
      </c>
      <c r="U517">
        <v>1</v>
      </c>
      <c r="V517" t="s">
        <v>267</v>
      </c>
      <c r="W517" t="s">
        <v>266</v>
      </c>
      <c r="Z517" t="s">
        <v>1298</v>
      </c>
    </row>
    <row r="518" spans="1:26">
      <c r="A518" t="str">
        <f t="shared" si="8"/>
        <v>148-3</v>
      </c>
      <c r="B518">
        <v>5057</v>
      </c>
      <c r="C518">
        <v>1</v>
      </c>
      <c r="D518" t="s">
        <v>164</v>
      </c>
      <c r="E518">
        <v>148</v>
      </c>
      <c r="F518" t="s">
        <v>263</v>
      </c>
      <c r="G518">
        <v>3</v>
      </c>
      <c r="H518">
        <v>3104062</v>
      </c>
      <c r="I518" s="126">
        <v>0.82499999999999996</v>
      </c>
      <c r="J518">
        <v>0.8</v>
      </c>
      <c r="K518" s="126">
        <v>379.41</v>
      </c>
      <c r="L518">
        <v>380.19</v>
      </c>
      <c r="M518">
        <v>379.39</v>
      </c>
      <c r="N518">
        <v>380.19</v>
      </c>
      <c r="O518">
        <v>0</v>
      </c>
      <c r="P518" t="s">
        <v>418</v>
      </c>
      <c r="Q518" t="s">
        <v>1299</v>
      </c>
      <c r="R518" t="s">
        <v>266</v>
      </c>
      <c r="S518">
        <v>1</v>
      </c>
      <c r="T518">
        <v>122</v>
      </c>
      <c r="U518">
        <v>2</v>
      </c>
      <c r="V518" t="s">
        <v>270</v>
      </c>
      <c r="W518" t="s">
        <v>266</v>
      </c>
      <c r="Z518" t="s">
        <v>1300</v>
      </c>
    </row>
    <row r="519" spans="1:26">
      <c r="A519" t="str">
        <f t="shared" si="8"/>
        <v>148-4</v>
      </c>
      <c r="B519">
        <v>5057</v>
      </c>
      <c r="C519">
        <v>1</v>
      </c>
      <c r="D519" t="s">
        <v>164</v>
      </c>
      <c r="E519">
        <v>148</v>
      </c>
      <c r="F519" t="s">
        <v>263</v>
      </c>
      <c r="G519">
        <v>4</v>
      </c>
      <c r="H519">
        <v>3104064</v>
      </c>
      <c r="I519" s="126">
        <v>0.68500000000000005</v>
      </c>
      <c r="J519">
        <v>0.67</v>
      </c>
      <c r="K519" s="126">
        <v>380.23500000000001</v>
      </c>
      <c r="L519">
        <v>380.86</v>
      </c>
      <c r="M519">
        <v>380.19</v>
      </c>
      <c r="N519">
        <v>380.86</v>
      </c>
      <c r="O519">
        <v>0</v>
      </c>
      <c r="P519" t="s">
        <v>418</v>
      </c>
      <c r="Q519" t="s">
        <v>1301</v>
      </c>
      <c r="R519" t="s">
        <v>266</v>
      </c>
      <c r="S519">
        <v>1</v>
      </c>
      <c r="T519">
        <v>122</v>
      </c>
      <c r="U519">
        <v>4</v>
      </c>
      <c r="V519" t="s">
        <v>270</v>
      </c>
      <c r="W519" t="s">
        <v>266</v>
      </c>
      <c r="Z519" t="s">
        <v>1302</v>
      </c>
    </row>
    <row r="520" spans="1:26">
      <c r="A520" t="str">
        <f t="shared" si="8"/>
        <v>149-1</v>
      </c>
      <c r="B520">
        <v>5057</v>
      </c>
      <c r="C520">
        <v>1</v>
      </c>
      <c r="D520" t="s">
        <v>164</v>
      </c>
      <c r="E520">
        <v>149</v>
      </c>
      <c r="F520" t="s">
        <v>263</v>
      </c>
      <c r="G520">
        <v>1</v>
      </c>
      <c r="H520">
        <v>3104066</v>
      </c>
      <c r="I520" s="126">
        <v>0.93500000000000005</v>
      </c>
      <c r="J520">
        <v>0.92</v>
      </c>
      <c r="K520" s="126">
        <v>380.9</v>
      </c>
      <c r="L520">
        <v>381.82</v>
      </c>
      <c r="M520">
        <v>380.9</v>
      </c>
      <c r="N520">
        <v>381.82</v>
      </c>
      <c r="O520">
        <v>0</v>
      </c>
      <c r="P520" t="s">
        <v>418</v>
      </c>
      <c r="Q520" t="s">
        <v>1303</v>
      </c>
      <c r="R520" t="s">
        <v>266</v>
      </c>
      <c r="S520">
        <v>2</v>
      </c>
      <c r="T520">
        <v>122</v>
      </c>
      <c r="U520">
        <v>4</v>
      </c>
      <c r="V520" t="s">
        <v>270</v>
      </c>
      <c r="W520" t="s">
        <v>266</v>
      </c>
      <c r="Z520" t="s">
        <v>1304</v>
      </c>
    </row>
    <row r="521" spans="1:26">
      <c r="A521" t="str">
        <f t="shared" si="8"/>
        <v>149-2</v>
      </c>
      <c r="B521">
        <v>5057</v>
      </c>
      <c r="C521">
        <v>1</v>
      </c>
      <c r="D521" t="s">
        <v>164</v>
      </c>
      <c r="E521">
        <v>149</v>
      </c>
      <c r="F521" t="s">
        <v>263</v>
      </c>
      <c r="G521">
        <v>2</v>
      </c>
      <c r="H521">
        <v>3104068</v>
      </c>
      <c r="I521" s="126">
        <v>0.61</v>
      </c>
      <c r="J521">
        <v>0.59</v>
      </c>
      <c r="K521" s="126">
        <v>381.83499999999998</v>
      </c>
      <c r="L521">
        <v>382.41</v>
      </c>
      <c r="M521">
        <v>381.82</v>
      </c>
      <c r="N521">
        <v>382.41</v>
      </c>
      <c r="O521">
        <v>0</v>
      </c>
      <c r="P521" t="s">
        <v>418</v>
      </c>
      <c r="Q521" t="s">
        <v>1305</v>
      </c>
      <c r="R521" t="s">
        <v>266</v>
      </c>
      <c r="S521">
        <v>1</v>
      </c>
      <c r="T521">
        <v>122</v>
      </c>
      <c r="U521">
        <v>5</v>
      </c>
      <c r="V521" t="s">
        <v>275</v>
      </c>
      <c r="W521" t="s">
        <v>266</v>
      </c>
      <c r="Z521" t="s">
        <v>1306</v>
      </c>
    </row>
    <row r="522" spans="1:26">
      <c r="A522" t="str">
        <f t="shared" si="8"/>
        <v>149-3</v>
      </c>
      <c r="B522">
        <v>5057</v>
      </c>
      <c r="C522">
        <v>1</v>
      </c>
      <c r="D522" t="s">
        <v>164</v>
      </c>
      <c r="E522">
        <v>149</v>
      </c>
      <c r="F522" t="s">
        <v>263</v>
      </c>
      <c r="G522">
        <v>3</v>
      </c>
      <c r="H522">
        <v>3104070</v>
      </c>
      <c r="I522" s="126">
        <v>0.66</v>
      </c>
      <c r="J522">
        <v>0.64</v>
      </c>
      <c r="K522" s="126">
        <v>382.44499999999999</v>
      </c>
      <c r="L522">
        <v>383.05</v>
      </c>
      <c r="M522">
        <v>382.41</v>
      </c>
      <c r="N522">
        <v>383.05</v>
      </c>
      <c r="O522">
        <v>0</v>
      </c>
      <c r="P522" t="s">
        <v>418</v>
      </c>
      <c r="Q522" t="s">
        <v>1307</v>
      </c>
      <c r="R522" t="s">
        <v>266</v>
      </c>
      <c r="S522">
        <v>1</v>
      </c>
      <c r="T522">
        <v>123</v>
      </c>
      <c r="U522">
        <v>1</v>
      </c>
      <c r="V522" t="s">
        <v>267</v>
      </c>
      <c r="W522" t="s">
        <v>266</v>
      </c>
      <c r="Z522" t="s">
        <v>1308</v>
      </c>
    </row>
    <row r="523" spans="1:26">
      <c r="A523" t="str">
        <f t="shared" si="8"/>
        <v>149-4</v>
      </c>
      <c r="B523">
        <v>5057</v>
      </c>
      <c r="C523">
        <v>1</v>
      </c>
      <c r="D523" t="s">
        <v>164</v>
      </c>
      <c r="E523">
        <v>149</v>
      </c>
      <c r="F523" t="s">
        <v>263</v>
      </c>
      <c r="G523">
        <v>4</v>
      </c>
      <c r="H523">
        <v>3104072</v>
      </c>
      <c r="I523" s="126">
        <v>0.89</v>
      </c>
      <c r="J523">
        <v>0.89</v>
      </c>
      <c r="K523" s="126">
        <v>383.10500000000002</v>
      </c>
      <c r="L523">
        <v>383.94</v>
      </c>
      <c r="M523">
        <v>383.05</v>
      </c>
      <c r="N523">
        <v>383.94</v>
      </c>
      <c r="O523">
        <v>0</v>
      </c>
      <c r="P523" t="s">
        <v>418</v>
      </c>
      <c r="Q523" t="s">
        <v>1309</v>
      </c>
      <c r="R523" t="s">
        <v>266</v>
      </c>
      <c r="S523">
        <v>1</v>
      </c>
      <c r="T523">
        <v>123</v>
      </c>
      <c r="U523">
        <v>2</v>
      </c>
      <c r="V523" t="s">
        <v>270</v>
      </c>
      <c r="W523" t="s">
        <v>266</v>
      </c>
      <c r="Z523" t="s">
        <v>1310</v>
      </c>
    </row>
    <row r="524" spans="1:26">
      <c r="A524" t="str">
        <f t="shared" si="8"/>
        <v>150-1</v>
      </c>
      <c r="B524">
        <v>5057</v>
      </c>
      <c r="C524">
        <v>1</v>
      </c>
      <c r="D524" t="s">
        <v>164</v>
      </c>
      <c r="E524">
        <v>150</v>
      </c>
      <c r="F524" t="s">
        <v>263</v>
      </c>
      <c r="G524">
        <v>1</v>
      </c>
      <c r="H524">
        <v>3104074</v>
      </c>
      <c r="I524" s="126">
        <v>0.56499999999999995</v>
      </c>
      <c r="J524">
        <v>0.55000000000000004</v>
      </c>
      <c r="K524" s="126">
        <v>383.95</v>
      </c>
      <c r="L524">
        <v>384.5</v>
      </c>
      <c r="M524">
        <v>383.95</v>
      </c>
      <c r="N524">
        <v>384.5</v>
      </c>
      <c r="O524">
        <v>0</v>
      </c>
      <c r="P524" t="s">
        <v>264</v>
      </c>
      <c r="Q524" t="s">
        <v>1311</v>
      </c>
      <c r="R524" t="s">
        <v>266</v>
      </c>
      <c r="S524">
        <v>1</v>
      </c>
      <c r="T524">
        <v>123</v>
      </c>
      <c r="U524">
        <v>3</v>
      </c>
      <c r="V524" t="s">
        <v>270</v>
      </c>
      <c r="W524" t="s">
        <v>266</v>
      </c>
      <c r="Z524" t="s">
        <v>1312</v>
      </c>
    </row>
    <row r="525" spans="1:26">
      <c r="A525" t="str">
        <f t="shared" si="8"/>
        <v>150-2</v>
      </c>
      <c r="B525">
        <v>5057</v>
      </c>
      <c r="C525">
        <v>1</v>
      </c>
      <c r="D525" t="s">
        <v>164</v>
      </c>
      <c r="E525">
        <v>150</v>
      </c>
      <c r="F525" t="s">
        <v>263</v>
      </c>
      <c r="G525">
        <v>2</v>
      </c>
      <c r="H525">
        <v>3104076</v>
      </c>
      <c r="I525" s="126">
        <v>0.94499999999999995</v>
      </c>
      <c r="J525">
        <v>0.88</v>
      </c>
      <c r="K525" s="126">
        <v>384.51499999999999</v>
      </c>
      <c r="L525">
        <v>385.38</v>
      </c>
      <c r="M525">
        <v>384.5</v>
      </c>
      <c r="N525">
        <v>385.38</v>
      </c>
      <c r="O525">
        <v>0</v>
      </c>
      <c r="P525" t="s">
        <v>264</v>
      </c>
      <c r="Q525" t="s">
        <v>1313</v>
      </c>
      <c r="R525" t="s">
        <v>266</v>
      </c>
      <c r="S525">
        <v>1</v>
      </c>
      <c r="T525">
        <v>123</v>
      </c>
      <c r="U525">
        <v>4</v>
      </c>
      <c r="V525" t="s">
        <v>270</v>
      </c>
      <c r="W525" t="s">
        <v>266</v>
      </c>
      <c r="Z525" t="s">
        <v>1314</v>
      </c>
    </row>
    <row r="526" spans="1:26">
      <c r="A526" t="str">
        <f t="shared" si="8"/>
        <v>150-3</v>
      </c>
      <c r="B526">
        <v>5057</v>
      </c>
      <c r="C526">
        <v>1</v>
      </c>
      <c r="D526" t="s">
        <v>164</v>
      </c>
      <c r="E526">
        <v>150</v>
      </c>
      <c r="F526" t="s">
        <v>263</v>
      </c>
      <c r="G526">
        <v>3</v>
      </c>
      <c r="H526">
        <v>3104078</v>
      </c>
      <c r="I526" s="126">
        <v>0.94</v>
      </c>
      <c r="J526">
        <v>0.85</v>
      </c>
      <c r="K526" s="126">
        <v>385.46</v>
      </c>
      <c r="L526">
        <v>386.23</v>
      </c>
      <c r="M526">
        <v>385.38</v>
      </c>
      <c r="N526">
        <v>386.23</v>
      </c>
      <c r="O526">
        <v>0</v>
      </c>
      <c r="P526" t="s">
        <v>264</v>
      </c>
      <c r="Q526" t="s">
        <v>1315</v>
      </c>
      <c r="R526" t="s">
        <v>266</v>
      </c>
      <c r="S526">
        <v>1</v>
      </c>
      <c r="T526">
        <v>123</v>
      </c>
      <c r="U526">
        <v>5</v>
      </c>
      <c r="V526" t="s">
        <v>275</v>
      </c>
      <c r="W526" t="s">
        <v>266</v>
      </c>
      <c r="Z526" t="s">
        <v>1316</v>
      </c>
    </row>
    <row r="527" spans="1:26">
      <c r="A527" t="str">
        <f t="shared" si="8"/>
        <v>150-4</v>
      </c>
      <c r="B527">
        <v>5057</v>
      </c>
      <c r="C527">
        <v>1</v>
      </c>
      <c r="D527" t="s">
        <v>164</v>
      </c>
      <c r="E527">
        <v>150</v>
      </c>
      <c r="F527" t="s">
        <v>263</v>
      </c>
      <c r="G527">
        <v>4</v>
      </c>
      <c r="H527">
        <v>3104080</v>
      </c>
      <c r="I527" s="126">
        <v>0.86499999999999999</v>
      </c>
      <c r="J527">
        <v>0.84</v>
      </c>
      <c r="K527" s="126">
        <v>386.4</v>
      </c>
      <c r="L527">
        <v>387.07</v>
      </c>
      <c r="M527">
        <v>386.23</v>
      </c>
      <c r="N527">
        <v>387.07</v>
      </c>
      <c r="O527">
        <v>0</v>
      </c>
      <c r="P527" t="s">
        <v>264</v>
      </c>
      <c r="Q527" t="s">
        <v>1317</v>
      </c>
      <c r="R527" t="s">
        <v>266</v>
      </c>
      <c r="S527">
        <v>1</v>
      </c>
      <c r="T527">
        <v>124</v>
      </c>
      <c r="U527">
        <v>1</v>
      </c>
      <c r="V527" t="s">
        <v>267</v>
      </c>
      <c r="W527" t="s">
        <v>266</v>
      </c>
      <c r="Z527" t="s">
        <v>1318</v>
      </c>
    </row>
    <row r="528" spans="1:26">
      <c r="A528" t="str">
        <f t="shared" si="8"/>
        <v>151-1</v>
      </c>
      <c r="B528">
        <v>5057</v>
      </c>
      <c r="C528">
        <v>1</v>
      </c>
      <c r="D528" t="s">
        <v>164</v>
      </c>
      <c r="E528">
        <v>151</v>
      </c>
      <c r="F528" t="s">
        <v>263</v>
      </c>
      <c r="G528">
        <v>1</v>
      </c>
      <c r="H528">
        <v>3104082</v>
      </c>
      <c r="I528" s="126">
        <v>0.94</v>
      </c>
      <c r="J528">
        <v>0.94</v>
      </c>
      <c r="K528" s="126">
        <v>387</v>
      </c>
      <c r="L528">
        <v>387.94</v>
      </c>
      <c r="M528">
        <v>387</v>
      </c>
      <c r="N528">
        <v>387.94</v>
      </c>
      <c r="O528">
        <v>0</v>
      </c>
      <c r="P528" t="s">
        <v>264</v>
      </c>
      <c r="Q528" t="s">
        <v>1319</v>
      </c>
      <c r="R528" t="s">
        <v>266</v>
      </c>
      <c r="S528">
        <v>1</v>
      </c>
      <c r="T528">
        <v>124</v>
      </c>
      <c r="U528">
        <v>2</v>
      </c>
      <c r="V528" t="s">
        <v>270</v>
      </c>
      <c r="W528" t="s">
        <v>266</v>
      </c>
      <c r="Z528" t="s">
        <v>1320</v>
      </c>
    </row>
    <row r="529" spans="1:26">
      <c r="A529" t="str">
        <f t="shared" si="8"/>
        <v>151-2</v>
      </c>
      <c r="B529">
        <v>5057</v>
      </c>
      <c r="C529">
        <v>1</v>
      </c>
      <c r="D529" t="s">
        <v>164</v>
      </c>
      <c r="E529">
        <v>151</v>
      </c>
      <c r="F529" t="s">
        <v>263</v>
      </c>
      <c r="G529">
        <v>2</v>
      </c>
      <c r="H529">
        <v>3104084</v>
      </c>
      <c r="I529" s="126">
        <v>0.89</v>
      </c>
      <c r="J529">
        <v>0.87</v>
      </c>
      <c r="K529" s="126">
        <v>387.94</v>
      </c>
      <c r="L529">
        <v>388.81</v>
      </c>
      <c r="M529">
        <v>387.94</v>
      </c>
      <c r="N529">
        <v>388.81</v>
      </c>
      <c r="O529">
        <v>0</v>
      </c>
      <c r="P529" t="s">
        <v>264</v>
      </c>
      <c r="Q529" t="s">
        <v>1321</v>
      </c>
      <c r="R529" t="s">
        <v>266</v>
      </c>
      <c r="S529">
        <v>1</v>
      </c>
      <c r="T529">
        <v>124</v>
      </c>
      <c r="U529">
        <v>3</v>
      </c>
      <c r="V529" t="s">
        <v>270</v>
      </c>
      <c r="W529" t="s">
        <v>266</v>
      </c>
      <c r="Z529" t="s">
        <v>1322</v>
      </c>
    </row>
    <row r="530" spans="1:26">
      <c r="A530" t="str">
        <f t="shared" si="8"/>
        <v>151-3</v>
      </c>
      <c r="B530">
        <v>5057</v>
      </c>
      <c r="C530">
        <v>1</v>
      </c>
      <c r="D530" t="s">
        <v>164</v>
      </c>
      <c r="E530">
        <v>151</v>
      </c>
      <c r="F530" t="s">
        <v>263</v>
      </c>
      <c r="G530">
        <v>3</v>
      </c>
      <c r="H530">
        <v>3104086</v>
      </c>
      <c r="I530" s="126">
        <v>0.72499999999999998</v>
      </c>
      <c r="J530">
        <v>0.69</v>
      </c>
      <c r="K530" s="126">
        <v>388.83</v>
      </c>
      <c r="L530">
        <v>389.5</v>
      </c>
      <c r="M530">
        <v>388.81</v>
      </c>
      <c r="N530">
        <v>389.5</v>
      </c>
      <c r="O530">
        <v>0</v>
      </c>
      <c r="P530" t="s">
        <v>264</v>
      </c>
      <c r="Q530" t="s">
        <v>1323</v>
      </c>
      <c r="R530" t="s">
        <v>266</v>
      </c>
      <c r="S530">
        <v>1</v>
      </c>
      <c r="T530">
        <v>124</v>
      </c>
      <c r="U530">
        <v>4</v>
      </c>
      <c r="V530" t="s">
        <v>270</v>
      </c>
      <c r="W530" t="s">
        <v>266</v>
      </c>
      <c r="Z530" t="s">
        <v>1324</v>
      </c>
    </row>
    <row r="531" spans="1:26">
      <c r="A531" t="str">
        <f t="shared" si="8"/>
        <v>151-4</v>
      </c>
      <c r="B531">
        <v>5057</v>
      </c>
      <c r="C531">
        <v>1</v>
      </c>
      <c r="D531" t="s">
        <v>164</v>
      </c>
      <c r="E531">
        <v>151</v>
      </c>
      <c r="F531" t="s">
        <v>263</v>
      </c>
      <c r="G531">
        <v>4</v>
      </c>
      <c r="H531">
        <v>3104088</v>
      </c>
      <c r="I531" s="126">
        <v>0.53</v>
      </c>
      <c r="J531">
        <v>0.51</v>
      </c>
      <c r="K531" s="126">
        <v>389.55500000000001</v>
      </c>
      <c r="L531">
        <v>390.01</v>
      </c>
      <c r="M531">
        <v>389.5</v>
      </c>
      <c r="N531">
        <v>390.01</v>
      </c>
      <c r="O531">
        <v>0</v>
      </c>
      <c r="P531" t="s">
        <v>264</v>
      </c>
      <c r="Q531" t="s">
        <v>1325</v>
      </c>
      <c r="R531" t="s">
        <v>266</v>
      </c>
      <c r="S531">
        <v>1</v>
      </c>
      <c r="T531">
        <v>124</v>
      </c>
      <c r="U531">
        <v>5</v>
      </c>
      <c r="V531" t="s">
        <v>275</v>
      </c>
      <c r="W531" t="s">
        <v>266</v>
      </c>
      <c r="Z531" t="s">
        <v>1326</v>
      </c>
    </row>
    <row r="532" spans="1:26">
      <c r="A532" t="str">
        <f t="shared" si="8"/>
        <v>152-1</v>
      </c>
      <c r="B532">
        <v>5057</v>
      </c>
      <c r="C532">
        <v>1</v>
      </c>
      <c r="D532" t="s">
        <v>164</v>
      </c>
      <c r="E532">
        <v>152</v>
      </c>
      <c r="F532" t="s">
        <v>263</v>
      </c>
      <c r="G532">
        <v>1</v>
      </c>
      <c r="H532">
        <v>3104090</v>
      </c>
      <c r="I532" s="126">
        <v>0.75</v>
      </c>
      <c r="J532">
        <v>0.72</v>
      </c>
      <c r="K532" s="126">
        <v>390.05</v>
      </c>
      <c r="L532">
        <v>390.77</v>
      </c>
      <c r="M532">
        <v>390.05</v>
      </c>
      <c r="N532">
        <v>390.77</v>
      </c>
      <c r="O532">
        <v>0</v>
      </c>
      <c r="P532" t="s">
        <v>418</v>
      </c>
      <c r="Q532" t="s">
        <v>1327</v>
      </c>
      <c r="R532" t="s">
        <v>266</v>
      </c>
      <c r="S532">
        <v>1</v>
      </c>
      <c r="T532">
        <v>125</v>
      </c>
      <c r="U532">
        <v>1</v>
      </c>
      <c r="V532" t="s">
        <v>267</v>
      </c>
      <c r="W532" t="s">
        <v>266</v>
      </c>
      <c r="Z532" t="s">
        <v>1328</v>
      </c>
    </row>
    <row r="533" spans="1:26">
      <c r="A533" t="str">
        <f t="shared" si="8"/>
        <v>152-2</v>
      </c>
      <c r="B533">
        <v>5057</v>
      </c>
      <c r="C533">
        <v>1</v>
      </c>
      <c r="D533" t="s">
        <v>164</v>
      </c>
      <c r="E533">
        <v>152</v>
      </c>
      <c r="F533" t="s">
        <v>263</v>
      </c>
      <c r="G533">
        <v>2</v>
      </c>
      <c r="H533">
        <v>3104092</v>
      </c>
      <c r="I533" s="126">
        <v>0.79500000000000004</v>
      </c>
      <c r="J533">
        <v>0.79</v>
      </c>
      <c r="K533" s="126">
        <v>390.8</v>
      </c>
      <c r="L533">
        <v>391.56</v>
      </c>
      <c r="M533">
        <v>390.77</v>
      </c>
      <c r="N533">
        <v>391.56</v>
      </c>
      <c r="O533">
        <v>0</v>
      </c>
      <c r="P533" t="s">
        <v>418</v>
      </c>
      <c r="Q533" t="s">
        <v>1329</v>
      </c>
      <c r="R533" t="s">
        <v>266</v>
      </c>
      <c r="S533">
        <v>1</v>
      </c>
      <c r="T533">
        <v>125</v>
      </c>
      <c r="U533">
        <v>2</v>
      </c>
      <c r="V533" t="s">
        <v>270</v>
      </c>
      <c r="W533" t="s">
        <v>266</v>
      </c>
      <c r="Z533" t="s">
        <v>1330</v>
      </c>
    </row>
    <row r="534" spans="1:26">
      <c r="A534" t="str">
        <f t="shared" si="8"/>
        <v>152-3</v>
      </c>
      <c r="B534">
        <v>5057</v>
      </c>
      <c r="C534">
        <v>1</v>
      </c>
      <c r="D534" t="s">
        <v>164</v>
      </c>
      <c r="E534">
        <v>152</v>
      </c>
      <c r="F534" t="s">
        <v>263</v>
      </c>
      <c r="G534">
        <v>3</v>
      </c>
      <c r="H534">
        <v>3104094</v>
      </c>
      <c r="I534" s="126">
        <v>0.8</v>
      </c>
      <c r="J534">
        <v>0.78</v>
      </c>
      <c r="K534" s="126">
        <v>391.59500000000003</v>
      </c>
      <c r="L534">
        <v>392.34</v>
      </c>
      <c r="M534">
        <v>391.56</v>
      </c>
      <c r="N534">
        <v>392.34</v>
      </c>
      <c r="O534">
        <v>0</v>
      </c>
      <c r="P534" t="s">
        <v>418</v>
      </c>
      <c r="Q534" t="s">
        <v>1331</v>
      </c>
      <c r="R534" t="s">
        <v>266</v>
      </c>
      <c r="S534">
        <v>1</v>
      </c>
      <c r="T534">
        <v>125</v>
      </c>
      <c r="U534">
        <v>4</v>
      </c>
      <c r="V534" t="s">
        <v>270</v>
      </c>
      <c r="W534" t="s">
        <v>266</v>
      </c>
      <c r="Z534" t="s">
        <v>1332</v>
      </c>
    </row>
    <row r="535" spans="1:26">
      <c r="A535" t="str">
        <f t="shared" si="8"/>
        <v>152-4</v>
      </c>
      <c r="B535">
        <v>5057</v>
      </c>
      <c r="C535">
        <v>1</v>
      </c>
      <c r="D535" t="s">
        <v>164</v>
      </c>
      <c r="E535">
        <v>152</v>
      </c>
      <c r="F535" t="s">
        <v>263</v>
      </c>
      <c r="G535">
        <v>4</v>
      </c>
      <c r="H535">
        <v>3104096</v>
      </c>
      <c r="I535" s="126">
        <v>0.71</v>
      </c>
      <c r="J535">
        <v>0.69</v>
      </c>
      <c r="K535" s="126">
        <v>392.39500000000004</v>
      </c>
      <c r="L535">
        <v>393.03</v>
      </c>
      <c r="M535">
        <v>392.34</v>
      </c>
      <c r="N535">
        <v>393.03</v>
      </c>
      <c r="O535">
        <v>0</v>
      </c>
      <c r="P535" t="s">
        <v>418</v>
      </c>
      <c r="Q535" t="s">
        <v>1333</v>
      </c>
      <c r="R535" t="s">
        <v>266</v>
      </c>
      <c r="S535">
        <v>1</v>
      </c>
      <c r="T535">
        <v>125</v>
      </c>
      <c r="U535">
        <v>4</v>
      </c>
      <c r="V535" t="s">
        <v>270</v>
      </c>
      <c r="W535" t="s">
        <v>266</v>
      </c>
      <c r="Z535" t="s">
        <v>1334</v>
      </c>
    </row>
    <row r="536" spans="1:26">
      <c r="A536" t="str">
        <f t="shared" si="8"/>
        <v>153-1</v>
      </c>
      <c r="B536">
        <v>5057</v>
      </c>
      <c r="C536">
        <v>1</v>
      </c>
      <c r="D536" t="s">
        <v>164</v>
      </c>
      <c r="E536">
        <v>153</v>
      </c>
      <c r="F536" t="s">
        <v>263</v>
      </c>
      <c r="G536">
        <v>1</v>
      </c>
      <c r="H536">
        <v>3104098</v>
      </c>
      <c r="I536" s="126">
        <v>0.72</v>
      </c>
      <c r="J536">
        <v>0.72</v>
      </c>
      <c r="K536" s="126">
        <v>393.1</v>
      </c>
      <c r="L536">
        <v>393.82</v>
      </c>
      <c r="M536">
        <v>393.1</v>
      </c>
      <c r="N536">
        <v>393.82</v>
      </c>
      <c r="O536">
        <v>0</v>
      </c>
      <c r="P536" t="s">
        <v>418</v>
      </c>
      <c r="Q536" t="s">
        <v>1335</v>
      </c>
      <c r="R536" t="s">
        <v>266</v>
      </c>
      <c r="S536">
        <v>1</v>
      </c>
      <c r="T536">
        <v>125</v>
      </c>
      <c r="U536">
        <v>5</v>
      </c>
      <c r="V536" t="s">
        <v>275</v>
      </c>
      <c r="W536" t="s">
        <v>266</v>
      </c>
      <c r="Z536" t="s">
        <v>1336</v>
      </c>
    </row>
    <row r="537" spans="1:26">
      <c r="A537" t="str">
        <f t="shared" si="8"/>
        <v>153-2</v>
      </c>
      <c r="B537">
        <v>5057</v>
      </c>
      <c r="C537">
        <v>1</v>
      </c>
      <c r="D537" t="s">
        <v>164</v>
      </c>
      <c r="E537">
        <v>153</v>
      </c>
      <c r="F537" t="s">
        <v>263</v>
      </c>
      <c r="G537">
        <v>2</v>
      </c>
      <c r="H537">
        <v>3104100</v>
      </c>
      <c r="I537" s="126">
        <v>0.88500000000000001</v>
      </c>
      <c r="J537">
        <v>0.86</v>
      </c>
      <c r="K537" s="126">
        <v>393.82000000000005</v>
      </c>
      <c r="L537">
        <v>394.68</v>
      </c>
      <c r="M537">
        <v>393.82</v>
      </c>
      <c r="N537">
        <v>394.68</v>
      </c>
      <c r="O537">
        <v>0</v>
      </c>
      <c r="P537" t="s">
        <v>418</v>
      </c>
      <c r="Q537" t="s">
        <v>1337</v>
      </c>
      <c r="R537" t="s">
        <v>266</v>
      </c>
      <c r="S537">
        <v>1</v>
      </c>
      <c r="T537">
        <v>126</v>
      </c>
      <c r="U537">
        <v>1</v>
      </c>
      <c r="V537" t="s">
        <v>267</v>
      </c>
      <c r="W537" t="s">
        <v>266</v>
      </c>
      <c r="Z537" t="s">
        <v>1338</v>
      </c>
    </row>
    <row r="538" spans="1:26">
      <c r="A538" t="str">
        <f t="shared" si="8"/>
        <v>153-3</v>
      </c>
      <c r="B538">
        <v>5057</v>
      </c>
      <c r="C538">
        <v>1</v>
      </c>
      <c r="D538" t="s">
        <v>164</v>
      </c>
      <c r="E538">
        <v>153</v>
      </c>
      <c r="F538" t="s">
        <v>263</v>
      </c>
      <c r="G538">
        <v>3</v>
      </c>
      <c r="H538">
        <v>3104102</v>
      </c>
      <c r="I538" s="126">
        <v>0.90500000000000003</v>
      </c>
      <c r="J538">
        <v>0.85</v>
      </c>
      <c r="K538" s="126">
        <v>394.70500000000004</v>
      </c>
      <c r="L538">
        <v>395.53</v>
      </c>
      <c r="M538">
        <v>394.68</v>
      </c>
      <c r="N538">
        <v>395.53</v>
      </c>
      <c r="O538">
        <v>0</v>
      </c>
      <c r="P538" t="s">
        <v>418</v>
      </c>
      <c r="Q538" t="s">
        <v>1339</v>
      </c>
      <c r="R538" t="s">
        <v>266</v>
      </c>
      <c r="S538">
        <v>1</v>
      </c>
      <c r="T538">
        <v>126</v>
      </c>
      <c r="U538">
        <v>2</v>
      </c>
      <c r="V538" t="s">
        <v>270</v>
      </c>
      <c r="W538" t="s">
        <v>266</v>
      </c>
      <c r="Z538" t="s">
        <v>1340</v>
      </c>
    </row>
    <row r="539" spans="1:26">
      <c r="A539" t="str">
        <f t="shared" si="8"/>
        <v>153-4</v>
      </c>
      <c r="B539">
        <v>5057</v>
      </c>
      <c r="C539">
        <v>1</v>
      </c>
      <c r="D539" t="s">
        <v>164</v>
      </c>
      <c r="E539">
        <v>153</v>
      </c>
      <c r="F539" t="s">
        <v>263</v>
      </c>
      <c r="G539">
        <v>4</v>
      </c>
      <c r="H539">
        <v>3104104</v>
      </c>
      <c r="I539" s="126">
        <v>0.64</v>
      </c>
      <c r="J539">
        <v>0.6</v>
      </c>
      <c r="K539" s="126">
        <v>395.61</v>
      </c>
      <c r="L539">
        <v>396.13</v>
      </c>
      <c r="M539">
        <v>395.53</v>
      </c>
      <c r="N539">
        <v>396.13</v>
      </c>
      <c r="O539">
        <v>0</v>
      </c>
      <c r="P539" t="s">
        <v>418</v>
      </c>
      <c r="Q539" t="s">
        <v>1341</v>
      </c>
      <c r="R539" t="s">
        <v>266</v>
      </c>
      <c r="S539">
        <v>1</v>
      </c>
      <c r="T539">
        <v>126</v>
      </c>
      <c r="U539">
        <v>3</v>
      </c>
      <c r="V539" t="s">
        <v>270</v>
      </c>
      <c r="W539" t="s">
        <v>266</v>
      </c>
      <c r="Z539" t="s">
        <v>1342</v>
      </c>
    </row>
    <row r="540" spans="1:26">
      <c r="A540" t="str">
        <f t="shared" si="8"/>
        <v>154-1</v>
      </c>
      <c r="B540">
        <v>5057</v>
      </c>
      <c r="C540">
        <v>1</v>
      </c>
      <c r="D540" t="s">
        <v>164</v>
      </c>
      <c r="E540">
        <v>154</v>
      </c>
      <c r="F540" t="s">
        <v>263</v>
      </c>
      <c r="G540">
        <v>1</v>
      </c>
      <c r="H540">
        <v>3104106</v>
      </c>
      <c r="I540" s="126">
        <v>0.86</v>
      </c>
      <c r="J540">
        <v>0.83</v>
      </c>
      <c r="K540" s="126">
        <v>396.15</v>
      </c>
      <c r="L540">
        <v>396.98</v>
      </c>
      <c r="M540">
        <v>396.15</v>
      </c>
      <c r="N540">
        <v>396.98</v>
      </c>
      <c r="O540">
        <v>0</v>
      </c>
      <c r="P540" t="s">
        <v>418</v>
      </c>
      <c r="Q540" t="s">
        <v>1343</v>
      </c>
      <c r="R540" t="s">
        <v>266</v>
      </c>
      <c r="S540">
        <v>1</v>
      </c>
      <c r="T540">
        <v>126</v>
      </c>
      <c r="U540">
        <v>4</v>
      </c>
      <c r="V540" t="s">
        <v>270</v>
      </c>
      <c r="W540" t="s">
        <v>266</v>
      </c>
      <c r="Z540" t="s">
        <v>1344</v>
      </c>
    </row>
    <row r="541" spans="1:26">
      <c r="A541" t="str">
        <f t="shared" si="8"/>
        <v>154-2</v>
      </c>
      <c r="B541">
        <v>5057</v>
      </c>
      <c r="C541">
        <v>1</v>
      </c>
      <c r="D541" t="s">
        <v>164</v>
      </c>
      <c r="E541">
        <v>154</v>
      </c>
      <c r="F541" t="s">
        <v>263</v>
      </c>
      <c r="G541">
        <v>2</v>
      </c>
      <c r="H541">
        <v>3104108</v>
      </c>
      <c r="I541" s="126">
        <v>0.97</v>
      </c>
      <c r="J541">
        <v>0.97</v>
      </c>
      <c r="K541" s="126">
        <v>397.01</v>
      </c>
      <c r="L541">
        <v>397.95</v>
      </c>
      <c r="M541">
        <v>396.98</v>
      </c>
      <c r="N541">
        <v>397.95</v>
      </c>
      <c r="O541">
        <v>0</v>
      </c>
      <c r="P541" t="s">
        <v>418</v>
      </c>
      <c r="Q541" t="s">
        <v>1345</v>
      </c>
      <c r="R541" t="s">
        <v>266</v>
      </c>
      <c r="S541">
        <v>1</v>
      </c>
      <c r="T541">
        <v>126</v>
      </c>
      <c r="U541">
        <v>5</v>
      </c>
      <c r="V541" t="s">
        <v>275</v>
      </c>
      <c r="W541" t="s">
        <v>266</v>
      </c>
      <c r="Z541" t="s">
        <v>1346</v>
      </c>
    </row>
    <row r="542" spans="1:26">
      <c r="A542" t="str">
        <f t="shared" si="8"/>
        <v>154-3</v>
      </c>
      <c r="B542">
        <v>5057</v>
      </c>
      <c r="C542">
        <v>1</v>
      </c>
      <c r="D542" t="s">
        <v>164</v>
      </c>
      <c r="E542">
        <v>154</v>
      </c>
      <c r="F542" t="s">
        <v>263</v>
      </c>
      <c r="G542">
        <v>3</v>
      </c>
      <c r="H542">
        <v>3104110</v>
      </c>
      <c r="I542" s="126">
        <v>0.59</v>
      </c>
      <c r="J542">
        <v>0.57999999999999996</v>
      </c>
      <c r="K542" s="126">
        <v>397.98</v>
      </c>
      <c r="L542">
        <v>398.53</v>
      </c>
      <c r="M542">
        <v>397.95</v>
      </c>
      <c r="N542">
        <v>398.53</v>
      </c>
      <c r="O542">
        <v>0</v>
      </c>
      <c r="P542" t="s">
        <v>418</v>
      </c>
      <c r="Q542" t="s">
        <v>1347</v>
      </c>
      <c r="R542" t="s">
        <v>266</v>
      </c>
      <c r="S542">
        <v>1</v>
      </c>
      <c r="T542">
        <v>127</v>
      </c>
      <c r="U542">
        <v>1</v>
      </c>
      <c r="V542" t="s">
        <v>267</v>
      </c>
      <c r="W542" t="s">
        <v>266</v>
      </c>
      <c r="Z542" t="s">
        <v>1348</v>
      </c>
    </row>
    <row r="543" spans="1:26">
      <c r="A543" t="str">
        <f t="shared" si="8"/>
        <v>154-4</v>
      </c>
      <c r="B543">
        <v>5057</v>
      </c>
      <c r="C543">
        <v>1</v>
      </c>
      <c r="D543" t="s">
        <v>164</v>
      </c>
      <c r="E543">
        <v>154</v>
      </c>
      <c r="F543" t="s">
        <v>263</v>
      </c>
      <c r="G543">
        <v>4</v>
      </c>
      <c r="H543">
        <v>3104112</v>
      </c>
      <c r="I543" s="126">
        <v>0.745</v>
      </c>
      <c r="J543">
        <v>0.74</v>
      </c>
      <c r="K543" s="126">
        <v>398.57</v>
      </c>
      <c r="L543">
        <v>399.27</v>
      </c>
      <c r="M543">
        <v>398.53</v>
      </c>
      <c r="N543">
        <v>399.27</v>
      </c>
      <c r="O543">
        <v>0</v>
      </c>
      <c r="P543" t="s">
        <v>418</v>
      </c>
      <c r="Q543" t="s">
        <v>1349</v>
      </c>
      <c r="R543" t="s">
        <v>266</v>
      </c>
      <c r="S543">
        <v>1</v>
      </c>
      <c r="T543">
        <v>127</v>
      </c>
      <c r="U543">
        <v>2</v>
      </c>
      <c r="V543" t="s">
        <v>270</v>
      </c>
      <c r="W543" t="s">
        <v>266</v>
      </c>
      <c r="Z543" t="s">
        <v>1350</v>
      </c>
    </row>
    <row r="544" spans="1:26">
      <c r="A544" t="str">
        <f t="shared" si="8"/>
        <v>155-1</v>
      </c>
      <c r="B544">
        <v>5057</v>
      </c>
      <c r="C544">
        <v>1</v>
      </c>
      <c r="D544" t="s">
        <v>164</v>
      </c>
      <c r="E544">
        <v>155</v>
      </c>
      <c r="F544" t="s">
        <v>263</v>
      </c>
      <c r="G544">
        <v>1</v>
      </c>
      <c r="H544">
        <v>3104114</v>
      </c>
      <c r="I544" s="126">
        <v>0.755</v>
      </c>
      <c r="J544">
        <v>0.75</v>
      </c>
      <c r="K544" s="126">
        <v>399.2</v>
      </c>
      <c r="L544">
        <v>399.95</v>
      </c>
      <c r="M544">
        <v>399.2</v>
      </c>
      <c r="N544">
        <v>399.95</v>
      </c>
      <c r="O544">
        <v>0</v>
      </c>
      <c r="P544" t="s">
        <v>418</v>
      </c>
      <c r="Q544" t="s">
        <v>1351</v>
      </c>
      <c r="R544" t="s">
        <v>266</v>
      </c>
      <c r="S544">
        <v>1</v>
      </c>
      <c r="T544">
        <v>127</v>
      </c>
      <c r="U544">
        <v>3</v>
      </c>
      <c r="V544" t="s">
        <v>270</v>
      </c>
      <c r="W544" t="s">
        <v>266</v>
      </c>
      <c r="Z544" t="s">
        <v>1352</v>
      </c>
    </row>
    <row r="545" spans="1:26">
      <c r="A545" t="str">
        <f t="shared" si="8"/>
        <v>155-2</v>
      </c>
      <c r="B545">
        <v>5057</v>
      </c>
      <c r="C545">
        <v>1</v>
      </c>
      <c r="D545" t="s">
        <v>164</v>
      </c>
      <c r="E545">
        <v>155</v>
      </c>
      <c r="F545" t="s">
        <v>263</v>
      </c>
      <c r="G545">
        <v>2</v>
      </c>
      <c r="H545">
        <v>3104116</v>
      </c>
      <c r="I545" s="126">
        <v>0.92500000000000004</v>
      </c>
      <c r="J545">
        <v>0.92</v>
      </c>
      <c r="K545" s="126">
        <v>399.95499999999998</v>
      </c>
      <c r="L545">
        <v>400.87</v>
      </c>
      <c r="M545">
        <v>399.95</v>
      </c>
      <c r="N545">
        <v>400.87</v>
      </c>
      <c r="O545">
        <v>0</v>
      </c>
      <c r="P545" t="s">
        <v>418</v>
      </c>
      <c r="Q545" t="s">
        <v>1353</v>
      </c>
      <c r="R545" t="s">
        <v>266</v>
      </c>
      <c r="S545">
        <v>1</v>
      </c>
      <c r="T545">
        <v>127</v>
      </c>
      <c r="U545">
        <v>4</v>
      </c>
      <c r="V545" t="s">
        <v>270</v>
      </c>
      <c r="W545" t="s">
        <v>266</v>
      </c>
      <c r="Z545" t="s">
        <v>1354</v>
      </c>
    </row>
    <row r="546" spans="1:26">
      <c r="A546" t="str">
        <f t="shared" si="8"/>
        <v>155-3</v>
      </c>
      <c r="B546">
        <v>5057</v>
      </c>
      <c r="C546">
        <v>1</v>
      </c>
      <c r="D546" t="s">
        <v>164</v>
      </c>
      <c r="E546">
        <v>155</v>
      </c>
      <c r="F546" t="s">
        <v>263</v>
      </c>
      <c r="G546">
        <v>3</v>
      </c>
      <c r="H546">
        <v>3104118</v>
      </c>
      <c r="I546" s="126">
        <v>0.62</v>
      </c>
      <c r="J546">
        <v>0.59</v>
      </c>
      <c r="K546" s="126">
        <v>400.88</v>
      </c>
      <c r="L546">
        <v>401.46</v>
      </c>
      <c r="M546">
        <v>400.87</v>
      </c>
      <c r="N546">
        <v>401.46</v>
      </c>
      <c r="O546">
        <v>0</v>
      </c>
      <c r="P546" t="s">
        <v>418</v>
      </c>
      <c r="Q546" t="s">
        <v>1355</v>
      </c>
      <c r="R546" t="s">
        <v>266</v>
      </c>
      <c r="S546">
        <v>1</v>
      </c>
      <c r="T546">
        <v>127</v>
      </c>
      <c r="U546">
        <v>5</v>
      </c>
      <c r="V546" t="s">
        <v>275</v>
      </c>
      <c r="W546" t="s">
        <v>266</v>
      </c>
      <c r="Z546" t="s">
        <v>1356</v>
      </c>
    </row>
    <row r="547" spans="1:26">
      <c r="A547" t="str">
        <f t="shared" si="8"/>
        <v>155-4</v>
      </c>
      <c r="B547">
        <v>5057</v>
      </c>
      <c r="C547">
        <v>1</v>
      </c>
      <c r="D547" t="s">
        <v>164</v>
      </c>
      <c r="E547">
        <v>155</v>
      </c>
      <c r="F547" t="s">
        <v>263</v>
      </c>
      <c r="G547">
        <v>4</v>
      </c>
      <c r="H547">
        <v>3104120</v>
      </c>
      <c r="I547" s="126">
        <v>0.72</v>
      </c>
      <c r="J547">
        <v>0.66</v>
      </c>
      <c r="K547" s="126">
        <v>401.5</v>
      </c>
      <c r="L547">
        <v>402.12</v>
      </c>
      <c r="M547">
        <v>401.46</v>
      </c>
      <c r="N547">
        <v>402.12</v>
      </c>
      <c r="O547">
        <v>0</v>
      </c>
      <c r="P547" t="s">
        <v>418</v>
      </c>
      <c r="Q547" t="s">
        <v>1357</v>
      </c>
      <c r="R547" t="s">
        <v>266</v>
      </c>
      <c r="S547">
        <v>1</v>
      </c>
      <c r="T547">
        <v>128</v>
      </c>
      <c r="U547">
        <v>1</v>
      </c>
      <c r="V547" t="s">
        <v>267</v>
      </c>
      <c r="W547" t="s">
        <v>266</v>
      </c>
      <c r="Z547" t="s">
        <v>1358</v>
      </c>
    </row>
    <row r="548" spans="1:26">
      <c r="A548" t="str">
        <f t="shared" si="8"/>
        <v>156-1</v>
      </c>
      <c r="B548">
        <v>5057</v>
      </c>
      <c r="C548">
        <v>1</v>
      </c>
      <c r="D548" t="s">
        <v>164</v>
      </c>
      <c r="E548">
        <v>156</v>
      </c>
      <c r="F548" t="s">
        <v>263</v>
      </c>
      <c r="G548">
        <v>1</v>
      </c>
      <c r="H548">
        <v>3104122</v>
      </c>
      <c r="I548" s="126">
        <v>0.63</v>
      </c>
      <c r="J548">
        <v>0.6</v>
      </c>
      <c r="K548" s="126">
        <v>402.25</v>
      </c>
      <c r="L548">
        <v>402.85</v>
      </c>
      <c r="M548">
        <v>402.25</v>
      </c>
      <c r="N548">
        <v>402.85</v>
      </c>
      <c r="O548">
        <v>0</v>
      </c>
      <c r="P548" t="s">
        <v>418</v>
      </c>
      <c r="Q548" t="s">
        <v>1359</v>
      </c>
      <c r="R548" t="s">
        <v>266</v>
      </c>
      <c r="S548">
        <v>1</v>
      </c>
      <c r="T548">
        <v>128</v>
      </c>
      <c r="U548">
        <v>2</v>
      </c>
      <c r="V548" t="s">
        <v>270</v>
      </c>
      <c r="W548" t="s">
        <v>266</v>
      </c>
      <c r="Z548" t="s">
        <v>1360</v>
      </c>
    </row>
    <row r="549" spans="1:26">
      <c r="A549" t="str">
        <f t="shared" si="8"/>
        <v>156-2</v>
      </c>
      <c r="B549">
        <v>5057</v>
      </c>
      <c r="C549">
        <v>1</v>
      </c>
      <c r="D549" t="s">
        <v>164</v>
      </c>
      <c r="E549">
        <v>156</v>
      </c>
      <c r="F549" t="s">
        <v>263</v>
      </c>
      <c r="G549">
        <v>2</v>
      </c>
      <c r="H549">
        <v>3104124</v>
      </c>
      <c r="I549" s="126">
        <v>0.51500000000000001</v>
      </c>
      <c r="J549">
        <v>0.48</v>
      </c>
      <c r="K549" s="126">
        <v>402.88</v>
      </c>
      <c r="L549">
        <v>403.33</v>
      </c>
      <c r="M549">
        <v>402.85</v>
      </c>
      <c r="N549">
        <v>403.33</v>
      </c>
      <c r="O549">
        <v>0</v>
      </c>
      <c r="P549" t="s">
        <v>418</v>
      </c>
      <c r="Q549" t="s">
        <v>1361</v>
      </c>
      <c r="R549" t="s">
        <v>266</v>
      </c>
      <c r="S549">
        <v>1</v>
      </c>
      <c r="T549">
        <v>128</v>
      </c>
      <c r="U549">
        <v>3</v>
      </c>
      <c r="V549" t="s">
        <v>275</v>
      </c>
      <c r="W549" t="s">
        <v>266</v>
      </c>
      <c r="Z549" t="s">
        <v>1362</v>
      </c>
    </row>
  </sheetData>
  <sheetProtection sheet="1" objects="1" scenarios="1"/>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BE26"/>
  <sheetViews>
    <sheetView topLeftCell="T1" workbookViewId="0">
      <selection activeCell="AG22" sqref="AG22"/>
    </sheetView>
  </sheetViews>
  <sheetFormatPr baseColWidth="10" defaultRowHeight="14" x14ac:dyDescent="0"/>
  <cols>
    <col min="1" max="20" width="10.83203125" style="2"/>
    <col min="21" max="23" width="22.33203125" style="2" customWidth="1"/>
    <col min="24" max="53" width="10.83203125" style="2"/>
    <col min="54" max="54" width="11" style="2" customWidth="1"/>
    <col min="55" max="16384" width="10.83203125" style="2"/>
  </cols>
  <sheetData>
    <row r="1" spans="1:57" ht="28">
      <c r="A1" s="2" t="s">
        <v>215</v>
      </c>
      <c r="C1" s="2" t="s">
        <v>214</v>
      </c>
      <c r="E1" s="2" t="s">
        <v>102</v>
      </c>
      <c r="G1" s="2" t="s">
        <v>221</v>
      </c>
      <c r="H1" s="2" t="s">
        <v>217</v>
      </c>
      <c r="I1" s="2" t="s">
        <v>242</v>
      </c>
      <c r="J1" s="2" t="s">
        <v>243</v>
      </c>
      <c r="K1" s="2" t="s">
        <v>244</v>
      </c>
      <c r="N1" s="2" t="s">
        <v>235</v>
      </c>
      <c r="R1" s="2" t="s">
        <v>118</v>
      </c>
      <c r="S1" s="2" t="s">
        <v>1445</v>
      </c>
      <c r="U1" s="2" t="s">
        <v>1372</v>
      </c>
      <c r="V1" s="2" t="s">
        <v>1371</v>
      </c>
      <c r="W1" s="2" t="s">
        <v>1373</v>
      </c>
      <c r="Y1" s="2" t="s">
        <v>1382</v>
      </c>
      <c r="AB1" s="2" t="s">
        <v>1389</v>
      </c>
      <c r="AD1" s="2" t="s">
        <v>1396</v>
      </c>
      <c r="AF1" s="2" t="s">
        <v>1398</v>
      </c>
      <c r="AI1" s="2" t="s">
        <v>1409</v>
      </c>
      <c r="AL1" s="2" t="s">
        <v>1413</v>
      </c>
      <c r="AN1" s="2" t="s">
        <v>1423</v>
      </c>
      <c r="AP1" s="2" t="s">
        <v>1432</v>
      </c>
      <c r="AR1" s="2" t="s">
        <v>1453</v>
      </c>
      <c r="AT1" s="2" t="s">
        <v>1454</v>
      </c>
      <c r="AW1" s="2" t="s">
        <v>1490</v>
      </c>
      <c r="AY1" s="2" t="s">
        <v>1497</v>
      </c>
      <c r="BA1" s="46" t="s">
        <v>1510</v>
      </c>
      <c r="BB1" s="45" t="s">
        <v>1511</v>
      </c>
      <c r="BC1" s="45" t="s">
        <v>1512</v>
      </c>
      <c r="BE1" s="2" t="s">
        <v>1518</v>
      </c>
    </row>
    <row r="2" spans="1:57" ht="15" thickBot="1"/>
    <row r="3" spans="1:57" ht="28">
      <c r="A3" s="2" t="s">
        <v>32</v>
      </c>
      <c r="C3" s="4" t="s">
        <v>201</v>
      </c>
      <c r="E3" s="4" t="s">
        <v>204</v>
      </c>
      <c r="G3" s="2" t="s">
        <v>218</v>
      </c>
      <c r="H3" s="2" t="s">
        <v>222</v>
      </c>
      <c r="I3" s="18" t="s">
        <v>18</v>
      </c>
      <c r="J3" s="19" t="s">
        <v>2</v>
      </c>
      <c r="K3" s="2" t="s">
        <v>25</v>
      </c>
      <c r="L3" s="18"/>
      <c r="N3" s="21" t="s">
        <v>1</v>
      </c>
      <c r="R3" s="2" t="s">
        <v>1446</v>
      </c>
      <c r="S3" s="2" t="s">
        <v>1463</v>
      </c>
      <c r="U3" s="21" t="s">
        <v>1378</v>
      </c>
      <c r="V3" s="21"/>
      <c r="W3" s="2" t="s">
        <v>1374</v>
      </c>
      <c r="Y3" s="2" t="s">
        <v>1381</v>
      </c>
      <c r="AB3" s="2" t="s">
        <v>1381</v>
      </c>
      <c r="AD3" s="2" t="s">
        <v>1363</v>
      </c>
      <c r="AF3" s="2" t="s">
        <v>1397</v>
      </c>
      <c r="AI3" s="2" t="s">
        <v>1385</v>
      </c>
      <c r="AL3" s="2" t="s">
        <v>1414</v>
      </c>
      <c r="AN3" s="2" t="s">
        <v>1424</v>
      </c>
      <c r="AP3" s="2" t="s">
        <v>1433</v>
      </c>
      <c r="AR3" s="2" t="s">
        <v>1385</v>
      </c>
      <c r="AT3" s="23" t="s">
        <v>1455</v>
      </c>
      <c r="AU3" s="24">
        <v>0</v>
      </c>
      <c r="AW3" s="6" t="s">
        <v>1481</v>
      </c>
      <c r="AY3" s="1" t="s">
        <v>1492</v>
      </c>
      <c r="BA3" s="6" t="s">
        <v>8</v>
      </c>
      <c r="BB3" s="6" t="s">
        <v>1503</v>
      </c>
      <c r="BC3" s="6" t="s">
        <v>1504</v>
      </c>
      <c r="BE3" s="2" t="s">
        <v>1519</v>
      </c>
    </row>
    <row r="4" spans="1:57">
      <c r="A4" s="2" t="s">
        <v>195</v>
      </c>
      <c r="C4" s="4" t="s">
        <v>202</v>
      </c>
      <c r="E4" s="4" t="s">
        <v>205</v>
      </c>
      <c r="G4" s="2" t="s">
        <v>219</v>
      </c>
      <c r="H4" s="2" t="s">
        <v>223</v>
      </c>
      <c r="I4" s="18" t="s">
        <v>24</v>
      </c>
      <c r="J4" s="19" t="s">
        <v>3</v>
      </c>
      <c r="K4" s="2" t="s">
        <v>26</v>
      </c>
      <c r="L4" s="18"/>
      <c r="N4" s="21" t="s">
        <v>113</v>
      </c>
      <c r="R4" s="2" t="s">
        <v>1411</v>
      </c>
      <c r="S4" s="2" t="s">
        <v>1464</v>
      </c>
      <c r="U4" s="21" t="s">
        <v>1379</v>
      </c>
      <c r="V4" s="21"/>
      <c r="W4" s="2" t="s">
        <v>238</v>
      </c>
      <c r="Y4" s="2" t="s">
        <v>1385</v>
      </c>
      <c r="AB4" s="2" t="s">
        <v>1385</v>
      </c>
      <c r="AD4" s="2" t="s">
        <v>1364</v>
      </c>
      <c r="AF4" s="2" t="s">
        <v>1403</v>
      </c>
      <c r="AI4" s="2" t="s">
        <v>1410</v>
      </c>
      <c r="AL4" s="2" t="s">
        <v>1415</v>
      </c>
      <c r="AN4" s="2" t="s">
        <v>1425</v>
      </c>
      <c r="AP4" s="2" t="s">
        <v>1434</v>
      </c>
      <c r="AR4" s="2" t="s">
        <v>1410</v>
      </c>
      <c r="AT4" s="25" t="s">
        <v>1456</v>
      </c>
      <c r="AU4" s="26">
        <v>1</v>
      </c>
      <c r="AW4" s="47" t="s">
        <v>1482</v>
      </c>
      <c r="AY4" s="4" t="s">
        <v>1493</v>
      </c>
      <c r="BA4" s="47" t="s">
        <v>9</v>
      </c>
      <c r="BB4" s="47" t="s">
        <v>1505</v>
      </c>
      <c r="BC4" s="47" t="s">
        <v>1506</v>
      </c>
      <c r="BE4" s="2" t="s">
        <v>1520</v>
      </c>
    </row>
    <row r="5" spans="1:57" ht="29" thickBot="1">
      <c r="A5" s="2" t="s">
        <v>196</v>
      </c>
      <c r="C5" s="4" t="s">
        <v>203</v>
      </c>
      <c r="E5" s="4" t="s">
        <v>206</v>
      </c>
      <c r="G5" s="2" t="s">
        <v>220</v>
      </c>
      <c r="H5" s="2" t="s">
        <v>224</v>
      </c>
      <c r="I5" s="18" t="s">
        <v>20</v>
      </c>
      <c r="J5" s="19" t="s">
        <v>4</v>
      </c>
      <c r="K5" s="2" t="s">
        <v>27</v>
      </c>
      <c r="L5" s="18"/>
      <c r="N5" s="21" t="s">
        <v>114</v>
      </c>
      <c r="R5" s="2" t="s">
        <v>1447</v>
      </c>
      <c r="S5" s="2" t="s">
        <v>1465</v>
      </c>
      <c r="U5" s="22" t="s">
        <v>1366</v>
      </c>
      <c r="V5" s="21" t="s">
        <v>1367</v>
      </c>
      <c r="W5" s="2" t="s">
        <v>1375</v>
      </c>
      <c r="Y5" s="2" t="s">
        <v>1384</v>
      </c>
      <c r="AB5" s="2" t="s">
        <v>1384</v>
      </c>
      <c r="AF5" s="2" t="s">
        <v>1404</v>
      </c>
      <c r="AI5" s="2" t="s">
        <v>1411</v>
      </c>
      <c r="AL5" s="2" t="s">
        <v>1416</v>
      </c>
      <c r="AN5" s="2" t="s">
        <v>1441</v>
      </c>
      <c r="AP5" s="2" t="s">
        <v>1365</v>
      </c>
      <c r="AR5" s="2" t="s">
        <v>1411</v>
      </c>
      <c r="AT5" s="27" t="s">
        <v>1457</v>
      </c>
      <c r="AU5" s="28">
        <v>2</v>
      </c>
      <c r="AW5" s="47" t="s">
        <v>1483</v>
      </c>
      <c r="AY5" s="4" t="s">
        <v>1494</v>
      </c>
      <c r="BA5" s="47" t="s">
        <v>10</v>
      </c>
      <c r="BB5" s="47" t="s">
        <v>1507</v>
      </c>
      <c r="BC5" s="47" t="s">
        <v>1508</v>
      </c>
      <c r="BE5" s="2" t="s">
        <v>1521</v>
      </c>
    </row>
    <row r="6" spans="1:57" ht="28">
      <c r="A6" s="2" t="s">
        <v>197</v>
      </c>
      <c r="E6" s="4" t="s">
        <v>207</v>
      </c>
      <c r="H6" s="2" t="s">
        <v>225</v>
      </c>
      <c r="I6" s="18" t="s">
        <v>21</v>
      </c>
      <c r="J6" s="1" t="s">
        <v>5</v>
      </c>
      <c r="K6" s="2" t="s">
        <v>28</v>
      </c>
      <c r="L6" s="18"/>
      <c r="N6" s="21" t="s">
        <v>1459</v>
      </c>
      <c r="R6" s="2" t="s">
        <v>1435</v>
      </c>
      <c r="V6" s="21" t="s">
        <v>1368</v>
      </c>
      <c r="W6" s="2" t="s">
        <v>1376</v>
      </c>
      <c r="Y6" s="2" t="s">
        <v>1383</v>
      </c>
      <c r="AB6" s="2" t="s">
        <v>1391</v>
      </c>
      <c r="AF6" s="2" t="s">
        <v>2744</v>
      </c>
      <c r="AI6" s="2" t="s">
        <v>1412</v>
      </c>
      <c r="AN6" s="2" t="s">
        <v>1426</v>
      </c>
      <c r="AP6" s="2" t="s">
        <v>1435</v>
      </c>
      <c r="AR6" s="2" t="s">
        <v>1461</v>
      </c>
      <c r="AW6" s="47" t="s">
        <v>1484</v>
      </c>
      <c r="AY6" s="4" t="s">
        <v>1495</v>
      </c>
      <c r="BA6" s="47" t="s">
        <v>1509</v>
      </c>
      <c r="BB6" s="47"/>
      <c r="BC6" s="47"/>
      <c r="BE6" s="2" t="s">
        <v>1522</v>
      </c>
    </row>
    <row r="7" spans="1:57" ht="28">
      <c r="A7" s="2" t="s">
        <v>198</v>
      </c>
      <c r="E7" s="4" t="s">
        <v>208</v>
      </c>
      <c r="H7" s="2" t="s">
        <v>226</v>
      </c>
      <c r="I7" s="18" t="s">
        <v>22</v>
      </c>
      <c r="J7" s="1" t="s">
        <v>6</v>
      </c>
      <c r="K7" s="2" t="s">
        <v>29</v>
      </c>
      <c r="L7" s="18"/>
      <c r="N7" s="20" t="s">
        <v>0</v>
      </c>
      <c r="O7" s="2" t="s">
        <v>236</v>
      </c>
      <c r="P7" s="2">
        <v>0</v>
      </c>
      <c r="V7" s="21" t="s">
        <v>1369</v>
      </c>
      <c r="AB7" s="2" t="s">
        <v>1383</v>
      </c>
      <c r="AF7" s="2" t="s">
        <v>1405</v>
      </c>
      <c r="AN7" s="2" t="s">
        <v>1427</v>
      </c>
      <c r="AP7" s="2" t="s">
        <v>1436</v>
      </c>
      <c r="AR7" s="2" t="s">
        <v>1462</v>
      </c>
      <c r="AW7" s="47" t="s">
        <v>1485</v>
      </c>
      <c r="AY7" s="4" t="s">
        <v>1496</v>
      </c>
      <c r="BE7" s="2" t="s">
        <v>1523</v>
      </c>
    </row>
    <row r="8" spans="1:57">
      <c r="A8" s="2" t="s">
        <v>199</v>
      </c>
      <c r="E8" s="4" t="s">
        <v>209</v>
      </c>
      <c r="I8" s="18" t="s">
        <v>23</v>
      </c>
      <c r="J8" s="1" t="s">
        <v>7</v>
      </c>
      <c r="K8" s="2" t="s">
        <v>30</v>
      </c>
      <c r="L8" s="18"/>
      <c r="N8" s="20" t="s">
        <v>227</v>
      </c>
      <c r="O8" s="2" t="s">
        <v>237</v>
      </c>
      <c r="P8" s="2">
        <v>1</v>
      </c>
      <c r="V8" s="21" t="s">
        <v>1370</v>
      </c>
      <c r="AF8" s="2" t="s">
        <v>1422</v>
      </c>
      <c r="AN8" s="2" t="s">
        <v>1428</v>
      </c>
      <c r="AP8" s="2" t="s">
        <v>1437</v>
      </c>
      <c r="AW8" s="47" t="s">
        <v>1486</v>
      </c>
      <c r="BE8" s="2" t="s">
        <v>1524</v>
      </c>
    </row>
    <row r="9" spans="1:57">
      <c r="A9" s="2" t="s">
        <v>200</v>
      </c>
      <c r="E9" s="4" t="s">
        <v>204</v>
      </c>
      <c r="I9" s="18" t="s">
        <v>19</v>
      </c>
      <c r="J9" s="19" t="s">
        <v>8</v>
      </c>
      <c r="K9" s="2" t="s">
        <v>31</v>
      </c>
      <c r="L9" s="18"/>
      <c r="N9" s="20" t="s">
        <v>228</v>
      </c>
      <c r="O9" s="2" t="s">
        <v>238</v>
      </c>
      <c r="P9" s="2">
        <v>2</v>
      </c>
      <c r="V9" s="21"/>
      <c r="AN9" s="2" t="s">
        <v>1429</v>
      </c>
      <c r="AP9" s="2" t="s">
        <v>1438</v>
      </c>
      <c r="AW9" s="47" t="s">
        <v>1487</v>
      </c>
    </row>
    <row r="10" spans="1:57" ht="15" thickBot="1">
      <c r="E10" s="4" t="s">
        <v>210</v>
      </c>
      <c r="I10" s="18" t="s">
        <v>1442</v>
      </c>
      <c r="J10" s="19" t="s">
        <v>9</v>
      </c>
      <c r="N10" s="20" t="s">
        <v>229</v>
      </c>
      <c r="O10" s="2" t="s">
        <v>239</v>
      </c>
      <c r="P10" s="2">
        <v>3</v>
      </c>
      <c r="AN10" s="2" t="s">
        <v>114</v>
      </c>
      <c r="AP10" s="2" t="s">
        <v>1439</v>
      </c>
      <c r="AW10" s="47" t="s">
        <v>1488</v>
      </c>
    </row>
    <row r="11" spans="1:57" ht="28">
      <c r="E11" s="4" t="s">
        <v>211</v>
      </c>
      <c r="J11" s="19" t="s">
        <v>10</v>
      </c>
      <c r="N11" s="20" t="s">
        <v>230</v>
      </c>
      <c r="O11" s="2" t="s">
        <v>240</v>
      </c>
      <c r="P11" s="2">
        <v>4</v>
      </c>
      <c r="V11" s="23" t="s">
        <v>1388</v>
      </c>
      <c r="W11" s="24"/>
      <c r="Y11" s="23" t="s">
        <v>1387</v>
      </c>
      <c r="Z11" s="24"/>
      <c r="AB11" s="23" t="s">
        <v>1390</v>
      </c>
      <c r="AC11" s="24"/>
      <c r="AF11" s="23" t="s">
        <v>1399</v>
      </c>
      <c r="AG11" s="24"/>
      <c r="AI11" s="23" t="s">
        <v>1406</v>
      </c>
      <c r="AJ11" s="24"/>
      <c r="AL11" s="23" t="s">
        <v>1417</v>
      </c>
      <c r="AM11" s="24"/>
      <c r="AN11" s="2" t="s">
        <v>1430</v>
      </c>
      <c r="AP11" s="2" t="s">
        <v>1416</v>
      </c>
      <c r="AW11" s="47" t="s">
        <v>1489</v>
      </c>
    </row>
    <row r="12" spans="1:57">
      <c r="E12" s="4" t="s">
        <v>212</v>
      </c>
      <c r="J12" s="19" t="s">
        <v>11</v>
      </c>
      <c r="N12" s="20" t="s">
        <v>231</v>
      </c>
      <c r="O12" s="2" t="s">
        <v>241</v>
      </c>
      <c r="P12" s="2">
        <v>5</v>
      </c>
      <c r="V12" s="25" t="s">
        <v>1374</v>
      </c>
      <c r="W12" s="26">
        <v>1</v>
      </c>
      <c r="Y12" s="25" t="s">
        <v>1386</v>
      </c>
      <c r="Z12" s="26">
        <v>0</v>
      </c>
      <c r="AB12" s="61" t="s">
        <v>1392</v>
      </c>
      <c r="AC12" s="26">
        <v>0</v>
      </c>
      <c r="AF12" s="25" t="s">
        <v>1400</v>
      </c>
      <c r="AG12" s="26">
        <v>1</v>
      </c>
      <c r="AI12" s="61" t="s">
        <v>1392</v>
      </c>
      <c r="AJ12" s="26">
        <v>0</v>
      </c>
      <c r="AL12" s="25" t="s">
        <v>1418</v>
      </c>
      <c r="AM12" s="26">
        <v>0</v>
      </c>
      <c r="AN12" s="2" t="s">
        <v>1431</v>
      </c>
      <c r="AP12" s="2" t="s">
        <v>1440</v>
      </c>
    </row>
    <row r="13" spans="1:57" ht="15" thickBot="1">
      <c r="E13" s="4" t="s">
        <v>213</v>
      </c>
      <c r="J13" s="19" t="s">
        <v>12</v>
      </c>
      <c r="V13" s="25" t="s">
        <v>238</v>
      </c>
      <c r="W13" s="26">
        <v>2</v>
      </c>
      <c r="Y13" s="25" t="s">
        <v>1374</v>
      </c>
      <c r="Z13" s="26">
        <v>1</v>
      </c>
      <c r="AB13" s="61" t="s">
        <v>1393</v>
      </c>
      <c r="AC13" s="26">
        <v>1</v>
      </c>
      <c r="AF13" s="25" t="s">
        <v>1401</v>
      </c>
      <c r="AG13" s="26">
        <v>2</v>
      </c>
      <c r="AI13" s="61" t="s">
        <v>1407</v>
      </c>
      <c r="AJ13" s="26">
        <v>1</v>
      </c>
      <c r="AL13" s="25" t="s">
        <v>1419</v>
      </c>
      <c r="AM13" s="26">
        <v>1</v>
      </c>
    </row>
    <row r="14" spans="1:57" ht="15" thickBot="1">
      <c r="J14" s="19" t="s">
        <v>13</v>
      </c>
      <c r="N14" s="29" t="s">
        <v>1377</v>
      </c>
      <c r="O14" s="30"/>
      <c r="P14" s="24"/>
      <c r="Q14" s="32"/>
      <c r="R14" s="32"/>
      <c r="S14" s="32"/>
      <c r="V14" s="25" t="s">
        <v>1375</v>
      </c>
      <c r="W14" s="26">
        <v>3</v>
      </c>
      <c r="Y14" s="25" t="s">
        <v>238</v>
      </c>
      <c r="Z14" s="26">
        <v>2</v>
      </c>
      <c r="AB14" s="61" t="s">
        <v>1539</v>
      </c>
      <c r="AC14" s="26">
        <v>2</v>
      </c>
      <c r="AF14" s="27" t="s">
        <v>1402</v>
      </c>
      <c r="AG14" s="28">
        <v>3</v>
      </c>
      <c r="AI14" s="61" t="s">
        <v>1408</v>
      </c>
      <c r="AJ14" s="26">
        <v>2</v>
      </c>
      <c r="AL14" s="25" t="s">
        <v>1420</v>
      </c>
      <c r="AM14" s="26">
        <v>2</v>
      </c>
    </row>
    <row r="15" spans="1:57" ht="15" thickBot="1">
      <c r="J15" s="19" t="s">
        <v>14</v>
      </c>
      <c r="N15" s="31">
        <v>0</v>
      </c>
      <c r="O15" s="32" t="s">
        <v>236</v>
      </c>
      <c r="P15" s="26">
        <v>0</v>
      </c>
      <c r="Q15" s="32"/>
      <c r="R15" s="32"/>
      <c r="S15" s="32"/>
      <c r="V15" s="27" t="s">
        <v>1376</v>
      </c>
      <c r="W15" s="28">
        <v>0</v>
      </c>
      <c r="Y15" s="27" t="s">
        <v>1375</v>
      </c>
      <c r="Z15" s="28">
        <v>3</v>
      </c>
      <c r="AB15" s="61" t="s">
        <v>1540</v>
      </c>
      <c r="AC15" s="26">
        <v>3</v>
      </c>
      <c r="AF15" s="32"/>
      <c r="AG15" s="32"/>
      <c r="AI15" s="61" t="s">
        <v>1536</v>
      </c>
      <c r="AJ15" s="26">
        <v>3</v>
      </c>
      <c r="AL15" s="27" t="s">
        <v>1421</v>
      </c>
      <c r="AM15" s="28">
        <v>3</v>
      </c>
    </row>
    <row r="16" spans="1:57">
      <c r="J16" s="1" t="s">
        <v>15</v>
      </c>
      <c r="N16" s="31">
        <v>3</v>
      </c>
      <c r="O16" s="32" t="s">
        <v>237</v>
      </c>
      <c r="P16" s="26">
        <v>1</v>
      </c>
      <c r="Q16" s="32"/>
      <c r="R16" s="32"/>
      <c r="S16" s="32"/>
      <c r="AB16" s="61" t="s">
        <v>1394</v>
      </c>
      <c r="AC16" s="26">
        <v>4</v>
      </c>
      <c r="AI16" s="61" t="s">
        <v>1537</v>
      </c>
      <c r="AJ16" s="26">
        <v>4</v>
      </c>
    </row>
    <row r="17" spans="9:36" ht="15" thickBot="1">
      <c r="J17" s="1" t="s">
        <v>16</v>
      </c>
      <c r="N17" s="31">
        <v>11</v>
      </c>
      <c r="O17" s="32" t="s">
        <v>238</v>
      </c>
      <c r="P17" s="26">
        <v>2</v>
      </c>
      <c r="Q17" s="32"/>
      <c r="R17" s="32"/>
      <c r="S17" s="32"/>
      <c r="AB17" s="62" t="s">
        <v>1395</v>
      </c>
      <c r="AC17" s="28">
        <v>5</v>
      </c>
      <c r="AI17" s="62" t="s">
        <v>1538</v>
      </c>
      <c r="AJ17" s="28">
        <v>5</v>
      </c>
    </row>
    <row r="18" spans="9:36">
      <c r="J18" s="19" t="s">
        <v>17</v>
      </c>
      <c r="N18" s="31">
        <v>31</v>
      </c>
      <c r="O18" s="32" t="s">
        <v>239</v>
      </c>
      <c r="P18" s="26">
        <v>3</v>
      </c>
      <c r="Q18" s="32"/>
      <c r="R18" s="32"/>
      <c r="S18" s="32"/>
    </row>
    <row r="19" spans="9:36">
      <c r="J19" s="39" t="s">
        <v>1458</v>
      </c>
      <c r="N19" s="31">
        <v>61</v>
      </c>
      <c r="O19" s="32" t="s">
        <v>240</v>
      </c>
      <c r="P19" s="26">
        <v>4</v>
      </c>
      <c r="Q19" s="32"/>
      <c r="R19" s="32"/>
      <c r="S19" s="32"/>
    </row>
    <row r="20" spans="9:36" ht="15" thickBot="1">
      <c r="N20" s="33">
        <v>91</v>
      </c>
      <c r="O20" s="34" t="s">
        <v>241</v>
      </c>
      <c r="P20" s="28">
        <v>5</v>
      </c>
      <c r="Q20" s="32"/>
      <c r="R20" s="32"/>
      <c r="S20" s="32"/>
    </row>
    <row r="22" spans="9:36" ht="26">
      <c r="I22" s="42" t="s">
        <v>1469</v>
      </c>
      <c r="J22" s="42" t="s">
        <v>1468</v>
      </c>
    </row>
    <row r="23" spans="9:36">
      <c r="I23" s="2" t="s">
        <v>1363</v>
      </c>
      <c r="J23" s="2" t="s">
        <v>1367</v>
      </c>
    </row>
    <row r="24" spans="9:36">
      <c r="I24" s="2" t="s">
        <v>1391</v>
      </c>
      <c r="J24" s="2" t="s">
        <v>1368</v>
      </c>
    </row>
    <row r="25" spans="9:36">
      <c r="I25" s="2" t="s">
        <v>1473</v>
      </c>
      <c r="J25" s="2" t="s">
        <v>1369</v>
      </c>
    </row>
    <row r="26" spans="9:36">
      <c r="J26" s="2" t="s">
        <v>1370</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Plutonic</vt:lpstr>
      <vt:lpstr>Alteration</vt:lpstr>
      <vt:lpstr>Brittle deformation</vt:lpstr>
      <vt:lpstr>Magmatic fabric</vt:lpstr>
      <vt:lpstr>Depth_Lookup_CCL</vt:lpstr>
      <vt:lpstr>definitions_list_lookup</vt:lpstr>
    </vt:vector>
  </TitlesOfParts>
  <Company>Plymouth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Harris</dc:creator>
  <cp:lastModifiedBy>Jude Coggon</cp:lastModifiedBy>
  <dcterms:created xsi:type="dcterms:W3CDTF">2017-06-27T13:20:34Z</dcterms:created>
  <dcterms:modified xsi:type="dcterms:W3CDTF">2019-02-04T10:05:38Z</dcterms:modified>
</cp:coreProperties>
</file>